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735" windowWidth="18195" windowHeight="11160" firstSheet="2" activeTab="9"/>
  </bookViews>
  <sheets>
    <sheet name="Useful Lives" sheetId="6" r:id="rId1"/>
    <sheet name="Useful Lives (2)" sheetId="13" r:id="rId2"/>
    <sheet name="Explanatory Notes" sheetId="2" r:id="rId3"/>
    <sheet name="Analysis" sheetId="3" state="hidden" r:id="rId4"/>
    <sheet name="Network Representation" sheetId="4" state="hidden" r:id="rId5"/>
    <sheet name="Confidence" sheetId="8" r:id="rId6"/>
    <sheet name="Status" sheetId="9" state="hidden" r:id="rId7"/>
    <sheet name="Movement Summary" sheetId="11" r:id="rId8"/>
    <sheet name="Commentary" sheetId="15" state="hidden" r:id="rId9"/>
    <sheet name="Unit Rates" sheetId="1" r:id="rId10"/>
    <sheet name="Kerb Channel" sheetId="14" state="hidden" r:id="rId11"/>
    <sheet name="Internal Rates Jun 2014" sheetId="7" state="hidden" r:id="rId12"/>
    <sheet name="Roads Valuation Report" sheetId="5" state="hidden" r:id="rId13"/>
  </sheets>
  <externalReferences>
    <externalReference r:id="rId14"/>
    <externalReference r:id="rId15"/>
    <externalReference r:id="rId16"/>
  </externalReferences>
  <definedNames>
    <definedName name="_xlnm._FilterDatabase" localSheetId="12" hidden="1">'Roads Valuation Report'!$C$13:$X$7420</definedName>
    <definedName name="_xlnm._FilterDatabase" localSheetId="9" hidden="1">'Unit Rates'!$P$6:$Q$6</definedName>
    <definedName name="Base_Rates">'[1]Supply Rates'!$A$1:$C$533</definedName>
    <definedName name="bollards">'[2]Bollard Rates'!#REF!</definedName>
    <definedName name="fence">'[3]Fence Rates'!#REF!</definedName>
    <definedName name="Location">'[1]BC Variables'!$A$8:$A$10</definedName>
    <definedName name="_xlnm.Print_Area" localSheetId="5">Confidence!$C$3:$F$44</definedName>
    <definedName name="_xlnm.Print_Area" localSheetId="7">'Movement Summary'!$C$3:$H$26</definedName>
    <definedName name="Rate_type">'[1]BC Variables'!$A$13:$A$14</definedName>
    <definedName name="RC_BC_DIMS">'[1]BC Variables'!$A$22:$T$32</definedName>
    <definedName name="shelter_rate" localSheetId="1">#REF!</definedName>
    <definedName name="shelter_rate">#REF!</definedName>
    <definedName name="Soil_type">'[1]BC Variables'!$A$2:$A$5</definedName>
    <definedName name="Z_019DB184_7384_4DFC_9C81_99753B2BC874_.wvu.FilterData" localSheetId="12" hidden="1">'Roads Valuation Report'!$C$6:$R$7420</definedName>
    <definedName name="zqryFinancialAssetDetails">#REF!</definedName>
  </definedNames>
  <calcPr calcId="145621"/>
</workbook>
</file>

<file path=xl/calcChain.xml><?xml version="1.0" encoding="utf-8"?>
<calcChain xmlns="http://schemas.openxmlformats.org/spreadsheetml/2006/main">
  <c r="F20" i="11" l="1"/>
  <c r="F19" i="11"/>
  <c r="F18" i="11"/>
  <c r="F17" i="11"/>
  <c r="F16" i="11"/>
  <c r="F15" i="11"/>
  <c r="F14" i="11"/>
  <c r="F13" i="11"/>
  <c r="F12" i="11"/>
  <c r="F11" i="11"/>
  <c r="F10" i="11"/>
  <c r="F9" i="11"/>
  <c r="F8" i="11"/>
  <c r="F7" i="11"/>
  <c r="Q222" i="1" l="1"/>
  <c r="O23" i="1"/>
  <c r="O22" i="1"/>
  <c r="O21" i="1"/>
  <c r="O20" i="1"/>
  <c r="O19" i="1"/>
  <c r="O18" i="1"/>
  <c r="O17" i="1"/>
  <c r="O16" i="1"/>
  <c r="O15" i="1"/>
  <c r="O14" i="1"/>
  <c r="O13" i="1"/>
  <c r="O12" i="1"/>
  <c r="O11" i="1"/>
  <c r="O10" i="1"/>
  <c r="O9" i="1"/>
  <c r="O8" i="1"/>
  <c r="O7" i="1"/>
  <c r="AA102" i="1" l="1"/>
  <c r="AB102" i="1" s="1"/>
  <c r="AA101" i="1"/>
  <c r="AB101" i="1" s="1"/>
  <c r="AA100" i="1"/>
  <c r="AB100" i="1" s="1"/>
  <c r="AA99" i="1"/>
  <c r="AB99" i="1" s="1"/>
  <c r="AA98" i="1"/>
  <c r="AB98" i="1" s="1"/>
  <c r="AA97" i="1"/>
  <c r="AB97" i="1" s="1"/>
  <c r="AA96" i="1"/>
  <c r="AB96" i="1" s="1"/>
  <c r="AA95" i="1"/>
  <c r="AB95" i="1" s="1"/>
  <c r="AA94" i="1"/>
  <c r="AB94" i="1" s="1"/>
  <c r="AA93" i="1"/>
  <c r="AB93" i="1" s="1"/>
  <c r="AA92" i="1"/>
  <c r="AB92" i="1" s="1"/>
  <c r="AA91" i="1"/>
  <c r="AB91" i="1" s="1"/>
  <c r="AA90" i="1"/>
  <c r="AB90" i="1" s="1"/>
  <c r="AA89" i="1"/>
  <c r="AB89" i="1" s="1"/>
  <c r="AA88" i="1"/>
  <c r="AB88" i="1" s="1"/>
  <c r="AA87" i="1"/>
  <c r="AB87" i="1" s="1"/>
  <c r="AA86" i="1"/>
  <c r="AB86" i="1" s="1"/>
  <c r="AA85" i="1"/>
  <c r="AB85" i="1" s="1"/>
  <c r="AA84" i="1"/>
  <c r="AB84" i="1" s="1"/>
  <c r="AA83" i="1"/>
  <c r="AB83" i="1" s="1"/>
  <c r="AA82" i="1"/>
  <c r="AB82" i="1" s="1"/>
  <c r="AA81" i="1"/>
  <c r="AB81" i="1" s="1"/>
  <c r="AA80" i="1"/>
  <c r="AB80" i="1" s="1"/>
  <c r="AA79" i="1"/>
  <c r="AB79" i="1" s="1"/>
  <c r="AA78" i="1"/>
  <c r="AB78" i="1" s="1"/>
  <c r="AA77" i="1"/>
  <c r="AB77" i="1" s="1"/>
  <c r="AA76" i="1"/>
  <c r="AB76" i="1" s="1"/>
  <c r="AA75" i="1"/>
  <c r="AB75" i="1" s="1"/>
  <c r="AA74" i="1"/>
  <c r="AB74" i="1" s="1"/>
  <c r="AA73" i="1"/>
  <c r="AB73" i="1" s="1"/>
  <c r="AA72" i="1"/>
  <c r="AB72" i="1" s="1"/>
  <c r="AA71" i="1"/>
  <c r="AB71" i="1" s="1"/>
  <c r="AA70" i="1"/>
  <c r="AB70" i="1" s="1"/>
  <c r="AA69" i="1"/>
  <c r="AB69" i="1" s="1"/>
  <c r="AA68" i="1"/>
  <c r="AB68" i="1" s="1"/>
  <c r="AA23" i="1"/>
  <c r="AB23" i="1" s="1"/>
  <c r="AA22" i="1"/>
  <c r="AB22" i="1" s="1"/>
  <c r="AA21" i="1"/>
  <c r="AB21" i="1" s="1"/>
  <c r="AA20" i="1"/>
  <c r="AB20" i="1" s="1"/>
  <c r="AA19" i="1"/>
  <c r="AB19" i="1" s="1"/>
  <c r="AA18" i="1"/>
  <c r="AB18" i="1" s="1"/>
  <c r="AA17" i="1"/>
  <c r="AB17" i="1" s="1"/>
  <c r="AA16" i="1"/>
  <c r="AB16" i="1" s="1"/>
  <c r="AA15" i="1"/>
  <c r="AB15" i="1" s="1"/>
  <c r="AA14" i="1"/>
  <c r="AB14" i="1" s="1"/>
  <c r="AA13" i="1"/>
  <c r="AB13" i="1" s="1"/>
  <c r="AA12" i="1"/>
  <c r="AB12" i="1" s="1"/>
  <c r="AA11" i="1"/>
  <c r="AB11" i="1" s="1"/>
  <c r="AA10" i="1"/>
  <c r="AB10" i="1" s="1"/>
  <c r="AA9" i="1"/>
  <c r="AB9" i="1" s="1"/>
  <c r="AA8" i="1"/>
  <c r="AB8" i="1" s="1"/>
  <c r="AA7" i="1"/>
  <c r="AB7" i="1" s="1"/>
  <c r="P147" i="1" l="1"/>
  <c r="Q147" i="1"/>
  <c r="P148" i="1"/>
  <c r="Q148" i="1" s="1"/>
  <c r="P145" i="1"/>
  <c r="Q145" i="1" s="1"/>
  <c r="P146" i="1"/>
  <c r="Q146" i="1" s="1"/>
  <c r="P144" i="1"/>
  <c r="Q144" i="1" s="1"/>
  <c r="G17" i="11" l="1"/>
  <c r="G16" i="11"/>
  <c r="G15" i="11"/>
  <c r="G14" i="11"/>
  <c r="G13" i="11"/>
  <c r="G12" i="11"/>
  <c r="G11" i="11"/>
  <c r="G10" i="11"/>
  <c r="G9" i="11"/>
  <c r="G25" i="11"/>
  <c r="G24" i="11"/>
  <c r="G23" i="11"/>
  <c r="G22" i="11"/>
  <c r="G21" i="11"/>
  <c r="G20" i="11"/>
  <c r="G19" i="11"/>
  <c r="G18" i="11"/>
  <c r="G8" i="11"/>
  <c r="G7" i="11"/>
  <c r="M166" i="1" l="1"/>
  <c r="T166" i="1" s="1"/>
  <c r="L166" i="1"/>
  <c r="M165" i="1"/>
  <c r="T165" i="1" s="1"/>
  <c r="L165" i="1"/>
  <c r="M164" i="1"/>
  <c r="T164" i="1" s="1"/>
  <c r="L164" i="1"/>
  <c r="M145" i="1"/>
  <c r="T145" i="1" s="1"/>
  <c r="L145" i="1"/>
  <c r="M144" i="1"/>
  <c r="T144" i="1" s="1"/>
  <c r="L144" i="1"/>
  <c r="M147" i="1"/>
  <c r="T147" i="1" s="1"/>
  <c r="L147" i="1"/>
  <c r="M161" i="1"/>
  <c r="T161" i="1" s="1"/>
  <c r="L161" i="1"/>
  <c r="M160" i="1"/>
  <c r="T160" i="1" s="1"/>
  <c r="L160" i="1"/>
  <c r="M158" i="1"/>
  <c r="T158" i="1" s="1"/>
  <c r="L158" i="1"/>
  <c r="M157" i="1"/>
  <c r="T157" i="1" s="1"/>
  <c r="L157" i="1"/>
  <c r="M152" i="1"/>
  <c r="T152" i="1" s="1"/>
  <c r="L152" i="1"/>
  <c r="M151" i="1"/>
  <c r="T151" i="1" s="1"/>
  <c r="L151" i="1"/>
  <c r="M150" i="1"/>
  <c r="T150" i="1" s="1"/>
  <c r="L150" i="1"/>
  <c r="U167" i="1" l="1"/>
  <c r="U166" i="1"/>
  <c r="U165" i="1"/>
  <c r="U164" i="1"/>
  <c r="U163" i="1"/>
  <c r="U162" i="1"/>
  <c r="U161" i="1"/>
  <c r="U160" i="1"/>
  <c r="U159" i="1"/>
  <c r="U158" i="1"/>
  <c r="U157" i="1"/>
  <c r="U156" i="1"/>
  <c r="U155" i="1"/>
  <c r="U154" i="1"/>
  <c r="U153" i="1"/>
  <c r="U152" i="1"/>
  <c r="U151" i="1"/>
  <c r="U150" i="1"/>
  <c r="U149" i="1"/>
  <c r="U148" i="1"/>
  <c r="U147" i="1"/>
  <c r="U145" i="1"/>
  <c r="P167" i="1"/>
  <c r="Q167" i="1" s="1"/>
  <c r="P166" i="1"/>
  <c r="Q166" i="1" s="1"/>
  <c r="P165" i="1"/>
  <c r="Q165" i="1" s="1"/>
  <c r="P164" i="1"/>
  <c r="Q164" i="1" s="1"/>
  <c r="P163" i="1"/>
  <c r="Q163" i="1" s="1"/>
  <c r="P162" i="1"/>
  <c r="Q162" i="1" s="1"/>
  <c r="P161" i="1"/>
  <c r="Q161" i="1" s="1"/>
  <c r="P160" i="1"/>
  <c r="Q160" i="1" s="1"/>
  <c r="P159" i="1"/>
  <c r="Q159" i="1" s="1"/>
  <c r="P158" i="1"/>
  <c r="Q158" i="1" s="1"/>
  <c r="P157" i="1"/>
  <c r="Q157" i="1" s="1"/>
  <c r="P156" i="1"/>
  <c r="Q156" i="1" s="1"/>
  <c r="P155" i="1"/>
  <c r="Q155" i="1" s="1"/>
  <c r="P154" i="1"/>
  <c r="Q154" i="1" s="1"/>
  <c r="P153" i="1"/>
  <c r="Q153" i="1" s="1"/>
  <c r="P152" i="1"/>
  <c r="Q152" i="1" s="1"/>
  <c r="P151" i="1"/>
  <c r="Q151" i="1" s="1"/>
  <c r="P150" i="1"/>
  <c r="Q150" i="1" s="1"/>
  <c r="P149" i="1"/>
  <c r="Q149" i="1" s="1"/>
  <c r="L167" i="1"/>
  <c r="M167" i="1" s="1"/>
  <c r="L163" i="1"/>
  <c r="M163" i="1" s="1"/>
  <c r="L162" i="1"/>
  <c r="M162" i="1" s="1"/>
  <c r="T162" i="1" s="1"/>
  <c r="L159" i="1"/>
  <c r="M159" i="1" s="1"/>
  <c r="L156" i="1"/>
  <c r="M156" i="1" s="1"/>
  <c r="L155" i="1"/>
  <c r="M155" i="1" s="1"/>
  <c r="L154" i="1"/>
  <c r="M154" i="1" s="1"/>
  <c r="T154" i="1" s="1"/>
  <c r="L153" i="1"/>
  <c r="M153" i="1" s="1"/>
  <c r="L149" i="1"/>
  <c r="M149" i="1" s="1"/>
  <c r="L148" i="1"/>
  <c r="M148" i="1" s="1"/>
  <c r="L146" i="1"/>
  <c r="M146" i="1" s="1"/>
  <c r="T153" i="1" l="1"/>
  <c r="T159" i="1"/>
  <c r="T155" i="1"/>
  <c r="T163" i="1"/>
  <c r="T149" i="1"/>
  <c r="T156" i="1"/>
  <c r="T146" i="1"/>
  <c r="U146" i="1" s="1"/>
  <c r="T148" i="1"/>
  <c r="U144" i="1"/>
  <c r="N35" i="13"/>
  <c r="N50" i="13"/>
  <c r="N36" i="13"/>
  <c r="N37" i="13"/>
  <c r="N38" i="13"/>
  <c r="N39" i="13"/>
  <c r="N40" i="13"/>
  <c r="N41" i="13"/>
  <c r="N42" i="13"/>
  <c r="N43" i="13"/>
  <c r="N44" i="13"/>
  <c r="N45" i="13"/>
  <c r="N46" i="13"/>
  <c r="N47" i="13"/>
  <c r="M36" i="13"/>
  <c r="M37" i="13"/>
  <c r="M38" i="13"/>
  <c r="M39" i="13"/>
  <c r="M40" i="13"/>
  <c r="M41" i="13"/>
  <c r="M42" i="13"/>
  <c r="M43" i="13"/>
  <c r="M44" i="13"/>
  <c r="M45" i="13"/>
  <c r="M46" i="13"/>
  <c r="M47" i="13"/>
  <c r="M48" i="13"/>
  <c r="M35" i="13"/>
  <c r="K50" i="13"/>
  <c r="K51" i="13" s="1"/>
  <c r="I50" i="13"/>
  <c r="I51" i="13" s="1"/>
  <c r="F50" i="13"/>
  <c r="F51" i="13" s="1"/>
  <c r="D50" i="13"/>
  <c r="D51" i="13" s="1"/>
  <c r="E11" i="11" l="1"/>
  <c r="M50" i="13"/>
  <c r="M51" i="13" s="1"/>
  <c r="D26" i="11" l="1"/>
  <c r="C7" i="9" l="1"/>
  <c r="D15" i="8"/>
  <c r="L218" i="1" l="1"/>
  <c r="M218" i="1" s="1"/>
  <c r="M221" i="1"/>
  <c r="T221" i="1" s="1"/>
  <c r="L221" i="1"/>
  <c r="P218" i="1"/>
  <c r="Q218" i="1" s="1"/>
  <c r="T218" i="1" l="1"/>
  <c r="O203" i="1"/>
  <c r="L207" i="1"/>
  <c r="M207" i="1" s="1"/>
  <c r="L206" i="1"/>
  <c r="M206" i="1" s="1"/>
  <c r="L205" i="1"/>
  <c r="M205" i="1" s="1"/>
  <c r="L204" i="1"/>
  <c r="M204" i="1" s="1"/>
  <c r="L203" i="1"/>
  <c r="L202" i="1"/>
  <c r="M202" i="1" s="1"/>
  <c r="L201" i="1"/>
  <c r="M201" i="1" s="1"/>
  <c r="L200" i="1"/>
  <c r="M200" i="1" s="1"/>
  <c r="L198" i="1"/>
  <c r="L197" i="1"/>
  <c r="M197" i="1" s="1"/>
  <c r="L196" i="1"/>
  <c r="M196" i="1" s="1"/>
  <c r="L195" i="1"/>
  <c r="M195" i="1" s="1"/>
  <c r="L194" i="1"/>
  <c r="M194" i="1" s="1"/>
  <c r="L193" i="1"/>
  <c r="L199" i="1"/>
  <c r="M199" i="1" s="1"/>
  <c r="M222" i="1" l="1"/>
  <c r="T222" i="1" s="1"/>
  <c r="L222" i="1"/>
  <c r="M220" i="1"/>
  <c r="T220" i="1" s="1"/>
  <c r="L220" i="1"/>
  <c r="M219" i="1"/>
  <c r="T219" i="1" s="1"/>
  <c r="L219" i="1"/>
  <c r="L7426" i="5" l="1"/>
  <c r="J7436" i="5"/>
  <c r="O7422" i="5"/>
  <c r="O7423" i="5" s="1"/>
  <c r="M7422" i="5"/>
  <c r="L7422" i="5"/>
  <c r="J7422" i="5"/>
  <c r="H7422" i="5"/>
  <c r="P7420" i="5"/>
  <c r="N7420" i="5"/>
  <c r="M7420" i="5"/>
  <c r="P7419" i="5"/>
  <c r="N7419" i="5"/>
  <c r="M7419" i="5"/>
  <c r="P7418" i="5"/>
  <c r="N7418" i="5"/>
  <c r="P7417" i="5"/>
  <c r="N7417" i="5"/>
  <c r="P7416" i="5"/>
  <c r="N7416" i="5"/>
  <c r="P7415" i="5"/>
  <c r="N7415" i="5"/>
  <c r="P7414" i="5"/>
  <c r="N7414" i="5"/>
  <c r="P7413" i="5"/>
  <c r="N7413" i="5"/>
  <c r="P7412" i="5"/>
  <c r="N7412" i="5"/>
  <c r="P7411" i="5"/>
  <c r="N7411" i="5"/>
  <c r="P7410" i="5"/>
  <c r="N7410" i="5"/>
  <c r="P7409" i="5"/>
  <c r="N7409" i="5"/>
  <c r="P7408" i="5"/>
  <c r="N7408" i="5"/>
  <c r="P7407" i="5"/>
  <c r="N7407" i="5"/>
  <c r="P7406" i="5"/>
  <c r="N7406" i="5"/>
  <c r="P7405" i="5"/>
  <c r="N7405" i="5"/>
  <c r="P7404" i="5"/>
  <c r="N7404" i="5"/>
  <c r="P7403" i="5"/>
  <c r="N7403" i="5"/>
  <c r="P7402" i="5"/>
  <c r="N7402" i="5"/>
  <c r="P7401" i="5"/>
  <c r="N7401" i="5"/>
  <c r="P7400" i="5"/>
  <c r="N7400" i="5"/>
  <c r="P7399" i="5"/>
  <c r="N7399" i="5"/>
  <c r="P7398" i="5"/>
  <c r="N7398" i="5"/>
  <c r="P7397" i="5"/>
  <c r="N7397" i="5"/>
  <c r="P7396" i="5"/>
  <c r="N7396" i="5"/>
  <c r="P7395" i="5"/>
  <c r="N7395" i="5"/>
  <c r="P7394" i="5"/>
  <c r="N7394" i="5"/>
  <c r="P7393" i="5"/>
  <c r="N7393" i="5"/>
  <c r="P7392" i="5"/>
  <c r="N7392" i="5"/>
  <c r="P7391" i="5"/>
  <c r="N7391" i="5"/>
  <c r="P7390" i="5"/>
  <c r="N7390" i="5"/>
  <c r="P7389" i="5"/>
  <c r="N7389" i="5"/>
  <c r="P7388" i="5"/>
  <c r="N7388" i="5"/>
  <c r="P7387" i="5"/>
  <c r="N7387" i="5"/>
  <c r="P7386" i="5"/>
  <c r="N7386" i="5"/>
  <c r="P7385" i="5"/>
  <c r="N7385" i="5"/>
  <c r="P7384" i="5"/>
  <c r="N7384" i="5"/>
  <c r="P7383" i="5"/>
  <c r="N7383" i="5"/>
  <c r="P7382" i="5"/>
  <c r="N7382" i="5"/>
  <c r="P7381" i="5"/>
  <c r="N7381" i="5"/>
  <c r="P7380" i="5"/>
  <c r="N7380" i="5"/>
  <c r="P7379" i="5"/>
  <c r="N7379" i="5"/>
  <c r="P7378" i="5"/>
  <c r="N7378" i="5"/>
  <c r="P7377" i="5"/>
  <c r="N7377" i="5"/>
  <c r="P7376" i="5"/>
  <c r="N7376" i="5"/>
  <c r="P7375" i="5"/>
  <c r="N7375" i="5"/>
  <c r="P7374" i="5"/>
  <c r="N7374" i="5"/>
  <c r="P7373" i="5"/>
  <c r="N7373" i="5"/>
  <c r="P7372" i="5"/>
  <c r="N7372" i="5"/>
  <c r="P7371" i="5"/>
  <c r="N7371" i="5"/>
  <c r="P7370" i="5"/>
  <c r="N7370" i="5"/>
  <c r="P7369" i="5"/>
  <c r="N7369" i="5"/>
  <c r="P7368" i="5"/>
  <c r="N7368" i="5"/>
  <c r="P7367" i="5"/>
  <c r="N7367" i="5"/>
  <c r="P7366" i="5"/>
  <c r="N7366" i="5"/>
  <c r="P7365" i="5"/>
  <c r="N7365" i="5"/>
  <c r="P7364" i="5"/>
  <c r="N7364" i="5"/>
  <c r="P7363" i="5"/>
  <c r="N7363" i="5"/>
  <c r="P7362" i="5"/>
  <c r="N7362" i="5"/>
  <c r="P7361" i="5"/>
  <c r="N7361" i="5"/>
  <c r="P7360" i="5"/>
  <c r="N7360" i="5"/>
  <c r="P7359" i="5"/>
  <c r="N7359" i="5"/>
  <c r="P7358" i="5"/>
  <c r="N7358" i="5"/>
  <c r="P7357" i="5"/>
  <c r="N7357" i="5"/>
  <c r="P7356" i="5"/>
  <c r="N7356" i="5"/>
  <c r="P7355" i="5"/>
  <c r="N7355" i="5"/>
  <c r="P7354" i="5"/>
  <c r="N7354" i="5"/>
  <c r="P7353" i="5"/>
  <c r="N7353" i="5"/>
  <c r="P7352" i="5"/>
  <c r="N7352" i="5"/>
  <c r="P7351" i="5"/>
  <c r="N7351" i="5"/>
  <c r="P7350" i="5"/>
  <c r="N7350" i="5"/>
  <c r="P7349" i="5"/>
  <c r="N7349" i="5"/>
  <c r="P7348" i="5"/>
  <c r="N7348" i="5"/>
  <c r="P7347" i="5"/>
  <c r="N7347" i="5"/>
  <c r="P7346" i="5"/>
  <c r="N7346" i="5"/>
  <c r="P7345" i="5"/>
  <c r="N7345" i="5"/>
  <c r="P7344" i="5"/>
  <c r="N7344" i="5"/>
  <c r="P7343" i="5"/>
  <c r="N7343" i="5"/>
  <c r="P7342" i="5"/>
  <c r="N7342" i="5"/>
  <c r="P7341" i="5"/>
  <c r="N7341" i="5"/>
  <c r="P7340" i="5"/>
  <c r="N7340" i="5"/>
  <c r="P7339" i="5"/>
  <c r="N7339" i="5"/>
  <c r="P7338" i="5"/>
  <c r="N7338" i="5"/>
  <c r="P7337" i="5"/>
  <c r="N7337" i="5"/>
  <c r="P7336" i="5"/>
  <c r="N7336" i="5"/>
  <c r="P7335" i="5"/>
  <c r="N7335" i="5"/>
  <c r="P7334" i="5"/>
  <c r="N7334" i="5"/>
  <c r="P7333" i="5"/>
  <c r="N7333" i="5"/>
  <c r="P7332" i="5"/>
  <c r="N7332" i="5"/>
  <c r="P7331" i="5"/>
  <c r="N7331" i="5"/>
  <c r="P7330" i="5"/>
  <c r="N7330" i="5"/>
  <c r="P7329" i="5"/>
  <c r="N7329" i="5"/>
  <c r="P7328" i="5"/>
  <c r="N7328" i="5"/>
  <c r="P7327" i="5"/>
  <c r="N7327" i="5"/>
  <c r="P7326" i="5"/>
  <c r="N7326" i="5"/>
  <c r="P7325" i="5"/>
  <c r="N7325" i="5"/>
  <c r="P7324" i="5"/>
  <c r="N7324" i="5"/>
  <c r="P7323" i="5"/>
  <c r="N7323" i="5"/>
  <c r="P7322" i="5"/>
  <c r="N7322" i="5"/>
  <c r="P7321" i="5"/>
  <c r="N7321" i="5"/>
  <c r="P7320" i="5"/>
  <c r="N7320" i="5"/>
  <c r="P7319" i="5"/>
  <c r="N7319" i="5"/>
  <c r="P7318" i="5"/>
  <c r="N7318" i="5"/>
  <c r="P7317" i="5"/>
  <c r="N7317" i="5"/>
  <c r="P7316" i="5"/>
  <c r="N7316" i="5"/>
  <c r="P7315" i="5"/>
  <c r="N7315" i="5"/>
  <c r="P7314" i="5"/>
  <c r="N7314" i="5"/>
  <c r="P7313" i="5"/>
  <c r="N7313" i="5"/>
  <c r="P7312" i="5"/>
  <c r="N7312" i="5"/>
  <c r="P7311" i="5"/>
  <c r="N7311" i="5"/>
  <c r="P7310" i="5"/>
  <c r="N7310" i="5"/>
  <c r="P7309" i="5"/>
  <c r="N7309" i="5"/>
  <c r="P7308" i="5"/>
  <c r="N7308" i="5"/>
  <c r="P7307" i="5"/>
  <c r="N7307" i="5"/>
  <c r="P7306" i="5"/>
  <c r="N7306" i="5"/>
  <c r="P7305" i="5"/>
  <c r="N7305" i="5"/>
  <c r="P7304" i="5"/>
  <c r="N7304" i="5"/>
  <c r="P7303" i="5"/>
  <c r="N7303" i="5"/>
  <c r="P7302" i="5"/>
  <c r="N7302" i="5"/>
  <c r="P7301" i="5"/>
  <c r="N7301" i="5"/>
  <c r="P7300" i="5"/>
  <c r="N7300" i="5"/>
  <c r="P7299" i="5"/>
  <c r="N7299" i="5"/>
  <c r="P7298" i="5"/>
  <c r="N7298" i="5"/>
  <c r="P7297" i="5"/>
  <c r="N7297" i="5"/>
  <c r="P7296" i="5"/>
  <c r="N7296" i="5"/>
  <c r="P7295" i="5"/>
  <c r="N7295" i="5"/>
  <c r="P7294" i="5"/>
  <c r="N7294" i="5"/>
  <c r="P7293" i="5"/>
  <c r="N7293" i="5"/>
  <c r="P7292" i="5"/>
  <c r="N7292" i="5"/>
  <c r="P7291" i="5"/>
  <c r="N7291" i="5"/>
  <c r="P7290" i="5"/>
  <c r="N7290" i="5"/>
  <c r="P7289" i="5"/>
  <c r="N7289" i="5"/>
  <c r="P7288" i="5"/>
  <c r="N7288" i="5"/>
  <c r="P7287" i="5"/>
  <c r="N7287" i="5"/>
  <c r="P7286" i="5"/>
  <c r="N7286" i="5"/>
  <c r="P7285" i="5"/>
  <c r="N7285" i="5"/>
  <c r="P7284" i="5"/>
  <c r="N7284" i="5"/>
  <c r="P7283" i="5"/>
  <c r="N7283" i="5"/>
  <c r="P7282" i="5"/>
  <c r="N7282" i="5"/>
  <c r="P7281" i="5"/>
  <c r="N7281" i="5"/>
  <c r="P7280" i="5"/>
  <c r="N7280" i="5"/>
  <c r="P7279" i="5"/>
  <c r="N7279" i="5"/>
  <c r="P7278" i="5"/>
  <c r="N7278" i="5"/>
  <c r="P7277" i="5"/>
  <c r="N7277" i="5"/>
  <c r="P7276" i="5"/>
  <c r="N7276" i="5"/>
  <c r="P7275" i="5"/>
  <c r="N7275" i="5"/>
  <c r="P7274" i="5"/>
  <c r="N7274" i="5"/>
  <c r="P7273" i="5"/>
  <c r="N7273" i="5"/>
  <c r="P7272" i="5"/>
  <c r="N7272" i="5"/>
  <c r="P7271" i="5"/>
  <c r="N7271" i="5"/>
  <c r="P7270" i="5"/>
  <c r="N7270" i="5"/>
  <c r="P7269" i="5"/>
  <c r="N7269" i="5"/>
  <c r="P7268" i="5"/>
  <c r="N7268" i="5"/>
  <c r="P7267" i="5"/>
  <c r="N7267" i="5"/>
  <c r="P7266" i="5"/>
  <c r="N7266" i="5"/>
  <c r="P7265" i="5"/>
  <c r="N7265" i="5"/>
  <c r="P7264" i="5"/>
  <c r="N7264" i="5"/>
  <c r="P7263" i="5"/>
  <c r="N7263" i="5"/>
  <c r="P7262" i="5"/>
  <c r="N7262" i="5"/>
  <c r="P7261" i="5"/>
  <c r="N7261" i="5"/>
  <c r="P7260" i="5"/>
  <c r="N7260" i="5"/>
  <c r="P7259" i="5"/>
  <c r="N7259" i="5"/>
  <c r="P7258" i="5"/>
  <c r="N7258" i="5"/>
  <c r="P7257" i="5"/>
  <c r="N7257" i="5"/>
  <c r="M7257" i="5"/>
  <c r="P7256" i="5"/>
  <c r="N7256" i="5"/>
  <c r="M7256" i="5"/>
  <c r="P7255" i="5"/>
  <c r="N7255" i="5"/>
  <c r="M7255" i="5"/>
  <c r="P7254" i="5"/>
  <c r="N7254" i="5"/>
  <c r="M7254" i="5"/>
  <c r="P7253" i="5"/>
  <c r="N7253" i="5"/>
  <c r="M7253" i="5"/>
  <c r="P7252" i="5"/>
  <c r="N7252" i="5"/>
  <c r="M7252" i="5"/>
  <c r="P7251" i="5"/>
  <c r="N7251" i="5"/>
  <c r="M7251" i="5"/>
  <c r="P7250" i="5"/>
  <c r="N7250" i="5"/>
  <c r="M7250" i="5"/>
  <c r="P7249" i="5"/>
  <c r="N7249" i="5"/>
  <c r="M7249" i="5"/>
  <c r="P7248" i="5"/>
  <c r="N7248" i="5"/>
  <c r="M7248" i="5"/>
  <c r="P7247" i="5"/>
  <c r="N7247" i="5"/>
  <c r="M7247" i="5"/>
  <c r="P7246" i="5"/>
  <c r="N7246" i="5"/>
  <c r="M7246" i="5"/>
  <c r="P7245" i="5"/>
  <c r="N7245" i="5"/>
  <c r="M7245" i="5"/>
  <c r="P7244" i="5"/>
  <c r="N7244" i="5"/>
  <c r="M7244" i="5"/>
  <c r="P7243" i="5"/>
  <c r="N7243" i="5"/>
  <c r="M7243" i="5"/>
  <c r="P7242" i="5"/>
  <c r="N7242" i="5"/>
  <c r="M7242" i="5"/>
  <c r="P7241" i="5"/>
  <c r="N7241" i="5"/>
  <c r="M7241" i="5"/>
  <c r="P7240" i="5"/>
  <c r="N7240" i="5"/>
  <c r="M7240" i="5"/>
  <c r="P7239" i="5"/>
  <c r="N7239" i="5"/>
  <c r="M7239" i="5"/>
  <c r="P7238" i="5"/>
  <c r="N7238" i="5"/>
  <c r="M7238" i="5"/>
  <c r="P7237" i="5"/>
  <c r="N7237" i="5"/>
  <c r="M7237" i="5"/>
  <c r="P7236" i="5"/>
  <c r="N7236" i="5"/>
  <c r="M7236" i="5"/>
  <c r="P7235" i="5"/>
  <c r="N7235" i="5"/>
  <c r="M7235" i="5"/>
  <c r="P7234" i="5"/>
  <c r="N7234" i="5"/>
  <c r="M7234" i="5"/>
  <c r="P7233" i="5"/>
  <c r="N7233" i="5"/>
  <c r="M7233" i="5"/>
  <c r="P7232" i="5"/>
  <c r="N7232" i="5"/>
  <c r="M7232" i="5"/>
  <c r="P7231" i="5"/>
  <c r="N7231" i="5"/>
  <c r="M7231" i="5"/>
  <c r="P7230" i="5"/>
  <c r="N7230" i="5"/>
  <c r="M7230" i="5"/>
  <c r="P7229" i="5"/>
  <c r="N7229" i="5"/>
  <c r="M7229" i="5"/>
  <c r="P7228" i="5"/>
  <c r="N7228" i="5"/>
  <c r="M7228" i="5"/>
  <c r="P7227" i="5"/>
  <c r="N7227" i="5"/>
  <c r="M7227" i="5"/>
  <c r="P7226" i="5"/>
  <c r="N7226" i="5"/>
  <c r="M7226" i="5"/>
  <c r="P7225" i="5"/>
  <c r="N7225" i="5"/>
  <c r="M7225" i="5"/>
  <c r="P7224" i="5"/>
  <c r="N7224" i="5"/>
  <c r="M7224" i="5"/>
  <c r="P7223" i="5"/>
  <c r="N7223" i="5"/>
  <c r="M7223" i="5"/>
  <c r="P7222" i="5"/>
  <c r="N7222" i="5"/>
  <c r="M7222" i="5"/>
  <c r="P7221" i="5"/>
  <c r="N7221" i="5"/>
  <c r="M7221" i="5"/>
  <c r="P7220" i="5"/>
  <c r="N7220" i="5"/>
  <c r="M7220" i="5"/>
  <c r="P7219" i="5"/>
  <c r="N7219" i="5"/>
  <c r="M7219" i="5"/>
  <c r="P7218" i="5"/>
  <c r="N7218" i="5"/>
  <c r="M7218" i="5"/>
  <c r="P7217" i="5"/>
  <c r="N7217" i="5"/>
  <c r="M7217" i="5"/>
  <c r="P7216" i="5"/>
  <c r="N7216" i="5"/>
  <c r="M7216" i="5"/>
  <c r="P7215" i="5"/>
  <c r="N7215" i="5"/>
  <c r="M7215" i="5"/>
  <c r="P7214" i="5"/>
  <c r="N7214" i="5"/>
  <c r="M7214" i="5"/>
  <c r="P7213" i="5"/>
  <c r="N7213" i="5"/>
  <c r="M7213" i="5"/>
  <c r="P7212" i="5"/>
  <c r="N7212" i="5"/>
  <c r="M7212" i="5"/>
  <c r="P7211" i="5"/>
  <c r="N7211" i="5"/>
  <c r="M7211" i="5"/>
  <c r="P7210" i="5"/>
  <c r="N7210" i="5"/>
  <c r="M7210" i="5"/>
  <c r="P7209" i="5"/>
  <c r="N7209" i="5"/>
  <c r="M7209" i="5"/>
  <c r="P7208" i="5"/>
  <c r="N7208" i="5"/>
  <c r="M7208" i="5"/>
  <c r="P7207" i="5"/>
  <c r="N7207" i="5"/>
  <c r="M7207" i="5"/>
  <c r="P7206" i="5"/>
  <c r="N7206" i="5"/>
  <c r="M7206" i="5"/>
  <c r="P7205" i="5"/>
  <c r="N7205" i="5"/>
  <c r="M7205" i="5"/>
  <c r="P7204" i="5"/>
  <c r="N7204" i="5"/>
  <c r="M7204" i="5"/>
  <c r="P7203" i="5"/>
  <c r="N7203" i="5"/>
  <c r="M7203" i="5"/>
  <c r="P7202" i="5"/>
  <c r="N7202" i="5"/>
  <c r="M7202" i="5"/>
  <c r="P7201" i="5"/>
  <c r="N7201" i="5"/>
  <c r="M7201" i="5"/>
  <c r="P7200" i="5"/>
  <c r="N7200" i="5"/>
  <c r="M7200" i="5"/>
  <c r="P7199" i="5"/>
  <c r="N7199" i="5"/>
  <c r="M7199" i="5"/>
  <c r="P7198" i="5"/>
  <c r="N7198" i="5"/>
  <c r="M7198" i="5"/>
  <c r="P7197" i="5"/>
  <c r="N7197" i="5"/>
  <c r="M7197" i="5"/>
  <c r="P7196" i="5"/>
  <c r="N7196" i="5"/>
  <c r="M7196" i="5"/>
  <c r="P7195" i="5"/>
  <c r="N7195" i="5"/>
  <c r="M7195" i="5"/>
  <c r="P7194" i="5"/>
  <c r="N7194" i="5"/>
  <c r="M7194" i="5"/>
  <c r="P7193" i="5"/>
  <c r="N7193" i="5"/>
  <c r="M7193" i="5"/>
  <c r="P7192" i="5"/>
  <c r="N7192" i="5"/>
  <c r="M7192" i="5"/>
  <c r="P7191" i="5"/>
  <c r="N7191" i="5"/>
  <c r="M7191" i="5"/>
  <c r="P7190" i="5"/>
  <c r="N7190" i="5"/>
  <c r="M7190" i="5"/>
  <c r="P7189" i="5"/>
  <c r="N7189" i="5"/>
  <c r="M7189" i="5"/>
  <c r="P7188" i="5"/>
  <c r="N7188" i="5"/>
  <c r="M7188" i="5"/>
  <c r="P7187" i="5"/>
  <c r="N7187" i="5"/>
  <c r="M7187" i="5"/>
  <c r="P7186" i="5"/>
  <c r="N7186" i="5"/>
  <c r="M7186" i="5"/>
  <c r="P7185" i="5"/>
  <c r="N7185" i="5"/>
  <c r="M7185" i="5"/>
  <c r="P7184" i="5"/>
  <c r="N7184" i="5"/>
  <c r="M7184" i="5"/>
  <c r="P7183" i="5"/>
  <c r="N7183" i="5"/>
  <c r="M7183" i="5"/>
  <c r="P7182" i="5"/>
  <c r="N7182" i="5"/>
  <c r="M7182" i="5"/>
  <c r="P7181" i="5"/>
  <c r="N7181" i="5"/>
  <c r="M7181" i="5"/>
  <c r="P7180" i="5"/>
  <c r="N7180" i="5"/>
  <c r="M7180" i="5"/>
  <c r="P7179" i="5"/>
  <c r="N7179" i="5"/>
  <c r="M7179" i="5"/>
  <c r="P7178" i="5"/>
  <c r="N7178" i="5"/>
  <c r="M7178" i="5"/>
  <c r="P7177" i="5"/>
  <c r="N7177" i="5"/>
  <c r="M7177" i="5"/>
  <c r="P7176" i="5"/>
  <c r="N7176" i="5"/>
  <c r="M7176" i="5"/>
  <c r="P7175" i="5"/>
  <c r="N7175" i="5"/>
  <c r="M7175" i="5"/>
  <c r="P7174" i="5"/>
  <c r="N7174" i="5"/>
  <c r="M7174" i="5"/>
  <c r="P7173" i="5"/>
  <c r="N7173" i="5"/>
  <c r="M7173" i="5"/>
  <c r="P7172" i="5"/>
  <c r="N7172" i="5"/>
  <c r="M7172" i="5"/>
  <c r="P7171" i="5"/>
  <c r="N7171" i="5"/>
  <c r="M7171" i="5"/>
  <c r="P7170" i="5"/>
  <c r="N7170" i="5"/>
  <c r="M7170" i="5"/>
  <c r="P7169" i="5"/>
  <c r="N7169" i="5"/>
  <c r="M7169" i="5"/>
  <c r="P7168" i="5"/>
  <c r="N7168" i="5"/>
  <c r="M7168" i="5"/>
  <c r="P7167" i="5"/>
  <c r="N7167" i="5"/>
  <c r="M7167" i="5"/>
  <c r="P7166" i="5"/>
  <c r="N7166" i="5"/>
  <c r="M7166" i="5"/>
  <c r="P7165" i="5"/>
  <c r="N7165" i="5"/>
  <c r="M7165" i="5"/>
  <c r="P7164" i="5"/>
  <c r="N7164" i="5"/>
  <c r="M7164" i="5"/>
  <c r="P7163" i="5"/>
  <c r="N7163" i="5"/>
  <c r="M7163" i="5"/>
  <c r="P7162" i="5"/>
  <c r="N7162" i="5"/>
  <c r="M7162" i="5"/>
  <c r="P7161" i="5"/>
  <c r="N7161" i="5"/>
  <c r="M7161" i="5"/>
  <c r="P7160" i="5"/>
  <c r="N7160" i="5"/>
  <c r="M7160" i="5"/>
  <c r="P7159" i="5"/>
  <c r="N7159" i="5"/>
  <c r="M7159" i="5"/>
  <c r="P7158" i="5"/>
  <c r="N7158" i="5"/>
  <c r="M7158" i="5"/>
  <c r="P7157" i="5"/>
  <c r="N7157" i="5"/>
  <c r="M7157" i="5"/>
  <c r="P7156" i="5"/>
  <c r="N7156" i="5"/>
  <c r="M7156" i="5"/>
  <c r="P7155" i="5"/>
  <c r="N7155" i="5"/>
  <c r="M7155" i="5"/>
  <c r="P7154" i="5"/>
  <c r="N7154" i="5"/>
  <c r="M7154" i="5"/>
  <c r="P7153" i="5"/>
  <c r="N7153" i="5"/>
  <c r="M7153" i="5"/>
  <c r="P7152" i="5"/>
  <c r="N7152" i="5"/>
  <c r="M7152" i="5"/>
  <c r="P7151" i="5"/>
  <c r="N7151" i="5"/>
  <c r="M7151" i="5"/>
  <c r="P7150" i="5"/>
  <c r="N7150" i="5"/>
  <c r="M7150" i="5"/>
  <c r="P7149" i="5"/>
  <c r="N7149" i="5"/>
  <c r="M7149" i="5"/>
  <c r="P7148" i="5"/>
  <c r="N7148" i="5"/>
  <c r="M7148" i="5"/>
  <c r="P7147" i="5"/>
  <c r="N7147" i="5"/>
  <c r="M7147" i="5"/>
  <c r="P7146" i="5"/>
  <c r="N7146" i="5"/>
  <c r="M7146" i="5"/>
  <c r="P7145" i="5"/>
  <c r="N7145" i="5"/>
  <c r="M7145" i="5"/>
  <c r="P7144" i="5"/>
  <c r="N7144" i="5"/>
  <c r="M7144" i="5"/>
  <c r="P7143" i="5"/>
  <c r="N7143" i="5"/>
  <c r="M7143" i="5"/>
  <c r="P7142" i="5"/>
  <c r="N7142" i="5"/>
  <c r="M7142" i="5"/>
  <c r="P7141" i="5"/>
  <c r="N7141" i="5"/>
  <c r="M7141" i="5"/>
  <c r="P7140" i="5"/>
  <c r="N7140" i="5"/>
  <c r="M7140" i="5"/>
  <c r="P7139" i="5"/>
  <c r="N7139" i="5"/>
  <c r="M7139" i="5"/>
  <c r="P7138" i="5"/>
  <c r="N7138" i="5"/>
  <c r="M7138" i="5"/>
  <c r="P7137" i="5"/>
  <c r="N7137" i="5"/>
  <c r="M7137" i="5"/>
  <c r="P7136" i="5"/>
  <c r="N7136" i="5"/>
  <c r="M7136" i="5"/>
  <c r="P7135" i="5"/>
  <c r="N7135" i="5"/>
  <c r="M7135" i="5"/>
  <c r="P7134" i="5"/>
  <c r="N7134" i="5"/>
  <c r="M7134" i="5"/>
  <c r="P7133" i="5"/>
  <c r="N7133" i="5"/>
  <c r="M7133" i="5"/>
  <c r="P7132" i="5"/>
  <c r="N7132" i="5"/>
  <c r="M7132" i="5"/>
  <c r="P7131" i="5"/>
  <c r="N7131" i="5"/>
  <c r="M7131" i="5"/>
  <c r="P7130" i="5"/>
  <c r="N7130" i="5"/>
  <c r="M7130" i="5"/>
  <c r="P7129" i="5"/>
  <c r="N7129" i="5"/>
  <c r="M7129" i="5"/>
  <c r="P7128" i="5"/>
  <c r="N7128" i="5"/>
  <c r="M7128" i="5"/>
  <c r="P7127" i="5"/>
  <c r="N7127" i="5"/>
  <c r="M7127" i="5"/>
  <c r="P7126" i="5"/>
  <c r="N7126" i="5"/>
  <c r="M7126" i="5"/>
  <c r="P7125" i="5"/>
  <c r="N7125" i="5"/>
  <c r="M7125" i="5"/>
  <c r="P7124" i="5"/>
  <c r="N7124" i="5"/>
  <c r="M7124" i="5"/>
  <c r="P7123" i="5"/>
  <c r="N7123" i="5"/>
  <c r="M7123" i="5"/>
  <c r="P7122" i="5"/>
  <c r="N7122" i="5"/>
  <c r="M7122" i="5"/>
  <c r="P7121" i="5"/>
  <c r="N7121" i="5"/>
  <c r="M7121" i="5"/>
  <c r="P7120" i="5"/>
  <c r="N7120" i="5"/>
  <c r="M7120" i="5"/>
  <c r="P7119" i="5"/>
  <c r="N7119" i="5"/>
  <c r="M7119" i="5"/>
  <c r="P7118" i="5"/>
  <c r="N7118" i="5"/>
  <c r="M7118" i="5"/>
  <c r="P7117" i="5"/>
  <c r="N7117" i="5"/>
  <c r="M7117" i="5"/>
  <c r="P7116" i="5"/>
  <c r="N7116" i="5"/>
  <c r="M7116" i="5"/>
  <c r="P7115" i="5"/>
  <c r="N7115" i="5"/>
  <c r="M7115" i="5"/>
  <c r="P7114" i="5"/>
  <c r="N7114" i="5"/>
  <c r="M7114" i="5"/>
  <c r="P7113" i="5"/>
  <c r="N7113" i="5"/>
  <c r="M7113" i="5"/>
  <c r="P7112" i="5"/>
  <c r="N7112" i="5"/>
  <c r="M7112" i="5"/>
  <c r="P7111" i="5"/>
  <c r="N7111" i="5"/>
  <c r="M7111" i="5"/>
  <c r="P7110" i="5"/>
  <c r="N7110" i="5"/>
  <c r="M7110" i="5"/>
  <c r="P7109" i="5"/>
  <c r="N7109" i="5"/>
  <c r="M7109" i="5"/>
  <c r="P7108" i="5"/>
  <c r="N7108" i="5"/>
  <c r="M7108" i="5"/>
  <c r="P7107" i="5"/>
  <c r="N7107" i="5"/>
  <c r="M7107" i="5"/>
  <c r="P7106" i="5"/>
  <c r="N7106" i="5"/>
  <c r="M7106" i="5"/>
  <c r="P7105" i="5"/>
  <c r="N7105" i="5"/>
  <c r="M7105" i="5"/>
  <c r="P7104" i="5"/>
  <c r="N7104" i="5"/>
  <c r="M7104" i="5"/>
  <c r="P7103" i="5"/>
  <c r="N7103" i="5"/>
  <c r="M7103" i="5"/>
  <c r="P7102" i="5"/>
  <c r="N7102" i="5"/>
  <c r="M7102" i="5"/>
  <c r="P7101" i="5"/>
  <c r="N7101" i="5"/>
  <c r="M7101" i="5"/>
  <c r="P7100" i="5"/>
  <c r="N7100" i="5"/>
  <c r="M7100" i="5"/>
  <c r="P7099" i="5"/>
  <c r="N7099" i="5"/>
  <c r="M7099" i="5"/>
  <c r="P7098" i="5"/>
  <c r="N7098" i="5"/>
  <c r="M7098" i="5"/>
  <c r="P7097" i="5"/>
  <c r="N7097" i="5"/>
  <c r="M7097" i="5"/>
  <c r="P7096" i="5"/>
  <c r="N7096" i="5"/>
  <c r="M7096" i="5"/>
  <c r="P7095" i="5"/>
  <c r="N7095" i="5"/>
  <c r="M7095" i="5"/>
  <c r="P7094" i="5"/>
  <c r="N7094" i="5"/>
  <c r="M7094" i="5"/>
  <c r="P7093" i="5"/>
  <c r="N7093" i="5"/>
  <c r="M7093" i="5"/>
  <c r="P7092" i="5"/>
  <c r="N7092" i="5"/>
  <c r="M7092" i="5"/>
  <c r="P7091" i="5"/>
  <c r="N7091" i="5"/>
  <c r="M7091" i="5"/>
  <c r="P7090" i="5"/>
  <c r="N7090" i="5"/>
  <c r="M7090" i="5"/>
  <c r="P7089" i="5"/>
  <c r="N7089" i="5"/>
  <c r="M7089" i="5"/>
  <c r="P7088" i="5"/>
  <c r="N7088" i="5"/>
  <c r="M7088" i="5"/>
  <c r="P7087" i="5"/>
  <c r="N7087" i="5"/>
  <c r="M7087" i="5"/>
  <c r="P7086" i="5"/>
  <c r="N7086" i="5"/>
  <c r="M7086" i="5"/>
  <c r="P7085" i="5"/>
  <c r="N7085" i="5"/>
  <c r="M7085" i="5"/>
  <c r="P7084" i="5"/>
  <c r="N7084" i="5"/>
  <c r="M7084" i="5"/>
  <c r="P7083" i="5"/>
  <c r="N7083" i="5"/>
  <c r="M7083" i="5"/>
  <c r="P7082" i="5"/>
  <c r="N7082" i="5"/>
  <c r="M7082" i="5"/>
  <c r="P7081" i="5"/>
  <c r="N7081" i="5"/>
  <c r="M7081" i="5"/>
  <c r="P7080" i="5"/>
  <c r="N7080" i="5"/>
  <c r="M7080" i="5"/>
  <c r="P7079" i="5"/>
  <c r="N7079" i="5"/>
  <c r="M7079" i="5"/>
  <c r="P7078" i="5"/>
  <c r="N7078" i="5"/>
  <c r="M7078" i="5"/>
  <c r="P7077" i="5"/>
  <c r="N7077" i="5"/>
  <c r="M7077" i="5"/>
  <c r="P7076" i="5"/>
  <c r="N7076" i="5"/>
  <c r="M7076" i="5"/>
  <c r="P7075" i="5"/>
  <c r="N7075" i="5"/>
  <c r="M7075" i="5"/>
  <c r="P7074" i="5"/>
  <c r="N7074" i="5"/>
  <c r="M7074" i="5"/>
  <c r="P7073" i="5"/>
  <c r="N7073" i="5"/>
  <c r="M7073" i="5"/>
  <c r="P7072" i="5"/>
  <c r="N7072" i="5"/>
  <c r="M7072" i="5"/>
  <c r="P7071" i="5"/>
  <c r="N7071" i="5"/>
  <c r="M7071" i="5"/>
  <c r="P7070" i="5"/>
  <c r="N7070" i="5"/>
  <c r="M7070" i="5"/>
  <c r="P7069" i="5"/>
  <c r="N7069" i="5"/>
  <c r="M7069" i="5"/>
  <c r="P7068" i="5"/>
  <c r="N7068" i="5"/>
  <c r="M7068" i="5"/>
  <c r="P7067" i="5"/>
  <c r="N7067" i="5"/>
  <c r="M7067" i="5"/>
  <c r="P7066" i="5"/>
  <c r="N7066" i="5"/>
  <c r="M7066" i="5"/>
  <c r="P7065" i="5"/>
  <c r="N7065" i="5"/>
  <c r="M7065" i="5"/>
  <c r="P7064" i="5"/>
  <c r="N7064" i="5"/>
  <c r="M7064" i="5"/>
  <c r="P7063" i="5"/>
  <c r="N7063" i="5"/>
  <c r="M7063" i="5"/>
  <c r="P7062" i="5"/>
  <c r="N7062" i="5"/>
  <c r="M7062" i="5"/>
  <c r="P7061" i="5"/>
  <c r="N7061" i="5"/>
  <c r="M7061" i="5"/>
  <c r="P7060" i="5"/>
  <c r="N7060" i="5"/>
  <c r="M7060" i="5"/>
  <c r="P7059" i="5"/>
  <c r="N7059" i="5"/>
  <c r="M7059" i="5"/>
  <c r="P7058" i="5"/>
  <c r="N7058" i="5"/>
  <c r="M7058" i="5"/>
  <c r="P7057" i="5"/>
  <c r="N7057" i="5"/>
  <c r="M7057" i="5"/>
  <c r="P7056" i="5"/>
  <c r="N7056" i="5"/>
  <c r="M7056" i="5"/>
  <c r="P7055" i="5"/>
  <c r="N7055" i="5"/>
  <c r="M7055" i="5"/>
  <c r="P7054" i="5"/>
  <c r="N7054" i="5"/>
  <c r="M7054" i="5"/>
  <c r="P7053" i="5"/>
  <c r="N7053" i="5"/>
  <c r="M7053" i="5"/>
  <c r="P7052" i="5"/>
  <c r="N7052" i="5"/>
  <c r="M7052" i="5"/>
  <c r="P7051" i="5"/>
  <c r="N7051" i="5"/>
  <c r="M7051" i="5"/>
  <c r="P7050" i="5"/>
  <c r="N7050" i="5"/>
  <c r="M7050" i="5"/>
  <c r="P7049" i="5"/>
  <c r="N7049" i="5"/>
  <c r="M7049" i="5"/>
  <c r="P7048" i="5"/>
  <c r="N7048" i="5"/>
  <c r="M7048" i="5"/>
  <c r="P7047" i="5"/>
  <c r="N7047" i="5"/>
  <c r="M7047" i="5"/>
  <c r="P7046" i="5"/>
  <c r="N7046" i="5"/>
  <c r="M7046" i="5"/>
  <c r="P7045" i="5"/>
  <c r="N7045" i="5"/>
  <c r="M7045" i="5"/>
  <c r="P7044" i="5"/>
  <c r="N7044" i="5"/>
  <c r="M7044" i="5"/>
  <c r="P7043" i="5"/>
  <c r="N7043" i="5"/>
  <c r="M7043" i="5"/>
  <c r="P7042" i="5"/>
  <c r="N7042" i="5"/>
  <c r="M7042" i="5"/>
  <c r="P7041" i="5"/>
  <c r="N7041" i="5"/>
  <c r="M7041" i="5"/>
  <c r="P7040" i="5"/>
  <c r="N7040" i="5"/>
  <c r="M7040" i="5"/>
  <c r="P7039" i="5"/>
  <c r="N7039" i="5"/>
  <c r="M7039" i="5"/>
  <c r="P7038" i="5"/>
  <c r="N7038" i="5"/>
  <c r="M7038" i="5"/>
  <c r="P7037" i="5"/>
  <c r="N7037" i="5"/>
  <c r="M7037" i="5"/>
  <c r="P7036" i="5"/>
  <c r="N7036" i="5"/>
  <c r="M7036" i="5"/>
  <c r="P7035" i="5"/>
  <c r="N7035" i="5"/>
  <c r="M7035" i="5"/>
  <c r="P7034" i="5"/>
  <c r="N7034" i="5"/>
  <c r="M7034" i="5"/>
  <c r="P7033" i="5"/>
  <c r="N7033" i="5"/>
  <c r="M7033" i="5"/>
  <c r="P7032" i="5"/>
  <c r="N7032" i="5"/>
  <c r="M7032" i="5"/>
  <c r="P7031" i="5"/>
  <c r="N7031" i="5"/>
  <c r="M7031" i="5"/>
  <c r="P7030" i="5"/>
  <c r="N7030" i="5"/>
  <c r="M7030" i="5"/>
  <c r="P7029" i="5"/>
  <c r="N7029" i="5"/>
  <c r="M7029" i="5"/>
  <c r="P7028" i="5"/>
  <c r="N7028" i="5"/>
  <c r="M7028" i="5"/>
  <c r="P7027" i="5"/>
  <c r="N7027" i="5"/>
  <c r="M7027" i="5"/>
  <c r="P7026" i="5"/>
  <c r="N7026" i="5"/>
  <c r="M7026" i="5"/>
  <c r="P7025" i="5"/>
  <c r="N7025" i="5"/>
  <c r="M7025" i="5"/>
  <c r="P7024" i="5"/>
  <c r="N7024" i="5"/>
  <c r="M7024" i="5"/>
  <c r="P7023" i="5"/>
  <c r="N7023" i="5"/>
  <c r="M7023" i="5"/>
  <c r="P7022" i="5"/>
  <c r="N7022" i="5"/>
  <c r="M7022" i="5"/>
  <c r="P7021" i="5"/>
  <c r="N7021" i="5"/>
  <c r="M7021" i="5"/>
  <c r="P7020" i="5"/>
  <c r="N7020" i="5"/>
  <c r="M7020" i="5"/>
  <c r="P7019" i="5"/>
  <c r="N7019" i="5"/>
  <c r="M7019" i="5"/>
  <c r="P7018" i="5"/>
  <c r="N7018" i="5"/>
  <c r="M7018" i="5"/>
  <c r="P7017" i="5"/>
  <c r="N7017" i="5"/>
  <c r="M7017" i="5"/>
  <c r="P7016" i="5"/>
  <c r="N7016" i="5"/>
  <c r="M7016" i="5"/>
  <c r="P7015" i="5"/>
  <c r="N7015" i="5"/>
  <c r="M7015" i="5"/>
  <c r="P7014" i="5"/>
  <c r="N7014" i="5"/>
  <c r="M7014" i="5"/>
  <c r="P7013" i="5"/>
  <c r="N7013" i="5"/>
  <c r="M7013" i="5"/>
  <c r="P7012" i="5"/>
  <c r="N7012" i="5"/>
  <c r="M7012" i="5"/>
  <c r="P7011" i="5"/>
  <c r="N7011" i="5"/>
  <c r="M7011" i="5"/>
  <c r="P7010" i="5"/>
  <c r="N7010" i="5"/>
  <c r="M7010" i="5"/>
  <c r="P7009" i="5"/>
  <c r="N7009" i="5"/>
  <c r="M7009" i="5"/>
  <c r="P7008" i="5"/>
  <c r="N7008" i="5"/>
  <c r="M7008" i="5"/>
  <c r="P7007" i="5"/>
  <c r="N7007" i="5"/>
  <c r="M7007" i="5"/>
  <c r="P7006" i="5"/>
  <c r="N7006" i="5"/>
  <c r="M7006" i="5"/>
  <c r="P7005" i="5"/>
  <c r="N7005" i="5"/>
  <c r="M7005" i="5"/>
  <c r="P7004" i="5"/>
  <c r="N7004" i="5"/>
  <c r="M7004" i="5"/>
  <c r="P7003" i="5"/>
  <c r="N7003" i="5"/>
  <c r="M7003" i="5"/>
  <c r="P7002" i="5"/>
  <c r="N7002" i="5"/>
  <c r="M7002" i="5"/>
  <c r="P7001" i="5"/>
  <c r="N7001" i="5"/>
  <c r="M7001" i="5"/>
  <c r="P7000" i="5"/>
  <c r="N7000" i="5"/>
  <c r="M7000" i="5"/>
  <c r="P6999" i="5"/>
  <c r="N6999" i="5"/>
  <c r="M6999" i="5"/>
  <c r="P6998" i="5"/>
  <c r="N6998" i="5"/>
  <c r="M6998" i="5"/>
  <c r="P6997" i="5"/>
  <c r="N6997" i="5"/>
  <c r="M6997" i="5"/>
  <c r="P6996" i="5"/>
  <c r="N6996" i="5"/>
  <c r="M6996" i="5"/>
  <c r="P6995" i="5"/>
  <c r="N6995" i="5"/>
  <c r="M6995" i="5"/>
  <c r="P6994" i="5"/>
  <c r="N6994" i="5"/>
  <c r="M6994" i="5"/>
  <c r="P6993" i="5"/>
  <c r="N6993" i="5"/>
  <c r="M6993" i="5"/>
  <c r="P6992" i="5"/>
  <c r="N6992" i="5"/>
  <c r="M6992" i="5"/>
  <c r="P6991" i="5"/>
  <c r="N6991" i="5"/>
  <c r="M6991" i="5"/>
  <c r="P6990" i="5"/>
  <c r="N6990" i="5"/>
  <c r="M6990" i="5"/>
  <c r="P6989" i="5"/>
  <c r="N6989" i="5"/>
  <c r="M6989" i="5"/>
  <c r="P6988" i="5"/>
  <c r="N6988" i="5"/>
  <c r="M6988" i="5"/>
  <c r="P6987" i="5"/>
  <c r="N6987" i="5"/>
  <c r="M6987" i="5"/>
  <c r="P6986" i="5"/>
  <c r="N6986" i="5"/>
  <c r="M6986" i="5"/>
  <c r="P6985" i="5"/>
  <c r="N6985" i="5"/>
  <c r="M6985" i="5"/>
  <c r="P6984" i="5"/>
  <c r="N6984" i="5"/>
  <c r="M6984" i="5"/>
  <c r="P6983" i="5"/>
  <c r="N6983" i="5"/>
  <c r="M6983" i="5"/>
  <c r="P6982" i="5"/>
  <c r="N6982" i="5"/>
  <c r="M6982" i="5"/>
  <c r="P6981" i="5"/>
  <c r="N6981" i="5"/>
  <c r="M6981" i="5"/>
  <c r="P6980" i="5"/>
  <c r="N6980" i="5"/>
  <c r="M6980" i="5"/>
  <c r="P6979" i="5"/>
  <c r="N6979" i="5"/>
  <c r="M6979" i="5"/>
  <c r="P6978" i="5"/>
  <c r="N6978" i="5"/>
  <c r="M6978" i="5"/>
  <c r="P6977" i="5"/>
  <c r="N6977" i="5"/>
  <c r="M6977" i="5"/>
  <c r="P6976" i="5"/>
  <c r="N6976" i="5"/>
  <c r="M6976" i="5"/>
  <c r="P6975" i="5"/>
  <c r="N6975" i="5"/>
  <c r="M6975" i="5"/>
  <c r="P6974" i="5"/>
  <c r="N6974" i="5"/>
  <c r="M6974" i="5"/>
  <c r="P6973" i="5"/>
  <c r="N6973" i="5"/>
  <c r="M6973" i="5"/>
  <c r="P6972" i="5"/>
  <c r="N6972" i="5"/>
  <c r="M6972" i="5"/>
  <c r="P6971" i="5"/>
  <c r="N6971" i="5"/>
  <c r="M6971" i="5"/>
  <c r="P6970" i="5"/>
  <c r="N6970" i="5"/>
  <c r="M6970" i="5"/>
  <c r="P6969" i="5"/>
  <c r="N6969" i="5"/>
  <c r="M6969" i="5"/>
  <c r="P6968" i="5"/>
  <c r="N6968" i="5"/>
  <c r="M6968" i="5"/>
  <c r="P6967" i="5"/>
  <c r="N6967" i="5"/>
  <c r="M6967" i="5"/>
  <c r="P6966" i="5"/>
  <c r="N6966" i="5"/>
  <c r="M6966" i="5"/>
  <c r="P6965" i="5"/>
  <c r="N6965" i="5"/>
  <c r="M6965" i="5"/>
  <c r="P6964" i="5"/>
  <c r="N6964" i="5"/>
  <c r="M6964" i="5"/>
  <c r="P6963" i="5"/>
  <c r="N6963" i="5"/>
  <c r="M6963" i="5"/>
  <c r="P6962" i="5"/>
  <c r="N6962" i="5"/>
  <c r="M6962" i="5"/>
  <c r="P6961" i="5"/>
  <c r="N6961" i="5"/>
  <c r="M6961" i="5"/>
  <c r="P6960" i="5"/>
  <c r="N6960" i="5"/>
  <c r="M6960" i="5"/>
  <c r="P6959" i="5"/>
  <c r="N6959" i="5"/>
  <c r="M6959" i="5"/>
  <c r="P6958" i="5"/>
  <c r="N6958" i="5"/>
  <c r="M6958" i="5"/>
  <c r="P6957" i="5"/>
  <c r="N6957" i="5"/>
  <c r="M6957" i="5"/>
  <c r="P6956" i="5"/>
  <c r="N6956" i="5"/>
  <c r="M6956" i="5"/>
  <c r="P6955" i="5"/>
  <c r="N6955" i="5"/>
  <c r="M6955" i="5"/>
  <c r="P6954" i="5"/>
  <c r="N6954" i="5"/>
  <c r="M6954" i="5"/>
  <c r="P6953" i="5"/>
  <c r="N6953" i="5"/>
  <c r="M6953" i="5"/>
  <c r="P6952" i="5"/>
  <c r="N6952" i="5"/>
  <c r="M6952" i="5"/>
  <c r="P6951" i="5"/>
  <c r="N6951" i="5"/>
  <c r="M6951" i="5"/>
  <c r="P6950" i="5"/>
  <c r="N6950" i="5"/>
  <c r="M6950" i="5"/>
  <c r="P6949" i="5"/>
  <c r="N6949" i="5"/>
  <c r="M6949" i="5"/>
  <c r="P6948" i="5"/>
  <c r="N6948" i="5"/>
  <c r="M6948" i="5"/>
  <c r="P6947" i="5"/>
  <c r="N6947" i="5"/>
  <c r="M6947" i="5"/>
  <c r="P6946" i="5"/>
  <c r="N6946" i="5"/>
  <c r="M6946" i="5"/>
  <c r="P6945" i="5"/>
  <c r="N6945" i="5"/>
  <c r="M6945" i="5"/>
  <c r="P6944" i="5"/>
  <c r="N6944" i="5"/>
  <c r="M6944" i="5"/>
  <c r="P6943" i="5"/>
  <c r="N6943" i="5"/>
  <c r="M6943" i="5"/>
  <c r="P6942" i="5"/>
  <c r="N6942" i="5"/>
  <c r="M6942" i="5"/>
  <c r="P6941" i="5"/>
  <c r="N6941" i="5"/>
  <c r="M6941" i="5"/>
  <c r="P6940" i="5"/>
  <c r="N6940" i="5"/>
  <c r="M6940" i="5"/>
  <c r="P6939" i="5"/>
  <c r="N6939" i="5"/>
  <c r="M6939" i="5"/>
  <c r="P6938" i="5"/>
  <c r="N6938" i="5"/>
  <c r="M6938" i="5"/>
  <c r="P6937" i="5"/>
  <c r="N6937" i="5"/>
  <c r="M6937" i="5"/>
  <c r="P6936" i="5"/>
  <c r="N6936" i="5"/>
  <c r="M6936" i="5"/>
  <c r="P6935" i="5"/>
  <c r="N6935" i="5"/>
  <c r="M6935" i="5"/>
  <c r="P6934" i="5"/>
  <c r="N6934" i="5"/>
  <c r="M6934" i="5"/>
  <c r="P6933" i="5"/>
  <c r="N6933" i="5"/>
  <c r="M6933" i="5"/>
  <c r="P6932" i="5"/>
  <c r="N6932" i="5"/>
  <c r="M6932" i="5"/>
  <c r="P6931" i="5"/>
  <c r="N6931" i="5"/>
  <c r="M6931" i="5"/>
  <c r="P6930" i="5"/>
  <c r="N6930" i="5"/>
  <c r="M6930" i="5"/>
  <c r="P6929" i="5"/>
  <c r="N6929" i="5"/>
  <c r="M6929" i="5"/>
  <c r="P6928" i="5"/>
  <c r="N6928" i="5"/>
  <c r="M6928" i="5"/>
  <c r="P6927" i="5"/>
  <c r="N6927" i="5"/>
  <c r="M6927" i="5"/>
  <c r="P6926" i="5"/>
  <c r="N6926" i="5"/>
  <c r="M6926" i="5"/>
  <c r="P6925" i="5"/>
  <c r="N6925" i="5"/>
  <c r="M6925" i="5"/>
  <c r="P6924" i="5"/>
  <c r="N6924" i="5"/>
  <c r="M6924" i="5"/>
  <c r="P6923" i="5"/>
  <c r="N6923" i="5"/>
  <c r="M6923" i="5"/>
  <c r="P6922" i="5"/>
  <c r="N6922" i="5"/>
  <c r="M6922" i="5"/>
  <c r="P6921" i="5"/>
  <c r="N6921" i="5"/>
  <c r="M6921" i="5"/>
  <c r="P6920" i="5"/>
  <c r="N6920" i="5"/>
  <c r="M6920" i="5"/>
  <c r="P6919" i="5"/>
  <c r="N6919" i="5"/>
  <c r="M6919" i="5"/>
  <c r="P6918" i="5"/>
  <c r="N6918" i="5"/>
  <c r="M6918" i="5"/>
  <c r="P6917" i="5"/>
  <c r="N6917" i="5"/>
  <c r="M6917" i="5"/>
  <c r="P6916" i="5"/>
  <c r="N6916" i="5"/>
  <c r="M6916" i="5"/>
  <c r="P6915" i="5"/>
  <c r="N6915" i="5"/>
  <c r="M6915" i="5"/>
  <c r="P6914" i="5"/>
  <c r="N6914" i="5"/>
  <c r="M6914" i="5"/>
  <c r="P6913" i="5"/>
  <c r="N6913" i="5"/>
  <c r="M6913" i="5"/>
  <c r="P6912" i="5"/>
  <c r="N6912" i="5"/>
  <c r="M6912" i="5"/>
  <c r="P6911" i="5"/>
  <c r="N6911" i="5"/>
  <c r="M6911" i="5"/>
  <c r="P6910" i="5"/>
  <c r="N6910" i="5"/>
  <c r="M6910" i="5"/>
  <c r="P6909" i="5"/>
  <c r="N6909" i="5"/>
  <c r="M6909" i="5"/>
  <c r="P6908" i="5"/>
  <c r="N6908" i="5"/>
  <c r="M6908" i="5"/>
  <c r="P6907" i="5"/>
  <c r="N6907" i="5"/>
  <c r="M6907" i="5"/>
  <c r="P6906" i="5"/>
  <c r="N6906" i="5"/>
  <c r="M6906" i="5"/>
  <c r="P6905" i="5"/>
  <c r="N6905" i="5"/>
  <c r="M6905" i="5"/>
  <c r="P6904" i="5"/>
  <c r="N6904" i="5"/>
  <c r="M6904" i="5"/>
  <c r="P6903" i="5"/>
  <c r="N6903" i="5"/>
  <c r="M6903" i="5"/>
  <c r="P6902" i="5"/>
  <c r="N6902" i="5"/>
  <c r="M6902" i="5"/>
  <c r="P6901" i="5"/>
  <c r="N6901" i="5"/>
  <c r="M6901" i="5"/>
  <c r="P6900" i="5"/>
  <c r="N6900" i="5"/>
  <c r="M6900" i="5"/>
  <c r="P6899" i="5"/>
  <c r="N6899" i="5"/>
  <c r="M6899" i="5"/>
  <c r="P6898" i="5"/>
  <c r="N6898" i="5"/>
  <c r="M6898" i="5"/>
  <c r="P6897" i="5"/>
  <c r="N6897" i="5"/>
  <c r="M6897" i="5"/>
  <c r="P6896" i="5"/>
  <c r="N6896" i="5"/>
  <c r="M6896" i="5"/>
  <c r="P6895" i="5"/>
  <c r="N6895" i="5"/>
  <c r="M6895" i="5"/>
  <c r="P6894" i="5"/>
  <c r="N6894" i="5"/>
  <c r="M6894" i="5"/>
  <c r="P6893" i="5"/>
  <c r="N6893" i="5"/>
  <c r="M6893" i="5"/>
  <c r="P6892" i="5"/>
  <c r="N6892" i="5"/>
  <c r="M6892" i="5"/>
  <c r="P6891" i="5"/>
  <c r="N6891" i="5"/>
  <c r="M6891" i="5"/>
  <c r="P6890" i="5"/>
  <c r="N6890" i="5"/>
  <c r="M6890" i="5"/>
  <c r="P6889" i="5"/>
  <c r="N6889" i="5"/>
  <c r="M6889" i="5"/>
  <c r="P6888" i="5"/>
  <c r="N6888" i="5"/>
  <c r="M6888" i="5"/>
  <c r="P6887" i="5"/>
  <c r="N6887" i="5"/>
  <c r="M6887" i="5"/>
  <c r="P6886" i="5"/>
  <c r="N6886" i="5"/>
  <c r="M6886" i="5"/>
  <c r="P6885" i="5"/>
  <c r="N6885" i="5"/>
  <c r="M6885" i="5"/>
  <c r="P6884" i="5"/>
  <c r="N6884" i="5"/>
  <c r="M6884" i="5"/>
  <c r="P6883" i="5"/>
  <c r="N6883" i="5"/>
  <c r="M6883" i="5"/>
  <c r="P6882" i="5"/>
  <c r="N6882" i="5"/>
  <c r="M6882" i="5"/>
  <c r="P6881" i="5"/>
  <c r="N6881" i="5"/>
  <c r="M6881" i="5"/>
  <c r="P6880" i="5"/>
  <c r="N6880" i="5"/>
  <c r="M6880" i="5"/>
  <c r="P6879" i="5"/>
  <c r="N6879" i="5"/>
  <c r="M6879" i="5"/>
  <c r="P6878" i="5"/>
  <c r="N6878" i="5"/>
  <c r="M6878" i="5"/>
  <c r="P6877" i="5"/>
  <c r="N6877" i="5"/>
  <c r="M6877" i="5"/>
  <c r="P6876" i="5"/>
  <c r="N6876" i="5"/>
  <c r="M6876" i="5"/>
  <c r="P6875" i="5"/>
  <c r="N6875" i="5"/>
  <c r="M6875" i="5"/>
  <c r="P6874" i="5"/>
  <c r="N6874" i="5"/>
  <c r="M6874" i="5"/>
  <c r="P6873" i="5"/>
  <c r="N6873" i="5"/>
  <c r="M6873" i="5"/>
  <c r="P6872" i="5"/>
  <c r="N6872" i="5"/>
  <c r="M6872" i="5"/>
  <c r="P6871" i="5"/>
  <c r="N6871" i="5"/>
  <c r="M6871" i="5"/>
  <c r="P6870" i="5"/>
  <c r="N6870" i="5"/>
  <c r="M6870" i="5"/>
  <c r="P6869" i="5"/>
  <c r="N6869" i="5"/>
  <c r="M6869" i="5"/>
  <c r="P6868" i="5"/>
  <c r="N6868" i="5"/>
  <c r="M6868" i="5"/>
  <c r="P6867" i="5"/>
  <c r="N6867" i="5"/>
  <c r="M6867" i="5"/>
  <c r="P6866" i="5"/>
  <c r="N6866" i="5"/>
  <c r="M6866" i="5"/>
  <c r="P6865" i="5"/>
  <c r="N6865" i="5"/>
  <c r="M6865" i="5"/>
  <c r="P6864" i="5"/>
  <c r="N6864" i="5"/>
  <c r="M6864" i="5"/>
  <c r="P6863" i="5"/>
  <c r="N6863" i="5"/>
  <c r="M6863" i="5"/>
  <c r="P6862" i="5"/>
  <c r="N6862" i="5"/>
  <c r="M6862" i="5"/>
  <c r="P6861" i="5"/>
  <c r="N6861" i="5"/>
  <c r="M6861" i="5"/>
  <c r="P6860" i="5"/>
  <c r="N6860" i="5"/>
  <c r="M6860" i="5"/>
  <c r="P6859" i="5"/>
  <c r="N6859" i="5"/>
  <c r="M6859" i="5"/>
  <c r="P6858" i="5"/>
  <c r="N6858" i="5"/>
  <c r="M6858" i="5"/>
  <c r="P6857" i="5"/>
  <c r="N6857" i="5"/>
  <c r="M6857" i="5"/>
  <c r="P6856" i="5"/>
  <c r="N6856" i="5"/>
  <c r="M6856" i="5"/>
  <c r="P6855" i="5"/>
  <c r="N6855" i="5"/>
  <c r="M6855" i="5"/>
  <c r="P6854" i="5"/>
  <c r="N6854" i="5"/>
  <c r="M6854" i="5"/>
  <c r="P6853" i="5"/>
  <c r="N6853" i="5"/>
  <c r="M6853" i="5"/>
  <c r="P6852" i="5"/>
  <c r="N6852" i="5"/>
  <c r="M6852" i="5"/>
  <c r="P6851" i="5"/>
  <c r="N6851" i="5"/>
  <c r="M6851" i="5"/>
  <c r="P6850" i="5"/>
  <c r="N6850" i="5"/>
  <c r="M6850" i="5"/>
  <c r="P6849" i="5"/>
  <c r="N6849" i="5"/>
  <c r="M6849" i="5"/>
  <c r="P6848" i="5"/>
  <c r="N6848" i="5"/>
  <c r="M6848" i="5"/>
  <c r="P6847" i="5"/>
  <c r="N6847" i="5"/>
  <c r="M6847" i="5"/>
  <c r="P6846" i="5"/>
  <c r="N6846" i="5"/>
  <c r="M6846" i="5"/>
  <c r="P6845" i="5"/>
  <c r="N6845" i="5"/>
  <c r="M6845" i="5"/>
  <c r="P6844" i="5"/>
  <c r="N6844" i="5"/>
  <c r="M6844" i="5"/>
  <c r="P6843" i="5"/>
  <c r="N6843" i="5"/>
  <c r="M6843" i="5"/>
  <c r="P6842" i="5"/>
  <c r="N6842" i="5"/>
  <c r="M6842" i="5"/>
  <c r="P6841" i="5"/>
  <c r="N6841" i="5"/>
  <c r="M6841" i="5"/>
  <c r="P6840" i="5"/>
  <c r="N6840" i="5"/>
  <c r="M6840" i="5"/>
  <c r="P6839" i="5"/>
  <c r="N6839" i="5"/>
  <c r="M6839" i="5"/>
  <c r="P6838" i="5"/>
  <c r="N6838" i="5"/>
  <c r="M6838" i="5"/>
  <c r="P6837" i="5"/>
  <c r="N6837" i="5"/>
  <c r="M6837" i="5"/>
  <c r="P6836" i="5"/>
  <c r="N6836" i="5"/>
  <c r="M6836" i="5"/>
  <c r="P6835" i="5"/>
  <c r="N6835" i="5"/>
  <c r="M6835" i="5"/>
  <c r="P6834" i="5"/>
  <c r="N6834" i="5"/>
  <c r="M6834" i="5"/>
  <c r="P6833" i="5"/>
  <c r="N6833" i="5"/>
  <c r="M6833" i="5"/>
  <c r="P6832" i="5"/>
  <c r="N6832" i="5"/>
  <c r="M6832" i="5"/>
  <c r="P6831" i="5"/>
  <c r="N6831" i="5"/>
  <c r="M6831" i="5"/>
  <c r="P6830" i="5"/>
  <c r="N6830" i="5"/>
  <c r="M6830" i="5"/>
  <c r="P6829" i="5"/>
  <c r="N6829" i="5"/>
  <c r="M6829" i="5"/>
  <c r="P6828" i="5"/>
  <c r="N6828" i="5"/>
  <c r="M6828" i="5"/>
  <c r="P6827" i="5"/>
  <c r="N6827" i="5"/>
  <c r="M6827" i="5"/>
  <c r="P6826" i="5"/>
  <c r="N6826" i="5"/>
  <c r="M6826" i="5"/>
  <c r="P6825" i="5"/>
  <c r="N6825" i="5"/>
  <c r="M6825" i="5"/>
  <c r="P6824" i="5"/>
  <c r="N6824" i="5"/>
  <c r="M6824" i="5"/>
  <c r="P6823" i="5"/>
  <c r="N6823" i="5"/>
  <c r="M6823" i="5"/>
  <c r="P6822" i="5"/>
  <c r="N6822" i="5"/>
  <c r="M6822" i="5"/>
  <c r="P6821" i="5"/>
  <c r="N6821" i="5"/>
  <c r="M6821" i="5"/>
  <c r="P6820" i="5"/>
  <c r="N6820" i="5"/>
  <c r="M6820" i="5"/>
  <c r="P6819" i="5"/>
  <c r="N6819" i="5"/>
  <c r="M6819" i="5"/>
  <c r="P6818" i="5"/>
  <c r="N6818" i="5"/>
  <c r="M6818" i="5"/>
  <c r="P6817" i="5"/>
  <c r="N6817" i="5"/>
  <c r="M6817" i="5"/>
  <c r="P6816" i="5"/>
  <c r="N6816" i="5"/>
  <c r="M6816" i="5"/>
  <c r="P6815" i="5"/>
  <c r="N6815" i="5"/>
  <c r="M6815" i="5"/>
  <c r="P6814" i="5"/>
  <c r="N6814" i="5"/>
  <c r="M6814" i="5"/>
  <c r="P6813" i="5"/>
  <c r="N6813" i="5"/>
  <c r="M6813" i="5"/>
  <c r="P6812" i="5"/>
  <c r="N6812" i="5"/>
  <c r="M6812" i="5"/>
  <c r="P6811" i="5"/>
  <c r="N6811" i="5"/>
  <c r="M6811" i="5"/>
  <c r="P6810" i="5"/>
  <c r="N6810" i="5"/>
  <c r="M6810" i="5"/>
  <c r="P6809" i="5"/>
  <c r="N6809" i="5"/>
  <c r="M6809" i="5"/>
  <c r="P6808" i="5"/>
  <c r="N6808" i="5"/>
  <c r="M6808" i="5"/>
  <c r="P6807" i="5"/>
  <c r="N6807" i="5"/>
  <c r="M6807" i="5"/>
  <c r="P6806" i="5"/>
  <c r="N6806" i="5"/>
  <c r="M6806" i="5"/>
  <c r="P6805" i="5"/>
  <c r="N6805" i="5"/>
  <c r="M6805" i="5"/>
  <c r="P6804" i="5"/>
  <c r="N6804" i="5"/>
  <c r="M6804" i="5"/>
  <c r="P6803" i="5"/>
  <c r="N6803" i="5"/>
  <c r="M6803" i="5"/>
  <c r="P6802" i="5"/>
  <c r="N6802" i="5"/>
  <c r="M6802" i="5"/>
  <c r="P6801" i="5"/>
  <c r="N6801" i="5"/>
  <c r="M6801" i="5"/>
  <c r="P6800" i="5"/>
  <c r="N6800" i="5"/>
  <c r="M6800" i="5"/>
  <c r="P6799" i="5"/>
  <c r="N6799" i="5"/>
  <c r="M6799" i="5"/>
  <c r="P6798" i="5"/>
  <c r="N6798" i="5"/>
  <c r="M6798" i="5"/>
  <c r="P6797" i="5"/>
  <c r="N6797" i="5"/>
  <c r="M6797" i="5"/>
  <c r="P6796" i="5"/>
  <c r="N6796" i="5"/>
  <c r="M6796" i="5"/>
  <c r="P6795" i="5"/>
  <c r="N6795" i="5"/>
  <c r="M6795" i="5"/>
  <c r="P6794" i="5"/>
  <c r="N6794" i="5"/>
  <c r="M6794" i="5"/>
  <c r="P6793" i="5"/>
  <c r="N6793" i="5"/>
  <c r="M6793" i="5"/>
  <c r="P6792" i="5"/>
  <c r="N6792" i="5"/>
  <c r="M6792" i="5"/>
  <c r="P6791" i="5"/>
  <c r="N6791" i="5"/>
  <c r="M6791" i="5"/>
  <c r="P6790" i="5"/>
  <c r="N6790" i="5"/>
  <c r="M6790" i="5"/>
  <c r="P6789" i="5"/>
  <c r="N6789" i="5"/>
  <c r="M6789" i="5"/>
  <c r="P6788" i="5"/>
  <c r="N6788" i="5"/>
  <c r="M6788" i="5"/>
  <c r="P6787" i="5"/>
  <c r="N6787" i="5"/>
  <c r="M6787" i="5"/>
  <c r="P6786" i="5"/>
  <c r="N6786" i="5"/>
  <c r="M6786" i="5"/>
  <c r="P6785" i="5"/>
  <c r="N6785" i="5"/>
  <c r="M6785" i="5"/>
  <c r="P6784" i="5"/>
  <c r="N6784" i="5"/>
  <c r="M6784" i="5"/>
  <c r="P6783" i="5"/>
  <c r="N6783" i="5"/>
  <c r="M6783" i="5"/>
  <c r="P6782" i="5"/>
  <c r="N6782" i="5"/>
  <c r="M6782" i="5"/>
  <c r="P6781" i="5"/>
  <c r="N6781" i="5"/>
  <c r="M6781" i="5"/>
  <c r="P6780" i="5"/>
  <c r="N6780" i="5"/>
  <c r="M6780" i="5"/>
  <c r="P6779" i="5"/>
  <c r="N6779" i="5"/>
  <c r="M6779" i="5"/>
  <c r="P6778" i="5"/>
  <c r="N6778" i="5"/>
  <c r="M6778" i="5"/>
  <c r="P6777" i="5"/>
  <c r="N6777" i="5"/>
  <c r="M6777" i="5"/>
  <c r="P6776" i="5"/>
  <c r="N6776" i="5"/>
  <c r="M6776" i="5"/>
  <c r="P6775" i="5"/>
  <c r="N6775" i="5"/>
  <c r="M6775" i="5"/>
  <c r="P6774" i="5"/>
  <c r="N6774" i="5"/>
  <c r="M6774" i="5"/>
  <c r="P6773" i="5"/>
  <c r="N6773" i="5"/>
  <c r="M6773" i="5"/>
  <c r="P6772" i="5"/>
  <c r="N6772" i="5"/>
  <c r="M6772" i="5"/>
  <c r="P6771" i="5"/>
  <c r="N6771" i="5"/>
  <c r="M6771" i="5"/>
  <c r="P6770" i="5"/>
  <c r="N6770" i="5"/>
  <c r="M6770" i="5"/>
  <c r="P6769" i="5"/>
  <c r="N6769" i="5"/>
  <c r="M6769" i="5"/>
  <c r="P6768" i="5"/>
  <c r="N6768" i="5"/>
  <c r="M6768" i="5"/>
  <c r="P6767" i="5"/>
  <c r="N6767" i="5"/>
  <c r="M6767" i="5"/>
  <c r="P6766" i="5"/>
  <c r="N6766" i="5"/>
  <c r="M6766" i="5"/>
  <c r="P6765" i="5"/>
  <c r="N6765" i="5"/>
  <c r="M6765" i="5"/>
  <c r="P6764" i="5"/>
  <c r="N6764" i="5"/>
  <c r="M6764" i="5"/>
  <c r="P6763" i="5"/>
  <c r="N6763" i="5"/>
  <c r="M6763" i="5"/>
  <c r="P6762" i="5"/>
  <c r="N6762" i="5"/>
  <c r="M6762" i="5"/>
  <c r="P6761" i="5"/>
  <c r="N6761" i="5"/>
  <c r="M6761" i="5"/>
  <c r="P6760" i="5"/>
  <c r="N6760" i="5"/>
  <c r="M6760" i="5"/>
  <c r="P6759" i="5"/>
  <c r="N6759" i="5"/>
  <c r="M6759" i="5"/>
  <c r="P6758" i="5"/>
  <c r="N6758" i="5"/>
  <c r="M6758" i="5"/>
  <c r="P6757" i="5"/>
  <c r="N6757" i="5"/>
  <c r="M6757" i="5"/>
  <c r="P6756" i="5"/>
  <c r="N6756" i="5"/>
  <c r="M6756" i="5"/>
  <c r="P6755" i="5"/>
  <c r="N6755" i="5"/>
  <c r="M6755" i="5"/>
  <c r="P6754" i="5"/>
  <c r="N6754" i="5"/>
  <c r="M6754" i="5"/>
  <c r="P6753" i="5"/>
  <c r="N6753" i="5"/>
  <c r="M6753" i="5"/>
  <c r="P6752" i="5"/>
  <c r="N6752" i="5"/>
  <c r="M6752" i="5"/>
  <c r="P6751" i="5"/>
  <c r="N6751" i="5"/>
  <c r="M6751" i="5"/>
  <c r="P6750" i="5"/>
  <c r="N6750" i="5"/>
  <c r="M6750" i="5"/>
  <c r="P6749" i="5"/>
  <c r="N6749" i="5"/>
  <c r="M6749" i="5"/>
  <c r="P6748" i="5"/>
  <c r="N6748" i="5"/>
  <c r="M6748" i="5"/>
  <c r="P6747" i="5"/>
  <c r="N6747" i="5"/>
  <c r="M6747" i="5"/>
  <c r="P6746" i="5"/>
  <c r="N6746" i="5"/>
  <c r="M6746" i="5"/>
  <c r="P6745" i="5"/>
  <c r="N6745" i="5"/>
  <c r="M6745" i="5"/>
  <c r="P6744" i="5"/>
  <c r="N6744" i="5"/>
  <c r="M6744" i="5"/>
  <c r="P6743" i="5"/>
  <c r="N6743" i="5"/>
  <c r="M6743" i="5"/>
  <c r="P6742" i="5"/>
  <c r="N6742" i="5"/>
  <c r="M6742" i="5"/>
  <c r="P6741" i="5"/>
  <c r="N6741" i="5"/>
  <c r="M6741" i="5"/>
  <c r="P6740" i="5"/>
  <c r="N6740" i="5"/>
  <c r="M6740" i="5"/>
  <c r="P6739" i="5"/>
  <c r="N6739" i="5"/>
  <c r="M6739" i="5"/>
  <c r="P6738" i="5"/>
  <c r="N6738" i="5"/>
  <c r="M6738" i="5"/>
  <c r="P6737" i="5"/>
  <c r="N6737" i="5"/>
  <c r="M6737" i="5"/>
  <c r="P6736" i="5"/>
  <c r="N6736" i="5"/>
  <c r="M6736" i="5"/>
  <c r="P6735" i="5"/>
  <c r="N6735" i="5"/>
  <c r="M6735" i="5"/>
  <c r="P6734" i="5"/>
  <c r="N6734" i="5"/>
  <c r="M6734" i="5"/>
  <c r="P6733" i="5"/>
  <c r="N6733" i="5"/>
  <c r="M6733" i="5"/>
  <c r="P6732" i="5"/>
  <c r="N6732" i="5"/>
  <c r="M6732" i="5"/>
  <c r="P6731" i="5"/>
  <c r="N6731" i="5"/>
  <c r="M6731" i="5"/>
  <c r="P6730" i="5"/>
  <c r="N6730" i="5"/>
  <c r="M6730" i="5"/>
  <c r="P6729" i="5"/>
  <c r="N6729" i="5"/>
  <c r="M6729" i="5"/>
  <c r="P6728" i="5"/>
  <c r="N6728" i="5"/>
  <c r="M6728" i="5"/>
  <c r="P6727" i="5"/>
  <c r="N6727" i="5"/>
  <c r="M6727" i="5"/>
  <c r="P6726" i="5"/>
  <c r="N6726" i="5"/>
  <c r="M6726" i="5"/>
  <c r="P6725" i="5"/>
  <c r="N6725" i="5"/>
  <c r="M6725" i="5"/>
  <c r="P6724" i="5"/>
  <c r="N6724" i="5"/>
  <c r="M6724" i="5"/>
  <c r="P6723" i="5"/>
  <c r="N6723" i="5"/>
  <c r="M6723" i="5"/>
  <c r="P6722" i="5"/>
  <c r="N6722" i="5"/>
  <c r="M6722" i="5"/>
  <c r="P6721" i="5"/>
  <c r="N6721" i="5"/>
  <c r="M6721" i="5"/>
  <c r="P6720" i="5"/>
  <c r="N6720" i="5"/>
  <c r="M6720" i="5"/>
  <c r="P6719" i="5"/>
  <c r="N6719" i="5"/>
  <c r="M6719" i="5"/>
  <c r="P6718" i="5"/>
  <c r="N6718" i="5"/>
  <c r="M6718" i="5"/>
  <c r="P6717" i="5"/>
  <c r="N6717" i="5"/>
  <c r="M6717" i="5"/>
  <c r="P6716" i="5"/>
  <c r="N6716" i="5"/>
  <c r="M6716" i="5"/>
  <c r="P6715" i="5"/>
  <c r="N6715" i="5"/>
  <c r="M6715" i="5"/>
  <c r="P6714" i="5"/>
  <c r="N6714" i="5"/>
  <c r="M6714" i="5"/>
  <c r="P6713" i="5"/>
  <c r="N6713" i="5"/>
  <c r="M6713" i="5"/>
  <c r="P6712" i="5"/>
  <c r="N6712" i="5"/>
  <c r="M6712" i="5"/>
  <c r="P6711" i="5"/>
  <c r="N6711" i="5"/>
  <c r="M6711" i="5"/>
  <c r="P6710" i="5"/>
  <c r="N6710" i="5"/>
  <c r="M6710" i="5"/>
  <c r="P6709" i="5"/>
  <c r="N6709" i="5"/>
  <c r="M6709" i="5"/>
  <c r="P6708" i="5"/>
  <c r="N6708" i="5"/>
  <c r="M6708" i="5"/>
  <c r="P6707" i="5"/>
  <c r="N6707" i="5"/>
  <c r="M6707" i="5"/>
  <c r="P6706" i="5"/>
  <c r="N6706" i="5"/>
  <c r="M6706" i="5"/>
  <c r="P6705" i="5"/>
  <c r="N6705" i="5"/>
  <c r="M6705" i="5"/>
  <c r="P6704" i="5"/>
  <c r="N6704" i="5"/>
  <c r="M6704" i="5"/>
  <c r="P6703" i="5"/>
  <c r="N6703" i="5"/>
  <c r="M6703" i="5"/>
  <c r="P6702" i="5"/>
  <c r="N6702" i="5"/>
  <c r="M6702" i="5"/>
  <c r="P6701" i="5"/>
  <c r="N6701" i="5"/>
  <c r="M6701" i="5"/>
  <c r="P6700" i="5"/>
  <c r="N6700" i="5"/>
  <c r="M6700" i="5"/>
  <c r="P6699" i="5"/>
  <c r="N6699" i="5"/>
  <c r="M6699" i="5"/>
  <c r="P6698" i="5"/>
  <c r="N6698" i="5"/>
  <c r="M6698" i="5"/>
  <c r="P6697" i="5"/>
  <c r="N6697" i="5"/>
  <c r="M6697" i="5"/>
  <c r="P6696" i="5"/>
  <c r="N6696" i="5"/>
  <c r="M6696" i="5"/>
  <c r="P6695" i="5"/>
  <c r="N6695" i="5"/>
  <c r="M6695" i="5"/>
  <c r="P6694" i="5"/>
  <c r="N6694" i="5"/>
  <c r="M6694" i="5"/>
  <c r="P6693" i="5"/>
  <c r="N6693" i="5"/>
  <c r="M6693" i="5"/>
  <c r="P6692" i="5"/>
  <c r="N6692" i="5"/>
  <c r="M6692" i="5"/>
  <c r="P6691" i="5"/>
  <c r="N6691" i="5"/>
  <c r="M6691" i="5"/>
  <c r="P6690" i="5"/>
  <c r="N6690" i="5"/>
  <c r="M6690" i="5"/>
  <c r="P6689" i="5"/>
  <c r="N6689" i="5"/>
  <c r="M6689" i="5"/>
  <c r="P6688" i="5"/>
  <c r="N6688" i="5"/>
  <c r="M6688" i="5"/>
  <c r="P6687" i="5"/>
  <c r="N6687" i="5"/>
  <c r="M6687" i="5"/>
  <c r="P6686" i="5"/>
  <c r="N6686" i="5"/>
  <c r="M6686" i="5"/>
  <c r="P6685" i="5"/>
  <c r="N6685" i="5"/>
  <c r="M6685" i="5"/>
  <c r="P6684" i="5"/>
  <c r="N6684" i="5"/>
  <c r="M6684" i="5"/>
  <c r="P6683" i="5"/>
  <c r="N6683" i="5"/>
  <c r="M6683" i="5"/>
  <c r="P6682" i="5"/>
  <c r="N6682" i="5"/>
  <c r="M6682" i="5"/>
  <c r="P6681" i="5"/>
  <c r="N6681" i="5"/>
  <c r="M6681" i="5"/>
  <c r="P6680" i="5"/>
  <c r="N6680" i="5"/>
  <c r="M6680" i="5"/>
  <c r="P6679" i="5"/>
  <c r="N6679" i="5"/>
  <c r="M6679" i="5"/>
  <c r="P6678" i="5"/>
  <c r="N6678" i="5"/>
  <c r="M6678" i="5"/>
  <c r="P6677" i="5"/>
  <c r="N6677" i="5"/>
  <c r="M6677" i="5"/>
  <c r="P6676" i="5"/>
  <c r="N6676" i="5"/>
  <c r="M6676" i="5"/>
  <c r="P6675" i="5"/>
  <c r="N6675" i="5"/>
  <c r="M6675" i="5"/>
  <c r="P6674" i="5"/>
  <c r="N6674" i="5"/>
  <c r="M6674" i="5"/>
  <c r="P6673" i="5"/>
  <c r="N6673" i="5"/>
  <c r="M6673" i="5"/>
  <c r="P6672" i="5"/>
  <c r="N6672" i="5"/>
  <c r="M6672" i="5"/>
  <c r="P6671" i="5"/>
  <c r="N6671" i="5"/>
  <c r="M6671" i="5"/>
  <c r="P6670" i="5"/>
  <c r="N6670" i="5"/>
  <c r="M6670" i="5"/>
  <c r="P6669" i="5"/>
  <c r="N6669" i="5"/>
  <c r="M6669" i="5"/>
  <c r="P6668" i="5"/>
  <c r="N6668" i="5"/>
  <c r="M6668" i="5"/>
  <c r="P6667" i="5"/>
  <c r="N6667" i="5"/>
  <c r="M6667" i="5"/>
  <c r="P6666" i="5"/>
  <c r="N6666" i="5"/>
  <c r="M6666" i="5"/>
  <c r="P6665" i="5"/>
  <c r="N6665" i="5"/>
  <c r="M6665" i="5"/>
  <c r="P6664" i="5"/>
  <c r="N6664" i="5"/>
  <c r="M6664" i="5"/>
  <c r="P6663" i="5"/>
  <c r="N6663" i="5"/>
  <c r="M6663" i="5"/>
  <c r="P6662" i="5"/>
  <c r="N6662" i="5"/>
  <c r="M6662" i="5"/>
  <c r="P6661" i="5"/>
  <c r="N6661" i="5"/>
  <c r="M6661" i="5"/>
  <c r="P6660" i="5"/>
  <c r="N6660" i="5"/>
  <c r="M6660" i="5"/>
  <c r="P6659" i="5"/>
  <c r="N6659" i="5"/>
  <c r="M6659" i="5"/>
  <c r="P6658" i="5"/>
  <c r="N6658" i="5"/>
  <c r="M6658" i="5"/>
  <c r="P6657" i="5"/>
  <c r="N6657" i="5"/>
  <c r="M6657" i="5"/>
  <c r="P6656" i="5"/>
  <c r="N6656" i="5"/>
  <c r="M6656" i="5"/>
  <c r="P6655" i="5"/>
  <c r="N6655" i="5"/>
  <c r="M6655" i="5"/>
  <c r="P6654" i="5"/>
  <c r="N6654" i="5"/>
  <c r="M6654" i="5"/>
  <c r="P6653" i="5"/>
  <c r="N6653" i="5"/>
  <c r="M6653" i="5"/>
  <c r="P6652" i="5"/>
  <c r="N6652" i="5"/>
  <c r="M6652" i="5"/>
  <c r="P6651" i="5"/>
  <c r="N6651" i="5"/>
  <c r="M6651" i="5"/>
  <c r="P6650" i="5"/>
  <c r="N6650" i="5"/>
  <c r="M6650" i="5"/>
  <c r="P6649" i="5"/>
  <c r="N6649" i="5"/>
  <c r="M6649" i="5"/>
  <c r="P6648" i="5"/>
  <c r="N6648" i="5"/>
  <c r="M6648" i="5"/>
  <c r="P6647" i="5"/>
  <c r="N6647" i="5"/>
  <c r="M6647" i="5"/>
  <c r="P6646" i="5"/>
  <c r="N6646" i="5"/>
  <c r="M6646" i="5"/>
  <c r="P6645" i="5"/>
  <c r="N6645" i="5"/>
  <c r="M6645" i="5"/>
  <c r="P6644" i="5"/>
  <c r="N6644" i="5"/>
  <c r="M6644" i="5"/>
  <c r="P6643" i="5"/>
  <c r="N6643" i="5"/>
  <c r="M6643" i="5"/>
  <c r="P6642" i="5"/>
  <c r="N6642" i="5"/>
  <c r="M6642" i="5"/>
  <c r="P6641" i="5"/>
  <c r="N6641" i="5"/>
  <c r="M6641" i="5"/>
  <c r="P6640" i="5"/>
  <c r="N6640" i="5"/>
  <c r="M6640" i="5"/>
  <c r="P6639" i="5"/>
  <c r="N6639" i="5"/>
  <c r="M6639" i="5"/>
  <c r="P6638" i="5"/>
  <c r="N6638" i="5"/>
  <c r="M6638" i="5"/>
  <c r="P6637" i="5"/>
  <c r="N6637" i="5"/>
  <c r="M6637" i="5"/>
  <c r="P6636" i="5"/>
  <c r="N6636" i="5"/>
  <c r="M6636" i="5"/>
  <c r="P6635" i="5"/>
  <c r="N6635" i="5"/>
  <c r="M6635" i="5"/>
  <c r="P6634" i="5"/>
  <c r="N6634" i="5"/>
  <c r="M6634" i="5"/>
  <c r="P6633" i="5"/>
  <c r="N6633" i="5"/>
  <c r="M6633" i="5"/>
  <c r="P6632" i="5"/>
  <c r="N6632" i="5"/>
  <c r="M6632" i="5"/>
  <c r="P6631" i="5"/>
  <c r="N6631" i="5"/>
  <c r="M6631" i="5"/>
  <c r="P6630" i="5"/>
  <c r="N6630" i="5"/>
  <c r="M6630" i="5"/>
  <c r="P6629" i="5"/>
  <c r="N6629" i="5"/>
  <c r="M6629" i="5"/>
  <c r="P6628" i="5"/>
  <c r="N6628" i="5"/>
  <c r="M6628" i="5"/>
  <c r="P6627" i="5"/>
  <c r="N6627" i="5"/>
  <c r="M6627" i="5"/>
  <c r="P6626" i="5"/>
  <c r="N6626" i="5"/>
  <c r="M6626" i="5"/>
  <c r="P6625" i="5"/>
  <c r="N6625" i="5"/>
  <c r="M6625" i="5"/>
  <c r="P6624" i="5"/>
  <c r="N6624" i="5"/>
  <c r="M6624" i="5"/>
  <c r="P6623" i="5"/>
  <c r="N6623" i="5"/>
  <c r="M6623" i="5"/>
  <c r="P6622" i="5"/>
  <c r="N6622" i="5"/>
  <c r="M6622" i="5"/>
  <c r="P6621" i="5"/>
  <c r="N6621" i="5"/>
  <c r="M6621" i="5"/>
  <c r="P6620" i="5"/>
  <c r="N6620" i="5"/>
  <c r="M6620" i="5"/>
  <c r="P6619" i="5"/>
  <c r="N6619" i="5"/>
  <c r="M6619" i="5"/>
  <c r="P6618" i="5"/>
  <c r="N6618" i="5"/>
  <c r="M6618" i="5"/>
  <c r="P6617" i="5"/>
  <c r="N6617" i="5"/>
  <c r="M6617" i="5"/>
  <c r="P6616" i="5"/>
  <c r="N6616" i="5"/>
  <c r="M6616" i="5"/>
  <c r="P6615" i="5"/>
  <c r="N6615" i="5"/>
  <c r="M6615" i="5"/>
  <c r="P6614" i="5"/>
  <c r="N6614" i="5"/>
  <c r="M6614" i="5"/>
  <c r="P6613" i="5"/>
  <c r="N6613" i="5"/>
  <c r="M6613" i="5"/>
  <c r="P6612" i="5"/>
  <c r="N6612" i="5"/>
  <c r="M6612" i="5"/>
  <c r="P6611" i="5"/>
  <c r="N6611" i="5"/>
  <c r="M6611" i="5"/>
  <c r="P6610" i="5"/>
  <c r="N6610" i="5"/>
  <c r="M6610" i="5"/>
  <c r="P6609" i="5"/>
  <c r="N6609" i="5"/>
  <c r="M6609" i="5"/>
  <c r="P6608" i="5"/>
  <c r="N6608" i="5"/>
  <c r="M6608" i="5"/>
  <c r="P6607" i="5"/>
  <c r="N6607" i="5"/>
  <c r="M6607" i="5"/>
  <c r="P6606" i="5"/>
  <c r="N6606" i="5"/>
  <c r="M6606" i="5"/>
  <c r="P6605" i="5"/>
  <c r="N6605" i="5"/>
  <c r="M6605" i="5"/>
  <c r="P6604" i="5"/>
  <c r="N6604" i="5"/>
  <c r="M6604" i="5"/>
  <c r="P6603" i="5"/>
  <c r="N6603" i="5"/>
  <c r="M6603" i="5"/>
  <c r="P6602" i="5"/>
  <c r="N6602" i="5"/>
  <c r="M6602" i="5"/>
  <c r="P6601" i="5"/>
  <c r="N6601" i="5"/>
  <c r="M6601" i="5"/>
  <c r="P6600" i="5"/>
  <c r="N6600" i="5"/>
  <c r="M6600" i="5"/>
  <c r="P6599" i="5"/>
  <c r="N6599" i="5"/>
  <c r="M6599" i="5"/>
  <c r="P6598" i="5"/>
  <c r="N6598" i="5"/>
  <c r="M6598" i="5"/>
  <c r="P6597" i="5"/>
  <c r="N6597" i="5"/>
  <c r="M6597" i="5"/>
  <c r="P6596" i="5"/>
  <c r="N6596" i="5"/>
  <c r="M6596" i="5"/>
  <c r="P6595" i="5"/>
  <c r="N6595" i="5"/>
  <c r="M6595" i="5"/>
  <c r="P6594" i="5"/>
  <c r="N6594" i="5"/>
  <c r="M6594" i="5"/>
  <c r="P6593" i="5"/>
  <c r="N6593" i="5"/>
  <c r="M6593" i="5"/>
  <c r="P6592" i="5"/>
  <c r="N6592" i="5"/>
  <c r="M6592" i="5"/>
  <c r="P6591" i="5"/>
  <c r="N6591" i="5"/>
  <c r="M6591" i="5"/>
  <c r="P6590" i="5"/>
  <c r="N6590" i="5"/>
  <c r="M6590" i="5"/>
  <c r="P6589" i="5"/>
  <c r="N6589" i="5"/>
  <c r="M6589" i="5"/>
  <c r="P6588" i="5"/>
  <c r="N6588" i="5"/>
  <c r="M6588" i="5"/>
  <c r="P6587" i="5"/>
  <c r="N6587" i="5"/>
  <c r="M6587" i="5"/>
  <c r="P6586" i="5"/>
  <c r="N6586" i="5"/>
  <c r="M6586" i="5"/>
  <c r="P6585" i="5"/>
  <c r="N6585" i="5"/>
  <c r="M6585" i="5"/>
  <c r="P6584" i="5"/>
  <c r="N6584" i="5"/>
  <c r="M6584" i="5"/>
  <c r="P6583" i="5"/>
  <c r="N6583" i="5"/>
  <c r="M6583" i="5"/>
  <c r="P6582" i="5"/>
  <c r="N6582" i="5"/>
  <c r="M6582" i="5"/>
  <c r="P6581" i="5"/>
  <c r="N6581" i="5"/>
  <c r="M6581" i="5"/>
  <c r="P6580" i="5"/>
  <c r="N6580" i="5"/>
  <c r="M6580" i="5"/>
  <c r="P6579" i="5"/>
  <c r="N6579" i="5"/>
  <c r="M6579" i="5"/>
  <c r="P6578" i="5"/>
  <c r="N6578" i="5"/>
  <c r="M6578" i="5"/>
  <c r="P6577" i="5"/>
  <c r="N6577" i="5"/>
  <c r="M6577" i="5"/>
  <c r="P6576" i="5"/>
  <c r="N6576" i="5"/>
  <c r="M6576" i="5"/>
  <c r="P6575" i="5"/>
  <c r="N6575" i="5"/>
  <c r="M6575" i="5"/>
  <c r="P6574" i="5"/>
  <c r="N6574" i="5"/>
  <c r="M6574" i="5"/>
  <c r="P6573" i="5"/>
  <c r="N6573" i="5"/>
  <c r="M6573" i="5"/>
  <c r="P6572" i="5"/>
  <c r="N6572" i="5"/>
  <c r="M6572" i="5"/>
  <c r="P6571" i="5"/>
  <c r="N6571" i="5"/>
  <c r="M6571" i="5"/>
  <c r="P6570" i="5"/>
  <c r="N6570" i="5"/>
  <c r="M6570" i="5"/>
  <c r="P6569" i="5"/>
  <c r="N6569" i="5"/>
  <c r="M6569" i="5"/>
  <c r="P6568" i="5"/>
  <c r="N6568" i="5"/>
  <c r="M6568" i="5"/>
  <c r="P6567" i="5"/>
  <c r="N6567" i="5"/>
  <c r="M6567" i="5"/>
  <c r="P6566" i="5"/>
  <c r="N6566" i="5"/>
  <c r="M6566" i="5"/>
  <c r="P6565" i="5"/>
  <c r="N6565" i="5"/>
  <c r="M6565" i="5"/>
  <c r="P6564" i="5"/>
  <c r="N6564" i="5"/>
  <c r="M6564" i="5"/>
  <c r="P6563" i="5"/>
  <c r="N6563" i="5"/>
  <c r="M6563" i="5"/>
  <c r="P6562" i="5"/>
  <c r="N6562" i="5"/>
  <c r="M6562" i="5"/>
  <c r="P6561" i="5"/>
  <c r="N6561" i="5"/>
  <c r="M6561" i="5"/>
  <c r="P6560" i="5"/>
  <c r="N6560" i="5"/>
  <c r="M6560" i="5"/>
  <c r="P6559" i="5"/>
  <c r="N6559" i="5"/>
  <c r="M6559" i="5"/>
  <c r="P6558" i="5"/>
  <c r="N6558" i="5"/>
  <c r="M6558" i="5"/>
  <c r="P6557" i="5"/>
  <c r="N6557" i="5"/>
  <c r="M6557" i="5"/>
  <c r="P6556" i="5"/>
  <c r="N6556" i="5"/>
  <c r="M6556" i="5"/>
  <c r="P6555" i="5"/>
  <c r="N6555" i="5"/>
  <c r="M6555" i="5"/>
  <c r="P6554" i="5"/>
  <c r="N6554" i="5"/>
  <c r="M6554" i="5"/>
  <c r="P6553" i="5"/>
  <c r="N6553" i="5"/>
  <c r="M6553" i="5"/>
  <c r="P6552" i="5"/>
  <c r="N6552" i="5"/>
  <c r="M6552" i="5"/>
  <c r="P6551" i="5"/>
  <c r="N6551" i="5"/>
  <c r="M6551" i="5"/>
  <c r="P6550" i="5"/>
  <c r="N6550" i="5"/>
  <c r="M6550" i="5"/>
  <c r="P6549" i="5"/>
  <c r="N6549" i="5"/>
  <c r="M6549" i="5"/>
  <c r="P6548" i="5"/>
  <c r="N6548" i="5"/>
  <c r="M6548" i="5"/>
  <c r="P6547" i="5"/>
  <c r="N6547" i="5"/>
  <c r="M6547" i="5"/>
  <c r="P6546" i="5"/>
  <c r="N6546" i="5"/>
  <c r="M6546" i="5"/>
  <c r="P6545" i="5"/>
  <c r="N6545" i="5"/>
  <c r="M6545" i="5"/>
  <c r="P6544" i="5"/>
  <c r="N6544" i="5"/>
  <c r="M6544" i="5"/>
  <c r="P6543" i="5"/>
  <c r="N6543" i="5"/>
  <c r="M6543" i="5"/>
  <c r="P6542" i="5"/>
  <c r="N6542" i="5"/>
  <c r="M6542" i="5"/>
  <c r="P6541" i="5"/>
  <c r="N6541" i="5"/>
  <c r="M6541" i="5"/>
  <c r="P6540" i="5"/>
  <c r="N6540" i="5"/>
  <c r="M6540" i="5"/>
  <c r="P6539" i="5"/>
  <c r="N6539" i="5"/>
  <c r="M6539" i="5"/>
  <c r="P6538" i="5"/>
  <c r="N6538" i="5"/>
  <c r="M6538" i="5"/>
  <c r="P6537" i="5"/>
  <c r="N6537" i="5"/>
  <c r="M6537" i="5"/>
  <c r="P6536" i="5"/>
  <c r="N6536" i="5"/>
  <c r="M6536" i="5"/>
  <c r="P6535" i="5"/>
  <c r="N6535" i="5"/>
  <c r="M6535" i="5"/>
  <c r="P6534" i="5"/>
  <c r="N6534" i="5"/>
  <c r="M6534" i="5"/>
  <c r="P6533" i="5"/>
  <c r="N6533" i="5"/>
  <c r="M6533" i="5"/>
  <c r="P6532" i="5"/>
  <c r="N6532" i="5"/>
  <c r="M6532" i="5"/>
  <c r="P6531" i="5"/>
  <c r="N6531" i="5"/>
  <c r="M6531" i="5"/>
  <c r="P6530" i="5"/>
  <c r="N6530" i="5"/>
  <c r="M6530" i="5"/>
  <c r="P6529" i="5"/>
  <c r="N6529" i="5"/>
  <c r="M6529" i="5"/>
  <c r="P6528" i="5"/>
  <c r="N6528" i="5"/>
  <c r="M6528" i="5"/>
  <c r="P6527" i="5"/>
  <c r="N6527" i="5"/>
  <c r="M6527" i="5"/>
  <c r="P6526" i="5"/>
  <c r="N6526" i="5"/>
  <c r="M6526" i="5"/>
  <c r="P6525" i="5"/>
  <c r="N6525" i="5"/>
  <c r="M6525" i="5"/>
  <c r="P6524" i="5"/>
  <c r="N6524" i="5"/>
  <c r="M6524" i="5"/>
  <c r="P6523" i="5"/>
  <c r="N6523" i="5"/>
  <c r="M6523" i="5"/>
  <c r="P6522" i="5"/>
  <c r="N6522" i="5"/>
  <c r="M6522" i="5"/>
  <c r="P6521" i="5"/>
  <c r="N6521" i="5"/>
  <c r="M6521" i="5"/>
  <c r="P6520" i="5"/>
  <c r="N6520" i="5"/>
  <c r="M6520" i="5"/>
  <c r="P6519" i="5"/>
  <c r="N6519" i="5"/>
  <c r="M6519" i="5"/>
  <c r="P6518" i="5"/>
  <c r="N6518" i="5"/>
  <c r="M6518" i="5"/>
  <c r="P6517" i="5"/>
  <c r="N6517" i="5"/>
  <c r="M6517" i="5"/>
  <c r="P6516" i="5"/>
  <c r="N6516" i="5"/>
  <c r="M6516" i="5"/>
  <c r="P6515" i="5"/>
  <c r="N6515" i="5"/>
  <c r="M6515" i="5"/>
  <c r="P6514" i="5"/>
  <c r="N6514" i="5"/>
  <c r="M6514" i="5"/>
  <c r="P6513" i="5"/>
  <c r="N6513" i="5"/>
  <c r="M6513" i="5"/>
  <c r="P6512" i="5"/>
  <c r="N6512" i="5"/>
  <c r="M6512" i="5"/>
  <c r="P6511" i="5"/>
  <c r="N6511" i="5"/>
  <c r="M6511" i="5"/>
  <c r="P6510" i="5"/>
  <c r="N6510" i="5"/>
  <c r="M6510" i="5"/>
  <c r="P6509" i="5"/>
  <c r="N6509" i="5"/>
  <c r="M6509" i="5"/>
  <c r="P6508" i="5"/>
  <c r="N6508" i="5"/>
  <c r="M6508" i="5"/>
  <c r="P6507" i="5"/>
  <c r="N6507" i="5"/>
  <c r="M6507" i="5"/>
  <c r="P6506" i="5"/>
  <c r="N6506" i="5"/>
  <c r="M6506" i="5"/>
  <c r="P6505" i="5"/>
  <c r="N6505" i="5"/>
  <c r="M6505" i="5"/>
  <c r="P6504" i="5"/>
  <c r="N6504" i="5"/>
  <c r="M6504" i="5"/>
  <c r="P6503" i="5"/>
  <c r="N6503" i="5"/>
  <c r="M6503" i="5"/>
  <c r="P6502" i="5"/>
  <c r="N6502" i="5"/>
  <c r="M6502" i="5"/>
  <c r="P6501" i="5"/>
  <c r="N6501" i="5"/>
  <c r="M6501" i="5"/>
  <c r="P6500" i="5"/>
  <c r="N6500" i="5"/>
  <c r="M6500" i="5"/>
  <c r="P6499" i="5"/>
  <c r="N6499" i="5"/>
  <c r="M6499" i="5"/>
  <c r="P6498" i="5"/>
  <c r="N6498" i="5"/>
  <c r="M6498" i="5"/>
  <c r="P6497" i="5"/>
  <c r="N6497" i="5"/>
  <c r="M6497" i="5"/>
  <c r="P6496" i="5"/>
  <c r="N6496" i="5"/>
  <c r="M6496" i="5"/>
  <c r="P6495" i="5"/>
  <c r="N6495" i="5"/>
  <c r="M6495" i="5"/>
  <c r="P6494" i="5"/>
  <c r="N6494" i="5"/>
  <c r="M6494" i="5"/>
  <c r="P6493" i="5"/>
  <c r="N6493" i="5"/>
  <c r="M6493" i="5"/>
  <c r="P6492" i="5"/>
  <c r="N6492" i="5"/>
  <c r="M6492" i="5"/>
  <c r="P6491" i="5"/>
  <c r="N6491" i="5"/>
  <c r="M6491" i="5"/>
  <c r="P6490" i="5"/>
  <c r="N6490" i="5"/>
  <c r="M6490" i="5"/>
  <c r="P6489" i="5"/>
  <c r="N6489" i="5"/>
  <c r="M6489" i="5"/>
  <c r="P6488" i="5"/>
  <c r="N6488" i="5"/>
  <c r="M6488" i="5"/>
  <c r="P6487" i="5"/>
  <c r="N6487" i="5"/>
  <c r="M6487" i="5"/>
  <c r="P6486" i="5"/>
  <c r="N6486" i="5"/>
  <c r="M6486" i="5"/>
  <c r="P6485" i="5"/>
  <c r="N6485" i="5"/>
  <c r="M6485" i="5"/>
  <c r="P6484" i="5"/>
  <c r="N6484" i="5"/>
  <c r="M6484" i="5"/>
  <c r="P6483" i="5"/>
  <c r="N6483" i="5"/>
  <c r="M6483" i="5"/>
  <c r="P6482" i="5"/>
  <c r="N6482" i="5"/>
  <c r="M6482" i="5"/>
  <c r="P6481" i="5"/>
  <c r="N6481" i="5"/>
  <c r="M6481" i="5"/>
  <c r="P6480" i="5"/>
  <c r="N6480" i="5"/>
  <c r="M6480" i="5"/>
  <c r="P6479" i="5"/>
  <c r="N6479" i="5"/>
  <c r="M6479" i="5"/>
  <c r="P6478" i="5"/>
  <c r="N6478" i="5"/>
  <c r="M6478" i="5"/>
  <c r="P6477" i="5"/>
  <c r="N6477" i="5"/>
  <c r="M6477" i="5"/>
  <c r="P6476" i="5"/>
  <c r="N6476" i="5"/>
  <c r="M6476" i="5"/>
  <c r="P6475" i="5"/>
  <c r="N6475" i="5"/>
  <c r="M6475" i="5"/>
  <c r="P6474" i="5"/>
  <c r="N6474" i="5"/>
  <c r="M6474" i="5"/>
  <c r="P6473" i="5"/>
  <c r="N6473" i="5"/>
  <c r="M6473" i="5"/>
  <c r="P6472" i="5"/>
  <c r="N6472" i="5"/>
  <c r="M6472" i="5"/>
  <c r="P6471" i="5"/>
  <c r="N6471" i="5"/>
  <c r="M6471" i="5"/>
  <c r="P6470" i="5"/>
  <c r="N6470" i="5"/>
  <c r="M6470" i="5"/>
  <c r="P6469" i="5"/>
  <c r="N6469" i="5"/>
  <c r="M6469" i="5"/>
  <c r="P6468" i="5"/>
  <c r="N6468" i="5"/>
  <c r="M6468" i="5"/>
  <c r="P6467" i="5"/>
  <c r="N6467" i="5"/>
  <c r="M6467" i="5"/>
  <c r="P6466" i="5"/>
  <c r="N6466" i="5"/>
  <c r="M6466" i="5"/>
  <c r="P6465" i="5"/>
  <c r="N6465" i="5"/>
  <c r="M6465" i="5"/>
  <c r="P6464" i="5"/>
  <c r="N6464" i="5"/>
  <c r="M6464" i="5"/>
  <c r="P6463" i="5"/>
  <c r="N6463" i="5"/>
  <c r="M6463" i="5"/>
  <c r="P6462" i="5"/>
  <c r="N6462" i="5"/>
  <c r="M6462" i="5"/>
  <c r="P6461" i="5"/>
  <c r="N6461" i="5"/>
  <c r="M6461" i="5"/>
  <c r="P6460" i="5"/>
  <c r="N6460" i="5"/>
  <c r="M6460" i="5"/>
  <c r="P6459" i="5"/>
  <c r="N6459" i="5"/>
  <c r="M6459" i="5"/>
  <c r="P6458" i="5"/>
  <c r="N6458" i="5"/>
  <c r="M6458" i="5"/>
  <c r="P6457" i="5"/>
  <c r="N6457" i="5"/>
  <c r="M6457" i="5"/>
  <c r="P6456" i="5"/>
  <c r="N6456" i="5"/>
  <c r="M6456" i="5"/>
  <c r="P6455" i="5"/>
  <c r="N6455" i="5"/>
  <c r="M6455" i="5"/>
  <c r="P6454" i="5"/>
  <c r="N6454" i="5"/>
  <c r="M6454" i="5"/>
  <c r="P6453" i="5"/>
  <c r="N6453" i="5"/>
  <c r="M6453" i="5"/>
  <c r="P6452" i="5"/>
  <c r="N6452" i="5"/>
  <c r="M6452" i="5"/>
  <c r="P6451" i="5"/>
  <c r="N6451" i="5"/>
  <c r="M6451" i="5"/>
  <c r="P6450" i="5"/>
  <c r="N6450" i="5"/>
  <c r="M6450" i="5"/>
  <c r="P6449" i="5"/>
  <c r="N6449" i="5"/>
  <c r="M6449" i="5"/>
  <c r="P6448" i="5"/>
  <c r="N6448" i="5"/>
  <c r="M6448" i="5"/>
  <c r="P6447" i="5"/>
  <c r="N6447" i="5"/>
  <c r="M6447" i="5"/>
  <c r="P6446" i="5"/>
  <c r="N6446" i="5"/>
  <c r="M6446" i="5"/>
  <c r="P6445" i="5"/>
  <c r="N6445" i="5"/>
  <c r="M6445" i="5"/>
  <c r="P6444" i="5"/>
  <c r="N6444" i="5"/>
  <c r="M6444" i="5"/>
  <c r="P6443" i="5"/>
  <c r="N6443" i="5"/>
  <c r="M6443" i="5"/>
  <c r="P6442" i="5"/>
  <c r="N6442" i="5"/>
  <c r="M6442" i="5"/>
  <c r="P6441" i="5"/>
  <c r="N6441" i="5"/>
  <c r="M6441" i="5"/>
  <c r="P6440" i="5"/>
  <c r="N6440" i="5"/>
  <c r="M6440" i="5"/>
  <c r="P6439" i="5"/>
  <c r="N6439" i="5"/>
  <c r="M6439" i="5"/>
  <c r="P6438" i="5"/>
  <c r="N6438" i="5"/>
  <c r="M6438" i="5"/>
  <c r="P6437" i="5"/>
  <c r="N6437" i="5"/>
  <c r="M6437" i="5"/>
  <c r="P6436" i="5"/>
  <c r="N6436" i="5"/>
  <c r="M6436" i="5"/>
  <c r="P6435" i="5"/>
  <c r="N6435" i="5"/>
  <c r="M6435" i="5"/>
  <c r="P6434" i="5"/>
  <c r="N6434" i="5"/>
  <c r="M6434" i="5"/>
  <c r="P6433" i="5"/>
  <c r="N6433" i="5"/>
  <c r="M6433" i="5"/>
  <c r="P6432" i="5"/>
  <c r="N6432" i="5"/>
  <c r="M6432" i="5"/>
  <c r="P6431" i="5"/>
  <c r="N6431" i="5"/>
  <c r="M6431" i="5"/>
  <c r="P6430" i="5"/>
  <c r="N6430" i="5"/>
  <c r="M6430" i="5"/>
  <c r="P6429" i="5"/>
  <c r="N6429" i="5"/>
  <c r="M6429" i="5"/>
  <c r="P6428" i="5"/>
  <c r="N6428" i="5"/>
  <c r="M6428" i="5"/>
  <c r="P6427" i="5"/>
  <c r="N6427" i="5"/>
  <c r="M6427" i="5"/>
  <c r="P6426" i="5"/>
  <c r="N6426" i="5"/>
  <c r="M6426" i="5"/>
  <c r="P6425" i="5"/>
  <c r="N6425" i="5"/>
  <c r="M6425" i="5"/>
  <c r="P6424" i="5"/>
  <c r="N6424" i="5"/>
  <c r="M6424" i="5"/>
  <c r="P6423" i="5"/>
  <c r="N6423" i="5"/>
  <c r="M6423" i="5"/>
  <c r="P6422" i="5"/>
  <c r="N6422" i="5"/>
  <c r="M6422" i="5"/>
  <c r="P6421" i="5"/>
  <c r="N6421" i="5"/>
  <c r="M6421" i="5"/>
  <c r="P6420" i="5"/>
  <c r="N6420" i="5"/>
  <c r="M6420" i="5"/>
  <c r="P6419" i="5"/>
  <c r="N6419" i="5"/>
  <c r="M6419" i="5"/>
  <c r="P6418" i="5"/>
  <c r="N6418" i="5"/>
  <c r="M6418" i="5"/>
  <c r="P6417" i="5"/>
  <c r="N6417" i="5"/>
  <c r="M6417" i="5"/>
  <c r="P6416" i="5"/>
  <c r="N6416" i="5"/>
  <c r="M6416" i="5"/>
  <c r="P6415" i="5"/>
  <c r="N6415" i="5"/>
  <c r="M6415" i="5"/>
  <c r="P6414" i="5"/>
  <c r="N6414" i="5"/>
  <c r="M6414" i="5"/>
  <c r="P6413" i="5"/>
  <c r="N6413" i="5"/>
  <c r="M6413" i="5"/>
  <c r="P6412" i="5"/>
  <c r="N6412" i="5"/>
  <c r="M6412" i="5"/>
  <c r="P6411" i="5"/>
  <c r="N6411" i="5"/>
  <c r="M6411" i="5"/>
  <c r="P6410" i="5"/>
  <c r="N6410" i="5"/>
  <c r="M6410" i="5"/>
  <c r="P6409" i="5"/>
  <c r="N6409" i="5"/>
  <c r="M6409" i="5"/>
  <c r="P6408" i="5"/>
  <c r="N6408" i="5"/>
  <c r="M6408" i="5"/>
  <c r="P6407" i="5"/>
  <c r="N6407" i="5"/>
  <c r="M6407" i="5"/>
  <c r="P6406" i="5"/>
  <c r="N6406" i="5"/>
  <c r="M6406" i="5"/>
  <c r="P6405" i="5"/>
  <c r="N6405" i="5"/>
  <c r="M6405" i="5"/>
  <c r="P6404" i="5"/>
  <c r="N6404" i="5"/>
  <c r="M6404" i="5"/>
  <c r="P6403" i="5"/>
  <c r="N6403" i="5"/>
  <c r="M6403" i="5"/>
  <c r="P6402" i="5"/>
  <c r="N6402" i="5"/>
  <c r="M6402" i="5"/>
  <c r="P6401" i="5"/>
  <c r="N6401" i="5"/>
  <c r="M6401" i="5"/>
  <c r="P6400" i="5"/>
  <c r="N6400" i="5"/>
  <c r="M6400" i="5"/>
  <c r="P6399" i="5"/>
  <c r="N6399" i="5"/>
  <c r="M6399" i="5"/>
  <c r="P6398" i="5"/>
  <c r="N6398" i="5"/>
  <c r="M6398" i="5"/>
  <c r="P6397" i="5"/>
  <c r="N6397" i="5"/>
  <c r="M6397" i="5"/>
  <c r="P6396" i="5"/>
  <c r="N6396" i="5"/>
  <c r="M6396" i="5"/>
  <c r="P6395" i="5"/>
  <c r="N6395" i="5"/>
  <c r="M6395" i="5"/>
  <c r="P6394" i="5"/>
  <c r="N6394" i="5"/>
  <c r="M6394" i="5"/>
  <c r="P6393" i="5"/>
  <c r="N6393" i="5"/>
  <c r="M6393" i="5"/>
  <c r="P6392" i="5"/>
  <c r="N6392" i="5"/>
  <c r="M6392" i="5"/>
  <c r="P6391" i="5"/>
  <c r="N6391" i="5"/>
  <c r="M6391" i="5"/>
  <c r="P6390" i="5"/>
  <c r="N6390" i="5"/>
  <c r="M6390" i="5"/>
  <c r="P6389" i="5"/>
  <c r="N6389" i="5"/>
  <c r="M6389" i="5"/>
  <c r="P6388" i="5"/>
  <c r="N6388" i="5"/>
  <c r="M6388" i="5"/>
  <c r="P6387" i="5"/>
  <c r="N6387" i="5"/>
  <c r="M6387" i="5"/>
  <c r="P6386" i="5"/>
  <c r="N6386" i="5"/>
  <c r="M6386" i="5"/>
  <c r="P6385" i="5"/>
  <c r="N6385" i="5"/>
  <c r="M6385" i="5"/>
  <c r="P6384" i="5"/>
  <c r="N6384" i="5"/>
  <c r="M6384" i="5"/>
  <c r="P6383" i="5"/>
  <c r="N6383" i="5"/>
  <c r="M6383" i="5"/>
  <c r="P6382" i="5"/>
  <c r="N6382" i="5"/>
  <c r="M6382" i="5"/>
  <c r="P6381" i="5"/>
  <c r="N6381" i="5"/>
  <c r="M6381" i="5"/>
  <c r="P6380" i="5"/>
  <c r="N6380" i="5"/>
  <c r="M6380" i="5"/>
  <c r="P6379" i="5"/>
  <c r="N6379" i="5"/>
  <c r="M6379" i="5"/>
  <c r="P6378" i="5"/>
  <c r="N6378" i="5"/>
  <c r="M6378" i="5"/>
  <c r="P6377" i="5"/>
  <c r="N6377" i="5"/>
  <c r="M6377" i="5"/>
  <c r="P6376" i="5"/>
  <c r="N6376" i="5"/>
  <c r="M6376" i="5"/>
  <c r="P6375" i="5"/>
  <c r="N6375" i="5"/>
  <c r="M6375" i="5"/>
  <c r="P6374" i="5"/>
  <c r="N6374" i="5"/>
  <c r="M6374" i="5"/>
  <c r="P6373" i="5"/>
  <c r="N6373" i="5"/>
  <c r="M6373" i="5"/>
  <c r="P6372" i="5"/>
  <c r="N6372" i="5"/>
  <c r="M6372" i="5"/>
  <c r="P6371" i="5"/>
  <c r="N6371" i="5"/>
  <c r="M6371" i="5"/>
  <c r="P6370" i="5"/>
  <c r="N6370" i="5"/>
  <c r="M6370" i="5"/>
  <c r="P6369" i="5"/>
  <c r="N6369" i="5"/>
  <c r="M6369" i="5"/>
  <c r="P6368" i="5"/>
  <c r="N6368" i="5"/>
  <c r="M6368" i="5"/>
  <c r="P6367" i="5"/>
  <c r="N6367" i="5"/>
  <c r="M6367" i="5"/>
  <c r="P6366" i="5"/>
  <c r="N6366" i="5"/>
  <c r="M6366" i="5"/>
  <c r="P6365" i="5"/>
  <c r="N6365" i="5"/>
  <c r="M6365" i="5"/>
  <c r="P6364" i="5"/>
  <c r="N6364" i="5"/>
  <c r="M6364" i="5"/>
  <c r="P6363" i="5"/>
  <c r="N6363" i="5"/>
  <c r="M6363" i="5"/>
  <c r="P6362" i="5"/>
  <c r="N6362" i="5"/>
  <c r="M6362" i="5"/>
  <c r="P6361" i="5"/>
  <c r="N6361" i="5"/>
  <c r="M6361" i="5"/>
  <c r="P6360" i="5"/>
  <c r="N6360" i="5"/>
  <c r="M6360" i="5"/>
  <c r="P6359" i="5"/>
  <c r="N6359" i="5"/>
  <c r="M6359" i="5"/>
  <c r="P6358" i="5"/>
  <c r="N6358" i="5"/>
  <c r="M6358" i="5"/>
  <c r="P6357" i="5"/>
  <c r="N6357" i="5"/>
  <c r="M6357" i="5"/>
  <c r="P6356" i="5"/>
  <c r="N6356" i="5"/>
  <c r="M6356" i="5"/>
  <c r="P6355" i="5"/>
  <c r="N6355" i="5"/>
  <c r="M6355" i="5"/>
  <c r="P6354" i="5"/>
  <c r="N6354" i="5"/>
  <c r="M6354" i="5"/>
  <c r="P6353" i="5"/>
  <c r="N6353" i="5"/>
  <c r="M6353" i="5"/>
  <c r="P6352" i="5"/>
  <c r="N6352" i="5"/>
  <c r="M6352" i="5"/>
  <c r="P6351" i="5"/>
  <c r="N6351" i="5"/>
  <c r="M6351" i="5"/>
  <c r="P6350" i="5"/>
  <c r="N6350" i="5"/>
  <c r="M6350" i="5"/>
  <c r="P6349" i="5"/>
  <c r="N6349" i="5"/>
  <c r="M6349" i="5"/>
  <c r="P6348" i="5"/>
  <c r="N6348" i="5"/>
  <c r="M6348" i="5"/>
  <c r="P6347" i="5"/>
  <c r="N6347" i="5"/>
  <c r="M6347" i="5"/>
  <c r="P6346" i="5"/>
  <c r="N6346" i="5"/>
  <c r="M6346" i="5"/>
  <c r="P6345" i="5"/>
  <c r="N6345" i="5"/>
  <c r="M6345" i="5"/>
  <c r="P6344" i="5"/>
  <c r="N6344" i="5"/>
  <c r="M6344" i="5"/>
  <c r="P6343" i="5"/>
  <c r="N6343" i="5"/>
  <c r="M6343" i="5"/>
  <c r="P6342" i="5"/>
  <c r="N6342" i="5"/>
  <c r="M6342" i="5"/>
  <c r="P6341" i="5"/>
  <c r="N6341" i="5"/>
  <c r="M6341" i="5"/>
  <c r="P6340" i="5"/>
  <c r="N6340" i="5"/>
  <c r="M6340" i="5"/>
  <c r="P6339" i="5"/>
  <c r="N6339" i="5"/>
  <c r="M6339" i="5"/>
  <c r="P6338" i="5"/>
  <c r="N6338" i="5"/>
  <c r="M6338" i="5"/>
  <c r="P6337" i="5"/>
  <c r="N6337" i="5"/>
  <c r="M6337" i="5"/>
  <c r="P6336" i="5"/>
  <c r="N6336" i="5"/>
  <c r="M6336" i="5"/>
  <c r="P6335" i="5"/>
  <c r="N6335" i="5"/>
  <c r="M6335" i="5"/>
  <c r="P6334" i="5"/>
  <c r="N6334" i="5"/>
  <c r="M6334" i="5"/>
  <c r="P6333" i="5"/>
  <c r="N6333" i="5"/>
  <c r="M6333" i="5"/>
  <c r="P6332" i="5"/>
  <c r="N6332" i="5"/>
  <c r="M6332" i="5"/>
  <c r="P6331" i="5"/>
  <c r="N6331" i="5"/>
  <c r="M6331" i="5"/>
  <c r="P6330" i="5"/>
  <c r="N6330" i="5"/>
  <c r="M6330" i="5"/>
  <c r="P6329" i="5"/>
  <c r="N6329" i="5"/>
  <c r="M6329" i="5"/>
  <c r="P6328" i="5"/>
  <c r="N6328" i="5"/>
  <c r="M6328" i="5"/>
  <c r="P6327" i="5"/>
  <c r="N6327" i="5"/>
  <c r="M6327" i="5"/>
  <c r="P6326" i="5"/>
  <c r="N6326" i="5"/>
  <c r="M6326" i="5"/>
  <c r="P6325" i="5"/>
  <c r="N6325" i="5"/>
  <c r="M6325" i="5"/>
  <c r="P6324" i="5"/>
  <c r="N6324" i="5"/>
  <c r="M6324" i="5"/>
  <c r="P6323" i="5"/>
  <c r="N6323" i="5"/>
  <c r="M6323" i="5"/>
  <c r="P6322" i="5"/>
  <c r="N6322" i="5"/>
  <c r="M6322" i="5"/>
  <c r="P6321" i="5"/>
  <c r="N6321" i="5"/>
  <c r="M6321" i="5"/>
  <c r="P6320" i="5"/>
  <c r="N6320" i="5"/>
  <c r="M6320" i="5"/>
  <c r="P6319" i="5"/>
  <c r="N6319" i="5"/>
  <c r="M6319" i="5"/>
  <c r="P6318" i="5"/>
  <c r="N6318" i="5"/>
  <c r="M6318" i="5"/>
  <c r="P6317" i="5"/>
  <c r="N6317" i="5"/>
  <c r="M6317" i="5"/>
  <c r="P6316" i="5"/>
  <c r="N6316" i="5"/>
  <c r="M6316" i="5"/>
  <c r="P6315" i="5"/>
  <c r="N6315" i="5"/>
  <c r="M6315" i="5"/>
  <c r="P6314" i="5"/>
  <c r="N6314" i="5"/>
  <c r="M6314" i="5"/>
  <c r="P6313" i="5"/>
  <c r="N6313" i="5"/>
  <c r="M6313" i="5"/>
  <c r="P6312" i="5"/>
  <c r="N6312" i="5"/>
  <c r="M6312" i="5"/>
  <c r="P6311" i="5"/>
  <c r="N6311" i="5"/>
  <c r="M6311" i="5"/>
  <c r="P6310" i="5"/>
  <c r="N6310" i="5"/>
  <c r="M6310" i="5"/>
  <c r="P6309" i="5"/>
  <c r="N6309" i="5"/>
  <c r="M6309" i="5"/>
  <c r="P6308" i="5"/>
  <c r="N6308" i="5"/>
  <c r="M6308" i="5"/>
  <c r="P6307" i="5"/>
  <c r="N6307" i="5"/>
  <c r="M6307" i="5"/>
  <c r="P6306" i="5"/>
  <c r="N6306" i="5"/>
  <c r="M6306" i="5"/>
  <c r="P6305" i="5"/>
  <c r="N6305" i="5"/>
  <c r="M6305" i="5"/>
  <c r="P6304" i="5"/>
  <c r="N6304" i="5"/>
  <c r="M6304" i="5"/>
  <c r="P6303" i="5"/>
  <c r="N6303" i="5"/>
  <c r="M6303" i="5"/>
  <c r="P6302" i="5"/>
  <c r="N6302" i="5"/>
  <c r="M6302" i="5"/>
  <c r="P6301" i="5"/>
  <c r="N6301" i="5"/>
  <c r="M6301" i="5"/>
  <c r="P6300" i="5"/>
  <c r="N6300" i="5"/>
  <c r="M6300" i="5"/>
  <c r="P6299" i="5"/>
  <c r="N6299" i="5"/>
  <c r="M6299" i="5"/>
  <c r="P6298" i="5"/>
  <c r="N6298" i="5"/>
  <c r="M6298" i="5"/>
  <c r="P6297" i="5"/>
  <c r="N6297" i="5"/>
  <c r="M6297" i="5"/>
  <c r="P6296" i="5"/>
  <c r="N6296" i="5"/>
  <c r="M6296" i="5"/>
  <c r="P6295" i="5"/>
  <c r="N6295" i="5"/>
  <c r="M6295" i="5"/>
  <c r="P6294" i="5"/>
  <c r="N6294" i="5"/>
  <c r="M6294" i="5"/>
  <c r="P6293" i="5"/>
  <c r="N6293" i="5"/>
  <c r="M6293" i="5"/>
  <c r="P6292" i="5"/>
  <c r="N6292" i="5"/>
  <c r="M6292" i="5"/>
  <c r="P6291" i="5"/>
  <c r="N6291" i="5"/>
  <c r="M6291" i="5"/>
  <c r="P6290" i="5"/>
  <c r="N6290" i="5"/>
  <c r="M6290" i="5"/>
  <c r="P6289" i="5"/>
  <c r="N6289" i="5"/>
  <c r="M6289" i="5"/>
  <c r="P6288" i="5"/>
  <c r="N6288" i="5"/>
  <c r="M6288" i="5"/>
  <c r="P6287" i="5"/>
  <c r="N6287" i="5"/>
  <c r="M6287" i="5"/>
  <c r="P6286" i="5"/>
  <c r="N6286" i="5"/>
  <c r="M6286" i="5"/>
  <c r="P6285" i="5"/>
  <c r="N6285" i="5"/>
  <c r="M6285" i="5"/>
  <c r="P6284" i="5"/>
  <c r="N6284" i="5"/>
  <c r="M6284" i="5"/>
  <c r="P6283" i="5"/>
  <c r="N6283" i="5"/>
  <c r="M6283" i="5"/>
  <c r="P6282" i="5"/>
  <c r="N6282" i="5"/>
  <c r="M6282" i="5"/>
  <c r="P6281" i="5"/>
  <c r="N6281" i="5"/>
  <c r="M6281" i="5"/>
  <c r="P6280" i="5"/>
  <c r="N6280" i="5"/>
  <c r="M6280" i="5"/>
  <c r="P6279" i="5"/>
  <c r="N6279" i="5"/>
  <c r="M6279" i="5"/>
  <c r="P6278" i="5"/>
  <c r="N6278" i="5"/>
  <c r="M6278" i="5"/>
  <c r="P6277" i="5"/>
  <c r="N6277" i="5"/>
  <c r="M6277" i="5"/>
  <c r="P6276" i="5"/>
  <c r="N6276" i="5"/>
  <c r="M6276" i="5"/>
  <c r="P6275" i="5"/>
  <c r="N6275" i="5"/>
  <c r="M6275" i="5"/>
  <c r="P6274" i="5"/>
  <c r="N6274" i="5"/>
  <c r="M6274" i="5"/>
  <c r="P6273" i="5"/>
  <c r="N6273" i="5"/>
  <c r="M6273" i="5"/>
  <c r="P6272" i="5"/>
  <c r="N6272" i="5"/>
  <c r="M6272" i="5"/>
  <c r="P6271" i="5"/>
  <c r="N6271" i="5"/>
  <c r="M6271" i="5"/>
  <c r="P6270" i="5"/>
  <c r="N6270" i="5"/>
  <c r="M6270" i="5"/>
  <c r="P6269" i="5"/>
  <c r="N6269" i="5"/>
  <c r="M6269" i="5"/>
  <c r="P6268" i="5"/>
  <c r="N6268" i="5"/>
  <c r="M6268" i="5"/>
  <c r="P6267" i="5"/>
  <c r="N6267" i="5"/>
  <c r="M6267" i="5"/>
  <c r="P6266" i="5"/>
  <c r="N6266" i="5"/>
  <c r="M6266" i="5"/>
  <c r="P6265" i="5"/>
  <c r="N6265" i="5"/>
  <c r="M6265" i="5"/>
  <c r="P6264" i="5"/>
  <c r="N6264" i="5"/>
  <c r="M6264" i="5"/>
  <c r="P6263" i="5"/>
  <c r="N6263" i="5"/>
  <c r="M6263" i="5"/>
  <c r="P6262" i="5"/>
  <c r="N6262" i="5"/>
  <c r="M6262" i="5"/>
  <c r="P6261" i="5"/>
  <c r="N6261" i="5"/>
  <c r="M6261" i="5"/>
  <c r="P6260" i="5"/>
  <c r="N6260" i="5"/>
  <c r="M6260" i="5"/>
  <c r="P6259" i="5"/>
  <c r="N6259" i="5"/>
  <c r="M6259" i="5"/>
  <c r="P6258" i="5"/>
  <c r="N6258" i="5"/>
  <c r="M6258" i="5"/>
  <c r="P6257" i="5"/>
  <c r="N6257" i="5"/>
  <c r="M6257" i="5"/>
  <c r="P6256" i="5"/>
  <c r="N6256" i="5"/>
  <c r="M6256" i="5"/>
  <c r="P6255" i="5"/>
  <c r="N6255" i="5"/>
  <c r="M6255" i="5"/>
  <c r="P6254" i="5"/>
  <c r="N6254" i="5"/>
  <c r="M6254" i="5"/>
  <c r="P6253" i="5"/>
  <c r="N6253" i="5"/>
  <c r="M6253" i="5"/>
  <c r="P6252" i="5"/>
  <c r="N6252" i="5"/>
  <c r="M6252" i="5"/>
  <c r="P6251" i="5"/>
  <c r="N6251" i="5"/>
  <c r="M6251" i="5"/>
  <c r="P6250" i="5"/>
  <c r="N6250" i="5"/>
  <c r="M6250" i="5"/>
  <c r="P6249" i="5"/>
  <c r="N6249" i="5"/>
  <c r="M6249" i="5"/>
  <c r="P6248" i="5"/>
  <c r="N6248" i="5"/>
  <c r="M6248" i="5"/>
  <c r="P6247" i="5"/>
  <c r="N6247" i="5"/>
  <c r="M6247" i="5"/>
  <c r="P6246" i="5"/>
  <c r="N6246" i="5"/>
  <c r="M6246" i="5"/>
  <c r="P6245" i="5"/>
  <c r="N6245" i="5"/>
  <c r="M6245" i="5"/>
  <c r="P6244" i="5"/>
  <c r="N6244" i="5"/>
  <c r="M6244" i="5"/>
  <c r="P6243" i="5"/>
  <c r="N6243" i="5"/>
  <c r="M6243" i="5"/>
  <c r="P6242" i="5"/>
  <c r="N6242" i="5"/>
  <c r="M6242" i="5"/>
  <c r="P6241" i="5"/>
  <c r="N6241" i="5"/>
  <c r="M6241" i="5"/>
  <c r="P6240" i="5"/>
  <c r="N6240" i="5"/>
  <c r="M6240" i="5"/>
  <c r="P6239" i="5"/>
  <c r="N6239" i="5"/>
  <c r="M6239" i="5"/>
  <c r="P6238" i="5"/>
  <c r="N6238" i="5"/>
  <c r="M6238" i="5"/>
  <c r="P6237" i="5"/>
  <c r="N6237" i="5"/>
  <c r="M6237" i="5"/>
  <c r="P6236" i="5"/>
  <c r="N6236" i="5"/>
  <c r="M6236" i="5"/>
  <c r="P6235" i="5"/>
  <c r="N6235" i="5"/>
  <c r="M6235" i="5"/>
  <c r="P6234" i="5"/>
  <c r="N6234" i="5"/>
  <c r="M6234" i="5"/>
  <c r="P6233" i="5"/>
  <c r="N6233" i="5"/>
  <c r="M6233" i="5"/>
  <c r="P6232" i="5"/>
  <c r="N6232" i="5"/>
  <c r="M6232" i="5"/>
  <c r="P6231" i="5"/>
  <c r="N6231" i="5"/>
  <c r="M6231" i="5"/>
  <c r="P6230" i="5"/>
  <c r="N6230" i="5"/>
  <c r="M6230" i="5"/>
  <c r="P6229" i="5"/>
  <c r="N6229" i="5"/>
  <c r="M6229" i="5"/>
  <c r="P6228" i="5"/>
  <c r="N6228" i="5"/>
  <c r="M6228" i="5"/>
  <c r="P6227" i="5"/>
  <c r="N6227" i="5"/>
  <c r="M6227" i="5"/>
  <c r="P6226" i="5"/>
  <c r="N6226" i="5"/>
  <c r="M6226" i="5"/>
  <c r="P6225" i="5"/>
  <c r="N6225" i="5"/>
  <c r="M6225" i="5"/>
  <c r="P6224" i="5"/>
  <c r="N6224" i="5"/>
  <c r="M6224" i="5"/>
  <c r="P6223" i="5"/>
  <c r="N6223" i="5"/>
  <c r="M6223" i="5"/>
  <c r="P6222" i="5"/>
  <c r="N6222" i="5"/>
  <c r="M6222" i="5"/>
  <c r="P6221" i="5"/>
  <c r="N6221" i="5"/>
  <c r="M6221" i="5"/>
  <c r="P6220" i="5"/>
  <c r="N6220" i="5"/>
  <c r="M6220" i="5"/>
  <c r="P6219" i="5"/>
  <c r="N6219" i="5"/>
  <c r="M6219" i="5"/>
  <c r="P6218" i="5"/>
  <c r="N6218" i="5"/>
  <c r="M6218" i="5"/>
  <c r="P6217" i="5"/>
  <c r="N6217" i="5"/>
  <c r="M6217" i="5"/>
  <c r="P6216" i="5"/>
  <c r="N6216" i="5"/>
  <c r="M6216" i="5"/>
  <c r="P6215" i="5"/>
  <c r="N6215" i="5"/>
  <c r="M6215" i="5"/>
  <c r="P6214" i="5"/>
  <c r="N6214" i="5"/>
  <c r="M6214" i="5"/>
  <c r="P6213" i="5"/>
  <c r="N6213" i="5"/>
  <c r="M6213" i="5"/>
  <c r="P6212" i="5"/>
  <c r="N6212" i="5"/>
  <c r="M6212" i="5"/>
  <c r="P6211" i="5"/>
  <c r="N6211" i="5"/>
  <c r="M6211" i="5"/>
  <c r="P6210" i="5"/>
  <c r="N6210" i="5"/>
  <c r="M6210" i="5"/>
  <c r="P6209" i="5"/>
  <c r="N6209" i="5"/>
  <c r="M6209" i="5"/>
  <c r="P6208" i="5"/>
  <c r="N6208" i="5"/>
  <c r="M6208" i="5"/>
  <c r="P6207" i="5"/>
  <c r="N6207" i="5"/>
  <c r="M6207" i="5"/>
  <c r="P6206" i="5"/>
  <c r="N6206" i="5"/>
  <c r="M6206" i="5"/>
  <c r="P6205" i="5"/>
  <c r="N6205" i="5"/>
  <c r="M6205" i="5"/>
  <c r="P6204" i="5"/>
  <c r="N6204" i="5"/>
  <c r="M6204" i="5"/>
  <c r="P6203" i="5"/>
  <c r="N6203" i="5"/>
  <c r="M6203" i="5"/>
  <c r="P6202" i="5"/>
  <c r="N6202" i="5"/>
  <c r="M6202" i="5"/>
  <c r="P6201" i="5"/>
  <c r="N6201" i="5"/>
  <c r="M6201" i="5"/>
  <c r="P6200" i="5"/>
  <c r="N6200" i="5"/>
  <c r="M6200" i="5"/>
  <c r="P6199" i="5"/>
  <c r="N6199" i="5"/>
  <c r="M6199" i="5"/>
  <c r="P6198" i="5"/>
  <c r="N6198" i="5"/>
  <c r="M6198" i="5"/>
  <c r="P6197" i="5"/>
  <c r="N6197" i="5"/>
  <c r="M6197" i="5"/>
  <c r="P6196" i="5"/>
  <c r="N6196" i="5"/>
  <c r="M6196" i="5"/>
  <c r="P6195" i="5"/>
  <c r="N6195" i="5"/>
  <c r="M6195" i="5"/>
  <c r="P6194" i="5"/>
  <c r="N6194" i="5"/>
  <c r="M6194" i="5"/>
  <c r="P6193" i="5"/>
  <c r="N6193" i="5"/>
  <c r="M6193" i="5"/>
  <c r="P6192" i="5"/>
  <c r="N6192" i="5"/>
  <c r="M6192" i="5"/>
  <c r="P6191" i="5"/>
  <c r="N6191" i="5"/>
  <c r="M6191" i="5"/>
  <c r="P6190" i="5"/>
  <c r="N6190" i="5"/>
  <c r="M6190" i="5"/>
  <c r="P6189" i="5"/>
  <c r="N6189" i="5"/>
  <c r="M6189" i="5"/>
  <c r="P6188" i="5"/>
  <c r="N6188" i="5"/>
  <c r="M6188" i="5"/>
  <c r="P6187" i="5"/>
  <c r="N6187" i="5"/>
  <c r="M6187" i="5"/>
  <c r="P6186" i="5"/>
  <c r="N6186" i="5"/>
  <c r="M6186" i="5"/>
  <c r="P6185" i="5"/>
  <c r="N6185" i="5"/>
  <c r="M6185" i="5"/>
  <c r="P6184" i="5"/>
  <c r="N6184" i="5"/>
  <c r="M6184" i="5"/>
  <c r="P6183" i="5"/>
  <c r="N6183" i="5"/>
  <c r="M6183" i="5"/>
  <c r="P6182" i="5"/>
  <c r="N6182" i="5"/>
  <c r="M6182" i="5"/>
  <c r="P6181" i="5"/>
  <c r="N6181" i="5"/>
  <c r="M6181" i="5"/>
  <c r="P6180" i="5"/>
  <c r="N6180" i="5"/>
  <c r="M6180" i="5"/>
  <c r="P6179" i="5"/>
  <c r="N6179" i="5"/>
  <c r="M6179" i="5"/>
  <c r="P6178" i="5"/>
  <c r="N6178" i="5"/>
  <c r="M6178" i="5"/>
  <c r="P6177" i="5"/>
  <c r="N6177" i="5"/>
  <c r="M6177" i="5"/>
  <c r="P6176" i="5"/>
  <c r="N6176" i="5"/>
  <c r="M6176" i="5"/>
  <c r="P6175" i="5"/>
  <c r="N6175" i="5"/>
  <c r="M6175" i="5"/>
  <c r="P6174" i="5"/>
  <c r="N6174" i="5"/>
  <c r="M6174" i="5"/>
  <c r="P6173" i="5"/>
  <c r="N6173" i="5"/>
  <c r="M6173" i="5"/>
  <c r="P6172" i="5"/>
  <c r="N6172" i="5"/>
  <c r="M6172" i="5"/>
  <c r="P6171" i="5"/>
  <c r="N6171" i="5"/>
  <c r="M6171" i="5"/>
  <c r="P6170" i="5"/>
  <c r="N6170" i="5"/>
  <c r="M6170" i="5"/>
  <c r="P6169" i="5"/>
  <c r="N6169" i="5"/>
  <c r="M6169" i="5"/>
  <c r="P6168" i="5"/>
  <c r="N6168" i="5"/>
  <c r="M6168" i="5"/>
  <c r="P6167" i="5"/>
  <c r="N6167" i="5"/>
  <c r="M6167" i="5"/>
  <c r="P6166" i="5"/>
  <c r="N6166" i="5"/>
  <c r="M6166" i="5"/>
  <c r="P6165" i="5"/>
  <c r="N6165" i="5"/>
  <c r="M6165" i="5"/>
  <c r="P6164" i="5"/>
  <c r="N6164" i="5"/>
  <c r="M6164" i="5"/>
  <c r="P6163" i="5"/>
  <c r="N6163" i="5"/>
  <c r="M6163" i="5"/>
  <c r="P6162" i="5"/>
  <c r="N6162" i="5"/>
  <c r="M6162" i="5"/>
  <c r="P6161" i="5"/>
  <c r="N6161" i="5"/>
  <c r="M6161" i="5"/>
  <c r="P6160" i="5"/>
  <c r="N6160" i="5"/>
  <c r="M6160" i="5"/>
  <c r="P6159" i="5"/>
  <c r="N6159" i="5"/>
  <c r="M6159" i="5"/>
  <c r="P6158" i="5"/>
  <c r="N6158" i="5"/>
  <c r="M6158" i="5"/>
  <c r="P6157" i="5"/>
  <c r="N6157" i="5"/>
  <c r="M6157" i="5"/>
  <c r="P6156" i="5"/>
  <c r="N6156" i="5"/>
  <c r="M6156" i="5"/>
  <c r="P6155" i="5"/>
  <c r="N6155" i="5"/>
  <c r="M6155" i="5"/>
  <c r="P6154" i="5"/>
  <c r="N6154" i="5"/>
  <c r="M6154" i="5"/>
  <c r="P6153" i="5"/>
  <c r="N6153" i="5"/>
  <c r="M6153" i="5"/>
  <c r="P6152" i="5"/>
  <c r="N6152" i="5"/>
  <c r="M6152" i="5"/>
  <c r="P6151" i="5"/>
  <c r="N6151" i="5"/>
  <c r="M6151" i="5"/>
  <c r="P6150" i="5"/>
  <c r="N6150" i="5"/>
  <c r="M6150" i="5"/>
  <c r="P6149" i="5"/>
  <c r="N6149" i="5"/>
  <c r="M6149" i="5"/>
  <c r="P6148" i="5"/>
  <c r="N6148" i="5"/>
  <c r="M6148" i="5"/>
  <c r="P6147" i="5"/>
  <c r="N6147" i="5"/>
  <c r="M6147" i="5"/>
  <c r="P6146" i="5"/>
  <c r="N6146" i="5"/>
  <c r="M6146" i="5"/>
  <c r="P6145" i="5"/>
  <c r="N6145" i="5"/>
  <c r="M6145" i="5"/>
  <c r="P6144" i="5"/>
  <c r="N6144" i="5"/>
  <c r="M6144" i="5"/>
  <c r="P6143" i="5"/>
  <c r="N6143" i="5"/>
  <c r="M6143" i="5"/>
  <c r="P6142" i="5"/>
  <c r="N6142" i="5"/>
  <c r="M6142" i="5"/>
  <c r="P6141" i="5"/>
  <c r="N6141" i="5"/>
  <c r="M6141" i="5"/>
  <c r="P6140" i="5"/>
  <c r="N6140" i="5"/>
  <c r="M6140" i="5"/>
  <c r="P6139" i="5"/>
  <c r="N6139" i="5"/>
  <c r="M6139" i="5"/>
  <c r="P6138" i="5"/>
  <c r="N6138" i="5"/>
  <c r="M6138" i="5"/>
  <c r="P6137" i="5"/>
  <c r="N6137" i="5"/>
  <c r="M6137" i="5"/>
  <c r="P6136" i="5"/>
  <c r="N6136" i="5"/>
  <c r="M6136" i="5"/>
  <c r="P6135" i="5"/>
  <c r="N6135" i="5"/>
  <c r="M6135" i="5"/>
  <c r="P6134" i="5"/>
  <c r="N6134" i="5"/>
  <c r="M6134" i="5"/>
  <c r="P6133" i="5"/>
  <c r="N6133" i="5"/>
  <c r="M6133" i="5"/>
  <c r="P6132" i="5"/>
  <c r="N6132" i="5"/>
  <c r="M6132" i="5"/>
  <c r="P6131" i="5"/>
  <c r="N6131" i="5"/>
  <c r="M6131" i="5"/>
  <c r="P6130" i="5"/>
  <c r="N6130" i="5"/>
  <c r="M6130" i="5"/>
  <c r="P6129" i="5"/>
  <c r="N6129" i="5"/>
  <c r="M6129" i="5"/>
  <c r="P6128" i="5"/>
  <c r="N6128" i="5"/>
  <c r="M6128" i="5"/>
  <c r="P6127" i="5"/>
  <c r="N6127" i="5"/>
  <c r="M6127" i="5"/>
  <c r="P6126" i="5"/>
  <c r="N6126" i="5"/>
  <c r="M6126" i="5"/>
  <c r="P6125" i="5"/>
  <c r="N6125" i="5"/>
  <c r="M6125" i="5"/>
  <c r="P6124" i="5"/>
  <c r="N6124" i="5"/>
  <c r="M6124" i="5"/>
  <c r="P6123" i="5"/>
  <c r="N6123" i="5"/>
  <c r="M6123" i="5"/>
  <c r="P6122" i="5"/>
  <c r="N6122" i="5"/>
  <c r="M6122" i="5"/>
  <c r="P6121" i="5"/>
  <c r="N6121" i="5"/>
  <c r="M6121" i="5"/>
  <c r="P6120" i="5"/>
  <c r="N6120" i="5"/>
  <c r="M6120" i="5"/>
  <c r="P6119" i="5"/>
  <c r="N6119" i="5"/>
  <c r="M6119" i="5"/>
  <c r="P6118" i="5"/>
  <c r="N6118" i="5"/>
  <c r="M6118" i="5"/>
  <c r="P6117" i="5"/>
  <c r="N6117" i="5"/>
  <c r="M6117" i="5"/>
  <c r="P6116" i="5"/>
  <c r="N6116" i="5"/>
  <c r="M6116" i="5"/>
  <c r="P6115" i="5"/>
  <c r="N6115" i="5"/>
  <c r="M6115" i="5"/>
  <c r="P6114" i="5"/>
  <c r="N6114" i="5"/>
  <c r="M6114" i="5"/>
  <c r="P6113" i="5"/>
  <c r="N6113" i="5"/>
  <c r="M6113" i="5"/>
  <c r="P6112" i="5"/>
  <c r="N6112" i="5"/>
  <c r="M6112" i="5"/>
  <c r="P6111" i="5"/>
  <c r="N6111" i="5"/>
  <c r="M6111" i="5"/>
  <c r="P6110" i="5"/>
  <c r="N6110" i="5"/>
  <c r="M6110" i="5"/>
  <c r="P6109" i="5"/>
  <c r="N6109" i="5"/>
  <c r="M6109" i="5"/>
  <c r="P6108" i="5"/>
  <c r="N6108" i="5"/>
  <c r="M6108" i="5"/>
  <c r="P6107" i="5"/>
  <c r="N6107" i="5"/>
  <c r="M6107" i="5"/>
  <c r="P6106" i="5"/>
  <c r="N6106" i="5"/>
  <c r="M6106" i="5"/>
  <c r="P6105" i="5"/>
  <c r="N6105" i="5"/>
  <c r="M6105" i="5"/>
  <c r="P6104" i="5"/>
  <c r="N6104" i="5"/>
  <c r="M6104" i="5"/>
  <c r="P6103" i="5"/>
  <c r="N6103" i="5"/>
  <c r="M6103" i="5"/>
  <c r="P6102" i="5"/>
  <c r="N6102" i="5"/>
  <c r="M6102" i="5"/>
  <c r="P6101" i="5"/>
  <c r="N6101" i="5"/>
  <c r="M6101" i="5"/>
  <c r="P6100" i="5"/>
  <c r="N6100" i="5"/>
  <c r="M6100" i="5"/>
  <c r="P6099" i="5"/>
  <c r="N6099" i="5"/>
  <c r="M6099" i="5"/>
  <c r="P6098" i="5"/>
  <c r="N6098" i="5"/>
  <c r="M6098" i="5"/>
  <c r="P6097" i="5"/>
  <c r="N6097" i="5"/>
  <c r="M6097" i="5"/>
  <c r="P6096" i="5"/>
  <c r="N6096" i="5"/>
  <c r="M6096" i="5"/>
  <c r="P6095" i="5"/>
  <c r="N6095" i="5"/>
  <c r="M6095" i="5"/>
  <c r="P6094" i="5"/>
  <c r="N6094" i="5"/>
  <c r="M6094" i="5"/>
  <c r="P6093" i="5"/>
  <c r="N6093" i="5"/>
  <c r="M6093" i="5"/>
  <c r="P6092" i="5"/>
  <c r="N6092" i="5"/>
  <c r="M6092" i="5"/>
  <c r="P6091" i="5"/>
  <c r="N6091" i="5"/>
  <c r="M6091" i="5"/>
  <c r="P6090" i="5"/>
  <c r="N6090" i="5"/>
  <c r="M6090" i="5"/>
  <c r="P6089" i="5"/>
  <c r="N6089" i="5"/>
  <c r="M6089" i="5"/>
  <c r="P6088" i="5"/>
  <c r="N6088" i="5"/>
  <c r="M6088" i="5"/>
  <c r="P6087" i="5"/>
  <c r="N6087" i="5"/>
  <c r="M6087" i="5"/>
  <c r="P6086" i="5"/>
  <c r="N6086" i="5"/>
  <c r="M6086" i="5"/>
  <c r="P6085" i="5"/>
  <c r="N6085" i="5"/>
  <c r="M6085" i="5"/>
  <c r="P6084" i="5"/>
  <c r="N6084" i="5"/>
  <c r="M6084" i="5"/>
  <c r="P6083" i="5"/>
  <c r="N6083" i="5"/>
  <c r="M6083" i="5"/>
  <c r="P6082" i="5"/>
  <c r="N6082" i="5"/>
  <c r="M6082" i="5"/>
  <c r="P6081" i="5"/>
  <c r="N6081" i="5"/>
  <c r="M6081" i="5"/>
  <c r="P6080" i="5"/>
  <c r="N6080" i="5"/>
  <c r="M6080" i="5"/>
  <c r="P6079" i="5"/>
  <c r="N6079" i="5"/>
  <c r="M6079" i="5"/>
  <c r="P6078" i="5"/>
  <c r="N6078" i="5"/>
  <c r="M6078" i="5"/>
  <c r="P6077" i="5"/>
  <c r="N6077" i="5"/>
  <c r="M6077" i="5"/>
  <c r="P6076" i="5"/>
  <c r="N6076" i="5"/>
  <c r="M6076" i="5"/>
  <c r="P6075" i="5"/>
  <c r="N6075" i="5"/>
  <c r="M6075" i="5"/>
  <c r="P6074" i="5"/>
  <c r="N6074" i="5"/>
  <c r="M6074" i="5"/>
  <c r="P6073" i="5"/>
  <c r="N6073" i="5"/>
  <c r="M6073" i="5"/>
  <c r="P6072" i="5"/>
  <c r="N6072" i="5"/>
  <c r="M6072" i="5"/>
  <c r="P6071" i="5"/>
  <c r="N6071" i="5"/>
  <c r="M6071" i="5"/>
  <c r="P6070" i="5"/>
  <c r="N6070" i="5"/>
  <c r="M6070" i="5"/>
  <c r="P6069" i="5"/>
  <c r="N6069" i="5"/>
  <c r="M6069" i="5"/>
  <c r="P6068" i="5"/>
  <c r="N6068" i="5"/>
  <c r="M6068" i="5"/>
  <c r="P6067" i="5"/>
  <c r="N6067" i="5"/>
  <c r="M6067" i="5"/>
  <c r="P6066" i="5"/>
  <c r="N6066" i="5"/>
  <c r="M6066" i="5"/>
  <c r="P6065" i="5"/>
  <c r="N6065" i="5"/>
  <c r="M6065" i="5"/>
  <c r="P6064" i="5"/>
  <c r="N6064" i="5"/>
  <c r="M6064" i="5"/>
  <c r="P6063" i="5"/>
  <c r="N6063" i="5"/>
  <c r="M6063" i="5"/>
  <c r="P6062" i="5"/>
  <c r="N6062" i="5"/>
  <c r="M6062" i="5"/>
  <c r="P6061" i="5"/>
  <c r="N6061" i="5"/>
  <c r="M6061" i="5"/>
  <c r="P6060" i="5"/>
  <c r="N6060" i="5"/>
  <c r="M6060" i="5"/>
  <c r="P6059" i="5"/>
  <c r="N6059" i="5"/>
  <c r="M6059" i="5"/>
  <c r="P6058" i="5"/>
  <c r="N6058" i="5"/>
  <c r="M6058" i="5"/>
  <c r="P6057" i="5"/>
  <c r="N6057" i="5"/>
  <c r="M6057" i="5"/>
  <c r="P6056" i="5"/>
  <c r="N6056" i="5"/>
  <c r="M6056" i="5"/>
  <c r="P6055" i="5"/>
  <c r="N6055" i="5"/>
  <c r="M6055" i="5"/>
  <c r="P6054" i="5"/>
  <c r="N6054" i="5"/>
  <c r="M6054" i="5"/>
  <c r="P6053" i="5"/>
  <c r="N6053" i="5"/>
  <c r="M6053" i="5"/>
  <c r="P6052" i="5"/>
  <c r="N6052" i="5"/>
  <c r="M6052" i="5"/>
  <c r="P6051" i="5"/>
  <c r="N6051" i="5"/>
  <c r="M6051" i="5"/>
  <c r="P6050" i="5"/>
  <c r="N6050" i="5"/>
  <c r="M6050" i="5"/>
  <c r="P6049" i="5"/>
  <c r="N6049" i="5"/>
  <c r="M6049" i="5"/>
  <c r="P6048" i="5"/>
  <c r="N6048" i="5"/>
  <c r="M6048" i="5"/>
  <c r="P6047" i="5"/>
  <c r="N6047" i="5"/>
  <c r="M6047" i="5"/>
  <c r="P6046" i="5"/>
  <c r="N6046" i="5"/>
  <c r="M6046" i="5"/>
  <c r="P6045" i="5"/>
  <c r="N6045" i="5"/>
  <c r="M6045" i="5"/>
  <c r="P6044" i="5"/>
  <c r="N6044" i="5"/>
  <c r="M6044" i="5"/>
  <c r="P6043" i="5"/>
  <c r="N6043" i="5"/>
  <c r="M6043" i="5"/>
  <c r="P6042" i="5"/>
  <c r="N6042" i="5"/>
  <c r="M6042" i="5"/>
  <c r="P6041" i="5"/>
  <c r="N6041" i="5"/>
  <c r="M6041" i="5"/>
  <c r="P6040" i="5"/>
  <c r="N6040" i="5"/>
  <c r="M6040" i="5"/>
  <c r="P6039" i="5"/>
  <c r="N6039" i="5"/>
  <c r="M6039" i="5"/>
  <c r="P6038" i="5"/>
  <c r="N6038" i="5"/>
  <c r="M6038" i="5"/>
  <c r="P6037" i="5"/>
  <c r="N6037" i="5"/>
  <c r="M6037" i="5"/>
  <c r="P6036" i="5"/>
  <c r="N6036" i="5"/>
  <c r="M6036" i="5"/>
  <c r="P6035" i="5"/>
  <c r="N6035" i="5"/>
  <c r="M6035" i="5"/>
  <c r="P6034" i="5"/>
  <c r="N6034" i="5"/>
  <c r="M6034" i="5"/>
  <c r="P6033" i="5"/>
  <c r="N6033" i="5"/>
  <c r="M6033" i="5"/>
  <c r="P6032" i="5"/>
  <c r="N6032" i="5"/>
  <c r="M6032" i="5"/>
  <c r="P6031" i="5"/>
  <c r="N6031" i="5"/>
  <c r="M6031" i="5"/>
  <c r="P6030" i="5"/>
  <c r="N6030" i="5"/>
  <c r="M6030" i="5"/>
  <c r="P6029" i="5"/>
  <c r="N6029" i="5"/>
  <c r="M6029" i="5"/>
  <c r="P6028" i="5"/>
  <c r="N6028" i="5"/>
  <c r="M6028" i="5"/>
  <c r="P6027" i="5"/>
  <c r="N6027" i="5"/>
  <c r="M6027" i="5"/>
  <c r="P6026" i="5"/>
  <c r="N6026" i="5"/>
  <c r="M6026" i="5"/>
  <c r="P6025" i="5"/>
  <c r="N6025" i="5"/>
  <c r="M6025" i="5"/>
  <c r="P6024" i="5"/>
  <c r="N6024" i="5"/>
  <c r="M6024" i="5"/>
  <c r="P6023" i="5"/>
  <c r="N6023" i="5"/>
  <c r="M6023" i="5"/>
  <c r="P6022" i="5"/>
  <c r="N6022" i="5"/>
  <c r="M6022" i="5"/>
  <c r="P6021" i="5"/>
  <c r="N6021" i="5"/>
  <c r="M6021" i="5"/>
  <c r="P6020" i="5"/>
  <c r="N6020" i="5"/>
  <c r="M6020" i="5"/>
  <c r="P6019" i="5"/>
  <c r="N6019" i="5"/>
  <c r="M6019" i="5"/>
  <c r="P6018" i="5"/>
  <c r="N6018" i="5"/>
  <c r="M6018" i="5"/>
  <c r="P6017" i="5"/>
  <c r="N6017" i="5"/>
  <c r="M6017" i="5"/>
  <c r="P6016" i="5"/>
  <c r="N6016" i="5"/>
  <c r="M6016" i="5"/>
  <c r="P6015" i="5"/>
  <c r="N6015" i="5"/>
  <c r="M6015" i="5"/>
  <c r="P6014" i="5"/>
  <c r="N6014" i="5"/>
  <c r="M6014" i="5"/>
  <c r="P6013" i="5"/>
  <c r="N6013" i="5"/>
  <c r="M6013" i="5"/>
  <c r="P6012" i="5"/>
  <c r="N6012" i="5"/>
  <c r="M6012" i="5"/>
  <c r="P6011" i="5"/>
  <c r="N6011" i="5"/>
  <c r="M6011" i="5"/>
  <c r="P6010" i="5"/>
  <c r="N6010" i="5"/>
  <c r="M6010" i="5"/>
  <c r="P6009" i="5"/>
  <c r="N6009" i="5"/>
  <c r="M6009" i="5"/>
  <c r="P6008" i="5"/>
  <c r="N6008" i="5"/>
  <c r="M6008" i="5"/>
  <c r="P6007" i="5"/>
  <c r="N6007" i="5"/>
  <c r="M6007" i="5"/>
  <c r="P6006" i="5"/>
  <c r="N6006" i="5"/>
  <c r="M6006" i="5"/>
  <c r="P6005" i="5"/>
  <c r="N6005" i="5"/>
  <c r="M6005" i="5"/>
  <c r="P6004" i="5"/>
  <c r="N6004" i="5"/>
  <c r="M6004" i="5"/>
  <c r="P6003" i="5"/>
  <c r="N6003" i="5"/>
  <c r="M6003" i="5"/>
  <c r="P6002" i="5"/>
  <c r="N6002" i="5"/>
  <c r="M6002" i="5"/>
  <c r="P6001" i="5"/>
  <c r="N6001" i="5"/>
  <c r="M6001" i="5"/>
  <c r="P6000" i="5"/>
  <c r="N6000" i="5"/>
  <c r="M6000" i="5"/>
  <c r="P5999" i="5"/>
  <c r="N5999" i="5"/>
  <c r="M5999" i="5"/>
  <c r="P5998" i="5"/>
  <c r="N5998" i="5"/>
  <c r="M5998" i="5"/>
  <c r="P5997" i="5"/>
  <c r="N5997" i="5"/>
  <c r="M5997" i="5"/>
  <c r="P5996" i="5"/>
  <c r="N5996" i="5"/>
  <c r="M5996" i="5"/>
  <c r="P5995" i="5"/>
  <c r="N5995" i="5"/>
  <c r="M5995" i="5"/>
  <c r="P5994" i="5"/>
  <c r="N5994" i="5"/>
  <c r="M5994" i="5"/>
  <c r="P5993" i="5"/>
  <c r="N5993" i="5"/>
  <c r="M5993" i="5"/>
  <c r="P5992" i="5"/>
  <c r="N5992" i="5"/>
  <c r="M5992" i="5"/>
  <c r="P5991" i="5"/>
  <c r="N5991" i="5"/>
  <c r="M5991" i="5"/>
  <c r="P5990" i="5"/>
  <c r="N5990" i="5"/>
  <c r="M5990" i="5"/>
  <c r="P5989" i="5"/>
  <c r="N5989" i="5"/>
  <c r="M5989" i="5"/>
  <c r="P5988" i="5"/>
  <c r="N5988" i="5"/>
  <c r="M5988" i="5"/>
  <c r="P5987" i="5"/>
  <c r="N5987" i="5"/>
  <c r="M5987" i="5"/>
  <c r="P5986" i="5"/>
  <c r="N5986" i="5"/>
  <c r="M5986" i="5"/>
  <c r="P5985" i="5"/>
  <c r="N5985" i="5"/>
  <c r="M5985" i="5"/>
  <c r="P5984" i="5"/>
  <c r="N5984" i="5"/>
  <c r="M5984" i="5"/>
  <c r="P5983" i="5"/>
  <c r="N5983" i="5"/>
  <c r="M5983" i="5"/>
  <c r="P5982" i="5"/>
  <c r="N5982" i="5"/>
  <c r="M5982" i="5"/>
  <c r="P5981" i="5"/>
  <c r="N5981" i="5"/>
  <c r="M5981" i="5"/>
  <c r="P5980" i="5"/>
  <c r="N5980" i="5"/>
  <c r="M5980" i="5"/>
  <c r="P5979" i="5"/>
  <c r="N5979" i="5"/>
  <c r="M5979" i="5"/>
  <c r="P5978" i="5"/>
  <c r="N5978" i="5"/>
  <c r="M5978" i="5"/>
  <c r="P5977" i="5"/>
  <c r="N5977" i="5"/>
  <c r="M5977" i="5"/>
  <c r="P5976" i="5"/>
  <c r="N5976" i="5"/>
  <c r="M5976" i="5"/>
  <c r="P5975" i="5"/>
  <c r="N5975" i="5"/>
  <c r="M5975" i="5"/>
  <c r="P5974" i="5"/>
  <c r="N5974" i="5"/>
  <c r="M5974" i="5"/>
  <c r="P5973" i="5"/>
  <c r="N5973" i="5"/>
  <c r="M5973" i="5"/>
  <c r="P5972" i="5"/>
  <c r="N5972" i="5"/>
  <c r="M5972" i="5"/>
  <c r="P5971" i="5"/>
  <c r="N5971" i="5"/>
  <c r="M5971" i="5"/>
  <c r="P5970" i="5"/>
  <c r="N5970" i="5"/>
  <c r="M5970" i="5"/>
  <c r="P5969" i="5"/>
  <c r="N5969" i="5"/>
  <c r="M5969" i="5"/>
  <c r="P5968" i="5"/>
  <c r="N5968" i="5"/>
  <c r="M5968" i="5"/>
  <c r="P5967" i="5"/>
  <c r="N5967" i="5"/>
  <c r="M5967" i="5"/>
  <c r="P5966" i="5"/>
  <c r="N5966" i="5"/>
  <c r="M5966" i="5"/>
  <c r="P5965" i="5"/>
  <c r="N5965" i="5"/>
  <c r="M5965" i="5"/>
  <c r="P5964" i="5"/>
  <c r="N5964" i="5"/>
  <c r="M5964" i="5"/>
  <c r="P5963" i="5"/>
  <c r="N5963" i="5"/>
  <c r="M5963" i="5"/>
  <c r="P5962" i="5"/>
  <c r="N5962" i="5"/>
  <c r="M5962" i="5"/>
  <c r="P5961" i="5"/>
  <c r="N5961" i="5"/>
  <c r="M5961" i="5"/>
  <c r="P5960" i="5"/>
  <c r="N5960" i="5"/>
  <c r="M5960" i="5"/>
  <c r="P5959" i="5"/>
  <c r="N5959" i="5"/>
  <c r="M5959" i="5"/>
  <c r="P5958" i="5"/>
  <c r="N5958" i="5"/>
  <c r="M5958" i="5"/>
  <c r="P5957" i="5"/>
  <c r="N5957" i="5"/>
  <c r="M5957" i="5"/>
  <c r="P5956" i="5"/>
  <c r="N5956" i="5"/>
  <c r="M5956" i="5"/>
  <c r="P5955" i="5"/>
  <c r="N5955" i="5"/>
  <c r="M5955" i="5"/>
  <c r="P5954" i="5"/>
  <c r="N5954" i="5"/>
  <c r="M5954" i="5"/>
  <c r="P5953" i="5"/>
  <c r="N5953" i="5"/>
  <c r="M5953" i="5"/>
  <c r="P5952" i="5"/>
  <c r="N5952" i="5"/>
  <c r="M5952" i="5"/>
  <c r="P5951" i="5"/>
  <c r="N5951" i="5"/>
  <c r="M5951" i="5"/>
  <c r="P5950" i="5"/>
  <c r="N5950" i="5"/>
  <c r="M5950" i="5"/>
  <c r="P5949" i="5"/>
  <c r="N5949" i="5"/>
  <c r="M5949" i="5"/>
  <c r="P5948" i="5"/>
  <c r="N5948" i="5"/>
  <c r="M5948" i="5"/>
  <c r="P5947" i="5"/>
  <c r="N5947" i="5"/>
  <c r="M5947" i="5"/>
  <c r="P5946" i="5"/>
  <c r="N5946" i="5"/>
  <c r="M5946" i="5"/>
  <c r="P5945" i="5"/>
  <c r="N5945" i="5"/>
  <c r="M5945" i="5"/>
  <c r="P5944" i="5"/>
  <c r="N5944" i="5"/>
  <c r="M5944" i="5"/>
  <c r="P5943" i="5"/>
  <c r="N5943" i="5"/>
  <c r="M5943" i="5"/>
  <c r="P5942" i="5"/>
  <c r="N5942" i="5"/>
  <c r="M5942" i="5"/>
  <c r="P5941" i="5"/>
  <c r="N5941" i="5"/>
  <c r="M5941" i="5"/>
  <c r="P5940" i="5"/>
  <c r="N5940" i="5"/>
  <c r="M5940" i="5"/>
  <c r="P5939" i="5"/>
  <c r="N5939" i="5"/>
  <c r="M5939" i="5"/>
  <c r="P5938" i="5"/>
  <c r="N5938" i="5"/>
  <c r="M5938" i="5"/>
  <c r="P5937" i="5"/>
  <c r="N5937" i="5"/>
  <c r="M5937" i="5"/>
  <c r="P5936" i="5"/>
  <c r="N5936" i="5"/>
  <c r="M5936" i="5"/>
  <c r="P5935" i="5"/>
  <c r="N5935" i="5"/>
  <c r="M5935" i="5"/>
  <c r="P5934" i="5"/>
  <c r="N5934" i="5"/>
  <c r="M5934" i="5"/>
  <c r="P5933" i="5"/>
  <c r="N5933" i="5"/>
  <c r="M5933" i="5"/>
  <c r="P5932" i="5"/>
  <c r="N5932" i="5"/>
  <c r="M5932" i="5"/>
  <c r="P5931" i="5"/>
  <c r="N5931" i="5"/>
  <c r="M5931" i="5"/>
  <c r="P5930" i="5"/>
  <c r="N5930" i="5"/>
  <c r="M5930" i="5"/>
  <c r="P5929" i="5"/>
  <c r="N5929" i="5"/>
  <c r="M5929" i="5"/>
  <c r="P5928" i="5"/>
  <c r="N5928" i="5"/>
  <c r="M5928" i="5"/>
  <c r="P5927" i="5"/>
  <c r="N5927" i="5"/>
  <c r="M5927" i="5"/>
  <c r="P5926" i="5"/>
  <c r="N5926" i="5"/>
  <c r="M5926" i="5"/>
  <c r="P5925" i="5"/>
  <c r="N5925" i="5"/>
  <c r="M5925" i="5"/>
  <c r="P5924" i="5"/>
  <c r="N5924" i="5"/>
  <c r="M5924" i="5"/>
  <c r="P5923" i="5"/>
  <c r="N5923" i="5"/>
  <c r="M5923" i="5"/>
  <c r="P5922" i="5"/>
  <c r="N5922" i="5"/>
  <c r="M5922" i="5"/>
  <c r="P5921" i="5"/>
  <c r="N5921" i="5"/>
  <c r="M5921" i="5"/>
  <c r="P5920" i="5"/>
  <c r="N5920" i="5"/>
  <c r="M5920" i="5"/>
  <c r="P5919" i="5"/>
  <c r="N5919" i="5"/>
  <c r="M5919" i="5"/>
  <c r="P5918" i="5"/>
  <c r="N5918" i="5"/>
  <c r="M5918" i="5"/>
  <c r="P5917" i="5"/>
  <c r="N5917" i="5"/>
  <c r="M5917" i="5"/>
  <c r="P5916" i="5"/>
  <c r="N5916" i="5"/>
  <c r="M5916" i="5"/>
  <c r="P5915" i="5"/>
  <c r="N5915" i="5"/>
  <c r="M5915" i="5"/>
  <c r="P5914" i="5"/>
  <c r="N5914" i="5"/>
  <c r="M5914" i="5"/>
  <c r="P5913" i="5"/>
  <c r="N5913" i="5"/>
  <c r="M5913" i="5"/>
  <c r="P5912" i="5"/>
  <c r="N5912" i="5"/>
  <c r="M5912" i="5"/>
  <c r="P5911" i="5"/>
  <c r="N5911" i="5"/>
  <c r="M5911" i="5"/>
  <c r="P5910" i="5"/>
  <c r="N5910" i="5"/>
  <c r="M5910" i="5"/>
  <c r="P5909" i="5"/>
  <c r="N5909" i="5"/>
  <c r="M5909" i="5"/>
  <c r="P5908" i="5"/>
  <c r="N5908" i="5"/>
  <c r="M5908" i="5"/>
  <c r="P5907" i="5"/>
  <c r="N5907" i="5"/>
  <c r="M5907" i="5"/>
  <c r="P5906" i="5"/>
  <c r="N5906" i="5"/>
  <c r="M5906" i="5"/>
  <c r="P5905" i="5"/>
  <c r="N5905" i="5"/>
  <c r="M5905" i="5"/>
  <c r="P5904" i="5"/>
  <c r="N5904" i="5"/>
  <c r="M5904" i="5"/>
  <c r="P5903" i="5"/>
  <c r="N5903" i="5"/>
  <c r="M5903" i="5"/>
  <c r="P5902" i="5"/>
  <c r="N5902" i="5"/>
  <c r="M5902" i="5"/>
  <c r="P5901" i="5"/>
  <c r="N5901" i="5"/>
  <c r="M5901" i="5"/>
  <c r="P5900" i="5"/>
  <c r="N5900" i="5"/>
  <c r="M5900" i="5"/>
  <c r="P5899" i="5"/>
  <c r="N5899" i="5"/>
  <c r="M5899" i="5"/>
  <c r="P5898" i="5"/>
  <c r="N5898" i="5"/>
  <c r="M5898" i="5"/>
  <c r="P5897" i="5"/>
  <c r="N5897" i="5"/>
  <c r="M5897" i="5"/>
  <c r="P5896" i="5"/>
  <c r="N5896" i="5"/>
  <c r="M5896" i="5"/>
  <c r="P5895" i="5"/>
  <c r="N5895" i="5"/>
  <c r="M5895" i="5"/>
  <c r="P5894" i="5"/>
  <c r="N5894" i="5"/>
  <c r="M5894" i="5"/>
  <c r="P5893" i="5"/>
  <c r="N5893" i="5"/>
  <c r="M5893" i="5"/>
  <c r="P5892" i="5"/>
  <c r="N5892" i="5"/>
  <c r="M5892" i="5"/>
  <c r="P5891" i="5"/>
  <c r="N5891" i="5"/>
  <c r="M5891" i="5"/>
  <c r="P5890" i="5"/>
  <c r="N5890" i="5"/>
  <c r="M5890" i="5"/>
  <c r="P5889" i="5"/>
  <c r="N5889" i="5"/>
  <c r="M5889" i="5"/>
  <c r="P5888" i="5"/>
  <c r="N5888" i="5"/>
  <c r="M5888" i="5"/>
  <c r="P5887" i="5"/>
  <c r="N5887" i="5"/>
  <c r="M5887" i="5"/>
  <c r="P5886" i="5"/>
  <c r="N5886" i="5"/>
  <c r="M5886" i="5"/>
  <c r="P5885" i="5"/>
  <c r="N5885" i="5"/>
  <c r="M5885" i="5"/>
  <c r="P5884" i="5"/>
  <c r="N5884" i="5"/>
  <c r="M5884" i="5"/>
  <c r="P5883" i="5"/>
  <c r="N5883" i="5"/>
  <c r="M5883" i="5"/>
  <c r="P5882" i="5"/>
  <c r="N5882" i="5"/>
  <c r="M5882" i="5"/>
  <c r="P5881" i="5"/>
  <c r="N5881" i="5"/>
  <c r="M5881" i="5"/>
  <c r="P5880" i="5"/>
  <c r="N5880" i="5"/>
  <c r="M5880" i="5"/>
  <c r="P5879" i="5"/>
  <c r="N5879" i="5"/>
  <c r="M5879" i="5"/>
  <c r="P5878" i="5"/>
  <c r="N5878" i="5"/>
  <c r="M5878" i="5"/>
  <c r="P5877" i="5"/>
  <c r="N5877" i="5"/>
  <c r="M5877" i="5"/>
  <c r="P5876" i="5"/>
  <c r="N5876" i="5"/>
  <c r="M5876" i="5"/>
  <c r="P5875" i="5"/>
  <c r="N5875" i="5"/>
  <c r="M5875" i="5"/>
  <c r="P5874" i="5"/>
  <c r="N5874" i="5"/>
  <c r="M5874" i="5"/>
  <c r="P5873" i="5"/>
  <c r="N5873" i="5"/>
  <c r="M5873" i="5"/>
  <c r="P5872" i="5"/>
  <c r="N5872" i="5"/>
  <c r="M5872" i="5"/>
  <c r="P5871" i="5"/>
  <c r="N5871" i="5"/>
  <c r="M5871" i="5"/>
  <c r="P5870" i="5"/>
  <c r="N5870" i="5"/>
  <c r="M5870" i="5"/>
  <c r="P5869" i="5"/>
  <c r="N5869" i="5"/>
  <c r="M5869" i="5"/>
  <c r="P5868" i="5"/>
  <c r="N5868" i="5"/>
  <c r="M5868" i="5"/>
  <c r="P5867" i="5"/>
  <c r="N5867" i="5"/>
  <c r="M5867" i="5"/>
  <c r="P5866" i="5"/>
  <c r="N5866" i="5"/>
  <c r="M5866" i="5"/>
  <c r="P5865" i="5"/>
  <c r="N5865" i="5"/>
  <c r="M5865" i="5"/>
  <c r="P5864" i="5"/>
  <c r="N5864" i="5"/>
  <c r="M5864" i="5"/>
  <c r="P5863" i="5"/>
  <c r="N5863" i="5"/>
  <c r="M5863" i="5"/>
  <c r="P5862" i="5"/>
  <c r="N5862" i="5"/>
  <c r="M5862" i="5"/>
  <c r="P5861" i="5"/>
  <c r="N5861" i="5"/>
  <c r="M5861" i="5"/>
  <c r="P5860" i="5"/>
  <c r="N5860" i="5"/>
  <c r="M5860" i="5"/>
  <c r="P5859" i="5"/>
  <c r="N5859" i="5"/>
  <c r="M5859" i="5"/>
  <c r="P5858" i="5"/>
  <c r="N5858" i="5"/>
  <c r="M5858" i="5"/>
  <c r="P5857" i="5"/>
  <c r="N5857" i="5"/>
  <c r="M5857" i="5"/>
  <c r="P5856" i="5"/>
  <c r="N5856" i="5"/>
  <c r="M5856" i="5"/>
  <c r="P5855" i="5"/>
  <c r="N5855" i="5"/>
  <c r="M5855" i="5"/>
  <c r="P5854" i="5"/>
  <c r="N5854" i="5"/>
  <c r="M5854" i="5"/>
  <c r="P5853" i="5"/>
  <c r="N5853" i="5"/>
  <c r="M5853" i="5"/>
  <c r="P5852" i="5"/>
  <c r="N5852" i="5"/>
  <c r="M5852" i="5"/>
  <c r="P5851" i="5"/>
  <c r="N5851" i="5"/>
  <c r="M5851" i="5"/>
  <c r="P5850" i="5"/>
  <c r="N5850" i="5"/>
  <c r="M5850" i="5"/>
  <c r="P5849" i="5"/>
  <c r="N5849" i="5"/>
  <c r="M5849" i="5"/>
  <c r="P5848" i="5"/>
  <c r="N5848" i="5"/>
  <c r="M5848" i="5"/>
  <c r="P5847" i="5"/>
  <c r="N5847" i="5"/>
  <c r="M5847" i="5"/>
  <c r="P5846" i="5"/>
  <c r="N5846" i="5"/>
  <c r="M5846" i="5"/>
  <c r="P5845" i="5"/>
  <c r="N5845" i="5"/>
  <c r="M5845" i="5"/>
  <c r="P5844" i="5"/>
  <c r="N5844" i="5"/>
  <c r="M5844" i="5"/>
  <c r="P5843" i="5"/>
  <c r="N5843" i="5"/>
  <c r="M5843" i="5"/>
  <c r="P5842" i="5"/>
  <c r="N5842" i="5"/>
  <c r="M5842" i="5"/>
  <c r="P5841" i="5"/>
  <c r="N5841" i="5"/>
  <c r="M5841" i="5"/>
  <c r="P5840" i="5"/>
  <c r="N5840" i="5"/>
  <c r="M5840" i="5"/>
  <c r="P5839" i="5"/>
  <c r="N5839" i="5"/>
  <c r="M5839" i="5"/>
  <c r="P5838" i="5"/>
  <c r="N5838" i="5"/>
  <c r="M5838" i="5"/>
  <c r="P5837" i="5"/>
  <c r="N5837" i="5"/>
  <c r="M5837" i="5"/>
  <c r="P5836" i="5"/>
  <c r="N5836" i="5"/>
  <c r="M5836" i="5"/>
  <c r="P5835" i="5"/>
  <c r="N5835" i="5"/>
  <c r="M5835" i="5"/>
  <c r="P5834" i="5"/>
  <c r="N5834" i="5"/>
  <c r="M5834" i="5"/>
  <c r="P5833" i="5"/>
  <c r="N5833" i="5"/>
  <c r="M5833" i="5"/>
  <c r="P5832" i="5"/>
  <c r="N5832" i="5"/>
  <c r="M5832" i="5"/>
  <c r="P5831" i="5"/>
  <c r="N5831" i="5"/>
  <c r="M5831" i="5"/>
  <c r="P5830" i="5"/>
  <c r="N5830" i="5"/>
  <c r="M5830" i="5"/>
  <c r="P5829" i="5"/>
  <c r="N5829" i="5"/>
  <c r="M5829" i="5"/>
  <c r="P5828" i="5"/>
  <c r="N5828" i="5"/>
  <c r="M5828" i="5"/>
  <c r="P5827" i="5"/>
  <c r="N5827" i="5"/>
  <c r="M5827" i="5"/>
  <c r="P5826" i="5"/>
  <c r="N5826" i="5"/>
  <c r="M5826" i="5"/>
  <c r="P5825" i="5"/>
  <c r="N5825" i="5"/>
  <c r="M5825" i="5"/>
  <c r="P5824" i="5"/>
  <c r="N5824" i="5"/>
  <c r="M5824" i="5"/>
  <c r="P5823" i="5"/>
  <c r="N5823" i="5"/>
  <c r="M5823" i="5"/>
  <c r="P5822" i="5"/>
  <c r="N5822" i="5"/>
  <c r="M5822" i="5"/>
  <c r="P5821" i="5"/>
  <c r="N5821" i="5"/>
  <c r="M5821" i="5"/>
  <c r="P5820" i="5"/>
  <c r="N5820" i="5"/>
  <c r="M5820" i="5"/>
  <c r="P5819" i="5"/>
  <c r="N5819" i="5"/>
  <c r="M5819" i="5"/>
  <c r="P5818" i="5"/>
  <c r="N5818" i="5"/>
  <c r="M5818" i="5"/>
  <c r="P5817" i="5"/>
  <c r="N5817" i="5"/>
  <c r="M5817" i="5"/>
  <c r="P5816" i="5"/>
  <c r="N5816" i="5"/>
  <c r="M5816" i="5"/>
  <c r="P5815" i="5"/>
  <c r="N5815" i="5"/>
  <c r="M5815" i="5"/>
  <c r="P5814" i="5"/>
  <c r="N5814" i="5"/>
  <c r="M5814" i="5"/>
  <c r="P5813" i="5"/>
  <c r="N5813" i="5"/>
  <c r="M5813" i="5"/>
  <c r="P5812" i="5"/>
  <c r="N5812" i="5"/>
  <c r="M5812" i="5"/>
  <c r="P5811" i="5"/>
  <c r="N5811" i="5"/>
  <c r="M5811" i="5"/>
  <c r="P5810" i="5"/>
  <c r="N5810" i="5"/>
  <c r="M5810" i="5"/>
  <c r="P5809" i="5"/>
  <c r="N5809" i="5"/>
  <c r="M5809" i="5"/>
  <c r="P5808" i="5"/>
  <c r="N5808" i="5"/>
  <c r="M5808" i="5"/>
  <c r="P5807" i="5"/>
  <c r="N5807" i="5"/>
  <c r="M5807" i="5"/>
  <c r="P5806" i="5"/>
  <c r="N5806" i="5"/>
  <c r="M5806" i="5"/>
  <c r="P5805" i="5"/>
  <c r="N5805" i="5"/>
  <c r="M5805" i="5"/>
  <c r="P5804" i="5"/>
  <c r="N5804" i="5"/>
  <c r="M5804" i="5"/>
  <c r="P5803" i="5"/>
  <c r="N5803" i="5"/>
  <c r="M5803" i="5"/>
  <c r="P5802" i="5"/>
  <c r="N5802" i="5"/>
  <c r="M5802" i="5"/>
  <c r="P5801" i="5"/>
  <c r="N5801" i="5"/>
  <c r="M5801" i="5"/>
  <c r="P5800" i="5"/>
  <c r="N5800" i="5"/>
  <c r="M5800" i="5"/>
  <c r="P5799" i="5"/>
  <c r="N5799" i="5"/>
  <c r="M5799" i="5"/>
  <c r="P5798" i="5"/>
  <c r="N5798" i="5"/>
  <c r="M5798" i="5"/>
  <c r="P5797" i="5"/>
  <c r="N5797" i="5"/>
  <c r="M5797" i="5"/>
  <c r="P5796" i="5"/>
  <c r="N5796" i="5"/>
  <c r="M5796" i="5"/>
  <c r="P5795" i="5"/>
  <c r="N5795" i="5"/>
  <c r="M5795" i="5"/>
  <c r="P5794" i="5"/>
  <c r="N5794" i="5"/>
  <c r="M5794" i="5"/>
  <c r="P5793" i="5"/>
  <c r="N5793" i="5"/>
  <c r="M5793" i="5"/>
  <c r="P5792" i="5"/>
  <c r="N5792" i="5"/>
  <c r="M5792" i="5"/>
  <c r="P5791" i="5"/>
  <c r="N5791" i="5"/>
  <c r="M5791" i="5"/>
  <c r="P5790" i="5"/>
  <c r="N5790" i="5"/>
  <c r="M5790" i="5"/>
  <c r="P5789" i="5"/>
  <c r="N5789" i="5"/>
  <c r="M5789" i="5"/>
  <c r="P5788" i="5"/>
  <c r="N5788" i="5"/>
  <c r="M5788" i="5"/>
  <c r="P5787" i="5"/>
  <c r="N5787" i="5"/>
  <c r="M5787" i="5"/>
  <c r="P5786" i="5"/>
  <c r="N5786" i="5"/>
  <c r="M5786" i="5"/>
  <c r="P5785" i="5"/>
  <c r="N5785" i="5"/>
  <c r="M5785" i="5"/>
  <c r="P5784" i="5"/>
  <c r="N5784" i="5"/>
  <c r="M5784" i="5"/>
  <c r="P5783" i="5"/>
  <c r="N5783" i="5"/>
  <c r="M5783" i="5"/>
  <c r="P5782" i="5"/>
  <c r="N5782" i="5"/>
  <c r="M5782" i="5"/>
  <c r="P5781" i="5"/>
  <c r="N5781" i="5"/>
  <c r="M5781" i="5"/>
  <c r="P5780" i="5"/>
  <c r="N5780" i="5"/>
  <c r="M5780" i="5"/>
  <c r="P5779" i="5"/>
  <c r="N5779" i="5"/>
  <c r="M5779" i="5"/>
  <c r="P5778" i="5"/>
  <c r="N5778" i="5"/>
  <c r="M5778" i="5"/>
  <c r="P5777" i="5"/>
  <c r="N5777" i="5"/>
  <c r="M5777" i="5"/>
  <c r="P5776" i="5"/>
  <c r="N5776" i="5"/>
  <c r="M5776" i="5"/>
  <c r="P5775" i="5"/>
  <c r="N5775" i="5"/>
  <c r="M5775" i="5"/>
  <c r="P5774" i="5"/>
  <c r="N5774" i="5"/>
  <c r="M5774" i="5"/>
  <c r="P5773" i="5"/>
  <c r="N5773" i="5"/>
  <c r="M5773" i="5"/>
  <c r="P5772" i="5"/>
  <c r="N5772" i="5"/>
  <c r="M5772" i="5"/>
  <c r="P5771" i="5"/>
  <c r="N5771" i="5"/>
  <c r="M5771" i="5"/>
  <c r="P5770" i="5"/>
  <c r="N5770" i="5"/>
  <c r="M5770" i="5"/>
  <c r="P5769" i="5"/>
  <c r="N5769" i="5"/>
  <c r="M5769" i="5"/>
  <c r="P5768" i="5"/>
  <c r="N5768" i="5"/>
  <c r="M5768" i="5"/>
  <c r="P5767" i="5"/>
  <c r="N5767" i="5"/>
  <c r="M5767" i="5"/>
  <c r="P5766" i="5"/>
  <c r="N5766" i="5"/>
  <c r="M5766" i="5"/>
  <c r="P5765" i="5"/>
  <c r="N5765" i="5"/>
  <c r="M5765" i="5"/>
  <c r="P5764" i="5"/>
  <c r="N5764" i="5"/>
  <c r="M5764" i="5"/>
  <c r="P5763" i="5"/>
  <c r="N5763" i="5"/>
  <c r="M5763" i="5"/>
  <c r="P5762" i="5"/>
  <c r="N5762" i="5"/>
  <c r="M5762" i="5"/>
  <c r="P5761" i="5"/>
  <c r="N5761" i="5"/>
  <c r="M5761" i="5"/>
  <c r="P5760" i="5"/>
  <c r="N5760" i="5"/>
  <c r="M5760" i="5"/>
  <c r="P5759" i="5"/>
  <c r="N5759" i="5"/>
  <c r="M5759" i="5"/>
  <c r="P5758" i="5"/>
  <c r="N5758" i="5"/>
  <c r="M5758" i="5"/>
  <c r="P5757" i="5"/>
  <c r="N5757" i="5"/>
  <c r="M5757" i="5"/>
  <c r="P5756" i="5"/>
  <c r="N5756" i="5"/>
  <c r="M5756" i="5"/>
  <c r="P5755" i="5"/>
  <c r="N5755" i="5"/>
  <c r="M5755" i="5"/>
  <c r="P5754" i="5"/>
  <c r="N5754" i="5"/>
  <c r="M5754" i="5"/>
  <c r="P5753" i="5"/>
  <c r="N5753" i="5"/>
  <c r="M5753" i="5"/>
  <c r="P5752" i="5"/>
  <c r="N5752" i="5"/>
  <c r="M5752" i="5"/>
  <c r="P5751" i="5"/>
  <c r="N5751" i="5"/>
  <c r="M5751" i="5"/>
  <c r="P5750" i="5"/>
  <c r="N5750" i="5"/>
  <c r="M5750" i="5"/>
  <c r="P5749" i="5"/>
  <c r="N5749" i="5"/>
  <c r="M5749" i="5"/>
  <c r="P5748" i="5"/>
  <c r="N5748" i="5"/>
  <c r="M5748" i="5"/>
  <c r="P5747" i="5"/>
  <c r="N5747" i="5"/>
  <c r="M5747" i="5"/>
  <c r="P5746" i="5"/>
  <c r="N5746" i="5"/>
  <c r="M5746" i="5"/>
  <c r="P5745" i="5"/>
  <c r="N5745" i="5"/>
  <c r="M5745" i="5"/>
  <c r="P5744" i="5"/>
  <c r="N5744" i="5"/>
  <c r="M5744" i="5"/>
  <c r="P5743" i="5"/>
  <c r="N5743" i="5"/>
  <c r="M5743" i="5"/>
  <c r="P5742" i="5"/>
  <c r="N5742" i="5"/>
  <c r="M5742" i="5"/>
  <c r="P5741" i="5"/>
  <c r="N5741" i="5"/>
  <c r="M5741" i="5"/>
  <c r="P5740" i="5"/>
  <c r="N5740" i="5"/>
  <c r="M5740" i="5"/>
  <c r="P5739" i="5"/>
  <c r="N5739" i="5"/>
  <c r="M5739" i="5"/>
  <c r="P5738" i="5"/>
  <c r="N5738" i="5"/>
  <c r="M5738" i="5"/>
  <c r="P5737" i="5"/>
  <c r="N5737" i="5"/>
  <c r="M5737" i="5"/>
  <c r="P5736" i="5"/>
  <c r="N5736" i="5"/>
  <c r="M5736" i="5"/>
  <c r="P5735" i="5"/>
  <c r="N5735" i="5"/>
  <c r="M5735" i="5"/>
  <c r="P5734" i="5"/>
  <c r="N5734" i="5"/>
  <c r="M5734" i="5"/>
  <c r="P5733" i="5"/>
  <c r="N5733" i="5"/>
  <c r="M5733" i="5"/>
  <c r="P5732" i="5"/>
  <c r="N5732" i="5"/>
  <c r="M5732" i="5"/>
  <c r="P5731" i="5"/>
  <c r="N5731" i="5"/>
  <c r="M5731" i="5"/>
  <c r="P5730" i="5"/>
  <c r="N5730" i="5"/>
  <c r="M5730" i="5"/>
  <c r="P5729" i="5"/>
  <c r="N5729" i="5"/>
  <c r="M5729" i="5"/>
  <c r="P5728" i="5"/>
  <c r="N5728" i="5"/>
  <c r="M5728" i="5"/>
  <c r="P5727" i="5"/>
  <c r="N5727" i="5"/>
  <c r="M5727" i="5"/>
  <c r="P5726" i="5"/>
  <c r="N5726" i="5"/>
  <c r="M5726" i="5"/>
  <c r="P5725" i="5"/>
  <c r="N5725" i="5"/>
  <c r="M5725" i="5"/>
  <c r="P5724" i="5"/>
  <c r="N5724" i="5"/>
  <c r="M5724" i="5"/>
  <c r="P5723" i="5"/>
  <c r="N5723" i="5"/>
  <c r="M5723" i="5"/>
  <c r="P5722" i="5"/>
  <c r="N5722" i="5"/>
  <c r="M5722" i="5"/>
  <c r="P5721" i="5"/>
  <c r="N5721" i="5"/>
  <c r="M5721" i="5"/>
  <c r="P5720" i="5"/>
  <c r="N5720" i="5"/>
  <c r="M5720" i="5"/>
  <c r="P5719" i="5"/>
  <c r="N5719" i="5"/>
  <c r="M5719" i="5"/>
  <c r="P5718" i="5"/>
  <c r="N5718" i="5"/>
  <c r="M5718" i="5"/>
  <c r="P5717" i="5"/>
  <c r="N5717" i="5"/>
  <c r="M5717" i="5"/>
  <c r="P5716" i="5"/>
  <c r="N5716" i="5"/>
  <c r="M5716" i="5"/>
  <c r="P5715" i="5"/>
  <c r="N5715" i="5"/>
  <c r="M5715" i="5"/>
  <c r="P5714" i="5"/>
  <c r="N5714" i="5"/>
  <c r="M5714" i="5"/>
  <c r="P5713" i="5"/>
  <c r="N5713" i="5"/>
  <c r="M5713" i="5"/>
  <c r="P5712" i="5"/>
  <c r="N5712" i="5"/>
  <c r="M5712" i="5"/>
  <c r="P5711" i="5"/>
  <c r="N5711" i="5"/>
  <c r="M5711" i="5"/>
  <c r="P5710" i="5"/>
  <c r="N5710" i="5"/>
  <c r="M5710" i="5"/>
  <c r="P5709" i="5"/>
  <c r="N5709" i="5"/>
  <c r="M5709" i="5"/>
  <c r="P5708" i="5"/>
  <c r="N5708" i="5"/>
  <c r="M5708" i="5"/>
  <c r="P5707" i="5"/>
  <c r="N5707" i="5"/>
  <c r="M5707" i="5"/>
  <c r="P5706" i="5"/>
  <c r="N5706" i="5"/>
  <c r="M5706" i="5"/>
  <c r="P5705" i="5"/>
  <c r="N5705" i="5"/>
  <c r="M5705" i="5"/>
  <c r="P5704" i="5"/>
  <c r="N5704" i="5"/>
  <c r="M5704" i="5"/>
  <c r="P5703" i="5"/>
  <c r="N5703" i="5"/>
  <c r="M5703" i="5"/>
  <c r="P5702" i="5"/>
  <c r="N5702" i="5"/>
  <c r="M5702" i="5"/>
  <c r="P5701" i="5"/>
  <c r="N5701" i="5"/>
  <c r="M5701" i="5"/>
  <c r="P5700" i="5"/>
  <c r="N5700" i="5"/>
  <c r="M5700" i="5"/>
  <c r="P5699" i="5"/>
  <c r="N5699" i="5"/>
  <c r="M5699" i="5"/>
  <c r="P5698" i="5"/>
  <c r="N5698" i="5"/>
  <c r="M5698" i="5"/>
  <c r="P5697" i="5"/>
  <c r="N5697" i="5"/>
  <c r="M5697" i="5"/>
  <c r="P5696" i="5"/>
  <c r="N5696" i="5"/>
  <c r="M5696" i="5"/>
  <c r="P5695" i="5"/>
  <c r="N5695" i="5"/>
  <c r="M5695" i="5"/>
  <c r="P5694" i="5"/>
  <c r="N5694" i="5"/>
  <c r="M5694" i="5"/>
  <c r="P5693" i="5"/>
  <c r="N5693" i="5"/>
  <c r="M5693" i="5"/>
  <c r="P5692" i="5"/>
  <c r="N5692" i="5"/>
  <c r="M5692" i="5"/>
  <c r="P5691" i="5"/>
  <c r="N5691" i="5"/>
  <c r="M5691" i="5"/>
  <c r="P5690" i="5"/>
  <c r="N5690" i="5"/>
  <c r="M5690" i="5"/>
  <c r="P5689" i="5"/>
  <c r="N5689" i="5"/>
  <c r="M5689" i="5"/>
  <c r="P5688" i="5"/>
  <c r="N5688" i="5"/>
  <c r="M5688" i="5"/>
  <c r="P5687" i="5"/>
  <c r="N5687" i="5"/>
  <c r="M5687" i="5"/>
  <c r="P5686" i="5"/>
  <c r="N5686" i="5"/>
  <c r="M5686" i="5"/>
  <c r="P5685" i="5"/>
  <c r="N5685" i="5"/>
  <c r="M5685" i="5"/>
  <c r="P5684" i="5"/>
  <c r="N5684" i="5"/>
  <c r="M5684" i="5"/>
  <c r="P5683" i="5"/>
  <c r="N5683" i="5"/>
  <c r="M5683" i="5"/>
  <c r="P5682" i="5"/>
  <c r="N5682" i="5"/>
  <c r="M5682" i="5"/>
  <c r="P5681" i="5"/>
  <c r="N5681" i="5"/>
  <c r="M5681" i="5"/>
  <c r="P5680" i="5"/>
  <c r="N5680" i="5"/>
  <c r="M5680" i="5"/>
  <c r="P5679" i="5"/>
  <c r="N5679" i="5"/>
  <c r="M5679" i="5"/>
  <c r="P5678" i="5"/>
  <c r="N5678" i="5"/>
  <c r="M5678" i="5"/>
  <c r="P5677" i="5"/>
  <c r="N5677" i="5"/>
  <c r="M5677" i="5"/>
  <c r="P5676" i="5"/>
  <c r="N5676" i="5"/>
  <c r="M5676" i="5"/>
  <c r="P5675" i="5"/>
  <c r="N5675" i="5"/>
  <c r="M5675" i="5"/>
  <c r="P5674" i="5"/>
  <c r="N5674" i="5"/>
  <c r="M5674" i="5"/>
  <c r="P5673" i="5"/>
  <c r="N5673" i="5"/>
  <c r="M5673" i="5"/>
  <c r="P5672" i="5"/>
  <c r="N5672" i="5"/>
  <c r="M5672" i="5"/>
  <c r="P5671" i="5"/>
  <c r="N5671" i="5"/>
  <c r="M5671" i="5"/>
  <c r="P5670" i="5"/>
  <c r="N5670" i="5"/>
  <c r="M5670" i="5"/>
  <c r="P5669" i="5"/>
  <c r="N5669" i="5"/>
  <c r="M5669" i="5"/>
  <c r="P5668" i="5"/>
  <c r="N5668" i="5"/>
  <c r="M5668" i="5"/>
  <c r="P5667" i="5"/>
  <c r="N5667" i="5"/>
  <c r="M5667" i="5"/>
  <c r="P5666" i="5"/>
  <c r="N5666" i="5"/>
  <c r="M5666" i="5"/>
  <c r="P5665" i="5"/>
  <c r="N5665" i="5"/>
  <c r="M5665" i="5"/>
  <c r="P5664" i="5"/>
  <c r="N5664" i="5"/>
  <c r="M5664" i="5"/>
  <c r="P5663" i="5"/>
  <c r="N5663" i="5"/>
  <c r="M5663" i="5"/>
  <c r="P5662" i="5"/>
  <c r="N5662" i="5"/>
  <c r="M5662" i="5"/>
  <c r="P5661" i="5"/>
  <c r="N5661" i="5"/>
  <c r="M5661" i="5"/>
  <c r="P5660" i="5"/>
  <c r="N5660" i="5"/>
  <c r="M5660" i="5"/>
  <c r="P5659" i="5"/>
  <c r="N5659" i="5"/>
  <c r="M5659" i="5"/>
  <c r="P5658" i="5"/>
  <c r="N5658" i="5"/>
  <c r="M5658" i="5"/>
  <c r="P5657" i="5"/>
  <c r="N5657" i="5"/>
  <c r="M5657" i="5"/>
  <c r="P5656" i="5"/>
  <c r="N5656" i="5"/>
  <c r="M5656" i="5"/>
  <c r="P5655" i="5"/>
  <c r="N5655" i="5"/>
  <c r="M5655" i="5"/>
  <c r="P5654" i="5"/>
  <c r="N5654" i="5"/>
  <c r="M5654" i="5"/>
  <c r="P5653" i="5"/>
  <c r="N5653" i="5"/>
  <c r="M5653" i="5"/>
  <c r="P5652" i="5"/>
  <c r="N5652" i="5"/>
  <c r="M5652" i="5"/>
  <c r="P5651" i="5"/>
  <c r="N5651" i="5"/>
  <c r="M5651" i="5"/>
  <c r="P5650" i="5"/>
  <c r="N5650" i="5"/>
  <c r="M5650" i="5"/>
  <c r="P5649" i="5"/>
  <c r="N5649" i="5"/>
  <c r="M5649" i="5"/>
  <c r="P5648" i="5"/>
  <c r="N5648" i="5"/>
  <c r="M5648" i="5"/>
  <c r="P5647" i="5"/>
  <c r="N5647" i="5"/>
  <c r="M5647" i="5"/>
  <c r="P5646" i="5"/>
  <c r="N5646" i="5"/>
  <c r="M5646" i="5"/>
  <c r="P5645" i="5"/>
  <c r="N5645" i="5"/>
  <c r="M5645" i="5"/>
  <c r="P5644" i="5"/>
  <c r="N5644" i="5"/>
  <c r="M5644" i="5"/>
  <c r="P5643" i="5"/>
  <c r="N5643" i="5"/>
  <c r="M5643" i="5"/>
  <c r="P5642" i="5"/>
  <c r="N5642" i="5"/>
  <c r="M5642" i="5"/>
  <c r="P5641" i="5"/>
  <c r="N5641" i="5"/>
  <c r="M5641" i="5"/>
  <c r="P5640" i="5"/>
  <c r="N5640" i="5"/>
  <c r="M5640" i="5"/>
  <c r="P5639" i="5"/>
  <c r="N5639" i="5"/>
  <c r="M5639" i="5"/>
  <c r="P5638" i="5"/>
  <c r="N5638" i="5"/>
  <c r="M5638" i="5"/>
  <c r="P5637" i="5"/>
  <c r="N5637" i="5"/>
  <c r="M5637" i="5"/>
  <c r="P5636" i="5"/>
  <c r="N5636" i="5"/>
  <c r="M5636" i="5"/>
  <c r="P5635" i="5"/>
  <c r="N5635" i="5"/>
  <c r="M5635" i="5"/>
  <c r="P5634" i="5"/>
  <c r="N5634" i="5"/>
  <c r="M5634" i="5"/>
  <c r="P5633" i="5"/>
  <c r="N5633" i="5"/>
  <c r="M5633" i="5"/>
  <c r="P5632" i="5"/>
  <c r="N5632" i="5"/>
  <c r="M5632" i="5"/>
  <c r="P5631" i="5"/>
  <c r="N5631" i="5"/>
  <c r="M5631" i="5"/>
  <c r="P5630" i="5"/>
  <c r="N5630" i="5"/>
  <c r="M5630" i="5"/>
  <c r="P5629" i="5"/>
  <c r="N5629" i="5"/>
  <c r="M5629" i="5"/>
  <c r="P5628" i="5"/>
  <c r="N5628" i="5"/>
  <c r="M5628" i="5"/>
  <c r="P5627" i="5"/>
  <c r="N5627" i="5"/>
  <c r="M5627" i="5"/>
  <c r="P5626" i="5"/>
  <c r="N5626" i="5"/>
  <c r="M5626" i="5"/>
  <c r="P5625" i="5"/>
  <c r="N5625" i="5"/>
  <c r="M5625" i="5"/>
  <c r="P5624" i="5"/>
  <c r="N5624" i="5"/>
  <c r="M5624" i="5"/>
  <c r="P5623" i="5"/>
  <c r="N5623" i="5"/>
  <c r="M5623" i="5"/>
  <c r="P5622" i="5"/>
  <c r="N5622" i="5"/>
  <c r="M5622" i="5"/>
  <c r="P5621" i="5"/>
  <c r="N5621" i="5"/>
  <c r="M5621" i="5"/>
  <c r="P5620" i="5"/>
  <c r="N5620" i="5"/>
  <c r="M5620" i="5"/>
  <c r="P5619" i="5"/>
  <c r="N5619" i="5"/>
  <c r="M5619" i="5"/>
  <c r="P5618" i="5"/>
  <c r="N5618" i="5"/>
  <c r="M5618" i="5"/>
  <c r="P5617" i="5"/>
  <c r="N5617" i="5"/>
  <c r="M5617" i="5"/>
  <c r="P5616" i="5"/>
  <c r="N5616" i="5"/>
  <c r="M5616" i="5"/>
  <c r="P5615" i="5"/>
  <c r="N5615" i="5"/>
  <c r="M5615" i="5"/>
  <c r="P5614" i="5"/>
  <c r="N5614" i="5"/>
  <c r="M5614" i="5"/>
  <c r="P5613" i="5"/>
  <c r="N5613" i="5"/>
  <c r="M5613" i="5"/>
  <c r="P5612" i="5"/>
  <c r="N5612" i="5"/>
  <c r="M5612" i="5"/>
  <c r="P5611" i="5"/>
  <c r="N5611" i="5"/>
  <c r="M5611" i="5"/>
  <c r="P5610" i="5"/>
  <c r="N5610" i="5"/>
  <c r="M5610" i="5"/>
  <c r="P5609" i="5"/>
  <c r="N5609" i="5"/>
  <c r="M5609" i="5"/>
  <c r="P5608" i="5"/>
  <c r="N5608" i="5"/>
  <c r="M5608" i="5"/>
  <c r="P5607" i="5"/>
  <c r="N5607" i="5"/>
  <c r="M5607" i="5"/>
  <c r="P5606" i="5"/>
  <c r="N5606" i="5"/>
  <c r="M5606" i="5"/>
  <c r="P5605" i="5"/>
  <c r="N5605" i="5"/>
  <c r="M5605" i="5"/>
  <c r="P5604" i="5"/>
  <c r="N5604" i="5"/>
  <c r="M5604" i="5"/>
  <c r="P5603" i="5"/>
  <c r="N5603" i="5"/>
  <c r="M5603" i="5"/>
  <c r="P5602" i="5"/>
  <c r="N5602" i="5"/>
  <c r="M5602" i="5"/>
  <c r="P5601" i="5"/>
  <c r="N5601" i="5"/>
  <c r="M5601" i="5"/>
  <c r="P5600" i="5"/>
  <c r="N5600" i="5"/>
  <c r="M5600" i="5"/>
  <c r="P5599" i="5"/>
  <c r="N5599" i="5"/>
  <c r="M5599" i="5"/>
  <c r="P5598" i="5"/>
  <c r="N5598" i="5"/>
  <c r="M5598" i="5"/>
  <c r="P5597" i="5"/>
  <c r="N5597" i="5"/>
  <c r="M5597" i="5"/>
  <c r="P5596" i="5"/>
  <c r="N5596" i="5"/>
  <c r="M5596" i="5"/>
  <c r="P5595" i="5"/>
  <c r="N5595" i="5"/>
  <c r="M5595" i="5"/>
  <c r="P5594" i="5"/>
  <c r="N5594" i="5"/>
  <c r="M5594" i="5"/>
  <c r="P5593" i="5"/>
  <c r="N5593" i="5"/>
  <c r="M5593" i="5"/>
  <c r="P5592" i="5"/>
  <c r="N5592" i="5"/>
  <c r="M5592" i="5"/>
  <c r="P5591" i="5"/>
  <c r="N5591" i="5"/>
  <c r="M5591" i="5"/>
  <c r="P5590" i="5"/>
  <c r="N5590" i="5"/>
  <c r="M5590" i="5"/>
  <c r="P5589" i="5"/>
  <c r="N5589" i="5"/>
  <c r="M5589" i="5"/>
  <c r="P5588" i="5"/>
  <c r="N5588" i="5"/>
  <c r="M5588" i="5"/>
  <c r="P5587" i="5"/>
  <c r="N5587" i="5"/>
  <c r="M5587" i="5"/>
  <c r="P5586" i="5"/>
  <c r="N5586" i="5"/>
  <c r="M5586" i="5"/>
  <c r="P5585" i="5"/>
  <c r="N5585" i="5"/>
  <c r="M5585" i="5"/>
  <c r="P5584" i="5"/>
  <c r="N5584" i="5"/>
  <c r="M5584" i="5"/>
  <c r="P5583" i="5"/>
  <c r="N5583" i="5"/>
  <c r="M5583" i="5"/>
  <c r="P5582" i="5"/>
  <c r="N5582" i="5"/>
  <c r="M5582" i="5"/>
  <c r="P5581" i="5"/>
  <c r="N5581" i="5"/>
  <c r="M5581" i="5"/>
  <c r="P5580" i="5"/>
  <c r="N5580" i="5"/>
  <c r="M5580" i="5"/>
  <c r="P5579" i="5"/>
  <c r="N5579" i="5"/>
  <c r="M5579" i="5"/>
  <c r="P5578" i="5"/>
  <c r="N5578" i="5"/>
  <c r="M5578" i="5"/>
  <c r="P5577" i="5"/>
  <c r="N5577" i="5"/>
  <c r="M5577" i="5"/>
  <c r="P5576" i="5"/>
  <c r="N5576" i="5"/>
  <c r="M5576" i="5"/>
  <c r="P5575" i="5"/>
  <c r="N5575" i="5"/>
  <c r="M5575" i="5"/>
  <c r="P5574" i="5"/>
  <c r="N5574" i="5"/>
  <c r="M5574" i="5"/>
  <c r="P5573" i="5"/>
  <c r="N5573" i="5"/>
  <c r="M5573" i="5"/>
  <c r="P5572" i="5"/>
  <c r="N5572" i="5"/>
  <c r="M5572" i="5"/>
  <c r="P5571" i="5"/>
  <c r="N5571" i="5"/>
  <c r="M5571" i="5"/>
  <c r="P5570" i="5"/>
  <c r="N5570" i="5"/>
  <c r="M5570" i="5"/>
  <c r="P5569" i="5"/>
  <c r="N5569" i="5"/>
  <c r="M5569" i="5"/>
  <c r="P5568" i="5"/>
  <c r="N5568" i="5"/>
  <c r="M5568" i="5"/>
  <c r="P5567" i="5"/>
  <c r="N5567" i="5"/>
  <c r="M5567" i="5"/>
  <c r="P5566" i="5"/>
  <c r="N5566" i="5"/>
  <c r="M5566" i="5"/>
  <c r="P5565" i="5"/>
  <c r="N5565" i="5"/>
  <c r="M5565" i="5"/>
  <c r="P5564" i="5"/>
  <c r="N5564" i="5"/>
  <c r="M5564" i="5"/>
  <c r="P5563" i="5"/>
  <c r="N5563" i="5"/>
  <c r="M5563" i="5"/>
  <c r="P5562" i="5"/>
  <c r="N5562" i="5"/>
  <c r="M5562" i="5"/>
  <c r="P5561" i="5"/>
  <c r="N5561" i="5"/>
  <c r="M5561" i="5"/>
  <c r="P5560" i="5"/>
  <c r="N5560" i="5"/>
  <c r="M5560" i="5"/>
  <c r="P5559" i="5"/>
  <c r="N5559" i="5"/>
  <c r="M5559" i="5"/>
  <c r="P5558" i="5"/>
  <c r="N5558" i="5"/>
  <c r="M5558" i="5"/>
  <c r="P5557" i="5"/>
  <c r="N5557" i="5"/>
  <c r="M5557" i="5"/>
  <c r="P5556" i="5"/>
  <c r="N5556" i="5"/>
  <c r="M5556" i="5"/>
  <c r="P5555" i="5"/>
  <c r="N5555" i="5"/>
  <c r="M5555" i="5"/>
  <c r="P5554" i="5"/>
  <c r="N5554" i="5"/>
  <c r="M5554" i="5"/>
  <c r="P5553" i="5"/>
  <c r="N5553" i="5"/>
  <c r="M5553" i="5"/>
  <c r="P5552" i="5"/>
  <c r="N5552" i="5"/>
  <c r="M5552" i="5"/>
  <c r="P5551" i="5"/>
  <c r="N5551" i="5"/>
  <c r="M5551" i="5"/>
  <c r="P5550" i="5"/>
  <c r="N5550" i="5"/>
  <c r="M5550" i="5"/>
  <c r="P5549" i="5"/>
  <c r="N5549" i="5"/>
  <c r="M5549" i="5"/>
  <c r="P5548" i="5"/>
  <c r="N5548" i="5"/>
  <c r="M5548" i="5"/>
  <c r="P5547" i="5"/>
  <c r="N5547" i="5"/>
  <c r="M5547" i="5"/>
  <c r="P5546" i="5"/>
  <c r="N5546" i="5"/>
  <c r="M5546" i="5"/>
  <c r="P5545" i="5"/>
  <c r="N5545" i="5"/>
  <c r="M5545" i="5"/>
  <c r="P5544" i="5"/>
  <c r="N5544" i="5"/>
  <c r="M5544" i="5"/>
  <c r="P5543" i="5"/>
  <c r="N5543" i="5"/>
  <c r="M5543" i="5"/>
  <c r="P5542" i="5"/>
  <c r="N5542" i="5"/>
  <c r="M5542" i="5"/>
  <c r="P5541" i="5"/>
  <c r="N5541" i="5"/>
  <c r="M5541" i="5"/>
  <c r="P5540" i="5"/>
  <c r="N5540" i="5"/>
  <c r="M5540" i="5"/>
  <c r="P5539" i="5"/>
  <c r="N5539" i="5"/>
  <c r="M5539" i="5"/>
  <c r="P5538" i="5"/>
  <c r="N5538" i="5"/>
  <c r="M5538" i="5"/>
  <c r="P5537" i="5"/>
  <c r="N5537" i="5"/>
  <c r="M5537" i="5"/>
  <c r="P5536" i="5"/>
  <c r="N5536" i="5"/>
  <c r="M5536" i="5"/>
  <c r="P5535" i="5"/>
  <c r="N5535" i="5"/>
  <c r="M5535" i="5"/>
  <c r="P5534" i="5"/>
  <c r="N5534" i="5"/>
  <c r="M5534" i="5"/>
  <c r="P5533" i="5"/>
  <c r="N5533" i="5"/>
  <c r="M5533" i="5"/>
  <c r="P5532" i="5"/>
  <c r="N5532" i="5"/>
  <c r="M5532" i="5"/>
  <c r="P5531" i="5"/>
  <c r="N5531" i="5"/>
  <c r="M5531" i="5"/>
  <c r="P5530" i="5"/>
  <c r="N5530" i="5"/>
  <c r="M5530" i="5"/>
  <c r="P5529" i="5"/>
  <c r="N5529" i="5"/>
  <c r="M5529" i="5"/>
  <c r="P5528" i="5"/>
  <c r="N5528" i="5"/>
  <c r="M5528" i="5"/>
  <c r="P5527" i="5"/>
  <c r="N5527" i="5"/>
  <c r="M5527" i="5"/>
  <c r="P5526" i="5"/>
  <c r="N5526" i="5"/>
  <c r="M5526" i="5"/>
  <c r="P5525" i="5"/>
  <c r="N5525" i="5"/>
  <c r="M5525" i="5"/>
  <c r="P5524" i="5"/>
  <c r="N5524" i="5"/>
  <c r="M5524" i="5"/>
  <c r="P5523" i="5"/>
  <c r="N5523" i="5"/>
  <c r="M5523" i="5"/>
  <c r="P5522" i="5"/>
  <c r="N5522" i="5"/>
  <c r="M5522" i="5"/>
  <c r="P5521" i="5"/>
  <c r="N5521" i="5"/>
  <c r="M5521" i="5"/>
  <c r="P5520" i="5"/>
  <c r="N5520" i="5"/>
  <c r="M5520" i="5"/>
  <c r="P5519" i="5"/>
  <c r="N5519" i="5"/>
  <c r="M5519" i="5"/>
  <c r="P5518" i="5"/>
  <c r="N5518" i="5"/>
  <c r="M5518" i="5"/>
  <c r="P5517" i="5"/>
  <c r="N5517" i="5"/>
  <c r="M5517" i="5"/>
  <c r="P5516" i="5"/>
  <c r="N5516" i="5"/>
  <c r="M5516" i="5"/>
  <c r="P5515" i="5"/>
  <c r="N5515" i="5"/>
  <c r="M5515" i="5"/>
  <c r="P5514" i="5"/>
  <c r="N5514" i="5"/>
  <c r="M5514" i="5"/>
  <c r="P5513" i="5"/>
  <c r="N5513" i="5"/>
  <c r="M5513" i="5"/>
  <c r="P5512" i="5"/>
  <c r="N5512" i="5"/>
  <c r="M5512" i="5"/>
  <c r="P5511" i="5"/>
  <c r="N5511" i="5"/>
  <c r="M5511" i="5"/>
  <c r="P5510" i="5"/>
  <c r="N5510" i="5"/>
  <c r="M5510" i="5"/>
  <c r="P5509" i="5"/>
  <c r="N5509" i="5"/>
  <c r="M5509" i="5"/>
  <c r="P5508" i="5"/>
  <c r="N5508" i="5"/>
  <c r="M5508" i="5"/>
  <c r="P5507" i="5"/>
  <c r="N5507" i="5"/>
  <c r="M5507" i="5"/>
  <c r="P5506" i="5"/>
  <c r="N5506" i="5"/>
  <c r="M5506" i="5"/>
  <c r="P5505" i="5"/>
  <c r="N5505" i="5"/>
  <c r="M5505" i="5"/>
  <c r="P5504" i="5"/>
  <c r="N5504" i="5"/>
  <c r="M5504" i="5"/>
  <c r="P5503" i="5"/>
  <c r="N5503" i="5"/>
  <c r="M5503" i="5"/>
  <c r="P5502" i="5"/>
  <c r="N5502" i="5"/>
  <c r="M5502" i="5"/>
  <c r="P5501" i="5"/>
  <c r="N5501" i="5"/>
  <c r="M5501" i="5"/>
  <c r="P5500" i="5"/>
  <c r="N5500" i="5"/>
  <c r="M5500" i="5"/>
  <c r="P5499" i="5"/>
  <c r="N5499" i="5"/>
  <c r="M5499" i="5"/>
  <c r="P5498" i="5"/>
  <c r="N5498" i="5"/>
  <c r="M5498" i="5"/>
  <c r="P5497" i="5"/>
  <c r="N5497" i="5"/>
  <c r="M5497" i="5"/>
  <c r="P5496" i="5"/>
  <c r="N5496" i="5"/>
  <c r="M5496" i="5"/>
  <c r="P5495" i="5"/>
  <c r="N5495" i="5"/>
  <c r="M5495" i="5"/>
  <c r="P5494" i="5"/>
  <c r="N5494" i="5"/>
  <c r="M5494" i="5"/>
  <c r="P5493" i="5"/>
  <c r="N5493" i="5"/>
  <c r="M5493" i="5"/>
  <c r="P5492" i="5"/>
  <c r="N5492" i="5"/>
  <c r="M5492" i="5"/>
  <c r="P5491" i="5"/>
  <c r="N5491" i="5"/>
  <c r="M5491" i="5"/>
  <c r="P5490" i="5"/>
  <c r="N5490" i="5"/>
  <c r="M5490" i="5"/>
  <c r="P5489" i="5"/>
  <c r="N5489" i="5"/>
  <c r="M5489" i="5"/>
  <c r="P5488" i="5"/>
  <c r="N5488" i="5"/>
  <c r="M5488" i="5"/>
  <c r="P5487" i="5"/>
  <c r="N5487" i="5"/>
  <c r="M5487" i="5"/>
  <c r="P5486" i="5"/>
  <c r="N5486" i="5"/>
  <c r="M5486" i="5"/>
  <c r="P5485" i="5"/>
  <c r="N5485" i="5"/>
  <c r="M5485" i="5"/>
  <c r="P5484" i="5"/>
  <c r="N5484" i="5"/>
  <c r="M5484" i="5"/>
  <c r="P5483" i="5"/>
  <c r="N5483" i="5"/>
  <c r="M5483" i="5"/>
  <c r="P5482" i="5"/>
  <c r="N5482" i="5"/>
  <c r="M5482" i="5"/>
  <c r="P5481" i="5"/>
  <c r="N5481" i="5"/>
  <c r="M5481" i="5"/>
  <c r="P5480" i="5"/>
  <c r="N5480" i="5"/>
  <c r="M5480" i="5"/>
  <c r="P5479" i="5"/>
  <c r="N5479" i="5"/>
  <c r="M5479" i="5"/>
  <c r="P5478" i="5"/>
  <c r="N5478" i="5"/>
  <c r="M5478" i="5"/>
  <c r="P5477" i="5"/>
  <c r="N5477" i="5"/>
  <c r="M5477" i="5"/>
  <c r="P5476" i="5"/>
  <c r="N5476" i="5"/>
  <c r="M5476" i="5"/>
  <c r="P5475" i="5"/>
  <c r="N5475" i="5"/>
  <c r="M5475" i="5"/>
  <c r="P5474" i="5"/>
  <c r="N5474" i="5"/>
  <c r="M5474" i="5"/>
  <c r="P5473" i="5"/>
  <c r="N5473" i="5"/>
  <c r="M5473" i="5"/>
  <c r="P5472" i="5"/>
  <c r="N5472" i="5"/>
  <c r="M5472" i="5"/>
  <c r="P5471" i="5"/>
  <c r="N5471" i="5"/>
  <c r="M5471" i="5"/>
  <c r="P5470" i="5"/>
  <c r="N5470" i="5"/>
  <c r="M5470" i="5"/>
  <c r="P5469" i="5"/>
  <c r="N5469" i="5"/>
  <c r="M5469" i="5"/>
  <c r="P5468" i="5"/>
  <c r="N5468" i="5"/>
  <c r="M5468" i="5"/>
  <c r="P5467" i="5"/>
  <c r="N5467" i="5"/>
  <c r="M5467" i="5"/>
  <c r="P5466" i="5"/>
  <c r="N5466" i="5"/>
  <c r="M5466" i="5"/>
  <c r="P5465" i="5"/>
  <c r="N5465" i="5"/>
  <c r="M5465" i="5"/>
  <c r="P5464" i="5"/>
  <c r="N5464" i="5"/>
  <c r="M5464" i="5"/>
  <c r="P5463" i="5"/>
  <c r="N5463" i="5"/>
  <c r="M5463" i="5"/>
  <c r="P5462" i="5"/>
  <c r="N5462" i="5"/>
  <c r="M5462" i="5"/>
  <c r="P5461" i="5"/>
  <c r="N5461" i="5"/>
  <c r="M5461" i="5"/>
  <c r="P5460" i="5"/>
  <c r="N5460" i="5"/>
  <c r="M5460" i="5"/>
  <c r="P5459" i="5"/>
  <c r="N5459" i="5"/>
  <c r="M5459" i="5"/>
  <c r="P5458" i="5"/>
  <c r="N5458" i="5"/>
  <c r="M5458" i="5"/>
  <c r="P5457" i="5"/>
  <c r="N5457" i="5"/>
  <c r="M5457" i="5"/>
  <c r="P5456" i="5"/>
  <c r="N5456" i="5"/>
  <c r="M5456" i="5"/>
  <c r="P5455" i="5"/>
  <c r="N5455" i="5"/>
  <c r="M5455" i="5"/>
  <c r="P5454" i="5"/>
  <c r="N5454" i="5"/>
  <c r="M5454" i="5"/>
  <c r="P5453" i="5"/>
  <c r="N5453" i="5"/>
  <c r="M5453" i="5"/>
  <c r="P5452" i="5"/>
  <c r="N5452" i="5"/>
  <c r="M5452" i="5"/>
  <c r="P5451" i="5"/>
  <c r="N5451" i="5"/>
  <c r="M5451" i="5"/>
  <c r="P5450" i="5"/>
  <c r="N5450" i="5"/>
  <c r="M5450" i="5"/>
  <c r="P5449" i="5"/>
  <c r="N5449" i="5"/>
  <c r="M5449" i="5"/>
  <c r="P5448" i="5"/>
  <c r="N5448" i="5"/>
  <c r="M5448" i="5"/>
  <c r="P5447" i="5"/>
  <c r="N5447" i="5"/>
  <c r="M5447" i="5"/>
  <c r="P5446" i="5"/>
  <c r="N5446" i="5"/>
  <c r="M5446" i="5"/>
  <c r="P5445" i="5"/>
  <c r="N5445" i="5"/>
  <c r="M5445" i="5"/>
  <c r="P5444" i="5"/>
  <c r="N5444" i="5"/>
  <c r="M5444" i="5"/>
  <c r="P5443" i="5"/>
  <c r="N5443" i="5"/>
  <c r="M5443" i="5"/>
  <c r="P5442" i="5"/>
  <c r="N5442" i="5"/>
  <c r="M5442" i="5"/>
  <c r="P5441" i="5"/>
  <c r="N5441" i="5"/>
  <c r="M5441" i="5"/>
  <c r="P5440" i="5"/>
  <c r="N5440" i="5"/>
  <c r="M5440" i="5"/>
  <c r="P5439" i="5"/>
  <c r="N5439" i="5"/>
  <c r="M5439" i="5"/>
  <c r="P5438" i="5"/>
  <c r="N5438" i="5"/>
  <c r="M5438" i="5"/>
  <c r="P5437" i="5"/>
  <c r="N5437" i="5"/>
  <c r="M5437" i="5"/>
  <c r="P5436" i="5"/>
  <c r="N5436" i="5"/>
  <c r="M5436" i="5"/>
  <c r="P5435" i="5"/>
  <c r="N5435" i="5"/>
  <c r="M5435" i="5"/>
  <c r="P5434" i="5"/>
  <c r="N5434" i="5"/>
  <c r="M5434" i="5"/>
  <c r="P5433" i="5"/>
  <c r="N5433" i="5"/>
  <c r="M5433" i="5"/>
  <c r="P5432" i="5"/>
  <c r="N5432" i="5"/>
  <c r="M5432" i="5"/>
  <c r="P5431" i="5"/>
  <c r="N5431" i="5"/>
  <c r="M5431" i="5"/>
  <c r="P5430" i="5"/>
  <c r="N5430" i="5"/>
  <c r="M5430" i="5"/>
  <c r="P5429" i="5"/>
  <c r="N5429" i="5"/>
  <c r="M5429" i="5"/>
  <c r="P5428" i="5"/>
  <c r="N5428" i="5"/>
  <c r="M5428" i="5"/>
  <c r="P5427" i="5"/>
  <c r="N5427" i="5"/>
  <c r="M5427" i="5"/>
  <c r="P5426" i="5"/>
  <c r="N5426" i="5"/>
  <c r="M5426" i="5"/>
  <c r="P5425" i="5"/>
  <c r="N5425" i="5"/>
  <c r="M5425" i="5"/>
  <c r="P5424" i="5"/>
  <c r="N5424" i="5"/>
  <c r="M5424" i="5"/>
  <c r="P5423" i="5"/>
  <c r="N5423" i="5"/>
  <c r="M5423" i="5"/>
  <c r="P5422" i="5"/>
  <c r="N5422" i="5"/>
  <c r="M5422" i="5"/>
  <c r="P5421" i="5"/>
  <c r="N5421" i="5"/>
  <c r="M5421" i="5"/>
  <c r="P5420" i="5"/>
  <c r="N5420" i="5"/>
  <c r="M5420" i="5"/>
  <c r="P5419" i="5"/>
  <c r="N5419" i="5"/>
  <c r="M5419" i="5"/>
  <c r="P5418" i="5"/>
  <c r="N5418" i="5"/>
  <c r="M5418" i="5"/>
  <c r="P5417" i="5"/>
  <c r="N5417" i="5"/>
  <c r="M5417" i="5"/>
  <c r="P5416" i="5"/>
  <c r="N5416" i="5"/>
  <c r="M5416" i="5"/>
  <c r="P5415" i="5"/>
  <c r="N5415" i="5"/>
  <c r="M5415" i="5"/>
  <c r="P5414" i="5"/>
  <c r="N5414" i="5"/>
  <c r="M5414" i="5"/>
  <c r="P5413" i="5"/>
  <c r="N5413" i="5"/>
  <c r="M5413" i="5"/>
  <c r="P5412" i="5"/>
  <c r="N5412" i="5"/>
  <c r="M5412" i="5"/>
  <c r="P5411" i="5"/>
  <c r="N5411" i="5"/>
  <c r="M5411" i="5"/>
  <c r="P5410" i="5"/>
  <c r="N5410" i="5"/>
  <c r="M5410" i="5"/>
  <c r="P5409" i="5"/>
  <c r="N5409" i="5"/>
  <c r="M5409" i="5"/>
  <c r="P5408" i="5"/>
  <c r="N5408" i="5"/>
  <c r="M5408" i="5"/>
  <c r="P5407" i="5"/>
  <c r="N5407" i="5"/>
  <c r="M5407" i="5"/>
  <c r="P5406" i="5"/>
  <c r="N5406" i="5"/>
  <c r="M5406" i="5"/>
  <c r="P5405" i="5"/>
  <c r="N5405" i="5"/>
  <c r="M5405" i="5"/>
  <c r="P5404" i="5"/>
  <c r="N5404" i="5"/>
  <c r="M5404" i="5"/>
  <c r="P5403" i="5"/>
  <c r="N5403" i="5"/>
  <c r="M5403" i="5"/>
  <c r="P5402" i="5"/>
  <c r="N5402" i="5"/>
  <c r="M5402" i="5"/>
  <c r="P5401" i="5"/>
  <c r="N5401" i="5"/>
  <c r="M5401" i="5"/>
  <c r="P5400" i="5"/>
  <c r="N5400" i="5"/>
  <c r="M5400" i="5"/>
  <c r="P5399" i="5"/>
  <c r="N5399" i="5"/>
  <c r="M5399" i="5"/>
  <c r="P5398" i="5"/>
  <c r="N5398" i="5"/>
  <c r="M5398" i="5"/>
  <c r="P5397" i="5"/>
  <c r="N5397" i="5"/>
  <c r="M5397" i="5"/>
  <c r="P5396" i="5"/>
  <c r="N5396" i="5"/>
  <c r="M5396" i="5"/>
  <c r="P5395" i="5"/>
  <c r="N5395" i="5"/>
  <c r="M5395" i="5"/>
  <c r="P5394" i="5"/>
  <c r="N5394" i="5"/>
  <c r="M5394" i="5"/>
  <c r="P5393" i="5"/>
  <c r="N5393" i="5"/>
  <c r="M5393" i="5"/>
  <c r="P5392" i="5"/>
  <c r="N5392" i="5"/>
  <c r="M5392" i="5"/>
  <c r="P5391" i="5"/>
  <c r="N5391" i="5"/>
  <c r="M5391" i="5"/>
  <c r="P5390" i="5"/>
  <c r="N5390" i="5"/>
  <c r="M5390" i="5"/>
  <c r="P5389" i="5"/>
  <c r="N5389" i="5"/>
  <c r="M5389" i="5"/>
  <c r="P5388" i="5"/>
  <c r="N5388" i="5"/>
  <c r="M5388" i="5"/>
  <c r="P5387" i="5"/>
  <c r="N5387" i="5"/>
  <c r="M5387" i="5"/>
  <c r="P5386" i="5"/>
  <c r="N5386" i="5"/>
  <c r="M5386" i="5"/>
  <c r="P5385" i="5"/>
  <c r="N5385" i="5"/>
  <c r="M5385" i="5"/>
  <c r="P5384" i="5"/>
  <c r="N5384" i="5"/>
  <c r="M5384" i="5"/>
  <c r="P5383" i="5"/>
  <c r="N5383" i="5"/>
  <c r="M5383" i="5"/>
  <c r="P5382" i="5"/>
  <c r="N5382" i="5"/>
  <c r="M5382" i="5"/>
  <c r="P5381" i="5"/>
  <c r="N5381" i="5"/>
  <c r="M5381" i="5"/>
  <c r="P5380" i="5"/>
  <c r="N5380" i="5"/>
  <c r="M5380" i="5"/>
  <c r="P5379" i="5"/>
  <c r="N5379" i="5"/>
  <c r="M5379" i="5"/>
  <c r="P5378" i="5"/>
  <c r="N5378" i="5"/>
  <c r="M5378" i="5"/>
  <c r="P5377" i="5"/>
  <c r="N5377" i="5"/>
  <c r="M5377" i="5"/>
  <c r="P5376" i="5"/>
  <c r="N5376" i="5"/>
  <c r="M5376" i="5"/>
  <c r="P5375" i="5"/>
  <c r="N5375" i="5"/>
  <c r="M5375" i="5"/>
  <c r="P5374" i="5"/>
  <c r="N5374" i="5"/>
  <c r="M5374" i="5"/>
  <c r="P5373" i="5"/>
  <c r="N5373" i="5"/>
  <c r="M5373" i="5"/>
  <c r="P5372" i="5"/>
  <c r="N5372" i="5"/>
  <c r="M5372" i="5"/>
  <c r="P5371" i="5"/>
  <c r="N5371" i="5"/>
  <c r="M5371" i="5"/>
  <c r="P5370" i="5"/>
  <c r="N5370" i="5"/>
  <c r="M5370" i="5"/>
  <c r="P5369" i="5"/>
  <c r="N5369" i="5"/>
  <c r="M5369" i="5"/>
  <c r="P5368" i="5"/>
  <c r="N5368" i="5"/>
  <c r="M5368" i="5"/>
  <c r="P5367" i="5"/>
  <c r="N5367" i="5"/>
  <c r="M5367" i="5"/>
  <c r="P5366" i="5"/>
  <c r="N5366" i="5"/>
  <c r="M5366" i="5"/>
  <c r="P5365" i="5"/>
  <c r="N5365" i="5"/>
  <c r="M5365" i="5"/>
  <c r="P5364" i="5"/>
  <c r="N5364" i="5"/>
  <c r="M5364" i="5"/>
  <c r="P5363" i="5"/>
  <c r="N5363" i="5"/>
  <c r="M5363" i="5"/>
  <c r="P5362" i="5"/>
  <c r="N5362" i="5"/>
  <c r="M5362" i="5"/>
  <c r="P5361" i="5"/>
  <c r="N5361" i="5"/>
  <c r="M5361" i="5"/>
  <c r="P5360" i="5"/>
  <c r="N5360" i="5"/>
  <c r="M5360" i="5"/>
  <c r="P5359" i="5"/>
  <c r="N5359" i="5"/>
  <c r="M5359" i="5"/>
  <c r="P5358" i="5"/>
  <c r="N5358" i="5"/>
  <c r="M5358" i="5"/>
  <c r="P5357" i="5"/>
  <c r="N5357" i="5"/>
  <c r="M5357" i="5"/>
  <c r="P5356" i="5"/>
  <c r="N5356" i="5"/>
  <c r="M5356" i="5"/>
  <c r="P5355" i="5"/>
  <c r="N5355" i="5"/>
  <c r="M5355" i="5"/>
  <c r="P5354" i="5"/>
  <c r="N5354" i="5"/>
  <c r="M5354" i="5"/>
  <c r="P5353" i="5"/>
  <c r="N5353" i="5"/>
  <c r="M5353" i="5"/>
  <c r="P5352" i="5"/>
  <c r="N5352" i="5"/>
  <c r="M5352" i="5"/>
  <c r="P5351" i="5"/>
  <c r="N5351" i="5"/>
  <c r="M5351" i="5"/>
  <c r="P5350" i="5"/>
  <c r="N5350" i="5"/>
  <c r="M5350" i="5"/>
  <c r="P5349" i="5"/>
  <c r="N5349" i="5"/>
  <c r="M5349" i="5"/>
  <c r="P5348" i="5"/>
  <c r="N5348" i="5"/>
  <c r="M5348" i="5"/>
  <c r="P5347" i="5"/>
  <c r="N5347" i="5"/>
  <c r="M5347" i="5"/>
  <c r="P5346" i="5"/>
  <c r="N5346" i="5"/>
  <c r="M5346" i="5"/>
  <c r="P5345" i="5"/>
  <c r="N5345" i="5"/>
  <c r="M5345" i="5"/>
  <c r="P5344" i="5"/>
  <c r="N5344" i="5"/>
  <c r="M5344" i="5"/>
  <c r="P5343" i="5"/>
  <c r="N5343" i="5"/>
  <c r="M5343" i="5"/>
  <c r="P5342" i="5"/>
  <c r="N5342" i="5"/>
  <c r="M5342" i="5"/>
  <c r="P5341" i="5"/>
  <c r="N5341" i="5"/>
  <c r="M5341" i="5"/>
  <c r="P5340" i="5"/>
  <c r="N5340" i="5"/>
  <c r="M5340" i="5"/>
  <c r="P5339" i="5"/>
  <c r="N5339" i="5"/>
  <c r="M5339" i="5"/>
  <c r="P5338" i="5"/>
  <c r="N5338" i="5"/>
  <c r="M5338" i="5"/>
  <c r="P5337" i="5"/>
  <c r="N5337" i="5"/>
  <c r="M5337" i="5"/>
  <c r="P5336" i="5"/>
  <c r="N5336" i="5"/>
  <c r="M5336" i="5"/>
  <c r="P5335" i="5"/>
  <c r="N5335" i="5"/>
  <c r="M5335" i="5"/>
  <c r="P5334" i="5"/>
  <c r="N5334" i="5"/>
  <c r="M5334" i="5"/>
  <c r="P5333" i="5"/>
  <c r="N5333" i="5"/>
  <c r="M5333" i="5"/>
  <c r="P5332" i="5"/>
  <c r="N5332" i="5"/>
  <c r="M5332" i="5"/>
  <c r="P5331" i="5"/>
  <c r="N5331" i="5"/>
  <c r="M5331" i="5"/>
  <c r="P5330" i="5"/>
  <c r="N5330" i="5"/>
  <c r="M5330" i="5"/>
  <c r="P5329" i="5"/>
  <c r="N5329" i="5"/>
  <c r="M5329" i="5"/>
  <c r="P5328" i="5"/>
  <c r="N5328" i="5"/>
  <c r="M5328" i="5"/>
  <c r="P5327" i="5"/>
  <c r="N5327" i="5"/>
  <c r="M5327" i="5"/>
  <c r="P5326" i="5"/>
  <c r="N5326" i="5"/>
  <c r="M5326" i="5"/>
  <c r="P5325" i="5"/>
  <c r="N5325" i="5"/>
  <c r="M5325" i="5"/>
  <c r="P5324" i="5"/>
  <c r="N5324" i="5"/>
  <c r="M5324" i="5"/>
  <c r="P5323" i="5"/>
  <c r="N5323" i="5"/>
  <c r="M5323" i="5"/>
  <c r="P5322" i="5"/>
  <c r="N5322" i="5"/>
  <c r="M5322" i="5"/>
  <c r="P5321" i="5"/>
  <c r="N5321" i="5"/>
  <c r="M5321" i="5"/>
  <c r="P5320" i="5"/>
  <c r="N5320" i="5"/>
  <c r="M5320" i="5"/>
  <c r="P5319" i="5"/>
  <c r="N5319" i="5"/>
  <c r="M5319" i="5"/>
  <c r="P5318" i="5"/>
  <c r="N5318" i="5"/>
  <c r="M5318" i="5"/>
  <c r="P5317" i="5"/>
  <c r="N5317" i="5"/>
  <c r="M5317" i="5"/>
  <c r="P5316" i="5"/>
  <c r="N5316" i="5"/>
  <c r="M5316" i="5"/>
  <c r="P5315" i="5"/>
  <c r="N5315" i="5"/>
  <c r="M5315" i="5"/>
  <c r="P5314" i="5"/>
  <c r="N5314" i="5"/>
  <c r="M5314" i="5"/>
  <c r="P5313" i="5"/>
  <c r="N5313" i="5"/>
  <c r="M5313" i="5"/>
  <c r="P5312" i="5"/>
  <c r="N5312" i="5"/>
  <c r="M5312" i="5"/>
  <c r="P5311" i="5"/>
  <c r="N5311" i="5"/>
  <c r="M5311" i="5"/>
  <c r="P5310" i="5"/>
  <c r="N5310" i="5"/>
  <c r="M5310" i="5"/>
  <c r="P5309" i="5"/>
  <c r="N5309" i="5"/>
  <c r="M5309" i="5"/>
  <c r="P5308" i="5"/>
  <c r="N5308" i="5"/>
  <c r="M5308" i="5"/>
  <c r="P5307" i="5"/>
  <c r="N5307" i="5"/>
  <c r="M5307" i="5"/>
  <c r="P5306" i="5"/>
  <c r="N5306" i="5"/>
  <c r="M5306" i="5"/>
  <c r="P5305" i="5"/>
  <c r="N5305" i="5"/>
  <c r="M5305" i="5"/>
  <c r="P5304" i="5"/>
  <c r="N5304" i="5"/>
  <c r="M5304" i="5"/>
  <c r="P5303" i="5"/>
  <c r="N5303" i="5"/>
  <c r="M5303" i="5"/>
  <c r="P5302" i="5"/>
  <c r="N5302" i="5"/>
  <c r="M5302" i="5"/>
  <c r="P5301" i="5"/>
  <c r="N5301" i="5"/>
  <c r="M5301" i="5"/>
  <c r="P5300" i="5"/>
  <c r="N5300" i="5"/>
  <c r="M5300" i="5"/>
  <c r="P5299" i="5"/>
  <c r="N5299" i="5"/>
  <c r="M5299" i="5"/>
  <c r="P5298" i="5"/>
  <c r="N5298" i="5"/>
  <c r="M5298" i="5"/>
  <c r="P5297" i="5"/>
  <c r="N5297" i="5"/>
  <c r="M5297" i="5"/>
  <c r="P5296" i="5"/>
  <c r="N5296" i="5"/>
  <c r="M5296" i="5"/>
  <c r="P5295" i="5"/>
  <c r="N5295" i="5"/>
  <c r="M5295" i="5"/>
  <c r="P5294" i="5"/>
  <c r="N5294" i="5"/>
  <c r="M5294" i="5"/>
  <c r="P5293" i="5"/>
  <c r="N5293" i="5"/>
  <c r="M5293" i="5"/>
  <c r="P5292" i="5"/>
  <c r="N5292" i="5"/>
  <c r="M5292" i="5"/>
  <c r="P5291" i="5"/>
  <c r="N5291" i="5"/>
  <c r="M5291" i="5"/>
  <c r="P5290" i="5"/>
  <c r="N5290" i="5"/>
  <c r="M5290" i="5"/>
  <c r="P5289" i="5"/>
  <c r="N5289" i="5"/>
  <c r="M5289" i="5"/>
  <c r="P5288" i="5"/>
  <c r="N5288" i="5"/>
  <c r="M5288" i="5"/>
  <c r="P5287" i="5"/>
  <c r="N5287" i="5"/>
  <c r="M5287" i="5"/>
  <c r="P5286" i="5"/>
  <c r="N5286" i="5"/>
  <c r="M5286" i="5"/>
  <c r="P5285" i="5"/>
  <c r="N5285" i="5"/>
  <c r="M5285" i="5"/>
  <c r="P5284" i="5"/>
  <c r="N5284" i="5"/>
  <c r="M5284" i="5"/>
  <c r="P5283" i="5"/>
  <c r="N5283" i="5"/>
  <c r="M5283" i="5"/>
  <c r="P5282" i="5"/>
  <c r="N5282" i="5"/>
  <c r="M5282" i="5"/>
  <c r="P5281" i="5"/>
  <c r="N5281" i="5"/>
  <c r="M5281" i="5"/>
  <c r="P5280" i="5"/>
  <c r="N5280" i="5"/>
  <c r="M5280" i="5"/>
  <c r="P5279" i="5"/>
  <c r="N5279" i="5"/>
  <c r="M5279" i="5"/>
  <c r="P5278" i="5"/>
  <c r="N5278" i="5"/>
  <c r="M5278" i="5"/>
  <c r="P5277" i="5"/>
  <c r="N5277" i="5"/>
  <c r="M5277" i="5"/>
  <c r="P5276" i="5"/>
  <c r="N5276" i="5"/>
  <c r="M5276" i="5"/>
  <c r="P5275" i="5"/>
  <c r="N5275" i="5"/>
  <c r="M5275" i="5"/>
  <c r="P5274" i="5"/>
  <c r="N5274" i="5"/>
  <c r="M5274" i="5"/>
  <c r="P5273" i="5"/>
  <c r="N5273" i="5"/>
  <c r="M5273" i="5"/>
  <c r="P5272" i="5"/>
  <c r="N5272" i="5"/>
  <c r="M5272" i="5"/>
  <c r="P5271" i="5"/>
  <c r="N5271" i="5"/>
  <c r="M5271" i="5"/>
  <c r="P5270" i="5"/>
  <c r="N5270" i="5"/>
  <c r="M5270" i="5"/>
  <c r="P5269" i="5"/>
  <c r="N5269" i="5"/>
  <c r="M5269" i="5"/>
  <c r="P5268" i="5"/>
  <c r="N5268" i="5"/>
  <c r="M5268" i="5"/>
  <c r="P5267" i="5"/>
  <c r="N5267" i="5"/>
  <c r="M5267" i="5"/>
  <c r="P5266" i="5"/>
  <c r="N5266" i="5"/>
  <c r="M5266" i="5"/>
  <c r="P5265" i="5"/>
  <c r="N5265" i="5"/>
  <c r="M5265" i="5"/>
  <c r="P5264" i="5"/>
  <c r="N5264" i="5"/>
  <c r="M5264" i="5"/>
  <c r="P5263" i="5"/>
  <c r="N5263" i="5"/>
  <c r="M5263" i="5"/>
  <c r="P5262" i="5"/>
  <c r="N5262" i="5"/>
  <c r="M5262" i="5"/>
  <c r="P5261" i="5"/>
  <c r="N5261" i="5"/>
  <c r="M5261" i="5"/>
  <c r="P5260" i="5"/>
  <c r="N5260" i="5"/>
  <c r="M5260" i="5"/>
  <c r="P5259" i="5"/>
  <c r="N5259" i="5"/>
  <c r="M5259" i="5"/>
  <c r="P5258" i="5"/>
  <c r="N5258" i="5"/>
  <c r="M5258" i="5"/>
  <c r="P5257" i="5"/>
  <c r="N5257" i="5"/>
  <c r="M5257" i="5"/>
  <c r="P5256" i="5"/>
  <c r="N5256" i="5"/>
  <c r="M5256" i="5"/>
  <c r="P5255" i="5"/>
  <c r="N5255" i="5"/>
  <c r="M5255" i="5"/>
  <c r="P5254" i="5"/>
  <c r="N5254" i="5"/>
  <c r="M5254" i="5"/>
  <c r="P5253" i="5"/>
  <c r="N5253" i="5"/>
  <c r="M5253" i="5"/>
  <c r="P5252" i="5"/>
  <c r="N5252" i="5"/>
  <c r="M5252" i="5"/>
  <c r="P5251" i="5"/>
  <c r="N5251" i="5"/>
  <c r="M5251" i="5"/>
  <c r="P5250" i="5"/>
  <c r="N5250" i="5"/>
  <c r="M5250" i="5"/>
  <c r="P5249" i="5"/>
  <c r="N5249" i="5"/>
  <c r="M5249" i="5"/>
  <c r="P5248" i="5"/>
  <c r="N5248" i="5"/>
  <c r="M5248" i="5"/>
  <c r="P5247" i="5"/>
  <c r="N5247" i="5"/>
  <c r="M5247" i="5"/>
  <c r="P5246" i="5"/>
  <c r="N5246" i="5"/>
  <c r="M5246" i="5"/>
  <c r="P5245" i="5"/>
  <c r="N5245" i="5"/>
  <c r="M5245" i="5"/>
  <c r="P5244" i="5"/>
  <c r="N5244" i="5"/>
  <c r="M5244" i="5"/>
  <c r="P5243" i="5"/>
  <c r="N5243" i="5"/>
  <c r="M5243" i="5"/>
  <c r="P5242" i="5"/>
  <c r="N5242" i="5"/>
  <c r="M5242" i="5"/>
  <c r="P5241" i="5"/>
  <c r="N5241" i="5"/>
  <c r="M5241" i="5"/>
  <c r="P5240" i="5"/>
  <c r="N5240" i="5"/>
  <c r="M5240" i="5"/>
  <c r="P5239" i="5"/>
  <c r="N5239" i="5"/>
  <c r="M5239" i="5"/>
  <c r="P5238" i="5"/>
  <c r="N5238" i="5"/>
  <c r="M5238" i="5"/>
  <c r="P5237" i="5"/>
  <c r="N5237" i="5"/>
  <c r="M5237" i="5"/>
  <c r="P5236" i="5"/>
  <c r="N5236" i="5"/>
  <c r="M5236" i="5"/>
  <c r="P5235" i="5"/>
  <c r="N5235" i="5"/>
  <c r="M5235" i="5"/>
  <c r="P5234" i="5"/>
  <c r="N5234" i="5"/>
  <c r="M5234" i="5"/>
  <c r="P5233" i="5"/>
  <c r="N5233" i="5"/>
  <c r="M5233" i="5"/>
  <c r="P5232" i="5"/>
  <c r="N5232" i="5"/>
  <c r="M5232" i="5"/>
  <c r="P5231" i="5"/>
  <c r="N5231" i="5"/>
  <c r="M5231" i="5"/>
  <c r="P5230" i="5"/>
  <c r="N5230" i="5"/>
  <c r="M5230" i="5"/>
  <c r="P5229" i="5"/>
  <c r="N5229" i="5"/>
  <c r="M5229" i="5"/>
  <c r="P5228" i="5"/>
  <c r="N5228" i="5"/>
  <c r="M5228" i="5"/>
  <c r="P5227" i="5"/>
  <c r="N5227" i="5"/>
  <c r="M5227" i="5"/>
  <c r="P5226" i="5"/>
  <c r="N5226" i="5"/>
  <c r="M5226" i="5"/>
  <c r="P5225" i="5"/>
  <c r="N5225" i="5"/>
  <c r="M5225" i="5"/>
  <c r="P5224" i="5"/>
  <c r="N5224" i="5"/>
  <c r="M5224" i="5"/>
  <c r="P5223" i="5"/>
  <c r="N5223" i="5"/>
  <c r="M5223" i="5"/>
  <c r="P5222" i="5"/>
  <c r="N5222" i="5"/>
  <c r="M5222" i="5"/>
  <c r="P5221" i="5"/>
  <c r="N5221" i="5"/>
  <c r="M5221" i="5"/>
  <c r="P5220" i="5"/>
  <c r="N5220" i="5"/>
  <c r="M5220" i="5"/>
  <c r="P5219" i="5"/>
  <c r="N5219" i="5"/>
  <c r="M5219" i="5"/>
  <c r="P5218" i="5"/>
  <c r="N5218" i="5"/>
  <c r="M5218" i="5"/>
  <c r="P5217" i="5"/>
  <c r="N5217" i="5"/>
  <c r="M5217" i="5"/>
  <c r="P5216" i="5"/>
  <c r="N5216" i="5"/>
  <c r="M5216" i="5"/>
  <c r="P5215" i="5"/>
  <c r="N5215" i="5"/>
  <c r="M5215" i="5"/>
  <c r="P5214" i="5"/>
  <c r="N5214" i="5"/>
  <c r="M5214" i="5"/>
  <c r="P5213" i="5"/>
  <c r="N5213" i="5"/>
  <c r="M5213" i="5"/>
  <c r="P5212" i="5"/>
  <c r="N5212" i="5"/>
  <c r="M5212" i="5"/>
  <c r="P5211" i="5"/>
  <c r="N5211" i="5"/>
  <c r="M5211" i="5"/>
  <c r="P5210" i="5"/>
  <c r="N5210" i="5"/>
  <c r="M5210" i="5"/>
  <c r="P5209" i="5"/>
  <c r="N5209" i="5"/>
  <c r="M5209" i="5"/>
  <c r="P5208" i="5"/>
  <c r="N5208" i="5"/>
  <c r="M5208" i="5"/>
  <c r="P5207" i="5"/>
  <c r="N5207" i="5"/>
  <c r="M5207" i="5"/>
  <c r="P5206" i="5"/>
  <c r="N5206" i="5"/>
  <c r="M5206" i="5"/>
  <c r="P5205" i="5"/>
  <c r="N5205" i="5"/>
  <c r="M5205" i="5"/>
  <c r="P5204" i="5"/>
  <c r="N5204" i="5"/>
  <c r="M5204" i="5"/>
  <c r="P5203" i="5"/>
  <c r="N5203" i="5"/>
  <c r="M5203" i="5"/>
  <c r="P5202" i="5"/>
  <c r="N5202" i="5"/>
  <c r="M5202" i="5"/>
  <c r="P5201" i="5"/>
  <c r="N5201" i="5"/>
  <c r="M5201" i="5"/>
  <c r="P5200" i="5"/>
  <c r="N5200" i="5"/>
  <c r="M5200" i="5"/>
  <c r="P5199" i="5"/>
  <c r="N5199" i="5"/>
  <c r="M5199" i="5"/>
  <c r="P5198" i="5"/>
  <c r="N5198" i="5"/>
  <c r="M5198" i="5"/>
  <c r="P5197" i="5"/>
  <c r="N5197" i="5"/>
  <c r="M5197" i="5"/>
  <c r="P5196" i="5"/>
  <c r="N5196" i="5"/>
  <c r="M5196" i="5"/>
  <c r="P5195" i="5"/>
  <c r="N5195" i="5"/>
  <c r="M5195" i="5"/>
  <c r="P5194" i="5"/>
  <c r="N5194" i="5"/>
  <c r="M5194" i="5"/>
  <c r="P5193" i="5"/>
  <c r="N5193" i="5"/>
  <c r="M5193" i="5"/>
  <c r="P5192" i="5"/>
  <c r="N5192" i="5"/>
  <c r="M5192" i="5"/>
  <c r="P5191" i="5"/>
  <c r="N5191" i="5"/>
  <c r="M5191" i="5"/>
  <c r="P5190" i="5"/>
  <c r="N5190" i="5"/>
  <c r="M5190" i="5"/>
  <c r="P5189" i="5"/>
  <c r="N5189" i="5"/>
  <c r="M5189" i="5"/>
  <c r="P5188" i="5"/>
  <c r="N5188" i="5"/>
  <c r="M5188" i="5"/>
  <c r="P5187" i="5"/>
  <c r="N5187" i="5"/>
  <c r="M5187" i="5"/>
  <c r="P5186" i="5"/>
  <c r="N5186" i="5"/>
  <c r="M5186" i="5"/>
  <c r="P5185" i="5"/>
  <c r="N5185" i="5"/>
  <c r="M5185" i="5"/>
  <c r="P5184" i="5"/>
  <c r="N5184" i="5"/>
  <c r="M5184" i="5"/>
  <c r="P5183" i="5"/>
  <c r="N5183" i="5"/>
  <c r="M5183" i="5"/>
  <c r="P5182" i="5"/>
  <c r="N5182" i="5"/>
  <c r="M5182" i="5"/>
  <c r="P5181" i="5"/>
  <c r="N5181" i="5"/>
  <c r="M5181" i="5"/>
  <c r="P5180" i="5"/>
  <c r="N5180" i="5"/>
  <c r="M5180" i="5"/>
  <c r="P5179" i="5"/>
  <c r="N5179" i="5"/>
  <c r="M5179" i="5"/>
  <c r="P5178" i="5"/>
  <c r="N5178" i="5"/>
  <c r="M5178" i="5"/>
  <c r="P5177" i="5"/>
  <c r="N5177" i="5"/>
  <c r="M5177" i="5"/>
  <c r="P5176" i="5"/>
  <c r="N5176" i="5"/>
  <c r="M5176" i="5"/>
  <c r="P5175" i="5"/>
  <c r="N5175" i="5"/>
  <c r="M5175" i="5"/>
  <c r="P5174" i="5"/>
  <c r="N5174" i="5"/>
  <c r="M5174" i="5"/>
  <c r="P5173" i="5"/>
  <c r="N5173" i="5"/>
  <c r="M5173" i="5"/>
  <c r="P5172" i="5"/>
  <c r="N5172" i="5"/>
  <c r="M5172" i="5"/>
  <c r="P5171" i="5"/>
  <c r="N5171" i="5"/>
  <c r="M5171" i="5"/>
  <c r="P5170" i="5"/>
  <c r="N5170" i="5"/>
  <c r="M5170" i="5"/>
  <c r="P5169" i="5"/>
  <c r="N5169" i="5"/>
  <c r="M5169" i="5"/>
  <c r="P5168" i="5"/>
  <c r="N5168" i="5"/>
  <c r="M5168" i="5"/>
  <c r="P5167" i="5"/>
  <c r="N5167" i="5"/>
  <c r="M5167" i="5"/>
  <c r="P5166" i="5"/>
  <c r="N5166" i="5"/>
  <c r="M5166" i="5"/>
  <c r="P5165" i="5"/>
  <c r="N5165" i="5"/>
  <c r="M5165" i="5"/>
  <c r="P5164" i="5"/>
  <c r="N5164" i="5"/>
  <c r="M5164" i="5"/>
  <c r="P5163" i="5"/>
  <c r="N5163" i="5"/>
  <c r="M5163" i="5"/>
  <c r="P5162" i="5"/>
  <c r="N5162" i="5"/>
  <c r="M5162" i="5"/>
  <c r="P5161" i="5"/>
  <c r="N5161" i="5"/>
  <c r="M5161" i="5"/>
  <c r="P5160" i="5"/>
  <c r="N5160" i="5"/>
  <c r="M5160" i="5"/>
  <c r="P5159" i="5"/>
  <c r="N5159" i="5"/>
  <c r="M5159" i="5"/>
  <c r="P5158" i="5"/>
  <c r="N5158" i="5"/>
  <c r="M5158" i="5"/>
  <c r="P5157" i="5"/>
  <c r="N5157" i="5"/>
  <c r="M5157" i="5"/>
  <c r="P5156" i="5"/>
  <c r="N5156" i="5"/>
  <c r="M5156" i="5"/>
  <c r="P5155" i="5"/>
  <c r="N5155" i="5"/>
  <c r="M5155" i="5"/>
  <c r="P5154" i="5"/>
  <c r="N5154" i="5"/>
  <c r="M5154" i="5"/>
  <c r="P5153" i="5"/>
  <c r="N5153" i="5"/>
  <c r="M5153" i="5"/>
  <c r="P5152" i="5"/>
  <c r="N5152" i="5"/>
  <c r="M5152" i="5"/>
  <c r="P5151" i="5"/>
  <c r="N5151" i="5"/>
  <c r="M5151" i="5"/>
  <c r="P5150" i="5"/>
  <c r="N5150" i="5"/>
  <c r="M5150" i="5"/>
  <c r="P5149" i="5"/>
  <c r="N5149" i="5"/>
  <c r="M5149" i="5"/>
  <c r="P5148" i="5"/>
  <c r="N5148" i="5"/>
  <c r="M5148" i="5"/>
  <c r="P5147" i="5"/>
  <c r="N5147" i="5"/>
  <c r="M5147" i="5"/>
  <c r="P5146" i="5"/>
  <c r="N5146" i="5"/>
  <c r="M5146" i="5"/>
  <c r="P5145" i="5"/>
  <c r="N5145" i="5"/>
  <c r="M5145" i="5"/>
  <c r="P5144" i="5"/>
  <c r="N5144" i="5"/>
  <c r="M5144" i="5"/>
  <c r="P5143" i="5"/>
  <c r="N5143" i="5"/>
  <c r="M5143" i="5"/>
  <c r="P5142" i="5"/>
  <c r="N5142" i="5"/>
  <c r="M5142" i="5"/>
  <c r="P5141" i="5"/>
  <c r="N5141" i="5"/>
  <c r="M5141" i="5"/>
  <c r="P5140" i="5"/>
  <c r="N5140" i="5"/>
  <c r="M5140" i="5"/>
  <c r="P5139" i="5"/>
  <c r="N5139" i="5"/>
  <c r="M5139" i="5"/>
  <c r="P5138" i="5"/>
  <c r="N5138" i="5"/>
  <c r="M5138" i="5"/>
  <c r="P5137" i="5"/>
  <c r="N5137" i="5"/>
  <c r="M5137" i="5"/>
  <c r="P5136" i="5"/>
  <c r="N5136" i="5"/>
  <c r="M5136" i="5"/>
  <c r="P5135" i="5"/>
  <c r="N5135" i="5"/>
  <c r="M5135" i="5"/>
  <c r="P5134" i="5"/>
  <c r="N5134" i="5"/>
  <c r="M5134" i="5"/>
  <c r="P5133" i="5"/>
  <c r="N5133" i="5"/>
  <c r="M5133" i="5"/>
  <c r="P5132" i="5"/>
  <c r="N5132" i="5"/>
  <c r="M5132" i="5"/>
  <c r="P5131" i="5"/>
  <c r="N5131" i="5"/>
  <c r="M5131" i="5"/>
  <c r="P5130" i="5"/>
  <c r="N5130" i="5"/>
  <c r="M5130" i="5"/>
  <c r="P5129" i="5"/>
  <c r="N5129" i="5"/>
  <c r="M5129" i="5"/>
  <c r="P5128" i="5"/>
  <c r="N5128" i="5"/>
  <c r="M5128" i="5"/>
  <c r="P5127" i="5"/>
  <c r="N5127" i="5"/>
  <c r="M5127" i="5"/>
  <c r="P5126" i="5"/>
  <c r="N5126" i="5"/>
  <c r="M5126" i="5"/>
  <c r="P5125" i="5"/>
  <c r="N5125" i="5"/>
  <c r="M5125" i="5"/>
  <c r="P5124" i="5"/>
  <c r="N5124" i="5"/>
  <c r="M5124" i="5"/>
  <c r="P5123" i="5"/>
  <c r="N5123" i="5"/>
  <c r="M5123" i="5"/>
  <c r="P5122" i="5"/>
  <c r="N5122" i="5"/>
  <c r="M5122" i="5"/>
  <c r="P5121" i="5"/>
  <c r="N5121" i="5"/>
  <c r="M5121" i="5"/>
  <c r="P5120" i="5"/>
  <c r="N5120" i="5"/>
  <c r="M5120" i="5"/>
  <c r="P5119" i="5"/>
  <c r="N5119" i="5"/>
  <c r="M5119" i="5"/>
  <c r="P5118" i="5"/>
  <c r="N5118" i="5"/>
  <c r="M5118" i="5"/>
  <c r="P5117" i="5"/>
  <c r="N5117" i="5"/>
  <c r="M5117" i="5"/>
  <c r="P5116" i="5"/>
  <c r="N5116" i="5"/>
  <c r="M5116" i="5"/>
  <c r="P5115" i="5"/>
  <c r="N5115" i="5"/>
  <c r="M5115" i="5"/>
  <c r="P5114" i="5"/>
  <c r="N5114" i="5"/>
  <c r="M5114" i="5"/>
  <c r="P5113" i="5"/>
  <c r="N5113" i="5"/>
  <c r="M5113" i="5"/>
  <c r="P5112" i="5"/>
  <c r="N5112" i="5"/>
  <c r="M5112" i="5"/>
  <c r="P5111" i="5"/>
  <c r="N5111" i="5"/>
  <c r="M5111" i="5"/>
  <c r="P5110" i="5"/>
  <c r="N5110" i="5"/>
  <c r="M5110" i="5"/>
  <c r="P5109" i="5"/>
  <c r="N5109" i="5"/>
  <c r="M5109" i="5"/>
  <c r="P5108" i="5"/>
  <c r="N5108" i="5"/>
  <c r="M5108" i="5"/>
  <c r="P5107" i="5"/>
  <c r="N5107" i="5"/>
  <c r="M5107" i="5"/>
  <c r="P5106" i="5"/>
  <c r="N5106" i="5"/>
  <c r="M5106" i="5"/>
  <c r="P5105" i="5"/>
  <c r="N5105" i="5"/>
  <c r="M5105" i="5"/>
  <c r="P5104" i="5"/>
  <c r="N5104" i="5"/>
  <c r="M5104" i="5"/>
  <c r="P5103" i="5"/>
  <c r="N5103" i="5"/>
  <c r="M5103" i="5"/>
  <c r="P5102" i="5"/>
  <c r="N5102" i="5"/>
  <c r="M5102" i="5"/>
  <c r="P5101" i="5"/>
  <c r="N5101" i="5"/>
  <c r="M5101" i="5"/>
  <c r="P5100" i="5"/>
  <c r="N5100" i="5"/>
  <c r="M5100" i="5"/>
  <c r="P5099" i="5"/>
  <c r="N5099" i="5"/>
  <c r="M5099" i="5"/>
  <c r="P5098" i="5"/>
  <c r="N5098" i="5"/>
  <c r="M5098" i="5"/>
  <c r="P5097" i="5"/>
  <c r="N5097" i="5"/>
  <c r="M5097" i="5"/>
  <c r="P5096" i="5"/>
  <c r="N5096" i="5"/>
  <c r="M5096" i="5"/>
  <c r="P5095" i="5"/>
  <c r="N5095" i="5"/>
  <c r="M5095" i="5"/>
  <c r="P5094" i="5"/>
  <c r="N5094" i="5"/>
  <c r="M5094" i="5"/>
  <c r="P5093" i="5"/>
  <c r="N5093" i="5"/>
  <c r="M5093" i="5"/>
  <c r="P5092" i="5"/>
  <c r="N5092" i="5"/>
  <c r="M5092" i="5"/>
  <c r="P5091" i="5"/>
  <c r="N5091" i="5"/>
  <c r="M5091" i="5"/>
  <c r="P5090" i="5"/>
  <c r="N5090" i="5"/>
  <c r="M5090" i="5"/>
  <c r="P5089" i="5"/>
  <c r="N5089" i="5"/>
  <c r="M5089" i="5"/>
  <c r="P5088" i="5"/>
  <c r="N5088" i="5"/>
  <c r="M5088" i="5"/>
  <c r="P5087" i="5"/>
  <c r="N5087" i="5"/>
  <c r="M5087" i="5"/>
  <c r="P5086" i="5"/>
  <c r="N5086" i="5"/>
  <c r="M5086" i="5"/>
  <c r="P5085" i="5"/>
  <c r="N5085" i="5"/>
  <c r="M5085" i="5"/>
  <c r="P5084" i="5"/>
  <c r="N5084" i="5"/>
  <c r="M5084" i="5"/>
  <c r="P5083" i="5"/>
  <c r="N5083" i="5"/>
  <c r="M5083" i="5"/>
  <c r="P5082" i="5"/>
  <c r="N5082" i="5"/>
  <c r="M5082" i="5"/>
  <c r="P5081" i="5"/>
  <c r="N5081" i="5"/>
  <c r="M5081" i="5"/>
  <c r="P5080" i="5"/>
  <c r="N5080" i="5"/>
  <c r="M5080" i="5"/>
  <c r="P5079" i="5"/>
  <c r="N5079" i="5"/>
  <c r="M5079" i="5"/>
  <c r="P5078" i="5"/>
  <c r="N5078" i="5"/>
  <c r="M5078" i="5"/>
  <c r="P5077" i="5"/>
  <c r="N5077" i="5"/>
  <c r="M5077" i="5"/>
  <c r="P5076" i="5"/>
  <c r="N5076" i="5"/>
  <c r="M5076" i="5"/>
  <c r="P5075" i="5"/>
  <c r="N5075" i="5"/>
  <c r="M5075" i="5"/>
  <c r="P5074" i="5"/>
  <c r="N5074" i="5"/>
  <c r="M5074" i="5"/>
  <c r="P5073" i="5"/>
  <c r="N5073" i="5"/>
  <c r="M5073" i="5"/>
  <c r="P5072" i="5"/>
  <c r="N5072" i="5"/>
  <c r="M5072" i="5"/>
  <c r="P5071" i="5"/>
  <c r="N5071" i="5"/>
  <c r="M5071" i="5"/>
  <c r="P5070" i="5"/>
  <c r="N5070" i="5"/>
  <c r="M5070" i="5"/>
  <c r="P5069" i="5"/>
  <c r="N5069" i="5"/>
  <c r="M5069" i="5"/>
  <c r="P5068" i="5"/>
  <c r="N5068" i="5"/>
  <c r="M5068" i="5"/>
  <c r="P5067" i="5"/>
  <c r="N5067" i="5"/>
  <c r="M5067" i="5"/>
  <c r="P5066" i="5"/>
  <c r="N5066" i="5"/>
  <c r="M5066" i="5"/>
  <c r="P5065" i="5"/>
  <c r="N5065" i="5"/>
  <c r="M5065" i="5"/>
  <c r="P5064" i="5"/>
  <c r="N5064" i="5"/>
  <c r="M5064" i="5"/>
  <c r="P5063" i="5"/>
  <c r="N5063" i="5"/>
  <c r="M5063" i="5"/>
  <c r="P5062" i="5"/>
  <c r="N5062" i="5"/>
  <c r="M5062" i="5"/>
  <c r="P5061" i="5"/>
  <c r="N5061" i="5"/>
  <c r="M5061" i="5"/>
  <c r="P5060" i="5"/>
  <c r="N5060" i="5"/>
  <c r="M5060" i="5"/>
  <c r="P5059" i="5"/>
  <c r="N5059" i="5"/>
  <c r="M5059" i="5"/>
  <c r="P5058" i="5"/>
  <c r="N5058" i="5"/>
  <c r="M5058" i="5"/>
  <c r="P5057" i="5"/>
  <c r="N5057" i="5"/>
  <c r="M5057" i="5"/>
  <c r="P5056" i="5"/>
  <c r="N5056" i="5"/>
  <c r="M5056" i="5"/>
  <c r="P5055" i="5"/>
  <c r="N5055" i="5"/>
  <c r="M5055" i="5"/>
  <c r="P5054" i="5"/>
  <c r="N5054" i="5"/>
  <c r="M5054" i="5"/>
  <c r="P5053" i="5"/>
  <c r="N5053" i="5"/>
  <c r="M5053" i="5"/>
  <c r="P5052" i="5"/>
  <c r="N5052" i="5"/>
  <c r="M5052" i="5"/>
  <c r="P5051" i="5"/>
  <c r="N5051" i="5"/>
  <c r="M5051" i="5"/>
  <c r="P5050" i="5"/>
  <c r="N5050" i="5"/>
  <c r="M5050" i="5"/>
  <c r="P5049" i="5"/>
  <c r="N5049" i="5"/>
  <c r="M5049" i="5"/>
  <c r="P5048" i="5"/>
  <c r="N5048" i="5"/>
  <c r="M5048" i="5"/>
  <c r="P5047" i="5"/>
  <c r="N5047" i="5"/>
  <c r="M5047" i="5"/>
  <c r="P5046" i="5"/>
  <c r="N5046" i="5"/>
  <c r="M5046" i="5"/>
  <c r="P5045" i="5"/>
  <c r="N5045" i="5"/>
  <c r="M5045" i="5"/>
  <c r="P5044" i="5"/>
  <c r="N5044" i="5"/>
  <c r="M5044" i="5"/>
  <c r="P5043" i="5"/>
  <c r="N5043" i="5"/>
  <c r="M5043" i="5"/>
  <c r="P5042" i="5"/>
  <c r="N5042" i="5"/>
  <c r="M5042" i="5"/>
  <c r="P5041" i="5"/>
  <c r="N5041" i="5"/>
  <c r="M5041" i="5"/>
  <c r="P5040" i="5"/>
  <c r="N5040" i="5"/>
  <c r="M5040" i="5"/>
  <c r="P5039" i="5"/>
  <c r="N5039" i="5"/>
  <c r="M5039" i="5"/>
  <c r="P5038" i="5"/>
  <c r="N5038" i="5"/>
  <c r="M5038" i="5"/>
  <c r="P5037" i="5"/>
  <c r="N5037" i="5"/>
  <c r="M5037" i="5"/>
  <c r="P5036" i="5"/>
  <c r="N5036" i="5"/>
  <c r="M5036" i="5"/>
  <c r="P5035" i="5"/>
  <c r="N5035" i="5"/>
  <c r="M5035" i="5"/>
  <c r="P5034" i="5"/>
  <c r="N5034" i="5"/>
  <c r="M5034" i="5"/>
  <c r="P5033" i="5"/>
  <c r="N5033" i="5"/>
  <c r="M5033" i="5"/>
  <c r="P5032" i="5"/>
  <c r="N5032" i="5"/>
  <c r="M5032" i="5"/>
  <c r="P5031" i="5"/>
  <c r="N5031" i="5"/>
  <c r="M5031" i="5"/>
  <c r="P5030" i="5"/>
  <c r="N5030" i="5"/>
  <c r="M5030" i="5"/>
  <c r="P5029" i="5"/>
  <c r="N5029" i="5"/>
  <c r="M5029" i="5"/>
  <c r="P5028" i="5"/>
  <c r="N5028" i="5"/>
  <c r="M5028" i="5"/>
  <c r="P5027" i="5"/>
  <c r="N5027" i="5"/>
  <c r="M5027" i="5"/>
  <c r="P5026" i="5"/>
  <c r="N5026" i="5"/>
  <c r="M5026" i="5"/>
  <c r="P5025" i="5"/>
  <c r="N5025" i="5"/>
  <c r="M5025" i="5"/>
  <c r="P5024" i="5"/>
  <c r="N5024" i="5"/>
  <c r="M5024" i="5"/>
  <c r="P5023" i="5"/>
  <c r="N5023" i="5"/>
  <c r="M5023" i="5"/>
  <c r="P5022" i="5"/>
  <c r="N5022" i="5"/>
  <c r="M5022" i="5"/>
  <c r="P5021" i="5"/>
  <c r="N5021" i="5"/>
  <c r="M5021" i="5"/>
  <c r="P5020" i="5"/>
  <c r="N5020" i="5"/>
  <c r="M5020" i="5"/>
  <c r="P5019" i="5"/>
  <c r="N5019" i="5"/>
  <c r="M5019" i="5"/>
  <c r="P5018" i="5"/>
  <c r="N5018" i="5"/>
  <c r="M5018" i="5"/>
  <c r="P5017" i="5"/>
  <c r="N5017" i="5"/>
  <c r="M5017" i="5"/>
  <c r="P5016" i="5"/>
  <c r="N5016" i="5"/>
  <c r="M5016" i="5"/>
  <c r="P5015" i="5"/>
  <c r="N5015" i="5"/>
  <c r="M5015" i="5"/>
  <c r="P5014" i="5"/>
  <c r="N5014" i="5"/>
  <c r="M5014" i="5"/>
  <c r="P5013" i="5"/>
  <c r="N5013" i="5"/>
  <c r="M5013" i="5"/>
  <c r="P5012" i="5"/>
  <c r="N5012" i="5"/>
  <c r="M5012" i="5"/>
  <c r="P5011" i="5"/>
  <c r="N5011" i="5"/>
  <c r="M5011" i="5"/>
  <c r="P5010" i="5"/>
  <c r="N5010" i="5"/>
  <c r="M5010" i="5"/>
  <c r="P5009" i="5"/>
  <c r="N5009" i="5"/>
  <c r="M5009" i="5"/>
  <c r="P5008" i="5"/>
  <c r="N5008" i="5"/>
  <c r="M5008" i="5"/>
  <c r="P5007" i="5"/>
  <c r="N5007" i="5"/>
  <c r="M5007" i="5"/>
  <c r="P5006" i="5"/>
  <c r="N5006" i="5"/>
  <c r="M5006" i="5"/>
  <c r="P5005" i="5"/>
  <c r="N5005" i="5"/>
  <c r="M5005" i="5"/>
  <c r="P5004" i="5"/>
  <c r="N5004" i="5"/>
  <c r="M5004" i="5"/>
  <c r="P5003" i="5"/>
  <c r="N5003" i="5"/>
  <c r="M5003" i="5"/>
  <c r="P5002" i="5"/>
  <c r="N5002" i="5"/>
  <c r="M5002" i="5"/>
  <c r="P5001" i="5"/>
  <c r="N5001" i="5"/>
  <c r="M5001" i="5"/>
  <c r="P5000" i="5"/>
  <c r="N5000" i="5"/>
  <c r="M5000" i="5"/>
  <c r="P4999" i="5"/>
  <c r="N4999" i="5"/>
  <c r="M4999" i="5"/>
  <c r="P4998" i="5"/>
  <c r="N4998" i="5"/>
  <c r="M4998" i="5"/>
  <c r="P4997" i="5"/>
  <c r="N4997" i="5"/>
  <c r="M4997" i="5"/>
  <c r="P4996" i="5"/>
  <c r="N4996" i="5"/>
  <c r="M4996" i="5"/>
  <c r="P4995" i="5"/>
  <c r="N4995" i="5"/>
  <c r="M4995" i="5"/>
  <c r="P4994" i="5"/>
  <c r="N4994" i="5"/>
  <c r="M4994" i="5"/>
  <c r="P4993" i="5"/>
  <c r="N4993" i="5"/>
  <c r="M4993" i="5"/>
  <c r="P4992" i="5"/>
  <c r="N4992" i="5"/>
  <c r="M4992" i="5"/>
  <c r="P4991" i="5"/>
  <c r="N4991" i="5"/>
  <c r="M4991" i="5"/>
  <c r="P4990" i="5"/>
  <c r="N4990" i="5"/>
  <c r="M4990" i="5"/>
  <c r="P4989" i="5"/>
  <c r="N4989" i="5"/>
  <c r="M4989" i="5"/>
  <c r="P4988" i="5"/>
  <c r="N4988" i="5"/>
  <c r="M4988" i="5"/>
  <c r="P4987" i="5"/>
  <c r="N4987" i="5"/>
  <c r="M4987" i="5"/>
  <c r="P4986" i="5"/>
  <c r="N4986" i="5"/>
  <c r="M4986" i="5"/>
  <c r="P4985" i="5"/>
  <c r="N4985" i="5"/>
  <c r="M4985" i="5"/>
  <c r="P4984" i="5"/>
  <c r="N4984" i="5"/>
  <c r="M4984" i="5"/>
  <c r="P4983" i="5"/>
  <c r="N4983" i="5"/>
  <c r="M4983" i="5"/>
  <c r="P4982" i="5"/>
  <c r="N4982" i="5"/>
  <c r="M4982" i="5"/>
  <c r="P4981" i="5"/>
  <c r="N4981" i="5"/>
  <c r="M4981" i="5"/>
  <c r="P4980" i="5"/>
  <c r="N4980" i="5"/>
  <c r="M4980" i="5"/>
  <c r="P4979" i="5"/>
  <c r="N4979" i="5"/>
  <c r="M4979" i="5"/>
  <c r="P4978" i="5"/>
  <c r="N4978" i="5"/>
  <c r="M4978" i="5"/>
  <c r="P4977" i="5"/>
  <c r="N4977" i="5"/>
  <c r="M4977" i="5"/>
  <c r="P4976" i="5"/>
  <c r="N4976" i="5"/>
  <c r="M4976" i="5"/>
  <c r="P4975" i="5"/>
  <c r="N4975" i="5"/>
  <c r="M4975" i="5"/>
  <c r="P4974" i="5"/>
  <c r="N4974" i="5"/>
  <c r="M4974" i="5"/>
  <c r="P4973" i="5"/>
  <c r="N4973" i="5"/>
  <c r="M4973" i="5"/>
  <c r="P4972" i="5"/>
  <c r="N4972" i="5"/>
  <c r="M4972" i="5"/>
  <c r="P4971" i="5"/>
  <c r="N4971" i="5"/>
  <c r="M4971" i="5"/>
  <c r="P4970" i="5"/>
  <c r="N4970" i="5"/>
  <c r="M4970" i="5"/>
  <c r="P4969" i="5"/>
  <c r="N4969" i="5"/>
  <c r="M4969" i="5"/>
  <c r="P4968" i="5"/>
  <c r="N4968" i="5"/>
  <c r="M4968" i="5"/>
  <c r="P4967" i="5"/>
  <c r="N4967" i="5"/>
  <c r="M4967" i="5"/>
  <c r="P4966" i="5"/>
  <c r="N4966" i="5"/>
  <c r="M4966" i="5"/>
  <c r="P4965" i="5"/>
  <c r="N4965" i="5"/>
  <c r="M4965" i="5"/>
  <c r="P4964" i="5"/>
  <c r="N4964" i="5"/>
  <c r="M4964" i="5"/>
  <c r="P4963" i="5"/>
  <c r="N4963" i="5"/>
  <c r="M4963" i="5"/>
  <c r="P4962" i="5"/>
  <c r="N4962" i="5"/>
  <c r="M4962" i="5"/>
  <c r="P4961" i="5"/>
  <c r="N4961" i="5"/>
  <c r="M4961" i="5"/>
  <c r="P4960" i="5"/>
  <c r="N4960" i="5"/>
  <c r="M4960" i="5"/>
  <c r="P4959" i="5"/>
  <c r="N4959" i="5"/>
  <c r="M4959" i="5"/>
  <c r="P4958" i="5"/>
  <c r="N4958" i="5"/>
  <c r="M4958" i="5"/>
  <c r="P4957" i="5"/>
  <c r="N4957" i="5"/>
  <c r="M4957" i="5"/>
  <c r="P4956" i="5"/>
  <c r="N4956" i="5"/>
  <c r="M4956" i="5"/>
  <c r="P4955" i="5"/>
  <c r="N4955" i="5"/>
  <c r="M4955" i="5"/>
  <c r="P4954" i="5"/>
  <c r="N4954" i="5"/>
  <c r="M4954" i="5"/>
  <c r="P4953" i="5"/>
  <c r="N4953" i="5"/>
  <c r="M4953" i="5"/>
  <c r="P4952" i="5"/>
  <c r="N4952" i="5"/>
  <c r="M4952" i="5"/>
  <c r="P4951" i="5"/>
  <c r="N4951" i="5"/>
  <c r="M4951" i="5"/>
  <c r="P4950" i="5"/>
  <c r="N4950" i="5"/>
  <c r="M4950" i="5"/>
  <c r="P4949" i="5"/>
  <c r="N4949" i="5"/>
  <c r="M4949" i="5"/>
  <c r="P4948" i="5"/>
  <c r="N4948" i="5"/>
  <c r="M4948" i="5"/>
  <c r="P4947" i="5"/>
  <c r="N4947" i="5"/>
  <c r="M4947" i="5"/>
  <c r="P4946" i="5"/>
  <c r="N4946" i="5"/>
  <c r="M4946" i="5"/>
  <c r="P4945" i="5"/>
  <c r="N4945" i="5"/>
  <c r="M4945" i="5"/>
  <c r="P4944" i="5"/>
  <c r="N4944" i="5"/>
  <c r="M4944" i="5"/>
  <c r="P4943" i="5"/>
  <c r="N4943" i="5"/>
  <c r="M4943" i="5"/>
  <c r="P4942" i="5"/>
  <c r="N4942" i="5"/>
  <c r="M4942" i="5"/>
  <c r="P4941" i="5"/>
  <c r="N4941" i="5"/>
  <c r="M4941" i="5"/>
  <c r="P4940" i="5"/>
  <c r="N4940" i="5"/>
  <c r="M4940" i="5"/>
  <c r="P4939" i="5"/>
  <c r="N4939" i="5"/>
  <c r="M4939" i="5"/>
  <c r="P4938" i="5"/>
  <c r="N4938" i="5"/>
  <c r="M4938" i="5"/>
  <c r="P4937" i="5"/>
  <c r="N4937" i="5"/>
  <c r="M4937" i="5"/>
  <c r="P4936" i="5"/>
  <c r="N4936" i="5"/>
  <c r="M4936" i="5"/>
  <c r="P4935" i="5"/>
  <c r="N4935" i="5"/>
  <c r="M4935" i="5"/>
  <c r="P4934" i="5"/>
  <c r="N4934" i="5"/>
  <c r="M4934" i="5"/>
  <c r="P4933" i="5"/>
  <c r="N4933" i="5"/>
  <c r="M4933" i="5"/>
  <c r="P4932" i="5"/>
  <c r="N4932" i="5"/>
  <c r="M4932" i="5"/>
  <c r="P4931" i="5"/>
  <c r="N4931" i="5"/>
  <c r="M4931" i="5"/>
  <c r="P4930" i="5"/>
  <c r="N4930" i="5"/>
  <c r="M4930" i="5"/>
  <c r="P4929" i="5"/>
  <c r="N4929" i="5"/>
  <c r="M4929" i="5"/>
  <c r="P4928" i="5"/>
  <c r="N4928" i="5"/>
  <c r="M4928" i="5"/>
  <c r="P4927" i="5"/>
  <c r="N4927" i="5"/>
  <c r="M4927" i="5"/>
  <c r="P4926" i="5"/>
  <c r="N4926" i="5"/>
  <c r="M4926" i="5"/>
  <c r="P4925" i="5"/>
  <c r="N4925" i="5"/>
  <c r="M4925" i="5"/>
  <c r="P4924" i="5"/>
  <c r="N4924" i="5"/>
  <c r="M4924" i="5"/>
  <c r="P4923" i="5"/>
  <c r="N4923" i="5"/>
  <c r="M4923" i="5"/>
  <c r="P4922" i="5"/>
  <c r="N4922" i="5"/>
  <c r="M4922" i="5"/>
  <c r="P4921" i="5"/>
  <c r="N4921" i="5"/>
  <c r="M4921" i="5"/>
  <c r="P4920" i="5"/>
  <c r="N4920" i="5"/>
  <c r="M4920" i="5"/>
  <c r="P4919" i="5"/>
  <c r="N4919" i="5"/>
  <c r="M4919" i="5"/>
  <c r="P4918" i="5"/>
  <c r="N4918" i="5"/>
  <c r="M4918" i="5"/>
  <c r="P4917" i="5"/>
  <c r="N4917" i="5"/>
  <c r="M4917" i="5"/>
  <c r="P4916" i="5"/>
  <c r="N4916" i="5"/>
  <c r="M4916" i="5"/>
  <c r="P4915" i="5"/>
  <c r="N4915" i="5"/>
  <c r="M4915" i="5"/>
  <c r="P4914" i="5"/>
  <c r="N4914" i="5"/>
  <c r="M4914" i="5"/>
  <c r="P4913" i="5"/>
  <c r="N4913" i="5"/>
  <c r="M4913" i="5"/>
  <c r="P4912" i="5"/>
  <c r="N4912" i="5"/>
  <c r="M4912" i="5"/>
  <c r="P4911" i="5"/>
  <c r="N4911" i="5"/>
  <c r="M4911" i="5"/>
  <c r="P4910" i="5"/>
  <c r="N4910" i="5"/>
  <c r="M4910" i="5"/>
  <c r="P4909" i="5"/>
  <c r="N4909" i="5"/>
  <c r="M4909" i="5"/>
  <c r="P4908" i="5"/>
  <c r="N4908" i="5"/>
  <c r="M4908" i="5"/>
  <c r="P4907" i="5"/>
  <c r="N4907" i="5"/>
  <c r="M4907" i="5"/>
  <c r="P4906" i="5"/>
  <c r="N4906" i="5"/>
  <c r="M4906" i="5"/>
  <c r="P4905" i="5"/>
  <c r="N4905" i="5"/>
  <c r="M4905" i="5"/>
  <c r="P4904" i="5"/>
  <c r="N4904" i="5"/>
  <c r="M4904" i="5"/>
  <c r="P4903" i="5"/>
  <c r="N4903" i="5"/>
  <c r="M4903" i="5"/>
  <c r="P4902" i="5"/>
  <c r="N4902" i="5"/>
  <c r="M4902" i="5"/>
  <c r="P4901" i="5"/>
  <c r="N4901" i="5"/>
  <c r="M4901" i="5"/>
  <c r="P4900" i="5"/>
  <c r="N4900" i="5"/>
  <c r="M4900" i="5"/>
  <c r="P4899" i="5"/>
  <c r="N4899" i="5"/>
  <c r="M4899" i="5"/>
  <c r="P4898" i="5"/>
  <c r="N4898" i="5"/>
  <c r="M4898" i="5"/>
  <c r="P4897" i="5"/>
  <c r="N4897" i="5"/>
  <c r="M4897" i="5"/>
  <c r="P4896" i="5"/>
  <c r="N4896" i="5"/>
  <c r="M4896" i="5"/>
  <c r="P4895" i="5"/>
  <c r="N4895" i="5"/>
  <c r="M4895" i="5"/>
  <c r="P4894" i="5"/>
  <c r="N4894" i="5"/>
  <c r="M4894" i="5"/>
  <c r="P4893" i="5"/>
  <c r="N4893" i="5"/>
  <c r="M4893" i="5"/>
  <c r="P4892" i="5"/>
  <c r="N4892" i="5"/>
  <c r="M4892" i="5"/>
  <c r="P4891" i="5"/>
  <c r="N4891" i="5"/>
  <c r="M4891" i="5"/>
  <c r="P4890" i="5"/>
  <c r="N4890" i="5"/>
  <c r="M4890" i="5"/>
  <c r="P4889" i="5"/>
  <c r="N4889" i="5"/>
  <c r="M4889" i="5"/>
  <c r="P4888" i="5"/>
  <c r="N4888" i="5"/>
  <c r="M4888" i="5"/>
  <c r="P4887" i="5"/>
  <c r="N4887" i="5"/>
  <c r="M4887" i="5"/>
  <c r="P4886" i="5"/>
  <c r="N4886" i="5"/>
  <c r="M4886" i="5"/>
  <c r="P4885" i="5"/>
  <c r="N4885" i="5"/>
  <c r="M4885" i="5"/>
  <c r="P4884" i="5"/>
  <c r="N4884" i="5"/>
  <c r="M4884" i="5"/>
  <c r="P4883" i="5"/>
  <c r="N4883" i="5"/>
  <c r="M4883" i="5"/>
  <c r="P4882" i="5"/>
  <c r="N4882" i="5"/>
  <c r="M4882" i="5"/>
  <c r="P4881" i="5"/>
  <c r="N4881" i="5"/>
  <c r="M4881" i="5"/>
  <c r="P4880" i="5"/>
  <c r="N4880" i="5"/>
  <c r="M4880" i="5"/>
  <c r="P4879" i="5"/>
  <c r="N4879" i="5"/>
  <c r="M4879" i="5"/>
  <c r="P4878" i="5"/>
  <c r="N4878" i="5"/>
  <c r="M4878" i="5"/>
  <c r="P4877" i="5"/>
  <c r="N4877" i="5"/>
  <c r="M4877" i="5"/>
  <c r="P4876" i="5"/>
  <c r="N4876" i="5"/>
  <c r="M4876" i="5"/>
  <c r="P4875" i="5"/>
  <c r="N4875" i="5"/>
  <c r="M4875" i="5"/>
  <c r="P4874" i="5"/>
  <c r="N4874" i="5"/>
  <c r="M4874" i="5"/>
  <c r="P4873" i="5"/>
  <c r="N4873" i="5"/>
  <c r="M4873" i="5"/>
  <c r="P4872" i="5"/>
  <c r="N4872" i="5"/>
  <c r="M4872" i="5"/>
  <c r="P4871" i="5"/>
  <c r="N4871" i="5"/>
  <c r="M4871" i="5"/>
  <c r="P4870" i="5"/>
  <c r="N4870" i="5"/>
  <c r="M4870" i="5"/>
  <c r="P4869" i="5"/>
  <c r="N4869" i="5"/>
  <c r="M4869" i="5"/>
  <c r="P4868" i="5"/>
  <c r="N4868" i="5"/>
  <c r="M4868" i="5"/>
  <c r="P4867" i="5"/>
  <c r="N4867" i="5"/>
  <c r="M4867" i="5"/>
  <c r="P4866" i="5"/>
  <c r="N4866" i="5"/>
  <c r="M4866" i="5"/>
  <c r="P4865" i="5"/>
  <c r="N4865" i="5"/>
  <c r="M4865" i="5"/>
  <c r="P4864" i="5"/>
  <c r="N4864" i="5"/>
  <c r="M4864" i="5"/>
  <c r="P4863" i="5"/>
  <c r="N4863" i="5"/>
  <c r="M4863" i="5"/>
  <c r="P4862" i="5"/>
  <c r="N4862" i="5"/>
  <c r="M4862" i="5"/>
  <c r="P4861" i="5"/>
  <c r="N4861" i="5"/>
  <c r="M4861" i="5"/>
  <c r="P4860" i="5"/>
  <c r="N4860" i="5"/>
  <c r="M4860" i="5"/>
  <c r="P4859" i="5"/>
  <c r="N4859" i="5"/>
  <c r="M4859" i="5"/>
  <c r="P4858" i="5"/>
  <c r="N4858" i="5"/>
  <c r="M4858" i="5"/>
  <c r="P4857" i="5"/>
  <c r="N4857" i="5"/>
  <c r="M4857" i="5"/>
  <c r="P4856" i="5"/>
  <c r="N4856" i="5"/>
  <c r="M4856" i="5"/>
  <c r="P4855" i="5"/>
  <c r="N4855" i="5"/>
  <c r="M4855" i="5"/>
  <c r="P4854" i="5"/>
  <c r="N4854" i="5"/>
  <c r="M4854" i="5"/>
  <c r="P4853" i="5"/>
  <c r="N4853" i="5"/>
  <c r="M4853" i="5"/>
  <c r="P4852" i="5"/>
  <c r="N4852" i="5"/>
  <c r="M4852" i="5"/>
  <c r="P4851" i="5"/>
  <c r="N4851" i="5"/>
  <c r="M4851" i="5"/>
  <c r="P4850" i="5"/>
  <c r="N4850" i="5"/>
  <c r="M4850" i="5"/>
  <c r="P4849" i="5"/>
  <c r="N4849" i="5"/>
  <c r="M4849" i="5"/>
  <c r="P4848" i="5"/>
  <c r="N4848" i="5"/>
  <c r="M4848" i="5"/>
  <c r="P4847" i="5"/>
  <c r="N4847" i="5"/>
  <c r="M4847" i="5"/>
  <c r="P4846" i="5"/>
  <c r="N4846" i="5"/>
  <c r="M4846" i="5"/>
  <c r="P4845" i="5"/>
  <c r="N4845" i="5"/>
  <c r="M4845" i="5"/>
  <c r="P4844" i="5"/>
  <c r="N4844" i="5"/>
  <c r="M4844" i="5"/>
  <c r="P4843" i="5"/>
  <c r="N4843" i="5"/>
  <c r="M4843" i="5"/>
  <c r="P4842" i="5"/>
  <c r="N4842" i="5"/>
  <c r="M4842" i="5"/>
  <c r="P4841" i="5"/>
  <c r="N4841" i="5"/>
  <c r="M4841" i="5"/>
  <c r="P4840" i="5"/>
  <c r="N4840" i="5"/>
  <c r="M4840" i="5"/>
  <c r="P4839" i="5"/>
  <c r="N4839" i="5"/>
  <c r="M4839" i="5"/>
  <c r="P4838" i="5"/>
  <c r="N4838" i="5"/>
  <c r="M4838" i="5"/>
  <c r="P4837" i="5"/>
  <c r="N4837" i="5"/>
  <c r="M4837" i="5"/>
  <c r="P4836" i="5"/>
  <c r="N4836" i="5"/>
  <c r="M4836" i="5"/>
  <c r="P4835" i="5"/>
  <c r="N4835" i="5"/>
  <c r="M4835" i="5"/>
  <c r="P4834" i="5"/>
  <c r="N4834" i="5"/>
  <c r="M4834" i="5"/>
  <c r="P4833" i="5"/>
  <c r="N4833" i="5"/>
  <c r="M4833" i="5"/>
  <c r="P4832" i="5"/>
  <c r="N4832" i="5"/>
  <c r="M4832" i="5"/>
  <c r="P4831" i="5"/>
  <c r="N4831" i="5"/>
  <c r="M4831" i="5"/>
  <c r="P4830" i="5"/>
  <c r="N4830" i="5"/>
  <c r="M4830" i="5"/>
  <c r="P4829" i="5"/>
  <c r="N4829" i="5"/>
  <c r="M4829" i="5"/>
  <c r="P4828" i="5"/>
  <c r="N4828" i="5"/>
  <c r="M4828" i="5"/>
  <c r="P4827" i="5"/>
  <c r="N4827" i="5"/>
  <c r="M4827" i="5"/>
  <c r="P4826" i="5"/>
  <c r="N4826" i="5"/>
  <c r="M4826" i="5"/>
  <c r="P4825" i="5"/>
  <c r="N4825" i="5"/>
  <c r="M4825" i="5"/>
  <c r="P4824" i="5"/>
  <c r="N4824" i="5"/>
  <c r="M4824" i="5"/>
  <c r="P4823" i="5"/>
  <c r="N4823" i="5"/>
  <c r="M4823" i="5"/>
  <c r="P4822" i="5"/>
  <c r="N4822" i="5"/>
  <c r="M4822" i="5"/>
  <c r="P4821" i="5"/>
  <c r="N4821" i="5"/>
  <c r="M4821" i="5"/>
  <c r="P4820" i="5"/>
  <c r="N4820" i="5"/>
  <c r="M4820" i="5"/>
  <c r="P4819" i="5"/>
  <c r="N4819" i="5"/>
  <c r="M4819" i="5"/>
  <c r="P4818" i="5"/>
  <c r="N4818" i="5"/>
  <c r="M4818" i="5"/>
  <c r="P4817" i="5"/>
  <c r="N4817" i="5"/>
  <c r="M4817" i="5"/>
  <c r="P4816" i="5"/>
  <c r="N4816" i="5"/>
  <c r="M4816" i="5"/>
  <c r="P4815" i="5"/>
  <c r="N4815" i="5"/>
  <c r="M4815" i="5"/>
  <c r="P4814" i="5"/>
  <c r="N4814" i="5"/>
  <c r="M4814" i="5"/>
  <c r="P4813" i="5"/>
  <c r="N4813" i="5"/>
  <c r="M4813" i="5"/>
  <c r="P4812" i="5"/>
  <c r="N4812" i="5"/>
  <c r="M4812" i="5"/>
  <c r="P4811" i="5"/>
  <c r="N4811" i="5"/>
  <c r="M4811" i="5"/>
  <c r="P4810" i="5"/>
  <c r="N4810" i="5"/>
  <c r="M4810" i="5"/>
  <c r="P4809" i="5"/>
  <c r="N4809" i="5"/>
  <c r="M4809" i="5"/>
  <c r="P4808" i="5"/>
  <c r="N4808" i="5"/>
  <c r="M4808" i="5"/>
  <c r="P4807" i="5"/>
  <c r="N4807" i="5"/>
  <c r="M4807" i="5"/>
  <c r="P4806" i="5"/>
  <c r="N4806" i="5"/>
  <c r="M4806" i="5"/>
  <c r="P4805" i="5"/>
  <c r="N4805" i="5"/>
  <c r="M4805" i="5"/>
  <c r="P4804" i="5"/>
  <c r="N4804" i="5"/>
  <c r="M4804" i="5"/>
  <c r="P4803" i="5"/>
  <c r="N4803" i="5"/>
  <c r="M4803" i="5"/>
  <c r="P4802" i="5"/>
  <c r="N4802" i="5"/>
  <c r="M4802" i="5"/>
  <c r="P4801" i="5"/>
  <c r="N4801" i="5"/>
  <c r="M4801" i="5"/>
  <c r="P4800" i="5"/>
  <c r="N4800" i="5"/>
  <c r="M4800" i="5"/>
  <c r="P4799" i="5"/>
  <c r="N4799" i="5"/>
  <c r="M4799" i="5"/>
  <c r="P4798" i="5"/>
  <c r="N4798" i="5"/>
  <c r="M4798" i="5"/>
  <c r="P4797" i="5"/>
  <c r="N4797" i="5"/>
  <c r="M4797" i="5"/>
  <c r="P4796" i="5"/>
  <c r="N4796" i="5"/>
  <c r="M4796" i="5"/>
  <c r="P4795" i="5"/>
  <c r="N4795" i="5"/>
  <c r="M4795" i="5"/>
  <c r="P4794" i="5"/>
  <c r="N4794" i="5"/>
  <c r="M4794" i="5"/>
  <c r="P4793" i="5"/>
  <c r="N4793" i="5"/>
  <c r="M4793" i="5"/>
  <c r="P4792" i="5"/>
  <c r="N4792" i="5"/>
  <c r="M4792" i="5"/>
  <c r="P4791" i="5"/>
  <c r="N4791" i="5"/>
  <c r="M4791" i="5"/>
  <c r="P4790" i="5"/>
  <c r="N4790" i="5"/>
  <c r="M4790" i="5"/>
  <c r="P4789" i="5"/>
  <c r="N4789" i="5"/>
  <c r="M4789" i="5"/>
  <c r="P4788" i="5"/>
  <c r="N4788" i="5"/>
  <c r="M4788" i="5"/>
  <c r="P4787" i="5"/>
  <c r="N4787" i="5"/>
  <c r="M4787" i="5"/>
  <c r="P4786" i="5"/>
  <c r="N4786" i="5"/>
  <c r="M4786" i="5"/>
  <c r="P4785" i="5"/>
  <c r="N4785" i="5"/>
  <c r="M4785" i="5"/>
  <c r="P4784" i="5"/>
  <c r="N4784" i="5"/>
  <c r="M4784" i="5"/>
  <c r="P4783" i="5"/>
  <c r="N4783" i="5"/>
  <c r="M4783" i="5"/>
  <c r="P4782" i="5"/>
  <c r="N4782" i="5"/>
  <c r="M4782" i="5"/>
  <c r="P4781" i="5"/>
  <c r="N4781" i="5"/>
  <c r="M4781" i="5"/>
  <c r="P4780" i="5"/>
  <c r="N4780" i="5"/>
  <c r="M4780" i="5"/>
  <c r="P4779" i="5"/>
  <c r="N4779" i="5"/>
  <c r="M4779" i="5"/>
  <c r="P4778" i="5"/>
  <c r="N4778" i="5"/>
  <c r="M4778" i="5"/>
  <c r="P4777" i="5"/>
  <c r="N4777" i="5"/>
  <c r="M4777" i="5"/>
  <c r="P4776" i="5"/>
  <c r="N4776" i="5"/>
  <c r="M4776" i="5"/>
  <c r="P4775" i="5"/>
  <c r="N4775" i="5"/>
  <c r="M4775" i="5"/>
  <c r="P4774" i="5"/>
  <c r="N4774" i="5"/>
  <c r="M4774" i="5"/>
  <c r="P4773" i="5"/>
  <c r="N4773" i="5"/>
  <c r="M4773" i="5"/>
  <c r="P4772" i="5"/>
  <c r="N4772" i="5"/>
  <c r="M4772" i="5"/>
  <c r="P4771" i="5"/>
  <c r="N4771" i="5"/>
  <c r="M4771" i="5"/>
  <c r="P4770" i="5"/>
  <c r="N4770" i="5"/>
  <c r="M4770" i="5"/>
  <c r="P4769" i="5"/>
  <c r="N4769" i="5"/>
  <c r="M4769" i="5"/>
  <c r="P4768" i="5"/>
  <c r="N4768" i="5"/>
  <c r="M4768" i="5"/>
  <c r="P4767" i="5"/>
  <c r="N4767" i="5"/>
  <c r="M4767" i="5"/>
  <c r="P4766" i="5"/>
  <c r="N4766" i="5"/>
  <c r="M4766" i="5"/>
  <c r="P4765" i="5"/>
  <c r="N4765" i="5"/>
  <c r="M4765" i="5"/>
  <c r="P4764" i="5"/>
  <c r="N4764" i="5"/>
  <c r="M4764" i="5"/>
  <c r="P4763" i="5"/>
  <c r="N4763" i="5"/>
  <c r="M4763" i="5"/>
  <c r="P4762" i="5"/>
  <c r="N4762" i="5"/>
  <c r="M4762" i="5"/>
  <c r="P4761" i="5"/>
  <c r="N4761" i="5"/>
  <c r="M4761" i="5"/>
  <c r="P4760" i="5"/>
  <c r="N4760" i="5"/>
  <c r="M4760" i="5"/>
  <c r="P4759" i="5"/>
  <c r="N4759" i="5"/>
  <c r="M4759" i="5"/>
  <c r="P4758" i="5"/>
  <c r="N4758" i="5"/>
  <c r="M4758" i="5"/>
  <c r="P4757" i="5"/>
  <c r="N4757" i="5"/>
  <c r="M4757" i="5"/>
  <c r="P4756" i="5"/>
  <c r="N4756" i="5"/>
  <c r="M4756" i="5"/>
  <c r="P4755" i="5"/>
  <c r="N4755" i="5"/>
  <c r="M4755" i="5"/>
  <c r="P4754" i="5"/>
  <c r="N4754" i="5"/>
  <c r="M4754" i="5"/>
  <c r="P4753" i="5"/>
  <c r="N4753" i="5"/>
  <c r="M4753" i="5"/>
  <c r="P4752" i="5"/>
  <c r="N4752" i="5"/>
  <c r="M4752" i="5"/>
  <c r="P4751" i="5"/>
  <c r="N4751" i="5"/>
  <c r="M4751" i="5"/>
  <c r="P4750" i="5"/>
  <c r="N4750" i="5"/>
  <c r="M4750" i="5"/>
  <c r="P4749" i="5"/>
  <c r="N4749" i="5"/>
  <c r="M4749" i="5"/>
  <c r="P4748" i="5"/>
  <c r="N4748" i="5"/>
  <c r="M4748" i="5"/>
  <c r="P4747" i="5"/>
  <c r="N4747" i="5"/>
  <c r="M4747" i="5"/>
  <c r="P4746" i="5"/>
  <c r="N4746" i="5"/>
  <c r="M4746" i="5"/>
  <c r="P4745" i="5"/>
  <c r="N4745" i="5"/>
  <c r="M4745" i="5"/>
  <c r="P4744" i="5"/>
  <c r="N4744" i="5"/>
  <c r="M4744" i="5"/>
  <c r="P4743" i="5"/>
  <c r="N4743" i="5"/>
  <c r="M4743" i="5"/>
  <c r="P4742" i="5"/>
  <c r="N4742" i="5"/>
  <c r="M4742" i="5"/>
  <c r="P4741" i="5"/>
  <c r="N4741" i="5"/>
  <c r="M4741" i="5"/>
  <c r="P4740" i="5"/>
  <c r="N4740" i="5"/>
  <c r="M4740" i="5"/>
  <c r="P4739" i="5"/>
  <c r="N4739" i="5"/>
  <c r="M4739" i="5"/>
  <c r="P4738" i="5"/>
  <c r="N4738" i="5"/>
  <c r="M4738" i="5"/>
  <c r="P4737" i="5"/>
  <c r="N4737" i="5"/>
  <c r="M4737" i="5"/>
  <c r="P4736" i="5"/>
  <c r="N4736" i="5"/>
  <c r="M4736" i="5"/>
  <c r="P4735" i="5"/>
  <c r="N4735" i="5"/>
  <c r="M4735" i="5"/>
  <c r="P4734" i="5"/>
  <c r="N4734" i="5"/>
  <c r="M4734" i="5"/>
  <c r="P4733" i="5"/>
  <c r="N4733" i="5"/>
  <c r="M4733" i="5"/>
  <c r="P4732" i="5"/>
  <c r="N4732" i="5"/>
  <c r="M4732" i="5"/>
  <c r="P4731" i="5"/>
  <c r="N4731" i="5"/>
  <c r="M4731" i="5"/>
  <c r="P4730" i="5"/>
  <c r="N4730" i="5"/>
  <c r="M4730" i="5"/>
  <c r="P4729" i="5"/>
  <c r="N4729" i="5"/>
  <c r="M4729" i="5"/>
  <c r="P4728" i="5"/>
  <c r="N4728" i="5"/>
  <c r="M4728" i="5"/>
  <c r="P4727" i="5"/>
  <c r="N4727" i="5"/>
  <c r="M4727" i="5"/>
  <c r="P4726" i="5"/>
  <c r="N4726" i="5"/>
  <c r="M4726" i="5"/>
  <c r="P4725" i="5"/>
  <c r="N4725" i="5"/>
  <c r="M4725" i="5"/>
  <c r="P4724" i="5"/>
  <c r="N4724" i="5"/>
  <c r="M4724" i="5"/>
  <c r="P4723" i="5"/>
  <c r="N4723" i="5"/>
  <c r="M4723" i="5"/>
  <c r="P4722" i="5"/>
  <c r="N4722" i="5"/>
  <c r="M4722" i="5"/>
  <c r="P4721" i="5"/>
  <c r="N4721" i="5"/>
  <c r="M4721" i="5"/>
  <c r="P4720" i="5"/>
  <c r="N4720" i="5"/>
  <c r="M4720" i="5"/>
  <c r="P4719" i="5"/>
  <c r="N4719" i="5"/>
  <c r="M4719" i="5"/>
  <c r="P4718" i="5"/>
  <c r="N4718" i="5"/>
  <c r="M4718" i="5"/>
  <c r="P4717" i="5"/>
  <c r="N4717" i="5"/>
  <c r="M4717" i="5"/>
  <c r="P4716" i="5"/>
  <c r="N4716" i="5"/>
  <c r="M4716" i="5"/>
  <c r="P4715" i="5"/>
  <c r="N4715" i="5"/>
  <c r="M4715" i="5"/>
  <c r="P4714" i="5"/>
  <c r="N4714" i="5"/>
  <c r="M4714" i="5"/>
  <c r="P4713" i="5"/>
  <c r="N4713" i="5"/>
  <c r="M4713" i="5"/>
  <c r="P4712" i="5"/>
  <c r="N4712" i="5"/>
  <c r="M4712" i="5"/>
  <c r="P4711" i="5"/>
  <c r="N4711" i="5"/>
  <c r="M4711" i="5"/>
  <c r="P4710" i="5"/>
  <c r="N4710" i="5"/>
  <c r="M4710" i="5"/>
  <c r="P4709" i="5"/>
  <c r="N4709" i="5"/>
  <c r="M4709" i="5"/>
  <c r="P4708" i="5"/>
  <c r="N4708" i="5"/>
  <c r="M4708" i="5"/>
  <c r="P4707" i="5"/>
  <c r="N4707" i="5"/>
  <c r="M4707" i="5"/>
  <c r="P4706" i="5"/>
  <c r="N4706" i="5"/>
  <c r="M4706" i="5"/>
  <c r="P4705" i="5"/>
  <c r="N4705" i="5"/>
  <c r="M4705" i="5"/>
  <c r="P4704" i="5"/>
  <c r="N4704" i="5"/>
  <c r="M4704" i="5"/>
  <c r="P4703" i="5"/>
  <c r="N4703" i="5"/>
  <c r="M4703" i="5"/>
  <c r="P4702" i="5"/>
  <c r="N4702" i="5"/>
  <c r="M4702" i="5"/>
  <c r="P4701" i="5"/>
  <c r="N4701" i="5"/>
  <c r="M4701" i="5"/>
  <c r="P4700" i="5"/>
  <c r="N4700" i="5"/>
  <c r="M4700" i="5"/>
  <c r="P4699" i="5"/>
  <c r="N4699" i="5"/>
  <c r="M4699" i="5"/>
  <c r="P4698" i="5"/>
  <c r="N4698" i="5"/>
  <c r="M4698" i="5"/>
  <c r="P4697" i="5"/>
  <c r="N4697" i="5"/>
  <c r="M4697" i="5"/>
  <c r="P4696" i="5"/>
  <c r="N4696" i="5"/>
  <c r="M4696" i="5"/>
  <c r="P4695" i="5"/>
  <c r="N4695" i="5"/>
  <c r="M4695" i="5"/>
  <c r="P4694" i="5"/>
  <c r="N4694" i="5"/>
  <c r="M4694" i="5"/>
  <c r="P4693" i="5"/>
  <c r="N4693" i="5"/>
  <c r="M4693" i="5"/>
  <c r="P4692" i="5"/>
  <c r="N4692" i="5"/>
  <c r="M4692" i="5"/>
  <c r="P4691" i="5"/>
  <c r="N4691" i="5"/>
  <c r="M4691" i="5"/>
  <c r="P4690" i="5"/>
  <c r="N4690" i="5"/>
  <c r="M4690" i="5"/>
  <c r="P4689" i="5"/>
  <c r="N4689" i="5"/>
  <c r="M4689" i="5"/>
  <c r="P4688" i="5"/>
  <c r="N4688" i="5"/>
  <c r="M4688" i="5"/>
  <c r="P4687" i="5"/>
  <c r="N4687" i="5"/>
  <c r="M4687" i="5"/>
  <c r="P4686" i="5"/>
  <c r="N4686" i="5"/>
  <c r="M4686" i="5"/>
  <c r="P4685" i="5"/>
  <c r="N4685" i="5"/>
  <c r="M4685" i="5"/>
  <c r="P4684" i="5"/>
  <c r="N4684" i="5"/>
  <c r="M4684" i="5"/>
  <c r="P4683" i="5"/>
  <c r="N4683" i="5"/>
  <c r="M4683" i="5"/>
  <c r="P4682" i="5"/>
  <c r="N4682" i="5"/>
  <c r="M4682" i="5"/>
  <c r="P4681" i="5"/>
  <c r="N4681" i="5"/>
  <c r="M4681" i="5"/>
  <c r="P4680" i="5"/>
  <c r="N4680" i="5"/>
  <c r="M4680" i="5"/>
  <c r="P4679" i="5"/>
  <c r="N4679" i="5"/>
  <c r="M4679" i="5"/>
  <c r="P4678" i="5"/>
  <c r="N4678" i="5"/>
  <c r="M4678" i="5"/>
  <c r="P4677" i="5"/>
  <c r="N4677" i="5"/>
  <c r="M4677" i="5"/>
  <c r="P4676" i="5"/>
  <c r="N4676" i="5"/>
  <c r="M4676" i="5"/>
  <c r="P4675" i="5"/>
  <c r="N4675" i="5"/>
  <c r="M4675" i="5"/>
  <c r="P4674" i="5"/>
  <c r="N4674" i="5"/>
  <c r="M4674" i="5"/>
  <c r="P4673" i="5"/>
  <c r="N4673" i="5"/>
  <c r="M4673" i="5"/>
  <c r="P4672" i="5"/>
  <c r="N4672" i="5"/>
  <c r="M4672" i="5"/>
  <c r="P4671" i="5"/>
  <c r="N4671" i="5"/>
  <c r="M4671" i="5"/>
  <c r="P4670" i="5"/>
  <c r="N4670" i="5"/>
  <c r="M4670" i="5"/>
  <c r="P4669" i="5"/>
  <c r="N4669" i="5"/>
  <c r="M4669" i="5"/>
  <c r="P4668" i="5"/>
  <c r="N4668" i="5"/>
  <c r="M4668" i="5"/>
  <c r="P4667" i="5"/>
  <c r="N4667" i="5"/>
  <c r="M4667" i="5"/>
  <c r="P4666" i="5"/>
  <c r="N4666" i="5"/>
  <c r="M4666" i="5"/>
  <c r="P4665" i="5"/>
  <c r="N4665" i="5"/>
  <c r="M4665" i="5"/>
  <c r="P4664" i="5"/>
  <c r="N4664" i="5"/>
  <c r="M4664" i="5"/>
  <c r="P4663" i="5"/>
  <c r="N4663" i="5"/>
  <c r="M4663" i="5"/>
  <c r="P4662" i="5"/>
  <c r="N4662" i="5"/>
  <c r="M4662" i="5"/>
  <c r="P4661" i="5"/>
  <c r="N4661" i="5"/>
  <c r="M4661" i="5"/>
  <c r="P4660" i="5"/>
  <c r="N4660" i="5"/>
  <c r="M4660" i="5"/>
  <c r="P4659" i="5"/>
  <c r="N4659" i="5"/>
  <c r="M4659" i="5"/>
  <c r="P4658" i="5"/>
  <c r="N4658" i="5"/>
  <c r="M4658" i="5"/>
  <c r="P4657" i="5"/>
  <c r="N4657" i="5"/>
  <c r="M4657" i="5"/>
  <c r="P4656" i="5"/>
  <c r="N4656" i="5"/>
  <c r="M4656" i="5"/>
  <c r="P4655" i="5"/>
  <c r="N4655" i="5"/>
  <c r="M4655" i="5"/>
  <c r="P4654" i="5"/>
  <c r="N4654" i="5"/>
  <c r="M4654" i="5"/>
  <c r="P4653" i="5"/>
  <c r="N4653" i="5"/>
  <c r="M4653" i="5"/>
  <c r="P4652" i="5"/>
  <c r="N4652" i="5"/>
  <c r="M4652" i="5"/>
  <c r="P4651" i="5"/>
  <c r="N4651" i="5"/>
  <c r="M4651" i="5"/>
  <c r="P4650" i="5"/>
  <c r="N4650" i="5"/>
  <c r="M4650" i="5"/>
  <c r="P4649" i="5"/>
  <c r="N4649" i="5"/>
  <c r="M4649" i="5"/>
  <c r="P4648" i="5"/>
  <c r="N4648" i="5"/>
  <c r="M4648" i="5"/>
  <c r="P4647" i="5"/>
  <c r="N4647" i="5"/>
  <c r="M4647" i="5"/>
  <c r="P4646" i="5"/>
  <c r="N4646" i="5"/>
  <c r="M4646" i="5"/>
  <c r="P4645" i="5"/>
  <c r="N4645" i="5"/>
  <c r="M4645" i="5"/>
  <c r="P4644" i="5"/>
  <c r="N4644" i="5"/>
  <c r="M4644" i="5"/>
  <c r="P4643" i="5"/>
  <c r="N4643" i="5"/>
  <c r="M4643" i="5"/>
  <c r="P4642" i="5"/>
  <c r="N4642" i="5"/>
  <c r="M4642" i="5"/>
  <c r="P4641" i="5"/>
  <c r="N4641" i="5"/>
  <c r="M4641" i="5"/>
  <c r="P4640" i="5"/>
  <c r="N4640" i="5"/>
  <c r="M4640" i="5"/>
  <c r="P4639" i="5"/>
  <c r="N4639" i="5"/>
  <c r="M4639" i="5"/>
  <c r="P4638" i="5"/>
  <c r="N4638" i="5"/>
  <c r="M4638" i="5"/>
  <c r="P4637" i="5"/>
  <c r="N4637" i="5"/>
  <c r="M4637" i="5"/>
  <c r="P4636" i="5"/>
  <c r="N4636" i="5"/>
  <c r="M4636" i="5"/>
  <c r="P4635" i="5"/>
  <c r="N4635" i="5"/>
  <c r="M4635" i="5"/>
  <c r="P4634" i="5"/>
  <c r="N4634" i="5"/>
  <c r="M4634" i="5"/>
  <c r="P4633" i="5"/>
  <c r="N4633" i="5"/>
  <c r="M4633" i="5"/>
  <c r="P4632" i="5"/>
  <c r="N4632" i="5"/>
  <c r="M4632" i="5"/>
  <c r="P4631" i="5"/>
  <c r="N4631" i="5"/>
  <c r="M4631" i="5"/>
  <c r="P4630" i="5"/>
  <c r="N4630" i="5"/>
  <c r="M4630" i="5"/>
  <c r="P4629" i="5"/>
  <c r="N4629" i="5"/>
  <c r="M4629" i="5"/>
  <c r="P4628" i="5"/>
  <c r="N4628" i="5"/>
  <c r="M4628" i="5"/>
  <c r="P4627" i="5"/>
  <c r="N4627" i="5"/>
  <c r="M4627" i="5"/>
  <c r="P4626" i="5"/>
  <c r="N4626" i="5"/>
  <c r="M4626" i="5"/>
  <c r="P4625" i="5"/>
  <c r="N4625" i="5"/>
  <c r="M4625" i="5"/>
  <c r="P4624" i="5"/>
  <c r="N4624" i="5"/>
  <c r="M4624" i="5"/>
  <c r="P4623" i="5"/>
  <c r="N4623" i="5"/>
  <c r="M4623" i="5"/>
  <c r="P4622" i="5"/>
  <c r="N4622" i="5"/>
  <c r="M4622" i="5"/>
  <c r="P4621" i="5"/>
  <c r="N4621" i="5"/>
  <c r="M4621" i="5"/>
  <c r="P4620" i="5"/>
  <c r="N4620" i="5"/>
  <c r="M4620" i="5"/>
  <c r="P4619" i="5"/>
  <c r="N4619" i="5"/>
  <c r="M4619" i="5"/>
  <c r="P4618" i="5"/>
  <c r="N4618" i="5"/>
  <c r="M4618" i="5"/>
  <c r="P4617" i="5"/>
  <c r="N4617" i="5"/>
  <c r="M4617" i="5"/>
  <c r="P4616" i="5"/>
  <c r="N4616" i="5"/>
  <c r="M4616" i="5"/>
  <c r="P4615" i="5"/>
  <c r="N4615" i="5"/>
  <c r="M4615" i="5"/>
  <c r="P4614" i="5"/>
  <c r="N4614" i="5"/>
  <c r="M4614" i="5"/>
  <c r="P4613" i="5"/>
  <c r="N4613" i="5"/>
  <c r="M4613" i="5"/>
  <c r="P4612" i="5"/>
  <c r="N4612" i="5"/>
  <c r="M4612" i="5"/>
  <c r="P4611" i="5"/>
  <c r="N4611" i="5"/>
  <c r="M4611" i="5"/>
  <c r="P4610" i="5"/>
  <c r="N4610" i="5"/>
  <c r="M4610" i="5"/>
  <c r="P4609" i="5"/>
  <c r="N4609" i="5"/>
  <c r="M4609" i="5"/>
  <c r="P4608" i="5"/>
  <c r="N4608" i="5"/>
  <c r="M4608" i="5"/>
  <c r="P4607" i="5"/>
  <c r="N4607" i="5"/>
  <c r="M4607" i="5"/>
  <c r="P4606" i="5"/>
  <c r="N4606" i="5"/>
  <c r="M4606" i="5"/>
  <c r="P4605" i="5"/>
  <c r="N4605" i="5"/>
  <c r="M4605" i="5"/>
  <c r="P4604" i="5"/>
  <c r="N4604" i="5"/>
  <c r="M4604" i="5"/>
  <c r="P4603" i="5"/>
  <c r="N4603" i="5"/>
  <c r="M4603" i="5"/>
  <c r="P4602" i="5"/>
  <c r="N4602" i="5"/>
  <c r="M4602" i="5"/>
  <c r="P4601" i="5"/>
  <c r="N4601" i="5"/>
  <c r="M4601" i="5"/>
  <c r="P4600" i="5"/>
  <c r="N4600" i="5"/>
  <c r="M4600" i="5"/>
  <c r="P4599" i="5"/>
  <c r="N4599" i="5"/>
  <c r="M4599" i="5"/>
  <c r="P4598" i="5"/>
  <c r="N4598" i="5"/>
  <c r="M4598" i="5"/>
  <c r="P4597" i="5"/>
  <c r="N4597" i="5"/>
  <c r="M4597" i="5"/>
  <c r="P4596" i="5"/>
  <c r="N4596" i="5"/>
  <c r="M4596" i="5"/>
  <c r="P4595" i="5"/>
  <c r="N4595" i="5"/>
  <c r="M4595" i="5"/>
  <c r="P4594" i="5"/>
  <c r="N4594" i="5"/>
  <c r="M4594" i="5"/>
  <c r="P4593" i="5"/>
  <c r="N4593" i="5"/>
  <c r="M4593" i="5"/>
  <c r="P4592" i="5"/>
  <c r="N4592" i="5"/>
  <c r="M4592" i="5"/>
  <c r="P4591" i="5"/>
  <c r="N4591" i="5"/>
  <c r="M4591" i="5"/>
  <c r="P4590" i="5"/>
  <c r="N4590" i="5"/>
  <c r="M4590" i="5"/>
  <c r="P4589" i="5"/>
  <c r="N4589" i="5"/>
  <c r="M4589" i="5"/>
  <c r="P4588" i="5"/>
  <c r="N4588" i="5"/>
  <c r="M4588" i="5"/>
  <c r="P4587" i="5"/>
  <c r="N4587" i="5"/>
  <c r="M4587" i="5"/>
  <c r="P4586" i="5"/>
  <c r="N4586" i="5"/>
  <c r="M4586" i="5"/>
  <c r="P4585" i="5"/>
  <c r="N4585" i="5"/>
  <c r="M4585" i="5"/>
  <c r="P4584" i="5"/>
  <c r="N4584" i="5"/>
  <c r="M4584" i="5"/>
  <c r="P4583" i="5"/>
  <c r="N4583" i="5"/>
  <c r="M4583" i="5"/>
  <c r="P4582" i="5"/>
  <c r="N4582" i="5"/>
  <c r="M4582" i="5"/>
  <c r="P4581" i="5"/>
  <c r="N4581" i="5"/>
  <c r="M4581" i="5"/>
  <c r="P4580" i="5"/>
  <c r="N4580" i="5"/>
  <c r="M4580" i="5"/>
  <c r="P4579" i="5"/>
  <c r="N4579" i="5"/>
  <c r="M4579" i="5"/>
  <c r="P4578" i="5"/>
  <c r="N4578" i="5"/>
  <c r="M4578" i="5"/>
  <c r="P4577" i="5"/>
  <c r="N4577" i="5"/>
  <c r="M4577" i="5"/>
  <c r="P4576" i="5"/>
  <c r="N4576" i="5"/>
  <c r="M4576" i="5"/>
  <c r="P4575" i="5"/>
  <c r="N4575" i="5"/>
  <c r="M4575" i="5"/>
  <c r="P4574" i="5"/>
  <c r="N4574" i="5"/>
  <c r="M4574" i="5"/>
  <c r="P4573" i="5"/>
  <c r="N4573" i="5"/>
  <c r="M4573" i="5"/>
  <c r="P4572" i="5"/>
  <c r="N4572" i="5"/>
  <c r="M4572" i="5"/>
  <c r="P4571" i="5"/>
  <c r="N4571" i="5"/>
  <c r="M4571" i="5"/>
  <c r="P4570" i="5"/>
  <c r="N4570" i="5"/>
  <c r="M4570" i="5"/>
  <c r="P4569" i="5"/>
  <c r="N4569" i="5"/>
  <c r="M4569" i="5"/>
  <c r="P4568" i="5"/>
  <c r="N4568" i="5"/>
  <c r="M4568" i="5"/>
  <c r="P4567" i="5"/>
  <c r="N4567" i="5"/>
  <c r="M4567" i="5"/>
  <c r="P4566" i="5"/>
  <c r="N4566" i="5"/>
  <c r="M4566" i="5"/>
  <c r="P4565" i="5"/>
  <c r="N4565" i="5"/>
  <c r="M4565" i="5"/>
  <c r="P4564" i="5"/>
  <c r="N4564" i="5"/>
  <c r="M4564" i="5"/>
  <c r="P4563" i="5"/>
  <c r="N4563" i="5"/>
  <c r="M4563" i="5"/>
  <c r="P4562" i="5"/>
  <c r="N4562" i="5"/>
  <c r="M4562" i="5"/>
  <c r="P4561" i="5"/>
  <c r="N4561" i="5"/>
  <c r="M4561" i="5"/>
  <c r="P4560" i="5"/>
  <c r="N4560" i="5"/>
  <c r="M4560" i="5"/>
  <c r="P4559" i="5"/>
  <c r="N4559" i="5"/>
  <c r="M4559" i="5"/>
  <c r="P4558" i="5"/>
  <c r="N4558" i="5"/>
  <c r="M4558" i="5"/>
  <c r="P4557" i="5"/>
  <c r="N4557" i="5"/>
  <c r="M4557" i="5"/>
  <c r="P4556" i="5"/>
  <c r="N4556" i="5"/>
  <c r="M4556" i="5"/>
  <c r="P4555" i="5"/>
  <c r="N4555" i="5"/>
  <c r="M4555" i="5"/>
  <c r="P4554" i="5"/>
  <c r="N4554" i="5"/>
  <c r="M4554" i="5"/>
  <c r="P4553" i="5"/>
  <c r="N4553" i="5"/>
  <c r="M4553" i="5"/>
  <c r="P4552" i="5"/>
  <c r="N4552" i="5"/>
  <c r="M4552" i="5"/>
  <c r="P4551" i="5"/>
  <c r="N4551" i="5"/>
  <c r="M4551" i="5"/>
  <c r="P4550" i="5"/>
  <c r="N4550" i="5"/>
  <c r="M4550" i="5"/>
  <c r="P4549" i="5"/>
  <c r="N4549" i="5"/>
  <c r="M4549" i="5"/>
  <c r="P4548" i="5"/>
  <c r="N4548" i="5"/>
  <c r="M4548" i="5"/>
  <c r="P4547" i="5"/>
  <c r="N4547" i="5"/>
  <c r="M4547" i="5"/>
  <c r="P4546" i="5"/>
  <c r="N4546" i="5"/>
  <c r="M4546" i="5"/>
  <c r="P4545" i="5"/>
  <c r="N4545" i="5"/>
  <c r="M4545" i="5"/>
  <c r="P4544" i="5"/>
  <c r="N4544" i="5"/>
  <c r="M4544" i="5"/>
  <c r="P4543" i="5"/>
  <c r="N4543" i="5"/>
  <c r="M4543" i="5"/>
  <c r="P4542" i="5"/>
  <c r="N4542" i="5"/>
  <c r="M4542" i="5"/>
  <c r="P4541" i="5"/>
  <c r="N4541" i="5"/>
  <c r="M4541" i="5"/>
  <c r="P4540" i="5"/>
  <c r="N4540" i="5"/>
  <c r="M4540" i="5"/>
  <c r="P4539" i="5"/>
  <c r="N4539" i="5"/>
  <c r="M4539" i="5"/>
  <c r="P4538" i="5"/>
  <c r="N4538" i="5"/>
  <c r="M4538" i="5"/>
  <c r="P4537" i="5"/>
  <c r="N4537" i="5"/>
  <c r="M4537" i="5"/>
  <c r="P4536" i="5"/>
  <c r="N4536" i="5"/>
  <c r="M4536" i="5"/>
  <c r="P4535" i="5"/>
  <c r="N4535" i="5"/>
  <c r="M4535" i="5"/>
  <c r="P4534" i="5"/>
  <c r="N4534" i="5"/>
  <c r="M4534" i="5"/>
  <c r="P4533" i="5"/>
  <c r="N4533" i="5"/>
  <c r="M4533" i="5"/>
  <c r="P4532" i="5"/>
  <c r="N4532" i="5"/>
  <c r="M4532" i="5"/>
  <c r="P4531" i="5"/>
  <c r="N4531" i="5"/>
  <c r="M4531" i="5"/>
  <c r="P4530" i="5"/>
  <c r="N4530" i="5"/>
  <c r="M4530" i="5"/>
  <c r="P4529" i="5"/>
  <c r="N4529" i="5"/>
  <c r="M4529" i="5"/>
  <c r="P4528" i="5"/>
  <c r="N4528" i="5"/>
  <c r="M4528" i="5"/>
  <c r="P4527" i="5"/>
  <c r="N4527" i="5"/>
  <c r="M4527" i="5"/>
  <c r="P4526" i="5"/>
  <c r="N4526" i="5"/>
  <c r="M4526" i="5"/>
  <c r="P4525" i="5"/>
  <c r="N4525" i="5"/>
  <c r="M4525" i="5"/>
  <c r="P4524" i="5"/>
  <c r="N4524" i="5"/>
  <c r="M4524" i="5"/>
  <c r="P4523" i="5"/>
  <c r="N4523" i="5"/>
  <c r="M4523" i="5"/>
  <c r="P4522" i="5"/>
  <c r="N4522" i="5"/>
  <c r="M4522" i="5"/>
  <c r="P4521" i="5"/>
  <c r="N4521" i="5"/>
  <c r="M4521" i="5"/>
  <c r="P4520" i="5"/>
  <c r="N4520" i="5"/>
  <c r="M4520" i="5"/>
  <c r="P4519" i="5"/>
  <c r="N4519" i="5"/>
  <c r="M4519" i="5"/>
  <c r="P4518" i="5"/>
  <c r="N4518" i="5"/>
  <c r="M4518" i="5"/>
  <c r="P4517" i="5"/>
  <c r="N4517" i="5"/>
  <c r="M4517" i="5"/>
  <c r="P4516" i="5"/>
  <c r="N4516" i="5"/>
  <c r="M4516" i="5"/>
  <c r="P4515" i="5"/>
  <c r="N4515" i="5"/>
  <c r="M4515" i="5"/>
  <c r="P4514" i="5"/>
  <c r="N4514" i="5"/>
  <c r="M4514" i="5"/>
  <c r="P4513" i="5"/>
  <c r="N4513" i="5"/>
  <c r="M4513" i="5"/>
  <c r="P4512" i="5"/>
  <c r="N4512" i="5"/>
  <c r="M4512" i="5"/>
  <c r="P4511" i="5"/>
  <c r="N4511" i="5"/>
  <c r="M4511" i="5"/>
  <c r="P4510" i="5"/>
  <c r="N4510" i="5"/>
  <c r="M4510" i="5"/>
  <c r="P4509" i="5"/>
  <c r="N4509" i="5"/>
  <c r="M4509" i="5"/>
  <c r="P4508" i="5"/>
  <c r="N4508" i="5"/>
  <c r="M4508" i="5"/>
  <c r="P4507" i="5"/>
  <c r="N4507" i="5"/>
  <c r="M4507" i="5"/>
  <c r="P4506" i="5"/>
  <c r="N4506" i="5"/>
  <c r="M4506" i="5"/>
  <c r="P4505" i="5"/>
  <c r="N4505" i="5"/>
  <c r="M4505" i="5"/>
  <c r="P4504" i="5"/>
  <c r="N4504" i="5"/>
  <c r="M4504" i="5"/>
  <c r="P4503" i="5"/>
  <c r="N4503" i="5"/>
  <c r="M4503" i="5"/>
  <c r="P4502" i="5"/>
  <c r="N4502" i="5"/>
  <c r="M4502" i="5"/>
  <c r="P4501" i="5"/>
  <c r="N4501" i="5"/>
  <c r="M4501" i="5"/>
  <c r="P4500" i="5"/>
  <c r="N4500" i="5"/>
  <c r="M4500" i="5"/>
  <c r="P4499" i="5"/>
  <c r="N4499" i="5"/>
  <c r="M4499" i="5"/>
  <c r="P4498" i="5"/>
  <c r="N4498" i="5"/>
  <c r="M4498" i="5"/>
  <c r="P4497" i="5"/>
  <c r="N4497" i="5"/>
  <c r="M4497" i="5"/>
  <c r="P4496" i="5"/>
  <c r="N4496" i="5"/>
  <c r="M4496" i="5"/>
  <c r="P4495" i="5"/>
  <c r="N4495" i="5"/>
  <c r="M4495" i="5"/>
  <c r="P4494" i="5"/>
  <c r="N4494" i="5"/>
  <c r="M4494" i="5"/>
  <c r="P4493" i="5"/>
  <c r="N4493" i="5"/>
  <c r="M4493" i="5"/>
  <c r="P4492" i="5"/>
  <c r="N4492" i="5"/>
  <c r="M4492" i="5"/>
  <c r="P4491" i="5"/>
  <c r="N4491" i="5"/>
  <c r="M4491" i="5"/>
  <c r="P4490" i="5"/>
  <c r="N4490" i="5"/>
  <c r="M4490" i="5"/>
  <c r="P4489" i="5"/>
  <c r="N4489" i="5"/>
  <c r="M4489" i="5"/>
  <c r="P4488" i="5"/>
  <c r="N4488" i="5"/>
  <c r="M4488" i="5"/>
  <c r="P4487" i="5"/>
  <c r="N4487" i="5"/>
  <c r="M4487" i="5"/>
  <c r="P4486" i="5"/>
  <c r="N4486" i="5"/>
  <c r="M4486" i="5"/>
  <c r="P4485" i="5"/>
  <c r="N4485" i="5"/>
  <c r="M4485" i="5"/>
  <c r="P4484" i="5"/>
  <c r="N4484" i="5"/>
  <c r="M4484" i="5"/>
  <c r="P4483" i="5"/>
  <c r="N4483" i="5"/>
  <c r="M4483" i="5"/>
  <c r="P4482" i="5"/>
  <c r="N4482" i="5"/>
  <c r="M4482" i="5"/>
  <c r="P4481" i="5"/>
  <c r="N4481" i="5"/>
  <c r="M4481" i="5"/>
  <c r="P4480" i="5"/>
  <c r="N4480" i="5"/>
  <c r="M4480" i="5"/>
  <c r="P4479" i="5"/>
  <c r="N4479" i="5"/>
  <c r="M4479" i="5"/>
  <c r="P4478" i="5"/>
  <c r="N4478" i="5"/>
  <c r="M4478" i="5"/>
  <c r="P4477" i="5"/>
  <c r="N4477" i="5"/>
  <c r="M4477" i="5"/>
  <c r="P4476" i="5"/>
  <c r="N4476" i="5"/>
  <c r="M4476" i="5"/>
  <c r="P4475" i="5"/>
  <c r="N4475" i="5"/>
  <c r="M4475" i="5"/>
  <c r="P4474" i="5"/>
  <c r="N4474" i="5"/>
  <c r="M4474" i="5"/>
  <c r="P4473" i="5"/>
  <c r="N4473" i="5"/>
  <c r="M4473" i="5"/>
  <c r="P4472" i="5"/>
  <c r="N4472" i="5"/>
  <c r="M4472" i="5"/>
  <c r="P4471" i="5"/>
  <c r="N4471" i="5"/>
  <c r="M4471" i="5"/>
  <c r="P4470" i="5"/>
  <c r="N4470" i="5"/>
  <c r="M4470" i="5"/>
  <c r="P4469" i="5"/>
  <c r="N4469" i="5"/>
  <c r="M4469" i="5"/>
  <c r="P4468" i="5"/>
  <c r="N4468" i="5"/>
  <c r="M4468" i="5"/>
  <c r="P4467" i="5"/>
  <c r="N4467" i="5"/>
  <c r="M4467" i="5"/>
  <c r="P4466" i="5"/>
  <c r="N4466" i="5"/>
  <c r="M4466" i="5"/>
  <c r="P4465" i="5"/>
  <c r="N4465" i="5"/>
  <c r="M4465" i="5"/>
  <c r="P4464" i="5"/>
  <c r="N4464" i="5"/>
  <c r="M4464" i="5"/>
  <c r="P4463" i="5"/>
  <c r="N4463" i="5"/>
  <c r="M4463" i="5"/>
  <c r="P4462" i="5"/>
  <c r="N4462" i="5"/>
  <c r="M4462" i="5"/>
  <c r="P4461" i="5"/>
  <c r="N4461" i="5"/>
  <c r="M4461" i="5"/>
  <c r="P4460" i="5"/>
  <c r="N4460" i="5"/>
  <c r="M4460" i="5"/>
  <c r="P4459" i="5"/>
  <c r="N4459" i="5"/>
  <c r="M4459" i="5"/>
  <c r="P4458" i="5"/>
  <c r="N4458" i="5"/>
  <c r="M4458" i="5"/>
  <c r="P4457" i="5"/>
  <c r="N4457" i="5"/>
  <c r="M4457" i="5"/>
  <c r="P4456" i="5"/>
  <c r="N4456" i="5"/>
  <c r="M4456" i="5"/>
  <c r="P4455" i="5"/>
  <c r="N4455" i="5"/>
  <c r="M4455" i="5"/>
  <c r="P4454" i="5"/>
  <c r="N4454" i="5"/>
  <c r="M4454" i="5"/>
  <c r="P4453" i="5"/>
  <c r="N4453" i="5"/>
  <c r="M4453" i="5"/>
  <c r="P4452" i="5"/>
  <c r="N4452" i="5"/>
  <c r="M4452" i="5"/>
  <c r="P4451" i="5"/>
  <c r="N4451" i="5"/>
  <c r="M4451" i="5"/>
  <c r="P4450" i="5"/>
  <c r="N4450" i="5"/>
  <c r="M4450" i="5"/>
  <c r="P4449" i="5"/>
  <c r="N4449" i="5"/>
  <c r="M4449" i="5"/>
  <c r="P4448" i="5"/>
  <c r="N4448" i="5"/>
  <c r="M4448" i="5"/>
  <c r="P4447" i="5"/>
  <c r="N4447" i="5"/>
  <c r="M4447" i="5"/>
  <c r="P4446" i="5"/>
  <c r="N4446" i="5"/>
  <c r="M4446" i="5"/>
  <c r="P4445" i="5"/>
  <c r="N4445" i="5"/>
  <c r="M4445" i="5"/>
  <c r="P4444" i="5"/>
  <c r="N4444" i="5"/>
  <c r="M4444" i="5"/>
  <c r="P4443" i="5"/>
  <c r="N4443" i="5"/>
  <c r="M4443" i="5"/>
  <c r="P4442" i="5"/>
  <c r="N4442" i="5"/>
  <c r="M4442" i="5"/>
  <c r="P4441" i="5"/>
  <c r="N4441" i="5"/>
  <c r="M4441" i="5"/>
  <c r="P4440" i="5"/>
  <c r="N4440" i="5"/>
  <c r="M4440" i="5"/>
  <c r="P4439" i="5"/>
  <c r="N4439" i="5"/>
  <c r="M4439" i="5"/>
  <c r="P4438" i="5"/>
  <c r="N4438" i="5"/>
  <c r="M4438" i="5"/>
  <c r="P4437" i="5"/>
  <c r="N4437" i="5"/>
  <c r="M4437" i="5"/>
  <c r="P4436" i="5"/>
  <c r="N4436" i="5"/>
  <c r="M4436" i="5"/>
  <c r="P4435" i="5"/>
  <c r="N4435" i="5"/>
  <c r="M4435" i="5"/>
  <c r="P4434" i="5"/>
  <c r="N4434" i="5"/>
  <c r="M4434" i="5"/>
  <c r="P4433" i="5"/>
  <c r="N4433" i="5"/>
  <c r="M4433" i="5"/>
  <c r="P4432" i="5"/>
  <c r="N4432" i="5"/>
  <c r="M4432" i="5"/>
  <c r="P4431" i="5"/>
  <c r="N4431" i="5"/>
  <c r="M4431" i="5"/>
  <c r="P4430" i="5"/>
  <c r="N4430" i="5"/>
  <c r="M4430" i="5"/>
  <c r="P4429" i="5"/>
  <c r="N4429" i="5"/>
  <c r="M4429" i="5"/>
  <c r="P4428" i="5"/>
  <c r="N4428" i="5"/>
  <c r="M4428" i="5"/>
  <c r="P4427" i="5"/>
  <c r="N4427" i="5"/>
  <c r="M4427" i="5"/>
  <c r="P4426" i="5"/>
  <c r="N4426" i="5"/>
  <c r="M4426" i="5"/>
  <c r="P4425" i="5"/>
  <c r="N4425" i="5"/>
  <c r="M4425" i="5"/>
  <c r="P4424" i="5"/>
  <c r="N4424" i="5"/>
  <c r="M4424" i="5"/>
  <c r="P4423" i="5"/>
  <c r="N4423" i="5"/>
  <c r="M4423" i="5"/>
  <c r="P4422" i="5"/>
  <c r="N4422" i="5"/>
  <c r="M4422" i="5"/>
  <c r="P4421" i="5"/>
  <c r="N4421" i="5"/>
  <c r="M4421" i="5"/>
  <c r="P4420" i="5"/>
  <c r="N4420" i="5"/>
  <c r="M4420" i="5"/>
  <c r="P4419" i="5"/>
  <c r="N4419" i="5"/>
  <c r="M4419" i="5"/>
  <c r="P4418" i="5"/>
  <c r="N4418" i="5"/>
  <c r="M4418" i="5"/>
  <c r="P4417" i="5"/>
  <c r="N4417" i="5"/>
  <c r="M4417" i="5"/>
  <c r="P4416" i="5"/>
  <c r="N4416" i="5"/>
  <c r="M4416" i="5"/>
  <c r="P4415" i="5"/>
  <c r="N4415" i="5"/>
  <c r="M4415" i="5"/>
  <c r="P4414" i="5"/>
  <c r="N4414" i="5"/>
  <c r="M4414" i="5"/>
  <c r="P4413" i="5"/>
  <c r="N4413" i="5"/>
  <c r="M4413" i="5"/>
  <c r="P4412" i="5"/>
  <c r="N4412" i="5"/>
  <c r="M4412" i="5"/>
  <c r="P4411" i="5"/>
  <c r="N4411" i="5"/>
  <c r="M4411" i="5"/>
  <c r="P4410" i="5"/>
  <c r="N4410" i="5"/>
  <c r="M4410" i="5"/>
  <c r="P4409" i="5"/>
  <c r="N4409" i="5"/>
  <c r="M4409" i="5"/>
  <c r="P4408" i="5"/>
  <c r="N4408" i="5"/>
  <c r="M4408" i="5"/>
  <c r="P4407" i="5"/>
  <c r="N4407" i="5"/>
  <c r="M4407" i="5"/>
  <c r="P4406" i="5"/>
  <c r="N4406" i="5"/>
  <c r="M4406" i="5"/>
  <c r="P4405" i="5"/>
  <c r="N4405" i="5"/>
  <c r="M4405" i="5"/>
  <c r="P4404" i="5"/>
  <c r="N4404" i="5"/>
  <c r="M4404" i="5"/>
  <c r="P4403" i="5"/>
  <c r="N4403" i="5"/>
  <c r="M4403" i="5"/>
  <c r="P4402" i="5"/>
  <c r="N4402" i="5"/>
  <c r="M4402" i="5"/>
  <c r="P4401" i="5"/>
  <c r="N4401" i="5"/>
  <c r="M4401" i="5"/>
  <c r="P4400" i="5"/>
  <c r="N4400" i="5"/>
  <c r="M4400" i="5"/>
  <c r="P4399" i="5"/>
  <c r="N4399" i="5"/>
  <c r="M4399" i="5"/>
  <c r="P4398" i="5"/>
  <c r="N4398" i="5"/>
  <c r="M4398" i="5"/>
  <c r="P4397" i="5"/>
  <c r="N4397" i="5"/>
  <c r="M4397" i="5"/>
  <c r="P4396" i="5"/>
  <c r="N4396" i="5"/>
  <c r="M4396" i="5"/>
  <c r="P4395" i="5"/>
  <c r="N4395" i="5"/>
  <c r="M4395" i="5"/>
  <c r="P4394" i="5"/>
  <c r="N4394" i="5"/>
  <c r="M4394" i="5"/>
  <c r="P4393" i="5"/>
  <c r="N4393" i="5"/>
  <c r="M4393" i="5"/>
  <c r="P4392" i="5"/>
  <c r="N4392" i="5"/>
  <c r="M4392" i="5"/>
  <c r="P4391" i="5"/>
  <c r="N4391" i="5"/>
  <c r="M4391" i="5"/>
  <c r="P4390" i="5"/>
  <c r="N4390" i="5"/>
  <c r="M4390" i="5"/>
  <c r="P4389" i="5"/>
  <c r="N4389" i="5"/>
  <c r="M4389" i="5"/>
  <c r="P4388" i="5"/>
  <c r="N4388" i="5"/>
  <c r="M4388" i="5"/>
  <c r="P4387" i="5"/>
  <c r="N4387" i="5"/>
  <c r="M4387" i="5"/>
  <c r="P4386" i="5"/>
  <c r="N4386" i="5"/>
  <c r="M4386" i="5"/>
  <c r="P4385" i="5"/>
  <c r="N4385" i="5"/>
  <c r="M4385" i="5"/>
  <c r="P4384" i="5"/>
  <c r="N4384" i="5"/>
  <c r="M4384" i="5"/>
  <c r="P4383" i="5"/>
  <c r="N4383" i="5"/>
  <c r="M4383" i="5"/>
  <c r="P4382" i="5"/>
  <c r="N4382" i="5"/>
  <c r="M4382" i="5"/>
  <c r="P4381" i="5"/>
  <c r="N4381" i="5"/>
  <c r="M4381" i="5"/>
  <c r="P4380" i="5"/>
  <c r="N4380" i="5"/>
  <c r="M4380" i="5"/>
  <c r="P4379" i="5"/>
  <c r="N4379" i="5"/>
  <c r="M4379" i="5"/>
  <c r="P4378" i="5"/>
  <c r="N4378" i="5"/>
  <c r="M4378" i="5"/>
  <c r="P4377" i="5"/>
  <c r="N4377" i="5"/>
  <c r="M4377" i="5"/>
  <c r="P4376" i="5"/>
  <c r="N4376" i="5"/>
  <c r="M4376" i="5"/>
  <c r="P4375" i="5"/>
  <c r="N4375" i="5"/>
  <c r="M4375" i="5"/>
  <c r="P4374" i="5"/>
  <c r="N4374" i="5"/>
  <c r="M4374" i="5"/>
  <c r="P4373" i="5"/>
  <c r="N4373" i="5"/>
  <c r="M4373" i="5"/>
  <c r="P4372" i="5"/>
  <c r="N4372" i="5"/>
  <c r="M4372" i="5"/>
  <c r="P4371" i="5"/>
  <c r="N4371" i="5"/>
  <c r="M4371" i="5"/>
  <c r="P4370" i="5"/>
  <c r="N4370" i="5"/>
  <c r="M4370" i="5"/>
  <c r="P4369" i="5"/>
  <c r="N4369" i="5"/>
  <c r="M4369" i="5"/>
  <c r="P4368" i="5"/>
  <c r="N4368" i="5"/>
  <c r="M4368" i="5"/>
  <c r="P4367" i="5"/>
  <c r="N4367" i="5"/>
  <c r="M4367" i="5"/>
  <c r="P4366" i="5"/>
  <c r="N4366" i="5"/>
  <c r="M4366" i="5"/>
  <c r="P4365" i="5"/>
  <c r="N4365" i="5"/>
  <c r="M4365" i="5"/>
  <c r="P4364" i="5"/>
  <c r="N4364" i="5"/>
  <c r="M4364" i="5"/>
  <c r="P4363" i="5"/>
  <c r="N4363" i="5"/>
  <c r="M4363" i="5"/>
  <c r="P4362" i="5"/>
  <c r="N4362" i="5"/>
  <c r="M4362" i="5"/>
  <c r="P4361" i="5"/>
  <c r="N4361" i="5"/>
  <c r="M4361" i="5"/>
  <c r="P4360" i="5"/>
  <c r="N4360" i="5"/>
  <c r="M4360" i="5"/>
  <c r="P4359" i="5"/>
  <c r="N4359" i="5"/>
  <c r="M4359" i="5"/>
  <c r="P4358" i="5"/>
  <c r="N4358" i="5"/>
  <c r="M4358" i="5"/>
  <c r="P4357" i="5"/>
  <c r="N4357" i="5"/>
  <c r="M4357" i="5"/>
  <c r="P4356" i="5"/>
  <c r="N4356" i="5"/>
  <c r="M4356" i="5"/>
  <c r="P4355" i="5"/>
  <c r="N4355" i="5"/>
  <c r="M4355" i="5"/>
  <c r="P4354" i="5"/>
  <c r="N4354" i="5"/>
  <c r="M4354" i="5"/>
  <c r="P4353" i="5"/>
  <c r="N4353" i="5"/>
  <c r="M4353" i="5"/>
  <c r="P4352" i="5"/>
  <c r="N4352" i="5"/>
  <c r="M4352" i="5"/>
  <c r="P4351" i="5"/>
  <c r="N4351" i="5"/>
  <c r="M4351" i="5"/>
  <c r="P4350" i="5"/>
  <c r="N4350" i="5"/>
  <c r="M4350" i="5"/>
  <c r="P4349" i="5"/>
  <c r="N4349" i="5"/>
  <c r="M4349" i="5"/>
  <c r="P4348" i="5"/>
  <c r="N4348" i="5"/>
  <c r="M4348" i="5"/>
  <c r="P4347" i="5"/>
  <c r="N4347" i="5"/>
  <c r="M4347" i="5"/>
  <c r="P4346" i="5"/>
  <c r="N4346" i="5"/>
  <c r="M4346" i="5"/>
  <c r="P4345" i="5"/>
  <c r="N4345" i="5"/>
  <c r="M4345" i="5"/>
  <c r="P4344" i="5"/>
  <c r="N4344" i="5"/>
  <c r="M4344" i="5"/>
  <c r="P4343" i="5"/>
  <c r="N4343" i="5"/>
  <c r="M4343" i="5"/>
  <c r="P4342" i="5"/>
  <c r="N4342" i="5"/>
  <c r="M4342" i="5"/>
  <c r="P4341" i="5"/>
  <c r="N4341" i="5"/>
  <c r="M4341" i="5"/>
  <c r="P4340" i="5"/>
  <c r="N4340" i="5"/>
  <c r="M4340" i="5"/>
  <c r="P4339" i="5"/>
  <c r="N4339" i="5"/>
  <c r="M4339" i="5"/>
  <c r="P4338" i="5"/>
  <c r="N4338" i="5"/>
  <c r="M4338" i="5"/>
  <c r="P4337" i="5"/>
  <c r="N4337" i="5"/>
  <c r="M4337" i="5"/>
  <c r="P4336" i="5"/>
  <c r="N4336" i="5"/>
  <c r="M4336" i="5"/>
  <c r="P4335" i="5"/>
  <c r="N4335" i="5"/>
  <c r="M4335" i="5"/>
  <c r="P4334" i="5"/>
  <c r="N4334" i="5"/>
  <c r="M4334" i="5"/>
  <c r="P4333" i="5"/>
  <c r="N4333" i="5"/>
  <c r="M4333" i="5"/>
  <c r="P4332" i="5"/>
  <c r="N4332" i="5"/>
  <c r="M4332" i="5"/>
  <c r="P4331" i="5"/>
  <c r="N4331" i="5"/>
  <c r="M4331" i="5"/>
  <c r="P4330" i="5"/>
  <c r="N4330" i="5"/>
  <c r="M4330" i="5"/>
  <c r="P4329" i="5"/>
  <c r="N4329" i="5"/>
  <c r="M4329" i="5"/>
  <c r="P4328" i="5"/>
  <c r="N4328" i="5"/>
  <c r="M4328" i="5"/>
  <c r="P4327" i="5"/>
  <c r="N4327" i="5"/>
  <c r="M4327" i="5"/>
  <c r="P4326" i="5"/>
  <c r="N4326" i="5"/>
  <c r="M4326" i="5"/>
  <c r="P4325" i="5"/>
  <c r="N4325" i="5"/>
  <c r="M4325" i="5"/>
  <c r="P4324" i="5"/>
  <c r="N4324" i="5"/>
  <c r="M4324" i="5"/>
  <c r="P4323" i="5"/>
  <c r="N4323" i="5"/>
  <c r="M4323" i="5"/>
  <c r="P4322" i="5"/>
  <c r="N4322" i="5"/>
  <c r="M4322" i="5"/>
  <c r="P4321" i="5"/>
  <c r="N4321" i="5"/>
  <c r="M4321" i="5"/>
  <c r="P4320" i="5"/>
  <c r="N4320" i="5"/>
  <c r="M4320" i="5"/>
  <c r="P4319" i="5"/>
  <c r="N4319" i="5"/>
  <c r="M4319" i="5"/>
  <c r="P4318" i="5"/>
  <c r="N4318" i="5"/>
  <c r="M4318" i="5"/>
  <c r="P4317" i="5"/>
  <c r="N4317" i="5"/>
  <c r="M4317" i="5"/>
  <c r="P4316" i="5"/>
  <c r="N4316" i="5"/>
  <c r="M4316" i="5"/>
  <c r="P4315" i="5"/>
  <c r="N4315" i="5"/>
  <c r="M4315" i="5"/>
  <c r="P4314" i="5"/>
  <c r="N4314" i="5"/>
  <c r="M4314" i="5"/>
  <c r="P4313" i="5"/>
  <c r="N4313" i="5"/>
  <c r="M4313" i="5"/>
  <c r="P4312" i="5"/>
  <c r="N4312" i="5"/>
  <c r="M4312" i="5"/>
  <c r="P4311" i="5"/>
  <c r="N4311" i="5"/>
  <c r="M4311" i="5"/>
  <c r="P4310" i="5"/>
  <c r="N4310" i="5"/>
  <c r="M4310" i="5"/>
  <c r="P4309" i="5"/>
  <c r="N4309" i="5"/>
  <c r="M4309" i="5"/>
  <c r="P4308" i="5"/>
  <c r="N4308" i="5"/>
  <c r="M4308" i="5"/>
  <c r="P4307" i="5"/>
  <c r="N4307" i="5"/>
  <c r="M4307" i="5"/>
  <c r="P4306" i="5"/>
  <c r="N4306" i="5"/>
  <c r="M4306" i="5"/>
  <c r="P4305" i="5"/>
  <c r="N4305" i="5"/>
  <c r="M4305" i="5"/>
  <c r="P4304" i="5"/>
  <c r="N4304" i="5"/>
  <c r="M4304" i="5"/>
  <c r="P4303" i="5"/>
  <c r="N4303" i="5"/>
  <c r="M4303" i="5"/>
  <c r="P4302" i="5"/>
  <c r="N4302" i="5"/>
  <c r="M4302" i="5"/>
  <c r="P4301" i="5"/>
  <c r="N4301" i="5"/>
  <c r="M4301" i="5"/>
  <c r="P4300" i="5"/>
  <c r="N4300" i="5"/>
  <c r="M4300" i="5"/>
  <c r="P4299" i="5"/>
  <c r="N4299" i="5"/>
  <c r="M4299" i="5"/>
  <c r="P4298" i="5"/>
  <c r="N4298" i="5"/>
  <c r="M4298" i="5"/>
  <c r="P4297" i="5"/>
  <c r="N4297" i="5"/>
  <c r="M4297" i="5"/>
  <c r="P4296" i="5"/>
  <c r="N4296" i="5"/>
  <c r="M4296" i="5"/>
  <c r="P4295" i="5"/>
  <c r="N4295" i="5"/>
  <c r="M4295" i="5"/>
  <c r="P4294" i="5"/>
  <c r="N4294" i="5"/>
  <c r="M4294" i="5"/>
  <c r="P4293" i="5"/>
  <c r="N4293" i="5"/>
  <c r="M4293" i="5"/>
  <c r="P4292" i="5"/>
  <c r="N4292" i="5"/>
  <c r="M4292" i="5"/>
  <c r="P4291" i="5"/>
  <c r="N4291" i="5"/>
  <c r="M4291" i="5"/>
  <c r="P4290" i="5"/>
  <c r="N4290" i="5"/>
  <c r="M4290" i="5"/>
  <c r="P4289" i="5"/>
  <c r="N4289" i="5"/>
  <c r="M4289" i="5"/>
  <c r="P4288" i="5"/>
  <c r="N4288" i="5"/>
  <c r="M4288" i="5"/>
  <c r="P4287" i="5"/>
  <c r="N4287" i="5"/>
  <c r="M4287" i="5"/>
  <c r="P4286" i="5"/>
  <c r="N4286" i="5"/>
  <c r="M4286" i="5"/>
  <c r="P4285" i="5"/>
  <c r="N4285" i="5"/>
  <c r="M4285" i="5"/>
  <c r="P4284" i="5"/>
  <c r="N4284" i="5"/>
  <c r="M4284" i="5"/>
  <c r="P4283" i="5"/>
  <c r="N4283" i="5"/>
  <c r="M4283" i="5"/>
  <c r="P4282" i="5"/>
  <c r="N4282" i="5"/>
  <c r="M4282" i="5"/>
  <c r="P4281" i="5"/>
  <c r="N4281" i="5"/>
  <c r="M4281" i="5"/>
  <c r="P4280" i="5"/>
  <c r="N4280" i="5"/>
  <c r="M4280" i="5"/>
  <c r="P4279" i="5"/>
  <c r="N4279" i="5"/>
  <c r="M4279" i="5"/>
  <c r="P4278" i="5"/>
  <c r="N4278" i="5"/>
  <c r="M4278" i="5"/>
  <c r="P4277" i="5"/>
  <c r="N4277" i="5"/>
  <c r="M4277" i="5"/>
  <c r="P4276" i="5"/>
  <c r="N4276" i="5"/>
  <c r="M4276" i="5"/>
  <c r="P4275" i="5"/>
  <c r="N4275" i="5"/>
  <c r="M4275" i="5"/>
  <c r="P4274" i="5"/>
  <c r="N4274" i="5"/>
  <c r="M4274" i="5"/>
  <c r="P4273" i="5"/>
  <c r="N4273" i="5"/>
  <c r="M4273" i="5"/>
  <c r="P4272" i="5"/>
  <c r="N4272" i="5"/>
  <c r="M4272" i="5"/>
  <c r="P4271" i="5"/>
  <c r="N4271" i="5"/>
  <c r="M4271" i="5"/>
  <c r="P4270" i="5"/>
  <c r="N4270" i="5"/>
  <c r="M4270" i="5"/>
  <c r="P4269" i="5"/>
  <c r="N4269" i="5"/>
  <c r="M4269" i="5"/>
  <c r="P4268" i="5"/>
  <c r="N4268" i="5"/>
  <c r="M4268" i="5"/>
  <c r="P4267" i="5"/>
  <c r="N4267" i="5"/>
  <c r="M4267" i="5"/>
  <c r="P4266" i="5"/>
  <c r="N4266" i="5"/>
  <c r="M4266" i="5"/>
  <c r="P4265" i="5"/>
  <c r="N4265" i="5"/>
  <c r="M4265" i="5"/>
  <c r="P4264" i="5"/>
  <c r="N4264" i="5"/>
  <c r="M4264" i="5"/>
  <c r="P4263" i="5"/>
  <c r="N4263" i="5"/>
  <c r="M4263" i="5"/>
  <c r="P4262" i="5"/>
  <c r="N4262" i="5"/>
  <c r="M4262" i="5"/>
  <c r="P4261" i="5"/>
  <c r="N4261" i="5"/>
  <c r="M4261" i="5"/>
  <c r="P4260" i="5"/>
  <c r="N4260" i="5"/>
  <c r="M4260" i="5"/>
  <c r="P4259" i="5"/>
  <c r="N4259" i="5"/>
  <c r="M4259" i="5"/>
  <c r="P4258" i="5"/>
  <c r="N4258" i="5"/>
  <c r="M4258" i="5"/>
  <c r="P4257" i="5"/>
  <c r="N4257" i="5"/>
  <c r="M4257" i="5"/>
  <c r="P4256" i="5"/>
  <c r="N4256" i="5"/>
  <c r="M4256" i="5"/>
  <c r="P4255" i="5"/>
  <c r="N4255" i="5"/>
  <c r="M4255" i="5"/>
  <c r="P4254" i="5"/>
  <c r="N4254" i="5"/>
  <c r="M4254" i="5"/>
  <c r="P4253" i="5"/>
  <c r="N4253" i="5"/>
  <c r="M4253" i="5"/>
  <c r="P4252" i="5"/>
  <c r="N4252" i="5"/>
  <c r="M4252" i="5"/>
  <c r="P4251" i="5"/>
  <c r="N4251" i="5"/>
  <c r="M4251" i="5"/>
  <c r="P4250" i="5"/>
  <c r="N4250" i="5"/>
  <c r="M4250" i="5"/>
  <c r="P4249" i="5"/>
  <c r="N4249" i="5"/>
  <c r="M4249" i="5"/>
  <c r="P4248" i="5"/>
  <c r="N4248" i="5"/>
  <c r="M4248" i="5"/>
  <c r="P4247" i="5"/>
  <c r="N4247" i="5"/>
  <c r="M4247" i="5"/>
  <c r="P4246" i="5"/>
  <c r="N4246" i="5"/>
  <c r="M4246" i="5"/>
  <c r="P4245" i="5"/>
  <c r="N4245" i="5"/>
  <c r="M4245" i="5"/>
  <c r="P4244" i="5"/>
  <c r="N4244" i="5"/>
  <c r="M4244" i="5"/>
  <c r="P4243" i="5"/>
  <c r="N4243" i="5"/>
  <c r="M4243" i="5"/>
  <c r="P4242" i="5"/>
  <c r="N4242" i="5"/>
  <c r="M4242" i="5"/>
  <c r="P4241" i="5"/>
  <c r="N4241" i="5"/>
  <c r="M4241" i="5"/>
  <c r="P4240" i="5"/>
  <c r="N4240" i="5"/>
  <c r="M4240" i="5"/>
  <c r="P4239" i="5"/>
  <c r="N4239" i="5"/>
  <c r="M4239" i="5"/>
  <c r="P4238" i="5"/>
  <c r="N4238" i="5"/>
  <c r="M4238" i="5"/>
  <c r="P4237" i="5"/>
  <c r="N4237" i="5"/>
  <c r="M4237" i="5"/>
  <c r="P4236" i="5"/>
  <c r="N4236" i="5"/>
  <c r="M4236" i="5"/>
  <c r="P4235" i="5"/>
  <c r="N4235" i="5"/>
  <c r="M4235" i="5"/>
  <c r="P4234" i="5"/>
  <c r="N4234" i="5"/>
  <c r="M4234" i="5"/>
  <c r="P4233" i="5"/>
  <c r="N4233" i="5"/>
  <c r="M4233" i="5"/>
  <c r="P4232" i="5"/>
  <c r="N4232" i="5"/>
  <c r="M4232" i="5"/>
  <c r="P4231" i="5"/>
  <c r="N4231" i="5"/>
  <c r="M4231" i="5"/>
  <c r="P4230" i="5"/>
  <c r="N4230" i="5"/>
  <c r="M4230" i="5"/>
  <c r="P4229" i="5"/>
  <c r="N4229" i="5"/>
  <c r="M4229" i="5"/>
  <c r="P4228" i="5"/>
  <c r="N4228" i="5"/>
  <c r="M4228" i="5"/>
  <c r="P4227" i="5"/>
  <c r="N4227" i="5"/>
  <c r="M4227" i="5"/>
  <c r="P4226" i="5"/>
  <c r="N4226" i="5"/>
  <c r="M4226" i="5"/>
  <c r="P4225" i="5"/>
  <c r="N4225" i="5"/>
  <c r="M4225" i="5"/>
  <c r="P4224" i="5"/>
  <c r="N4224" i="5"/>
  <c r="M4224" i="5"/>
  <c r="P4223" i="5"/>
  <c r="N4223" i="5"/>
  <c r="M4223" i="5"/>
  <c r="P4222" i="5"/>
  <c r="N4222" i="5"/>
  <c r="M4222" i="5"/>
  <c r="P4221" i="5"/>
  <c r="N4221" i="5"/>
  <c r="M4221" i="5"/>
  <c r="P4220" i="5"/>
  <c r="N4220" i="5"/>
  <c r="M4220" i="5"/>
  <c r="P4219" i="5"/>
  <c r="N4219" i="5"/>
  <c r="M4219" i="5"/>
  <c r="P4218" i="5"/>
  <c r="N4218" i="5"/>
  <c r="M4218" i="5"/>
  <c r="P4217" i="5"/>
  <c r="N4217" i="5"/>
  <c r="M4217" i="5"/>
  <c r="P4216" i="5"/>
  <c r="N4216" i="5"/>
  <c r="M4216" i="5"/>
  <c r="P4215" i="5"/>
  <c r="N4215" i="5"/>
  <c r="M4215" i="5"/>
  <c r="P4214" i="5"/>
  <c r="N4214" i="5"/>
  <c r="M4214" i="5"/>
  <c r="P4213" i="5"/>
  <c r="N4213" i="5"/>
  <c r="M4213" i="5"/>
  <c r="P4212" i="5"/>
  <c r="N4212" i="5"/>
  <c r="M4212" i="5"/>
  <c r="P4211" i="5"/>
  <c r="N4211" i="5"/>
  <c r="M4211" i="5"/>
  <c r="P4210" i="5"/>
  <c r="N4210" i="5"/>
  <c r="M4210" i="5"/>
  <c r="P4209" i="5"/>
  <c r="N4209" i="5"/>
  <c r="M4209" i="5"/>
  <c r="P4208" i="5"/>
  <c r="N4208" i="5"/>
  <c r="M4208" i="5"/>
  <c r="P4207" i="5"/>
  <c r="N4207" i="5"/>
  <c r="M4207" i="5"/>
  <c r="P4206" i="5"/>
  <c r="N4206" i="5"/>
  <c r="M4206" i="5"/>
  <c r="P4205" i="5"/>
  <c r="N4205" i="5"/>
  <c r="M4205" i="5"/>
  <c r="P4204" i="5"/>
  <c r="N4204" i="5"/>
  <c r="M4204" i="5"/>
  <c r="P4203" i="5"/>
  <c r="N4203" i="5"/>
  <c r="M4203" i="5"/>
  <c r="P4202" i="5"/>
  <c r="N4202" i="5"/>
  <c r="M4202" i="5"/>
  <c r="P4201" i="5"/>
  <c r="N4201" i="5"/>
  <c r="M4201" i="5"/>
  <c r="P4200" i="5"/>
  <c r="N4200" i="5"/>
  <c r="M4200" i="5"/>
  <c r="P4199" i="5"/>
  <c r="N4199" i="5"/>
  <c r="M4199" i="5"/>
  <c r="P4198" i="5"/>
  <c r="N4198" i="5"/>
  <c r="M4198" i="5"/>
  <c r="P4197" i="5"/>
  <c r="N4197" i="5"/>
  <c r="M4197" i="5"/>
  <c r="P4196" i="5"/>
  <c r="N4196" i="5"/>
  <c r="M4196" i="5"/>
  <c r="P4195" i="5"/>
  <c r="N4195" i="5"/>
  <c r="M4195" i="5"/>
  <c r="P4194" i="5"/>
  <c r="N4194" i="5"/>
  <c r="M4194" i="5"/>
  <c r="P4193" i="5"/>
  <c r="N4193" i="5"/>
  <c r="M4193" i="5"/>
  <c r="P4192" i="5"/>
  <c r="N4192" i="5"/>
  <c r="M4192" i="5"/>
  <c r="P4191" i="5"/>
  <c r="N4191" i="5"/>
  <c r="M4191" i="5"/>
  <c r="P4190" i="5"/>
  <c r="N4190" i="5"/>
  <c r="M4190" i="5"/>
  <c r="P4189" i="5"/>
  <c r="N4189" i="5"/>
  <c r="M4189" i="5"/>
  <c r="P4188" i="5"/>
  <c r="N4188" i="5"/>
  <c r="M4188" i="5"/>
  <c r="P4187" i="5"/>
  <c r="N4187" i="5"/>
  <c r="M4187" i="5"/>
  <c r="P4186" i="5"/>
  <c r="N4186" i="5"/>
  <c r="M4186" i="5"/>
  <c r="P4185" i="5"/>
  <c r="N4185" i="5"/>
  <c r="M4185" i="5"/>
  <c r="P4184" i="5"/>
  <c r="N4184" i="5"/>
  <c r="M4184" i="5"/>
  <c r="P4183" i="5"/>
  <c r="N4183" i="5"/>
  <c r="M4183" i="5"/>
  <c r="P4182" i="5"/>
  <c r="N4182" i="5"/>
  <c r="M4182" i="5"/>
  <c r="P4181" i="5"/>
  <c r="N4181" i="5"/>
  <c r="M4181" i="5"/>
  <c r="P4180" i="5"/>
  <c r="N4180" i="5"/>
  <c r="M4180" i="5"/>
  <c r="P4179" i="5"/>
  <c r="N4179" i="5"/>
  <c r="M4179" i="5"/>
  <c r="P4178" i="5"/>
  <c r="N4178" i="5"/>
  <c r="M4178" i="5"/>
  <c r="P4177" i="5"/>
  <c r="N4177" i="5"/>
  <c r="M4177" i="5"/>
  <c r="P4176" i="5"/>
  <c r="N4176" i="5"/>
  <c r="M4176" i="5"/>
  <c r="P4175" i="5"/>
  <c r="N4175" i="5"/>
  <c r="M4175" i="5"/>
  <c r="P4174" i="5"/>
  <c r="N4174" i="5"/>
  <c r="M4174" i="5"/>
  <c r="P4173" i="5"/>
  <c r="N4173" i="5"/>
  <c r="M4173" i="5"/>
  <c r="P4172" i="5"/>
  <c r="N4172" i="5"/>
  <c r="M4172" i="5"/>
  <c r="P4171" i="5"/>
  <c r="N4171" i="5"/>
  <c r="M4171" i="5"/>
  <c r="P4170" i="5"/>
  <c r="N4170" i="5"/>
  <c r="M4170" i="5"/>
  <c r="P4169" i="5"/>
  <c r="N4169" i="5"/>
  <c r="M4169" i="5"/>
  <c r="P4168" i="5"/>
  <c r="N4168" i="5"/>
  <c r="M4168" i="5"/>
  <c r="P4167" i="5"/>
  <c r="N4167" i="5"/>
  <c r="M4167" i="5"/>
  <c r="P4166" i="5"/>
  <c r="N4166" i="5"/>
  <c r="M4166" i="5"/>
  <c r="P4165" i="5"/>
  <c r="N4165" i="5"/>
  <c r="M4165" i="5"/>
  <c r="P4164" i="5"/>
  <c r="N4164" i="5"/>
  <c r="M4164" i="5"/>
  <c r="P4163" i="5"/>
  <c r="N4163" i="5"/>
  <c r="M4163" i="5"/>
  <c r="P4162" i="5"/>
  <c r="N4162" i="5"/>
  <c r="M4162" i="5"/>
  <c r="P4161" i="5"/>
  <c r="N4161" i="5"/>
  <c r="M4161" i="5"/>
  <c r="P4160" i="5"/>
  <c r="N4160" i="5"/>
  <c r="M4160" i="5"/>
  <c r="P4159" i="5"/>
  <c r="N4159" i="5"/>
  <c r="M4159" i="5"/>
  <c r="P4158" i="5"/>
  <c r="N4158" i="5"/>
  <c r="M4158" i="5"/>
  <c r="P4157" i="5"/>
  <c r="N4157" i="5"/>
  <c r="M4157" i="5"/>
  <c r="P4156" i="5"/>
  <c r="N4156" i="5"/>
  <c r="M4156" i="5"/>
  <c r="P4155" i="5"/>
  <c r="N4155" i="5"/>
  <c r="M4155" i="5"/>
  <c r="P4154" i="5"/>
  <c r="N4154" i="5"/>
  <c r="M4154" i="5"/>
  <c r="P4153" i="5"/>
  <c r="N4153" i="5"/>
  <c r="M4153" i="5"/>
  <c r="P4152" i="5"/>
  <c r="N4152" i="5"/>
  <c r="M4152" i="5"/>
  <c r="P4151" i="5"/>
  <c r="N4151" i="5"/>
  <c r="M4151" i="5"/>
  <c r="P4150" i="5"/>
  <c r="N4150" i="5"/>
  <c r="M4150" i="5"/>
  <c r="P4149" i="5"/>
  <c r="N4149" i="5"/>
  <c r="M4149" i="5"/>
  <c r="P4148" i="5"/>
  <c r="N4148" i="5"/>
  <c r="M4148" i="5"/>
  <c r="P4147" i="5"/>
  <c r="N4147" i="5"/>
  <c r="M4147" i="5"/>
  <c r="P4146" i="5"/>
  <c r="N4146" i="5"/>
  <c r="M4146" i="5"/>
  <c r="P4145" i="5"/>
  <c r="N4145" i="5"/>
  <c r="M4145" i="5"/>
  <c r="P4144" i="5"/>
  <c r="N4144" i="5"/>
  <c r="M4144" i="5"/>
  <c r="P4143" i="5"/>
  <c r="N4143" i="5"/>
  <c r="M4143" i="5"/>
  <c r="P4142" i="5"/>
  <c r="N4142" i="5"/>
  <c r="M4142" i="5"/>
  <c r="P4141" i="5"/>
  <c r="N4141" i="5"/>
  <c r="M4141" i="5"/>
  <c r="P4140" i="5"/>
  <c r="N4140" i="5"/>
  <c r="M4140" i="5"/>
  <c r="P4139" i="5"/>
  <c r="N4139" i="5"/>
  <c r="M4139" i="5"/>
  <c r="P4138" i="5"/>
  <c r="N4138" i="5"/>
  <c r="M4138" i="5"/>
  <c r="P4137" i="5"/>
  <c r="N4137" i="5"/>
  <c r="M4137" i="5"/>
  <c r="P4136" i="5"/>
  <c r="N4136" i="5"/>
  <c r="M4136" i="5"/>
  <c r="P4135" i="5"/>
  <c r="N4135" i="5"/>
  <c r="M4135" i="5"/>
  <c r="P4134" i="5"/>
  <c r="N4134" i="5"/>
  <c r="M4134" i="5"/>
  <c r="P4133" i="5"/>
  <c r="N4133" i="5"/>
  <c r="M4133" i="5"/>
  <c r="P4132" i="5"/>
  <c r="N4132" i="5"/>
  <c r="M4132" i="5"/>
  <c r="P4131" i="5"/>
  <c r="N4131" i="5"/>
  <c r="M4131" i="5"/>
  <c r="P4130" i="5"/>
  <c r="N4130" i="5"/>
  <c r="M4130" i="5"/>
  <c r="P4129" i="5"/>
  <c r="N4129" i="5"/>
  <c r="M4129" i="5"/>
  <c r="P4128" i="5"/>
  <c r="N4128" i="5"/>
  <c r="M4128" i="5"/>
  <c r="P4127" i="5"/>
  <c r="N4127" i="5"/>
  <c r="M4127" i="5"/>
  <c r="P4126" i="5"/>
  <c r="N4126" i="5"/>
  <c r="M4126" i="5"/>
  <c r="P4125" i="5"/>
  <c r="N4125" i="5"/>
  <c r="M4125" i="5"/>
  <c r="P4124" i="5"/>
  <c r="N4124" i="5"/>
  <c r="M4124" i="5"/>
  <c r="P4123" i="5"/>
  <c r="N4123" i="5"/>
  <c r="M4123" i="5"/>
  <c r="P4122" i="5"/>
  <c r="N4122" i="5"/>
  <c r="M4122" i="5"/>
  <c r="P4121" i="5"/>
  <c r="N4121" i="5"/>
  <c r="M4121" i="5"/>
  <c r="P4120" i="5"/>
  <c r="N4120" i="5"/>
  <c r="M4120" i="5"/>
  <c r="P4119" i="5"/>
  <c r="N4119" i="5"/>
  <c r="M4119" i="5"/>
  <c r="P4118" i="5"/>
  <c r="N4118" i="5"/>
  <c r="M4118" i="5"/>
  <c r="P4117" i="5"/>
  <c r="N4117" i="5"/>
  <c r="M4117" i="5"/>
  <c r="P4116" i="5"/>
  <c r="N4116" i="5"/>
  <c r="M4116" i="5"/>
  <c r="P4115" i="5"/>
  <c r="N4115" i="5"/>
  <c r="M4115" i="5"/>
  <c r="P4114" i="5"/>
  <c r="N4114" i="5"/>
  <c r="M4114" i="5"/>
  <c r="P4113" i="5"/>
  <c r="N4113" i="5"/>
  <c r="M4113" i="5"/>
  <c r="P4112" i="5"/>
  <c r="N4112" i="5"/>
  <c r="M4112" i="5"/>
  <c r="P4111" i="5"/>
  <c r="N4111" i="5"/>
  <c r="M4111" i="5"/>
  <c r="P4110" i="5"/>
  <c r="N4110" i="5"/>
  <c r="M4110" i="5"/>
  <c r="P4109" i="5"/>
  <c r="N4109" i="5"/>
  <c r="M4109" i="5"/>
  <c r="P4108" i="5"/>
  <c r="N4108" i="5"/>
  <c r="M4108" i="5"/>
  <c r="P4107" i="5"/>
  <c r="N4107" i="5"/>
  <c r="M4107" i="5"/>
  <c r="P4106" i="5"/>
  <c r="N4106" i="5"/>
  <c r="M4106" i="5"/>
  <c r="P4105" i="5"/>
  <c r="N4105" i="5"/>
  <c r="M4105" i="5"/>
  <c r="P4104" i="5"/>
  <c r="N4104" i="5"/>
  <c r="M4104" i="5"/>
  <c r="P4103" i="5"/>
  <c r="N4103" i="5"/>
  <c r="M4103" i="5"/>
  <c r="P4102" i="5"/>
  <c r="N4102" i="5"/>
  <c r="M4102" i="5"/>
  <c r="P4101" i="5"/>
  <c r="N4101" i="5"/>
  <c r="M4101" i="5"/>
  <c r="P4100" i="5"/>
  <c r="N4100" i="5"/>
  <c r="M4100" i="5"/>
  <c r="P4099" i="5"/>
  <c r="N4099" i="5"/>
  <c r="M4099" i="5"/>
  <c r="P4098" i="5"/>
  <c r="N4098" i="5"/>
  <c r="M4098" i="5"/>
  <c r="P4097" i="5"/>
  <c r="N4097" i="5"/>
  <c r="M4097" i="5"/>
  <c r="P4096" i="5"/>
  <c r="N4096" i="5"/>
  <c r="M4096" i="5"/>
  <c r="P4095" i="5"/>
  <c r="N4095" i="5"/>
  <c r="M4095" i="5"/>
  <c r="P4094" i="5"/>
  <c r="N4094" i="5"/>
  <c r="M4094" i="5"/>
  <c r="P4093" i="5"/>
  <c r="N4093" i="5"/>
  <c r="M4093" i="5"/>
  <c r="P4092" i="5"/>
  <c r="N4092" i="5"/>
  <c r="M4092" i="5"/>
  <c r="P4091" i="5"/>
  <c r="N4091" i="5"/>
  <c r="M4091" i="5"/>
  <c r="P4090" i="5"/>
  <c r="N4090" i="5"/>
  <c r="M4090" i="5"/>
  <c r="P4089" i="5"/>
  <c r="N4089" i="5"/>
  <c r="M4089" i="5"/>
  <c r="P4088" i="5"/>
  <c r="N4088" i="5"/>
  <c r="M4088" i="5"/>
  <c r="P4087" i="5"/>
  <c r="N4087" i="5"/>
  <c r="M4087" i="5"/>
  <c r="P4086" i="5"/>
  <c r="N4086" i="5"/>
  <c r="M4086" i="5"/>
  <c r="P4085" i="5"/>
  <c r="N4085" i="5"/>
  <c r="M4085" i="5"/>
  <c r="P4084" i="5"/>
  <c r="N4084" i="5"/>
  <c r="M4084" i="5"/>
  <c r="P4083" i="5"/>
  <c r="N4083" i="5"/>
  <c r="M4083" i="5"/>
  <c r="P4082" i="5"/>
  <c r="N4082" i="5"/>
  <c r="M4082" i="5"/>
  <c r="P4081" i="5"/>
  <c r="N4081" i="5"/>
  <c r="M4081" i="5"/>
  <c r="P4080" i="5"/>
  <c r="N4080" i="5"/>
  <c r="M4080" i="5"/>
  <c r="P4079" i="5"/>
  <c r="N4079" i="5"/>
  <c r="M4079" i="5"/>
  <c r="P4078" i="5"/>
  <c r="N4078" i="5"/>
  <c r="M4078" i="5"/>
  <c r="P4077" i="5"/>
  <c r="N4077" i="5"/>
  <c r="M4077" i="5"/>
  <c r="P4076" i="5"/>
  <c r="N4076" i="5"/>
  <c r="M4076" i="5"/>
  <c r="P4075" i="5"/>
  <c r="N4075" i="5"/>
  <c r="M4075" i="5"/>
  <c r="P4074" i="5"/>
  <c r="N4074" i="5"/>
  <c r="M4074" i="5"/>
  <c r="P4073" i="5"/>
  <c r="N4073" i="5"/>
  <c r="M4073" i="5"/>
  <c r="P4072" i="5"/>
  <c r="N4072" i="5"/>
  <c r="M4072" i="5"/>
  <c r="P4071" i="5"/>
  <c r="N4071" i="5"/>
  <c r="M4071" i="5"/>
  <c r="P4070" i="5"/>
  <c r="N4070" i="5"/>
  <c r="M4070" i="5"/>
  <c r="P4069" i="5"/>
  <c r="N4069" i="5"/>
  <c r="M4069" i="5"/>
  <c r="P4068" i="5"/>
  <c r="N4068" i="5"/>
  <c r="M4068" i="5"/>
  <c r="P4067" i="5"/>
  <c r="N4067" i="5"/>
  <c r="M4067" i="5"/>
  <c r="P4066" i="5"/>
  <c r="N4066" i="5"/>
  <c r="M4066" i="5"/>
  <c r="P4065" i="5"/>
  <c r="N4065" i="5"/>
  <c r="M4065" i="5"/>
  <c r="P4064" i="5"/>
  <c r="N4064" i="5"/>
  <c r="M4064" i="5"/>
  <c r="P4063" i="5"/>
  <c r="N4063" i="5"/>
  <c r="M4063" i="5"/>
  <c r="P4062" i="5"/>
  <c r="N4062" i="5"/>
  <c r="M4062" i="5"/>
  <c r="P4061" i="5"/>
  <c r="N4061" i="5"/>
  <c r="M4061" i="5"/>
  <c r="P4060" i="5"/>
  <c r="N4060" i="5"/>
  <c r="M4060" i="5"/>
  <c r="P4059" i="5"/>
  <c r="N4059" i="5"/>
  <c r="M4059" i="5"/>
  <c r="P4058" i="5"/>
  <c r="N4058" i="5"/>
  <c r="M4058" i="5"/>
  <c r="P4057" i="5"/>
  <c r="N4057" i="5"/>
  <c r="M4057" i="5"/>
  <c r="P4056" i="5"/>
  <c r="N4056" i="5"/>
  <c r="M4056" i="5"/>
  <c r="P4055" i="5"/>
  <c r="N4055" i="5"/>
  <c r="M4055" i="5"/>
  <c r="P4054" i="5"/>
  <c r="N4054" i="5"/>
  <c r="M4054" i="5"/>
  <c r="P4053" i="5"/>
  <c r="N4053" i="5"/>
  <c r="M4053" i="5"/>
  <c r="P4052" i="5"/>
  <c r="N4052" i="5"/>
  <c r="M4052" i="5"/>
  <c r="P4051" i="5"/>
  <c r="N4051" i="5"/>
  <c r="M4051" i="5"/>
  <c r="P4050" i="5"/>
  <c r="N4050" i="5"/>
  <c r="M4050" i="5"/>
  <c r="P4049" i="5"/>
  <c r="N4049" i="5"/>
  <c r="M4049" i="5"/>
  <c r="P4048" i="5"/>
  <c r="N4048" i="5"/>
  <c r="M4048" i="5"/>
  <c r="P4047" i="5"/>
  <c r="N4047" i="5"/>
  <c r="M4047" i="5"/>
  <c r="P4046" i="5"/>
  <c r="N4046" i="5"/>
  <c r="M4046" i="5"/>
  <c r="P4045" i="5"/>
  <c r="N4045" i="5"/>
  <c r="M4045" i="5"/>
  <c r="P4044" i="5"/>
  <c r="N4044" i="5"/>
  <c r="M4044" i="5"/>
  <c r="P4043" i="5"/>
  <c r="N4043" i="5"/>
  <c r="M4043" i="5"/>
  <c r="P4042" i="5"/>
  <c r="N4042" i="5"/>
  <c r="M4042" i="5"/>
  <c r="P4041" i="5"/>
  <c r="N4041" i="5"/>
  <c r="M4041" i="5"/>
  <c r="P4040" i="5"/>
  <c r="N4040" i="5"/>
  <c r="M4040" i="5"/>
  <c r="P4039" i="5"/>
  <c r="N4039" i="5"/>
  <c r="M4039" i="5"/>
  <c r="P4038" i="5"/>
  <c r="N4038" i="5"/>
  <c r="M4038" i="5"/>
  <c r="P4037" i="5"/>
  <c r="N4037" i="5"/>
  <c r="M4037" i="5"/>
  <c r="P4036" i="5"/>
  <c r="N4036" i="5"/>
  <c r="M4036" i="5"/>
  <c r="P4035" i="5"/>
  <c r="N4035" i="5"/>
  <c r="M4035" i="5"/>
  <c r="P4034" i="5"/>
  <c r="N4034" i="5"/>
  <c r="M4034" i="5"/>
  <c r="P4033" i="5"/>
  <c r="N4033" i="5"/>
  <c r="M4033" i="5"/>
  <c r="P4032" i="5"/>
  <c r="N4032" i="5"/>
  <c r="M4032" i="5"/>
  <c r="P4031" i="5"/>
  <c r="N4031" i="5"/>
  <c r="M4031" i="5"/>
  <c r="P4030" i="5"/>
  <c r="N4030" i="5"/>
  <c r="M4030" i="5"/>
  <c r="P4029" i="5"/>
  <c r="N4029" i="5"/>
  <c r="M4029" i="5"/>
  <c r="P4028" i="5"/>
  <c r="N4028" i="5"/>
  <c r="M4028" i="5"/>
  <c r="P4027" i="5"/>
  <c r="N4027" i="5"/>
  <c r="M4027" i="5"/>
  <c r="P4026" i="5"/>
  <c r="N4026" i="5"/>
  <c r="M4026" i="5"/>
  <c r="P4025" i="5"/>
  <c r="N4025" i="5"/>
  <c r="M4025" i="5"/>
  <c r="P4024" i="5"/>
  <c r="N4024" i="5"/>
  <c r="M4024" i="5"/>
  <c r="P4023" i="5"/>
  <c r="N4023" i="5"/>
  <c r="M4023" i="5"/>
  <c r="P4022" i="5"/>
  <c r="N4022" i="5"/>
  <c r="M4022" i="5"/>
  <c r="P4021" i="5"/>
  <c r="N4021" i="5"/>
  <c r="M4021" i="5"/>
  <c r="P4020" i="5"/>
  <c r="N4020" i="5"/>
  <c r="M4020" i="5"/>
  <c r="P4019" i="5"/>
  <c r="N4019" i="5"/>
  <c r="M4019" i="5"/>
  <c r="P4018" i="5"/>
  <c r="N4018" i="5"/>
  <c r="M4018" i="5"/>
  <c r="P4017" i="5"/>
  <c r="N4017" i="5"/>
  <c r="M4017" i="5"/>
  <c r="P4016" i="5"/>
  <c r="N4016" i="5"/>
  <c r="M4016" i="5"/>
  <c r="P4015" i="5"/>
  <c r="N4015" i="5"/>
  <c r="M4015" i="5"/>
  <c r="P4014" i="5"/>
  <c r="N4014" i="5"/>
  <c r="M4014" i="5"/>
  <c r="P4013" i="5"/>
  <c r="N4013" i="5"/>
  <c r="M4013" i="5"/>
  <c r="P4012" i="5"/>
  <c r="N4012" i="5"/>
  <c r="M4012" i="5"/>
  <c r="P4011" i="5"/>
  <c r="N4011" i="5"/>
  <c r="M4011" i="5"/>
  <c r="P4010" i="5"/>
  <c r="N4010" i="5"/>
  <c r="M4010" i="5"/>
  <c r="P4009" i="5"/>
  <c r="N4009" i="5"/>
  <c r="M4009" i="5"/>
  <c r="P4008" i="5"/>
  <c r="N4008" i="5"/>
  <c r="M4008" i="5"/>
  <c r="P4007" i="5"/>
  <c r="N4007" i="5"/>
  <c r="M4007" i="5"/>
  <c r="P4006" i="5"/>
  <c r="N4006" i="5"/>
  <c r="M4006" i="5"/>
  <c r="P4005" i="5"/>
  <c r="N4005" i="5"/>
  <c r="M4005" i="5"/>
  <c r="P4004" i="5"/>
  <c r="N4004" i="5"/>
  <c r="M4004" i="5"/>
  <c r="P4003" i="5"/>
  <c r="N4003" i="5"/>
  <c r="M4003" i="5"/>
  <c r="P4002" i="5"/>
  <c r="N4002" i="5"/>
  <c r="M4002" i="5"/>
  <c r="P4001" i="5"/>
  <c r="N4001" i="5"/>
  <c r="M4001" i="5"/>
  <c r="P4000" i="5"/>
  <c r="N4000" i="5"/>
  <c r="M4000" i="5"/>
  <c r="P3999" i="5"/>
  <c r="N3999" i="5"/>
  <c r="M3999" i="5"/>
  <c r="P3998" i="5"/>
  <c r="N3998" i="5"/>
  <c r="M3998" i="5"/>
  <c r="P3997" i="5"/>
  <c r="N3997" i="5"/>
  <c r="M3997" i="5"/>
  <c r="P3996" i="5"/>
  <c r="N3996" i="5"/>
  <c r="M3996" i="5"/>
  <c r="P3995" i="5"/>
  <c r="N3995" i="5"/>
  <c r="M3995" i="5"/>
  <c r="P3994" i="5"/>
  <c r="N3994" i="5"/>
  <c r="M3994" i="5"/>
  <c r="P3993" i="5"/>
  <c r="N3993" i="5"/>
  <c r="M3993" i="5"/>
  <c r="P3992" i="5"/>
  <c r="N3992" i="5"/>
  <c r="M3992" i="5"/>
  <c r="P3991" i="5"/>
  <c r="N3991" i="5"/>
  <c r="M3991" i="5"/>
  <c r="P3990" i="5"/>
  <c r="N3990" i="5"/>
  <c r="M3990" i="5"/>
  <c r="P3989" i="5"/>
  <c r="N3989" i="5"/>
  <c r="M3989" i="5"/>
  <c r="P3988" i="5"/>
  <c r="N3988" i="5"/>
  <c r="M3988" i="5"/>
  <c r="P3987" i="5"/>
  <c r="N3987" i="5"/>
  <c r="M3987" i="5"/>
  <c r="P3986" i="5"/>
  <c r="N3986" i="5"/>
  <c r="M3986" i="5"/>
  <c r="P3985" i="5"/>
  <c r="N3985" i="5"/>
  <c r="M3985" i="5"/>
  <c r="P3984" i="5"/>
  <c r="N3984" i="5"/>
  <c r="M3984" i="5"/>
  <c r="P3983" i="5"/>
  <c r="N3983" i="5"/>
  <c r="M3983" i="5"/>
  <c r="P3982" i="5"/>
  <c r="N3982" i="5"/>
  <c r="M3982" i="5"/>
  <c r="P3981" i="5"/>
  <c r="N3981" i="5"/>
  <c r="M3981" i="5"/>
  <c r="P3980" i="5"/>
  <c r="N3980" i="5"/>
  <c r="M3980" i="5"/>
  <c r="P3979" i="5"/>
  <c r="N3979" i="5"/>
  <c r="M3979" i="5"/>
  <c r="P3978" i="5"/>
  <c r="N3978" i="5"/>
  <c r="M3978" i="5"/>
  <c r="P3977" i="5"/>
  <c r="N3977" i="5"/>
  <c r="M3977" i="5"/>
  <c r="P3976" i="5"/>
  <c r="N3976" i="5"/>
  <c r="M3976" i="5"/>
  <c r="P3975" i="5"/>
  <c r="N3975" i="5"/>
  <c r="M3975" i="5"/>
  <c r="P3974" i="5"/>
  <c r="N3974" i="5"/>
  <c r="M3974" i="5"/>
  <c r="P3973" i="5"/>
  <c r="N3973" i="5"/>
  <c r="M3973" i="5"/>
  <c r="P3972" i="5"/>
  <c r="N3972" i="5"/>
  <c r="M3972" i="5"/>
  <c r="P3971" i="5"/>
  <c r="N3971" i="5"/>
  <c r="M3971" i="5"/>
  <c r="P3970" i="5"/>
  <c r="N3970" i="5"/>
  <c r="M3970" i="5"/>
  <c r="P3969" i="5"/>
  <c r="N3969" i="5"/>
  <c r="M3969" i="5"/>
  <c r="P3968" i="5"/>
  <c r="N3968" i="5"/>
  <c r="M3968" i="5"/>
  <c r="P3967" i="5"/>
  <c r="N3967" i="5"/>
  <c r="M3967" i="5"/>
  <c r="P3966" i="5"/>
  <c r="N3966" i="5"/>
  <c r="M3966" i="5"/>
  <c r="P3965" i="5"/>
  <c r="N3965" i="5"/>
  <c r="M3965" i="5"/>
  <c r="P3964" i="5"/>
  <c r="N3964" i="5"/>
  <c r="M3964" i="5"/>
  <c r="P3963" i="5"/>
  <c r="N3963" i="5"/>
  <c r="M3963" i="5"/>
  <c r="P3962" i="5"/>
  <c r="N3962" i="5"/>
  <c r="M3962" i="5"/>
  <c r="P3961" i="5"/>
  <c r="N3961" i="5"/>
  <c r="M3961" i="5"/>
  <c r="P3960" i="5"/>
  <c r="N3960" i="5"/>
  <c r="M3960" i="5"/>
  <c r="P3959" i="5"/>
  <c r="N3959" i="5"/>
  <c r="M3959" i="5"/>
  <c r="P3958" i="5"/>
  <c r="N3958" i="5"/>
  <c r="M3958" i="5"/>
  <c r="P3957" i="5"/>
  <c r="N3957" i="5"/>
  <c r="M3957" i="5"/>
  <c r="P3956" i="5"/>
  <c r="N3956" i="5"/>
  <c r="M3956" i="5"/>
  <c r="P3955" i="5"/>
  <c r="N3955" i="5"/>
  <c r="M3955" i="5"/>
  <c r="P3954" i="5"/>
  <c r="N3954" i="5"/>
  <c r="M3954" i="5"/>
  <c r="P3953" i="5"/>
  <c r="N3953" i="5"/>
  <c r="M3953" i="5"/>
  <c r="P3952" i="5"/>
  <c r="N3952" i="5"/>
  <c r="M3952" i="5"/>
  <c r="P3951" i="5"/>
  <c r="N3951" i="5"/>
  <c r="M3951" i="5"/>
  <c r="P3950" i="5"/>
  <c r="N3950" i="5"/>
  <c r="M3950" i="5"/>
  <c r="P3949" i="5"/>
  <c r="N3949" i="5"/>
  <c r="M3949" i="5"/>
  <c r="P3948" i="5"/>
  <c r="N3948" i="5"/>
  <c r="M3948" i="5"/>
  <c r="P3947" i="5"/>
  <c r="N3947" i="5"/>
  <c r="M3947" i="5"/>
  <c r="P3946" i="5"/>
  <c r="N3946" i="5"/>
  <c r="M3946" i="5"/>
  <c r="P3945" i="5"/>
  <c r="N3945" i="5"/>
  <c r="M3945" i="5"/>
  <c r="P3944" i="5"/>
  <c r="N3944" i="5"/>
  <c r="M3944" i="5"/>
  <c r="P3943" i="5"/>
  <c r="N3943" i="5"/>
  <c r="M3943" i="5"/>
  <c r="P3942" i="5"/>
  <c r="N3942" i="5"/>
  <c r="M3942" i="5"/>
  <c r="P3941" i="5"/>
  <c r="N3941" i="5"/>
  <c r="M3941" i="5"/>
  <c r="P3940" i="5"/>
  <c r="N3940" i="5"/>
  <c r="M3940" i="5"/>
  <c r="P3939" i="5"/>
  <c r="N3939" i="5"/>
  <c r="M3939" i="5"/>
  <c r="P3938" i="5"/>
  <c r="N3938" i="5"/>
  <c r="M3938" i="5"/>
  <c r="P3937" i="5"/>
  <c r="N3937" i="5"/>
  <c r="M3937" i="5"/>
  <c r="P3936" i="5"/>
  <c r="N3936" i="5"/>
  <c r="M3936" i="5"/>
  <c r="P3935" i="5"/>
  <c r="N3935" i="5"/>
  <c r="M3935" i="5"/>
  <c r="P3934" i="5"/>
  <c r="N3934" i="5"/>
  <c r="M3934" i="5"/>
  <c r="P3933" i="5"/>
  <c r="N3933" i="5"/>
  <c r="M3933" i="5"/>
  <c r="P3932" i="5"/>
  <c r="N3932" i="5"/>
  <c r="M3932" i="5"/>
  <c r="P3931" i="5"/>
  <c r="N3931" i="5"/>
  <c r="M3931" i="5"/>
  <c r="P3930" i="5"/>
  <c r="N3930" i="5"/>
  <c r="M3930" i="5"/>
  <c r="P3929" i="5"/>
  <c r="N3929" i="5"/>
  <c r="M3929" i="5"/>
  <c r="P3928" i="5"/>
  <c r="N3928" i="5"/>
  <c r="M3928" i="5"/>
  <c r="P3927" i="5"/>
  <c r="N3927" i="5"/>
  <c r="M3927" i="5"/>
  <c r="P3926" i="5"/>
  <c r="N3926" i="5"/>
  <c r="M3926" i="5"/>
  <c r="P3925" i="5"/>
  <c r="N3925" i="5"/>
  <c r="M3925" i="5"/>
  <c r="P3924" i="5"/>
  <c r="N3924" i="5"/>
  <c r="M3924" i="5"/>
  <c r="P3923" i="5"/>
  <c r="N3923" i="5"/>
  <c r="M3923" i="5"/>
  <c r="P3922" i="5"/>
  <c r="N3922" i="5"/>
  <c r="M3922" i="5"/>
  <c r="P3921" i="5"/>
  <c r="N3921" i="5"/>
  <c r="M3921" i="5"/>
  <c r="P3920" i="5"/>
  <c r="N3920" i="5"/>
  <c r="M3920" i="5"/>
  <c r="P3919" i="5"/>
  <c r="N3919" i="5"/>
  <c r="M3919" i="5"/>
  <c r="P3918" i="5"/>
  <c r="N3918" i="5"/>
  <c r="M3918" i="5"/>
  <c r="P3917" i="5"/>
  <c r="N3917" i="5"/>
  <c r="M3917" i="5"/>
  <c r="P3916" i="5"/>
  <c r="N3916" i="5"/>
  <c r="M3916" i="5"/>
  <c r="P3915" i="5"/>
  <c r="N3915" i="5"/>
  <c r="M3915" i="5"/>
  <c r="P3914" i="5"/>
  <c r="N3914" i="5"/>
  <c r="M3914" i="5"/>
  <c r="P3913" i="5"/>
  <c r="N3913" i="5"/>
  <c r="M3913" i="5"/>
  <c r="P3912" i="5"/>
  <c r="N3912" i="5"/>
  <c r="M3912" i="5"/>
  <c r="P3911" i="5"/>
  <c r="N3911" i="5"/>
  <c r="M3911" i="5"/>
  <c r="P3910" i="5"/>
  <c r="N3910" i="5"/>
  <c r="M3910" i="5"/>
  <c r="P3909" i="5"/>
  <c r="N3909" i="5"/>
  <c r="M3909" i="5"/>
  <c r="P3908" i="5"/>
  <c r="N3908" i="5"/>
  <c r="M3908" i="5"/>
  <c r="P3907" i="5"/>
  <c r="N3907" i="5"/>
  <c r="M3907" i="5"/>
  <c r="P3906" i="5"/>
  <c r="N3906" i="5"/>
  <c r="M3906" i="5"/>
  <c r="P3905" i="5"/>
  <c r="N3905" i="5"/>
  <c r="M3905" i="5"/>
  <c r="P3904" i="5"/>
  <c r="N3904" i="5"/>
  <c r="M3904" i="5"/>
  <c r="P3903" i="5"/>
  <c r="N3903" i="5"/>
  <c r="M3903" i="5"/>
  <c r="P3902" i="5"/>
  <c r="N3902" i="5"/>
  <c r="M3902" i="5"/>
  <c r="P3901" i="5"/>
  <c r="N3901" i="5"/>
  <c r="M3901" i="5"/>
  <c r="P3900" i="5"/>
  <c r="N3900" i="5"/>
  <c r="M3900" i="5"/>
  <c r="P3899" i="5"/>
  <c r="N3899" i="5"/>
  <c r="M3899" i="5"/>
  <c r="P3898" i="5"/>
  <c r="N3898" i="5"/>
  <c r="M3898" i="5"/>
  <c r="P3897" i="5"/>
  <c r="N3897" i="5"/>
  <c r="M3897" i="5"/>
  <c r="P3896" i="5"/>
  <c r="N3896" i="5"/>
  <c r="M3896" i="5"/>
  <c r="P3895" i="5"/>
  <c r="N3895" i="5"/>
  <c r="M3895" i="5"/>
  <c r="P3894" i="5"/>
  <c r="N3894" i="5"/>
  <c r="M3894" i="5"/>
  <c r="P3893" i="5"/>
  <c r="N3893" i="5"/>
  <c r="M3893" i="5"/>
  <c r="P3892" i="5"/>
  <c r="N3892" i="5"/>
  <c r="M3892" i="5"/>
  <c r="P3891" i="5"/>
  <c r="N3891" i="5"/>
  <c r="M3891" i="5"/>
  <c r="P3890" i="5"/>
  <c r="N3890" i="5"/>
  <c r="M3890" i="5"/>
  <c r="P3889" i="5"/>
  <c r="N3889" i="5"/>
  <c r="M3889" i="5"/>
  <c r="P3888" i="5"/>
  <c r="N3888" i="5"/>
  <c r="M3888" i="5"/>
  <c r="P3887" i="5"/>
  <c r="N3887" i="5"/>
  <c r="M3887" i="5"/>
  <c r="P3886" i="5"/>
  <c r="N3886" i="5"/>
  <c r="M3886" i="5"/>
  <c r="P3885" i="5"/>
  <c r="N3885" i="5"/>
  <c r="M3885" i="5"/>
  <c r="P3884" i="5"/>
  <c r="N3884" i="5"/>
  <c r="M3884" i="5"/>
  <c r="P3883" i="5"/>
  <c r="N3883" i="5"/>
  <c r="M3883" i="5"/>
  <c r="P3882" i="5"/>
  <c r="N3882" i="5"/>
  <c r="M3882" i="5"/>
  <c r="P3881" i="5"/>
  <c r="N3881" i="5"/>
  <c r="M3881" i="5"/>
  <c r="P3880" i="5"/>
  <c r="N3880" i="5"/>
  <c r="M3880" i="5"/>
  <c r="P3879" i="5"/>
  <c r="N3879" i="5"/>
  <c r="M3879" i="5"/>
  <c r="P3878" i="5"/>
  <c r="N3878" i="5"/>
  <c r="M3878" i="5"/>
  <c r="P3877" i="5"/>
  <c r="N3877" i="5"/>
  <c r="M3877" i="5"/>
  <c r="P3876" i="5"/>
  <c r="N3876" i="5"/>
  <c r="M3876" i="5"/>
  <c r="P3875" i="5"/>
  <c r="N3875" i="5"/>
  <c r="M3875" i="5"/>
  <c r="P3874" i="5"/>
  <c r="N3874" i="5"/>
  <c r="M3874" i="5"/>
  <c r="P3873" i="5"/>
  <c r="N3873" i="5"/>
  <c r="M3873" i="5"/>
  <c r="P3872" i="5"/>
  <c r="N3872" i="5"/>
  <c r="M3872" i="5"/>
  <c r="P3871" i="5"/>
  <c r="N3871" i="5"/>
  <c r="M3871" i="5"/>
  <c r="P3870" i="5"/>
  <c r="N3870" i="5"/>
  <c r="M3870" i="5"/>
  <c r="P3869" i="5"/>
  <c r="N3869" i="5"/>
  <c r="M3869" i="5"/>
  <c r="P3868" i="5"/>
  <c r="N3868" i="5"/>
  <c r="M3868" i="5"/>
  <c r="P3867" i="5"/>
  <c r="N3867" i="5"/>
  <c r="M3867" i="5"/>
  <c r="P3866" i="5"/>
  <c r="N3866" i="5"/>
  <c r="M3866" i="5"/>
  <c r="P3865" i="5"/>
  <c r="N3865" i="5"/>
  <c r="M3865" i="5"/>
  <c r="P3864" i="5"/>
  <c r="N3864" i="5"/>
  <c r="M3864" i="5"/>
  <c r="P3863" i="5"/>
  <c r="N3863" i="5"/>
  <c r="M3863" i="5"/>
  <c r="P3862" i="5"/>
  <c r="N3862" i="5"/>
  <c r="M3862" i="5"/>
  <c r="P3861" i="5"/>
  <c r="N3861" i="5"/>
  <c r="M3861" i="5"/>
  <c r="P3860" i="5"/>
  <c r="N3860" i="5"/>
  <c r="M3860" i="5"/>
  <c r="P3859" i="5"/>
  <c r="N3859" i="5"/>
  <c r="M3859" i="5"/>
  <c r="P3858" i="5"/>
  <c r="N3858" i="5"/>
  <c r="M3858" i="5"/>
  <c r="P3857" i="5"/>
  <c r="N3857" i="5"/>
  <c r="M3857" i="5"/>
  <c r="P3856" i="5"/>
  <c r="N3856" i="5"/>
  <c r="M3856" i="5"/>
  <c r="P3855" i="5"/>
  <c r="N3855" i="5"/>
  <c r="M3855" i="5"/>
  <c r="P3854" i="5"/>
  <c r="N3854" i="5"/>
  <c r="M3854" i="5"/>
  <c r="P3853" i="5"/>
  <c r="N3853" i="5"/>
  <c r="M3853" i="5"/>
  <c r="P3852" i="5"/>
  <c r="N3852" i="5"/>
  <c r="M3852" i="5"/>
  <c r="P3851" i="5"/>
  <c r="N3851" i="5"/>
  <c r="M3851" i="5"/>
  <c r="P3850" i="5"/>
  <c r="N3850" i="5"/>
  <c r="M3850" i="5"/>
  <c r="P3849" i="5"/>
  <c r="N3849" i="5"/>
  <c r="M3849" i="5"/>
  <c r="P3848" i="5"/>
  <c r="N3848" i="5"/>
  <c r="M3848" i="5"/>
  <c r="P3847" i="5"/>
  <c r="N3847" i="5"/>
  <c r="M3847" i="5"/>
  <c r="P3846" i="5"/>
  <c r="N3846" i="5"/>
  <c r="M3846" i="5"/>
  <c r="P3845" i="5"/>
  <c r="N3845" i="5"/>
  <c r="M3845" i="5"/>
  <c r="P3844" i="5"/>
  <c r="N3844" i="5"/>
  <c r="M3844" i="5"/>
  <c r="P3843" i="5"/>
  <c r="N3843" i="5"/>
  <c r="M3843" i="5"/>
  <c r="P3842" i="5"/>
  <c r="N3842" i="5"/>
  <c r="M3842" i="5"/>
  <c r="P3841" i="5"/>
  <c r="N3841" i="5"/>
  <c r="M3841" i="5"/>
  <c r="P3840" i="5"/>
  <c r="N3840" i="5"/>
  <c r="M3840" i="5"/>
  <c r="P3839" i="5"/>
  <c r="N3839" i="5"/>
  <c r="M3839" i="5"/>
  <c r="P3838" i="5"/>
  <c r="N3838" i="5"/>
  <c r="M3838" i="5"/>
  <c r="P3837" i="5"/>
  <c r="N3837" i="5"/>
  <c r="M3837" i="5"/>
  <c r="P3836" i="5"/>
  <c r="N3836" i="5"/>
  <c r="M3836" i="5"/>
  <c r="P3835" i="5"/>
  <c r="N3835" i="5"/>
  <c r="M3835" i="5"/>
  <c r="P3834" i="5"/>
  <c r="N3834" i="5"/>
  <c r="M3834" i="5"/>
  <c r="P3833" i="5"/>
  <c r="N3833" i="5"/>
  <c r="M3833" i="5"/>
  <c r="P3832" i="5"/>
  <c r="N3832" i="5"/>
  <c r="M3832" i="5"/>
  <c r="P3831" i="5"/>
  <c r="N3831" i="5"/>
  <c r="M3831" i="5"/>
  <c r="P3830" i="5"/>
  <c r="N3830" i="5"/>
  <c r="M3830" i="5"/>
  <c r="P3829" i="5"/>
  <c r="N3829" i="5"/>
  <c r="M3829" i="5"/>
  <c r="P3828" i="5"/>
  <c r="N3828" i="5"/>
  <c r="M3828" i="5"/>
  <c r="P3827" i="5"/>
  <c r="N3827" i="5"/>
  <c r="M3827" i="5"/>
  <c r="P3826" i="5"/>
  <c r="N3826" i="5"/>
  <c r="M3826" i="5"/>
  <c r="P3825" i="5"/>
  <c r="N3825" i="5"/>
  <c r="M3825" i="5"/>
  <c r="P3824" i="5"/>
  <c r="N3824" i="5"/>
  <c r="M3824" i="5"/>
  <c r="P3823" i="5"/>
  <c r="N3823" i="5"/>
  <c r="M3823" i="5"/>
  <c r="P3822" i="5"/>
  <c r="N3822" i="5"/>
  <c r="M3822" i="5"/>
  <c r="P3821" i="5"/>
  <c r="N3821" i="5"/>
  <c r="M3821" i="5"/>
  <c r="P3820" i="5"/>
  <c r="N3820" i="5"/>
  <c r="M3820" i="5"/>
  <c r="P3819" i="5"/>
  <c r="N3819" i="5"/>
  <c r="M3819" i="5"/>
  <c r="P3818" i="5"/>
  <c r="N3818" i="5"/>
  <c r="M3818" i="5"/>
  <c r="P3817" i="5"/>
  <c r="N3817" i="5"/>
  <c r="M3817" i="5"/>
  <c r="P3816" i="5"/>
  <c r="N3816" i="5"/>
  <c r="M3816" i="5"/>
  <c r="P3815" i="5"/>
  <c r="N3815" i="5"/>
  <c r="M3815" i="5"/>
  <c r="P3814" i="5"/>
  <c r="N3814" i="5"/>
  <c r="M3814" i="5"/>
  <c r="P3813" i="5"/>
  <c r="N3813" i="5"/>
  <c r="M3813" i="5"/>
  <c r="P3812" i="5"/>
  <c r="N3812" i="5"/>
  <c r="M3812" i="5"/>
  <c r="P3811" i="5"/>
  <c r="N3811" i="5"/>
  <c r="M3811" i="5"/>
  <c r="P3810" i="5"/>
  <c r="N3810" i="5"/>
  <c r="M3810" i="5"/>
  <c r="P3809" i="5"/>
  <c r="N3809" i="5"/>
  <c r="M3809" i="5"/>
  <c r="P3808" i="5"/>
  <c r="N3808" i="5"/>
  <c r="M3808" i="5"/>
  <c r="P3807" i="5"/>
  <c r="N3807" i="5"/>
  <c r="M3807" i="5"/>
  <c r="P3806" i="5"/>
  <c r="N3806" i="5"/>
  <c r="M3806" i="5"/>
  <c r="P3805" i="5"/>
  <c r="N3805" i="5"/>
  <c r="M3805" i="5"/>
  <c r="P3804" i="5"/>
  <c r="N3804" i="5"/>
  <c r="M3804" i="5"/>
  <c r="P3803" i="5"/>
  <c r="N3803" i="5"/>
  <c r="M3803" i="5"/>
  <c r="P3802" i="5"/>
  <c r="N3802" i="5"/>
  <c r="M3802" i="5"/>
  <c r="P3801" i="5"/>
  <c r="N3801" i="5"/>
  <c r="M3801" i="5"/>
  <c r="P3800" i="5"/>
  <c r="N3800" i="5"/>
  <c r="M3800" i="5"/>
  <c r="P3799" i="5"/>
  <c r="N3799" i="5"/>
  <c r="M3799" i="5"/>
  <c r="P3798" i="5"/>
  <c r="N3798" i="5"/>
  <c r="M3798" i="5"/>
  <c r="P3797" i="5"/>
  <c r="N3797" i="5"/>
  <c r="M3797" i="5"/>
  <c r="P3796" i="5"/>
  <c r="N3796" i="5"/>
  <c r="M3796" i="5"/>
  <c r="P3795" i="5"/>
  <c r="N3795" i="5"/>
  <c r="M3795" i="5"/>
  <c r="P3794" i="5"/>
  <c r="N3794" i="5"/>
  <c r="M3794" i="5"/>
  <c r="P3793" i="5"/>
  <c r="N3793" i="5"/>
  <c r="M3793" i="5"/>
  <c r="P3792" i="5"/>
  <c r="N3792" i="5"/>
  <c r="M3792" i="5"/>
  <c r="P3791" i="5"/>
  <c r="N3791" i="5"/>
  <c r="M3791" i="5"/>
  <c r="P3790" i="5"/>
  <c r="N3790" i="5"/>
  <c r="M3790" i="5"/>
  <c r="P3789" i="5"/>
  <c r="N3789" i="5"/>
  <c r="M3789" i="5"/>
  <c r="P3788" i="5"/>
  <c r="N3788" i="5"/>
  <c r="M3788" i="5"/>
  <c r="P3787" i="5"/>
  <c r="N3787" i="5"/>
  <c r="M3787" i="5"/>
  <c r="P3786" i="5"/>
  <c r="N3786" i="5"/>
  <c r="M3786" i="5"/>
  <c r="P3785" i="5"/>
  <c r="N3785" i="5"/>
  <c r="M3785" i="5"/>
  <c r="P3784" i="5"/>
  <c r="N3784" i="5"/>
  <c r="M3784" i="5"/>
  <c r="P3783" i="5"/>
  <c r="N3783" i="5"/>
  <c r="M3783" i="5"/>
  <c r="P3782" i="5"/>
  <c r="N3782" i="5"/>
  <c r="M3782" i="5"/>
  <c r="P3781" i="5"/>
  <c r="N3781" i="5"/>
  <c r="M3781" i="5"/>
  <c r="P3780" i="5"/>
  <c r="N3780" i="5"/>
  <c r="M3780" i="5"/>
  <c r="P3779" i="5"/>
  <c r="N3779" i="5"/>
  <c r="M3779" i="5"/>
  <c r="P3778" i="5"/>
  <c r="N3778" i="5"/>
  <c r="M3778" i="5"/>
  <c r="P3777" i="5"/>
  <c r="N3777" i="5"/>
  <c r="M3777" i="5"/>
  <c r="P3776" i="5"/>
  <c r="N3776" i="5"/>
  <c r="M3776" i="5"/>
  <c r="P3775" i="5"/>
  <c r="N3775" i="5"/>
  <c r="M3775" i="5"/>
  <c r="P3774" i="5"/>
  <c r="N3774" i="5"/>
  <c r="M3774" i="5"/>
  <c r="P3773" i="5"/>
  <c r="N3773" i="5"/>
  <c r="M3773" i="5"/>
  <c r="P3772" i="5"/>
  <c r="N3772" i="5"/>
  <c r="M3772" i="5"/>
  <c r="P3771" i="5"/>
  <c r="N3771" i="5"/>
  <c r="M3771" i="5"/>
  <c r="P3770" i="5"/>
  <c r="N3770" i="5"/>
  <c r="M3770" i="5"/>
  <c r="P3769" i="5"/>
  <c r="N3769" i="5"/>
  <c r="M3769" i="5"/>
  <c r="P3768" i="5"/>
  <c r="N3768" i="5"/>
  <c r="M3768" i="5"/>
  <c r="P3767" i="5"/>
  <c r="N3767" i="5"/>
  <c r="M3767" i="5"/>
  <c r="P3766" i="5"/>
  <c r="N3766" i="5"/>
  <c r="M3766" i="5"/>
  <c r="P3765" i="5"/>
  <c r="N3765" i="5"/>
  <c r="M3765" i="5"/>
  <c r="P3764" i="5"/>
  <c r="N3764" i="5"/>
  <c r="M3764" i="5"/>
  <c r="P3763" i="5"/>
  <c r="N3763" i="5"/>
  <c r="M3763" i="5"/>
  <c r="P3762" i="5"/>
  <c r="N3762" i="5"/>
  <c r="M3762" i="5"/>
  <c r="P3761" i="5"/>
  <c r="N3761" i="5"/>
  <c r="M3761" i="5"/>
  <c r="P3760" i="5"/>
  <c r="N3760" i="5"/>
  <c r="M3760" i="5"/>
  <c r="P3759" i="5"/>
  <c r="N3759" i="5"/>
  <c r="M3759" i="5"/>
  <c r="P3758" i="5"/>
  <c r="N3758" i="5"/>
  <c r="M3758" i="5"/>
  <c r="P3757" i="5"/>
  <c r="N3757" i="5"/>
  <c r="M3757" i="5"/>
  <c r="P3756" i="5"/>
  <c r="N3756" i="5"/>
  <c r="M3756" i="5"/>
  <c r="P3755" i="5"/>
  <c r="N3755" i="5"/>
  <c r="M3755" i="5"/>
  <c r="P3754" i="5"/>
  <c r="N3754" i="5"/>
  <c r="M3754" i="5"/>
  <c r="P3753" i="5"/>
  <c r="N3753" i="5"/>
  <c r="M3753" i="5"/>
  <c r="P3752" i="5"/>
  <c r="N3752" i="5"/>
  <c r="M3752" i="5"/>
  <c r="P3751" i="5"/>
  <c r="N3751" i="5"/>
  <c r="M3751" i="5"/>
  <c r="P3750" i="5"/>
  <c r="N3750" i="5"/>
  <c r="M3750" i="5"/>
  <c r="P3749" i="5"/>
  <c r="N3749" i="5"/>
  <c r="M3749" i="5"/>
  <c r="P3748" i="5"/>
  <c r="N3748" i="5"/>
  <c r="M3748" i="5"/>
  <c r="P3747" i="5"/>
  <c r="N3747" i="5"/>
  <c r="M3747" i="5"/>
  <c r="P3746" i="5"/>
  <c r="N3746" i="5"/>
  <c r="M3746" i="5"/>
  <c r="P3745" i="5"/>
  <c r="N3745" i="5"/>
  <c r="M3745" i="5"/>
  <c r="P3744" i="5"/>
  <c r="N3744" i="5"/>
  <c r="M3744" i="5"/>
  <c r="P3743" i="5"/>
  <c r="N3743" i="5"/>
  <c r="M3743" i="5"/>
  <c r="P3742" i="5"/>
  <c r="N3742" i="5"/>
  <c r="M3742" i="5"/>
  <c r="P3741" i="5"/>
  <c r="N3741" i="5"/>
  <c r="M3741" i="5"/>
  <c r="P3740" i="5"/>
  <c r="N3740" i="5"/>
  <c r="M3740" i="5"/>
  <c r="P3739" i="5"/>
  <c r="N3739" i="5"/>
  <c r="M3739" i="5"/>
  <c r="P3738" i="5"/>
  <c r="N3738" i="5"/>
  <c r="M3738" i="5"/>
  <c r="P3737" i="5"/>
  <c r="N3737" i="5"/>
  <c r="M3737" i="5"/>
  <c r="P3736" i="5"/>
  <c r="N3736" i="5"/>
  <c r="M3736" i="5"/>
  <c r="P3735" i="5"/>
  <c r="N3735" i="5"/>
  <c r="M3735" i="5"/>
  <c r="P3734" i="5"/>
  <c r="N3734" i="5"/>
  <c r="M3734" i="5"/>
  <c r="P3733" i="5"/>
  <c r="N3733" i="5"/>
  <c r="M3733" i="5"/>
  <c r="P3732" i="5"/>
  <c r="N3732" i="5"/>
  <c r="M3732" i="5"/>
  <c r="P3731" i="5"/>
  <c r="N3731" i="5"/>
  <c r="M3731" i="5"/>
  <c r="P3730" i="5"/>
  <c r="N3730" i="5"/>
  <c r="M3730" i="5"/>
  <c r="P3729" i="5"/>
  <c r="N3729" i="5"/>
  <c r="M3729" i="5"/>
  <c r="P3728" i="5"/>
  <c r="N3728" i="5"/>
  <c r="M3728" i="5"/>
  <c r="P3727" i="5"/>
  <c r="N3727" i="5"/>
  <c r="M3727" i="5"/>
  <c r="P3726" i="5"/>
  <c r="N3726" i="5"/>
  <c r="M3726" i="5"/>
  <c r="P3725" i="5"/>
  <c r="N3725" i="5"/>
  <c r="M3725" i="5"/>
  <c r="P3724" i="5"/>
  <c r="N3724" i="5"/>
  <c r="M3724" i="5"/>
  <c r="P3723" i="5"/>
  <c r="N3723" i="5"/>
  <c r="M3723" i="5"/>
  <c r="P3722" i="5"/>
  <c r="N3722" i="5"/>
  <c r="M3722" i="5"/>
  <c r="P3721" i="5"/>
  <c r="N3721" i="5"/>
  <c r="M3721" i="5"/>
  <c r="P3720" i="5"/>
  <c r="N3720" i="5"/>
  <c r="M3720" i="5"/>
  <c r="P3719" i="5"/>
  <c r="N3719" i="5"/>
  <c r="M3719" i="5"/>
  <c r="P3718" i="5"/>
  <c r="N3718" i="5"/>
  <c r="M3718" i="5"/>
  <c r="P3717" i="5"/>
  <c r="N3717" i="5"/>
  <c r="M3717" i="5"/>
  <c r="P3716" i="5"/>
  <c r="N3716" i="5"/>
  <c r="M3716" i="5"/>
  <c r="P3715" i="5"/>
  <c r="N3715" i="5"/>
  <c r="M3715" i="5"/>
  <c r="P3714" i="5"/>
  <c r="N3714" i="5"/>
  <c r="M3714" i="5"/>
  <c r="P3713" i="5"/>
  <c r="N3713" i="5"/>
  <c r="M3713" i="5"/>
  <c r="P3712" i="5"/>
  <c r="N3712" i="5"/>
  <c r="M3712" i="5"/>
  <c r="P3711" i="5"/>
  <c r="N3711" i="5"/>
  <c r="M3711" i="5"/>
  <c r="P3710" i="5"/>
  <c r="N3710" i="5"/>
  <c r="M3710" i="5"/>
  <c r="P3709" i="5"/>
  <c r="N3709" i="5"/>
  <c r="M3709" i="5"/>
  <c r="P3708" i="5"/>
  <c r="N3708" i="5"/>
  <c r="M3708" i="5"/>
  <c r="P3707" i="5"/>
  <c r="N3707" i="5"/>
  <c r="M3707" i="5"/>
  <c r="P3706" i="5"/>
  <c r="N3706" i="5"/>
  <c r="M3706" i="5"/>
  <c r="P3705" i="5"/>
  <c r="N3705" i="5"/>
  <c r="M3705" i="5"/>
  <c r="P3704" i="5"/>
  <c r="N3704" i="5"/>
  <c r="M3704" i="5"/>
  <c r="P3703" i="5"/>
  <c r="N3703" i="5"/>
  <c r="M3703" i="5"/>
  <c r="P3702" i="5"/>
  <c r="N3702" i="5"/>
  <c r="M3702" i="5"/>
  <c r="P3701" i="5"/>
  <c r="N3701" i="5"/>
  <c r="M3701" i="5"/>
  <c r="P3700" i="5"/>
  <c r="N3700" i="5"/>
  <c r="M3700" i="5"/>
  <c r="P3699" i="5"/>
  <c r="N3699" i="5"/>
  <c r="M3699" i="5"/>
  <c r="P3698" i="5"/>
  <c r="N3698" i="5"/>
  <c r="M3698" i="5"/>
  <c r="P3697" i="5"/>
  <c r="N3697" i="5"/>
  <c r="M3697" i="5"/>
  <c r="P3696" i="5"/>
  <c r="N3696" i="5"/>
  <c r="M3696" i="5"/>
  <c r="P3695" i="5"/>
  <c r="N3695" i="5"/>
  <c r="M3695" i="5"/>
  <c r="P3694" i="5"/>
  <c r="N3694" i="5"/>
  <c r="M3694" i="5"/>
  <c r="P3693" i="5"/>
  <c r="N3693" i="5"/>
  <c r="M3693" i="5"/>
  <c r="P3692" i="5"/>
  <c r="N3692" i="5"/>
  <c r="M3692" i="5"/>
  <c r="P3691" i="5"/>
  <c r="N3691" i="5"/>
  <c r="M3691" i="5"/>
  <c r="P3690" i="5"/>
  <c r="N3690" i="5"/>
  <c r="M3690" i="5"/>
  <c r="P3689" i="5"/>
  <c r="N3689" i="5"/>
  <c r="M3689" i="5"/>
  <c r="P3688" i="5"/>
  <c r="N3688" i="5"/>
  <c r="M3688" i="5"/>
  <c r="P3687" i="5"/>
  <c r="N3687" i="5"/>
  <c r="M3687" i="5"/>
  <c r="P3686" i="5"/>
  <c r="N3686" i="5"/>
  <c r="M3686" i="5"/>
  <c r="P3685" i="5"/>
  <c r="N3685" i="5"/>
  <c r="M3685" i="5"/>
  <c r="P3684" i="5"/>
  <c r="N3684" i="5"/>
  <c r="M3684" i="5"/>
  <c r="P3683" i="5"/>
  <c r="N3683" i="5"/>
  <c r="M3683" i="5"/>
  <c r="P3682" i="5"/>
  <c r="N3682" i="5"/>
  <c r="M3682" i="5"/>
  <c r="P3681" i="5"/>
  <c r="N3681" i="5"/>
  <c r="M3681" i="5"/>
  <c r="P3680" i="5"/>
  <c r="N3680" i="5"/>
  <c r="M3680" i="5"/>
  <c r="P3679" i="5"/>
  <c r="N3679" i="5"/>
  <c r="M3679" i="5"/>
  <c r="P3678" i="5"/>
  <c r="N3678" i="5"/>
  <c r="M3678" i="5"/>
  <c r="P3677" i="5"/>
  <c r="N3677" i="5"/>
  <c r="M3677" i="5"/>
  <c r="P3676" i="5"/>
  <c r="N3676" i="5"/>
  <c r="M3676" i="5"/>
  <c r="P3675" i="5"/>
  <c r="N3675" i="5"/>
  <c r="M3675" i="5"/>
  <c r="P3674" i="5"/>
  <c r="N3674" i="5"/>
  <c r="M3674" i="5"/>
  <c r="P3673" i="5"/>
  <c r="N3673" i="5"/>
  <c r="M3673" i="5"/>
  <c r="P3672" i="5"/>
  <c r="N3672" i="5"/>
  <c r="M3672" i="5"/>
  <c r="P3671" i="5"/>
  <c r="N3671" i="5"/>
  <c r="M3671" i="5"/>
  <c r="P3670" i="5"/>
  <c r="N3670" i="5"/>
  <c r="M3670" i="5"/>
  <c r="P3669" i="5"/>
  <c r="N3669" i="5"/>
  <c r="M3669" i="5"/>
  <c r="P3668" i="5"/>
  <c r="N3668" i="5"/>
  <c r="M3668" i="5"/>
  <c r="P3667" i="5"/>
  <c r="N3667" i="5"/>
  <c r="M3667" i="5"/>
  <c r="P3666" i="5"/>
  <c r="N3666" i="5"/>
  <c r="M3666" i="5"/>
  <c r="P3665" i="5"/>
  <c r="N3665" i="5"/>
  <c r="M3665" i="5"/>
  <c r="P3664" i="5"/>
  <c r="N3664" i="5"/>
  <c r="M3664" i="5"/>
  <c r="P3663" i="5"/>
  <c r="N3663" i="5"/>
  <c r="M3663" i="5"/>
  <c r="P3662" i="5"/>
  <c r="N3662" i="5"/>
  <c r="M3662" i="5"/>
  <c r="P3661" i="5"/>
  <c r="N3661" i="5"/>
  <c r="M3661" i="5"/>
  <c r="P3660" i="5"/>
  <c r="N3660" i="5"/>
  <c r="M3660" i="5"/>
  <c r="P3659" i="5"/>
  <c r="N3659" i="5"/>
  <c r="M3659" i="5"/>
  <c r="P3658" i="5"/>
  <c r="N3658" i="5"/>
  <c r="M3658" i="5"/>
  <c r="P3657" i="5"/>
  <c r="N3657" i="5"/>
  <c r="M3657" i="5"/>
  <c r="P3656" i="5"/>
  <c r="N3656" i="5"/>
  <c r="M3656" i="5"/>
  <c r="P3655" i="5"/>
  <c r="N3655" i="5"/>
  <c r="M3655" i="5"/>
  <c r="P3654" i="5"/>
  <c r="N3654" i="5"/>
  <c r="M3654" i="5"/>
  <c r="P3653" i="5"/>
  <c r="N3653" i="5"/>
  <c r="M3653" i="5"/>
  <c r="P3652" i="5"/>
  <c r="N3652" i="5"/>
  <c r="M3652" i="5"/>
  <c r="P3651" i="5"/>
  <c r="N3651" i="5"/>
  <c r="M3651" i="5"/>
  <c r="P3650" i="5"/>
  <c r="N3650" i="5"/>
  <c r="M3650" i="5"/>
  <c r="P3649" i="5"/>
  <c r="N3649" i="5"/>
  <c r="M3649" i="5"/>
  <c r="P3648" i="5"/>
  <c r="N3648" i="5"/>
  <c r="M3648" i="5"/>
  <c r="P3647" i="5"/>
  <c r="N3647" i="5"/>
  <c r="M3647" i="5"/>
  <c r="P3646" i="5"/>
  <c r="N3646" i="5"/>
  <c r="M3646" i="5"/>
  <c r="P3645" i="5"/>
  <c r="N3645" i="5"/>
  <c r="M3645" i="5"/>
  <c r="P3644" i="5"/>
  <c r="N3644" i="5"/>
  <c r="M3644" i="5"/>
  <c r="P3643" i="5"/>
  <c r="N3643" i="5"/>
  <c r="M3643" i="5"/>
  <c r="P3642" i="5"/>
  <c r="N3642" i="5"/>
  <c r="M3642" i="5"/>
  <c r="P3641" i="5"/>
  <c r="N3641" i="5"/>
  <c r="M3641" i="5"/>
  <c r="P3640" i="5"/>
  <c r="N3640" i="5"/>
  <c r="M3640" i="5"/>
  <c r="P3639" i="5"/>
  <c r="N3639" i="5"/>
  <c r="M3639" i="5"/>
  <c r="P3638" i="5"/>
  <c r="N3638" i="5"/>
  <c r="M3638" i="5"/>
  <c r="P3637" i="5"/>
  <c r="N3637" i="5"/>
  <c r="M3637" i="5"/>
  <c r="P3636" i="5"/>
  <c r="N3636" i="5"/>
  <c r="M3636" i="5"/>
  <c r="P3635" i="5"/>
  <c r="N3635" i="5"/>
  <c r="M3635" i="5"/>
  <c r="P3634" i="5"/>
  <c r="N3634" i="5"/>
  <c r="M3634" i="5"/>
  <c r="P3633" i="5"/>
  <c r="N3633" i="5"/>
  <c r="M3633" i="5"/>
  <c r="P3632" i="5"/>
  <c r="N3632" i="5"/>
  <c r="M3632" i="5"/>
  <c r="P3631" i="5"/>
  <c r="N3631" i="5"/>
  <c r="M3631" i="5"/>
  <c r="P3630" i="5"/>
  <c r="N3630" i="5"/>
  <c r="M3630" i="5"/>
  <c r="P3629" i="5"/>
  <c r="N3629" i="5"/>
  <c r="M3629" i="5"/>
  <c r="P3628" i="5"/>
  <c r="N3628" i="5"/>
  <c r="M3628" i="5"/>
  <c r="P3627" i="5"/>
  <c r="N3627" i="5"/>
  <c r="M3627" i="5"/>
  <c r="P3626" i="5"/>
  <c r="N3626" i="5"/>
  <c r="M3626" i="5"/>
  <c r="P3625" i="5"/>
  <c r="N3625" i="5"/>
  <c r="M3625" i="5"/>
  <c r="P3624" i="5"/>
  <c r="N3624" i="5"/>
  <c r="M3624" i="5"/>
  <c r="P3623" i="5"/>
  <c r="N3623" i="5"/>
  <c r="M3623" i="5"/>
  <c r="P3622" i="5"/>
  <c r="N3622" i="5"/>
  <c r="M3622" i="5"/>
  <c r="P3621" i="5"/>
  <c r="N3621" i="5"/>
  <c r="M3621" i="5"/>
  <c r="P3620" i="5"/>
  <c r="N3620" i="5"/>
  <c r="M3620" i="5"/>
  <c r="P3619" i="5"/>
  <c r="N3619" i="5"/>
  <c r="M3619" i="5"/>
  <c r="P3618" i="5"/>
  <c r="N3618" i="5"/>
  <c r="M3618" i="5"/>
  <c r="P3617" i="5"/>
  <c r="N3617" i="5"/>
  <c r="M3617" i="5"/>
  <c r="P3616" i="5"/>
  <c r="N3616" i="5"/>
  <c r="M3616" i="5"/>
  <c r="P3615" i="5"/>
  <c r="N3615" i="5"/>
  <c r="M3615" i="5"/>
  <c r="P3614" i="5"/>
  <c r="N3614" i="5"/>
  <c r="M3614" i="5"/>
  <c r="P3613" i="5"/>
  <c r="N3613" i="5"/>
  <c r="M3613" i="5"/>
  <c r="P3612" i="5"/>
  <c r="N3612" i="5"/>
  <c r="M3612" i="5"/>
  <c r="P3611" i="5"/>
  <c r="N3611" i="5"/>
  <c r="M3611" i="5"/>
  <c r="P3610" i="5"/>
  <c r="N3610" i="5"/>
  <c r="M3610" i="5"/>
  <c r="P3609" i="5"/>
  <c r="N3609" i="5"/>
  <c r="M3609" i="5"/>
  <c r="P3608" i="5"/>
  <c r="N3608" i="5"/>
  <c r="M3608" i="5"/>
  <c r="P3607" i="5"/>
  <c r="N3607" i="5"/>
  <c r="M3607" i="5"/>
  <c r="P3606" i="5"/>
  <c r="N3606" i="5"/>
  <c r="M3606" i="5"/>
  <c r="P3605" i="5"/>
  <c r="N3605" i="5"/>
  <c r="M3605" i="5"/>
  <c r="P3604" i="5"/>
  <c r="N3604" i="5"/>
  <c r="M3604" i="5"/>
  <c r="P3603" i="5"/>
  <c r="N3603" i="5"/>
  <c r="M3603" i="5"/>
  <c r="P3602" i="5"/>
  <c r="N3602" i="5"/>
  <c r="M3602" i="5"/>
  <c r="P3601" i="5"/>
  <c r="N3601" i="5"/>
  <c r="M3601" i="5"/>
  <c r="P3600" i="5"/>
  <c r="N3600" i="5"/>
  <c r="M3600" i="5"/>
  <c r="P3599" i="5"/>
  <c r="N3599" i="5"/>
  <c r="M3599" i="5"/>
  <c r="P3598" i="5"/>
  <c r="N3598" i="5"/>
  <c r="M3598" i="5"/>
  <c r="P3597" i="5"/>
  <c r="N3597" i="5"/>
  <c r="M3597" i="5"/>
  <c r="P3596" i="5"/>
  <c r="N3596" i="5"/>
  <c r="M3596" i="5"/>
  <c r="P3595" i="5"/>
  <c r="N3595" i="5"/>
  <c r="M3595" i="5"/>
  <c r="P3594" i="5"/>
  <c r="N3594" i="5"/>
  <c r="M3594" i="5"/>
  <c r="P3593" i="5"/>
  <c r="N3593" i="5"/>
  <c r="M3593" i="5"/>
  <c r="P3592" i="5"/>
  <c r="N3592" i="5"/>
  <c r="M3592" i="5"/>
  <c r="P3591" i="5"/>
  <c r="N3591" i="5"/>
  <c r="M3591" i="5"/>
  <c r="P3590" i="5"/>
  <c r="N3590" i="5"/>
  <c r="M3590" i="5"/>
  <c r="P3589" i="5"/>
  <c r="N3589" i="5"/>
  <c r="M3589" i="5"/>
  <c r="P3588" i="5"/>
  <c r="N3588" i="5"/>
  <c r="M3588" i="5"/>
  <c r="P3587" i="5"/>
  <c r="N3587" i="5"/>
  <c r="M3587" i="5"/>
  <c r="P3586" i="5"/>
  <c r="N3586" i="5"/>
  <c r="M3586" i="5"/>
  <c r="P3585" i="5"/>
  <c r="N3585" i="5"/>
  <c r="M3585" i="5"/>
  <c r="P3584" i="5"/>
  <c r="N3584" i="5"/>
  <c r="M3584" i="5"/>
  <c r="P3583" i="5"/>
  <c r="N3583" i="5"/>
  <c r="M3583" i="5"/>
  <c r="P3582" i="5"/>
  <c r="N3582" i="5"/>
  <c r="M3582" i="5"/>
  <c r="P3581" i="5"/>
  <c r="N3581" i="5"/>
  <c r="M3581" i="5"/>
  <c r="P3580" i="5"/>
  <c r="N3580" i="5"/>
  <c r="M3580" i="5"/>
  <c r="P3579" i="5"/>
  <c r="N3579" i="5"/>
  <c r="M3579" i="5"/>
  <c r="P3578" i="5"/>
  <c r="N3578" i="5"/>
  <c r="M3578" i="5"/>
  <c r="P3577" i="5"/>
  <c r="N3577" i="5"/>
  <c r="M3577" i="5"/>
  <c r="P3576" i="5"/>
  <c r="N3576" i="5"/>
  <c r="M3576" i="5"/>
  <c r="P3575" i="5"/>
  <c r="N3575" i="5"/>
  <c r="M3575" i="5"/>
  <c r="P3574" i="5"/>
  <c r="N3574" i="5"/>
  <c r="M3574" i="5"/>
  <c r="P3573" i="5"/>
  <c r="N3573" i="5"/>
  <c r="M3573" i="5"/>
  <c r="P3572" i="5"/>
  <c r="N3572" i="5"/>
  <c r="M3572" i="5"/>
  <c r="P3571" i="5"/>
  <c r="N3571" i="5"/>
  <c r="M3571" i="5"/>
  <c r="P3570" i="5"/>
  <c r="N3570" i="5"/>
  <c r="M3570" i="5"/>
  <c r="P3569" i="5"/>
  <c r="N3569" i="5"/>
  <c r="M3569" i="5"/>
  <c r="P3568" i="5"/>
  <c r="N3568" i="5"/>
  <c r="M3568" i="5"/>
  <c r="P3567" i="5"/>
  <c r="N3567" i="5"/>
  <c r="M3567" i="5"/>
  <c r="P3566" i="5"/>
  <c r="N3566" i="5"/>
  <c r="M3566" i="5"/>
  <c r="P3565" i="5"/>
  <c r="N3565" i="5"/>
  <c r="M3565" i="5"/>
  <c r="P3564" i="5"/>
  <c r="N3564" i="5"/>
  <c r="M3564" i="5"/>
  <c r="P3563" i="5"/>
  <c r="N3563" i="5"/>
  <c r="M3563" i="5"/>
  <c r="P3562" i="5"/>
  <c r="N3562" i="5"/>
  <c r="M3562" i="5"/>
  <c r="P3561" i="5"/>
  <c r="N3561" i="5"/>
  <c r="M3561" i="5"/>
  <c r="P3560" i="5"/>
  <c r="N3560" i="5"/>
  <c r="M3560" i="5"/>
  <c r="P3559" i="5"/>
  <c r="N3559" i="5"/>
  <c r="M3559" i="5"/>
  <c r="P3558" i="5"/>
  <c r="N3558" i="5"/>
  <c r="M3558" i="5"/>
  <c r="P3557" i="5"/>
  <c r="N3557" i="5"/>
  <c r="M3557" i="5"/>
  <c r="P3556" i="5"/>
  <c r="N3556" i="5"/>
  <c r="M3556" i="5"/>
  <c r="P3555" i="5"/>
  <c r="N3555" i="5"/>
  <c r="M3555" i="5"/>
  <c r="P3554" i="5"/>
  <c r="N3554" i="5"/>
  <c r="M3554" i="5"/>
  <c r="P3553" i="5"/>
  <c r="N3553" i="5"/>
  <c r="M3553" i="5"/>
  <c r="P3552" i="5"/>
  <c r="N3552" i="5"/>
  <c r="M3552" i="5"/>
  <c r="P3551" i="5"/>
  <c r="N3551" i="5"/>
  <c r="M3551" i="5"/>
  <c r="P3550" i="5"/>
  <c r="N3550" i="5"/>
  <c r="M3550" i="5"/>
  <c r="P3549" i="5"/>
  <c r="N3549" i="5"/>
  <c r="M3549" i="5"/>
  <c r="P3548" i="5"/>
  <c r="N3548" i="5"/>
  <c r="M3548" i="5"/>
  <c r="P3547" i="5"/>
  <c r="N3547" i="5"/>
  <c r="M3547" i="5"/>
  <c r="P3546" i="5"/>
  <c r="N3546" i="5"/>
  <c r="M3546" i="5"/>
  <c r="P3545" i="5"/>
  <c r="N3545" i="5"/>
  <c r="M3545" i="5"/>
  <c r="P3544" i="5"/>
  <c r="N3544" i="5"/>
  <c r="M3544" i="5"/>
  <c r="P3543" i="5"/>
  <c r="N3543" i="5"/>
  <c r="M3543" i="5"/>
  <c r="P3542" i="5"/>
  <c r="N3542" i="5"/>
  <c r="M3542" i="5"/>
  <c r="P3541" i="5"/>
  <c r="N3541" i="5"/>
  <c r="M3541" i="5"/>
  <c r="P3540" i="5"/>
  <c r="N3540" i="5"/>
  <c r="M3540" i="5"/>
  <c r="P3539" i="5"/>
  <c r="N3539" i="5"/>
  <c r="M3539" i="5"/>
  <c r="P3538" i="5"/>
  <c r="N3538" i="5"/>
  <c r="M3538" i="5"/>
  <c r="P3537" i="5"/>
  <c r="N3537" i="5"/>
  <c r="M3537" i="5"/>
  <c r="P3536" i="5"/>
  <c r="N3536" i="5"/>
  <c r="M3536" i="5"/>
  <c r="P3535" i="5"/>
  <c r="N3535" i="5"/>
  <c r="M3535" i="5"/>
  <c r="P3534" i="5"/>
  <c r="N3534" i="5"/>
  <c r="M3534" i="5"/>
  <c r="P3533" i="5"/>
  <c r="N3533" i="5"/>
  <c r="M3533" i="5"/>
  <c r="P3532" i="5"/>
  <c r="N3532" i="5"/>
  <c r="M3532" i="5"/>
  <c r="P3531" i="5"/>
  <c r="N3531" i="5"/>
  <c r="M3531" i="5"/>
  <c r="P3530" i="5"/>
  <c r="N3530" i="5"/>
  <c r="M3530" i="5"/>
  <c r="P3529" i="5"/>
  <c r="N3529" i="5"/>
  <c r="M3529" i="5"/>
  <c r="P3528" i="5"/>
  <c r="N3528" i="5"/>
  <c r="M3528" i="5"/>
  <c r="P3527" i="5"/>
  <c r="N3527" i="5"/>
  <c r="M3527" i="5"/>
  <c r="P3526" i="5"/>
  <c r="N3526" i="5"/>
  <c r="M3526" i="5"/>
  <c r="P3525" i="5"/>
  <c r="N3525" i="5"/>
  <c r="M3525" i="5"/>
  <c r="P3524" i="5"/>
  <c r="N3524" i="5"/>
  <c r="M3524" i="5"/>
  <c r="P3523" i="5"/>
  <c r="N3523" i="5"/>
  <c r="M3523" i="5"/>
  <c r="P3522" i="5"/>
  <c r="N3522" i="5"/>
  <c r="M3522" i="5"/>
  <c r="P3521" i="5"/>
  <c r="N3521" i="5"/>
  <c r="M3521" i="5"/>
  <c r="P3520" i="5"/>
  <c r="N3520" i="5"/>
  <c r="M3520" i="5"/>
  <c r="P3519" i="5"/>
  <c r="N3519" i="5"/>
  <c r="M3519" i="5"/>
  <c r="P3518" i="5"/>
  <c r="N3518" i="5"/>
  <c r="M3518" i="5"/>
  <c r="P3517" i="5"/>
  <c r="N3517" i="5"/>
  <c r="M3517" i="5"/>
  <c r="P3516" i="5"/>
  <c r="N3516" i="5"/>
  <c r="M3516" i="5"/>
  <c r="P3515" i="5"/>
  <c r="N3515" i="5"/>
  <c r="M3515" i="5"/>
  <c r="P3514" i="5"/>
  <c r="N3514" i="5"/>
  <c r="M3514" i="5"/>
  <c r="P3513" i="5"/>
  <c r="N3513" i="5"/>
  <c r="M3513" i="5"/>
  <c r="P3512" i="5"/>
  <c r="N3512" i="5"/>
  <c r="M3512" i="5"/>
  <c r="P3511" i="5"/>
  <c r="N3511" i="5"/>
  <c r="M3511" i="5"/>
  <c r="P3510" i="5"/>
  <c r="N3510" i="5"/>
  <c r="M3510" i="5"/>
  <c r="P3509" i="5"/>
  <c r="N3509" i="5"/>
  <c r="M3509" i="5"/>
  <c r="P3508" i="5"/>
  <c r="N3508" i="5"/>
  <c r="M3508" i="5"/>
  <c r="P3507" i="5"/>
  <c r="N3507" i="5"/>
  <c r="M3507" i="5"/>
  <c r="P3506" i="5"/>
  <c r="N3506" i="5"/>
  <c r="M3506" i="5"/>
  <c r="P3505" i="5"/>
  <c r="N3505" i="5"/>
  <c r="M3505" i="5"/>
  <c r="P3504" i="5"/>
  <c r="N3504" i="5"/>
  <c r="M3504" i="5"/>
  <c r="P3503" i="5"/>
  <c r="N3503" i="5"/>
  <c r="M3503" i="5"/>
  <c r="P3502" i="5"/>
  <c r="N3502" i="5"/>
  <c r="M3502" i="5"/>
  <c r="P3501" i="5"/>
  <c r="N3501" i="5"/>
  <c r="M3501" i="5"/>
  <c r="P3500" i="5"/>
  <c r="N3500" i="5"/>
  <c r="M3500" i="5"/>
  <c r="P3499" i="5"/>
  <c r="N3499" i="5"/>
  <c r="M3499" i="5"/>
  <c r="P3498" i="5"/>
  <c r="N3498" i="5"/>
  <c r="M3498" i="5"/>
  <c r="P3497" i="5"/>
  <c r="N3497" i="5"/>
  <c r="M3497" i="5"/>
  <c r="P3496" i="5"/>
  <c r="N3496" i="5"/>
  <c r="M3496" i="5"/>
  <c r="P3495" i="5"/>
  <c r="N3495" i="5"/>
  <c r="M3495" i="5"/>
  <c r="P3494" i="5"/>
  <c r="N3494" i="5"/>
  <c r="M3494" i="5"/>
  <c r="P3493" i="5"/>
  <c r="N3493" i="5"/>
  <c r="M3493" i="5"/>
  <c r="P3492" i="5"/>
  <c r="N3492" i="5"/>
  <c r="M3492" i="5"/>
  <c r="P3491" i="5"/>
  <c r="N3491" i="5"/>
  <c r="M3491" i="5"/>
  <c r="P3490" i="5"/>
  <c r="N3490" i="5"/>
  <c r="M3490" i="5"/>
  <c r="P3489" i="5"/>
  <c r="N3489" i="5"/>
  <c r="M3489" i="5"/>
  <c r="P3488" i="5"/>
  <c r="N3488" i="5"/>
  <c r="M3488" i="5"/>
  <c r="P3487" i="5"/>
  <c r="N3487" i="5"/>
  <c r="M3487" i="5"/>
  <c r="P3486" i="5"/>
  <c r="N3486" i="5"/>
  <c r="M3486" i="5"/>
  <c r="P3485" i="5"/>
  <c r="N3485" i="5"/>
  <c r="M3485" i="5"/>
  <c r="P3484" i="5"/>
  <c r="N3484" i="5"/>
  <c r="M3484" i="5"/>
  <c r="P3483" i="5"/>
  <c r="N3483" i="5"/>
  <c r="M3483" i="5"/>
  <c r="P3482" i="5"/>
  <c r="N3482" i="5"/>
  <c r="M3482" i="5"/>
  <c r="P3481" i="5"/>
  <c r="N3481" i="5"/>
  <c r="M3481" i="5"/>
  <c r="P3480" i="5"/>
  <c r="N3480" i="5"/>
  <c r="M3480" i="5"/>
  <c r="P3479" i="5"/>
  <c r="N3479" i="5"/>
  <c r="M3479" i="5"/>
  <c r="P3478" i="5"/>
  <c r="N3478" i="5"/>
  <c r="M3478" i="5"/>
  <c r="P3477" i="5"/>
  <c r="N3477" i="5"/>
  <c r="M3477" i="5"/>
  <c r="P3476" i="5"/>
  <c r="N3476" i="5"/>
  <c r="M3476" i="5"/>
  <c r="P3475" i="5"/>
  <c r="N3475" i="5"/>
  <c r="M3475" i="5"/>
  <c r="P3474" i="5"/>
  <c r="N3474" i="5"/>
  <c r="M3474" i="5"/>
  <c r="P3473" i="5"/>
  <c r="N3473" i="5"/>
  <c r="M3473" i="5"/>
  <c r="P3472" i="5"/>
  <c r="N3472" i="5"/>
  <c r="M3472" i="5"/>
  <c r="P3471" i="5"/>
  <c r="N3471" i="5"/>
  <c r="M3471" i="5"/>
  <c r="P3470" i="5"/>
  <c r="N3470" i="5"/>
  <c r="M3470" i="5"/>
  <c r="P3469" i="5"/>
  <c r="N3469" i="5"/>
  <c r="M3469" i="5"/>
  <c r="P3468" i="5"/>
  <c r="N3468" i="5"/>
  <c r="M3468" i="5"/>
  <c r="P3467" i="5"/>
  <c r="N3467" i="5"/>
  <c r="M3467" i="5"/>
  <c r="P3466" i="5"/>
  <c r="N3466" i="5"/>
  <c r="M3466" i="5"/>
  <c r="P3465" i="5"/>
  <c r="N3465" i="5"/>
  <c r="M3465" i="5"/>
  <c r="P3464" i="5"/>
  <c r="N3464" i="5"/>
  <c r="M3464" i="5"/>
  <c r="P3463" i="5"/>
  <c r="N3463" i="5"/>
  <c r="M3463" i="5"/>
  <c r="P3462" i="5"/>
  <c r="N3462" i="5"/>
  <c r="M3462" i="5"/>
  <c r="P3461" i="5"/>
  <c r="N3461" i="5"/>
  <c r="M3461" i="5"/>
  <c r="P3460" i="5"/>
  <c r="N3460" i="5"/>
  <c r="M3460" i="5"/>
  <c r="P3459" i="5"/>
  <c r="N3459" i="5"/>
  <c r="M3459" i="5"/>
  <c r="P3458" i="5"/>
  <c r="N3458" i="5"/>
  <c r="M3458" i="5"/>
  <c r="P3457" i="5"/>
  <c r="N3457" i="5"/>
  <c r="M3457" i="5"/>
  <c r="P3456" i="5"/>
  <c r="N3456" i="5"/>
  <c r="M3456" i="5"/>
  <c r="P3455" i="5"/>
  <c r="N3455" i="5"/>
  <c r="M3455" i="5"/>
  <c r="P3454" i="5"/>
  <c r="N3454" i="5"/>
  <c r="M3454" i="5"/>
  <c r="P3453" i="5"/>
  <c r="N3453" i="5"/>
  <c r="M3453" i="5"/>
  <c r="P3452" i="5"/>
  <c r="N3452" i="5"/>
  <c r="M3452" i="5"/>
  <c r="P3451" i="5"/>
  <c r="N3451" i="5"/>
  <c r="M3451" i="5"/>
  <c r="P3450" i="5"/>
  <c r="N3450" i="5"/>
  <c r="M3450" i="5"/>
  <c r="P3449" i="5"/>
  <c r="N3449" i="5"/>
  <c r="M3449" i="5"/>
  <c r="P3448" i="5"/>
  <c r="N3448" i="5"/>
  <c r="M3448" i="5"/>
  <c r="P3447" i="5"/>
  <c r="N3447" i="5"/>
  <c r="M3447" i="5"/>
  <c r="P3446" i="5"/>
  <c r="N3446" i="5"/>
  <c r="M3446" i="5"/>
  <c r="P3445" i="5"/>
  <c r="N3445" i="5"/>
  <c r="M3445" i="5"/>
  <c r="P3444" i="5"/>
  <c r="N3444" i="5"/>
  <c r="M3444" i="5"/>
  <c r="P3443" i="5"/>
  <c r="N3443" i="5"/>
  <c r="M3443" i="5"/>
  <c r="P3442" i="5"/>
  <c r="N3442" i="5"/>
  <c r="M3442" i="5"/>
  <c r="P3441" i="5"/>
  <c r="N3441" i="5"/>
  <c r="M3441" i="5"/>
  <c r="P3440" i="5"/>
  <c r="N3440" i="5"/>
  <c r="M3440" i="5"/>
  <c r="P3439" i="5"/>
  <c r="N3439" i="5"/>
  <c r="M3439" i="5"/>
  <c r="P3438" i="5"/>
  <c r="N3438" i="5"/>
  <c r="M3438" i="5"/>
  <c r="P3437" i="5"/>
  <c r="N3437" i="5"/>
  <c r="M3437" i="5"/>
  <c r="P3436" i="5"/>
  <c r="N3436" i="5"/>
  <c r="M3436" i="5"/>
  <c r="P3435" i="5"/>
  <c r="N3435" i="5"/>
  <c r="M3435" i="5"/>
  <c r="P3434" i="5"/>
  <c r="N3434" i="5"/>
  <c r="M3434" i="5"/>
  <c r="P3433" i="5"/>
  <c r="N3433" i="5"/>
  <c r="M3433" i="5"/>
  <c r="P3432" i="5"/>
  <c r="N3432" i="5"/>
  <c r="M3432" i="5"/>
  <c r="P3431" i="5"/>
  <c r="N3431" i="5"/>
  <c r="M3431" i="5"/>
  <c r="P3430" i="5"/>
  <c r="N3430" i="5"/>
  <c r="M3430" i="5"/>
  <c r="P3429" i="5"/>
  <c r="N3429" i="5"/>
  <c r="M3429" i="5"/>
  <c r="P3428" i="5"/>
  <c r="N3428" i="5"/>
  <c r="M3428" i="5"/>
  <c r="P3427" i="5"/>
  <c r="N3427" i="5"/>
  <c r="M3427" i="5"/>
  <c r="P3426" i="5"/>
  <c r="N3426" i="5"/>
  <c r="M3426" i="5"/>
  <c r="P3425" i="5"/>
  <c r="N3425" i="5"/>
  <c r="M3425" i="5"/>
  <c r="P3424" i="5"/>
  <c r="N3424" i="5"/>
  <c r="M3424" i="5"/>
  <c r="P3423" i="5"/>
  <c r="N3423" i="5"/>
  <c r="M3423" i="5"/>
  <c r="P3422" i="5"/>
  <c r="N3422" i="5"/>
  <c r="M3422" i="5"/>
  <c r="P3421" i="5"/>
  <c r="N3421" i="5"/>
  <c r="M3421" i="5"/>
  <c r="P3420" i="5"/>
  <c r="N3420" i="5"/>
  <c r="M3420" i="5"/>
  <c r="P3419" i="5"/>
  <c r="N3419" i="5"/>
  <c r="M3419" i="5"/>
  <c r="P3418" i="5"/>
  <c r="N3418" i="5"/>
  <c r="M3418" i="5"/>
  <c r="P3417" i="5"/>
  <c r="N3417" i="5"/>
  <c r="M3417" i="5"/>
  <c r="P3416" i="5"/>
  <c r="N3416" i="5"/>
  <c r="M3416" i="5"/>
  <c r="P3415" i="5"/>
  <c r="N3415" i="5"/>
  <c r="M3415" i="5"/>
  <c r="P3414" i="5"/>
  <c r="N3414" i="5"/>
  <c r="M3414" i="5"/>
  <c r="P3413" i="5"/>
  <c r="N3413" i="5"/>
  <c r="M3413" i="5"/>
  <c r="P3412" i="5"/>
  <c r="N3412" i="5"/>
  <c r="M3412" i="5"/>
  <c r="P3411" i="5"/>
  <c r="N3411" i="5"/>
  <c r="M3411" i="5"/>
  <c r="P3410" i="5"/>
  <c r="N3410" i="5"/>
  <c r="M3410" i="5"/>
  <c r="P3409" i="5"/>
  <c r="N3409" i="5"/>
  <c r="M3409" i="5"/>
  <c r="P3408" i="5"/>
  <c r="N3408" i="5"/>
  <c r="M3408" i="5"/>
  <c r="P3407" i="5"/>
  <c r="N3407" i="5"/>
  <c r="M3407" i="5"/>
  <c r="P3406" i="5"/>
  <c r="N3406" i="5"/>
  <c r="M3406" i="5"/>
  <c r="P3405" i="5"/>
  <c r="N3405" i="5"/>
  <c r="M3405" i="5"/>
  <c r="P3404" i="5"/>
  <c r="N3404" i="5"/>
  <c r="M3404" i="5"/>
  <c r="P3403" i="5"/>
  <c r="N3403" i="5"/>
  <c r="M3403" i="5"/>
  <c r="P3402" i="5"/>
  <c r="N3402" i="5"/>
  <c r="M3402" i="5"/>
  <c r="P3401" i="5"/>
  <c r="N3401" i="5"/>
  <c r="M3401" i="5"/>
  <c r="P3400" i="5"/>
  <c r="N3400" i="5"/>
  <c r="M3400" i="5"/>
  <c r="P3399" i="5"/>
  <c r="N3399" i="5"/>
  <c r="M3399" i="5"/>
  <c r="P3398" i="5"/>
  <c r="N3398" i="5"/>
  <c r="M3398" i="5"/>
  <c r="P3397" i="5"/>
  <c r="N3397" i="5"/>
  <c r="M3397" i="5"/>
  <c r="P3396" i="5"/>
  <c r="N3396" i="5"/>
  <c r="M3396" i="5"/>
  <c r="P3395" i="5"/>
  <c r="N3395" i="5"/>
  <c r="M3395" i="5"/>
  <c r="P3394" i="5"/>
  <c r="N3394" i="5"/>
  <c r="M3394" i="5"/>
  <c r="P3393" i="5"/>
  <c r="N3393" i="5"/>
  <c r="M3393" i="5"/>
  <c r="P3392" i="5"/>
  <c r="N3392" i="5"/>
  <c r="M3392" i="5"/>
  <c r="P3391" i="5"/>
  <c r="N3391" i="5"/>
  <c r="M3391" i="5"/>
  <c r="P3390" i="5"/>
  <c r="N3390" i="5"/>
  <c r="M3390" i="5"/>
  <c r="P3389" i="5"/>
  <c r="N3389" i="5"/>
  <c r="M3389" i="5"/>
  <c r="P3388" i="5"/>
  <c r="N3388" i="5"/>
  <c r="M3388" i="5"/>
  <c r="P3387" i="5"/>
  <c r="N3387" i="5"/>
  <c r="M3387" i="5"/>
  <c r="P3386" i="5"/>
  <c r="N3386" i="5"/>
  <c r="M3386" i="5"/>
  <c r="P3385" i="5"/>
  <c r="N3385" i="5"/>
  <c r="M3385" i="5"/>
  <c r="P3384" i="5"/>
  <c r="N3384" i="5"/>
  <c r="M3384" i="5"/>
  <c r="P3383" i="5"/>
  <c r="N3383" i="5"/>
  <c r="M3383" i="5"/>
  <c r="P3382" i="5"/>
  <c r="N3382" i="5"/>
  <c r="M3382" i="5"/>
  <c r="P3381" i="5"/>
  <c r="N3381" i="5"/>
  <c r="M3381" i="5"/>
  <c r="P3380" i="5"/>
  <c r="N3380" i="5"/>
  <c r="M3380" i="5"/>
  <c r="P3379" i="5"/>
  <c r="N3379" i="5"/>
  <c r="M3379" i="5"/>
  <c r="P3378" i="5"/>
  <c r="N3378" i="5"/>
  <c r="M3378" i="5"/>
  <c r="P3377" i="5"/>
  <c r="N3377" i="5"/>
  <c r="M3377" i="5"/>
  <c r="P3376" i="5"/>
  <c r="N3376" i="5"/>
  <c r="M3376" i="5"/>
  <c r="P3375" i="5"/>
  <c r="N3375" i="5"/>
  <c r="M3375" i="5"/>
  <c r="P3374" i="5"/>
  <c r="N3374" i="5"/>
  <c r="M3374" i="5"/>
  <c r="P3373" i="5"/>
  <c r="N3373" i="5"/>
  <c r="M3373" i="5"/>
  <c r="P3372" i="5"/>
  <c r="N3372" i="5"/>
  <c r="M3372" i="5"/>
  <c r="P3371" i="5"/>
  <c r="N3371" i="5"/>
  <c r="M3371" i="5"/>
  <c r="P3370" i="5"/>
  <c r="N3370" i="5"/>
  <c r="M3370" i="5"/>
  <c r="P3369" i="5"/>
  <c r="N3369" i="5"/>
  <c r="M3369" i="5"/>
  <c r="P3368" i="5"/>
  <c r="N3368" i="5"/>
  <c r="M3368" i="5"/>
  <c r="P3367" i="5"/>
  <c r="N3367" i="5"/>
  <c r="M3367" i="5"/>
  <c r="P3366" i="5"/>
  <c r="N3366" i="5"/>
  <c r="M3366" i="5"/>
  <c r="P3365" i="5"/>
  <c r="N3365" i="5"/>
  <c r="M3365" i="5"/>
  <c r="P3364" i="5"/>
  <c r="N3364" i="5"/>
  <c r="M3364" i="5"/>
  <c r="P3363" i="5"/>
  <c r="N3363" i="5"/>
  <c r="M3363" i="5"/>
  <c r="P3362" i="5"/>
  <c r="N3362" i="5"/>
  <c r="M3362" i="5"/>
  <c r="P3361" i="5"/>
  <c r="N3361" i="5"/>
  <c r="M3361" i="5"/>
  <c r="P3360" i="5"/>
  <c r="N3360" i="5"/>
  <c r="M3360" i="5"/>
  <c r="P3359" i="5"/>
  <c r="N3359" i="5"/>
  <c r="M3359" i="5"/>
  <c r="P3358" i="5"/>
  <c r="N3358" i="5"/>
  <c r="M3358" i="5"/>
  <c r="P3357" i="5"/>
  <c r="N3357" i="5"/>
  <c r="M3357" i="5"/>
  <c r="P3356" i="5"/>
  <c r="N3356" i="5"/>
  <c r="M3356" i="5"/>
  <c r="P3355" i="5"/>
  <c r="N3355" i="5"/>
  <c r="M3355" i="5"/>
  <c r="P3354" i="5"/>
  <c r="N3354" i="5"/>
  <c r="M3354" i="5"/>
  <c r="P3353" i="5"/>
  <c r="N3353" i="5"/>
  <c r="M3353" i="5"/>
  <c r="P3352" i="5"/>
  <c r="N3352" i="5"/>
  <c r="M3352" i="5"/>
  <c r="P3351" i="5"/>
  <c r="N3351" i="5"/>
  <c r="M3351" i="5"/>
  <c r="P3350" i="5"/>
  <c r="N3350" i="5"/>
  <c r="M3350" i="5"/>
  <c r="P3349" i="5"/>
  <c r="N3349" i="5"/>
  <c r="M3349" i="5"/>
  <c r="P3348" i="5"/>
  <c r="N3348" i="5"/>
  <c r="M3348" i="5"/>
  <c r="P3347" i="5"/>
  <c r="N3347" i="5"/>
  <c r="M3347" i="5"/>
  <c r="P3346" i="5"/>
  <c r="N3346" i="5"/>
  <c r="M3346" i="5"/>
  <c r="P3345" i="5"/>
  <c r="N3345" i="5"/>
  <c r="M3345" i="5"/>
  <c r="P3344" i="5"/>
  <c r="N3344" i="5"/>
  <c r="M3344" i="5"/>
  <c r="P3343" i="5"/>
  <c r="N3343" i="5"/>
  <c r="M3343" i="5"/>
  <c r="P3342" i="5"/>
  <c r="N3342" i="5"/>
  <c r="M3342" i="5"/>
  <c r="P3341" i="5"/>
  <c r="N3341" i="5"/>
  <c r="M3341" i="5"/>
  <c r="P3340" i="5"/>
  <c r="N3340" i="5"/>
  <c r="M3340" i="5"/>
  <c r="P3339" i="5"/>
  <c r="N3339" i="5"/>
  <c r="M3339" i="5"/>
  <c r="P3338" i="5"/>
  <c r="N3338" i="5"/>
  <c r="M3338" i="5"/>
  <c r="P3337" i="5"/>
  <c r="N3337" i="5"/>
  <c r="M3337" i="5"/>
  <c r="P3336" i="5"/>
  <c r="N3336" i="5"/>
  <c r="M3336" i="5"/>
  <c r="P3335" i="5"/>
  <c r="N3335" i="5"/>
  <c r="M3335" i="5"/>
  <c r="P3334" i="5"/>
  <c r="N3334" i="5"/>
  <c r="M3334" i="5"/>
  <c r="P3333" i="5"/>
  <c r="N3333" i="5"/>
  <c r="M3333" i="5"/>
  <c r="P3332" i="5"/>
  <c r="N3332" i="5"/>
  <c r="M3332" i="5"/>
  <c r="P3331" i="5"/>
  <c r="N3331" i="5"/>
  <c r="M3331" i="5"/>
  <c r="P3330" i="5"/>
  <c r="N3330" i="5"/>
  <c r="M3330" i="5"/>
  <c r="P3329" i="5"/>
  <c r="N3329" i="5"/>
  <c r="M3329" i="5"/>
  <c r="P3328" i="5"/>
  <c r="N3328" i="5"/>
  <c r="M3328" i="5"/>
  <c r="P3327" i="5"/>
  <c r="N3327" i="5"/>
  <c r="M3327" i="5"/>
  <c r="P3326" i="5"/>
  <c r="N3326" i="5"/>
  <c r="M3326" i="5"/>
  <c r="P3325" i="5"/>
  <c r="N3325" i="5"/>
  <c r="M3325" i="5"/>
  <c r="P3324" i="5"/>
  <c r="N3324" i="5"/>
  <c r="M3324" i="5"/>
  <c r="P3323" i="5"/>
  <c r="N3323" i="5"/>
  <c r="M3323" i="5"/>
  <c r="P3322" i="5"/>
  <c r="N3322" i="5"/>
  <c r="M3322" i="5"/>
  <c r="P3321" i="5"/>
  <c r="N3321" i="5"/>
  <c r="M3321" i="5"/>
  <c r="P3320" i="5"/>
  <c r="N3320" i="5"/>
  <c r="M3320" i="5"/>
  <c r="P3319" i="5"/>
  <c r="N3319" i="5"/>
  <c r="M3319" i="5"/>
  <c r="P3318" i="5"/>
  <c r="N3318" i="5"/>
  <c r="M3318" i="5"/>
  <c r="P3317" i="5"/>
  <c r="N3317" i="5"/>
  <c r="M3317" i="5"/>
  <c r="P3316" i="5"/>
  <c r="N3316" i="5"/>
  <c r="M3316" i="5"/>
  <c r="P3315" i="5"/>
  <c r="N3315" i="5"/>
  <c r="M3315" i="5"/>
  <c r="P3314" i="5"/>
  <c r="N3314" i="5"/>
  <c r="M3314" i="5"/>
  <c r="P3313" i="5"/>
  <c r="N3313" i="5"/>
  <c r="M3313" i="5"/>
  <c r="P3312" i="5"/>
  <c r="N3312" i="5"/>
  <c r="M3312" i="5"/>
  <c r="P3311" i="5"/>
  <c r="N3311" i="5"/>
  <c r="M3311" i="5"/>
  <c r="P3310" i="5"/>
  <c r="N3310" i="5"/>
  <c r="M3310" i="5"/>
  <c r="P3309" i="5"/>
  <c r="N3309" i="5"/>
  <c r="M3309" i="5"/>
  <c r="P3308" i="5"/>
  <c r="N3308" i="5"/>
  <c r="M3308" i="5"/>
  <c r="P3307" i="5"/>
  <c r="N3307" i="5"/>
  <c r="M3307" i="5"/>
  <c r="P3306" i="5"/>
  <c r="N3306" i="5"/>
  <c r="M3306" i="5"/>
  <c r="P3305" i="5"/>
  <c r="N3305" i="5"/>
  <c r="M3305" i="5"/>
  <c r="P3304" i="5"/>
  <c r="N3304" i="5"/>
  <c r="M3304" i="5"/>
  <c r="P3303" i="5"/>
  <c r="N3303" i="5"/>
  <c r="M3303" i="5"/>
  <c r="P3302" i="5"/>
  <c r="N3302" i="5"/>
  <c r="M3302" i="5"/>
  <c r="P3301" i="5"/>
  <c r="N3301" i="5"/>
  <c r="M3301" i="5"/>
  <c r="P3300" i="5"/>
  <c r="N3300" i="5"/>
  <c r="M3300" i="5"/>
  <c r="P3299" i="5"/>
  <c r="N3299" i="5"/>
  <c r="M3299" i="5"/>
  <c r="P3298" i="5"/>
  <c r="N3298" i="5"/>
  <c r="M3298" i="5"/>
  <c r="P3297" i="5"/>
  <c r="N3297" i="5"/>
  <c r="M3297" i="5"/>
  <c r="P3296" i="5"/>
  <c r="N3296" i="5"/>
  <c r="M3296" i="5"/>
  <c r="P3295" i="5"/>
  <c r="N3295" i="5"/>
  <c r="M3295" i="5"/>
  <c r="P3294" i="5"/>
  <c r="N3294" i="5"/>
  <c r="M3294" i="5"/>
  <c r="P3293" i="5"/>
  <c r="N3293" i="5"/>
  <c r="M3293" i="5"/>
  <c r="P3292" i="5"/>
  <c r="N3292" i="5"/>
  <c r="M3292" i="5"/>
  <c r="P3291" i="5"/>
  <c r="N3291" i="5"/>
  <c r="M3291" i="5"/>
  <c r="P3290" i="5"/>
  <c r="N3290" i="5"/>
  <c r="M3290" i="5"/>
  <c r="P3289" i="5"/>
  <c r="N3289" i="5"/>
  <c r="M3289" i="5"/>
  <c r="P3288" i="5"/>
  <c r="N3288" i="5"/>
  <c r="M3288" i="5"/>
  <c r="P3287" i="5"/>
  <c r="N3287" i="5"/>
  <c r="M3287" i="5"/>
  <c r="P3286" i="5"/>
  <c r="N3286" i="5"/>
  <c r="M3286" i="5"/>
  <c r="P3285" i="5"/>
  <c r="N3285" i="5"/>
  <c r="M3285" i="5"/>
  <c r="P3284" i="5"/>
  <c r="N3284" i="5"/>
  <c r="M3284" i="5"/>
  <c r="P3283" i="5"/>
  <c r="N3283" i="5"/>
  <c r="M3283" i="5"/>
  <c r="P3282" i="5"/>
  <c r="N3282" i="5"/>
  <c r="M3282" i="5"/>
  <c r="P3281" i="5"/>
  <c r="N3281" i="5"/>
  <c r="M3281" i="5"/>
  <c r="P3280" i="5"/>
  <c r="N3280" i="5"/>
  <c r="M3280" i="5"/>
  <c r="P3279" i="5"/>
  <c r="N3279" i="5"/>
  <c r="M3279" i="5"/>
  <c r="P3278" i="5"/>
  <c r="N3278" i="5"/>
  <c r="M3278" i="5"/>
  <c r="P3277" i="5"/>
  <c r="N3277" i="5"/>
  <c r="M3277" i="5"/>
  <c r="P3276" i="5"/>
  <c r="N3276" i="5"/>
  <c r="M3276" i="5"/>
  <c r="P3275" i="5"/>
  <c r="N3275" i="5"/>
  <c r="M3275" i="5"/>
  <c r="P3274" i="5"/>
  <c r="N3274" i="5"/>
  <c r="M3274" i="5"/>
  <c r="P3273" i="5"/>
  <c r="N3273" i="5"/>
  <c r="M3273" i="5"/>
  <c r="P3272" i="5"/>
  <c r="N3272" i="5"/>
  <c r="M3272" i="5"/>
  <c r="P3271" i="5"/>
  <c r="N3271" i="5"/>
  <c r="M3271" i="5"/>
  <c r="P3270" i="5"/>
  <c r="N3270" i="5"/>
  <c r="M3270" i="5"/>
  <c r="P3269" i="5"/>
  <c r="N3269" i="5"/>
  <c r="M3269" i="5"/>
  <c r="P3268" i="5"/>
  <c r="N3268" i="5"/>
  <c r="M3268" i="5"/>
  <c r="P3267" i="5"/>
  <c r="N3267" i="5"/>
  <c r="M3267" i="5"/>
  <c r="P3266" i="5"/>
  <c r="N3266" i="5"/>
  <c r="M3266" i="5"/>
  <c r="P3265" i="5"/>
  <c r="N3265" i="5"/>
  <c r="M3265" i="5"/>
  <c r="P3264" i="5"/>
  <c r="N3264" i="5"/>
  <c r="M3264" i="5"/>
  <c r="P3263" i="5"/>
  <c r="N3263" i="5"/>
  <c r="M3263" i="5"/>
  <c r="P3262" i="5"/>
  <c r="N3262" i="5"/>
  <c r="M3262" i="5"/>
  <c r="P3261" i="5"/>
  <c r="N3261" i="5"/>
  <c r="M3261" i="5"/>
  <c r="P3260" i="5"/>
  <c r="N3260" i="5"/>
  <c r="M3260" i="5"/>
  <c r="P3259" i="5"/>
  <c r="N3259" i="5"/>
  <c r="M3259" i="5"/>
  <c r="P3258" i="5"/>
  <c r="N3258" i="5"/>
  <c r="M3258" i="5"/>
  <c r="P3257" i="5"/>
  <c r="N3257" i="5"/>
  <c r="M3257" i="5"/>
  <c r="P3256" i="5"/>
  <c r="N3256" i="5"/>
  <c r="M3256" i="5"/>
  <c r="P3255" i="5"/>
  <c r="N3255" i="5"/>
  <c r="M3255" i="5"/>
  <c r="P3254" i="5"/>
  <c r="N3254" i="5"/>
  <c r="M3254" i="5"/>
  <c r="P3253" i="5"/>
  <c r="N3253" i="5"/>
  <c r="M3253" i="5"/>
  <c r="P3252" i="5"/>
  <c r="N3252" i="5"/>
  <c r="M3252" i="5"/>
  <c r="P3251" i="5"/>
  <c r="N3251" i="5"/>
  <c r="M3251" i="5"/>
  <c r="P3250" i="5"/>
  <c r="N3250" i="5"/>
  <c r="M3250" i="5"/>
  <c r="P3249" i="5"/>
  <c r="N3249" i="5"/>
  <c r="M3249" i="5"/>
  <c r="P3248" i="5"/>
  <c r="N3248" i="5"/>
  <c r="M3248" i="5"/>
  <c r="P3247" i="5"/>
  <c r="N3247" i="5"/>
  <c r="M3247" i="5"/>
  <c r="P3246" i="5"/>
  <c r="N3246" i="5"/>
  <c r="M3246" i="5"/>
  <c r="P3245" i="5"/>
  <c r="N3245" i="5"/>
  <c r="M3245" i="5"/>
  <c r="P3244" i="5"/>
  <c r="N3244" i="5"/>
  <c r="M3244" i="5"/>
  <c r="P3243" i="5"/>
  <c r="N3243" i="5"/>
  <c r="M3243" i="5"/>
  <c r="P3242" i="5"/>
  <c r="N3242" i="5"/>
  <c r="M3242" i="5"/>
  <c r="P3241" i="5"/>
  <c r="N3241" i="5"/>
  <c r="M3241" i="5"/>
  <c r="P3240" i="5"/>
  <c r="N3240" i="5"/>
  <c r="M3240" i="5"/>
  <c r="P3239" i="5"/>
  <c r="N3239" i="5"/>
  <c r="M3239" i="5"/>
  <c r="P3238" i="5"/>
  <c r="N3238" i="5"/>
  <c r="M3238" i="5"/>
  <c r="P3237" i="5"/>
  <c r="N3237" i="5"/>
  <c r="M3237" i="5"/>
  <c r="P3236" i="5"/>
  <c r="N3236" i="5"/>
  <c r="M3236" i="5"/>
  <c r="P3235" i="5"/>
  <c r="N3235" i="5"/>
  <c r="M3235" i="5"/>
  <c r="P3234" i="5"/>
  <c r="N3234" i="5"/>
  <c r="M3234" i="5"/>
  <c r="P3233" i="5"/>
  <c r="N3233" i="5"/>
  <c r="M3233" i="5"/>
  <c r="P3232" i="5"/>
  <c r="N3232" i="5"/>
  <c r="M3232" i="5"/>
  <c r="P3231" i="5"/>
  <c r="N3231" i="5"/>
  <c r="M3231" i="5"/>
  <c r="P3230" i="5"/>
  <c r="N3230" i="5"/>
  <c r="M3230" i="5"/>
  <c r="P3229" i="5"/>
  <c r="N3229" i="5"/>
  <c r="M3229" i="5"/>
  <c r="P3228" i="5"/>
  <c r="N3228" i="5"/>
  <c r="M3228" i="5"/>
  <c r="P3227" i="5"/>
  <c r="N3227" i="5"/>
  <c r="M3227" i="5"/>
  <c r="P3226" i="5"/>
  <c r="N3226" i="5"/>
  <c r="M3226" i="5"/>
  <c r="P3225" i="5"/>
  <c r="N3225" i="5"/>
  <c r="M3225" i="5"/>
  <c r="P3224" i="5"/>
  <c r="N3224" i="5"/>
  <c r="M3224" i="5"/>
  <c r="P3223" i="5"/>
  <c r="N3223" i="5"/>
  <c r="M3223" i="5"/>
  <c r="P3222" i="5"/>
  <c r="N3222" i="5"/>
  <c r="M3222" i="5"/>
  <c r="P3221" i="5"/>
  <c r="N3221" i="5"/>
  <c r="M3221" i="5"/>
  <c r="P3220" i="5"/>
  <c r="N3220" i="5"/>
  <c r="M3220" i="5"/>
  <c r="P3219" i="5"/>
  <c r="N3219" i="5"/>
  <c r="M3219" i="5"/>
  <c r="P3218" i="5"/>
  <c r="N3218" i="5"/>
  <c r="M3218" i="5"/>
  <c r="P3217" i="5"/>
  <c r="N3217" i="5"/>
  <c r="M3217" i="5"/>
  <c r="P3216" i="5"/>
  <c r="N3216" i="5"/>
  <c r="M3216" i="5"/>
  <c r="P3215" i="5"/>
  <c r="N3215" i="5"/>
  <c r="M3215" i="5"/>
  <c r="P3214" i="5"/>
  <c r="N3214" i="5"/>
  <c r="M3214" i="5"/>
  <c r="P3213" i="5"/>
  <c r="N3213" i="5"/>
  <c r="M3213" i="5"/>
  <c r="P3212" i="5"/>
  <c r="N3212" i="5"/>
  <c r="M3212" i="5"/>
  <c r="P3211" i="5"/>
  <c r="N3211" i="5"/>
  <c r="M3211" i="5"/>
  <c r="P3210" i="5"/>
  <c r="N3210" i="5"/>
  <c r="M3210" i="5"/>
  <c r="P3209" i="5"/>
  <c r="N3209" i="5"/>
  <c r="M3209" i="5"/>
  <c r="P3208" i="5"/>
  <c r="N3208" i="5"/>
  <c r="M3208" i="5"/>
  <c r="P3207" i="5"/>
  <c r="N3207" i="5"/>
  <c r="M3207" i="5"/>
  <c r="P3206" i="5"/>
  <c r="N3206" i="5"/>
  <c r="M3206" i="5"/>
  <c r="P3205" i="5"/>
  <c r="N3205" i="5"/>
  <c r="M3205" i="5"/>
  <c r="P3204" i="5"/>
  <c r="N3204" i="5"/>
  <c r="M3204" i="5"/>
  <c r="P3203" i="5"/>
  <c r="N3203" i="5"/>
  <c r="M3203" i="5"/>
  <c r="P3202" i="5"/>
  <c r="N3202" i="5"/>
  <c r="M3202" i="5"/>
  <c r="P3201" i="5"/>
  <c r="N3201" i="5"/>
  <c r="M3201" i="5"/>
  <c r="P3200" i="5"/>
  <c r="N3200" i="5"/>
  <c r="M3200" i="5"/>
  <c r="P3199" i="5"/>
  <c r="N3199" i="5"/>
  <c r="M3199" i="5"/>
  <c r="P3198" i="5"/>
  <c r="N3198" i="5"/>
  <c r="M3198" i="5"/>
  <c r="P3197" i="5"/>
  <c r="N3197" i="5"/>
  <c r="M3197" i="5"/>
  <c r="P3196" i="5"/>
  <c r="N3196" i="5"/>
  <c r="M3196" i="5"/>
  <c r="P3195" i="5"/>
  <c r="N3195" i="5"/>
  <c r="M3195" i="5"/>
  <c r="P3194" i="5"/>
  <c r="N3194" i="5"/>
  <c r="M3194" i="5"/>
  <c r="P3193" i="5"/>
  <c r="N3193" i="5"/>
  <c r="M3193" i="5"/>
  <c r="P3192" i="5"/>
  <c r="N3192" i="5"/>
  <c r="M3192" i="5"/>
  <c r="P3191" i="5"/>
  <c r="N3191" i="5"/>
  <c r="M3191" i="5"/>
  <c r="P3190" i="5"/>
  <c r="N3190" i="5"/>
  <c r="M3190" i="5"/>
  <c r="P3189" i="5"/>
  <c r="N3189" i="5"/>
  <c r="M3189" i="5"/>
  <c r="P3188" i="5"/>
  <c r="N3188" i="5"/>
  <c r="M3188" i="5"/>
  <c r="P3187" i="5"/>
  <c r="N3187" i="5"/>
  <c r="M3187" i="5"/>
  <c r="P3186" i="5"/>
  <c r="N3186" i="5"/>
  <c r="M3186" i="5"/>
  <c r="P3185" i="5"/>
  <c r="N3185" i="5"/>
  <c r="M3185" i="5"/>
  <c r="P3184" i="5"/>
  <c r="N3184" i="5"/>
  <c r="M3184" i="5"/>
  <c r="P3183" i="5"/>
  <c r="N3183" i="5"/>
  <c r="M3183" i="5"/>
  <c r="P3182" i="5"/>
  <c r="N3182" i="5"/>
  <c r="M3182" i="5"/>
  <c r="P3181" i="5"/>
  <c r="N3181" i="5"/>
  <c r="M3181" i="5"/>
  <c r="P3180" i="5"/>
  <c r="N3180" i="5"/>
  <c r="M3180" i="5"/>
  <c r="P3179" i="5"/>
  <c r="N3179" i="5"/>
  <c r="M3179" i="5"/>
  <c r="P3178" i="5"/>
  <c r="N3178" i="5"/>
  <c r="M3178" i="5"/>
  <c r="P3177" i="5"/>
  <c r="N3177" i="5"/>
  <c r="M3177" i="5"/>
  <c r="P3176" i="5"/>
  <c r="N3176" i="5"/>
  <c r="M3176" i="5"/>
  <c r="P3175" i="5"/>
  <c r="N3175" i="5"/>
  <c r="M3175" i="5"/>
  <c r="P3174" i="5"/>
  <c r="N3174" i="5"/>
  <c r="M3174" i="5"/>
  <c r="P3173" i="5"/>
  <c r="N3173" i="5"/>
  <c r="M3173" i="5"/>
  <c r="P3172" i="5"/>
  <c r="N3172" i="5"/>
  <c r="M3172" i="5"/>
  <c r="P3171" i="5"/>
  <c r="N3171" i="5"/>
  <c r="M3171" i="5"/>
  <c r="P3170" i="5"/>
  <c r="N3170" i="5"/>
  <c r="M3170" i="5"/>
  <c r="P3169" i="5"/>
  <c r="N3169" i="5"/>
  <c r="M3169" i="5"/>
  <c r="P3168" i="5"/>
  <c r="N3168" i="5"/>
  <c r="M3168" i="5"/>
  <c r="P3167" i="5"/>
  <c r="N3167" i="5"/>
  <c r="M3167" i="5"/>
  <c r="P3166" i="5"/>
  <c r="N3166" i="5"/>
  <c r="M3166" i="5"/>
  <c r="P3165" i="5"/>
  <c r="N3165" i="5"/>
  <c r="M3165" i="5"/>
  <c r="P3164" i="5"/>
  <c r="N3164" i="5"/>
  <c r="M3164" i="5"/>
  <c r="P3163" i="5"/>
  <c r="N3163" i="5"/>
  <c r="M3163" i="5"/>
  <c r="P3162" i="5"/>
  <c r="N3162" i="5"/>
  <c r="M3162" i="5"/>
  <c r="P3161" i="5"/>
  <c r="N3161" i="5"/>
  <c r="M3161" i="5"/>
  <c r="P3160" i="5"/>
  <c r="N3160" i="5"/>
  <c r="M3160" i="5"/>
  <c r="P3159" i="5"/>
  <c r="N3159" i="5"/>
  <c r="M3159" i="5"/>
  <c r="P3158" i="5"/>
  <c r="N3158" i="5"/>
  <c r="M3158" i="5"/>
  <c r="P3157" i="5"/>
  <c r="N3157" i="5"/>
  <c r="M3157" i="5"/>
  <c r="P3156" i="5"/>
  <c r="N3156" i="5"/>
  <c r="M3156" i="5"/>
  <c r="P3155" i="5"/>
  <c r="N3155" i="5"/>
  <c r="M3155" i="5"/>
  <c r="P3154" i="5"/>
  <c r="N3154" i="5"/>
  <c r="M3154" i="5"/>
  <c r="P3153" i="5"/>
  <c r="N3153" i="5"/>
  <c r="M3153" i="5"/>
  <c r="P3152" i="5"/>
  <c r="N3152" i="5"/>
  <c r="M3152" i="5"/>
  <c r="P3151" i="5"/>
  <c r="N3151" i="5"/>
  <c r="M3151" i="5"/>
  <c r="P3150" i="5"/>
  <c r="N3150" i="5"/>
  <c r="M3150" i="5"/>
  <c r="P3149" i="5"/>
  <c r="N3149" i="5"/>
  <c r="M3149" i="5"/>
  <c r="P3148" i="5"/>
  <c r="N3148" i="5"/>
  <c r="M3148" i="5"/>
  <c r="P3147" i="5"/>
  <c r="N3147" i="5"/>
  <c r="M3147" i="5"/>
  <c r="P3146" i="5"/>
  <c r="N3146" i="5"/>
  <c r="M3146" i="5"/>
  <c r="P3145" i="5"/>
  <c r="N3145" i="5"/>
  <c r="M3145" i="5"/>
  <c r="P3144" i="5"/>
  <c r="N3144" i="5"/>
  <c r="M3144" i="5"/>
  <c r="P3143" i="5"/>
  <c r="N3143" i="5"/>
  <c r="M3143" i="5"/>
  <c r="P3142" i="5"/>
  <c r="N3142" i="5"/>
  <c r="M3142" i="5"/>
  <c r="P3141" i="5"/>
  <c r="N3141" i="5"/>
  <c r="M3141" i="5"/>
  <c r="P3140" i="5"/>
  <c r="N3140" i="5"/>
  <c r="M3140" i="5"/>
  <c r="P3139" i="5"/>
  <c r="N3139" i="5"/>
  <c r="M3139" i="5"/>
  <c r="P3138" i="5"/>
  <c r="N3138" i="5"/>
  <c r="M3138" i="5"/>
  <c r="P3137" i="5"/>
  <c r="N3137" i="5"/>
  <c r="M3137" i="5"/>
  <c r="P3136" i="5"/>
  <c r="N3136" i="5"/>
  <c r="M3136" i="5"/>
  <c r="P3135" i="5"/>
  <c r="N3135" i="5"/>
  <c r="M3135" i="5"/>
  <c r="P3134" i="5"/>
  <c r="N3134" i="5"/>
  <c r="M3134" i="5"/>
  <c r="P3133" i="5"/>
  <c r="N3133" i="5"/>
  <c r="M3133" i="5"/>
  <c r="P3132" i="5"/>
  <c r="N3132" i="5"/>
  <c r="M3132" i="5"/>
  <c r="P3131" i="5"/>
  <c r="N3131" i="5"/>
  <c r="M3131" i="5"/>
  <c r="P3130" i="5"/>
  <c r="N3130" i="5"/>
  <c r="M3130" i="5"/>
  <c r="P3129" i="5"/>
  <c r="N3129" i="5"/>
  <c r="M3129" i="5"/>
  <c r="P3128" i="5"/>
  <c r="N3128" i="5"/>
  <c r="M3128" i="5"/>
  <c r="P3127" i="5"/>
  <c r="N3127" i="5"/>
  <c r="M3127" i="5"/>
  <c r="P3126" i="5"/>
  <c r="N3126" i="5"/>
  <c r="M3126" i="5"/>
  <c r="P3125" i="5"/>
  <c r="N3125" i="5"/>
  <c r="M3125" i="5"/>
  <c r="P3124" i="5"/>
  <c r="N3124" i="5"/>
  <c r="M3124" i="5"/>
  <c r="P3123" i="5"/>
  <c r="N3123" i="5"/>
  <c r="M3123" i="5"/>
  <c r="P3122" i="5"/>
  <c r="N3122" i="5"/>
  <c r="M3122" i="5"/>
  <c r="P3121" i="5"/>
  <c r="N3121" i="5"/>
  <c r="M3121" i="5"/>
  <c r="P3120" i="5"/>
  <c r="N3120" i="5"/>
  <c r="M3120" i="5"/>
  <c r="P3119" i="5"/>
  <c r="N3119" i="5"/>
  <c r="M3119" i="5"/>
  <c r="P3118" i="5"/>
  <c r="N3118" i="5"/>
  <c r="M3118" i="5"/>
  <c r="P3117" i="5"/>
  <c r="N3117" i="5"/>
  <c r="M3117" i="5"/>
  <c r="P3116" i="5"/>
  <c r="N3116" i="5"/>
  <c r="M3116" i="5"/>
  <c r="P3115" i="5"/>
  <c r="N3115" i="5"/>
  <c r="M3115" i="5"/>
  <c r="P3114" i="5"/>
  <c r="N3114" i="5"/>
  <c r="M3114" i="5"/>
  <c r="P3113" i="5"/>
  <c r="N3113" i="5"/>
  <c r="M3113" i="5"/>
  <c r="P3112" i="5"/>
  <c r="N3112" i="5"/>
  <c r="M3112" i="5"/>
  <c r="P3111" i="5"/>
  <c r="N3111" i="5"/>
  <c r="M3111" i="5"/>
  <c r="P3110" i="5"/>
  <c r="N3110" i="5"/>
  <c r="M3110" i="5"/>
  <c r="P3109" i="5"/>
  <c r="N3109" i="5"/>
  <c r="M3109" i="5"/>
  <c r="P3108" i="5"/>
  <c r="N3108" i="5"/>
  <c r="M3108" i="5"/>
  <c r="P3107" i="5"/>
  <c r="N3107" i="5"/>
  <c r="M3107" i="5"/>
  <c r="P3106" i="5"/>
  <c r="N3106" i="5"/>
  <c r="M3106" i="5"/>
  <c r="P3105" i="5"/>
  <c r="N3105" i="5"/>
  <c r="M3105" i="5"/>
  <c r="P3104" i="5"/>
  <c r="N3104" i="5"/>
  <c r="M3104" i="5"/>
  <c r="P3103" i="5"/>
  <c r="N3103" i="5"/>
  <c r="M3103" i="5"/>
  <c r="P3102" i="5"/>
  <c r="N3102" i="5"/>
  <c r="M3102" i="5"/>
  <c r="P3101" i="5"/>
  <c r="N3101" i="5"/>
  <c r="M3101" i="5"/>
  <c r="P3100" i="5"/>
  <c r="N3100" i="5"/>
  <c r="M3100" i="5"/>
  <c r="P3099" i="5"/>
  <c r="N3099" i="5"/>
  <c r="M3099" i="5"/>
  <c r="P3098" i="5"/>
  <c r="N3098" i="5"/>
  <c r="M3098" i="5"/>
  <c r="P3097" i="5"/>
  <c r="N3097" i="5"/>
  <c r="M3097" i="5"/>
  <c r="P3096" i="5"/>
  <c r="N3096" i="5"/>
  <c r="M3096" i="5"/>
  <c r="P3095" i="5"/>
  <c r="N3095" i="5"/>
  <c r="M3095" i="5"/>
  <c r="P3094" i="5"/>
  <c r="N3094" i="5"/>
  <c r="M3094" i="5"/>
  <c r="P3093" i="5"/>
  <c r="N3093" i="5"/>
  <c r="M3093" i="5"/>
  <c r="P3092" i="5"/>
  <c r="N3092" i="5"/>
  <c r="M3092" i="5"/>
  <c r="P3091" i="5"/>
  <c r="N3091" i="5"/>
  <c r="M3091" i="5"/>
  <c r="P3090" i="5"/>
  <c r="N3090" i="5"/>
  <c r="M3090" i="5"/>
  <c r="P3089" i="5"/>
  <c r="N3089" i="5"/>
  <c r="M3089" i="5"/>
  <c r="P3088" i="5"/>
  <c r="N3088" i="5"/>
  <c r="M3088" i="5"/>
  <c r="P3087" i="5"/>
  <c r="N3087" i="5"/>
  <c r="M3087" i="5"/>
  <c r="P3086" i="5"/>
  <c r="N3086" i="5"/>
  <c r="M3086" i="5"/>
  <c r="P3085" i="5"/>
  <c r="N3085" i="5"/>
  <c r="M3085" i="5"/>
  <c r="P3084" i="5"/>
  <c r="N3084" i="5"/>
  <c r="M3084" i="5"/>
  <c r="P3083" i="5"/>
  <c r="N3083" i="5"/>
  <c r="M3083" i="5"/>
  <c r="P3082" i="5"/>
  <c r="N3082" i="5"/>
  <c r="M3082" i="5"/>
  <c r="P3081" i="5"/>
  <c r="N3081" i="5"/>
  <c r="M3081" i="5"/>
  <c r="P3080" i="5"/>
  <c r="N3080" i="5"/>
  <c r="M3080" i="5"/>
  <c r="P3079" i="5"/>
  <c r="N3079" i="5"/>
  <c r="M3079" i="5"/>
  <c r="P3078" i="5"/>
  <c r="N3078" i="5"/>
  <c r="M3078" i="5"/>
  <c r="P3077" i="5"/>
  <c r="N3077" i="5"/>
  <c r="M3077" i="5"/>
  <c r="P3076" i="5"/>
  <c r="N3076" i="5"/>
  <c r="M3076" i="5"/>
  <c r="P3075" i="5"/>
  <c r="N3075" i="5"/>
  <c r="M3075" i="5"/>
  <c r="P3074" i="5"/>
  <c r="N3074" i="5"/>
  <c r="M3074" i="5"/>
  <c r="P3073" i="5"/>
  <c r="N3073" i="5"/>
  <c r="M3073" i="5"/>
  <c r="P3072" i="5"/>
  <c r="N3072" i="5"/>
  <c r="M3072" i="5"/>
  <c r="P3071" i="5"/>
  <c r="N3071" i="5"/>
  <c r="M3071" i="5"/>
  <c r="P3070" i="5"/>
  <c r="N3070" i="5"/>
  <c r="M3070" i="5"/>
  <c r="P3069" i="5"/>
  <c r="N3069" i="5"/>
  <c r="M3069" i="5"/>
  <c r="P3068" i="5"/>
  <c r="N3068" i="5"/>
  <c r="M3068" i="5"/>
  <c r="P3067" i="5"/>
  <c r="N3067" i="5"/>
  <c r="M3067" i="5"/>
  <c r="P3066" i="5"/>
  <c r="N3066" i="5"/>
  <c r="M3066" i="5"/>
  <c r="P3065" i="5"/>
  <c r="N3065" i="5"/>
  <c r="M3065" i="5"/>
  <c r="P3064" i="5"/>
  <c r="N3064" i="5"/>
  <c r="M3064" i="5"/>
  <c r="P3063" i="5"/>
  <c r="N3063" i="5"/>
  <c r="M3063" i="5"/>
  <c r="P3062" i="5"/>
  <c r="N3062" i="5"/>
  <c r="M3062" i="5"/>
  <c r="P3061" i="5"/>
  <c r="N3061" i="5"/>
  <c r="M3061" i="5"/>
  <c r="P3060" i="5"/>
  <c r="N3060" i="5"/>
  <c r="M3060" i="5"/>
  <c r="P3059" i="5"/>
  <c r="N3059" i="5"/>
  <c r="M3059" i="5"/>
  <c r="P3058" i="5"/>
  <c r="N3058" i="5"/>
  <c r="M3058" i="5"/>
  <c r="P3057" i="5"/>
  <c r="N3057" i="5"/>
  <c r="M3057" i="5"/>
  <c r="P3056" i="5"/>
  <c r="N3056" i="5"/>
  <c r="M3056" i="5"/>
  <c r="P3055" i="5"/>
  <c r="N3055" i="5"/>
  <c r="M3055" i="5"/>
  <c r="P3054" i="5"/>
  <c r="N3054" i="5"/>
  <c r="M3054" i="5"/>
  <c r="P3053" i="5"/>
  <c r="N3053" i="5"/>
  <c r="M3053" i="5"/>
  <c r="P3052" i="5"/>
  <c r="N3052" i="5"/>
  <c r="M3052" i="5"/>
  <c r="P3051" i="5"/>
  <c r="N3051" i="5"/>
  <c r="M3051" i="5"/>
  <c r="P3050" i="5"/>
  <c r="N3050" i="5"/>
  <c r="M3050" i="5"/>
  <c r="P3049" i="5"/>
  <c r="N3049" i="5"/>
  <c r="M3049" i="5"/>
  <c r="P3048" i="5"/>
  <c r="N3048" i="5"/>
  <c r="M3048" i="5"/>
  <c r="P3047" i="5"/>
  <c r="N3047" i="5"/>
  <c r="M3047" i="5"/>
  <c r="P3046" i="5"/>
  <c r="N3046" i="5"/>
  <c r="M3046" i="5"/>
  <c r="P3045" i="5"/>
  <c r="N3045" i="5"/>
  <c r="M3045" i="5"/>
  <c r="P3044" i="5"/>
  <c r="N3044" i="5"/>
  <c r="M3044" i="5"/>
  <c r="P3043" i="5"/>
  <c r="N3043" i="5"/>
  <c r="M3043" i="5"/>
  <c r="P3042" i="5"/>
  <c r="N3042" i="5"/>
  <c r="M3042" i="5"/>
  <c r="P3041" i="5"/>
  <c r="N3041" i="5"/>
  <c r="M3041" i="5"/>
  <c r="P3040" i="5"/>
  <c r="N3040" i="5"/>
  <c r="M3040" i="5"/>
  <c r="P3039" i="5"/>
  <c r="N3039" i="5"/>
  <c r="M3039" i="5"/>
  <c r="P3038" i="5"/>
  <c r="N3038" i="5"/>
  <c r="M3038" i="5"/>
  <c r="P3037" i="5"/>
  <c r="N3037" i="5"/>
  <c r="M3037" i="5"/>
  <c r="P3036" i="5"/>
  <c r="N3036" i="5"/>
  <c r="M3036" i="5"/>
  <c r="P3035" i="5"/>
  <c r="N3035" i="5"/>
  <c r="M3035" i="5"/>
  <c r="P3034" i="5"/>
  <c r="N3034" i="5"/>
  <c r="M3034" i="5"/>
  <c r="P3033" i="5"/>
  <c r="N3033" i="5"/>
  <c r="M3033" i="5"/>
  <c r="P3032" i="5"/>
  <c r="N3032" i="5"/>
  <c r="M3032" i="5"/>
  <c r="P3031" i="5"/>
  <c r="N3031" i="5"/>
  <c r="M3031" i="5"/>
  <c r="P3030" i="5"/>
  <c r="N3030" i="5"/>
  <c r="M3030" i="5"/>
  <c r="P3029" i="5"/>
  <c r="N3029" i="5"/>
  <c r="M3029" i="5"/>
  <c r="P3028" i="5"/>
  <c r="N3028" i="5"/>
  <c r="M3028" i="5"/>
  <c r="P3027" i="5"/>
  <c r="N3027" i="5"/>
  <c r="M3027" i="5"/>
  <c r="P3026" i="5"/>
  <c r="N3026" i="5"/>
  <c r="M3026" i="5"/>
  <c r="P3025" i="5"/>
  <c r="N3025" i="5"/>
  <c r="M3025" i="5"/>
  <c r="P3024" i="5"/>
  <c r="N3024" i="5"/>
  <c r="M3024" i="5"/>
  <c r="P3023" i="5"/>
  <c r="N3023" i="5"/>
  <c r="M3023" i="5"/>
  <c r="P3022" i="5"/>
  <c r="N3022" i="5"/>
  <c r="M3022" i="5"/>
  <c r="P3021" i="5"/>
  <c r="N3021" i="5"/>
  <c r="M3021" i="5"/>
  <c r="P3020" i="5"/>
  <c r="N3020" i="5"/>
  <c r="M3020" i="5"/>
  <c r="P3019" i="5"/>
  <c r="N3019" i="5"/>
  <c r="M3019" i="5"/>
  <c r="P3018" i="5"/>
  <c r="N3018" i="5"/>
  <c r="M3018" i="5"/>
  <c r="P3017" i="5"/>
  <c r="N3017" i="5"/>
  <c r="M3017" i="5"/>
  <c r="P3016" i="5"/>
  <c r="N3016" i="5"/>
  <c r="M3016" i="5"/>
  <c r="P3015" i="5"/>
  <c r="N3015" i="5"/>
  <c r="M3015" i="5"/>
  <c r="P3014" i="5"/>
  <c r="N3014" i="5"/>
  <c r="M3014" i="5"/>
  <c r="P3013" i="5"/>
  <c r="N3013" i="5"/>
  <c r="M3013" i="5"/>
  <c r="P3012" i="5"/>
  <c r="N3012" i="5"/>
  <c r="M3012" i="5"/>
  <c r="P3011" i="5"/>
  <c r="N3011" i="5"/>
  <c r="M3011" i="5"/>
  <c r="P3010" i="5"/>
  <c r="N3010" i="5"/>
  <c r="M3010" i="5"/>
  <c r="P3009" i="5"/>
  <c r="N3009" i="5"/>
  <c r="M3009" i="5"/>
  <c r="P3008" i="5"/>
  <c r="N3008" i="5"/>
  <c r="M3008" i="5"/>
  <c r="P3007" i="5"/>
  <c r="N3007" i="5"/>
  <c r="M3007" i="5"/>
  <c r="P3006" i="5"/>
  <c r="N3006" i="5"/>
  <c r="M3006" i="5"/>
  <c r="P3005" i="5"/>
  <c r="N3005" i="5"/>
  <c r="M3005" i="5"/>
  <c r="P3004" i="5"/>
  <c r="N3004" i="5"/>
  <c r="M3004" i="5"/>
  <c r="P3003" i="5"/>
  <c r="N3003" i="5"/>
  <c r="M3003" i="5"/>
  <c r="P3002" i="5"/>
  <c r="N3002" i="5"/>
  <c r="M3002" i="5"/>
  <c r="P3001" i="5"/>
  <c r="N3001" i="5"/>
  <c r="M3001" i="5"/>
  <c r="P3000" i="5"/>
  <c r="N3000" i="5"/>
  <c r="M3000" i="5"/>
  <c r="P2999" i="5"/>
  <c r="N2999" i="5"/>
  <c r="M2999" i="5"/>
  <c r="P2998" i="5"/>
  <c r="N2998" i="5"/>
  <c r="M2998" i="5"/>
  <c r="P2997" i="5"/>
  <c r="N2997" i="5"/>
  <c r="M2997" i="5"/>
  <c r="P2996" i="5"/>
  <c r="N2996" i="5"/>
  <c r="M2996" i="5"/>
  <c r="P2995" i="5"/>
  <c r="N2995" i="5"/>
  <c r="M2995" i="5"/>
  <c r="P2994" i="5"/>
  <c r="N2994" i="5"/>
  <c r="M2994" i="5"/>
  <c r="P2993" i="5"/>
  <c r="N2993" i="5"/>
  <c r="M2993" i="5"/>
  <c r="P2992" i="5"/>
  <c r="N2992" i="5"/>
  <c r="M2992" i="5"/>
  <c r="P2991" i="5"/>
  <c r="N2991" i="5"/>
  <c r="M2991" i="5"/>
  <c r="P2990" i="5"/>
  <c r="N2990" i="5"/>
  <c r="M2990" i="5"/>
  <c r="P2989" i="5"/>
  <c r="N2989" i="5"/>
  <c r="M2989" i="5"/>
  <c r="P2988" i="5"/>
  <c r="N2988" i="5"/>
  <c r="M2988" i="5"/>
  <c r="P2987" i="5"/>
  <c r="N2987" i="5"/>
  <c r="M2987" i="5"/>
  <c r="P2986" i="5"/>
  <c r="N2986" i="5"/>
  <c r="M2986" i="5"/>
  <c r="P2985" i="5"/>
  <c r="N2985" i="5"/>
  <c r="M2985" i="5"/>
  <c r="P2984" i="5"/>
  <c r="N2984" i="5"/>
  <c r="M2984" i="5"/>
  <c r="P2983" i="5"/>
  <c r="N2983" i="5"/>
  <c r="M2983" i="5"/>
  <c r="P2982" i="5"/>
  <c r="N2982" i="5"/>
  <c r="M2982" i="5"/>
  <c r="P2981" i="5"/>
  <c r="N2981" i="5"/>
  <c r="M2981" i="5"/>
  <c r="P2980" i="5"/>
  <c r="N2980" i="5"/>
  <c r="M2980" i="5"/>
  <c r="P2979" i="5"/>
  <c r="N2979" i="5"/>
  <c r="M2979" i="5"/>
  <c r="P2978" i="5"/>
  <c r="N2978" i="5"/>
  <c r="M2978" i="5"/>
  <c r="P2977" i="5"/>
  <c r="N2977" i="5"/>
  <c r="M2977" i="5"/>
  <c r="P2976" i="5"/>
  <c r="N2976" i="5"/>
  <c r="M2976" i="5"/>
  <c r="P2975" i="5"/>
  <c r="N2975" i="5"/>
  <c r="M2975" i="5"/>
  <c r="P2974" i="5"/>
  <c r="N2974" i="5"/>
  <c r="M2974" i="5"/>
  <c r="P2973" i="5"/>
  <c r="N2973" i="5"/>
  <c r="M2973" i="5"/>
  <c r="P2972" i="5"/>
  <c r="N2972" i="5"/>
  <c r="M2972" i="5"/>
  <c r="P2971" i="5"/>
  <c r="N2971" i="5"/>
  <c r="M2971" i="5"/>
  <c r="P2970" i="5"/>
  <c r="N2970" i="5"/>
  <c r="M2970" i="5"/>
  <c r="P2969" i="5"/>
  <c r="N2969" i="5"/>
  <c r="M2969" i="5"/>
  <c r="P2968" i="5"/>
  <c r="N2968" i="5"/>
  <c r="M2968" i="5"/>
  <c r="P2967" i="5"/>
  <c r="N2967" i="5"/>
  <c r="M2967" i="5"/>
  <c r="P2966" i="5"/>
  <c r="N2966" i="5"/>
  <c r="M2966" i="5"/>
  <c r="P2965" i="5"/>
  <c r="N2965" i="5"/>
  <c r="M2965" i="5"/>
  <c r="P2964" i="5"/>
  <c r="N2964" i="5"/>
  <c r="M2964" i="5"/>
  <c r="P2963" i="5"/>
  <c r="N2963" i="5"/>
  <c r="M2963" i="5"/>
  <c r="P2962" i="5"/>
  <c r="N2962" i="5"/>
  <c r="M2962" i="5"/>
  <c r="P2961" i="5"/>
  <c r="N2961" i="5"/>
  <c r="M2961" i="5"/>
  <c r="P2960" i="5"/>
  <c r="N2960" i="5"/>
  <c r="M2960" i="5"/>
  <c r="P2959" i="5"/>
  <c r="N2959" i="5"/>
  <c r="M2959" i="5"/>
  <c r="P2958" i="5"/>
  <c r="N2958" i="5"/>
  <c r="M2958" i="5"/>
  <c r="P2957" i="5"/>
  <c r="N2957" i="5"/>
  <c r="M2957" i="5"/>
  <c r="P2956" i="5"/>
  <c r="N2956" i="5"/>
  <c r="M2956" i="5"/>
  <c r="P2955" i="5"/>
  <c r="N2955" i="5"/>
  <c r="M2955" i="5"/>
  <c r="P2954" i="5"/>
  <c r="N2954" i="5"/>
  <c r="M2954" i="5"/>
  <c r="P2953" i="5"/>
  <c r="N2953" i="5"/>
  <c r="M2953" i="5"/>
  <c r="P2952" i="5"/>
  <c r="N2952" i="5"/>
  <c r="M2952" i="5"/>
  <c r="P2951" i="5"/>
  <c r="N2951" i="5"/>
  <c r="M2951" i="5"/>
  <c r="P2950" i="5"/>
  <c r="N2950" i="5"/>
  <c r="M2950" i="5"/>
  <c r="P2949" i="5"/>
  <c r="N2949" i="5"/>
  <c r="M2949" i="5"/>
  <c r="P2948" i="5"/>
  <c r="N2948" i="5"/>
  <c r="M2948" i="5"/>
  <c r="P2947" i="5"/>
  <c r="N2947" i="5"/>
  <c r="M2947" i="5"/>
  <c r="P2946" i="5"/>
  <c r="N2946" i="5"/>
  <c r="M2946" i="5"/>
  <c r="P2945" i="5"/>
  <c r="N2945" i="5"/>
  <c r="M2945" i="5"/>
  <c r="P2944" i="5"/>
  <c r="N2944" i="5"/>
  <c r="M2944" i="5"/>
  <c r="P2943" i="5"/>
  <c r="N2943" i="5"/>
  <c r="M2943" i="5"/>
  <c r="P2942" i="5"/>
  <c r="N2942" i="5"/>
  <c r="M2942" i="5"/>
  <c r="P2941" i="5"/>
  <c r="N2941" i="5"/>
  <c r="M2941" i="5"/>
  <c r="P2940" i="5"/>
  <c r="N2940" i="5"/>
  <c r="M2940" i="5"/>
  <c r="P2939" i="5"/>
  <c r="N2939" i="5"/>
  <c r="M2939" i="5"/>
  <c r="P2938" i="5"/>
  <c r="N2938" i="5"/>
  <c r="M2938" i="5"/>
  <c r="P2937" i="5"/>
  <c r="N2937" i="5"/>
  <c r="M2937" i="5"/>
  <c r="P2936" i="5"/>
  <c r="N2936" i="5"/>
  <c r="M2936" i="5"/>
  <c r="P2935" i="5"/>
  <c r="N2935" i="5"/>
  <c r="M2935" i="5"/>
  <c r="P2934" i="5"/>
  <c r="N2934" i="5"/>
  <c r="M2934" i="5"/>
  <c r="P2933" i="5"/>
  <c r="N2933" i="5"/>
  <c r="M2933" i="5"/>
  <c r="P2932" i="5"/>
  <c r="N2932" i="5"/>
  <c r="M2932" i="5"/>
  <c r="P2931" i="5"/>
  <c r="N2931" i="5"/>
  <c r="M2931" i="5"/>
  <c r="P2930" i="5"/>
  <c r="N2930" i="5"/>
  <c r="M2930" i="5"/>
  <c r="P2929" i="5"/>
  <c r="N2929" i="5"/>
  <c r="M2929" i="5"/>
  <c r="P2928" i="5"/>
  <c r="N2928" i="5"/>
  <c r="M2928" i="5"/>
  <c r="P2927" i="5"/>
  <c r="N2927" i="5"/>
  <c r="M2927" i="5"/>
  <c r="P2926" i="5"/>
  <c r="N2926" i="5"/>
  <c r="M2926" i="5"/>
  <c r="P2925" i="5"/>
  <c r="N2925" i="5"/>
  <c r="M2925" i="5"/>
  <c r="P2924" i="5"/>
  <c r="N2924" i="5"/>
  <c r="M2924" i="5"/>
  <c r="P2923" i="5"/>
  <c r="N2923" i="5"/>
  <c r="M2923" i="5"/>
  <c r="P2922" i="5"/>
  <c r="N2922" i="5"/>
  <c r="M2922" i="5"/>
  <c r="P2921" i="5"/>
  <c r="N2921" i="5"/>
  <c r="M2921" i="5"/>
  <c r="P2920" i="5"/>
  <c r="N2920" i="5"/>
  <c r="M2920" i="5"/>
  <c r="P2919" i="5"/>
  <c r="N2919" i="5"/>
  <c r="M2919" i="5"/>
  <c r="P2918" i="5"/>
  <c r="N2918" i="5"/>
  <c r="M2918" i="5"/>
  <c r="P2917" i="5"/>
  <c r="N2917" i="5"/>
  <c r="M2917" i="5"/>
  <c r="P2916" i="5"/>
  <c r="N2916" i="5"/>
  <c r="M2916" i="5"/>
  <c r="P2915" i="5"/>
  <c r="N2915" i="5"/>
  <c r="M2915" i="5"/>
  <c r="P2914" i="5"/>
  <c r="N2914" i="5"/>
  <c r="M2914" i="5"/>
  <c r="P2913" i="5"/>
  <c r="N2913" i="5"/>
  <c r="M2913" i="5"/>
  <c r="P2912" i="5"/>
  <c r="N2912" i="5"/>
  <c r="M2912" i="5"/>
  <c r="P2911" i="5"/>
  <c r="N2911" i="5"/>
  <c r="M2911" i="5"/>
  <c r="P2910" i="5"/>
  <c r="N2910" i="5"/>
  <c r="M2910" i="5"/>
  <c r="P2909" i="5"/>
  <c r="N2909" i="5"/>
  <c r="M2909" i="5"/>
  <c r="P2908" i="5"/>
  <c r="N2908" i="5"/>
  <c r="M2908" i="5"/>
  <c r="P2907" i="5"/>
  <c r="N2907" i="5"/>
  <c r="M2907" i="5"/>
  <c r="P2906" i="5"/>
  <c r="N2906" i="5"/>
  <c r="M2906" i="5"/>
  <c r="P2905" i="5"/>
  <c r="N2905" i="5"/>
  <c r="M2905" i="5"/>
  <c r="P2904" i="5"/>
  <c r="N2904" i="5"/>
  <c r="M2904" i="5"/>
  <c r="P2903" i="5"/>
  <c r="N2903" i="5"/>
  <c r="M2903" i="5"/>
  <c r="P2902" i="5"/>
  <c r="N2902" i="5"/>
  <c r="M2902" i="5"/>
  <c r="P2901" i="5"/>
  <c r="N2901" i="5"/>
  <c r="M2901" i="5"/>
  <c r="P2900" i="5"/>
  <c r="N2900" i="5"/>
  <c r="M2900" i="5"/>
  <c r="P2899" i="5"/>
  <c r="N2899" i="5"/>
  <c r="M2899" i="5"/>
  <c r="P2898" i="5"/>
  <c r="N2898" i="5"/>
  <c r="M2898" i="5"/>
  <c r="P2897" i="5"/>
  <c r="N2897" i="5"/>
  <c r="M2897" i="5"/>
  <c r="P2896" i="5"/>
  <c r="N2896" i="5"/>
  <c r="M2896" i="5"/>
  <c r="P2895" i="5"/>
  <c r="N2895" i="5"/>
  <c r="M2895" i="5"/>
  <c r="P2894" i="5"/>
  <c r="N2894" i="5"/>
  <c r="M2894" i="5"/>
  <c r="P2893" i="5"/>
  <c r="N2893" i="5"/>
  <c r="M2893" i="5"/>
  <c r="P2892" i="5"/>
  <c r="N2892" i="5"/>
  <c r="M2892" i="5"/>
  <c r="P2891" i="5"/>
  <c r="N2891" i="5"/>
  <c r="M2891" i="5"/>
  <c r="P2890" i="5"/>
  <c r="N2890" i="5"/>
  <c r="M2890" i="5"/>
  <c r="P2889" i="5"/>
  <c r="N2889" i="5"/>
  <c r="M2889" i="5"/>
  <c r="P2888" i="5"/>
  <c r="N2888" i="5"/>
  <c r="M2888" i="5"/>
  <c r="P2887" i="5"/>
  <c r="N2887" i="5"/>
  <c r="M2887" i="5"/>
  <c r="P2886" i="5"/>
  <c r="N2886" i="5"/>
  <c r="M2886" i="5"/>
  <c r="P2885" i="5"/>
  <c r="N2885" i="5"/>
  <c r="M2885" i="5"/>
  <c r="P2884" i="5"/>
  <c r="N2884" i="5"/>
  <c r="M2884" i="5"/>
  <c r="P2883" i="5"/>
  <c r="N2883" i="5"/>
  <c r="M2883" i="5"/>
  <c r="P2882" i="5"/>
  <c r="N2882" i="5"/>
  <c r="M2882" i="5"/>
  <c r="P2881" i="5"/>
  <c r="N2881" i="5"/>
  <c r="M2881" i="5"/>
  <c r="P2880" i="5"/>
  <c r="N2880" i="5"/>
  <c r="M2880" i="5"/>
  <c r="P2879" i="5"/>
  <c r="N2879" i="5"/>
  <c r="M2879" i="5"/>
  <c r="P2878" i="5"/>
  <c r="N2878" i="5"/>
  <c r="M2878" i="5"/>
  <c r="P2877" i="5"/>
  <c r="N2877" i="5"/>
  <c r="M2877" i="5"/>
  <c r="P2876" i="5"/>
  <c r="N2876" i="5"/>
  <c r="M2876" i="5"/>
  <c r="P2875" i="5"/>
  <c r="N2875" i="5"/>
  <c r="M2875" i="5"/>
  <c r="P2874" i="5"/>
  <c r="N2874" i="5"/>
  <c r="M2874" i="5"/>
  <c r="P2873" i="5"/>
  <c r="N2873" i="5"/>
  <c r="M2873" i="5"/>
  <c r="P2872" i="5"/>
  <c r="N2872" i="5"/>
  <c r="M2872" i="5"/>
  <c r="P2871" i="5"/>
  <c r="N2871" i="5"/>
  <c r="M2871" i="5"/>
  <c r="P2870" i="5"/>
  <c r="N2870" i="5"/>
  <c r="M2870" i="5"/>
  <c r="P2869" i="5"/>
  <c r="N2869" i="5"/>
  <c r="M2869" i="5"/>
  <c r="P2868" i="5"/>
  <c r="N2868" i="5"/>
  <c r="M2868" i="5"/>
  <c r="P2867" i="5"/>
  <c r="N2867" i="5"/>
  <c r="M2867" i="5"/>
  <c r="P2866" i="5"/>
  <c r="N2866" i="5"/>
  <c r="M2866" i="5"/>
  <c r="P2865" i="5"/>
  <c r="N2865" i="5"/>
  <c r="M2865" i="5"/>
  <c r="P2864" i="5"/>
  <c r="N2864" i="5"/>
  <c r="M2864" i="5"/>
  <c r="P2863" i="5"/>
  <c r="N2863" i="5"/>
  <c r="M2863" i="5"/>
  <c r="P2862" i="5"/>
  <c r="N2862" i="5"/>
  <c r="M2862" i="5"/>
  <c r="P2861" i="5"/>
  <c r="N2861" i="5"/>
  <c r="M2861" i="5"/>
  <c r="P2860" i="5"/>
  <c r="N2860" i="5"/>
  <c r="M2860" i="5"/>
  <c r="P2859" i="5"/>
  <c r="N2859" i="5"/>
  <c r="M2859" i="5"/>
  <c r="P2858" i="5"/>
  <c r="N2858" i="5"/>
  <c r="M2858" i="5"/>
  <c r="P2857" i="5"/>
  <c r="N2857" i="5"/>
  <c r="M2857" i="5"/>
  <c r="P2856" i="5"/>
  <c r="N2856" i="5"/>
  <c r="M2856" i="5"/>
  <c r="P2855" i="5"/>
  <c r="N2855" i="5"/>
  <c r="M2855" i="5"/>
  <c r="P2854" i="5"/>
  <c r="N2854" i="5"/>
  <c r="M2854" i="5"/>
  <c r="P2853" i="5"/>
  <c r="N2853" i="5"/>
  <c r="M2853" i="5"/>
  <c r="P2852" i="5"/>
  <c r="N2852" i="5"/>
  <c r="M2852" i="5"/>
  <c r="P2851" i="5"/>
  <c r="N2851" i="5"/>
  <c r="M2851" i="5"/>
  <c r="P2850" i="5"/>
  <c r="N2850" i="5"/>
  <c r="M2850" i="5"/>
  <c r="P2849" i="5"/>
  <c r="N2849" i="5"/>
  <c r="M2849" i="5"/>
  <c r="P2848" i="5"/>
  <c r="N2848" i="5"/>
  <c r="M2848" i="5"/>
  <c r="P2847" i="5"/>
  <c r="N2847" i="5"/>
  <c r="M2847" i="5"/>
  <c r="P2846" i="5"/>
  <c r="N2846" i="5"/>
  <c r="M2846" i="5"/>
  <c r="P2845" i="5"/>
  <c r="N2845" i="5"/>
  <c r="M2845" i="5"/>
  <c r="P2844" i="5"/>
  <c r="N2844" i="5"/>
  <c r="M2844" i="5"/>
  <c r="P2843" i="5"/>
  <c r="N2843" i="5"/>
  <c r="M2843" i="5"/>
  <c r="P2842" i="5"/>
  <c r="N2842" i="5"/>
  <c r="M2842" i="5"/>
  <c r="P2841" i="5"/>
  <c r="N2841" i="5"/>
  <c r="M2841" i="5"/>
  <c r="P2840" i="5"/>
  <c r="N2840" i="5"/>
  <c r="M2840" i="5"/>
  <c r="P2839" i="5"/>
  <c r="N2839" i="5"/>
  <c r="M2839" i="5"/>
  <c r="P2838" i="5"/>
  <c r="N2838" i="5"/>
  <c r="M2838" i="5"/>
  <c r="P2837" i="5"/>
  <c r="N2837" i="5"/>
  <c r="M2837" i="5"/>
  <c r="P2836" i="5"/>
  <c r="N2836" i="5"/>
  <c r="M2836" i="5"/>
  <c r="P2835" i="5"/>
  <c r="N2835" i="5"/>
  <c r="M2835" i="5"/>
  <c r="P2834" i="5"/>
  <c r="N2834" i="5"/>
  <c r="M2834" i="5"/>
  <c r="P2833" i="5"/>
  <c r="N2833" i="5"/>
  <c r="M2833" i="5"/>
  <c r="P2832" i="5"/>
  <c r="N2832" i="5"/>
  <c r="M2832" i="5"/>
  <c r="P2831" i="5"/>
  <c r="N2831" i="5"/>
  <c r="M2831" i="5"/>
  <c r="P2830" i="5"/>
  <c r="N2830" i="5"/>
  <c r="M2830" i="5"/>
  <c r="P2829" i="5"/>
  <c r="N2829" i="5"/>
  <c r="M2829" i="5"/>
  <c r="P2828" i="5"/>
  <c r="N2828" i="5"/>
  <c r="M2828" i="5"/>
  <c r="P2827" i="5"/>
  <c r="N2827" i="5"/>
  <c r="M2827" i="5"/>
  <c r="P2826" i="5"/>
  <c r="N2826" i="5"/>
  <c r="M2826" i="5"/>
  <c r="P2825" i="5"/>
  <c r="N2825" i="5"/>
  <c r="M2825" i="5"/>
  <c r="P2824" i="5"/>
  <c r="N2824" i="5"/>
  <c r="M2824" i="5"/>
  <c r="P2823" i="5"/>
  <c r="N2823" i="5"/>
  <c r="M2823" i="5"/>
  <c r="P2822" i="5"/>
  <c r="N2822" i="5"/>
  <c r="M2822" i="5"/>
  <c r="P2821" i="5"/>
  <c r="N2821" i="5"/>
  <c r="M2821" i="5"/>
  <c r="P2820" i="5"/>
  <c r="N2820" i="5"/>
  <c r="M2820" i="5"/>
  <c r="P2819" i="5"/>
  <c r="N2819" i="5"/>
  <c r="M2819" i="5"/>
  <c r="P2818" i="5"/>
  <c r="N2818" i="5"/>
  <c r="M2818" i="5"/>
  <c r="P2817" i="5"/>
  <c r="N2817" i="5"/>
  <c r="M2817" i="5"/>
  <c r="P2816" i="5"/>
  <c r="N2816" i="5"/>
  <c r="M2816" i="5"/>
  <c r="P2815" i="5"/>
  <c r="N2815" i="5"/>
  <c r="M2815" i="5"/>
  <c r="P2814" i="5"/>
  <c r="N2814" i="5"/>
  <c r="M2814" i="5"/>
  <c r="P2813" i="5"/>
  <c r="N2813" i="5"/>
  <c r="M2813" i="5"/>
  <c r="P2812" i="5"/>
  <c r="N2812" i="5"/>
  <c r="M2812" i="5"/>
  <c r="P2811" i="5"/>
  <c r="N2811" i="5"/>
  <c r="M2811" i="5"/>
  <c r="P2810" i="5"/>
  <c r="N2810" i="5"/>
  <c r="M2810" i="5"/>
  <c r="P2809" i="5"/>
  <c r="N2809" i="5"/>
  <c r="M2809" i="5"/>
  <c r="P2808" i="5"/>
  <c r="N2808" i="5"/>
  <c r="M2808" i="5"/>
  <c r="P2807" i="5"/>
  <c r="N2807" i="5"/>
  <c r="M2807" i="5"/>
  <c r="P2806" i="5"/>
  <c r="N2806" i="5"/>
  <c r="M2806" i="5"/>
  <c r="P2805" i="5"/>
  <c r="N2805" i="5"/>
  <c r="M2805" i="5"/>
  <c r="P2804" i="5"/>
  <c r="N2804" i="5"/>
  <c r="M2804" i="5"/>
  <c r="P2803" i="5"/>
  <c r="N2803" i="5"/>
  <c r="M2803" i="5"/>
  <c r="P2802" i="5"/>
  <c r="N2802" i="5"/>
  <c r="M2802" i="5"/>
  <c r="P2801" i="5"/>
  <c r="N2801" i="5"/>
  <c r="M2801" i="5"/>
  <c r="P2800" i="5"/>
  <c r="N2800" i="5"/>
  <c r="M2800" i="5"/>
  <c r="P2799" i="5"/>
  <c r="N2799" i="5"/>
  <c r="M2799" i="5"/>
  <c r="P2798" i="5"/>
  <c r="N2798" i="5"/>
  <c r="M2798" i="5"/>
  <c r="P2797" i="5"/>
  <c r="N2797" i="5"/>
  <c r="M2797" i="5"/>
  <c r="P2796" i="5"/>
  <c r="N2796" i="5"/>
  <c r="M2796" i="5"/>
  <c r="P2795" i="5"/>
  <c r="N2795" i="5"/>
  <c r="M2795" i="5"/>
  <c r="P2794" i="5"/>
  <c r="N2794" i="5"/>
  <c r="M2794" i="5"/>
  <c r="P2793" i="5"/>
  <c r="N2793" i="5"/>
  <c r="M2793" i="5"/>
  <c r="P2792" i="5"/>
  <c r="N2792" i="5"/>
  <c r="M2792" i="5"/>
  <c r="P2791" i="5"/>
  <c r="N2791" i="5"/>
  <c r="M2791" i="5"/>
  <c r="P2790" i="5"/>
  <c r="N2790" i="5"/>
  <c r="M2790" i="5"/>
  <c r="P2789" i="5"/>
  <c r="N2789" i="5"/>
  <c r="M2789" i="5"/>
  <c r="P2788" i="5"/>
  <c r="N2788" i="5"/>
  <c r="M2788" i="5"/>
  <c r="P2787" i="5"/>
  <c r="N2787" i="5"/>
  <c r="M2787" i="5"/>
  <c r="P2786" i="5"/>
  <c r="N2786" i="5"/>
  <c r="M2786" i="5"/>
  <c r="P2785" i="5"/>
  <c r="N2785" i="5"/>
  <c r="M2785" i="5"/>
  <c r="P2784" i="5"/>
  <c r="N2784" i="5"/>
  <c r="M2784" i="5"/>
  <c r="P2783" i="5"/>
  <c r="N2783" i="5"/>
  <c r="M2783" i="5"/>
  <c r="P2782" i="5"/>
  <c r="N2782" i="5"/>
  <c r="M2782" i="5"/>
  <c r="P2781" i="5"/>
  <c r="N2781" i="5"/>
  <c r="M2781" i="5"/>
  <c r="P2780" i="5"/>
  <c r="N2780" i="5"/>
  <c r="M2780" i="5"/>
  <c r="P2779" i="5"/>
  <c r="N2779" i="5"/>
  <c r="M2779" i="5"/>
  <c r="P2778" i="5"/>
  <c r="N2778" i="5"/>
  <c r="M2778" i="5"/>
  <c r="P2777" i="5"/>
  <c r="N2777" i="5"/>
  <c r="M2777" i="5"/>
  <c r="P2776" i="5"/>
  <c r="N2776" i="5"/>
  <c r="M2776" i="5"/>
  <c r="P2775" i="5"/>
  <c r="N2775" i="5"/>
  <c r="M2775" i="5"/>
  <c r="P2774" i="5"/>
  <c r="N2774" i="5"/>
  <c r="M2774" i="5"/>
  <c r="P2773" i="5"/>
  <c r="N2773" i="5"/>
  <c r="M2773" i="5"/>
  <c r="P2772" i="5"/>
  <c r="N2772" i="5"/>
  <c r="M2772" i="5"/>
  <c r="P2771" i="5"/>
  <c r="N2771" i="5"/>
  <c r="M2771" i="5"/>
  <c r="P2770" i="5"/>
  <c r="N2770" i="5"/>
  <c r="M2770" i="5"/>
  <c r="P2769" i="5"/>
  <c r="N2769" i="5"/>
  <c r="M2769" i="5"/>
  <c r="P2768" i="5"/>
  <c r="N2768" i="5"/>
  <c r="M2768" i="5"/>
  <c r="P2767" i="5"/>
  <c r="N2767" i="5"/>
  <c r="M2767" i="5"/>
  <c r="P2766" i="5"/>
  <c r="N2766" i="5"/>
  <c r="M2766" i="5"/>
  <c r="P2765" i="5"/>
  <c r="N2765" i="5"/>
  <c r="M2765" i="5"/>
  <c r="P2764" i="5"/>
  <c r="N2764" i="5"/>
  <c r="M2764" i="5"/>
  <c r="P2763" i="5"/>
  <c r="N2763" i="5"/>
  <c r="M2763" i="5"/>
  <c r="P2762" i="5"/>
  <c r="N2762" i="5"/>
  <c r="M2762" i="5"/>
  <c r="P2761" i="5"/>
  <c r="N2761" i="5"/>
  <c r="M2761" i="5"/>
  <c r="P2760" i="5"/>
  <c r="N2760" i="5"/>
  <c r="M2760" i="5"/>
  <c r="P2759" i="5"/>
  <c r="N2759" i="5"/>
  <c r="M2759" i="5"/>
  <c r="P2758" i="5"/>
  <c r="N2758" i="5"/>
  <c r="M2758" i="5"/>
  <c r="P2757" i="5"/>
  <c r="N2757" i="5"/>
  <c r="M2757" i="5"/>
  <c r="P2756" i="5"/>
  <c r="N2756" i="5"/>
  <c r="M2756" i="5"/>
  <c r="P2755" i="5"/>
  <c r="N2755" i="5"/>
  <c r="M2755" i="5"/>
  <c r="P2754" i="5"/>
  <c r="N2754" i="5"/>
  <c r="M2754" i="5"/>
  <c r="P2753" i="5"/>
  <c r="N2753" i="5"/>
  <c r="M2753" i="5"/>
  <c r="P2752" i="5"/>
  <c r="N2752" i="5"/>
  <c r="M2752" i="5"/>
  <c r="P2751" i="5"/>
  <c r="N2751" i="5"/>
  <c r="M2751" i="5"/>
  <c r="P2750" i="5"/>
  <c r="N2750" i="5"/>
  <c r="M2750" i="5"/>
  <c r="P2749" i="5"/>
  <c r="N2749" i="5"/>
  <c r="M2749" i="5"/>
  <c r="P2748" i="5"/>
  <c r="N2748" i="5"/>
  <c r="M2748" i="5"/>
  <c r="P2747" i="5"/>
  <c r="N2747" i="5"/>
  <c r="M2747" i="5"/>
  <c r="P2746" i="5"/>
  <c r="N2746" i="5"/>
  <c r="M2746" i="5"/>
  <c r="P2745" i="5"/>
  <c r="N2745" i="5"/>
  <c r="M2745" i="5"/>
  <c r="P2744" i="5"/>
  <c r="N2744" i="5"/>
  <c r="M2744" i="5"/>
  <c r="P2743" i="5"/>
  <c r="N2743" i="5"/>
  <c r="M2743" i="5"/>
  <c r="P2742" i="5"/>
  <c r="N2742" i="5"/>
  <c r="M2742" i="5"/>
  <c r="P2741" i="5"/>
  <c r="N2741" i="5"/>
  <c r="M2741" i="5"/>
  <c r="P2740" i="5"/>
  <c r="N2740" i="5"/>
  <c r="M2740" i="5"/>
  <c r="P2739" i="5"/>
  <c r="N2739" i="5"/>
  <c r="M2739" i="5"/>
  <c r="P2738" i="5"/>
  <c r="N2738" i="5"/>
  <c r="M2738" i="5"/>
  <c r="P2737" i="5"/>
  <c r="N2737" i="5"/>
  <c r="M2737" i="5"/>
  <c r="P2736" i="5"/>
  <c r="N2736" i="5"/>
  <c r="M2736" i="5"/>
  <c r="P2735" i="5"/>
  <c r="N2735" i="5"/>
  <c r="M2735" i="5"/>
  <c r="P2734" i="5"/>
  <c r="N2734" i="5"/>
  <c r="M2734" i="5"/>
  <c r="P2733" i="5"/>
  <c r="N2733" i="5"/>
  <c r="M2733" i="5"/>
  <c r="P2732" i="5"/>
  <c r="N2732" i="5"/>
  <c r="M2732" i="5"/>
  <c r="P2731" i="5"/>
  <c r="N2731" i="5"/>
  <c r="M2731" i="5"/>
  <c r="P2730" i="5"/>
  <c r="N2730" i="5"/>
  <c r="M2730" i="5"/>
  <c r="P2729" i="5"/>
  <c r="N2729" i="5"/>
  <c r="M2729" i="5"/>
  <c r="P2728" i="5"/>
  <c r="N2728" i="5"/>
  <c r="M2728" i="5"/>
  <c r="P2727" i="5"/>
  <c r="N2727" i="5"/>
  <c r="M2727" i="5"/>
  <c r="P2726" i="5"/>
  <c r="N2726" i="5"/>
  <c r="M2726" i="5"/>
  <c r="P2725" i="5"/>
  <c r="N2725" i="5"/>
  <c r="M2725" i="5"/>
  <c r="P2724" i="5"/>
  <c r="N2724" i="5"/>
  <c r="M2724" i="5"/>
  <c r="P2723" i="5"/>
  <c r="N2723" i="5"/>
  <c r="M2723" i="5"/>
  <c r="P2722" i="5"/>
  <c r="N2722" i="5"/>
  <c r="M2722" i="5"/>
  <c r="P2721" i="5"/>
  <c r="N2721" i="5"/>
  <c r="M2721" i="5"/>
  <c r="P2720" i="5"/>
  <c r="N2720" i="5"/>
  <c r="M2720" i="5"/>
  <c r="P2719" i="5"/>
  <c r="N2719" i="5"/>
  <c r="M2719" i="5"/>
  <c r="P2718" i="5"/>
  <c r="N2718" i="5"/>
  <c r="M2718" i="5"/>
  <c r="P2717" i="5"/>
  <c r="N2717" i="5"/>
  <c r="M2717" i="5"/>
  <c r="P2716" i="5"/>
  <c r="N2716" i="5"/>
  <c r="M2716" i="5"/>
  <c r="P2715" i="5"/>
  <c r="N2715" i="5"/>
  <c r="M2715" i="5"/>
  <c r="P2714" i="5"/>
  <c r="N2714" i="5"/>
  <c r="M2714" i="5"/>
  <c r="P2713" i="5"/>
  <c r="N2713" i="5"/>
  <c r="M2713" i="5"/>
  <c r="P2712" i="5"/>
  <c r="N2712" i="5"/>
  <c r="M2712" i="5"/>
  <c r="P2711" i="5"/>
  <c r="N2711" i="5"/>
  <c r="M2711" i="5"/>
  <c r="P2710" i="5"/>
  <c r="N2710" i="5"/>
  <c r="M2710" i="5"/>
  <c r="P2709" i="5"/>
  <c r="N2709" i="5"/>
  <c r="M2709" i="5"/>
  <c r="P2708" i="5"/>
  <c r="N2708" i="5"/>
  <c r="M2708" i="5"/>
  <c r="P2707" i="5"/>
  <c r="N2707" i="5"/>
  <c r="M2707" i="5"/>
  <c r="P2706" i="5"/>
  <c r="N2706" i="5"/>
  <c r="M2706" i="5"/>
  <c r="P2705" i="5"/>
  <c r="N2705" i="5"/>
  <c r="M2705" i="5"/>
  <c r="P2704" i="5"/>
  <c r="N2704" i="5"/>
  <c r="M2704" i="5"/>
  <c r="P2703" i="5"/>
  <c r="N2703" i="5"/>
  <c r="M2703" i="5"/>
  <c r="P2702" i="5"/>
  <c r="N2702" i="5"/>
  <c r="M2702" i="5"/>
  <c r="P2701" i="5"/>
  <c r="N2701" i="5"/>
  <c r="M2701" i="5"/>
  <c r="P2700" i="5"/>
  <c r="N2700" i="5"/>
  <c r="M2700" i="5"/>
  <c r="P2699" i="5"/>
  <c r="N2699" i="5"/>
  <c r="M2699" i="5"/>
  <c r="P2698" i="5"/>
  <c r="N2698" i="5"/>
  <c r="M2698" i="5"/>
  <c r="P2697" i="5"/>
  <c r="N2697" i="5"/>
  <c r="M2697" i="5"/>
  <c r="P2696" i="5"/>
  <c r="N2696" i="5"/>
  <c r="M2696" i="5"/>
  <c r="P2695" i="5"/>
  <c r="N2695" i="5"/>
  <c r="M2695" i="5"/>
  <c r="P2694" i="5"/>
  <c r="N2694" i="5"/>
  <c r="M2694" i="5"/>
  <c r="P2693" i="5"/>
  <c r="N2693" i="5"/>
  <c r="M2693" i="5"/>
  <c r="P2692" i="5"/>
  <c r="N2692" i="5"/>
  <c r="M2692" i="5"/>
  <c r="P2691" i="5"/>
  <c r="N2691" i="5"/>
  <c r="M2691" i="5"/>
  <c r="P2690" i="5"/>
  <c r="N2690" i="5"/>
  <c r="M2690" i="5"/>
  <c r="P2689" i="5"/>
  <c r="N2689" i="5"/>
  <c r="M2689" i="5"/>
  <c r="P2688" i="5"/>
  <c r="N2688" i="5"/>
  <c r="M2688" i="5"/>
  <c r="P2687" i="5"/>
  <c r="N2687" i="5"/>
  <c r="M2687" i="5"/>
  <c r="P2686" i="5"/>
  <c r="N2686" i="5"/>
  <c r="M2686" i="5"/>
  <c r="P2685" i="5"/>
  <c r="N2685" i="5"/>
  <c r="M2685" i="5"/>
  <c r="P2684" i="5"/>
  <c r="N2684" i="5"/>
  <c r="M2684" i="5"/>
  <c r="P2683" i="5"/>
  <c r="N2683" i="5"/>
  <c r="M2683" i="5"/>
  <c r="P2682" i="5"/>
  <c r="N2682" i="5"/>
  <c r="M2682" i="5"/>
  <c r="P2681" i="5"/>
  <c r="N2681" i="5"/>
  <c r="M2681" i="5"/>
  <c r="P2680" i="5"/>
  <c r="N2680" i="5"/>
  <c r="M2680" i="5"/>
  <c r="P2679" i="5"/>
  <c r="N2679" i="5"/>
  <c r="M2679" i="5"/>
  <c r="P2678" i="5"/>
  <c r="N2678" i="5"/>
  <c r="M2678" i="5"/>
  <c r="P2677" i="5"/>
  <c r="N2677" i="5"/>
  <c r="M2677" i="5"/>
  <c r="P2676" i="5"/>
  <c r="N2676" i="5"/>
  <c r="M2676" i="5"/>
  <c r="P2675" i="5"/>
  <c r="N2675" i="5"/>
  <c r="M2675" i="5"/>
  <c r="P2674" i="5"/>
  <c r="N2674" i="5"/>
  <c r="M2674" i="5"/>
  <c r="P2673" i="5"/>
  <c r="N2673" i="5"/>
  <c r="M2673" i="5"/>
  <c r="P2672" i="5"/>
  <c r="N2672" i="5"/>
  <c r="M2672" i="5"/>
  <c r="P2671" i="5"/>
  <c r="N2671" i="5"/>
  <c r="M2671" i="5"/>
  <c r="P2670" i="5"/>
  <c r="N2670" i="5"/>
  <c r="M2670" i="5"/>
  <c r="P2669" i="5"/>
  <c r="N2669" i="5"/>
  <c r="M2669" i="5"/>
  <c r="P2668" i="5"/>
  <c r="N2668" i="5"/>
  <c r="M2668" i="5"/>
  <c r="P2667" i="5"/>
  <c r="N2667" i="5"/>
  <c r="M2667" i="5"/>
  <c r="P2666" i="5"/>
  <c r="N2666" i="5"/>
  <c r="M2666" i="5"/>
  <c r="P2665" i="5"/>
  <c r="N2665" i="5"/>
  <c r="M2665" i="5"/>
  <c r="P2664" i="5"/>
  <c r="N2664" i="5"/>
  <c r="M2664" i="5"/>
  <c r="P2663" i="5"/>
  <c r="N2663" i="5"/>
  <c r="M2663" i="5"/>
  <c r="P2662" i="5"/>
  <c r="N2662" i="5"/>
  <c r="M2662" i="5"/>
  <c r="P2661" i="5"/>
  <c r="N2661" i="5"/>
  <c r="M2661" i="5"/>
  <c r="P2660" i="5"/>
  <c r="N2660" i="5"/>
  <c r="M2660" i="5"/>
  <c r="P2659" i="5"/>
  <c r="N2659" i="5"/>
  <c r="M2659" i="5"/>
  <c r="P2658" i="5"/>
  <c r="N2658" i="5"/>
  <c r="M2658" i="5"/>
  <c r="P2657" i="5"/>
  <c r="N2657" i="5"/>
  <c r="M2657" i="5"/>
  <c r="P2656" i="5"/>
  <c r="N2656" i="5"/>
  <c r="M2656" i="5"/>
  <c r="P2655" i="5"/>
  <c r="N2655" i="5"/>
  <c r="M2655" i="5"/>
  <c r="P2654" i="5"/>
  <c r="N2654" i="5"/>
  <c r="M2654" i="5"/>
  <c r="P2653" i="5"/>
  <c r="N2653" i="5"/>
  <c r="M2653" i="5"/>
  <c r="P2652" i="5"/>
  <c r="N2652" i="5"/>
  <c r="M2652" i="5"/>
  <c r="P2651" i="5"/>
  <c r="N2651" i="5"/>
  <c r="M2651" i="5"/>
  <c r="P2650" i="5"/>
  <c r="N2650" i="5"/>
  <c r="M2650" i="5"/>
  <c r="P2649" i="5"/>
  <c r="N2649" i="5"/>
  <c r="M2649" i="5"/>
  <c r="P2648" i="5"/>
  <c r="N2648" i="5"/>
  <c r="M2648" i="5"/>
  <c r="P2647" i="5"/>
  <c r="N2647" i="5"/>
  <c r="M2647" i="5"/>
  <c r="P2646" i="5"/>
  <c r="N2646" i="5"/>
  <c r="M2646" i="5"/>
  <c r="P2645" i="5"/>
  <c r="N2645" i="5"/>
  <c r="M2645" i="5"/>
  <c r="P2644" i="5"/>
  <c r="N2644" i="5"/>
  <c r="M2644" i="5"/>
  <c r="P2643" i="5"/>
  <c r="N2643" i="5"/>
  <c r="M2643" i="5"/>
  <c r="P2642" i="5"/>
  <c r="N2642" i="5"/>
  <c r="M2642" i="5"/>
  <c r="P2641" i="5"/>
  <c r="N2641" i="5"/>
  <c r="M2641" i="5"/>
  <c r="P2640" i="5"/>
  <c r="N2640" i="5"/>
  <c r="M2640" i="5"/>
  <c r="P2639" i="5"/>
  <c r="N2639" i="5"/>
  <c r="M2639" i="5"/>
  <c r="P2638" i="5"/>
  <c r="N2638" i="5"/>
  <c r="M2638" i="5"/>
  <c r="P2637" i="5"/>
  <c r="N2637" i="5"/>
  <c r="M2637" i="5"/>
  <c r="P2636" i="5"/>
  <c r="N2636" i="5"/>
  <c r="M2636" i="5"/>
  <c r="P2635" i="5"/>
  <c r="N2635" i="5"/>
  <c r="M2635" i="5"/>
  <c r="P2634" i="5"/>
  <c r="N2634" i="5"/>
  <c r="M2634" i="5"/>
  <c r="P2633" i="5"/>
  <c r="N2633" i="5"/>
  <c r="M2633" i="5"/>
  <c r="P2632" i="5"/>
  <c r="N2632" i="5"/>
  <c r="M2632" i="5"/>
  <c r="P2631" i="5"/>
  <c r="N2631" i="5"/>
  <c r="M2631" i="5"/>
  <c r="P2630" i="5"/>
  <c r="N2630" i="5"/>
  <c r="M2630" i="5"/>
  <c r="P2629" i="5"/>
  <c r="N2629" i="5"/>
  <c r="M2629" i="5"/>
  <c r="P2628" i="5"/>
  <c r="N2628" i="5"/>
  <c r="M2628" i="5"/>
  <c r="P2627" i="5"/>
  <c r="N2627" i="5"/>
  <c r="M2627" i="5"/>
  <c r="P2626" i="5"/>
  <c r="N2626" i="5"/>
  <c r="M2626" i="5"/>
  <c r="P2625" i="5"/>
  <c r="N2625" i="5"/>
  <c r="M2625" i="5"/>
  <c r="P2624" i="5"/>
  <c r="N2624" i="5"/>
  <c r="M2624" i="5"/>
  <c r="P2623" i="5"/>
  <c r="N2623" i="5"/>
  <c r="M2623" i="5"/>
  <c r="P2622" i="5"/>
  <c r="N2622" i="5"/>
  <c r="M2622" i="5"/>
  <c r="P2621" i="5"/>
  <c r="N2621" i="5"/>
  <c r="M2621" i="5"/>
  <c r="P2620" i="5"/>
  <c r="N2620" i="5"/>
  <c r="M2620" i="5"/>
  <c r="P2619" i="5"/>
  <c r="N2619" i="5"/>
  <c r="M2619" i="5"/>
  <c r="P2618" i="5"/>
  <c r="N2618" i="5"/>
  <c r="M2618" i="5"/>
  <c r="P2617" i="5"/>
  <c r="N2617" i="5"/>
  <c r="M2617" i="5"/>
  <c r="P2616" i="5"/>
  <c r="N2616" i="5"/>
  <c r="M2616" i="5"/>
  <c r="P2615" i="5"/>
  <c r="N2615" i="5"/>
  <c r="M2615" i="5"/>
  <c r="P2614" i="5"/>
  <c r="N2614" i="5"/>
  <c r="M2614" i="5"/>
  <c r="P2613" i="5"/>
  <c r="N2613" i="5"/>
  <c r="M2613" i="5"/>
  <c r="P2612" i="5"/>
  <c r="N2612" i="5"/>
  <c r="M2612" i="5"/>
  <c r="P2611" i="5"/>
  <c r="N2611" i="5"/>
  <c r="M2611" i="5"/>
  <c r="P2610" i="5"/>
  <c r="N2610" i="5"/>
  <c r="M2610" i="5"/>
  <c r="P2609" i="5"/>
  <c r="N2609" i="5"/>
  <c r="M2609" i="5"/>
  <c r="P2608" i="5"/>
  <c r="N2608" i="5"/>
  <c r="M2608" i="5"/>
  <c r="P2607" i="5"/>
  <c r="N2607" i="5"/>
  <c r="M2607" i="5"/>
  <c r="P2606" i="5"/>
  <c r="N2606" i="5"/>
  <c r="M2606" i="5"/>
  <c r="P2605" i="5"/>
  <c r="N2605" i="5"/>
  <c r="M2605" i="5"/>
  <c r="P2604" i="5"/>
  <c r="N2604" i="5"/>
  <c r="M2604" i="5"/>
  <c r="P2603" i="5"/>
  <c r="N2603" i="5"/>
  <c r="M2603" i="5"/>
  <c r="P2602" i="5"/>
  <c r="N2602" i="5"/>
  <c r="M2602" i="5"/>
  <c r="P2601" i="5"/>
  <c r="N2601" i="5"/>
  <c r="M2601" i="5"/>
  <c r="P2600" i="5"/>
  <c r="N2600" i="5"/>
  <c r="M2600" i="5"/>
  <c r="P2599" i="5"/>
  <c r="N2599" i="5"/>
  <c r="M2599" i="5"/>
  <c r="P2598" i="5"/>
  <c r="N2598" i="5"/>
  <c r="M2598" i="5"/>
  <c r="P2597" i="5"/>
  <c r="N2597" i="5"/>
  <c r="M2597" i="5"/>
  <c r="P2596" i="5"/>
  <c r="N2596" i="5"/>
  <c r="M2596" i="5"/>
  <c r="P2595" i="5"/>
  <c r="N2595" i="5"/>
  <c r="M2595" i="5"/>
  <c r="P2594" i="5"/>
  <c r="N2594" i="5"/>
  <c r="M2594" i="5"/>
  <c r="P2593" i="5"/>
  <c r="N2593" i="5"/>
  <c r="M2593" i="5"/>
  <c r="P2592" i="5"/>
  <c r="N2592" i="5"/>
  <c r="M2592" i="5"/>
  <c r="P2591" i="5"/>
  <c r="N2591" i="5"/>
  <c r="M2591" i="5"/>
  <c r="P2590" i="5"/>
  <c r="N2590" i="5"/>
  <c r="M2590" i="5"/>
  <c r="P2589" i="5"/>
  <c r="N2589" i="5"/>
  <c r="M2589" i="5"/>
  <c r="P2588" i="5"/>
  <c r="N2588" i="5"/>
  <c r="M2588" i="5"/>
  <c r="P2587" i="5"/>
  <c r="N2587" i="5"/>
  <c r="M2587" i="5"/>
  <c r="P2586" i="5"/>
  <c r="N2586" i="5"/>
  <c r="M2586" i="5"/>
  <c r="P2585" i="5"/>
  <c r="N2585" i="5"/>
  <c r="M2585" i="5"/>
  <c r="P2584" i="5"/>
  <c r="N2584" i="5"/>
  <c r="M2584" i="5"/>
  <c r="P2583" i="5"/>
  <c r="N2583" i="5"/>
  <c r="M2583" i="5"/>
  <c r="P2582" i="5"/>
  <c r="N2582" i="5"/>
  <c r="M2582" i="5"/>
  <c r="P2581" i="5"/>
  <c r="N2581" i="5"/>
  <c r="M2581" i="5"/>
  <c r="P2580" i="5"/>
  <c r="N2580" i="5"/>
  <c r="M2580" i="5"/>
  <c r="P2579" i="5"/>
  <c r="N2579" i="5"/>
  <c r="M2579" i="5"/>
  <c r="P2578" i="5"/>
  <c r="N2578" i="5"/>
  <c r="M2578" i="5"/>
  <c r="P2577" i="5"/>
  <c r="N2577" i="5"/>
  <c r="M2577" i="5"/>
  <c r="P2576" i="5"/>
  <c r="N2576" i="5"/>
  <c r="M2576" i="5"/>
  <c r="P2575" i="5"/>
  <c r="N2575" i="5"/>
  <c r="M2575" i="5"/>
  <c r="P2574" i="5"/>
  <c r="N2574" i="5"/>
  <c r="M2574" i="5"/>
  <c r="P2573" i="5"/>
  <c r="N2573" i="5"/>
  <c r="M2573" i="5"/>
  <c r="P2572" i="5"/>
  <c r="N2572" i="5"/>
  <c r="M2572" i="5"/>
  <c r="P2571" i="5"/>
  <c r="N2571" i="5"/>
  <c r="M2571" i="5"/>
  <c r="P2570" i="5"/>
  <c r="N2570" i="5"/>
  <c r="M2570" i="5"/>
  <c r="P2569" i="5"/>
  <c r="N2569" i="5"/>
  <c r="M2569" i="5"/>
  <c r="P2568" i="5"/>
  <c r="N2568" i="5"/>
  <c r="M2568" i="5"/>
  <c r="P2567" i="5"/>
  <c r="N2567" i="5"/>
  <c r="M2567" i="5"/>
  <c r="P2566" i="5"/>
  <c r="N2566" i="5"/>
  <c r="M2566" i="5"/>
  <c r="P2565" i="5"/>
  <c r="N2565" i="5"/>
  <c r="M2565" i="5"/>
  <c r="P2564" i="5"/>
  <c r="N2564" i="5"/>
  <c r="M2564" i="5"/>
  <c r="P2563" i="5"/>
  <c r="N2563" i="5"/>
  <c r="M2563" i="5"/>
  <c r="P2562" i="5"/>
  <c r="N2562" i="5"/>
  <c r="M2562" i="5"/>
  <c r="P2561" i="5"/>
  <c r="N2561" i="5"/>
  <c r="M2561" i="5"/>
  <c r="P2560" i="5"/>
  <c r="N2560" i="5"/>
  <c r="M2560" i="5"/>
  <c r="P2559" i="5"/>
  <c r="N2559" i="5"/>
  <c r="M2559" i="5"/>
  <c r="P2558" i="5"/>
  <c r="N2558" i="5"/>
  <c r="M2558" i="5"/>
  <c r="P2557" i="5"/>
  <c r="N2557" i="5"/>
  <c r="M2557" i="5"/>
  <c r="P2556" i="5"/>
  <c r="N2556" i="5"/>
  <c r="M2556" i="5"/>
  <c r="P2555" i="5"/>
  <c r="N2555" i="5"/>
  <c r="M2555" i="5"/>
  <c r="P2554" i="5"/>
  <c r="N2554" i="5"/>
  <c r="M2554" i="5"/>
  <c r="P2553" i="5"/>
  <c r="N2553" i="5"/>
  <c r="M2553" i="5"/>
  <c r="P2552" i="5"/>
  <c r="N2552" i="5"/>
  <c r="M2552" i="5"/>
  <c r="P2551" i="5"/>
  <c r="N2551" i="5"/>
  <c r="M2551" i="5"/>
  <c r="P2550" i="5"/>
  <c r="N2550" i="5"/>
  <c r="M2550" i="5"/>
  <c r="P2549" i="5"/>
  <c r="N2549" i="5"/>
  <c r="M2549" i="5"/>
  <c r="P2548" i="5"/>
  <c r="N2548" i="5"/>
  <c r="M2548" i="5"/>
  <c r="P2547" i="5"/>
  <c r="N2547" i="5"/>
  <c r="M2547" i="5"/>
  <c r="P2546" i="5"/>
  <c r="N2546" i="5"/>
  <c r="M2546" i="5"/>
  <c r="P2545" i="5"/>
  <c r="N2545" i="5"/>
  <c r="M2545" i="5"/>
  <c r="P2544" i="5"/>
  <c r="N2544" i="5"/>
  <c r="M2544" i="5"/>
  <c r="P2543" i="5"/>
  <c r="N2543" i="5"/>
  <c r="M2543" i="5"/>
  <c r="P2542" i="5"/>
  <c r="N2542" i="5"/>
  <c r="M2542" i="5"/>
  <c r="P2541" i="5"/>
  <c r="N2541" i="5"/>
  <c r="M2541" i="5"/>
  <c r="P2540" i="5"/>
  <c r="N2540" i="5"/>
  <c r="M2540" i="5"/>
  <c r="P2539" i="5"/>
  <c r="N2539" i="5"/>
  <c r="M2539" i="5"/>
  <c r="P2538" i="5"/>
  <c r="N2538" i="5"/>
  <c r="M2538" i="5"/>
  <c r="P2537" i="5"/>
  <c r="N2537" i="5"/>
  <c r="M2537" i="5"/>
  <c r="P2536" i="5"/>
  <c r="N2536" i="5"/>
  <c r="M2536" i="5"/>
  <c r="P2535" i="5"/>
  <c r="N2535" i="5"/>
  <c r="M2535" i="5"/>
  <c r="P2534" i="5"/>
  <c r="N2534" i="5"/>
  <c r="M2534" i="5"/>
  <c r="P2533" i="5"/>
  <c r="N2533" i="5"/>
  <c r="M2533" i="5"/>
  <c r="P2532" i="5"/>
  <c r="N2532" i="5"/>
  <c r="M2532" i="5"/>
  <c r="P2531" i="5"/>
  <c r="N2531" i="5"/>
  <c r="M2531" i="5"/>
  <c r="P2530" i="5"/>
  <c r="N2530" i="5"/>
  <c r="M2530" i="5"/>
  <c r="P2529" i="5"/>
  <c r="N2529" i="5"/>
  <c r="M2529" i="5"/>
  <c r="P2528" i="5"/>
  <c r="N2528" i="5"/>
  <c r="M2528" i="5"/>
  <c r="P2527" i="5"/>
  <c r="N2527" i="5"/>
  <c r="M2527" i="5"/>
  <c r="P2526" i="5"/>
  <c r="N2526" i="5"/>
  <c r="M2526" i="5"/>
  <c r="P2525" i="5"/>
  <c r="N2525" i="5"/>
  <c r="M2525" i="5"/>
  <c r="P2524" i="5"/>
  <c r="N2524" i="5"/>
  <c r="M2524" i="5"/>
  <c r="P2523" i="5"/>
  <c r="N2523" i="5"/>
  <c r="M2523" i="5"/>
  <c r="P2522" i="5"/>
  <c r="N2522" i="5"/>
  <c r="M2522" i="5"/>
  <c r="P2521" i="5"/>
  <c r="N2521" i="5"/>
  <c r="M2521" i="5"/>
  <c r="P2520" i="5"/>
  <c r="N2520" i="5"/>
  <c r="M2520" i="5"/>
  <c r="P2519" i="5"/>
  <c r="N2519" i="5"/>
  <c r="M2519" i="5"/>
  <c r="P2518" i="5"/>
  <c r="N2518" i="5"/>
  <c r="M2518" i="5"/>
  <c r="P2517" i="5"/>
  <c r="N2517" i="5"/>
  <c r="M2517" i="5"/>
  <c r="P2516" i="5"/>
  <c r="N2516" i="5"/>
  <c r="M2516" i="5"/>
  <c r="P2515" i="5"/>
  <c r="N2515" i="5"/>
  <c r="M2515" i="5"/>
  <c r="P2514" i="5"/>
  <c r="N2514" i="5"/>
  <c r="M2514" i="5"/>
  <c r="P2513" i="5"/>
  <c r="N2513" i="5"/>
  <c r="M2513" i="5"/>
  <c r="P2512" i="5"/>
  <c r="N2512" i="5"/>
  <c r="M2512" i="5"/>
  <c r="P2511" i="5"/>
  <c r="N2511" i="5"/>
  <c r="M2511" i="5"/>
  <c r="P2510" i="5"/>
  <c r="N2510" i="5"/>
  <c r="M2510" i="5"/>
  <c r="P2509" i="5"/>
  <c r="N2509" i="5"/>
  <c r="M2509" i="5"/>
  <c r="P2508" i="5"/>
  <c r="N2508" i="5"/>
  <c r="M2508" i="5"/>
  <c r="P2507" i="5"/>
  <c r="N2507" i="5"/>
  <c r="M2507" i="5"/>
  <c r="P2506" i="5"/>
  <c r="N2506" i="5"/>
  <c r="M2506" i="5"/>
  <c r="P2505" i="5"/>
  <c r="N2505" i="5"/>
  <c r="M2505" i="5"/>
  <c r="P2504" i="5"/>
  <c r="N2504" i="5"/>
  <c r="M2504" i="5"/>
  <c r="P2503" i="5"/>
  <c r="N2503" i="5"/>
  <c r="M2503" i="5"/>
  <c r="P2502" i="5"/>
  <c r="N2502" i="5"/>
  <c r="M2502" i="5"/>
  <c r="P2501" i="5"/>
  <c r="N2501" i="5"/>
  <c r="M2501" i="5"/>
  <c r="P2500" i="5"/>
  <c r="N2500" i="5"/>
  <c r="M2500" i="5"/>
  <c r="P2499" i="5"/>
  <c r="N2499" i="5"/>
  <c r="M2499" i="5"/>
  <c r="P2498" i="5"/>
  <c r="N2498" i="5"/>
  <c r="M2498" i="5"/>
  <c r="P2497" i="5"/>
  <c r="N2497" i="5"/>
  <c r="M2497" i="5"/>
  <c r="P2496" i="5"/>
  <c r="N2496" i="5"/>
  <c r="M2496" i="5"/>
  <c r="P2495" i="5"/>
  <c r="N2495" i="5"/>
  <c r="M2495" i="5"/>
  <c r="P2494" i="5"/>
  <c r="N2494" i="5"/>
  <c r="M2494" i="5"/>
  <c r="P2493" i="5"/>
  <c r="N2493" i="5"/>
  <c r="M2493" i="5"/>
  <c r="P2492" i="5"/>
  <c r="N2492" i="5"/>
  <c r="M2492" i="5"/>
  <c r="P2491" i="5"/>
  <c r="N2491" i="5"/>
  <c r="M2491" i="5"/>
  <c r="P2490" i="5"/>
  <c r="N2490" i="5"/>
  <c r="M2490" i="5"/>
  <c r="P2489" i="5"/>
  <c r="N2489" i="5"/>
  <c r="M2489" i="5"/>
  <c r="P2488" i="5"/>
  <c r="N2488" i="5"/>
  <c r="M2488" i="5"/>
  <c r="P2487" i="5"/>
  <c r="N2487" i="5"/>
  <c r="M2487" i="5"/>
  <c r="P2486" i="5"/>
  <c r="N2486" i="5"/>
  <c r="M2486" i="5"/>
  <c r="P2485" i="5"/>
  <c r="N2485" i="5"/>
  <c r="M2485" i="5"/>
  <c r="P2484" i="5"/>
  <c r="N2484" i="5"/>
  <c r="M2484" i="5"/>
  <c r="P2483" i="5"/>
  <c r="N2483" i="5"/>
  <c r="M2483" i="5"/>
  <c r="P2482" i="5"/>
  <c r="N2482" i="5"/>
  <c r="M2482" i="5"/>
  <c r="P2481" i="5"/>
  <c r="N2481" i="5"/>
  <c r="M2481" i="5"/>
  <c r="P2480" i="5"/>
  <c r="N2480" i="5"/>
  <c r="M2480" i="5"/>
  <c r="P2479" i="5"/>
  <c r="N2479" i="5"/>
  <c r="M2479" i="5"/>
  <c r="P2478" i="5"/>
  <c r="N2478" i="5"/>
  <c r="M2478" i="5"/>
  <c r="P2477" i="5"/>
  <c r="N2477" i="5"/>
  <c r="M2477" i="5"/>
  <c r="P2476" i="5"/>
  <c r="N2476" i="5"/>
  <c r="M2476" i="5"/>
  <c r="P2475" i="5"/>
  <c r="N2475" i="5"/>
  <c r="M2475" i="5"/>
  <c r="P2474" i="5"/>
  <c r="N2474" i="5"/>
  <c r="M2474" i="5"/>
  <c r="P2473" i="5"/>
  <c r="N2473" i="5"/>
  <c r="M2473" i="5"/>
  <c r="P2472" i="5"/>
  <c r="N2472" i="5"/>
  <c r="M2472" i="5"/>
  <c r="P2471" i="5"/>
  <c r="N2471" i="5"/>
  <c r="M2471" i="5"/>
  <c r="P2470" i="5"/>
  <c r="N2470" i="5"/>
  <c r="M2470" i="5"/>
  <c r="P2469" i="5"/>
  <c r="N2469" i="5"/>
  <c r="M2469" i="5"/>
  <c r="P2468" i="5"/>
  <c r="N2468" i="5"/>
  <c r="M2468" i="5"/>
  <c r="P2467" i="5"/>
  <c r="N2467" i="5"/>
  <c r="M2467" i="5"/>
  <c r="P2466" i="5"/>
  <c r="N2466" i="5"/>
  <c r="M2466" i="5"/>
  <c r="P2465" i="5"/>
  <c r="N2465" i="5"/>
  <c r="M2465" i="5"/>
  <c r="P2464" i="5"/>
  <c r="N2464" i="5"/>
  <c r="M2464" i="5"/>
  <c r="P2463" i="5"/>
  <c r="N2463" i="5"/>
  <c r="M2463" i="5"/>
  <c r="P2462" i="5"/>
  <c r="N2462" i="5"/>
  <c r="M2462" i="5"/>
  <c r="P2461" i="5"/>
  <c r="N2461" i="5"/>
  <c r="M2461" i="5"/>
  <c r="P2460" i="5"/>
  <c r="N2460" i="5"/>
  <c r="M2460" i="5"/>
  <c r="P2459" i="5"/>
  <c r="N2459" i="5"/>
  <c r="M2459" i="5"/>
  <c r="P2458" i="5"/>
  <c r="N2458" i="5"/>
  <c r="M2458" i="5"/>
  <c r="P2457" i="5"/>
  <c r="N2457" i="5"/>
  <c r="M2457" i="5"/>
  <c r="P2456" i="5"/>
  <c r="N2456" i="5"/>
  <c r="M2456" i="5"/>
  <c r="P2455" i="5"/>
  <c r="N2455" i="5"/>
  <c r="M2455" i="5"/>
  <c r="P2454" i="5"/>
  <c r="N2454" i="5"/>
  <c r="M2454" i="5"/>
  <c r="P2453" i="5"/>
  <c r="N2453" i="5"/>
  <c r="M2453" i="5"/>
  <c r="P2452" i="5"/>
  <c r="N2452" i="5"/>
  <c r="M2452" i="5"/>
  <c r="P2451" i="5"/>
  <c r="N2451" i="5"/>
  <c r="M2451" i="5"/>
  <c r="P2450" i="5"/>
  <c r="N2450" i="5"/>
  <c r="M2450" i="5"/>
  <c r="P2449" i="5"/>
  <c r="N2449" i="5"/>
  <c r="M2449" i="5"/>
  <c r="P2448" i="5"/>
  <c r="N2448" i="5"/>
  <c r="M2448" i="5"/>
  <c r="P2447" i="5"/>
  <c r="N2447" i="5"/>
  <c r="M2447" i="5"/>
  <c r="P2446" i="5"/>
  <c r="N2446" i="5"/>
  <c r="M2446" i="5"/>
  <c r="P2445" i="5"/>
  <c r="N2445" i="5"/>
  <c r="M2445" i="5"/>
  <c r="P2444" i="5"/>
  <c r="N2444" i="5"/>
  <c r="M2444" i="5"/>
  <c r="P2443" i="5"/>
  <c r="N2443" i="5"/>
  <c r="M2443" i="5"/>
  <c r="P2442" i="5"/>
  <c r="N2442" i="5"/>
  <c r="M2442" i="5"/>
  <c r="P2441" i="5"/>
  <c r="N2441" i="5"/>
  <c r="M2441" i="5"/>
  <c r="P2440" i="5"/>
  <c r="N2440" i="5"/>
  <c r="M2440" i="5"/>
  <c r="P2439" i="5"/>
  <c r="N2439" i="5"/>
  <c r="M2439" i="5"/>
  <c r="P2438" i="5"/>
  <c r="N2438" i="5"/>
  <c r="M2438" i="5"/>
  <c r="P2437" i="5"/>
  <c r="N2437" i="5"/>
  <c r="M2437" i="5"/>
  <c r="P2436" i="5"/>
  <c r="N2436" i="5"/>
  <c r="M2436" i="5"/>
  <c r="P2435" i="5"/>
  <c r="N2435" i="5"/>
  <c r="M2435" i="5"/>
  <c r="P2434" i="5"/>
  <c r="N2434" i="5"/>
  <c r="M2434" i="5"/>
  <c r="P2433" i="5"/>
  <c r="N2433" i="5"/>
  <c r="M2433" i="5"/>
  <c r="P2432" i="5"/>
  <c r="N2432" i="5"/>
  <c r="M2432" i="5"/>
  <c r="P2431" i="5"/>
  <c r="N2431" i="5"/>
  <c r="M2431" i="5"/>
  <c r="P2430" i="5"/>
  <c r="N2430" i="5"/>
  <c r="M2430" i="5"/>
  <c r="P2429" i="5"/>
  <c r="N2429" i="5"/>
  <c r="M2429" i="5"/>
  <c r="P2428" i="5"/>
  <c r="N2428" i="5"/>
  <c r="M2428" i="5"/>
  <c r="P2427" i="5"/>
  <c r="N2427" i="5"/>
  <c r="M2427" i="5"/>
  <c r="P2426" i="5"/>
  <c r="N2426" i="5"/>
  <c r="M2426" i="5"/>
  <c r="P2425" i="5"/>
  <c r="N2425" i="5"/>
  <c r="M2425" i="5"/>
  <c r="P2424" i="5"/>
  <c r="N2424" i="5"/>
  <c r="M2424" i="5"/>
  <c r="P2423" i="5"/>
  <c r="N2423" i="5"/>
  <c r="M2423" i="5"/>
  <c r="P2422" i="5"/>
  <c r="N2422" i="5"/>
  <c r="M2422" i="5"/>
  <c r="P2421" i="5"/>
  <c r="N2421" i="5"/>
  <c r="M2421" i="5"/>
  <c r="P2420" i="5"/>
  <c r="N2420" i="5"/>
  <c r="M2420" i="5"/>
  <c r="P2419" i="5"/>
  <c r="N2419" i="5"/>
  <c r="M2419" i="5"/>
  <c r="P2418" i="5"/>
  <c r="N2418" i="5"/>
  <c r="M2418" i="5"/>
  <c r="P2417" i="5"/>
  <c r="N2417" i="5"/>
  <c r="M2417" i="5"/>
  <c r="P2416" i="5"/>
  <c r="N2416" i="5"/>
  <c r="M2416" i="5"/>
  <c r="P2415" i="5"/>
  <c r="N2415" i="5"/>
  <c r="M2415" i="5"/>
  <c r="P2414" i="5"/>
  <c r="N2414" i="5"/>
  <c r="M2414" i="5"/>
  <c r="P2413" i="5"/>
  <c r="N2413" i="5"/>
  <c r="M2413" i="5"/>
  <c r="P2412" i="5"/>
  <c r="N2412" i="5"/>
  <c r="M2412" i="5"/>
  <c r="P2411" i="5"/>
  <c r="N2411" i="5"/>
  <c r="M2411" i="5"/>
  <c r="P2410" i="5"/>
  <c r="N2410" i="5"/>
  <c r="M2410" i="5"/>
  <c r="P2409" i="5"/>
  <c r="N2409" i="5"/>
  <c r="M2409" i="5"/>
  <c r="P2408" i="5"/>
  <c r="N2408" i="5"/>
  <c r="M2408" i="5"/>
  <c r="P2407" i="5"/>
  <c r="N2407" i="5"/>
  <c r="M2407" i="5"/>
  <c r="P2406" i="5"/>
  <c r="N2406" i="5"/>
  <c r="M2406" i="5"/>
  <c r="P2405" i="5"/>
  <c r="N2405" i="5"/>
  <c r="M2405" i="5"/>
  <c r="P2404" i="5"/>
  <c r="N2404" i="5"/>
  <c r="M2404" i="5"/>
  <c r="P2403" i="5"/>
  <c r="N2403" i="5"/>
  <c r="M2403" i="5"/>
  <c r="P2402" i="5"/>
  <c r="N2402" i="5"/>
  <c r="M2402" i="5"/>
  <c r="P2401" i="5"/>
  <c r="N2401" i="5"/>
  <c r="M2401" i="5"/>
  <c r="P2400" i="5"/>
  <c r="N2400" i="5"/>
  <c r="M2400" i="5"/>
  <c r="P2399" i="5"/>
  <c r="N2399" i="5"/>
  <c r="M2399" i="5"/>
  <c r="P2398" i="5"/>
  <c r="N2398" i="5"/>
  <c r="M2398" i="5"/>
  <c r="P2397" i="5"/>
  <c r="N2397" i="5"/>
  <c r="M2397" i="5"/>
  <c r="P2396" i="5"/>
  <c r="N2396" i="5"/>
  <c r="M2396" i="5"/>
  <c r="P2395" i="5"/>
  <c r="N2395" i="5"/>
  <c r="M2395" i="5"/>
  <c r="P2394" i="5"/>
  <c r="N2394" i="5"/>
  <c r="M2394" i="5"/>
  <c r="P2393" i="5"/>
  <c r="N2393" i="5"/>
  <c r="M2393" i="5"/>
  <c r="P2392" i="5"/>
  <c r="N2392" i="5"/>
  <c r="M2392" i="5"/>
  <c r="P2391" i="5"/>
  <c r="N2391" i="5"/>
  <c r="M2391" i="5"/>
  <c r="P2390" i="5"/>
  <c r="N2390" i="5"/>
  <c r="M2390" i="5"/>
  <c r="P2389" i="5"/>
  <c r="N2389" i="5"/>
  <c r="M2389" i="5"/>
  <c r="P2388" i="5"/>
  <c r="N2388" i="5"/>
  <c r="M2388" i="5"/>
  <c r="P2387" i="5"/>
  <c r="N2387" i="5"/>
  <c r="M2387" i="5"/>
  <c r="P2386" i="5"/>
  <c r="N2386" i="5"/>
  <c r="M2386" i="5"/>
  <c r="P2385" i="5"/>
  <c r="N2385" i="5"/>
  <c r="M2385" i="5"/>
  <c r="P2384" i="5"/>
  <c r="N2384" i="5"/>
  <c r="M2384" i="5"/>
  <c r="P2383" i="5"/>
  <c r="N2383" i="5"/>
  <c r="M2383" i="5"/>
  <c r="P2382" i="5"/>
  <c r="N2382" i="5"/>
  <c r="M2382" i="5"/>
  <c r="P2381" i="5"/>
  <c r="N2381" i="5"/>
  <c r="M2381" i="5"/>
  <c r="P2380" i="5"/>
  <c r="N2380" i="5"/>
  <c r="M2380" i="5"/>
  <c r="P2379" i="5"/>
  <c r="N2379" i="5"/>
  <c r="M2379" i="5"/>
  <c r="P2378" i="5"/>
  <c r="N2378" i="5"/>
  <c r="M2378" i="5"/>
  <c r="P2377" i="5"/>
  <c r="N2377" i="5"/>
  <c r="M2377" i="5"/>
  <c r="P2376" i="5"/>
  <c r="N2376" i="5"/>
  <c r="M2376" i="5"/>
  <c r="P2375" i="5"/>
  <c r="N2375" i="5"/>
  <c r="M2375" i="5"/>
  <c r="P2374" i="5"/>
  <c r="N2374" i="5"/>
  <c r="M2374" i="5"/>
  <c r="P2373" i="5"/>
  <c r="N2373" i="5"/>
  <c r="M2373" i="5"/>
  <c r="P2372" i="5"/>
  <c r="N2372" i="5"/>
  <c r="M2372" i="5"/>
  <c r="P2371" i="5"/>
  <c r="N2371" i="5"/>
  <c r="M2371" i="5"/>
  <c r="P2370" i="5"/>
  <c r="N2370" i="5"/>
  <c r="M2370" i="5"/>
  <c r="P2369" i="5"/>
  <c r="N2369" i="5"/>
  <c r="M2369" i="5"/>
  <c r="P2368" i="5"/>
  <c r="N2368" i="5"/>
  <c r="M2368" i="5"/>
  <c r="P2367" i="5"/>
  <c r="N2367" i="5"/>
  <c r="M2367" i="5"/>
  <c r="P2366" i="5"/>
  <c r="N2366" i="5"/>
  <c r="M2366" i="5"/>
  <c r="P2365" i="5"/>
  <c r="N2365" i="5"/>
  <c r="M2365" i="5"/>
  <c r="P2364" i="5"/>
  <c r="N2364" i="5"/>
  <c r="M2364" i="5"/>
  <c r="P2363" i="5"/>
  <c r="N2363" i="5"/>
  <c r="M2363" i="5"/>
  <c r="P2362" i="5"/>
  <c r="N2362" i="5"/>
  <c r="M2362" i="5"/>
  <c r="P2361" i="5"/>
  <c r="N2361" i="5"/>
  <c r="M2361" i="5"/>
  <c r="P2360" i="5"/>
  <c r="N2360" i="5"/>
  <c r="M2360" i="5"/>
  <c r="P2359" i="5"/>
  <c r="N2359" i="5"/>
  <c r="M2359" i="5"/>
  <c r="P2358" i="5"/>
  <c r="N2358" i="5"/>
  <c r="M2358" i="5"/>
  <c r="P2357" i="5"/>
  <c r="N2357" i="5"/>
  <c r="M2357" i="5"/>
  <c r="P2356" i="5"/>
  <c r="N2356" i="5"/>
  <c r="M2356" i="5"/>
  <c r="P2355" i="5"/>
  <c r="N2355" i="5"/>
  <c r="M2355" i="5"/>
  <c r="P2354" i="5"/>
  <c r="N2354" i="5"/>
  <c r="M2354" i="5"/>
  <c r="P2353" i="5"/>
  <c r="N2353" i="5"/>
  <c r="M2353" i="5"/>
  <c r="P2352" i="5"/>
  <c r="N2352" i="5"/>
  <c r="M2352" i="5"/>
  <c r="P2351" i="5"/>
  <c r="N2351" i="5"/>
  <c r="M2351" i="5"/>
  <c r="P2350" i="5"/>
  <c r="N2350" i="5"/>
  <c r="M2350" i="5"/>
  <c r="P2349" i="5"/>
  <c r="N2349" i="5"/>
  <c r="M2349" i="5"/>
  <c r="P2348" i="5"/>
  <c r="N2348" i="5"/>
  <c r="M2348" i="5"/>
  <c r="P2347" i="5"/>
  <c r="N2347" i="5"/>
  <c r="M2347" i="5"/>
  <c r="P2346" i="5"/>
  <c r="N2346" i="5"/>
  <c r="M2346" i="5"/>
  <c r="P2345" i="5"/>
  <c r="N2345" i="5"/>
  <c r="M2345" i="5"/>
  <c r="P2344" i="5"/>
  <c r="N2344" i="5"/>
  <c r="M2344" i="5"/>
  <c r="P2343" i="5"/>
  <c r="N2343" i="5"/>
  <c r="M2343" i="5"/>
  <c r="P2342" i="5"/>
  <c r="N2342" i="5"/>
  <c r="M2342" i="5"/>
  <c r="P2341" i="5"/>
  <c r="N2341" i="5"/>
  <c r="M2341" i="5"/>
  <c r="P2340" i="5"/>
  <c r="N2340" i="5"/>
  <c r="M2340" i="5"/>
  <c r="P2339" i="5"/>
  <c r="N2339" i="5"/>
  <c r="M2339" i="5"/>
  <c r="P2338" i="5"/>
  <c r="N2338" i="5"/>
  <c r="M2338" i="5"/>
  <c r="P2337" i="5"/>
  <c r="N2337" i="5"/>
  <c r="M2337" i="5"/>
  <c r="P2336" i="5"/>
  <c r="N2336" i="5"/>
  <c r="M2336" i="5"/>
  <c r="P2335" i="5"/>
  <c r="N2335" i="5"/>
  <c r="M2335" i="5"/>
  <c r="P2334" i="5"/>
  <c r="N2334" i="5"/>
  <c r="M2334" i="5"/>
  <c r="P2333" i="5"/>
  <c r="N2333" i="5"/>
  <c r="M2333" i="5"/>
  <c r="P2332" i="5"/>
  <c r="N2332" i="5"/>
  <c r="M2332" i="5"/>
  <c r="P2331" i="5"/>
  <c r="N2331" i="5"/>
  <c r="M2331" i="5"/>
  <c r="P2330" i="5"/>
  <c r="N2330" i="5"/>
  <c r="M2330" i="5"/>
  <c r="P2329" i="5"/>
  <c r="N2329" i="5"/>
  <c r="M2329" i="5"/>
  <c r="P2328" i="5"/>
  <c r="N2328" i="5"/>
  <c r="M2328" i="5"/>
  <c r="P2327" i="5"/>
  <c r="N2327" i="5"/>
  <c r="M2327" i="5"/>
  <c r="P2326" i="5"/>
  <c r="N2326" i="5"/>
  <c r="M2326" i="5"/>
  <c r="P2325" i="5"/>
  <c r="N2325" i="5"/>
  <c r="M2325" i="5"/>
  <c r="P2324" i="5"/>
  <c r="N2324" i="5"/>
  <c r="M2324" i="5"/>
  <c r="P2323" i="5"/>
  <c r="N2323" i="5"/>
  <c r="M2323" i="5"/>
  <c r="P2322" i="5"/>
  <c r="N2322" i="5"/>
  <c r="M2322" i="5"/>
  <c r="P2321" i="5"/>
  <c r="N2321" i="5"/>
  <c r="M2321" i="5"/>
  <c r="P2320" i="5"/>
  <c r="N2320" i="5"/>
  <c r="M2320" i="5"/>
  <c r="P2319" i="5"/>
  <c r="N2319" i="5"/>
  <c r="M2319" i="5"/>
  <c r="P2318" i="5"/>
  <c r="N2318" i="5"/>
  <c r="M2318" i="5"/>
  <c r="P2317" i="5"/>
  <c r="N2317" i="5"/>
  <c r="M2317" i="5"/>
  <c r="P2316" i="5"/>
  <c r="N2316" i="5"/>
  <c r="M2316" i="5"/>
  <c r="P2315" i="5"/>
  <c r="N2315" i="5"/>
  <c r="M2315" i="5"/>
  <c r="P2314" i="5"/>
  <c r="N2314" i="5"/>
  <c r="M2314" i="5"/>
  <c r="P2313" i="5"/>
  <c r="N2313" i="5"/>
  <c r="M2313" i="5"/>
  <c r="P2312" i="5"/>
  <c r="N2312" i="5"/>
  <c r="M2312" i="5"/>
  <c r="P2311" i="5"/>
  <c r="N2311" i="5"/>
  <c r="M2311" i="5"/>
  <c r="P2310" i="5"/>
  <c r="N2310" i="5"/>
  <c r="M2310" i="5"/>
  <c r="P2309" i="5"/>
  <c r="N2309" i="5"/>
  <c r="M2309" i="5"/>
  <c r="P2308" i="5"/>
  <c r="N2308" i="5"/>
  <c r="M2308" i="5"/>
  <c r="P2307" i="5"/>
  <c r="N2307" i="5"/>
  <c r="M2307" i="5"/>
  <c r="P2306" i="5"/>
  <c r="N2306" i="5"/>
  <c r="M2306" i="5"/>
  <c r="P2305" i="5"/>
  <c r="N2305" i="5"/>
  <c r="M2305" i="5"/>
  <c r="P2304" i="5"/>
  <c r="N2304" i="5"/>
  <c r="M2304" i="5"/>
  <c r="P2303" i="5"/>
  <c r="N2303" i="5"/>
  <c r="M2303" i="5"/>
  <c r="P2302" i="5"/>
  <c r="N2302" i="5"/>
  <c r="M2302" i="5"/>
  <c r="P2301" i="5"/>
  <c r="N2301" i="5"/>
  <c r="M2301" i="5"/>
  <c r="P2300" i="5"/>
  <c r="N2300" i="5"/>
  <c r="M2300" i="5"/>
  <c r="P2299" i="5"/>
  <c r="N2299" i="5"/>
  <c r="M2299" i="5"/>
  <c r="P2298" i="5"/>
  <c r="N2298" i="5"/>
  <c r="M2298" i="5"/>
  <c r="P2297" i="5"/>
  <c r="N2297" i="5"/>
  <c r="M2297" i="5"/>
  <c r="P2296" i="5"/>
  <c r="N2296" i="5"/>
  <c r="M2296" i="5"/>
  <c r="P2295" i="5"/>
  <c r="N2295" i="5"/>
  <c r="M2295" i="5"/>
  <c r="P2294" i="5"/>
  <c r="N2294" i="5"/>
  <c r="M2294" i="5"/>
  <c r="P2293" i="5"/>
  <c r="N2293" i="5"/>
  <c r="M2293" i="5"/>
  <c r="P2292" i="5"/>
  <c r="N2292" i="5"/>
  <c r="M2292" i="5"/>
  <c r="P2291" i="5"/>
  <c r="N2291" i="5"/>
  <c r="M2291" i="5"/>
  <c r="P2290" i="5"/>
  <c r="N2290" i="5"/>
  <c r="M2290" i="5"/>
  <c r="P2289" i="5"/>
  <c r="N2289" i="5"/>
  <c r="M2289" i="5"/>
  <c r="P2288" i="5"/>
  <c r="N2288" i="5"/>
  <c r="M2288" i="5"/>
  <c r="P2287" i="5"/>
  <c r="N2287" i="5"/>
  <c r="M2287" i="5"/>
  <c r="P2286" i="5"/>
  <c r="N2286" i="5"/>
  <c r="M2286" i="5"/>
  <c r="P2285" i="5"/>
  <c r="N2285" i="5"/>
  <c r="M2285" i="5"/>
  <c r="P2284" i="5"/>
  <c r="N2284" i="5"/>
  <c r="M2284" i="5"/>
  <c r="P2283" i="5"/>
  <c r="N2283" i="5"/>
  <c r="M2283" i="5"/>
  <c r="P2282" i="5"/>
  <c r="N2282" i="5"/>
  <c r="M2282" i="5"/>
  <c r="P2281" i="5"/>
  <c r="N2281" i="5"/>
  <c r="M2281" i="5"/>
  <c r="P2280" i="5"/>
  <c r="N2280" i="5"/>
  <c r="M2280" i="5"/>
  <c r="P2279" i="5"/>
  <c r="N2279" i="5"/>
  <c r="M2279" i="5"/>
  <c r="P2278" i="5"/>
  <c r="N2278" i="5"/>
  <c r="M2278" i="5"/>
  <c r="P2277" i="5"/>
  <c r="N2277" i="5"/>
  <c r="M2277" i="5"/>
  <c r="P2276" i="5"/>
  <c r="N2276" i="5"/>
  <c r="M2276" i="5"/>
  <c r="P2275" i="5"/>
  <c r="N2275" i="5"/>
  <c r="M2275" i="5"/>
  <c r="P2274" i="5"/>
  <c r="N2274" i="5"/>
  <c r="M2274" i="5"/>
  <c r="P2273" i="5"/>
  <c r="N2273" i="5"/>
  <c r="M2273" i="5"/>
  <c r="P2272" i="5"/>
  <c r="N2272" i="5"/>
  <c r="M2272" i="5"/>
  <c r="P2271" i="5"/>
  <c r="N2271" i="5"/>
  <c r="M2271" i="5"/>
  <c r="P2270" i="5"/>
  <c r="N2270" i="5"/>
  <c r="M2270" i="5"/>
  <c r="P2269" i="5"/>
  <c r="N2269" i="5"/>
  <c r="M2269" i="5"/>
  <c r="P2268" i="5"/>
  <c r="N2268" i="5"/>
  <c r="M2268" i="5"/>
  <c r="P2267" i="5"/>
  <c r="N2267" i="5"/>
  <c r="M2267" i="5"/>
  <c r="P2266" i="5"/>
  <c r="N2266" i="5"/>
  <c r="M2266" i="5"/>
  <c r="P2265" i="5"/>
  <c r="N2265" i="5"/>
  <c r="M2265" i="5"/>
  <c r="P2264" i="5"/>
  <c r="N2264" i="5"/>
  <c r="M2264" i="5"/>
  <c r="P2263" i="5"/>
  <c r="N2263" i="5"/>
  <c r="M2263" i="5"/>
  <c r="P2262" i="5"/>
  <c r="N2262" i="5"/>
  <c r="M2262" i="5"/>
  <c r="P2261" i="5"/>
  <c r="N2261" i="5"/>
  <c r="M2261" i="5"/>
  <c r="P2260" i="5"/>
  <c r="N2260" i="5"/>
  <c r="M2260" i="5"/>
  <c r="P2259" i="5"/>
  <c r="N2259" i="5"/>
  <c r="M2259" i="5"/>
  <c r="P2258" i="5"/>
  <c r="N2258" i="5"/>
  <c r="M2258" i="5"/>
  <c r="P2257" i="5"/>
  <c r="N2257" i="5"/>
  <c r="M2257" i="5"/>
  <c r="P2256" i="5"/>
  <c r="N2256" i="5"/>
  <c r="M2256" i="5"/>
  <c r="P2255" i="5"/>
  <c r="N2255" i="5"/>
  <c r="M2255" i="5"/>
  <c r="P2254" i="5"/>
  <c r="N2254" i="5"/>
  <c r="M2254" i="5"/>
  <c r="P2253" i="5"/>
  <c r="N2253" i="5"/>
  <c r="M2253" i="5"/>
  <c r="P2252" i="5"/>
  <c r="N2252" i="5"/>
  <c r="M2252" i="5"/>
  <c r="P2251" i="5"/>
  <c r="N2251" i="5"/>
  <c r="M2251" i="5"/>
  <c r="P2250" i="5"/>
  <c r="N2250" i="5"/>
  <c r="M2250" i="5"/>
  <c r="P2249" i="5"/>
  <c r="N2249" i="5"/>
  <c r="M2249" i="5"/>
  <c r="P2248" i="5"/>
  <c r="N2248" i="5"/>
  <c r="M2248" i="5"/>
  <c r="P2247" i="5"/>
  <c r="N2247" i="5"/>
  <c r="M2247" i="5"/>
  <c r="P2246" i="5"/>
  <c r="N2246" i="5"/>
  <c r="M2246" i="5"/>
  <c r="P2245" i="5"/>
  <c r="N2245" i="5"/>
  <c r="M2245" i="5"/>
  <c r="P2244" i="5"/>
  <c r="N2244" i="5"/>
  <c r="M2244" i="5"/>
  <c r="P2243" i="5"/>
  <c r="N2243" i="5"/>
  <c r="M2243" i="5"/>
  <c r="P2242" i="5"/>
  <c r="N2242" i="5"/>
  <c r="M2242" i="5"/>
  <c r="P2241" i="5"/>
  <c r="N2241" i="5"/>
  <c r="M2241" i="5"/>
  <c r="P2240" i="5"/>
  <c r="N2240" i="5"/>
  <c r="M2240" i="5"/>
  <c r="P2239" i="5"/>
  <c r="N2239" i="5"/>
  <c r="M2239" i="5"/>
  <c r="P2238" i="5"/>
  <c r="N2238" i="5"/>
  <c r="M2238" i="5"/>
  <c r="P2237" i="5"/>
  <c r="N2237" i="5"/>
  <c r="M2237" i="5"/>
  <c r="P2236" i="5"/>
  <c r="N2236" i="5"/>
  <c r="M2236" i="5"/>
  <c r="P2235" i="5"/>
  <c r="N2235" i="5"/>
  <c r="M2235" i="5"/>
  <c r="P2234" i="5"/>
  <c r="N2234" i="5"/>
  <c r="M2234" i="5"/>
  <c r="P2233" i="5"/>
  <c r="N2233" i="5"/>
  <c r="M2233" i="5"/>
  <c r="P2232" i="5"/>
  <c r="N2232" i="5"/>
  <c r="M2232" i="5"/>
  <c r="P2231" i="5"/>
  <c r="N2231" i="5"/>
  <c r="M2231" i="5"/>
  <c r="P2230" i="5"/>
  <c r="N2230" i="5"/>
  <c r="M2230" i="5"/>
  <c r="P2229" i="5"/>
  <c r="N2229" i="5"/>
  <c r="M2229" i="5"/>
  <c r="P2228" i="5"/>
  <c r="N2228" i="5"/>
  <c r="M2228" i="5"/>
  <c r="P2227" i="5"/>
  <c r="N2227" i="5"/>
  <c r="M2227" i="5"/>
  <c r="P2226" i="5"/>
  <c r="N2226" i="5"/>
  <c r="M2226" i="5"/>
  <c r="P2225" i="5"/>
  <c r="N2225" i="5"/>
  <c r="M2225" i="5"/>
  <c r="P2224" i="5"/>
  <c r="N2224" i="5"/>
  <c r="M2224" i="5"/>
  <c r="P2223" i="5"/>
  <c r="N2223" i="5"/>
  <c r="M2223" i="5"/>
  <c r="P2222" i="5"/>
  <c r="N2222" i="5"/>
  <c r="M2222" i="5"/>
  <c r="P2221" i="5"/>
  <c r="N2221" i="5"/>
  <c r="M2221" i="5"/>
  <c r="P2220" i="5"/>
  <c r="N2220" i="5"/>
  <c r="M2220" i="5"/>
  <c r="P2219" i="5"/>
  <c r="N2219" i="5"/>
  <c r="M2219" i="5"/>
  <c r="P2218" i="5"/>
  <c r="N2218" i="5"/>
  <c r="M2218" i="5"/>
  <c r="P2217" i="5"/>
  <c r="N2217" i="5"/>
  <c r="M2217" i="5"/>
  <c r="P2216" i="5"/>
  <c r="N2216" i="5"/>
  <c r="M2216" i="5"/>
  <c r="P2215" i="5"/>
  <c r="N2215" i="5"/>
  <c r="M2215" i="5"/>
  <c r="P2214" i="5"/>
  <c r="N2214" i="5"/>
  <c r="M2214" i="5"/>
  <c r="P2213" i="5"/>
  <c r="N2213" i="5"/>
  <c r="M2213" i="5"/>
  <c r="P2212" i="5"/>
  <c r="N2212" i="5"/>
  <c r="M2212" i="5"/>
  <c r="P2211" i="5"/>
  <c r="N2211" i="5"/>
  <c r="M2211" i="5"/>
  <c r="P2210" i="5"/>
  <c r="N2210" i="5"/>
  <c r="M2210" i="5"/>
  <c r="P2209" i="5"/>
  <c r="N2209" i="5"/>
  <c r="M2209" i="5"/>
  <c r="P2208" i="5"/>
  <c r="N2208" i="5"/>
  <c r="M2208" i="5"/>
  <c r="P2207" i="5"/>
  <c r="N2207" i="5"/>
  <c r="M2207" i="5"/>
  <c r="P2206" i="5"/>
  <c r="N2206" i="5"/>
  <c r="M2206" i="5"/>
  <c r="P2205" i="5"/>
  <c r="N2205" i="5"/>
  <c r="M2205" i="5"/>
  <c r="P2204" i="5"/>
  <c r="N2204" i="5"/>
  <c r="M2204" i="5"/>
  <c r="P2203" i="5"/>
  <c r="N2203" i="5"/>
  <c r="M2203" i="5"/>
  <c r="P2202" i="5"/>
  <c r="N2202" i="5"/>
  <c r="M2202" i="5"/>
  <c r="P2201" i="5"/>
  <c r="N2201" i="5"/>
  <c r="M2201" i="5"/>
  <c r="P2200" i="5"/>
  <c r="N2200" i="5"/>
  <c r="M2200" i="5"/>
  <c r="P2199" i="5"/>
  <c r="N2199" i="5"/>
  <c r="M2199" i="5"/>
  <c r="P2198" i="5"/>
  <c r="N2198" i="5"/>
  <c r="M2198" i="5"/>
  <c r="P2197" i="5"/>
  <c r="N2197" i="5"/>
  <c r="M2197" i="5"/>
  <c r="P2196" i="5"/>
  <c r="N2196" i="5"/>
  <c r="M2196" i="5"/>
  <c r="P2195" i="5"/>
  <c r="N2195" i="5"/>
  <c r="M2195" i="5"/>
  <c r="P2194" i="5"/>
  <c r="N2194" i="5"/>
  <c r="M2194" i="5"/>
  <c r="P2193" i="5"/>
  <c r="N2193" i="5"/>
  <c r="M2193" i="5"/>
  <c r="P2192" i="5"/>
  <c r="N2192" i="5"/>
  <c r="M2192" i="5"/>
  <c r="P2191" i="5"/>
  <c r="N2191" i="5"/>
  <c r="M2191" i="5"/>
  <c r="P2190" i="5"/>
  <c r="N2190" i="5"/>
  <c r="M2190" i="5"/>
  <c r="P2189" i="5"/>
  <c r="N2189" i="5"/>
  <c r="M2189" i="5"/>
  <c r="P2188" i="5"/>
  <c r="N2188" i="5"/>
  <c r="M2188" i="5"/>
  <c r="P2187" i="5"/>
  <c r="N2187" i="5"/>
  <c r="M2187" i="5"/>
  <c r="P2186" i="5"/>
  <c r="N2186" i="5"/>
  <c r="M2186" i="5"/>
  <c r="P2185" i="5"/>
  <c r="N2185" i="5"/>
  <c r="M2185" i="5"/>
  <c r="P2184" i="5"/>
  <c r="N2184" i="5"/>
  <c r="M2184" i="5"/>
  <c r="P2183" i="5"/>
  <c r="N2183" i="5"/>
  <c r="M2183" i="5"/>
  <c r="P2182" i="5"/>
  <c r="N2182" i="5"/>
  <c r="M2182" i="5"/>
  <c r="P2181" i="5"/>
  <c r="N2181" i="5"/>
  <c r="M2181" i="5"/>
  <c r="P2180" i="5"/>
  <c r="N2180" i="5"/>
  <c r="M2180" i="5"/>
  <c r="P2179" i="5"/>
  <c r="N2179" i="5"/>
  <c r="M2179" i="5"/>
  <c r="P2178" i="5"/>
  <c r="N2178" i="5"/>
  <c r="M2178" i="5"/>
  <c r="P2177" i="5"/>
  <c r="N2177" i="5"/>
  <c r="M2177" i="5"/>
  <c r="P2176" i="5"/>
  <c r="N2176" i="5"/>
  <c r="M2176" i="5"/>
  <c r="P2175" i="5"/>
  <c r="N2175" i="5"/>
  <c r="M2175" i="5"/>
  <c r="P2174" i="5"/>
  <c r="N2174" i="5"/>
  <c r="M2174" i="5"/>
  <c r="P2173" i="5"/>
  <c r="N2173" i="5"/>
  <c r="M2173" i="5"/>
  <c r="P2172" i="5"/>
  <c r="N2172" i="5"/>
  <c r="M2172" i="5"/>
  <c r="P2171" i="5"/>
  <c r="N2171" i="5"/>
  <c r="M2171" i="5"/>
  <c r="P2170" i="5"/>
  <c r="N2170" i="5"/>
  <c r="M2170" i="5"/>
  <c r="P2169" i="5"/>
  <c r="N2169" i="5"/>
  <c r="M2169" i="5"/>
  <c r="P2168" i="5"/>
  <c r="N2168" i="5"/>
  <c r="M2168" i="5"/>
  <c r="P2167" i="5"/>
  <c r="N2167" i="5"/>
  <c r="M2167" i="5"/>
  <c r="P2166" i="5"/>
  <c r="N2166" i="5"/>
  <c r="M2166" i="5"/>
  <c r="P2165" i="5"/>
  <c r="N2165" i="5"/>
  <c r="M2165" i="5"/>
  <c r="P2164" i="5"/>
  <c r="N2164" i="5"/>
  <c r="M2164" i="5"/>
  <c r="P2163" i="5"/>
  <c r="N2163" i="5"/>
  <c r="M2163" i="5"/>
  <c r="P2162" i="5"/>
  <c r="N2162" i="5"/>
  <c r="M2162" i="5"/>
  <c r="P2161" i="5"/>
  <c r="N2161" i="5"/>
  <c r="M2161" i="5"/>
  <c r="P2160" i="5"/>
  <c r="N2160" i="5"/>
  <c r="M2160" i="5"/>
  <c r="P2159" i="5"/>
  <c r="N2159" i="5"/>
  <c r="M2159" i="5"/>
  <c r="P2158" i="5"/>
  <c r="N2158" i="5"/>
  <c r="M2158" i="5"/>
  <c r="P2157" i="5"/>
  <c r="N2157" i="5"/>
  <c r="M2157" i="5"/>
  <c r="P2156" i="5"/>
  <c r="N2156" i="5"/>
  <c r="M2156" i="5"/>
  <c r="P2155" i="5"/>
  <c r="N2155" i="5"/>
  <c r="M2155" i="5"/>
  <c r="P2154" i="5"/>
  <c r="N2154" i="5"/>
  <c r="M2154" i="5"/>
  <c r="P2153" i="5"/>
  <c r="N2153" i="5"/>
  <c r="M2153" i="5"/>
  <c r="P2152" i="5"/>
  <c r="N2152" i="5"/>
  <c r="M2152" i="5"/>
  <c r="P2151" i="5"/>
  <c r="N2151" i="5"/>
  <c r="M2151" i="5"/>
  <c r="P2150" i="5"/>
  <c r="N2150" i="5"/>
  <c r="M2150" i="5"/>
  <c r="P2149" i="5"/>
  <c r="N2149" i="5"/>
  <c r="M2149" i="5"/>
  <c r="P2148" i="5"/>
  <c r="N2148" i="5"/>
  <c r="M2148" i="5"/>
  <c r="P2147" i="5"/>
  <c r="N2147" i="5"/>
  <c r="M2147" i="5"/>
  <c r="P2146" i="5"/>
  <c r="N2146" i="5"/>
  <c r="M2146" i="5"/>
  <c r="P2145" i="5"/>
  <c r="N2145" i="5"/>
  <c r="M2145" i="5"/>
  <c r="P2144" i="5"/>
  <c r="N2144" i="5"/>
  <c r="M2144" i="5"/>
  <c r="P2143" i="5"/>
  <c r="N2143" i="5"/>
  <c r="M2143" i="5"/>
  <c r="P2142" i="5"/>
  <c r="N2142" i="5"/>
  <c r="M2142" i="5"/>
  <c r="P2141" i="5"/>
  <c r="N2141" i="5"/>
  <c r="M2141" i="5"/>
  <c r="P2140" i="5"/>
  <c r="N2140" i="5"/>
  <c r="M2140" i="5"/>
  <c r="P2139" i="5"/>
  <c r="N2139" i="5"/>
  <c r="M2139" i="5"/>
  <c r="P2138" i="5"/>
  <c r="N2138" i="5"/>
  <c r="M2138" i="5"/>
  <c r="P2137" i="5"/>
  <c r="N2137" i="5"/>
  <c r="M2137" i="5"/>
  <c r="P2136" i="5"/>
  <c r="N2136" i="5"/>
  <c r="M2136" i="5"/>
  <c r="P2135" i="5"/>
  <c r="N2135" i="5"/>
  <c r="M2135" i="5"/>
  <c r="P2134" i="5"/>
  <c r="N2134" i="5"/>
  <c r="M2134" i="5"/>
  <c r="P2133" i="5"/>
  <c r="N2133" i="5"/>
  <c r="M2133" i="5"/>
  <c r="P2132" i="5"/>
  <c r="N2132" i="5"/>
  <c r="M2132" i="5"/>
  <c r="P2131" i="5"/>
  <c r="N2131" i="5"/>
  <c r="M2131" i="5"/>
  <c r="P2130" i="5"/>
  <c r="N2130" i="5"/>
  <c r="M2130" i="5"/>
  <c r="P2129" i="5"/>
  <c r="N2129" i="5"/>
  <c r="M2129" i="5"/>
  <c r="P2128" i="5"/>
  <c r="N2128" i="5"/>
  <c r="M2128" i="5"/>
  <c r="P2127" i="5"/>
  <c r="N2127" i="5"/>
  <c r="M2127" i="5"/>
  <c r="P2126" i="5"/>
  <c r="N2126" i="5"/>
  <c r="M2126" i="5"/>
  <c r="P2125" i="5"/>
  <c r="N2125" i="5"/>
  <c r="M2125" i="5"/>
  <c r="P2124" i="5"/>
  <c r="N2124" i="5"/>
  <c r="M2124" i="5"/>
  <c r="P2123" i="5"/>
  <c r="N2123" i="5"/>
  <c r="M2123" i="5"/>
  <c r="P2122" i="5"/>
  <c r="N2122" i="5"/>
  <c r="M2122" i="5"/>
  <c r="P2121" i="5"/>
  <c r="N2121" i="5"/>
  <c r="M2121" i="5"/>
  <c r="P2120" i="5"/>
  <c r="N2120" i="5"/>
  <c r="M2120" i="5"/>
  <c r="P2119" i="5"/>
  <c r="N2119" i="5"/>
  <c r="M2119" i="5"/>
  <c r="P2118" i="5"/>
  <c r="N2118" i="5"/>
  <c r="M2118" i="5"/>
  <c r="P2117" i="5"/>
  <c r="N2117" i="5"/>
  <c r="M2117" i="5"/>
  <c r="P2116" i="5"/>
  <c r="N2116" i="5"/>
  <c r="M2116" i="5"/>
  <c r="P2115" i="5"/>
  <c r="N2115" i="5"/>
  <c r="M2115" i="5"/>
  <c r="P2114" i="5"/>
  <c r="N2114" i="5"/>
  <c r="M2114" i="5"/>
  <c r="P2113" i="5"/>
  <c r="N2113" i="5"/>
  <c r="M2113" i="5"/>
  <c r="P2112" i="5"/>
  <c r="N2112" i="5"/>
  <c r="M2112" i="5"/>
  <c r="P2111" i="5"/>
  <c r="N2111" i="5"/>
  <c r="M2111" i="5"/>
  <c r="P2110" i="5"/>
  <c r="N2110" i="5"/>
  <c r="M2110" i="5"/>
  <c r="P2109" i="5"/>
  <c r="N2109" i="5"/>
  <c r="M2109" i="5"/>
  <c r="P2108" i="5"/>
  <c r="N2108" i="5"/>
  <c r="M2108" i="5"/>
  <c r="P2107" i="5"/>
  <c r="N2107" i="5"/>
  <c r="M2107" i="5"/>
  <c r="P2106" i="5"/>
  <c r="N2106" i="5"/>
  <c r="M2106" i="5"/>
  <c r="P2105" i="5"/>
  <c r="N2105" i="5"/>
  <c r="M2105" i="5"/>
  <c r="P2104" i="5"/>
  <c r="N2104" i="5"/>
  <c r="M2104" i="5"/>
  <c r="P2103" i="5"/>
  <c r="N2103" i="5"/>
  <c r="M2103" i="5"/>
  <c r="P2102" i="5"/>
  <c r="N2102" i="5"/>
  <c r="M2102" i="5"/>
  <c r="P2101" i="5"/>
  <c r="N2101" i="5"/>
  <c r="M2101" i="5"/>
  <c r="P2100" i="5"/>
  <c r="N2100" i="5"/>
  <c r="M2100" i="5"/>
  <c r="P2099" i="5"/>
  <c r="N2099" i="5"/>
  <c r="M2099" i="5"/>
  <c r="P2098" i="5"/>
  <c r="N2098" i="5"/>
  <c r="M2098" i="5"/>
  <c r="P2097" i="5"/>
  <c r="N2097" i="5"/>
  <c r="M2097" i="5"/>
  <c r="P2096" i="5"/>
  <c r="N2096" i="5"/>
  <c r="M2096" i="5"/>
  <c r="P2095" i="5"/>
  <c r="N2095" i="5"/>
  <c r="M2095" i="5"/>
  <c r="P2094" i="5"/>
  <c r="N2094" i="5"/>
  <c r="M2094" i="5"/>
  <c r="P2093" i="5"/>
  <c r="N2093" i="5"/>
  <c r="M2093" i="5"/>
  <c r="P2092" i="5"/>
  <c r="N2092" i="5"/>
  <c r="M2092" i="5"/>
  <c r="P2091" i="5"/>
  <c r="N2091" i="5"/>
  <c r="M2091" i="5"/>
  <c r="P2090" i="5"/>
  <c r="N2090" i="5"/>
  <c r="M2090" i="5"/>
  <c r="P2089" i="5"/>
  <c r="N2089" i="5"/>
  <c r="M2089" i="5"/>
  <c r="P2088" i="5"/>
  <c r="N2088" i="5"/>
  <c r="M2088" i="5"/>
  <c r="P2087" i="5"/>
  <c r="N2087" i="5"/>
  <c r="M2087" i="5"/>
  <c r="P2086" i="5"/>
  <c r="N2086" i="5"/>
  <c r="M2086" i="5"/>
  <c r="P2085" i="5"/>
  <c r="N2085" i="5"/>
  <c r="M2085" i="5"/>
  <c r="P2084" i="5"/>
  <c r="N2084" i="5"/>
  <c r="M2084" i="5"/>
  <c r="P2083" i="5"/>
  <c r="N2083" i="5"/>
  <c r="M2083" i="5"/>
  <c r="P2082" i="5"/>
  <c r="N2082" i="5"/>
  <c r="M2082" i="5"/>
  <c r="P2081" i="5"/>
  <c r="N2081" i="5"/>
  <c r="M2081" i="5"/>
  <c r="P2080" i="5"/>
  <c r="N2080" i="5"/>
  <c r="M2080" i="5"/>
  <c r="P2079" i="5"/>
  <c r="N2079" i="5"/>
  <c r="M2079" i="5"/>
  <c r="P2078" i="5"/>
  <c r="N2078" i="5"/>
  <c r="M2078" i="5"/>
  <c r="P2077" i="5"/>
  <c r="N2077" i="5"/>
  <c r="M2077" i="5"/>
  <c r="P2076" i="5"/>
  <c r="N2076" i="5"/>
  <c r="M2076" i="5"/>
  <c r="P2075" i="5"/>
  <c r="N2075" i="5"/>
  <c r="M2075" i="5"/>
  <c r="P2074" i="5"/>
  <c r="N2074" i="5"/>
  <c r="M2074" i="5"/>
  <c r="P2073" i="5"/>
  <c r="N2073" i="5"/>
  <c r="M2073" i="5"/>
  <c r="P2072" i="5"/>
  <c r="N2072" i="5"/>
  <c r="M2072" i="5"/>
  <c r="P2071" i="5"/>
  <c r="N2071" i="5"/>
  <c r="M2071" i="5"/>
  <c r="P2070" i="5"/>
  <c r="N2070" i="5"/>
  <c r="M2070" i="5"/>
  <c r="P2069" i="5"/>
  <c r="N2069" i="5"/>
  <c r="M2069" i="5"/>
  <c r="P2068" i="5"/>
  <c r="N2068" i="5"/>
  <c r="M2068" i="5"/>
  <c r="P2067" i="5"/>
  <c r="N2067" i="5"/>
  <c r="M2067" i="5"/>
  <c r="P2066" i="5"/>
  <c r="N2066" i="5"/>
  <c r="M2066" i="5"/>
  <c r="P2065" i="5"/>
  <c r="N2065" i="5"/>
  <c r="M2065" i="5"/>
  <c r="P2064" i="5"/>
  <c r="N2064" i="5"/>
  <c r="M2064" i="5"/>
  <c r="P2063" i="5"/>
  <c r="N2063" i="5"/>
  <c r="M2063" i="5"/>
  <c r="P2062" i="5"/>
  <c r="N2062" i="5"/>
  <c r="M2062" i="5"/>
  <c r="P2061" i="5"/>
  <c r="N2061" i="5"/>
  <c r="M2061" i="5"/>
  <c r="P2060" i="5"/>
  <c r="N2060" i="5"/>
  <c r="M2060" i="5"/>
  <c r="P2059" i="5"/>
  <c r="N2059" i="5"/>
  <c r="M2059" i="5"/>
  <c r="P2058" i="5"/>
  <c r="N2058" i="5"/>
  <c r="M2058" i="5"/>
  <c r="P2057" i="5"/>
  <c r="N2057" i="5"/>
  <c r="M2057" i="5"/>
  <c r="P2056" i="5"/>
  <c r="N2056" i="5"/>
  <c r="M2056" i="5"/>
  <c r="P2055" i="5"/>
  <c r="N2055" i="5"/>
  <c r="M2055" i="5"/>
  <c r="P2054" i="5"/>
  <c r="N2054" i="5"/>
  <c r="M2054" i="5"/>
  <c r="P2053" i="5"/>
  <c r="N2053" i="5"/>
  <c r="M2053" i="5"/>
  <c r="P2052" i="5"/>
  <c r="N2052" i="5"/>
  <c r="M2052" i="5"/>
  <c r="P2051" i="5"/>
  <c r="N2051" i="5"/>
  <c r="M2051" i="5"/>
  <c r="P2050" i="5"/>
  <c r="N2050" i="5"/>
  <c r="M2050" i="5"/>
  <c r="P2049" i="5"/>
  <c r="N2049" i="5"/>
  <c r="M2049" i="5"/>
  <c r="P2048" i="5"/>
  <c r="N2048" i="5"/>
  <c r="M2048" i="5"/>
  <c r="P2047" i="5"/>
  <c r="N2047" i="5"/>
  <c r="M2047" i="5"/>
  <c r="P2046" i="5"/>
  <c r="N2046" i="5"/>
  <c r="M2046" i="5"/>
  <c r="P2045" i="5"/>
  <c r="N2045" i="5"/>
  <c r="M2045" i="5"/>
  <c r="P2044" i="5"/>
  <c r="N2044" i="5"/>
  <c r="M2044" i="5"/>
  <c r="P2043" i="5"/>
  <c r="N2043" i="5"/>
  <c r="M2043" i="5"/>
  <c r="P2042" i="5"/>
  <c r="N2042" i="5"/>
  <c r="M2042" i="5"/>
  <c r="P2041" i="5"/>
  <c r="N2041" i="5"/>
  <c r="M2041" i="5"/>
  <c r="P2040" i="5"/>
  <c r="N2040" i="5"/>
  <c r="M2040" i="5"/>
  <c r="P2039" i="5"/>
  <c r="N2039" i="5"/>
  <c r="M2039" i="5"/>
  <c r="P2038" i="5"/>
  <c r="N2038" i="5"/>
  <c r="M2038" i="5"/>
  <c r="P2037" i="5"/>
  <c r="N2037" i="5"/>
  <c r="M2037" i="5"/>
  <c r="P2036" i="5"/>
  <c r="N2036" i="5"/>
  <c r="M2036" i="5"/>
  <c r="P2035" i="5"/>
  <c r="N2035" i="5"/>
  <c r="M2035" i="5"/>
  <c r="P2034" i="5"/>
  <c r="N2034" i="5"/>
  <c r="M2034" i="5"/>
  <c r="P2033" i="5"/>
  <c r="N2033" i="5"/>
  <c r="M2033" i="5"/>
  <c r="P2032" i="5"/>
  <c r="N2032" i="5"/>
  <c r="M2032" i="5"/>
  <c r="P2031" i="5"/>
  <c r="N2031" i="5"/>
  <c r="M2031" i="5"/>
  <c r="P2030" i="5"/>
  <c r="N2030" i="5"/>
  <c r="M2030" i="5"/>
  <c r="P2029" i="5"/>
  <c r="N2029" i="5"/>
  <c r="M2029" i="5"/>
  <c r="P2028" i="5"/>
  <c r="N2028" i="5"/>
  <c r="M2028" i="5"/>
  <c r="P2027" i="5"/>
  <c r="N2027" i="5"/>
  <c r="M2027" i="5"/>
  <c r="P2026" i="5"/>
  <c r="N2026" i="5"/>
  <c r="M2026" i="5"/>
  <c r="P2025" i="5"/>
  <c r="N2025" i="5"/>
  <c r="M2025" i="5"/>
  <c r="P2024" i="5"/>
  <c r="N2024" i="5"/>
  <c r="M2024" i="5"/>
  <c r="P2023" i="5"/>
  <c r="N2023" i="5"/>
  <c r="M2023" i="5"/>
  <c r="P2022" i="5"/>
  <c r="N2022" i="5"/>
  <c r="M2022" i="5"/>
  <c r="P2021" i="5"/>
  <c r="N2021" i="5"/>
  <c r="M2021" i="5"/>
  <c r="P2020" i="5"/>
  <c r="N2020" i="5"/>
  <c r="M2020" i="5"/>
  <c r="P2019" i="5"/>
  <c r="N2019" i="5"/>
  <c r="M2019" i="5"/>
  <c r="P2018" i="5"/>
  <c r="N2018" i="5"/>
  <c r="M2018" i="5"/>
  <c r="P2017" i="5"/>
  <c r="N2017" i="5"/>
  <c r="M2017" i="5"/>
  <c r="P2016" i="5"/>
  <c r="N2016" i="5"/>
  <c r="M2016" i="5"/>
  <c r="P2015" i="5"/>
  <c r="N2015" i="5"/>
  <c r="M2015" i="5"/>
  <c r="P2014" i="5"/>
  <c r="N2014" i="5"/>
  <c r="M2014" i="5"/>
  <c r="P2013" i="5"/>
  <c r="N2013" i="5"/>
  <c r="M2013" i="5"/>
  <c r="P2012" i="5"/>
  <c r="N2012" i="5"/>
  <c r="M2012" i="5"/>
  <c r="P2011" i="5"/>
  <c r="N2011" i="5"/>
  <c r="M2011" i="5"/>
  <c r="P2010" i="5"/>
  <c r="N2010" i="5"/>
  <c r="M2010" i="5"/>
  <c r="P2009" i="5"/>
  <c r="N2009" i="5"/>
  <c r="M2009" i="5"/>
  <c r="P2008" i="5"/>
  <c r="N2008" i="5"/>
  <c r="M2008" i="5"/>
  <c r="P2007" i="5"/>
  <c r="N2007" i="5"/>
  <c r="M2007" i="5"/>
  <c r="P2006" i="5"/>
  <c r="N2006" i="5"/>
  <c r="M2006" i="5"/>
  <c r="P2005" i="5"/>
  <c r="N2005" i="5"/>
  <c r="M2005" i="5"/>
  <c r="P2004" i="5"/>
  <c r="N2004" i="5"/>
  <c r="M2004" i="5"/>
  <c r="P2003" i="5"/>
  <c r="N2003" i="5"/>
  <c r="M2003" i="5"/>
  <c r="P2002" i="5"/>
  <c r="N2002" i="5"/>
  <c r="M2002" i="5"/>
  <c r="P2001" i="5"/>
  <c r="N2001" i="5"/>
  <c r="M2001" i="5"/>
  <c r="P2000" i="5"/>
  <c r="N2000" i="5"/>
  <c r="M2000" i="5"/>
  <c r="P1999" i="5"/>
  <c r="N1999" i="5"/>
  <c r="M1999" i="5"/>
  <c r="P1998" i="5"/>
  <c r="N1998" i="5"/>
  <c r="M1998" i="5"/>
  <c r="P1997" i="5"/>
  <c r="N1997" i="5"/>
  <c r="M1997" i="5"/>
  <c r="P1996" i="5"/>
  <c r="N1996" i="5"/>
  <c r="M1996" i="5"/>
  <c r="P1995" i="5"/>
  <c r="N1995" i="5"/>
  <c r="M1995" i="5"/>
  <c r="P1994" i="5"/>
  <c r="N1994" i="5"/>
  <c r="M1994" i="5"/>
  <c r="P1993" i="5"/>
  <c r="N1993" i="5"/>
  <c r="M1993" i="5"/>
  <c r="P1992" i="5"/>
  <c r="N1992" i="5"/>
  <c r="M1992" i="5"/>
  <c r="P1991" i="5"/>
  <c r="N1991" i="5"/>
  <c r="M1991" i="5"/>
  <c r="P1990" i="5"/>
  <c r="N1990" i="5"/>
  <c r="M1990" i="5"/>
  <c r="P1989" i="5"/>
  <c r="N1989" i="5"/>
  <c r="M1989" i="5"/>
  <c r="P1988" i="5"/>
  <c r="N1988" i="5"/>
  <c r="M1988" i="5"/>
  <c r="P1987" i="5"/>
  <c r="N1987" i="5"/>
  <c r="M1987" i="5"/>
  <c r="P1986" i="5"/>
  <c r="N1986" i="5"/>
  <c r="M1986" i="5"/>
  <c r="P1985" i="5"/>
  <c r="N1985" i="5"/>
  <c r="M1985" i="5"/>
  <c r="P1984" i="5"/>
  <c r="N1984" i="5"/>
  <c r="M1984" i="5"/>
  <c r="P1983" i="5"/>
  <c r="N1983" i="5"/>
  <c r="M1983" i="5"/>
  <c r="P1982" i="5"/>
  <c r="N1982" i="5"/>
  <c r="M1982" i="5"/>
  <c r="P1981" i="5"/>
  <c r="N1981" i="5"/>
  <c r="M1981" i="5"/>
  <c r="P1980" i="5"/>
  <c r="N1980" i="5"/>
  <c r="M1980" i="5"/>
  <c r="P1979" i="5"/>
  <c r="N1979" i="5"/>
  <c r="M1979" i="5"/>
  <c r="P1978" i="5"/>
  <c r="N1978" i="5"/>
  <c r="M1978" i="5"/>
  <c r="P1977" i="5"/>
  <c r="N1977" i="5"/>
  <c r="M1977" i="5"/>
  <c r="P1976" i="5"/>
  <c r="N1976" i="5"/>
  <c r="M1976" i="5"/>
  <c r="P1975" i="5"/>
  <c r="N1975" i="5"/>
  <c r="M1975" i="5"/>
  <c r="P1974" i="5"/>
  <c r="N1974" i="5"/>
  <c r="M1974" i="5"/>
  <c r="P1973" i="5"/>
  <c r="N1973" i="5"/>
  <c r="M1973" i="5"/>
  <c r="P1972" i="5"/>
  <c r="N1972" i="5"/>
  <c r="M1972" i="5"/>
  <c r="P1971" i="5"/>
  <c r="N1971" i="5"/>
  <c r="M1971" i="5"/>
  <c r="P1970" i="5"/>
  <c r="N1970" i="5"/>
  <c r="M1970" i="5"/>
  <c r="P1969" i="5"/>
  <c r="N1969" i="5"/>
  <c r="M1969" i="5"/>
  <c r="P1968" i="5"/>
  <c r="N1968" i="5"/>
  <c r="M1968" i="5"/>
  <c r="P1967" i="5"/>
  <c r="N1967" i="5"/>
  <c r="M1967" i="5"/>
  <c r="P1966" i="5"/>
  <c r="N1966" i="5"/>
  <c r="M1966" i="5"/>
  <c r="P1965" i="5"/>
  <c r="N1965" i="5"/>
  <c r="M1965" i="5"/>
  <c r="P1964" i="5"/>
  <c r="N1964" i="5"/>
  <c r="M1964" i="5"/>
  <c r="P1963" i="5"/>
  <c r="N1963" i="5"/>
  <c r="M1963" i="5"/>
  <c r="P1962" i="5"/>
  <c r="N1962" i="5"/>
  <c r="M1962" i="5"/>
  <c r="P1961" i="5"/>
  <c r="N1961" i="5"/>
  <c r="M1961" i="5"/>
  <c r="P1960" i="5"/>
  <c r="N1960" i="5"/>
  <c r="M1960" i="5"/>
  <c r="P1959" i="5"/>
  <c r="N1959" i="5"/>
  <c r="M1959" i="5"/>
  <c r="P1958" i="5"/>
  <c r="N1958" i="5"/>
  <c r="M1958" i="5"/>
  <c r="P1957" i="5"/>
  <c r="N1957" i="5"/>
  <c r="M1957" i="5"/>
  <c r="P1956" i="5"/>
  <c r="N1956" i="5"/>
  <c r="M1956" i="5"/>
  <c r="P1955" i="5"/>
  <c r="N1955" i="5"/>
  <c r="M1955" i="5"/>
  <c r="P1954" i="5"/>
  <c r="N1954" i="5"/>
  <c r="M1954" i="5"/>
  <c r="P1953" i="5"/>
  <c r="N1953" i="5"/>
  <c r="M1953" i="5"/>
  <c r="P1952" i="5"/>
  <c r="N1952" i="5"/>
  <c r="M1952" i="5"/>
  <c r="P1951" i="5"/>
  <c r="N1951" i="5"/>
  <c r="M1951" i="5"/>
  <c r="P1950" i="5"/>
  <c r="N1950" i="5"/>
  <c r="M1950" i="5"/>
  <c r="P1949" i="5"/>
  <c r="N1949" i="5"/>
  <c r="M1949" i="5"/>
  <c r="P1948" i="5"/>
  <c r="N1948" i="5"/>
  <c r="M1948" i="5"/>
  <c r="P1947" i="5"/>
  <c r="N1947" i="5"/>
  <c r="M1947" i="5"/>
  <c r="P1946" i="5"/>
  <c r="N1946" i="5"/>
  <c r="M1946" i="5"/>
  <c r="P1945" i="5"/>
  <c r="N1945" i="5"/>
  <c r="M1945" i="5"/>
  <c r="P1944" i="5"/>
  <c r="N1944" i="5"/>
  <c r="M1944" i="5"/>
  <c r="P1943" i="5"/>
  <c r="N1943" i="5"/>
  <c r="M1943" i="5"/>
  <c r="P1942" i="5"/>
  <c r="N1942" i="5"/>
  <c r="M1942" i="5"/>
  <c r="P1941" i="5"/>
  <c r="N1941" i="5"/>
  <c r="M1941" i="5"/>
  <c r="P1940" i="5"/>
  <c r="N1940" i="5"/>
  <c r="M1940" i="5"/>
  <c r="P1939" i="5"/>
  <c r="N1939" i="5"/>
  <c r="M1939" i="5"/>
  <c r="P1938" i="5"/>
  <c r="N1938" i="5"/>
  <c r="M1938" i="5"/>
  <c r="P1937" i="5"/>
  <c r="N1937" i="5"/>
  <c r="M1937" i="5"/>
  <c r="P1936" i="5"/>
  <c r="N1936" i="5"/>
  <c r="M1936" i="5"/>
  <c r="P1935" i="5"/>
  <c r="N1935" i="5"/>
  <c r="M1935" i="5"/>
  <c r="P1934" i="5"/>
  <c r="N1934" i="5"/>
  <c r="M1934" i="5"/>
  <c r="P1933" i="5"/>
  <c r="N1933" i="5"/>
  <c r="M1933" i="5"/>
  <c r="P1932" i="5"/>
  <c r="N1932" i="5"/>
  <c r="M1932" i="5"/>
  <c r="P1931" i="5"/>
  <c r="N1931" i="5"/>
  <c r="M1931" i="5"/>
  <c r="P1930" i="5"/>
  <c r="N1930" i="5"/>
  <c r="M1930" i="5"/>
  <c r="P1929" i="5"/>
  <c r="N1929" i="5"/>
  <c r="M1929" i="5"/>
  <c r="P1928" i="5"/>
  <c r="N1928" i="5"/>
  <c r="M1928" i="5"/>
  <c r="P1927" i="5"/>
  <c r="N1927" i="5"/>
  <c r="M1927" i="5"/>
  <c r="P1926" i="5"/>
  <c r="N1926" i="5"/>
  <c r="M1926" i="5"/>
  <c r="P1925" i="5"/>
  <c r="N1925" i="5"/>
  <c r="M1925" i="5"/>
  <c r="P1924" i="5"/>
  <c r="N1924" i="5"/>
  <c r="M1924" i="5"/>
  <c r="P1923" i="5"/>
  <c r="N1923" i="5"/>
  <c r="M1923" i="5"/>
  <c r="P1922" i="5"/>
  <c r="N1922" i="5"/>
  <c r="M1922" i="5"/>
  <c r="P1921" i="5"/>
  <c r="N1921" i="5"/>
  <c r="M1921" i="5"/>
  <c r="P1920" i="5"/>
  <c r="N1920" i="5"/>
  <c r="M1920" i="5"/>
  <c r="P1919" i="5"/>
  <c r="N1919" i="5"/>
  <c r="M1919" i="5"/>
  <c r="P1918" i="5"/>
  <c r="N1918" i="5"/>
  <c r="M1918" i="5"/>
  <c r="P1917" i="5"/>
  <c r="N1917" i="5"/>
  <c r="M1917" i="5"/>
  <c r="P1916" i="5"/>
  <c r="N1916" i="5"/>
  <c r="M1916" i="5"/>
  <c r="P1915" i="5"/>
  <c r="N1915" i="5"/>
  <c r="M1915" i="5"/>
  <c r="P1914" i="5"/>
  <c r="N1914" i="5"/>
  <c r="M1914" i="5"/>
  <c r="P1913" i="5"/>
  <c r="N1913" i="5"/>
  <c r="M1913" i="5"/>
  <c r="P1912" i="5"/>
  <c r="N1912" i="5"/>
  <c r="M1912" i="5"/>
  <c r="P1911" i="5"/>
  <c r="N1911" i="5"/>
  <c r="M1911" i="5"/>
  <c r="P1910" i="5"/>
  <c r="N1910" i="5"/>
  <c r="M1910" i="5"/>
  <c r="P1909" i="5"/>
  <c r="N1909" i="5"/>
  <c r="M1909" i="5"/>
  <c r="P1908" i="5"/>
  <c r="N1908" i="5"/>
  <c r="M1908" i="5"/>
  <c r="P1907" i="5"/>
  <c r="N1907" i="5"/>
  <c r="M1907" i="5"/>
  <c r="P1906" i="5"/>
  <c r="N1906" i="5"/>
  <c r="M1906" i="5"/>
  <c r="P1905" i="5"/>
  <c r="N1905" i="5"/>
  <c r="M1905" i="5"/>
  <c r="P1904" i="5"/>
  <c r="N1904" i="5"/>
  <c r="M1904" i="5"/>
  <c r="P1903" i="5"/>
  <c r="N1903" i="5"/>
  <c r="M1903" i="5"/>
  <c r="P1902" i="5"/>
  <c r="N1902" i="5"/>
  <c r="M1902" i="5"/>
  <c r="P1901" i="5"/>
  <c r="N1901" i="5"/>
  <c r="M1901" i="5"/>
  <c r="P1900" i="5"/>
  <c r="N1900" i="5"/>
  <c r="M1900" i="5"/>
  <c r="P1899" i="5"/>
  <c r="N1899" i="5"/>
  <c r="M1899" i="5"/>
  <c r="P1898" i="5"/>
  <c r="N1898" i="5"/>
  <c r="M1898" i="5"/>
  <c r="P1897" i="5"/>
  <c r="N1897" i="5"/>
  <c r="M1897" i="5"/>
  <c r="P1896" i="5"/>
  <c r="N1896" i="5"/>
  <c r="M1896" i="5"/>
  <c r="P1895" i="5"/>
  <c r="N1895" i="5"/>
  <c r="M1895" i="5"/>
  <c r="P1894" i="5"/>
  <c r="N1894" i="5"/>
  <c r="M1894" i="5"/>
  <c r="P1893" i="5"/>
  <c r="N1893" i="5"/>
  <c r="M1893" i="5"/>
  <c r="P1892" i="5"/>
  <c r="N1892" i="5"/>
  <c r="M1892" i="5"/>
  <c r="P1891" i="5"/>
  <c r="N1891" i="5"/>
  <c r="M1891" i="5"/>
  <c r="P1890" i="5"/>
  <c r="N1890" i="5"/>
  <c r="M1890" i="5"/>
  <c r="P1889" i="5"/>
  <c r="N1889" i="5"/>
  <c r="M1889" i="5"/>
  <c r="P1888" i="5"/>
  <c r="N1888" i="5"/>
  <c r="M1888" i="5"/>
  <c r="P1887" i="5"/>
  <c r="N1887" i="5"/>
  <c r="M1887" i="5"/>
  <c r="P1886" i="5"/>
  <c r="N1886" i="5"/>
  <c r="M1886" i="5"/>
  <c r="P1885" i="5"/>
  <c r="N1885" i="5"/>
  <c r="M1885" i="5"/>
  <c r="P1884" i="5"/>
  <c r="N1884" i="5"/>
  <c r="M1884" i="5"/>
  <c r="P1883" i="5"/>
  <c r="N1883" i="5"/>
  <c r="M1883" i="5"/>
  <c r="P1882" i="5"/>
  <c r="N1882" i="5"/>
  <c r="M1882" i="5"/>
  <c r="P1881" i="5"/>
  <c r="N1881" i="5"/>
  <c r="M1881" i="5"/>
  <c r="P1880" i="5"/>
  <c r="N1880" i="5"/>
  <c r="M1880" i="5"/>
  <c r="P1879" i="5"/>
  <c r="N1879" i="5"/>
  <c r="M1879" i="5"/>
  <c r="P1878" i="5"/>
  <c r="N1878" i="5"/>
  <c r="M1878" i="5"/>
  <c r="P1877" i="5"/>
  <c r="N1877" i="5"/>
  <c r="M1877" i="5"/>
  <c r="P1876" i="5"/>
  <c r="N1876" i="5"/>
  <c r="M1876" i="5"/>
  <c r="P1875" i="5"/>
  <c r="N1875" i="5"/>
  <c r="M1875" i="5"/>
  <c r="P1874" i="5"/>
  <c r="N1874" i="5"/>
  <c r="M1874" i="5"/>
  <c r="P1873" i="5"/>
  <c r="N1873" i="5"/>
  <c r="M1873" i="5"/>
  <c r="P1872" i="5"/>
  <c r="N1872" i="5"/>
  <c r="M1872" i="5"/>
  <c r="P1871" i="5"/>
  <c r="N1871" i="5"/>
  <c r="M1871" i="5"/>
  <c r="P1870" i="5"/>
  <c r="N1870" i="5"/>
  <c r="M1870" i="5"/>
  <c r="P1869" i="5"/>
  <c r="N1869" i="5"/>
  <c r="M1869" i="5"/>
  <c r="P1868" i="5"/>
  <c r="N1868" i="5"/>
  <c r="M1868" i="5"/>
  <c r="P1867" i="5"/>
  <c r="N1867" i="5"/>
  <c r="M1867" i="5"/>
  <c r="P1866" i="5"/>
  <c r="N1866" i="5"/>
  <c r="M1866" i="5"/>
  <c r="P1865" i="5"/>
  <c r="N1865" i="5"/>
  <c r="M1865" i="5"/>
  <c r="P1864" i="5"/>
  <c r="N1864" i="5"/>
  <c r="M1864" i="5"/>
  <c r="P1863" i="5"/>
  <c r="N1863" i="5"/>
  <c r="M1863" i="5"/>
  <c r="P1862" i="5"/>
  <c r="N1862" i="5"/>
  <c r="M1862" i="5"/>
  <c r="P1861" i="5"/>
  <c r="N1861" i="5"/>
  <c r="M1861" i="5"/>
  <c r="P1860" i="5"/>
  <c r="N1860" i="5"/>
  <c r="M1860" i="5"/>
  <c r="P1859" i="5"/>
  <c r="N1859" i="5"/>
  <c r="M1859" i="5"/>
  <c r="P1858" i="5"/>
  <c r="N1858" i="5"/>
  <c r="M1858" i="5"/>
  <c r="P1857" i="5"/>
  <c r="N1857" i="5"/>
  <c r="M1857" i="5"/>
  <c r="P1856" i="5"/>
  <c r="N1856" i="5"/>
  <c r="M1856" i="5"/>
  <c r="P1855" i="5"/>
  <c r="N1855" i="5"/>
  <c r="M1855" i="5"/>
  <c r="P1854" i="5"/>
  <c r="N1854" i="5"/>
  <c r="M1854" i="5"/>
  <c r="P1853" i="5"/>
  <c r="N1853" i="5"/>
  <c r="M1853" i="5"/>
  <c r="P1852" i="5"/>
  <c r="N1852" i="5"/>
  <c r="M1852" i="5"/>
  <c r="P1851" i="5"/>
  <c r="N1851" i="5"/>
  <c r="M1851" i="5"/>
  <c r="P1850" i="5"/>
  <c r="N1850" i="5"/>
  <c r="M1850" i="5"/>
  <c r="P1849" i="5"/>
  <c r="N1849" i="5"/>
  <c r="M1849" i="5"/>
  <c r="P1848" i="5"/>
  <c r="N1848" i="5"/>
  <c r="M1848" i="5"/>
  <c r="P1847" i="5"/>
  <c r="N1847" i="5"/>
  <c r="M1847" i="5"/>
  <c r="P1846" i="5"/>
  <c r="N1846" i="5"/>
  <c r="M1846" i="5"/>
  <c r="P1845" i="5"/>
  <c r="N1845" i="5"/>
  <c r="M1845" i="5"/>
  <c r="P1844" i="5"/>
  <c r="N1844" i="5"/>
  <c r="M1844" i="5"/>
  <c r="P1843" i="5"/>
  <c r="N1843" i="5"/>
  <c r="M1843" i="5"/>
  <c r="P1842" i="5"/>
  <c r="N1842" i="5"/>
  <c r="M1842" i="5"/>
  <c r="P1841" i="5"/>
  <c r="N1841" i="5"/>
  <c r="M1841" i="5"/>
  <c r="P1840" i="5"/>
  <c r="N1840" i="5"/>
  <c r="M1840" i="5"/>
  <c r="P1839" i="5"/>
  <c r="N1839" i="5"/>
  <c r="M1839" i="5"/>
  <c r="P1838" i="5"/>
  <c r="N1838" i="5"/>
  <c r="M1838" i="5"/>
  <c r="P1837" i="5"/>
  <c r="N1837" i="5"/>
  <c r="M1837" i="5"/>
  <c r="P1836" i="5"/>
  <c r="N1836" i="5"/>
  <c r="M1836" i="5"/>
  <c r="P1835" i="5"/>
  <c r="N1835" i="5"/>
  <c r="M1835" i="5"/>
  <c r="P1834" i="5"/>
  <c r="N1834" i="5"/>
  <c r="M1834" i="5"/>
  <c r="P1833" i="5"/>
  <c r="N1833" i="5"/>
  <c r="M1833" i="5"/>
  <c r="P1832" i="5"/>
  <c r="N1832" i="5"/>
  <c r="M1832" i="5"/>
  <c r="P1831" i="5"/>
  <c r="N1831" i="5"/>
  <c r="M1831" i="5"/>
  <c r="P1830" i="5"/>
  <c r="N1830" i="5"/>
  <c r="M1830" i="5"/>
  <c r="P1829" i="5"/>
  <c r="N1829" i="5"/>
  <c r="M1829" i="5"/>
  <c r="P1828" i="5"/>
  <c r="N1828" i="5"/>
  <c r="M1828" i="5"/>
  <c r="P1827" i="5"/>
  <c r="N1827" i="5"/>
  <c r="M1827" i="5"/>
  <c r="P1826" i="5"/>
  <c r="N1826" i="5"/>
  <c r="M1826" i="5"/>
  <c r="P1825" i="5"/>
  <c r="N1825" i="5"/>
  <c r="M1825" i="5"/>
  <c r="P1824" i="5"/>
  <c r="N1824" i="5"/>
  <c r="M1824" i="5"/>
  <c r="P1823" i="5"/>
  <c r="N1823" i="5"/>
  <c r="M1823" i="5"/>
  <c r="P1822" i="5"/>
  <c r="N1822" i="5"/>
  <c r="M1822" i="5"/>
  <c r="P1821" i="5"/>
  <c r="N1821" i="5"/>
  <c r="M1821" i="5"/>
  <c r="P1820" i="5"/>
  <c r="N1820" i="5"/>
  <c r="M1820" i="5"/>
  <c r="P1819" i="5"/>
  <c r="N1819" i="5"/>
  <c r="M1819" i="5"/>
  <c r="P1818" i="5"/>
  <c r="N1818" i="5"/>
  <c r="M1818" i="5"/>
  <c r="P1817" i="5"/>
  <c r="N1817" i="5"/>
  <c r="M1817" i="5"/>
  <c r="P1816" i="5"/>
  <c r="N1816" i="5"/>
  <c r="M1816" i="5"/>
  <c r="P1815" i="5"/>
  <c r="N1815" i="5"/>
  <c r="M1815" i="5"/>
  <c r="P1814" i="5"/>
  <c r="N1814" i="5"/>
  <c r="M1814" i="5"/>
  <c r="P1813" i="5"/>
  <c r="N1813" i="5"/>
  <c r="M1813" i="5"/>
  <c r="P1812" i="5"/>
  <c r="N1812" i="5"/>
  <c r="M1812" i="5"/>
  <c r="P1811" i="5"/>
  <c r="N1811" i="5"/>
  <c r="M1811" i="5"/>
  <c r="P1810" i="5"/>
  <c r="N1810" i="5"/>
  <c r="M1810" i="5"/>
  <c r="P1809" i="5"/>
  <c r="N1809" i="5"/>
  <c r="M1809" i="5"/>
  <c r="P1808" i="5"/>
  <c r="N1808" i="5"/>
  <c r="M1808" i="5"/>
  <c r="P1807" i="5"/>
  <c r="N1807" i="5"/>
  <c r="M1807" i="5"/>
  <c r="P1806" i="5"/>
  <c r="N1806" i="5"/>
  <c r="M1806" i="5"/>
  <c r="P1805" i="5"/>
  <c r="N1805" i="5"/>
  <c r="M1805" i="5"/>
  <c r="P1804" i="5"/>
  <c r="N1804" i="5"/>
  <c r="M1804" i="5"/>
  <c r="P1803" i="5"/>
  <c r="N1803" i="5"/>
  <c r="M1803" i="5"/>
  <c r="P1802" i="5"/>
  <c r="N1802" i="5"/>
  <c r="M1802" i="5"/>
  <c r="P1801" i="5"/>
  <c r="N1801" i="5"/>
  <c r="M1801" i="5"/>
  <c r="P1800" i="5"/>
  <c r="N1800" i="5"/>
  <c r="M1800" i="5"/>
  <c r="P1799" i="5"/>
  <c r="N1799" i="5"/>
  <c r="M1799" i="5"/>
  <c r="P1798" i="5"/>
  <c r="N1798" i="5"/>
  <c r="M1798" i="5"/>
  <c r="P1797" i="5"/>
  <c r="N1797" i="5"/>
  <c r="M1797" i="5"/>
  <c r="P1796" i="5"/>
  <c r="N1796" i="5"/>
  <c r="M1796" i="5"/>
  <c r="P1795" i="5"/>
  <c r="N1795" i="5"/>
  <c r="M1795" i="5"/>
  <c r="P1794" i="5"/>
  <c r="N1794" i="5"/>
  <c r="M1794" i="5"/>
  <c r="P1793" i="5"/>
  <c r="N1793" i="5"/>
  <c r="M1793" i="5"/>
  <c r="P1792" i="5"/>
  <c r="N1792" i="5"/>
  <c r="M1792" i="5"/>
  <c r="P1791" i="5"/>
  <c r="N1791" i="5"/>
  <c r="M1791" i="5"/>
  <c r="P1790" i="5"/>
  <c r="N1790" i="5"/>
  <c r="M1790" i="5"/>
  <c r="P1789" i="5"/>
  <c r="N1789" i="5"/>
  <c r="M1789" i="5"/>
  <c r="P1788" i="5"/>
  <c r="N1788" i="5"/>
  <c r="M1788" i="5"/>
  <c r="P1787" i="5"/>
  <c r="N1787" i="5"/>
  <c r="M1787" i="5"/>
  <c r="P1786" i="5"/>
  <c r="N1786" i="5"/>
  <c r="M1786" i="5"/>
  <c r="P1785" i="5"/>
  <c r="N1785" i="5"/>
  <c r="M1785" i="5"/>
  <c r="P1784" i="5"/>
  <c r="N1784" i="5"/>
  <c r="M1784" i="5"/>
  <c r="P1783" i="5"/>
  <c r="N1783" i="5"/>
  <c r="M1783" i="5"/>
  <c r="P1782" i="5"/>
  <c r="N1782" i="5"/>
  <c r="M1782" i="5"/>
  <c r="P1781" i="5"/>
  <c r="N1781" i="5"/>
  <c r="M1781" i="5"/>
  <c r="P1780" i="5"/>
  <c r="N1780" i="5"/>
  <c r="M1780" i="5"/>
  <c r="P1779" i="5"/>
  <c r="N1779" i="5"/>
  <c r="M1779" i="5"/>
  <c r="P1778" i="5"/>
  <c r="N1778" i="5"/>
  <c r="M1778" i="5"/>
  <c r="P1777" i="5"/>
  <c r="N1777" i="5"/>
  <c r="M1777" i="5"/>
  <c r="P1776" i="5"/>
  <c r="N1776" i="5"/>
  <c r="M1776" i="5"/>
  <c r="P1775" i="5"/>
  <c r="N1775" i="5"/>
  <c r="M1775" i="5"/>
  <c r="P1774" i="5"/>
  <c r="N1774" i="5"/>
  <c r="M1774" i="5"/>
  <c r="P1773" i="5"/>
  <c r="N1773" i="5"/>
  <c r="M1773" i="5"/>
  <c r="P1772" i="5"/>
  <c r="N1772" i="5"/>
  <c r="M1772" i="5"/>
  <c r="P1771" i="5"/>
  <c r="N1771" i="5"/>
  <c r="M1771" i="5"/>
  <c r="P1770" i="5"/>
  <c r="N1770" i="5"/>
  <c r="M1770" i="5"/>
  <c r="P1769" i="5"/>
  <c r="N1769" i="5"/>
  <c r="M1769" i="5"/>
  <c r="P1768" i="5"/>
  <c r="N1768" i="5"/>
  <c r="M1768" i="5"/>
  <c r="P1767" i="5"/>
  <c r="N1767" i="5"/>
  <c r="M1767" i="5"/>
  <c r="P1766" i="5"/>
  <c r="N1766" i="5"/>
  <c r="M1766" i="5"/>
  <c r="P1765" i="5"/>
  <c r="N1765" i="5"/>
  <c r="M1765" i="5"/>
  <c r="P1764" i="5"/>
  <c r="N1764" i="5"/>
  <c r="M1764" i="5"/>
  <c r="P1763" i="5"/>
  <c r="N1763" i="5"/>
  <c r="M1763" i="5"/>
  <c r="P1762" i="5"/>
  <c r="N1762" i="5"/>
  <c r="M1762" i="5"/>
  <c r="P1761" i="5"/>
  <c r="N1761" i="5"/>
  <c r="M1761" i="5"/>
  <c r="P1760" i="5"/>
  <c r="N1760" i="5"/>
  <c r="M1760" i="5"/>
  <c r="P1759" i="5"/>
  <c r="N1759" i="5"/>
  <c r="M1759" i="5"/>
  <c r="P1758" i="5"/>
  <c r="N1758" i="5"/>
  <c r="M1758" i="5"/>
  <c r="P1757" i="5"/>
  <c r="N1757" i="5"/>
  <c r="M1757" i="5"/>
  <c r="P1756" i="5"/>
  <c r="N1756" i="5"/>
  <c r="M1756" i="5"/>
  <c r="P1755" i="5"/>
  <c r="N1755" i="5"/>
  <c r="M1755" i="5"/>
  <c r="P1754" i="5"/>
  <c r="N1754" i="5"/>
  <c r="M1754" i="5"/>
  <c r="P1753" i="5"/>
  <c r="N1753" i="5"/>
  <c r="M1753" i="5"/>
  <c r="P1752" i="5"/>
  <c r="N1752" i="5"/>
  <c r="M1752" i="5"/>
  <c r="P1751" i="5"/>
  <c r="N1751" i="5"/>
  <c r="M1751" i="5"/>
  <c r="P1750" i="5"/>
  <c r="N1750" i="5"/>
  <c r="M1750" i="5"/>
  <c r="P1749" i="5"/>
  <c r="N1749" i="5"/>
  <c r="M1749" i="5"/>
  <c r="P1748" i="5"/>
  <c r="N1748" i="5"/>
  <c r="M1748" i="5"/>
  <c r="P1747" i="5"/>
  <c r="N1747" i="5"/>
  <c r="M1747" i="5"/>
  <c r="P1746" i="5"/>
  <c r="N1746" i="5"/>
  <c r="M1746" i="5"/>
  <c r="P1745" i="5"/>
  <c r="N1745" i="5"/>
  <c r="M1745" i="5"/>
  <c r="P1744" i="5"/>
  <c r="N1744" i="5"/>
  <c r="M1744" i="5"/>
  <c r="P1743" i="5"/>
  <c r="N1743" i="5"/>
  <c r="M1743" i="5"/>
  <c r="P1742" i="5"/>
  <c r="N1742" i="5"/>
  <c r="M1742" i="5"/>
  <c r="P1741" i="5"/>
  <c r="N1741" i="5"/>
  <c r="M1741" i="5"/>
  <c r="P1740" i="5"/>
  <c r="N1740" i="5"/>
  <c r="M1740" i="5"/>
  <c r="P1739" i="5"/>
  <c r="N1739" i="5"/>
  <c r="M1739" i="5"/>
  <c r="P1738" i="5"/>
  <c r="N1738" i="5"/>
  <c r="M1738" i="5"/>
  <c r="P1737" i="5"/>
  <c r="N1737" i="5"/>
  <c r="M1737" i="5"/>
  <c r="P1736" i="5"/>
  <c r="N1736" i="5"/>
  <c r="M1736" i="5"/>
  <c r="P1735" i="5"/>
  <c r="N1735" i="5"/>
  <c r="M1735" i="5"/>
  <c r="P1734" i="5"/>
  <c r="N1734" i="5"/>
  <c r="M1734" i="5"/>
  <c r="P1733" i="5"/>
  <c r="N1733" i="5"/>
  <c r="M1733" i="5"/>
  <c r="P1732" i="5"/>
  <c r="N1732" i="5"/>
  <c r="M1732" i="5"/>
  <c r="P1731" i="5"/>
  <c r="N1731" i="5"/>
  <c r="M1731" i="5"/>
  <c r="P1730" i="5"/>
  <c r="N1730" i="5"/>
  <c r="M1730" i="5"/>
  <c r="P1729" i="5"/>
  <c r="N1729" i="5"/>
  <c r="M1729" i="5"/>
  <c r="P1728" i="5"/>
  <c r="N1728" i="5"/>
  <c r="M1728" i="5"/>
  <c r="P1727" i="5"/>
  <c r="N1727" i="5"/>
  <c r="M1727" i="5"/>
  <c r="P1726" i="5"/>
  <c r="N1726" i="5"/>
  <c r="M1726" i="5"/>
  <c r="P1725" i="5"/>
  <c r="N1725" i="5"/>
  <c r="M1725" i="5"/>
  <c r="P1724" i="5"/>
  <c r="N1724" i="5"/>
  <c r="M1724" i="5"/>
  <c r="P1723" i="5"/>
  <c r="N1723" i="5"/>
  <c r="M1723" i="5"/>
  <c r="P1722" i="5"/>
  <c r="N1722" i="5"/>
  <c r="M1722" i="5"/>
  <c r="P1721" i="5"/>
  <c r="N1721" i="5"/>
  <c r="M1721" i="5"/>
  <c r="P1720" i="5"/>
  <c r="N1720" i="5"/>
  <c r="M1720" i="5"/>
  <c r="P1719" i="5"/>
  <c r="N1719" i="5"/>
  <c r="M1719" i="5"/>
  <c r="P1718" i="5"/>
  <c r="N1718" i="5"/>
  <c r="M1718" i="5"/>
  <c r="P1717" i="5"/>
  <c r="N1717" i="5"/>
  <c r="M1717" i="5"/>
  <c r="P1716" i="5"/>
  <c r="N1716" i="5"/>
  <c r="M1716" i="5"/>
  <c r="P1715" i="5"/>
  <c r="N1715" i="5"/>
  <c r="M1715" i="5"/>
  <c r="P1714" i="5"/>
  <c r="N1714" i="5"/>
  <c r="M1714" i="5"/>
  <c r="P1713" i="5"/>
  <c r="N1713" i="5"/>
  <c r="M1713" i="5"/>
  <c r="P1712" i="5"/>
  <c r="N1712" i="5"/>
  <c r="M1712" i="5"/>
  <c r="P1711" i="5"/>
  <c r="N1711" i="5"/>
  <c r="M1711" i="5"/>
  <c r="P1710" i="5"/>
  <c r="N1710" i="5"/>
  <c r="M1710" i="5"/>
  <c r="P1709" i="5"/>
  <c r="N1709" i="5"/>
  <c r="M1709" i="5"/>
  <c r="P1708" i="5"/>
  <c r="N1708" i="5"/>
  <c r="M1708" i="5"/>
  <c r="P1707" i="5"/>
  <c r="N1707" i="5"/>
  <c r="M1707" i="5"/>
  <c r="P1706" i="5"/>
  <c r="N1706" i="5"/>
  <c r="M1706" i="5"/>
  <c r="P1705" i="5"/>
  <c r="N1705" i="5"/>
  <c r="M1705" i="5"/>
  <c r="P1704" i="5"/>
  <c r="N1704" i="5"/>
  <c r="M1704" i="5"/>
  <c r="P1703" i="5"/>
  <c r="N1703" i="5"/>
  <c r="M1703" i="5"/>
  <c r="P1702" i="5"/>
  <c r="N1702" i="5"/>
  <c r="M1702" i="5"/>
  <c r="P1701" i="5"/>
  <c r="N1701" i="5"/>
  <c r="M1701" i="5"/>
  <c r="P1700" i="5"/>
  <c r="N1700" i="5"/>
  <c r="M1700" i="5"/>
  <c r="P1699" i="5"/>
  <c r="N1699" i="5"/>
  <c r="M1699" i="5"/>
  <c r="P1698" i="5"/>
  <c r="N1698" i="5"/>
  <c r="M1698" i="5"/>
  <c r="P1697" i="5"/>
  <c r="N1697" i="5"/>
  <c r="M1697" i="5"/>
  <c r="P1696" i="5"/>
  <c r="N1696" i="5"/>
  <c r="M1696" i="5"/>
  <c r="P1695" i="5"/>
  <c r="N1695" i="5"/>
  <c r="M1695" i="5"/>
  <c r="P1694" i="5"/>
  <c r="N1694" i="5"/>
  <c r="M1694" i="5"/>
  <c r="P1693" i="5"/>
  <c r="N1693" i="5"/>
  <c r="M1693" i="5"/>
  <c r="P1692" i="5"/>
  <c r="N1692" i="5"/>
  <c r="M1692" i="5"/>
  <c r="P1691" i="5"/>
  <c r="N1691" i="5"/>
  <c r="M1691" i="5"/>
  <c r="P1690" i="5"/>
  <c r="N1690" i="5"/>
  <c r="M1690" i="5"/>
  <c r="P1689" i="5"/>
  <c r="N1689" i="5"/>
  <c r="M1689" i="5"/>
  <c r="P1688" i="5"/>
  <c r="N1688" i="5"/>
  <c r="M1688" i="5"/>
  <c r="P1687" i="5"/>
  <c r="N1687" i="5"/>
  <c r="M1687" i="5"/>
  <c r="P1686" i="5"/>
  <c r="N1686" i="5"/>
  <c r="M1686" i="5"/>
  <c r="P1685" i="5"/>
  <c r="N1685" i="5"/>
  <c r="M1685" i="5"/>
  <c r="P1684" i="5"/>
  <c r="N1684" i="5"/>
  <c r="M1684" i="5"/>
  <c r="P1683" i="5"/>
  <c r="N1683" i="5"/>
  <c r="M1683" i="5"/>
  <c r="P1682" i="5"/>
  <c r="N1682" i="5"/>
  <c r="M1682" i="5"/>
  <c r="P1681" i="5"/>
  <c r="N1681" i="5"/>
  <c r="M1681" i="5"/>
  <c r="P1680" i="5"/>
  <c r="N1680" i="5"/>
  <c r="M1680" i="5"/>
  <c r="P1679" i="5"/>
  <c r="N1679" i="5"/>
  <c r="M1679" i="5"/>
  <c r="P1678" i="5"/>
  <c r="N1678" i="5"/>
  <c r="M1678" i="5"/>
  <c r="P1677" i="5"/>
  <c r="N1677" i="5"/>
  <c r="M1677" i="5"/>
  <c r="P1676" i="5"/>
  <c r="N1676" i="5"/>
  <c r="M1676" i="5"/>
  <c r="P1675" i="5"/>
  <c r="N1675" i="5"/>
  <c r="M1675" i="5"/>
  <c r="P1674" i="5"/>
  <c r="N1674" i="5"/>
  <c r="M1674" i="5"/>
  <c r="P1673" i="5"/>
  <c r="N1673" i="5"/>
  <c r="M1673" i="5"/>
  <c r="P1672" i="5"/>
  <c r="N1672" i="5"/>
  <c r="M1672" i="5"/>
  <c r="P1671" i="5"/>
  <c r="N1671" i="5"/>
  <c r="M1671" i="5"/>
  <c r="P1670" i="5"/>
  <c r="N1670" i="5"/>
  <c r="M1670" i="5"/>
  <c r="P1669" i="5"/>
  <c r="N1669" i="5"/>
  <c r="M1669" i="5"/>
  <c r="P1668" i="5"/>
  <c r="N1668" i="5"/>
  <c r="M1668" i="5"/>
  <c r="P1667" i="5"/>
  <c r="N1667" i="5"/>
  <c r="M1667" i="5"/>
  <c r="P1666" i="5"/>
  <c r="N1666" i="5"/>
  <c r="M1666" i="5"/>
  <c r="P1665" i="5"/>
  <c r="N1665" i="5"/>
  <c r="M1665" i="5"/>
  <c r="P1664" i="5"/>
  <c r="N1664" i="5"/>
  <c r="M1664" i="5"/>
  <c r="P1663" i="5"/>
  <c r="N1663" i="5"/>
  <c r="M1663" i="5"/>
  <c r="P1662" i="5"/>
  <c r="N1662" i="5"/>
  <c r="M1662" i="5"/>
  <c r="P1661" i="5"/>
  <c r="N1661" i="5"/>
  <c r="M1661" i="5"/>
  <c r="P1660" i="5"/>
  <c r="N1660" i="5"/>
  <c r="M1660" i="5"/>
  <c r="P1659" i="5"/>
  <c r="N1659" i="5"/>
  <c r="M1659" i="5"/>
  <c r="P1658" i="5"/>
  <c r="N1658" i="5"/>
  <c r="M1658" i="5"/>
  <c r="P1657" i="5"/>
  <c r="N1657" i="5"/>
  <c r="M1657" i="5"/>
  <c r="P1656" i="5"/>
  <c r="N1656" i="5"/>
  <c r="M1656" i="5"/>
  <c r="P1655" i="5"/>
  <c r="N1655" i="5"/>
  <c r="M1655" i="5"/>
  <c r="P1654" i="5"/>
  <c r="N1654" i="5"/>
  <c r="M1654" i="5"/>
  <c r="P1653" i="5"/>
  <c r="N1653" i="5"/>
  <c r="M1653" i="5"/>
  <c r="P1652" i="5"/>
  <c r="N1652" i="5"/>
  <c r="M1652" i="5"/>
  <c r="P1651" i="5"/>
  <c r="N1651" i="5"/>
  <c r="M1651" i="5"/>
  <c r="P1650" i="5"/>
  <c r="N1650" i="5"/>
  <c r="M1650" i="5"/>
  <c r="P1649" i="5"/>
  <c r="N1649" i="5"/>
  <c r="M1649" i="5"/>
  <c r="P1648" i="5"/>
  <c r="N1648" i="5"/>
  <c r="M1648" i="5"/>
  <c r="P1647" i="5"/>
  <c r="N1647" i="5"/>
  <c r="M1647" i="5"/>
  <c r="P1646" i="5"/>
  <c r="N1646" i="5"/>
  <c r="M1646" i="5"/>
  <c r="P1645" i="5"/>
  <c r="N1645" i="5"/>
  <c r="M1645" i="5"/>
  <c r="P1644" i="5"/>
  <c r="N1644" i="5"/>
  <c r="M1644" i="5"/>
  <c r="P1643" i="5"/>
  <c r="N1643" i="5"/>
  <c r="M1643" i="5"/>
  <c r="P1642" i="5"/>
  <c r="N1642" i="5"/>
  <c r="M1642" i="5"/>
  <c r="P1641" i="5"/>
  <c r="N1641" i="5"/>
  <c r="M1641" i="5"/>
  <c r="P1640" i="5"/>
  <c r="N1640" i="5"/>
  <c r="M1640" i="5"/>
  <c r="P1639" i="5"/>
  <c r="N1639" i="5"/>
  <c r="M1639" i="5"/>
  <c r="P1638" i="5"/>
  <c r="N1638" i="5"/>
  <c r="M1638" i="5"/>
  <c r="P1637" i="5"/>
  <c r="N1637" i="5"/>
  <c r="M1637" i="5"/>
  <c r="P1636" i="5"/>
  <c r="N1636" i="5"/>
  <c r="M1636" i="5"/>
  <c r="P1635" i="5"/>
  <c r="N1635" i="5"/>
  <c r="M1635" i="5"/>
  <c r="P1634" i="5"/>
  <c r="N1634" i="5"/>
  <c r="M1634" i="5"/>
  <c r="P1633" i="5"/>
  <c r="N1633" i="5"/>
  <c r="M1633" i="5"/>
  <c r="P1632" i="5"/>
  <c r="N1632" i="5"/>
  <c r="M1632" i="5"/>
  <c r="P1631" i="5"/>
  <c r="N1631" i="5"/>
  <c r="M1631" i="5"/>
  <c r="P1630" i="5"/>
  <c r="N1630" i="5"/>
  <c r="M1630" i="5"/>
  <c r="P1629" i="5"/>
  <c r="N1629" i="5"/>
  <c r="M1629" i="5"/>
  <c r="P1628" i="5"/>
  <c r="N1628" i="5"/>
  <c r="M1628" i="5"/>
  <c r="P1627" i="5"/>
  <c r="N1627" i="5"/>
  <c r="M1627" i="5"/>
  <c r="P1626" i="5"/>
  <c r="N1626" i="5"/>
  <c r="M1626" i="5"/>
  <c r="P1625" i="5"/>
  <c r="N1625" i="5"/>
  <c r="M1625" i="5"/>
  <c r="P1624" i="5"/>
  <c r="N1624" i="5"/>
  <c r="M1624" i="5"/>
  <c r="P1623" i="5"/>
  <c r="N1623" i="5"/>
  <c r="M1623" i="5"/>
  <c r="P1622" i="5"/>
  <c r="N1622" i="5"/>
  <c r="M1622" i="5"/>
  <c r="P1621" i="5"/>
  <c r="N1621" i="5"/>
  <c r="M1621" i="5"/>
  <c r="P1620" i="5"/>
  <c r="N1620" i="5"/>
  <c r="M1620" i="5"/>
  <c r="P1619" i="5"/>
  <c r="N1619" i="5"/>
  <c r="M1619" i="5"/>
  <c r="P1618" i="5"/>
  <c r="N1618" i="5"/>
  <c r="M1618" i="5"/>
  <c r="P1617" i="5"/>
  <c r="N1617" i="5"/>
  <c r="M1617" i="5"/>
  <c r="P1616" i="5"/>
  <c r="N1616" i="5"/>
  <c r="M1616" i="5"/>
  <c r="P1615" i="5"/>
  <c r="N1615" i="5"/>
  <c r="M1615" i="5"/>
  <c r="P1614" i="5"/>
  <c r="N1614" i="5"/>
  <c r="M1614" i="5"/>
  <c r="P1613" i="5"/>
  <c r="N1613" i="5"/>
  <c r="M1613" i="5"/>
  <c r="P1612" i="5"/>
  <c r="N1612" i="5"/>
  <c r="M1612" i="5"/>
  <c r="P1611" i="5"/>
  <c r="N1611" i="5"/>
  <c r="M1611" i="5"/>
  <c r="P1610" i="5"/>
  <c r="N1610" i="5"/>
  <c r="M1610" i="5"/>
  <c r="P1609" i="5"/>
  <c r="N1609" i="5"/>
  <c r="M1609" i="5"/>
  <c r="P1608" i="5"/>
  <c r="N1608" i="5"/>
  <c r="M1608" i="5"/>
  <c r="P1607" i="5"/>
  <c r="N1607" i="5"/>
  <c r="M1607" i="5"/>
  <c r="P1606" i="5"/>
  <c r="N1606" i="5"/>
  <c r="M1606" i="5"/>
  <c r="P1605" i="5"/>
  <c r="N1605" i="5"/>
  <c r="M1605" i="5"/>
  <c r="P1604" i="5"/>
  <c r="N1604" i="5"/>
  <c r="M1604" i="5"/>
  <c r="P1603" i="5"/>
  <c r="N1603" i="5"/>
  <c r="M1603" i="5"/>
  <c r="P1602" i="5"/>
  <c r="N1602" i="5"/>
  <c r="M1602" i="5"/>
  <c r="P1601" i="5"/>
  <c r="N1601" i="5"/>
  <c r="M1601" i="5"/>
  <c r="P1600" i="5"/>
  <c r="N1600" i="5"/>
  <c r="M1600" i="5"/>
  <c r="P1599" i="5"/>
  <c r="N1599" i="5"/>
  <c r="M1599" i="5"/>
  <c r="P1598" i="5"/>
  <c r="N1598" i="5"/>
  <c r="M1598" i="5"/>
  <c r="P1597" i="5"/>
  <c r="N1597" i="5"/>
  <c r="M1597" i="5"/>
  <c r="P1596" i="5"/>
  <c r="N1596" i="5"/>
  <c r="M1596" i="5"/>
  <c r="P1595" i="5"/>
  <c r="N1595" i="5"/>
  <c r="M1595" i="5"/>
  <c r="P1594" i="5"/>
  <c r="N1594" i="5"/>
  <c r="M1594" i="5"/>
  <c r="P1593" i="5"/>
  <c r="N1593" i="5"/>
  <c r="M1593" i="5"/>
  <c r="P1592" i="5"/>
  <c r="N1592" i="5"/>
  <c r="M1592" i="5"/>
  <c r="P1591" i="5"/>
  <c r="N1591" i="5"/>
  <c r="M1591" i="5"/>
  <c r="P1590" i="5"/>
  <c r="N1590" i="5"/>
  <c r="M1590" i="5"/>
  <c r="P1589" i="5"/>
  <c r="N1589" i="5"/>
  <c r="M1589" i="5"/>
  <c r="P1588" i="5"/>
  <c r="N1588" i="5"/>
  <c r="M1588" i="5"/>
  <c r="P1587" i="5"/>
  <c r="N1587" i="5"/>
  <c r="M1587" i="5"/>
  <c r="P1586" i="5"/>
  <c r="N1586" i="5"/>
  <c r="M1586" i="5"/>
  <c r="P1585" i="5"/>
  <c r="N1585" i="5"/>
  <c r="M1585" i="5"/>
  <c r="P1584" i="5"/>
  <c r="N1584" i="5"/>
  <c r="M1584" i="5"/>
  <c r="P1583" i="5"/>
  <c r="N1583" i="5"/>
  <c r="M1583" i="5"/>
  <c r="P1582" i="5"/>
  <c r="N1582" i="5"/>
  <c r="M1582" i="5"/>
  <c r="P1581" i="5"/>
  <c r="N1581" i="5"/>
  <c r="M1581" i="5"/>
  <c r="P1580" i="5"/>
  <c r="N1580" i="5"/>
  <c r="M1580" i="5"/>
  <c r="P1579" i="5"/>
  <c r="N1579" i="5"/>
  <c r="M1579" i="5"/>
  <c r="P1578" i="5"/>
  <c r="N1578" i="5"/>
  <c r="M1578" i="5"/>
  <c r="P1577" i="5"/>
  <c r="N1577" i="5"/>
  <c r="M1577" i="5"/>
  <c r="P1576" i="5"/>
  <c r="N1576" i="5"/>
  <c r="M1576" i="5"/>
  <c r="P1575" i="5"/>
  <c r="N1575" i="5"/>
  <c r="M1575" i="5"/>
  <c r="P1574" i="5"/>
  <c r="N1574" i="5"/>
  <c r="M1574" i="5"/>
  <c r="P1573" i="5"/>
  <c r="N1573" i="5"/>
  <c r="M1573" i="5"/>
  <c r="P1572" i="5"/>
  <c r="N1572" i="5"/>
  <c r="M1572" i="5"/>
  <c r="P1571" i="5"/>
  <c r="N1571" i="5"/>
  <c r="M1571" i="5"/>
  <c r="P1570" i="5"/>
  <c r="N1570" i="5"/>
  <c r="M1570" i="5"/>
  <c r="P1569" i="5"/>
  <c r="N1569" i="5"/>
  <c r="M1569" i="5"/>
  <c r="P1568" i="5"/>
  <c r="N1568" i="5"/>
  <c r="M1568" i="5"/>
  <c r="P1567" i="5"/>
  <c r="N1567" i="5"/>
  <c r="M1567" i="5"/>
  <c r="P1566" i="5"/>
  <c r="N1566" i="5"/>
  <c r="M1566" i="5"/>
  <c r="P1565" i="5"/>
  <c r="N1565" i="5"/>
  <c r="M1565" i="5"/>
  <c r="P1564" i="5"/>
  <c r="N1564" i="5"/>
  <c r="M1564" i="5"/>
  <c r="P1563" i="5"/>
  <c r="N1563" i="5"/>
  <c r="M1563" i="5"/>
  <c r="P1562" i="5"/>
  <c r="N1562" i="5"/>
  <c r="M1562" i="5"/>
  <c r="P1561" i="5"/>
  <c r="N1561" i="5"/>
  <c r="M1561" i="5"/>
  <c r="P1560" i="5"/>
  <c r="N1560" i="5"/>
  <c r="M1560" i="5"/>
  <c r="P1559" i="5"/>
  <c r="N1559" i="5"/>
  <c r="M1559" i="5"/>
  <c r="P1558" i="5"/>
  <c r="N1558" i="5"/>
  <c r="M1558" i="5"/>
  <c r="P1557" i="5"/>
  <c r="N1557" i="5"/>
  <c r="M1557" i="5"/>
  <c r="P1556" i="5"/>
  <c r="N1556" i="5"/>
  <c r="M1556" i="5"/>
  <c r="P1555" i="5"/>
  <c r="N1555" i="5"/>
  <c r="M1555" i="5"/>
  <c r="P1554" i="5"/>
  <c r="N1554" i="5"/>
  <c r="M1554" i="5"/>
  <c r="P1553" i="5"/>
  <c r="N1553" i="5"/>
  <c r="M1553" i="5"/>
  <c r="P1552" i="5"/>
  <c r="N1552" i="5"/>
  <c r="M1552" i="5"/>
  <c r="P1551" i="5"/>
  <c r="N1551" i="5"/>
  <c r="M1551" i="5"/>
  <c r="P1550" i="5"/>
  <c r="N1550" i="5"/>
  <c r="M1550" i="5"/>
  <c r="P1549" i="5"/>
  <c r="N1549" i="5"/>
  <c r="M1549" i="5"/>
  <c r="P1548" i="5"/>
  <c r="N1548" i="5"/>
  <c r="M1548" i="5"/>
  <c r="P1547" i="5"/>
  <c r="N1547" i="5"/>
  <c r="M1547" i="5"/>
  <c r="P1546" i="5"/>
  <c r="N1546" i="5"/>
  <c r="M1546" i="5"/>
  <c r="P1545" i="5"/>
  <c r="N1545" i="5"/>
  <c r="M1545" i="5"/>
  <c r="P1544" i="5"/>
  <c r="N1544" i="5"/>
  <c r="M1544" i="5"/>
  <c r="P1543" i="5"/>
  <c r="N1543" i="5"/>
  <c r="M1543" i="5"/>
  <c r="P1542" i="5"/>
  <c r="N1542" i="5"/>
  <c r="M1542" i="5"/>
  <c r="P1541" i="5"/>
  <c r="N1541" i="5"/>
  <c r="M1541" i="5"/>
  <c r="P1540" i="5"/>
  <c r="N1540" i="5"/>
  <c r="M1540" i="5"/>
  <c r="P1539" i="5"/>
  <c r="N1539" i="5"/>
  <c r="M1539" i="5"/>
  <c r="P1538" i="5"/>
  <c r="N1538" i="5"/>
  <c r="M1538" i="5"/>
  <c r="P1537" i="5"/>
  <c r="N1537" i="5"/>
  <c r="M1537" i="5"/>
  <c r="P1536" i="5"/>
  <c r="N1536" i="5"/>
  <c r="M1536" i="5"/>
  <c r="P1535" i="5"/>
  <c r="N1535" i="5"/>
  <c r="M1535" i="5"/>
  <c r="P1534" i="5"/>
  <c r="N1534" i="5"/>
  <c r="M1534" i="5"/>
  <c r="P1533" i="5"/>
  <c r="N1533" i="5"/>
  <c r="M1533" i="5"/>
  <c r="P1532" i="5"/>
  <c r="N1532" i="5"/>
  <c r="M1532" i="5"/>
  <c r="P1531" i="5"/>
  <c r="N1531" i="5"/>
  <c r="M1531" i="5"/>
  <c r="P1530" i="5"/>
  <c r="N1530" i="5"/>
  <c r="M1530" i="5"/>
  <c r="P1529" i="5"/>
  <c r="N1529" i="5"/>
  <c r="M1529" i="5"/>
  <c r="P1528" i="5"/>
  <c r="N1528" i="5"/>
  <c r="M1528" i="5"/>
  <c r="P1527" i="5"/>
  <c r="N1527" i="5"/>
  <c r="M1527" i="5"/>
  <c r="P1526" i="5"/>
  <c r="N1526" i="5"/>
  <c r="M1526" i="5"/>
  <c r="P1525" i="5"/>
  <c r="N1525" i="5"/>
  <c r="M1525" i="5"/>
  <c r="P1524" i="5"/>
  <c r="N1524" i="5"/>
  <c r="M1524" i="5"/>
  <c r="P1523" i="5"/>
  <c r="N1523" i="5"/>
  <c r="M1523" i="5"/>
  <c r="P1522" i="5"/>
  <c r="N1522" i="5"/>
  <c r="M1522" i="5"/>
  <c r="P1521" i="5"/>
  <c r="N1521" i="5"/>
  <c r="M1521" i="5"/>
  <c r="P1520" i="5"/>
  <c r="N1520" i="5"/>
  <c r="M1520" i="5"/>
  <c r="P1519" i="5"/>
  <c r="N1519" i="5"/>
  <c r="M1519" i="5"/>
  <c r="P1518" i="5"/>
  <c r="N1518" i="5"/>
  <c r="M1518" i="5"/>
  <c r="P1517" i="5"/>
  <c r="N1517" i="5"/>
  <c r="M1517" i="5"/>
  <c r="P1516" i="5"/>
  <c r="N1516" i="5"/>
  <c r="M1516" i="5"/>
  <c r="P1515" i="5"/>
  <c r="N1515" i="5"/>
  <c r="M1515" i="5"/>
  <c r="P1514" i="5"/>
  <c r="N1514" i="5"/>
  <c r="M1514" i="5"/>
  <c r="P1513" i="5"/>
  <c r="N1513" i="5"/>
  <c r="M1513" i="5"/>
  <c r="P1512" i="5"/>
  <c r="N1512" i="5"/>
  <c r="M1512" i="5"/>
  <c r="P1511" i="5"/>
  <c r="N1511" i="5"/>
  <c r="M1511" i="5"/>
  <c r="P1510" i="5"/>
  <c r="N1510" i="5"/>
  <c r="M1510" i="5"/>
  <c r="P1509" i="5"/>
  <c r="N1509" i="5"/>
  <c r="M1509" i="5"/>
  <c r="P1508" i="5"/>
  <c r="N1508" i="5"/>
  <c r="M1508" i="5"/>
  <c r="P1507" i="5"/>
  <c r="N1507" i="5"/>
  <c r="M1507" i="5"/>
  <c r="P1506" i="5"/>
  <c r="N1506" i="5"/>
  <c r="M1506" i="5"/>
  <c r="P1505" i="5"/>
  <c r="N1505" i="5"/>
  <c r="M1505" i="5"/>
  <c r="P1504" i="5"/>
  <c r="N1504" i="5"/>
  <c r="M1504" i="5"/>
  <c r="P1503" i="5"/>
  <c r="N1503" i="5"/>
  <c r="M1503" i="5"/>
  <c r="P1502" i="5"/>
  <c r="N1502" i="5"/>
  <c r="M1502" i="5"/>
  <c r="P1501" i="5"/>
  <c r="N1501" i="5"/>
  <c r="M1501" i="5"/>
  <c r="P1500" i="5"/>
  <c r="N1500" i="5"/>
  <c r="M1500" i="5"/>
  <c r="P1499" i="5"/>
  <c r="N1499" i="5"/>
  <c r="M1499" i="5"/>
  <c r="P1498" i="5"/>
  <c r="N1498" i="5"/>
  <c r="M1498" i="5"/>
  <c r="P1497" i="5"/>
  <c r="N1497" i="5"/>
  <c r="M1497" i="5"/>
  <c r="P1496" i="5"/>
  <c r="N1496" i="5"/>
  <c r="M1496" i="5"/>
  <c r="P1495" i="5"/>
  <c r="N1495" i="5"/>
  <c r="M1495" i="5"/>
  <c r="P1494" i="5"/>
  <c r="N1494" i="5"/>
  <c r="M1494" i="5"/>
  <c r="P1493" i="5"/>
  <c r="N1493" i="5"/>
  <c r="M1493" i="5"/>
  <c r="P1492" i="5"/>
  <c r="N1492" i="5"/>
  <c r="M1492" i="5"/>
  <c r="P1491" i="5"/>
  <c r="N1491" i="5"/>
  <c r="M1491" i="5"/>
  <c r="P1490" i="5"/>
  <c r="N1490" i="5"/>
  <c r="M1490" i="5"/>
  <c r="P1489" i="5"/>
  <c r="N1489" i="5"/>
  <c r="M1489" i="5"/>
  <c r="P1488" i="5"/>
  <c r="N1488" i="5"/>
  <c r="M1488" i="5"/>
  <c r="P1487" i="5"/>
  <c r="N1487" i="5"/>
  <c r="M1487" i="5"/>
  <c r="P1486" i="5"/>
  <c r="N1486" i="5"/>
  <c r="M1486" i="5"/>
  <c r="P1485" i="5"/>
  <c r="N1485" i="5"/>
  <c r="M1485" i="5"/>
  <c r="P1484" i="5"/>
  <c r="N1484" i="5"/>
  <c r="M1484" i="5"/>
  <c r="P1483" i="5"/>
  <c r="N1483" i="5"/>
  <c r="M1483" i="5"/>
  <c r="P1482" i="5"/>
  <c r="N1482" i="5"/>
  <c r="M1482" i="5"/>
  <c r="P1481" i="5"/>
  <c r="N1481" i="5"/>
  <c r="M1481" i="5"/>
  <c r="P1480" i="5"/>
  <c r="N1480" i="5"/>
  <c r="M1480" i="5"/>
  <c r="P1479" i="5"/>
  <c r="N1479" i="5"/>
  <c r="M1479" i="5"/>
  <c r="P1478" i="5"/>
  <c r="N1478" i="5"/>
  <c r="M1478" i="5"/>
  <c r="P1477" i="5"/>
  <c r="N1477" i="5"/>
  <c r="M1477" i="5"/>
  <c r="P1476" i="5"/>
  <c r="N1476" i="5"/>
  <c r="M1476" i="5"/>
  <c r="P1475" i="5"/>
  <c r="N1475" i="5"/>
  <c r="M1475" i="5"/>
  <c r="P1474" i="5"/>
  <c r="N1474" i="5"/>
  <c r="M1474" i="5"/>
  <c r="P1473" i="5"/>
  <c r="N1473" i="5"/>
  <c r="M1473" i="5"/>
  <c r="P1472" i="5"/>
  <c r="N1472" i="5"/>
  <c r="M1472" i="5"/>
  <c r="P1471" i="5"/>
  <c r="N1471" i="5"/>
  <c r="M1471" i="5"/>
  <c r="P1470" i="5"/>
  <c r="N1470" i="5"/>
  <c r="M1470" i="5"/>
  <c r="P1469" i="5"/>
  <c r="N1469" i="5"/>
  <c r="M1469" i="5"/>
  <c r="P1468" i="5"/>
  <c r="N1468" i="5"/>
  <c r="M1468" i="5"/>
  <c r="P1467" i="5"/>
  <c r="N1467" i="5"/>
  <c r="M1467" i="5"/>
  <c r="P1466" i="5"/>
  <c r="N1466" i="5"/>
  <c r="M1466" i="5"/>
  <c r="P1465" i="5"/>
  <c r="N1465" i="5"/>
  <c r="M1465" i="5"/>
  <c r="P1464" i="5"/>
  <c r="N1464" i="5"/>
  <c r="M1464" i="5"/>
  <c r="P1463" i="5"/>
  <c r="N1463" i="5"/>
  <c r="M1463" i="5"/>
  <c r="P1462" i="5"/>
  <c r="N1462" i="5"/>
  <c r="M1462" i="5"/>
  <c r="P1461" i="5"/>
  <c r="N1461" i="5"/>
  <c r="M1461" i="5"/>
  <c r="P1460" i="5"/>
  <c r="N1460" i="5"/>
  <c r="M1460" i="5"/>
  <c r="P1459" i="5"/>
  <c r="N1459" i="5"/>
  <c r="M1459" i="5"/>
  <c r="P1458" i="5"/>
  <c r="N1458" i="5"/>
  <c r="M1458" i="5"/>
  <c r="P1457" i="5"/>
  <c r="N1457" i="5"/>
  <c r="M1457" i="5"/>
  <c r="P1456" i="5"/>
  <c r="N1456" i="5"/>
  <c r="M1456" i="5"/>
  <c r="P1455" i="5"/>
  <c r="N1455" i="5"/>
  <c r="M1455" i="5"/>
  <c r="P1454" i="5"/>
  <c r="N1454" i="5"/>
  <c r="M1454" i="5"/>
  <c r="P1453" i="5"/>
  <c r="N1453" i="5"/>
  <c r="M1453" i="5"/>
  <c r="P1452" i="5"/>
  <c r="N1452" i="5"/>
  <c r="M1452" i="5"/>
  <c r="P1451" i="5"/>
  <c r="N1451" i="5"/>
  <c r="M1451" i="5"/>
  <c r="P1450" i="5"/>
  <c r="N1450" i="5"/>
  <c r="M1450" i="5"/>
  <c r="P1449" i="5"/>
  <c r="N1449" i="5"/>
  <c r="M1449" i="5"/>
  <c r="P1448" i="5"/>
  <c r="N1448" i="5"/>
  <c r="M1448" i="5"/>
  <c r="P1447" i="5"/>
  <c r="N1447" i="5"/>
  <c r="M1447" i="5"/>
  <c r="P1446" i="5"/>
  <c r="N1446" i="5"/>
  <c r="M1446" i="5"/>
  <c r="P1445" i="5"/>
  <c r="N1445" i="5"/>
  <c r="M1445" i="5"/>
  <c r="P1444" i="5"/>
  <c r="N1444" i="5"/>
  <c r="M1444" i="5"/>
  <c r="P1443" i="5"/>
  <c r="N1443" i="5"/>
  <c r="M1443" i="5"/>
  <c r="P1442" i="5"/>
  <c r="N1442" i="5"/>
  <c r="M1442" i="5"/>
  <c r="P1441" i="5"/>
  <c r="N1441" i="5"/>
  <c r="M1441" i="5"/>
  <c r="P1440" i="5"/>
  <c r="N1440" i="5"/>
  <c r="M1440" i="5"/>
  <c r="P1439" i="5"/>
  <c r="N1439" i="5"/>
  <c r="M1439" i="5"/>
  <c r="P1438" i="5"/>
  <c r="N1438" i="5"/>
  <c r="M1438" i="5"/>
  <c r="P1437" i="5"/>
  <c r="N1437" i="5"/>
  <c r="M1437" i="5"/>
  <c r="P1436" i="5"/>
  <c r="N1436" i="5"/>
  <c r="M1436" i="5"/>
  <c r="P1435" i="5"/>
  <c r="N1435" i="5"/>
  <c r="M1435" i="5"/>
  <c r="P1434" i="5"/>
  <c r="N1434" i="5"/>
  <c r="M1434" i="5"/>
  <c r="P1433" i="5"/>
  <c r="N1433" i="5"/>
  <c r="M1433" i="5"/>
  <c r="P1432" i="5"/>
  <c r="N1432" i="5"/>
  <c r="M1432" i="5"/>
  <c r="P1431" i="5"/>
  <c r="N1431" i="5"/>
  <c r="M1431" i="5"/>
  <c r="P1430" i="5"/>
  <c r="N1430" i="5"/>
  <c r="M1430" i="5"/>
  <c r="P1429" i="5"/>
  <c r="N1429" i="5"/>
  <c r="M1429" i="5"/>
  <c r="P1428" i="5"/>
  <c r="N1428" i="5"/>
  <c r="M1428" i="5"/>
  <c r="P1427" i="5"/>
  <c r="N1427" i="5"/>
  <c r="M1427" i="5"/>
  <c r="P1426" i="5"/>
  <c r="N1426" i="5"/>
  <c r="M1426" i="5"/>
  <c r="P1425" i="5"/>
  <c r="N1425" i="5"/>
  <c r="M1425" i="5"/>
  <c r="P1424" i="5"/>
  <c r="N1424" i="5"/>
  <c r="M1424" i="5"/>
  <c r="P1423" i="5"/>
  <c r="N1423" i="5"/>
  <c r="M1423" i="5"/>
  <c r="P1422" i="5"/>
  <c r="N1422" i="5"/>
  <c r="M1422" i="5"/>
  <c r="P1421" i="5"/>
  <c r="N1421" i="5"/>
  <c r="M1421" i="5"/>
  <c r="P1420" i="5"/>
  <c r="N1420" i="5"/>
  <c r="M1420" i="5"/>
  <c r="P1419" i="5"/>
  <c r="N1419" i="5"/>
  <c r="M1419" i="5"/>
  <c r="P1418" i="5"/>
  <c r="N1418" i="5"/>
  <c r="M1418" i="5"/>
  <c r="P1417" i="5"/>
  <c r="N1417" i="5"/>
  <c r="M1417" i="5"/>
  <c r="P1416" i="5"/>
  <c r="N1416" i="5"/>
  <c r="M1416" i="5"/>
  <c r="P1415" i="5"/>
  <c r="N1415" i="5"/>
  <c r="M1415" i="5"/>
  <c r="P1414" i="5"/>
  <c r="N1414" i="5"/>
  <c r="M1414" i="5"/>
  <c r="P1413" i="5"/>
  <c r="N1413" i="5"/>
  <c r="M1413" i="5"/>
  <c r="P1412" i="5"/>
  <c r="N1412" i="5"/>
  <c r="M1412" i="5"/>
  <c r="P1411" i="5"/>
  <c r="N1411" i="5"/>
  <c r="M1411" i="5"/>
  <c r="P1410" i="5"/>
  <c r="N1410" i="5"/>
  <c r="M1410" i="5"/>
  <c r="P1409" i="5"/>
  <c r="N1409" i="5"/>
  <c r="M1409" i="5"/>
  <c r="P1408" i="5"/>
  <c r="N1408" i="5"/>
  <c r="M1408" i="5"/>
  <c r="P1407" i="5"/>
  <c r="N1407" i="5"/>
  <c r="M1407" i="5"/>
  <c r="P1406" i="5"/>
  <c r="N1406" i="5"/>
  <c r="M1406" i="5"/>
  <c r="P1405" i="5"/>
  <c r="N1405" i="5"/>
  <c r="M1405" i="5"/>
  <c r="P1404" i="5"/>
  <c r="N1404" i="5"/>
  <c r="M1404" i="5"/>
  <c r="P1403" i="5"/>
  <c r="N1403" i="5"/>
  <c r="M1403" i="5"/>
  <c r="P1402" i="5"/>
  <c r="N1402" i="5"/>
  <c r="M1402" i="5"/>
  <c r="P1401" i="5"/>
  <c r="N1401" i="5"/>
  <c r="M1401" i="5"/>
  <c r="P1400" i="5"/>
  <c r="N1400" i="5"/>
  <c r="M1400" i="5"/>
  <c r="P1399" i="5"/>
  <c r="N1399" i="5"/>
  <c r="M1399" i="5"/>
  <c r="P1398" i="5"/>
  <c r="N1398" i="5"/>
  <c r="M1398" i="5"/>
  <c r="P1397" i="5"/>
  <c r="N1397" i="5"/>
  <c r="M1397" i="5"/>
  <c r="P1396" i="5"/>
  <c r="N1396" i="5"/>
  <c r="M1396" i="5"/>
  <c r="P1395" i="5"/>
  <c r="N1395" i="5"/>
  <c r="M1395" i="5"/>
  <c r="P1394" i="5"/>
  <c r="N1394" i="5"/>
  <c r="M1394" i="5"/>
  <c r="P1393" i="5"/>
  <c r="N1393" i="5"/>
  <c r="M1393" i="5"/>
  <c r="P1392" i="5"/>
  <c r="N1392" i="5"/>
  <c r="M1392" i="5"/>
  <c r="P1391" i="5"/>
  <c r="N1391" i="5"/>
  <c r="M1391" i="5"/>
  <c r="P1390" i="5"/>
  <c r="N1390" i="5"/>
  <c r="M1390" i="5"/>
  <c r="P1389" i="5"/>
  <c r="N1389" i="5"/>
  <c r="M1389" i="5"/>
  <c r="P1388" i="5"/>
  <c r="N1388" i="5"/>
  <c r="M1388" i="5"/>
  <c r="P1387" i="5"/>
  <c r="N1387" i="5"/>
  <c r="M1387" i="5"/>
  <c r="P1386" i="5"/>
  <c r="N1386" i="5"/>
  <c r="M1386" i="5"/>
  <c r="P1385" i="5"/>
  <c r="N1385" i="5"/>
  <c r="M1385" i="5"/>
  <c r="P1384" i="5"/>
  <c r="N1384" i="5"/>
  <c r="M1384" i="5"/>
  <c r="P1383" i="5"/>
  <c r="N1383" i="5"/>
  <c r="M1383" i="5"/>
  <c r="P1382" i="5"/>
  <c r="N1382" i="5"/>
  <c r="M1382" i="5"/>
  <c r="P1381" i="5"/>
  <c r="N1381" i="5"/>
  <c r="M1381" i="5"/>
  <c r="P1380" i="5"/>
  <c r="N1380" i="5"/>
  <c r="M1380" i="5"/>
  <c r="P1379" i="5"/>
  <c r="N1379" i="5"/>
  <c r="M1379" i="5"/>
  <c r="P1378" i="5"/>
  <c r="N1378" i="5"/>
  <c r="M1378" i="5"/>
  <c r="P1377" i="5"/>
  <c r="N1377" i="5"/>
  <c r="M1377" i="5"/>
  <c r="P1376" i="5"/>
  <c r="N1376" i="5"/>
  <c r="M1376" i="5"/>
  <c r="P1375" i="5"/>
  <c r="N1375" i="5"/>
  <c r="M1375" i="5"/>
  <c r="P1374" i="5"/>
  <c r="N1374" i="5"/>
  <c r="M1374" i="5"/>
  <c r="P1373" i="5"/>
  <c r="N1373" i="5"/>
  <c r="M1373" i="5"/>
  <c r="P1372" i="5"/>
  <c r="N1372" i="5"/>
  <c r="M1372" i="5"/>
  <c r="P1371" i="5"/>
  <c r="N1371" i="5"/>
  <c r="M1371" i="5"/>
  <c r="P1370" i="5"/>
  <c r="N1370" i="5"/>
  <c r="M1370" i="5"/>
  <c r="P1369" i="5"/>
  <c r="N1369" i="5"/>
  <c r="M1369" i="5"/>
  <c r="P1368" i="5"/>
  <c r="N1368" i="5"/>
  <c r="M1368" i="5"/>
  <c r="P1367" i="5"/>
  <c r="N1367" i="5"/>
  <c r="M1367" i="5"/>
  <c r="P1366" i="5"/>
  <c r="N1366" i="5"/>
  <c r="M1366" i="5"/>
  <c r="P1365" i="5"/>
  <c r="N1365" i="5"/>
  <c r="M1365" i="5"/>
  <c r="P1364" i="5"/>
  <c r="N1364" i="5"/>
  <c r="M1364" i="5"/>
  <c r="P1363" i="5"/>
  <c r="N1363" i="5"/>
  <c r="M1363" i="5"/>
  <c r="P1362" i="5"/>
  <c r="N1362" i="5"/>
  <c r="M1362" i="5"/>
  <c r="P1361" i="5"/>
  <c r="N1361" i="5"/>
  <c r="M1361" i="5"/>
  <c r="P1360" i="5"/>
  <c r="N1360" i="5"/>
  <c r="M1360" i="5"/>
  <c r="P1359" i="5"/>
  <c r="N1359" i="5"/>
  <c r="M1359" i="5"/>
  <c r="P1358" i="5"/>
  <c r="N1358" i="5"/>
  <c r="M1358" i="5"/>
  <c r="P1357" i="5"/>
  <c r="N1357" i="5"/>
  <c r="M1357" i="5"/>
  <c r="P1356" i="5"/>
  <c r="N1356" i="5"/>
  <c r="M1356" i="5"/>
  <c r="P1355" i="5"/>
  <c r="N1355" i="5"/>
  <c r="M1355" i="5"/>
  <c r="P1354" i="5"/>
  <c r="N1354" i="5"/>
  <c r="M1354" i="5"/>
  <c r="P1353" i="5"/>
  <c r="N1353" i="5"/>
  <c r="M1353" i="5"/>
  <c r="P1352" i="5"/>
  <c r="N1352" i="5"/>
  <c r="M1352" i="5"/>
  <c r="P1351" i="5"/>
  <c r="N1351" i="5"/>
  <c r="M1351" i="5"/>
  <c r="P1350" i="5"/>
  <c r="N1350" i="5"/>
  <c r="M1350" i="5"/>
  <c r="P1349" i="5"/>
  <c r="N1349" i="5"/>
  <c r="M1349" i="5"/>
  <c r="P1348" i="5"/>
  <c r="N1348" i="5"/>
  <c r="M1348" i="5"/>
  <c r="P1347" i="5"/>
  <c r="N1347" i="5"/>
  <c r="M1347" i="5"/>
  <c r="P1346" i="5"/>
  <c r="N1346" i="5"/>
  <c r="M1346" i="5"/>
  <c r="P1345" i="5"/>
  <c r="N1345" i="5"/>
  <c r="M1345" i="5"/>
  <c r="P1344" i="5"/>
  <c r="N1344" i="5"/>
  <c r="M1344" i="5"/>
  <c r="P1343" i="5"/>
  <c r="N1343" i="5"/>
  <c r="M1343" i="5"/>
  <c r="P1342" i="5"/>
  <c r="N1342" i="5"/>
  <c r="M1342" i="5"/>
  <c r="P1341" i="5"/>
  <c r="N1341" i="5"/>
  <c r="M1341" i="5"/>
  <c r="P1340" i="5"/>
  <c r="N1340" i="5"/>
  <c r="M1340" i="5"/>
  <c r="P1339" i="5"/>
  <c r="N1339" i="5"/>
  <c r="M1339" i="5"/>
  <c r="P1338" i="5"/>
  <c r="N1338" i="5"/>
  <c r="M1338" i="5"/>
  <c r="P1337" i="5"/>
  <c r="N1337" i="5"/>
  <c r="M1337" i="5"/>
  <c r="P1336" i="5"/>
  <c r="N1336" i="5"/>
  <c r="M1336" i="5"/>
  <c r="P1335" i="5"/>
  <c r="N1335" i="5"/>
  <c r="M1335" i="5"/>
  <c r="P1334" i="5"/>
  <c r="N1334" i="5"/>
  <c r="M1334" i="5"/>
  <c r="P1333" i="5"/>
  <c r="N1333" i="5"/>
  <c r="M1333" i="5"/>
  <c r="P1332" i="5"/>
  <c r="N1332" i="5"/>
  <c r="M1332" i="5"/>
  <c r="P1331" i="5"/>
  <c r="N1331" i="5"/>
  <c r="M1331" i="5"/>
  <c r="P1330" i="5"/>
  <c r="N1330" i="5"/>
  <c r="M1330" i="5"/>
  <c r="P1329" i="5"/>
  <c r="N1329" i="5"/>
  <c r="M1329" i="5"/>
  <c r="P1328" i="5"/>
  <c r="N1328" i="5"/>
  <c r="M1328" i="5"/>
  <c r="P1327" i="5"/>
  <c r="N1327" i="5"/>
  <c r="M1327" i="5"/>
  <c r="P1326" i="5"/>
  <c r="N1326" i="5"/>
  <c r="M1326" i="5"/>
  <c r="P1325" i="5"/>
  <c r="N1325" i="5"/>
  <c r="M1325" i="5"/>
  <c r="P1324" i="5"/>
  <c r="N1324" i="5"/>
  <c r="M1324" i="5"/>
  <c r="P1323" i="5"/>
  <c r="N1323" i="5"/>
  <c r="M1323" i="5"/>
  <c r="P1322" i="5"/>
  <c r="N1322" i="5"/>
  <c r="M1322" i="5"/>
  <c r="P1321" i="5"/>
  <c r="N1321" i="5"/>
  <c r="M1321" i="5"/>
  <c r="P1320" i="5"/>
  <c r="N1320" i="5"/>
  <c r="M1320" i="5"/>
  <c r="P1319" i="5"/>
  <c r="N1319" i="5"/>
  <c r="M1319" i="5"/>
  <c r="P1318" i="5"/>
  <c r="N1318" i="5"/>
  <c r="M1318" i="5"/>
  <c r="P1317" i="5"/>
  <c r="N1317" i="5"/>
  <c r="M1317" i="5"/>
  <c r="P1316" i="5"/>
  <c r="N1316" i="5"/>
  <c r="M1316" i="5"/>
  <c r="P1315" i="5"/>
  <c r="N1315" i="5"/>
  <c r="M1315" i="5"/>
  <c r="P1314" i="5"/>
  <c r="N1314" i="5"/>
  <c r="M1314" i="5"/>
  <c r="P1313" i="5"/>
  <c r="N1313" i="5"/>
  <c r="M1313" i="5"/>
  <c r="P1312" i="5"/>
  <c r="N1312" i="5"/>
  <c r="M1312" i="5"/>
  <c r="P1311" i="5"/>
  <c r="N1311" i="5"/>
  <c r="M1311" i="5"/>
  <c r="P1310" i="5"/>
  <c r="N1310" i="5"/>
  <c r="M1310" i="5"/>
  <c r="P1309" i="5"/>
  <c r="N1309" i="5"/>
  <c r="M1309" i="5"/>
  <c r="P1308" i="5"/>
  <c r="N1308" i="5"/>
  <c r="M1308" i="5"/>
  <c r="P1307" i="5"/>
  <c r="N1307" i="5"/>
  <c r="M1307" i="5"/>
  <c r="P1306" i="5"/>
  <c r="N1306" i="5"/>
  <c r="M1306" i="5"/>
  <c r="P1305" i="5"/>
  <c r="N1305" i="5"/>
  <c r="M1305" i="5"/>
  <c r="P1304" i="5"/>
  <c r="N1304" i="5"/>
  <c r="M1304" i="5"/>
  <c r="P1303" i="5"/>
  <c r="N1303" i="5"/>
  <c r="M1303" i="5"/>
  <c r="P1302" i="5"/>
  <c r="N1302" i="5"/>
  <c r="M1302" i="5"/>
  <c r="P1301" i="5"/>
  <c r="N1301" i="5"/>
  <c r="M1301" i="5"/>
  <c r="P1300" i="5"/>
  <c r="N1300" i="5"/>
  <c r="M1300" i="5"/>
  <c r="P1299" i="5"/>
  <c r="N1299" i="5"/>
  <c r="M1299" i="5"/>
  <c r="P1298" i="5"/>
  <c r="N1298" i="5"/>
  <c r="M1298" i="5"/>
  <c r="P1297" i="5"/>
  <c r="N1297" i="5"/>
  <c r="M1297" i="5"/>
  <c r="P1296" i="5"/>
  <c r="N1296" i="5"/>
  <c r="M1296" i="5"/>
  <c r="P1295" i="5"/>
  <c r="N1295" i="5"/>
  <c r="M1295" i="5"/>
  <c r="P1294" i="5"/>
  <c r="N1294" i="5"/>
  <c r="M1294" i="5"/>
  <c r="P1293" i="5"/>
  <c r="N1293" i="5"/>
  <c r="M1293" i="5"/>
  <c r="P1292" i="5"/>
  <c r="N1292" i="5"/>
  <c r="M1292" i="5"/>
  <c r="P1291" i="5"/>
  <c r="N1291" i="5"/>
  <c r="M1291" i="5"/>
  <c r="P1290" i="5"/>
  <c r="N1290" i="5"/>
  <c r="M1290" i="5"/>
  <c r="P1289" i="5"/>
  <c r="N1289" i="5"/>
  <c r="M1289" i="5"/>
  <c r="P1288" i="5"/>
  <c r="N1288" i="5"/>
  <c r="M1288" i="5"/>
  <c r="P1287" i="5"/>
  <c r="N1287" i="5"/>
  <c r="M1287" i="5"/>
  <c r="P1286" i="5"/>
  <c r="N1286" i="5"/>
  <c r="M1286" i="5"/>
  <c r="P1285" i="5"/>
  <c r="N1285" i="5"/>
  <c r="M1285" i="5"/>
  <c r="P1284" i="5"/>
  <c r="N1284" i="5"/>
  <c r="M1284" i="5"/>
  <c r="P1283" i="5"/>
  <c r="N1283" i="5"/>
  <c r="M1283" i="5"/>
  <c r="P1282" i="5"/>
  <c r="N1282" i="5"/>
  <c r="M1282" i="5"/>
  <c r="P1281" i="5"/>
  <c r="N1281" i="5"/>
  <c r="M1281" i="5"/>
  <c r="P1280" i="5"/>
  <c r="N1280" i="5"/>
  <c r="M1280" i="5"/>
  <c r="P1279" i="5"/>
  <c r="N1279" i="5"/>
  <c r="M1279" i="5"/>
  <c r="P1278" i="5"/>
  <c r="N1278" i="5"/>
  <c r="M1278" i="5"/>
  <c r="P1277" i="5"/>
  <c r="N1277" i="5"/>
  <c r="M1277" i="5"/>
  <c r="P1276" i="5"/>
  <c r="N1276" i="5"/>
  <c r="M1276" i="5"/>
  <c r="P1275" i="5"/>
  <c r="N1275" i="5"/>
  <c r="M1275" i="5"/>
  <c r="P1274" i="5"/>
  <c r="N1274" i="5"/>
  <c r="M1274" i="5"/>
  <c r="P1273" i="5"/>
  <c r="N1273" i="5"/>
  <c r="M1273" i="5"/>
  <c r="P1272" i="5"/>
  <c r="N1272" i="5"/>
  <c r="M1272" i="5"/>
  <c r="P1271" i="5"/>
  <c r="N1271" i="5"/>
  <c r="M1271" i="5"/>
  <c r="P1270" i="5"/>
  <c r="N1270" i="5"/>
  <c r="M1270" i="5"/>
  <c r="P1269" i="5"/>
  <c r="N1269" i="5"/>
  <c r="M1269" i="5"/>
  <c r="P1268" i="5"/>
  <c r="N1268" i="5"/>
  <c r="M1268" i="5"/>
  <c r="P1267" i="5"/>
  <c r="N1267" i="5"/>
  <c r="M1267" i="5"/>
  <c r="P1266" i="5"/>
  <c r="N1266" i="5"/>
  <c r="M1266" i="5"/>
  <c r="P1265" i="5"/>
  <c r="N1265" i="5"/>
  <c r="M1265" i="5"/>
  <c r="P1264" i="5"/>
  <c r="N1264" i="5"/>
  <c r="M1264" i="5"/>
  <c r="P1263" i="5"/>
  <c r="N1263" i="5"/>
  <c r="M1263" i="5"/>
  <c r="P1262" i="5"/>
  <c r="N1262" i="5"/>
  <c r="M1262" i="5"/>
  <c r="P1261" i="5"/>
  <c r="N1261" i="5"/>
  <c r="M1261" i="5"/>
  <c r="P1260" i="5"/>
  <c r="N1260" i="5"/>
  <c r="M1260" i="5"/>
  <c r="P1259" i="5"/>
  <c r="N1259" i="5"/>
  <c r="M1259" i="5"/>
  <c r="P1258" i="5"/>
  <c r="N1258" i="5"/>
  <c r="M1258" i="5"/>
  <c r="P1257" i="5"/>
  <c r="N1257" i="5"/>
  <c r="M1257" i="5"/>
  <c r="P1256" i="5"/>
  <c r="N1256" i="5"/>
  <c r="M1256" i="5"/>
  <c r="P1255" i="5"/>
  <c r="N1255" i="5"/>
  <c r="M1255" i="5"/>
  <c r="P1254" i="5"/>
  <c r="N1254" i="5"/>
  <c r="M1254" i="5"/>
  <c r="P1253" i="5"/>
  <c r="N1253" i="5"/>
  <c r="M1253" i="5"/>
  <c r="P1252" i="5"/>
  <c r="N1252" i="5"/>
  <c r="M1252" i="5"/>
  <c r="P1251" i="5"/>
  <c r="N1251" i="5"/>
  <c r="M1251" i="5"/>
  <c r="P1250" i="5"/>
  <c r="N1250" i="5"/>
  <c r="M1250" i="5"/>
  <c r="P1249" i="5"/>
  <c r="N1249" i="5"/>
  <c r="M1249" i="5"/>
  <c r="P1248" i="5"/>
  <c r="N1248" i="5"/>
  <c r="M1248" i="5"/>
  <c r="P1247" i="5"/>
  <c r="N1247" i="5"/>
  <c r="M1247" i="5"/>
  <c r="P1246" i="5"/>
  <c r="N1246" i="5"/>
  <c r="M1246" i="5"/>
  <c r="P1245" i="5"/>
  <c r="N1245" i="5"/>
  <c r="M1245" i="5"/>
  <c r="P1244" i="5"/>
  <c r="N1244" i="5"/>
  <c r="M1244" i="5"/>
  <c r="P1243" i="5"/>
  <c r="N1243" i="5"/>
  <c r="M1243" i="5"/>
  <c r="P1242" i="5"/>
  <c r="N1242" i="5"/>
  <c r="M1242" i="5"/>
  <c r="P1241" i="5"/>
  <c r="N1241" i="5"/>
  <c r="M1241" i="5"/>
  <c r="P1240" i="5"/>
  <c r="N1240" i="5"/>
  <c r="M1240" i="5"/>
  <c r="P1239" i="5"/>
  <c r="N1239" i="5"/>
  <c r="M1239" i="5"/>
  <c r="P1238" i="5"/>
  <c r="N1238" i="5"/>
  <c r="M1238" i="5"/>
  <c r="P1237" i="5"/>
  <c r="N1237" i="5"/>
  <c r="M1237" i="5"/>
  <c r="P1236" i="5"/>
  <c r="N1236" i="5"/>
  <c r="M1236" i="5"/>
  <c r="P1235" i="5"/>
  <c r="N1235" i="5"/>
  <c r="M1235" i="5"/>
  <c r="P1234" i="5"/>
  <c r="N1234" i="5"/>
  <c r="M1234" i="5"/>
  <c r="P1233" i="5"/>
  <c r="N1233" i="5"/>
  <c r="M1233" i="5"/>
  <c r="P1232" i="5"/>
  <c r="N1232" i="5"/>
  <c r="M1232" i="5"/>
  <c r="P1231" i="5"/>
  <c r="N1231" i="5"/>
  <c r="M1231" i="5"/>
  <c r="P1230" i="5"/>
  <c r="N1230" i="5"/>
  <c r="M1230" i="5"/>
  <c r="P1229" i="5"/>
  <c r="N1229" i="5"/>
  <c r="M1229" i="5"/>
  <c r="P1228" i="5"/>
  <c r="N1228" i="5"/>
  <c r="M1228" i="5"/>
  <c r="P1227" i="5"/>
  <c r="N1227" i="5"/>
  <c r="M1227" i="5"/>
  <c r="P1226" i="5"/>
  <c r="N1226" i="5"/>
  <c r="M1226" i="5"/>
  <c r="P1225" i="5"/>
  <c r="N1225" i="5"/>
  <c r="M1225" i="5"/>
  <c r="P1224" i="5"/>
  <c r="N1224" i="5"/>
  <c r="M1224" i="5"/>
  <c r="P1223" i="5"/>
  <c r="N1223" i="5"/>
  <c r="M1223" i="5"/>
  <c r="P1222" i="5"/>
  <c r="N1222" i="5"/>
  <c r="M1222" i="5"/>
  <c r="P1221" i="5"/>
  <c r="N1221" i="5"/>
  <c r="M1221" i="5"/>
  <c r="P1220" i="5"/>
  <c r="N1220" i="5"/>
  <c r="M1220" i="5"/>
  <c r="P1219" i="5"/>
  <c r="N1219" i="5"/>
  <c r="M1219" i="5"/>
  <c r="P1218" i="5"/>
  <c r="N1218" i="5"/>
  <c r="M1218" i="5"/>
  <c r="P1217" i="5"/>
  <c r="N1217" i="5"/>
  <c r="M1217" i="5"/>
  <c r="P1216" i="5"/>
  <c r="N1216" i="5"/>
  <c r="M1216" i="5"/>
  <c r="P1215" i="5"/>
  <c r="N1215" i="5"/>
  <c r="M1215" i="5"/>
  <c r="P1214" i="5"/>
  <c r="N1214" i="5"/>
  <c r="M1214" i="5"/>
  <c r="P1213" i="5"/>
  <c r="N1213" i="5"/>
  <c r="M1213" i="5"/>
  <c r="P1212" i="5"/>
  <c r="N1212" i="5"/>
  <c r="M1212" i="5"/>
  <c r="P1211" i="5"/>
  <c r="N1211" i="5"/>
  <c r="M1211" i="5"/>
  <c r="P1210" i="5"/>
  <c r="N1210" i="5"/>
  <c r="M1210" i="5"/>
  <c r="P1209" i="5"/>
  <c r="N1209" i="5"/>
  <c r="M1209" i="5"/>
  <c r="P1208" i="5"/>
  <c r="N1208" i="5"/>
  <c r="M1208" i="5"/>
  <c r="P1207" i="5"/>
  <c r="N1207" i="5"/>
  <c r="M1207" i="5"/>
  <c r="P1206" i="5"/>
  <c r="N1206" i="5"/>
  <c r="M1206" i="5"/>
  <c r="P1205" i="5"/>
  <c r="N1205" i="5"/>
  <c r="M1205" i="5"/>
  <c r="P1204" i="5"/>
  <c r="N1204" i="5"/>
  <c r="M1204" i="5"/>
  <c r="P1203" i="5"/>
  <c r="N1203" i="5"/>
  <c r="M1203" i="5"/>
  <c r="P1202" i="5"/>
  <c r="N1202" i="5"/>
  <c r="M1202" i="5"/>
  <c r="P1201" i="5"/>
  <c r="N1201" i="5"/>
  <c r="M1201" i="5"/>
  <c r="P1200" i="5"/>
  <c r="N1200" i="5"/>
  <c r="M1200" i="5"/>
  <c r="P1199" i="5"/>
  <c r="N1199" i="5"/>
  <c r="M1199" i="5"/>
  <c r="P1198" i="5"/>
  <c r="N1198" i="5"/>
  <c r="M1198" i="5"/>
  <c r="P1197" i="5"/>
  <c r="N1197" i="5"/>
  <c r="M1197" i="5"/>
  <c r="P1196" i="5"/>
  <c r="N1196" i="5"/>
  <c r="M1196" i="5"/>
  <c r="P1195" i="5"/>
  <c r="N1195" i="5"/>
  <c r="M1195" i="5"/>
  <c r="P1194" i="5"/>
  <c r="N1194" i="5"/>
  <c r="M1194" i="5"/>
  <c r="P1193" i="5"/>
  <c r="N1193" i="5"/>
  <c r="M1193" i="5"/>
  <c r="P1192" i="5"/>
  <c r="N1192" i="5"/>
  <c r="M1192" i="5"/>
  <c r="P1191" i="5"/>
  <c r="N1191" i="5"/>
  <c r="M1191" i="5"/>
  <c r="P1190" i="5"/>
  <c r="N1190" i="5"/>
  <c r="M1190" i="5"/>
  <c r="P1189" i="5"/>
  <c r="N1189" i="5"/>
  <c r="M1189" i="5"/>
  <c r="P1188" i="5"/>
  <c r="N1188" i="5"/>
  <c r="M1188" i="5"/>
  <c r="P1187" i="5"/>
  <c r="N1187" i="5"/>
  <c r="M1187" i="5"/>
  <c r="P1186" i="5"/>
  <c r="N1186" i="5"/>
  <c r="M1186" i="5"/>
  <c r="P1185" i="5"/>
  <c r="N1185" i="5"/>
  <c r="M1185" i="5"/>
  <c r="P1184" i="5"/>
  <c r="N1184" i="5"/>
  <c r="M1184" i="5"/>
  <c r="P1183" i="5"/>
  <c r="N1183" i="5"/>
  <c r="M1183" i="5"/>
  <c r="P1182" i="5"/>
  <c r="N1182" i="5"/>
  <c r="M1182" i="5"/>
  <c r="P1181" i="5"/>
  <c r="N1181" i="5"/>
  <c r="M1181" i="5"/>
  <c r="P1180" i="5"/>
  <c r="N1180" i="5"/>
  <c r="M1180" i="5"/>
  <c r="P1179" i="5"/>
  <c r="N1179" i="5"/>
  <c r="M1179" i="5"/>
  <c r="P1178" i="5"/>
  <c r="N1178" i="5"/>
  <c r="M1178" i="5"/>
  <c r="P1177" i="5"/>
  <c r="N1177" i="5"/>
  <c r="M1177" i="5"/>
  <c r="P1176" i="5"/>
  <c r="N1176" i="5"/>
  <c r="M1176" i="5"/>
  <c r="P1175" i="5"/>
  <c r="N1175" i="5"/>
  <c r="M1175" i="5"/>
  <c r="P1174" i="5"/>
  <c r="N1174" i="5"/>
  <c r="M1174" i="5"/>
  <c r="P1173" i="5"/>
  <c r="N1173" i="5"/>
  <c r="M1173" i="5"/>
  <c r="P1172" i="5"/>
  <c r="N1172" i="5"/>
  <c r="M1172" i="5"/>
  <c r="P1171" i="5"/>
  <c r="N1171" i="5"/>
  <c r="M1171" i="5"/>
  <c r="P1170" i="5"/>
  <c r="N1170" i="5"/>
  <c r="M1170" i="5"/>
  <c r="P1169" i="5"/>
  <c r="N1169" i="5"/>
  <c r="M1169" i="5"/>
  <c r="P1168" i="5"/>
  <c r="N1168" i="5"/>
  <c r="M1168" i="5"/>
  <c r="P1167" i="5"/>
  <c r="N1167" i="5"/>
  <c r="M1167" i="5"/>
  <c r="P1166" i="5"/>
  <c r="N1166" i="5"/>
  <c r="M1166" i="5"/>
  <c r="P1165" i="5"/>
  <c r="N1165" i="5"/>
  <c r="M1165" i="5"/>
  <c r="P1164" i="5"/>
  <c r="N1164" i="5"/>
  <c r="M1164" i="5"/>
  <c r="P1163" i="5"/>
  <c r="N1163" i="5"/>
  <c r="M1163" i="5"/>
  <c r="P1162" i="5"/>
  <c r="N1162" i="5"/>
  <c r="M1162" i="5"/>
  <c r="P1161" i="5"/>
  <c r="N1161" i="5"/>
  <c r="M1161" i="5"/>
  <c r="P1160" i="5"/>
  <c r="N1160" i="5"/>
  <c r="M1160" i="5"/>
  <c r="P1159" i="5"/>
  <c r="N1159" i="5"/>
  <c r="M1159" i="5"/>
  <c r="P1158" i="5"/>
  <c r="N1158" i="5"/>
  <c r="M1158" i="5"/>
  <c r="P1157" i="5"/>
  <c r="N1157" i="5"/>
  <c r="M1157" i="5"/>
  <c r="P1156" i="5"/>
  <c r="N1156" i="5"/>
  <c r="M1156" i="5"/>
  <c r="P1155" i="5"/>
  <c r="N1155" i="5"/>
  <c r="M1155" i="5"/>
  <c r="P1154" i="5"/>
  <c r="N1154" i="5"/>
  <c r="M1154" i="5"/>
  <c r="P1153" i="5"/>
  <c r="N1153" i="5"/>
  <c r="M1153" i="5"/>
  <c r="P1152" i="5"/>
  <c r="N1152" i="5"/>
  <c r="M1152" i="5"/>
  <c r="P1151" i="5"/>
  <c r="N1151" i="5"/>
  <c r="M1151" i="5"/>
  <c r="P1150" i="5"/>
  <c r="N1150" i="5"/>
  <c r="M1150" i="5"/>
  <c r="P1149" i="5"/>
  <c r="N1149" i="5"/>
  <c r="M1149" i="5"/>
  <c r="P1148" i="5"/>
  <c r="N1148" i="5"/>
  <c r="M1148" i="5"/>
  <c r="P1147" i="5"/>
  <c r="N1147" i="5"/>
  <c r="M1147" i="5"/>
  <c r="P1146" i="5"/>
  <c r="N1146" i="5"/>
  <c r="M1146" i="5"/>
  <c r="P1145" i="5"/>
  <c r="N1145" i="5"/>
  <c r="M1145" i="5"/>
  <c r="P1144" i="5"/>
  <c r="N1144" i="5"/>
  <c r="M1144" i="5"/>
  <c r="P1143" i="5"/>
  <c r="N1143" i="5"/>
  <c r="M1143" i="5"/>
  <c r="P1142" i="5"/>
  <c r="N1142" i="5"/>
  <c r="M1142" i="5"/>
  <c r="P1141" i="5"/>
  <c r="N1141" i="5"/>
  <c r="M1141" i="5"/>
  <c r="P1140" i="5"/>
  <c r="N1140" i="5"/>
  <c r="M1140" i="5"/>
  <c r="P1139" i="5"/>
  <c r="N1139" i="5"/>
  <c r="M1139" i="5"/>
  <c r="P1138" i="5"/>
  <c r="N1138" i="5"/>
  <c r="M1138" i="5"/>
  <c r="P1137" i="5"/>
  <c r="N1137" i="5"/>
  <c r="M1137" i="5"/>
  <c r="P1136" i="5"/>
  <c r="N1136" i="5"/>
  <c r="M1136" i="5"/>
  <c r="P1135" i="5"/>
  <c r="N1135" i="5"/>
  <c r="M1135" i="5"/>
  <c r="P1134" i="5"/>
  <c r="N1134" i="5"/>
  <c r="M1134" i="5"/>
  <c r="P1133" i="5"/>
  <c r="N1133" i="5"/>
  <c r="M1133" i="5"/>
  <c r="P1132" i="5"/>
  <c r="N1132" i="5"/>
  <c r="M1132" i="5"/>
  <c r="P1131" i="5"/>
  <c r="N1131" i="5"/>
  <c r="M1131" i="5"/>
  <c r="P1130" i="5"/>
  <c r="N1130" i="5"/>
  <c r="M1130" i="5"/>
  <c r="P1129" i="5"/>
  <c r="N1129" i="5"/>
  <c r="M1129" i="5"/>
  <c r="P1128" i="5"/>
  <c r="N1128" i="5"/>
  <c r="M1128" i="5"/>
  <c r="P1127" i="5"/>
  <c r="N1127" i="5"/>
  <c r="M1127" i="5"/>
  <c r="P1126" i="5"/>
  <c r="N1126" i="5"/>
  <c r="M1126" i="5"/>
  <c r="P1125" i="5"/>
  <c r="N1125" i="5"/>
  <c r="M1125" i="5"/>
  <c r="P1124" i="5"/>
  <c r="N1124" i="5"/>
  <c r="M1124" i="5"/>
  <c r="P1123" i="5"/>
  <c r="N1123" i="5"/>
  <c r="M1123" i="5"/>
  <c r="P1122" i="5"/>
  <c r="N1122" i="5"/>
  <c r="M1122" i="5"/>
  <c r="P1121" i="5"/>
  <c r="N1121" i="5"/>
  <c r="M1121" i="5"/>
  <c r="P1120" i="5"/>
  <c r="N1120" i="5"/>
  <c r="M1120" i="5"/>
  <c r="P1119" i="5"/>
  <c r="N1119" i="5"/>
  <c r="M1119" i="5"/>
  <c r="P1118" i="5"/>
  <c r="N1118" i="5"/>
  <c r="M1118" i="5"/>
  <c r="P1117" i="5"/>
  <c r="N1117" i="5"/>
  <c r="M1117" i="5"/>
  <c r="P1116" i="5"/>
  <c r="N1116" i="5"/>
  <c r="M1116" i="5"/>
  <c r="P1115" i="5"/>
  <c r="N1115" i="5"/>
  <c r="M1115" i="5"/>
  <c r="P1114" i="5"/>
  <c r="N1114" i="5"/>
  <c r="M1114" i="5"/>
  <c r="P1113" i="5"/>
  <c r="N1113" i="5"/>
  <c r="M1113" i="5"/>
  <c r="P1112" i="5"/>
  <c r="N1112" i="5"/>
  <c r="M1112" i="5"/>
  <c r="P1111" i="5"/>
  <c r="N1111" i="5"/>
  <c r="M1111" i="5"/>
  <c r="P1110" i="5"/>
  <c r="N1110" i="5"/>
  <c r="M1110" i="5"/>
  <c r="P1109" i="5"/>
  <c r="N1109" i="5"/>
  <c r="M1109" i="5"/>
  <c r="P1108" i="5"/>
  <c r="N1108" i="5"/>
  <c r="M1108" i="5"/>
  <c r="P1107" i="5"/>
  <c r="N1107" i="5"/>
  <c r="M1107" i="5"/>
  <c r="P1106" i="5"/>
  <c r="N1106" i="5"/>
  <c r="M1106" i="5"/>
  <c r="P1105" i="5"/>
  <c r="N1105" i="5"/>
  <c r="M1105" i="5"/>
  <c r="P1104" i="5"/>
  <c r="N1104" i="5"/>
  <c r="M1104" i="5"/>
  <c r="P1103" i="5"/>
  <c r="N1103" i="5"/>
  <c r="M1103" i="5"/>
  <c r="P1102" i="5"/>
  <c r="N1102" i="5"/>
  <c r="M1102" i="5"/>
  <c r="P1101" i="5"/>
  <c r="N1101" i="5"/>
  <c r="M1101" i="5"/>
  <c r="P1100" i="5"/>
  <c r="N1100" i="5"/>
  <c r="M1100" i="5"/>
  <c r="P1099" i="5"/>
  <c r="N1099" i="5"/>
  <c r="M1099" i="5"/>
  <c r="P1098" i="5"/>
  <c r="N1098" i="5"/>
  <c r="M1098" i="5"/>
  <c r="P1097" i="5"/>
  <c r="N1097" i="5"/>
  <c r="M1097" i="5"/>
  <c r="P1096" i="5"/>
  <c r="N1096" i="5"/>
  <c r="M1096" i="5"/>
  <c r="P1095" i="5"/>
  <c r="N1095" i="5"/>
  <c r="M1095" i="5"/>
  <c r="P1094" i="5"/>
  <c r="N1094" i="5"/>
  <c r="M1094" i="5"/>
  <c r="P1093" i="5"/>
  <c r="N1093" i="5"/>
  <c r="M1093" i="5"/>
  <c r="P1092" i="5"/>
  <c r="N1092" i="5"/>
  <c r="M1092" i="5"/>
  <c r="P1091" i="5"/>
  <c r="N1091" i="5"/>
  <c r="M1091" i="5"/>
  <c r="P1090" i="5"/>
  <c r="N1090" i="5"/>
  <c r="M1090" i="5"/>
  <c r="P1089" i="5"/>
  <c r="N1089" i="5"/>
  <c r="M1089" i="5"/>
  <c r="P1088" i="5"/>
  <c r="N1088" i="5"/>
  <c r="M1088" i="5"/>
  <c r="P1087" i="5"/>
  <c r="N1087" i="5"/>
  <c r="M1087" i="5"/>
  <c r="P1086" i="5"/>
  <c r="N1086" i="5"/>
  <c r="M1086" i="5"/>
  <c r="P1085" i="5"/>
  <c r="N1085" i="5"/>
  <c r="M1085" i="5"/>
  <c r="P1084" i="5"/>
  <c r="N1084" i="5"/>
  <c r="M1084" i="5"/>
  <c r="P1083" i="5"/>
  <c r="N1083" i="5"/>
  <c r="M1083" i="5"/>
  <c r="P1082" i="5"/>
  <c r="N1082" i="5"/>
  <c r="M1082" i="5"/>
  <c r="P1081" i="5"/>
  <c r="N1081" i="5"/>
  <c r="M1081" i="5"/>
  <c r="P1080" i="5"/>
  <c r="N1080" i="5"/>
  <c r="M1080" i="5"/>
  <c r="P1079" i="5"/>
  <c r="N1079" i="5"/>
  <c r="M1079" i="5"/>
  <c r="P1078" i="5"/>
  <c r="N1078" i="5"/>
  <c r="M1078" i="5"/>
  <c r="P1077" i="5"/>
  <c r="N1077" i="5"/>
  <c r="M1077" i="5"/>
  <c r="P1076" i="5"/>
  <c r="N1076" i="5"/>
  <c r="M1076" i="5"/>
  <c r="P1075" i="5"/>
  <c r="N1075" i="5"/>
  <c r="M1075" i="5"/>
  <c r="P1074" i="5"/>
  <c r="N1074" i="5"/>
  <c r="M1074" i="5"/>
  <c r="P1073" i="5"/>
  <c r="N1073" i="5"/>
  <c r="M1073" i="5"/>
  <c r="P1072" i="5"/>
  <c r="N1072" i="5"/>
  <c r="M1072" i="5"/>
  <c r="P1071" i="5"/>
  <c r="N1071" i="5"/>
  <c r="M1071" i="5"/>
  <c r="P1070" i="5"/>
  <c r="N1070" i="5"/>
  <c r="M1070" i="5"/>
  <c r="P1069" i="5"/>
  <c r="N1069" i="5"/>
  <c r="M1069" i="5"/>
  <c r="P1068" i="5"/>
  <c r="N1068" i="5"/>
  <c r="M1068" i="5"/>
  <c r="P1067" i="5"/>
  <c r="N1067" i="5"/>
  <c r="M1067" i="5"/>
  <c r="P1066" i="5"/>
  <c r="N1066" i="5"/>
  <c r="M1066" i="5"/>
  <c r="P1065" i="5"/>
  <c r="N1065" i="5"/>
  <c r="M1065" i="5"/>
  <c r="P1064" i="5"/>
  <c r="N1064" i="5"/>
  <c r="M1064" i="5"/>
  <c r="P1063" i="5"/>
  <c r="N1063" i="5"/>
  <c r="M1063" i="5"/>
  <c r="P1062" i="5"/>
  <c r="N1062" i="5"/>
  <c r="M1062" i="5"/>
  <c r="P1061" i="5"/>
  <c r="N1061" i="5"/>
  <c r="M1061" i="5"/>
  <c r="P1060" i="5"/>
  <c r="N1060" i="5"/>
  <c r="M1060" i="5"/>
  <c r="P1059" i="5"/>
  <c r="N1059" i="5"/>
  <c r="M1059" i="5"/>
  <c r="P1058" i="5"/>
  <c r="N1058" i="5"/>
  <c r="M1058" i="5"/>
  <c r="P1057" i="5"/>
  <c r="N1057" i="5"/>
  <c r="M1057" i="5"/>
  <c r="P1056" i="5"/>
  <c r="N1056" i="5"/>
  <c r="M1056" i="5"/>
  <c r="P1055" i="5"/>
  <c r="N1055" i="5"/>
  <c r="M1055" i="5"/>
  <c r="P1054" i="5"/>
  <c r="N1054" i="5"/>
  <c r="M1054" i="5"/>
  <c r="P1053" i="5"/>
  <c r="N1053" i="5"/>
  <c r="M1053" i="5"/>
  <c r="P1052" i="5"/>
  <c r="N1052" i="5"/>
  <c r="M1052" i="5"/>
  <c r="P1051" i="5"/>
  <c r="N1051" i="5"/>
  <c r="M1051" i="5"/>
  <c r="P1050" i="5"/>
  <c r="N1050" i="5"/>
  <c r="M1050" i="5"/>
  <c r="P1049" i="5"/>
  <c r="N1049" i="5"/>
  <c r="M1049" i="5"/>
  <c r="P1048" i="5"/>
  <c r="N1048" i="5"/>
  <c r="M1048" i="5"/>
  <c r="P1047" i="5"/>
  <c r="N1047" i="5"/>
  <c r="M1047" i="5"/>
  <c r="P1046" i="5"/>
  <c r="N1046" i="5"/>
  <c r="M1046" i="5"/>
  <c r="P1045" i="5"/>
  <c r="N1045" i="5"/>
  <c r="M1045" i="5"/>
  <c r="P1044" i="5"/>
  <c r="N1044" i="5"/>
  <c r="M1044" i="5"/>
  <c r="P1043" i="5"/>
  <c r="N1043" i="5"/>
  <c r="M1043" i="5"/>
  <c r="P1042" i="5"/>
  <c r="N1042" i="5"/>
  <c r="M1042" i="5"/>
  <c r="P1041" i="5"/>
  <c r="N1041" i="5"/>
  <c r="M1041" i="5"/>
  <c r="P1040" i="5"/>
  <c r="N1040" i="5"/>
  <c r="M1040" i="5"/>
  <c r="P1039" i="5"/>
  <c r="N1039" i="5"/>
  <c r="M1039" i="5"/>
  <c r="P1038" i="5"/>
  <c r="N1038" i="5"/>
  <c r="M1038" i="5"/>
  <c r="P1037" i="5"/>
  <c r="N1037" i="5"/>
  <c r="M1037" i="5"/>
  <c r="P1036" i="5"/>
  <c r="N1036" i="5"/>
  <c r="M1036" i="5"/>
  <c r="P1035" i="5"/>
  <c r="N1035" i="5"/>
  <c r="M1035" i="5"/>
  <c r="P1034" i="5"/>
  <c r="N1034" i="5"/>
  <c r="M1034" i="5"/>
  <c r="P1033" i="5"/>
  <c r="N1033" i="5"/>
  <c r="M1033" i="5"/>
  <c r="P1032" i="5"/>
  <c r="N1032" i="5"/>
  <c r="M1032" i="5"/>
  <c r="P1031" i="5"/>
  <c r="N1031" i="5"/>
  <c r="M1031" i="5"/>
  <c r="P1030" i="5"/>
  <c r="N1030" i="5"/>
  <c r="M1030" i="5"/>
  <c r="P1029" i="5"/>
  <c r="N1029" i="5"/>
  <c r="M1029" i="5"/>
  <c r="P1028" i="5"/>
  <c r="N1028" i="5"/>
  <c r="M1028" i="5"/>
  <c r="P1027" i="5"/>
  <c r="N1027" i="5"/>
  <c r="M1027" i="5"/>
  <c r="P1026" i="5"/>
  <c r="N1026" i="5"/>
  <c r="M1026" i="5"/>
  <c r="P1025" i="5"/>
  <c r="N1025" i="5"/>
  <c r="M1025" i="5"/>
  <c r="P1024" i="5"/>
  <c r="N1024" i="5"/>
  <c r="M1024" i="5"/>
  <c r="P1023" i="5"/>
  <c r="N1023" i="5"/>
  <c r="M1023" i="5"/>
  <c r="P1022" i="5"/>
  <c r="N1022" i="5"/>
  <c r="M1022" i="5"/>
  <c r="P1021" i="5"/>
  <c r="N1021" i="5"/>
  <c r="M1021" i="5"/>
  <c r="P1020" i="5"/>
  <c r="N1020" i="5"/>
  <c r="M1020" i="5"/>
  <c r="P1019" i="5"/>
  <c r="N1019" i="5"/>
  <c r="M1019" i="5"/>
  <c r="P1018" i="5"/>
  <c r="N1018" i="5"/>
  <c r="M1018" i="5"/>
  <c r="P1017" i="5"/>
  <c r="N1017" i="5"/>
  <c r="M1017" i="5"/>
  <c r="P1016" i="5"/>
  <c r="N1016" i="5"/>
  <c r="M1016" i="5"/>
  <c r="P1015" i="5"/>
  <c r="N1015" i="5"/>
  <c r="M1015" i="5"/>
  <c r="P1014" i="5"/>
  <c r="N1014" i="5"/>
  <c r="M1014" i="5"/>
  <c r="P1013" i="5"/>
  <c r="N1013" i="5"/>
  <c r="M1013" i="5"/>
  <c r="P1012" i="5"/>
  <c r="N1012" i="5"/>
  <c r="M1012" i="5"/>
  <c r="P1011" i="5"/>
  <c r="N1011" i="5"/>
  <c r="M1011" i="5"/>
  <c r="P1010" i="5"/>
  <c r="N1010" i="5"/>
  <c r="M1010" i="5"/>
  <c r="P1009" i="5"/>
  <c r="N1009" i="5"/>
  <c r="M1009" i="5"/>
  <c r="P1008" i="5"/>
  <c r="N1008" i="5"/>
  <c r="M1008" i="5"/>
  <c r="P1007" i="5"/>
  <c r="N1007" i="5"/>
  <c r="M1007" i="5"/>
  <c r="P1006" i="5"/>
  <c r="N1006" i="5"/>
  <c r="M1006" i="5"/>
  <c r="P1005" i="5"/>
  <c r="N1005" i="5"/>
  <c r="M1005" i="5"/>
  <c r="P1004" i="5"/>
  <c r="N1004" i="5"/>
  <c r="M1004" i="5"/>
  <c r="P1003" i="5"/>
  <c r="N1003" i="5"/>
  <c r="M1003" i="5"/>
  <c r="P1002" i="5"/>
  <c r="N1002" i="5"/>
  <c r="M1002" i="5"/>
  <c r="P1001" i="5"/>
  <c r="N1001" i="5"/>
  <c r="M1001" i="5"/>
  <c r="P1000" i="5"/>
  <c r="N1000" i="5"/>
  <c r="M1000" i="5"/>
  <c r="P999" i="5"/>
  <c r="N999" i="5"/>
  <c r="M999" i="5"/>
  <c r="P998" i="5"/>
  <c r="N998" i="5"/>
  <c r="M998" i="5"/>
  <c r="P997" i="5"/>
  <c r="N997" i="5"/>
  <c r="M997" i="5"/>
  <c r="P996" i="5"/>
  <c r="N996" i="5"/>
  <c r="M996" i="5"/>
  <c r="P995" i="5"/>
  <c r="N995" i="5"/>
  <c r="M995" i="5"/>
  <c r="P994" i="5"/>
  <c r="N994" i="5"/>
  <c r="M994" i="5"/>
  <c r="P993" i="5"/>
  <c r="N993" i="5"/>
  <c r="M993" i="5"/>
  <c r="P992" i="5"/>
  <c r="N992" i="5"/>
  <c r="M992" i="5"/>
  <c r="P991" i="5"/>
  <c r="N991" i="5"/>
  <c r="M991" i="5"/>
  <c r="P990" i="5"/>
  <c r="N990" i="5"/>
  <c r="M990" i="5"/>
  <c r="P989" i="5"/>
  <c r="N989" i="5"/>
  <c r="M989" i="5"/>
  <c r="P988" i="5"/>
  <c r="N988" i="5"/>
  <c r="M988" i="5"/>
  <c r="P987" i="5"/>
  <c r="N987" i="5"/>
  <c r="M987" i="5"/>
  <c r="P986" i="5"/>
  <c r="N986" i="5"/>
  <c r="M986" i="5"/>
  <c r="P985" i="5"/>
  <c r="N985" i="5"/>
  <c r="M985" i="5"/>
  <c r="P984" i="5"/>
  <c r="N984" i="5"/>
  <c r="M984" i="5"/>
  <c r="P983" i="5"/>
  <c r="N983" i="5"/>
  <c r="M983" i="5"/>
  <c r="P982" i="5"/>
  <c r="N982" i="5"/>
  <c r="M982" i="5"/>
  <c r="P981" i="5"/>
  <c r="N981" i="5"/>
  <c r="M981" i="5"/>
  <c r="P980" i="5"/>
  <c r="N980" i="5"/>
  <c r="M980" i="5"/>
  <c r="P979" i="5"/>
  <c r="N979" i="5"/>
  <c r="M979" i="5"/>
  <c r="P978" i="5"/>
  <c r="N978" i="5"/>
  <c r="M978" i="5"/>
  <c r="P977" i="5"/>
  <c r="N977" i="5"/>
  <c r="M977" i="5"/>
  <c r="P976" i="5"/>
  <c r="N976" i="5"/>
  <c r="M976" i="5"/>
  <c r="P975" i="5"/>
  <c r="N975" i="5"/>
  <c r="M975" i="5"/>
  <c r="P974" i="5"/>
  <c r="N974" i="5"/>
  <c r="M974" i="5"/>
  <c r="P973" i="5"/>
  <c r="N973" i="5"/>
  <c r="M973" i="5"/>
  <c r="P972" i="5"/>
  <c r="N972" i="5"/>
  <c r="M972" i="5"/>
  <c r="P971" i="5"/>
  <c r="N971" i="5"/>
  <c r="M971" i="5"/>
  <c r="P970" i="5"/>
  <c r="N970" i="5"/>
  <c r="M970" i="5"/>
  <c r="P969" i="5"/>
  <c r="N969" i="5"/>
  <c r="M969" i="5"/>
  <c r="P968" i="5"/>
  <c r="N968" i="5"/>
  <c r="M968" i="5"/>
  <c r="P967" i="5"/>
  <c r="N967" i="5"/>
  <c r="M967" i="5"/>
  <c r="P966" i="5"/>
  <c r="N966" i="5"/>
  <c r="M966" i="5"/>
  <c r="P965" i="5"/>
  <c r="N965" i="5"/>
  <c r="M965" i="5"/>
  <c r="P964" i="5"/>
  <c r="N964" i="5"/>
  <c r="M964" i="5"/>
  <c r="P963" i="5"/>
  <c r="N963" i="5"/>
  <c r="M963" i="5"/>
  <c r="P962" i="5"/>
  <c r="N962" i="5"/>
  <c r="M962" i="5"/>
  <c r="P961" i="5"/>
  <c r="N961" i="5"/>
  <c r="M961" i="5"/>
  <c r="P960" i="5"/>
  <c r="N960" i="5"/>
  <c r="M960" i="5"/>
  <c r="P959" i="5"/>
  <c r="N959" i="5"/>
  <c r="M959" i="5"/>
  <c r="P958" i="5"/>
  <c r="N958" i="5"/>
  <c r="M958" i="5"/>
  <c r="P957" i="5"/>
  <c r="N957" i="5"/>
  <c r="M957" i="5"/>
  <c r="P956" i="5"/>
  <c r="N956" i="5"/>
  <c r="M956" i="5"/>
  <c r="P955" i="5"/>
  <c r="N955" i="5"/>
  <c r="M955" i="5"/>
  <c r="P954" i="5"/>
  <c r="N954" i="5"/>
  <c r="M954" i="5"/>
  <c r="P953" i="5"/>
  <c r="N953" i="5"/>
  <c r="M953" i="5"/>
  <c r="P952" i="5"/>
  <c r="N952" i="5"/>
  <c r="M952" i="5"/>
  <c r="P951" i="5"/>
  <c r="N951" i="5"/>
  <c r="M951" i="5"/>
  <c r="P950" i="5"/>
  <c r="N950" i="5"/>
  <c r="M950" i="5"/>
  <c r="P949" i="5"/>
  <c r="N949" i="5"/>
  <c r="M949" i="5"/>
  <c r="P948" i="5"/>
  <c r="N948" i="5"/>
  <c r="M948" i="5"/>
  <c r="P947" i="5"/>
  <c r="N947" i="5"/>
  <c r="M947" i="5"/>
  <c r="P946" i="5"/>
  <c r="N946" i="5"/>
  <c r="M946" i="5"/>
  <c r="P945" i="5"/>
  <c r="N945" i="5"/>
  <c r="M945" i="5"/>
  <c r="P944" i="5"/>
  <c r="N944" i="5"/>
  <c r="M944" i="5"/>
  <c r="P943" i="5"/>
  <c r="N943" i="5"/>
  <c r="M943" i="5"/>
  <c r="P942" i="5"/>
  <c r="N942" i="5"/>
  <c r="M942" i="5"/>
  <c r="P941" i="5"/>
  <c r="N941" i="5"/>
  <c r="M941" i="5"/>
  <c r="P940" i="5"/>
  <c r="N940" i="5"/>
  <c r="M940" i="5"/>
  <c r="P939" i="5"/>
  <c r="N939" i="5"/>
  <c r="M939" i="5"/>
  <c r="P938" i="5"/>
  <c r="N938" i="5"/>
  <c r="M938" i="5"/>
  <c r="P937" i="5"/>
  <c r="N937" i="5"/>
  <c r="M937" i="5"/>
  <c r="P936" i="5"/>
  <c r="N936" i="5"/>
  <c r="M936" i="5"/>
  <c r="P935" i="5"/>
  <c r="N935" i="5"/>
  <c r="M935" i="5"/>
  <c r="P934" i="5"/>
  <c r="N934" i="5"/>
  <c r="M934" i="5"/>
  <c r="P933" i="5"/>
  <c r="N933" i="5"/>
  <c r="M933" i="5"/>
  <c r="P932" i="5"/>
  <c r="N932" i="5"/>
  <c r="M932" i="5"/>
  <c r="P931" i="5"/>
  <c r="N931" i="5"/>
  <c r="M931" i="5"/>
  <c r="P930" i="5"/>
  <c r="N930" i="5"/>
  <c r="M930" i="5"/>
  <c r="P929" i="5"/>
  <c r="N929" i="5"/>
  <c r="M929" i="5"/>
  <c r="P928" i="5"/>
  <c r="N928" i="5"/>
  <c r="M928" i="5"/>
  <c r="P927" i="5"/>
  <c r="N927" i="5"/>
  <c r="M927" i="5"/>
  <c r="P926" i="5"/>
  <c r="N926" i="5"/>
  <c r="M926" i="5"/>
  <c r="P925" i="5"/>
  <c r="N925" i="5"/>
  <c r="M925" i="5"/>
  <c r="P924" i="5"/>
  <c r="N924" i="5"/>
  <c r="M924" i="5"/>
  <c r="P923" i="5"/>
  <c r="N923" i="5"/>
  <c r="M923" i="5"/>
  <c r="P922" i="5"/>
  <c r="N922" i="5"/>
  <c r="M922" i="5"/>
  <c r="P921" i="5"/>
  <c r="N921" i="5"/>
  <c r="M921" i="5"/>
  <c r="P920" i="5"/>
  <c r="N920" i="5"/>
  <c r="M920" i="5"/>
  <c r="P919" i="5"/>
  <c r="N919" i="5"/>
  <c r="M919" i="5"/>
  <c r="P918" i="5"/>
  <c r="N918" i="5"/>
  <c r="M918" i="5"/>
  <c r="P917" i="5"/>
  <c r="N917" i="5"/>
  <c r="M917" i="5"/>
  <c r="P916" i="5"/>
  <c r="N916" i="5"/>
  <c r="M916" i="5"/>
  <c r="P915" i="5"/>
  <c r="N915" i="5"/>
  <c r="M915" i="5"/>
  <c r="P914" i="5"/>
  <c r="N914" i="5"/>
  <c r="M914" i="5"/>
  <c r="P913" i="5"/>
  <c r="N913" i="5"/>
  <c r="M913" i="5"/>
  <c r="P912" i="5"/>
  <c r="N912" i="5"/>
  <c r="M912" i="5"/>
  <c r="P911" i="5"/>
  <c r="N911" i="5"/>
  <c r="M911" i="5"/>
  <c r="P910" i="5"/>
  <c r="N910" i="5"/>
  <c r="M910" i="5"/>
  <c r="P909" i="5"/>
  <c r="N909" i="5"/>
  <c r="M909" i="5"/>
  <c r="P908" i="5"/>
  <c r="N908" i="5"/>
  <c r="M908" i="5"/>
  <c r="P907" i="5"/>
  <c r="N907" i="5"/>
  <c r="M907" i="5"/>
  <c r="P906" i="5"/>
  <c r="N906" i="5"/>
  <c r="M906" i="5"/>
  <c r="P905" i="5"/>
  <c r="N905" i="5"/>
  <c r="M905" i="5"/>
  <c r="P904" i="5"/>
  <c r="N904" i="5"/>
  <c r="M904" i="5"/>
  <c r="P903" i="5"/>
  <c r="N903" i="5"/>
  <c r="M903" i="5"/>
  <c r="P902" i="5"/>
  <c r="N902" i="5"/>
  <c r="M902" i="5"/>
  <c r="P901" i="5"/>
  <c r="N901" i="5"/>
  <c r="M901" i="5"/>
  <c r="P900" i="5"/>
  <c r="N900" i="5"/>
  <c r="M900" i="5"/>
  <c r="P899" i="5"/>
  <c r="N899" i="5"/>
  <c r="M899" i="5"/>
  <c r="P898" i="5"/>
  <c r="N898" i="5"/>
  <c r="M898" i="5"/>
  <c r="P897" i="5"/>
  <c r="N897" i="5"/>
  <c r="M897" i="5"/>
  <c r="P896" i="5"/>
  <c r="N896" i="5"/>
  <c r="M896" i="5"/>
  <c r="P895" i="5"/>
  <c r="N895" i="5"/>
  <c r="M895" i="5"/>
  <c r="P894" i="5"/>
  <c r="N894" i="5"/>
  <c r="M894" i="5"/>
  <c r="P893" i="5"/>
  <c r="N893" i="5"/>
  <c r="M893" i="5"/>
  <c r="P892" i="5"/>
  <c r="N892" i="5"/>
  <c r="M892" i="5"/>
  <c r="P891" i="5"/>
  <c r="N891" i="5"/>
  <c r="M891" i="5"/>
  <c r="P890" i="5"/>
  <c r="N890" i="5"/>
  <c r="M890" i="5"/>
  <c r="P889" i="5"/>
  <c r="N889" i="5"/>
  <c r="M889" i="5"/>
  <c r="P888" i="5"/>
  <c r="N888" i="5"/>
  <c r="M888" i="5"/>
  <c r="P887" i="5"/>
  <c r="N887" i="5"/>
  <c r="M887" i="5"/>
  <c r="P886" i="5"/>
  <c r="N886" i="5"/>
  <c r="M886" i="5"/>
  <c r="P885" i="5"/>
  <c r="N885" i="5"/>
  <c r="M885" i="5"/>
  <c r="P884" i="5"/>
  <c r="N884" i="5"/>
  <c r="M884" i="5"/>
  <c r="P883" i="5"/>
  <c r="N883" i="5"/>
  <c r="M883" i="5"/>
  <c r="P882" i="5"/>
  <c r="N882" i="5"/>
  <c r="M882" i="5"/>
  <c r="P881" i="5"/>
  <c r="N881" i="5"/>
  <c r="M881" i="5"/>
  <c r="P880" i="5"/>
  <c r="N880" i="5"/>
  <c r="M880" i="5"/>
  <c r="P879" i="5"/>
  <c r="N879" i="5"/>
  <c r="M879" i="5"/>
  <c r="P878" i="5"/>
  <c r="N878" i="5"/>
  <c r="M878" i="5"/>
  <c r="P877" i="5"/>
  <c r="N877" i="5"/>
  <c r="M877" i="5"/>
  <c r="P876" i="5"/>
  <c r="N876" i="5"/>
  <c r="M876" i="5"/>
  <c r="P875" i="5"/>
  <c r="N875" i="5"/>
  <c r="M875" i="5"/>
  <c r="P874" i="5"/>
  <c r="N874" i="5"/>
  <c r="M874" i="5"/>
  <c r="P873" i="5"/>
  <c r="N873" i="5"/>
  <c r="M873" i="5"/>
  <c r="P872" i="5"/>
  <c r="N872" i="5"/>
  <c r="M872" i="5"/>
  <c r="P871" i="5"/>
  <c r="N871" i="5"/>
  <c r="M871" i="5"/>
  <c r="P870" i="5"/>
  <c r="N870" i="5"/>
  <c r="M870" i="5"/>
  <c r="P869" i="5"/>
  <c r="N869" i="5"/>
  <c r="M869" i="5"/>
  <c r="P868" i="5"/>
  <c r="N868" i="5"/>
  <c r="M868" i="5"/>
  <c r="P867" i="5"/>
  <c r="N867" i="5"/>
  <c r="M867" i="5"/>
  <c r="P866" i="5"/>
  <c r="N866" i="5"/>
  <c r="M866" i="5"/>
  <c r="P865" i="5"/>
  <c r="N865" i="5"/>
  <c r="M865" i="5"/>
  <c r="P864" i="5"/>
  <c r="N864" i="5"/>
  <c r="M864" i="5"/>
  <c r="P863" i="5"/>
  <c r="N863" i="5"/>
  <c r="M863" i="5"/>
  <c r="P862" i="5"/>
  <c r="N862" i="5"/>
  <c r="M862" i="5"/>
  <c r="P861" i="5"/>
  <c r="N861" i="5"/>
  <c r="M861" i="5"/>
  <c r="P860" i="5"/>
  <c r="N860" i="5"/>
  <c r="M860" i="5"/>
  <c r="P859" i="5"/>
  <c r="N859" i="5"/>
  <c r="M859" i="5"/>
  <c r="P858" i="5"/>
  <c r="N858" i="5"/>
  <c r="M858" i="5"/>
  <c r="P857" i="5"/>
  <c r="N857" i="5"/>
  <c r="M857" i="5"/>
  <c r="P856" i="5"/>
  <c r="N856" i="5"/>
  <c r="M856" i="5"/>
  <c r="P855" i="5"/>
  <c r="N855" i="5"/>
  <c r="M855" i="5"/>
  <c r="P854" i="5"/>
  <c r="N854" i="5"/>
  <c r="M854" i="5"/>
  <c r="P853" i="5"/>
  <c r="N853" i="5"/>
  <c r="M853" i="5"/>
  <c r="P852" i="5"/>
  <c r="N852" i="5"/>
  <c r="M852" i="5"/>
  <c r="P851" i="5"/>
  <c r="N851" i="5"/>
  <c r="M851" i="5"/>
  <c r="P850" i="5"/>
  <c r="N850" i="5"/>
  <c r="M850" i="5"/>
  <c r="P849" i="5"/>
  <c r="N849" i="5"/>
  <c r="M849" i="5"/>
  <c r="P848" i="5"/>
  <c r="N848" i="5"/>
  <c r="M848" i="5"/>
  <c r="P847" i="5"/>
  <c r="N847" i="5"/>
  <c r="M847" i="5"/>
  <c r="P846" i="5"/>
  <c r="N846" i="5"/>
  <c r="M846" i="5"/>
  <c r="P845" i="5"/>
  <c r="N845" i="5"/>
  <c r="M845" i="5"/>
  <c r="P844" i="5"/>
  <c r="N844" i="5"/>
  <c r="M844" i="5"/>
  <c r="P843" i="5"/>
  <c r="N843" i="5"/>
  <c r="M843" i="5"/>
  <c r="P842" i="5"/>
  <c r="N842" i="5"/>
  <c r="M842" i="5"/>
  <c r="P841" i="5"/>
  <c r="N841" i="5"/>
  <c r="M841" i="5"/>
  <c r="P840" i="5"/>
  <c r="N840" i="5"/>
  <c r="M840" i="5"/>
  <c r="P839" i="5"/>
  <c r="N839" i="5"/>
  <c r="M839" i="5"/>
  <c r="P838" i="5"/>
  <c r="N838" i="5"/>
  <c r="M838" i="5"/>
  <c r="P837" i="5"/>
  <c r="N837" i="5"/>
  <c r="M837" i="5"/>
  <c r="P836" i="5"/>
  <c r="N836" i="5"/>
  <c r="M836" i="5"/>
  <c r="P835" i="5"/>
  <c r="N835" i="5"/>
  <c r="M835" i="5"/>
  <c r="P834" i="5"/>
  <c r="N834" i="5"/>
  <c r="M834" i="5"/>
  <c r="P833" i="5"/>
  <c r="N833" i="5"/>
  <c r="M833" i="5"/>
  <c r="P832" i="5"/>
  <c r="N832" i="5"/>
  <c r="M832" i="5"/>
  <c r="P831" i="5"/>
  <c r="N831" i="5"/>
  <c r="M831" i="5"/>
  <c r="P830" i="5"/>
  <c r="N830" i="5"/>
  <c r="M830" i="5"/>
  <c r="P829" i="5"/>
  <c r="N829" i="5"/>
  <c r="M829" i="5"/>
  <c r="P828" i="5"/>
  <c r="N828" i="5"/>
  <c r="M828" i="5"/>
  <c r="P827" i="5"/>
  <c r="N827" i="5"/>
  <c r="M827" i="5"/>
  <c r="P826" i="5"/>
  <c r="N826" i="5"/>
  <c r="M826" i="5"/>
  <c r="P825" i="5"/>
  <c r="N825" i="5"/>
  <c r="M825" i="5"/>
  <c r="P824" i="5"/>
  <c r="N824" i="5"/>
  <c r="M824" i="5"/>
  <c r="P823" i="5"/>
  <c r="N823" i="5"/>
  <c r="M823" i="5"/>
  <c r="P822" i="5"/>
  <c r="N822" i="5"/>
  <c r="M822" i="5"/>
  <c r="P821" i="5"/>
  <c r="N821" i="5"/>
  <c r="M821" i="5"/>
  <c r="P820" i="5"/>
  <c r="N820" i="5"/>
  <c r="M820" i="5"/>
  <c r="P819" i="5"/>
  <c r="N819" i="5"/>
  <c r="M819" i="5"/>
  <c r="P818" i="5"/>
  <c r="N818" i="5"/>
  <c r="M818" i="5"/>
  <c r="P817" i="5"/>
  <c r="N817" i="5"/>
  <c r="M817" i="5"/>
  <c r="P816" i="5"/>
  <c r="N816" i="5"/>
  <c r="M816" i="5"/>
  <c r="P815" i="5"/>
  <c r="N815" i="5"/>
  <c r="M815" i="5"/>
  <c r="P814" i="5"/>
  <c r="N814" i="5"/>
  <c r="M814" i="5"/>
  <c r="P813" i="5"/>
  <c r="N813" i="5"/>
  <c r="M813" i="5"/>
  <c r="P812" i="5"/>
  <c r="N812" i="5"/>
  <c r="M812" i="5"/>
  <c r="P811" i="5"/>
  <c r="N811" i="5"/>
  <c r="M811" i="5"/>
  <c r="P810" i="5"/>
  <c r="N810" i="5"/>
  <c r="M810" i="5"/>
  <c r="P809" i="5"/>
  <c r="N809" i="5"/>
  <c r="M809" i="5"/>
  <c r="P808" i="5"/>
  <c r="N808" i="5"/>
  <c r="M808" i="5"/>
  <c r="P807" i="5"/>
  <c r="N807" i="5"/>
  <c r="M807" i="5"/>
  <c r="P806" i="5"/>
  <c r="N806" i="5"/>
  <c r="M806" i="5"/>
  <c r="P805" i="5"/>
  <c r="N805" i="5"/>
  <c r="M805" i="5"/>
  <c r="P804" i="5"/>
  <c r="N804" i="5"/>
  <c r="M804" i="5"/>
  <c r="P803" i="5"/>
  <c r="N803" i="5"/>
  <c r="M803" i="5"/>
  <c r="P802" i="5"/>
  <c r="N802" i="5"/>
  <c r="M802" i="5"/>
  <c r="P801" i="5"/>
  <c r="N801" i="5"/>
  <c r="M801" i="5"/>
  <c r="P800" i="5"/>
  <c r="N800" i="5"/>
  <c r="M800" i="5"/>
  <c r="P799" i="5"/>
  <c r="N799" i="5"/>
  <c r="M799" i="5"/>
  <c r="P798" i="5"/>
  <c r="N798" i="5"/>
  <c r="M798" i="5"/>
  <c r="P797" i="5"/>
  <c r="N797" i="5"/>
  <c r="M797" i="5"/>
  <c r="P796" i="5"/>
  <c r="N796" i="5"/>
  <c r="M796" i="5"/>
  <c r="P795" i="5"/>
  <c r="N795" i="5"/>
  <c r="M795" i="5"/>
  <c r="P794" i="5"/>
  <c r="N794" i="5"/>
  <c r="M794" i="5"/>
  <c r="P793" i="5"/>
  <c r="N793" i="5"/>
  <c r="M793" i="5"/>
  <c r="P792" i="5"/>
  <c r="N792" i="5"/>
  <c r="M792" i="5"/>
  <c r="P791" i="5"/>
  <c r="N791" i="5"/>
  <c r="M791" i="5"/>
  <c r="P790" i="5"/>
  <c r="N790" i="5"/>
  <c r="M790" i="5"/>
  <c r="P789" i="5"/>
  <c r="N789" i="5"/>
  <c r="M789" i="5"/>
  <c r="P788" i="5"/>
  <c r="N788" i="5"/>
  <c r="M788" i="5"/>
  <c r="P787" i="5"/>
  <c r="N787" i="5"/>
  <c r="M787" i="5"/>
  <c r="P786" i="5"/>
  <c r="N786" i="5"/>
  <c r="M786" i="5"/>
  <c r="P785" i="5"/>
  <c r="N785" i="5"/>
  <c r="M785" i="5"/>
  <c r="P784" i="5"/>
  <c r="N784" i="5"/>
  <c r="M784" i="5"/>
  <c r="P783" i="5"/>
  <c r="N783" i="5"/>
  <c r="M783" i="5"/>
  <c r="P782" i="5"/>
  <c r="N782" i="5"/>
  <c r="M782" i="5"/>
  <c r="P781" i="5"/>
  <c r="N781" i="5"/>
  <c r="M781" i="5"/>
  <c r="P780" i="5"/>
  <c r="N780" i="5"/>
  <c r="M780" i="5"/>
  <c r="P779" i="5"/>
  <c r="N779" i="5"/>
  <c r="M779" i="5"/>
  <c r="P778" i="5"/>
  <c r="N778" i="5"/>
  <c r="M778" i="5"/>
  <c r="P777" i="5"/>
  <c r="N777" i="5"/>
  <c r="M777" i="5"/>
  <c r="P776" i="5"/>
  <c r="N776" i="5"/>
  <c r="M776" i="5"/>
  <c r="P775" i="5"/>
  <c r="N775" i="5"/>
  <c r="M775" i="5"/>
  <c r="P774" i="5"/>
  <c r="N774" i="5"/>
  <c r="M774" i="5"/>
  <c r="P773" i="5"/>
  <c r="N773" i="5"/>
  <c r="M773" i="5"/>
  <c r="P772" i="5"/>
  <c r="N772" i="5"/>
  <c r="M772" i="5"/>
  <c r="P771" i="5"/>
  <c r="N771" i="5"/>
  <c r="M771" i="5"/>
  <c r="P770" i="5"/>
  <c r="N770" i="5"/>
  <c r="M770" i="5"/>
  <c r="P769" i="5"/>
  <c r="N769" i="5"/>
  <c r="M769" i="5"/>
  <c r="P768" i="5"/>
  <c r="N768" i="5"/>
  <c r="M768" i="5"/>
  <c r="P767" i="5"/>
  <c r="N767" i="5"/>
  <c r="M767" i="5"/>
  <c r="P766" i="5"/>
  <c r="N766" i="5"/>
  <c r="M766" i="5"/>
  <c r="P765" i="5"/>
  <c r="N765" i="5"/>
  <c r="M765" i="5"/>
  <c r="P764" i="5"/>
  <c r="N764" i="5"/>
  <c r="M764" i="5"/>
  <c r="P763" i="5"/>
  <c r="N763" i="5"/>
  <c r="M763" i="5"/>
  <c r="P762" i="5"/>
  <c r="N762" i="5"/>
  <c r="M762" i="5"/>
  <c r="P761" i="5"/>
  <c r="N761" i="5"/>
  <c r="M761" i="5"/>
  <c r="P760" i="5"/>
  <c r="N760" i="5"/>
  <c r="M760" i="5"/>
  <c r="P759" i="5"/>
  <c r="N759" i="5"/>
  <c r="M759" i="5"/>
  <c r="P758" i="5"/>
  <c r="N758" i="5"/>
  <c r="M758" i="5"/>
  <c r="P757" i="5"/>
  <c r="N757" i="5"/>
  <c r="M757" i="5"/>
  <c r="P756" i="5"/>
  <c r="N756" i="5"/>
  <c r="M756" i="5"/>
  <c r="P755" i="5"/>
  <c r="N755" i="5"/>
  <c r="M755" i="5"/>
  <c r="P754" i="5"/>
  <c r="N754" i="5"/>
  <c r="M754" i="5"/>
  <c r="P753" i="5"/>
  <c r="N753" i="5"/>
  <c r="M753" i="5"/>
  <c r="P752" i="5"/>
  <c r="N752" i="5"/>
  <c r="M752" i="5"/>
  <c r="P751" i="5"/>
  <c r="N751" i="5"/>
  <c r="M751" i="5"/>
  <c r="P750" i="5"/>
  <c r="N750" i="5"/>
  <c r="M750" i="5"/>
  <c r="P749" i="5"/>
  <c r="N749" i="5"/>
  <c r="M749" i="5"/>
  <c r="P748" i="5"/>
  <c r="N748" i="5"/>
  <c r="M748" i="5"/>
  <c r="P747" i="5"/>
  <c r="N747" i="5"/>
  <c r="M747" i="5"/>
  <c r="P746" i="5"/>
  <c r="N746" i="5"/>
  <c r="M746" i="5"/>
  <c r="P745" i="5"/>
  <c r="N745" i="5"/>
  <c r="M745" i="5"/>
  <c r="P744" i="5"/>
  <c r="N744" i="5"/>
  <c r="M744" i="5"/>
  <c r="P743" i="5"/>
  <c r="N743" i="5"/>
  <c r="M743" i="5"/>
  <c r="P742" i="5"/>
  <c r="N742" i="5"/>
  <c r="M742" i="5"/>
  <c r="P741" i="5"/>
  <c r="N741" i="5"/>
  <c r="M741" i="5"/>
  <c r="P740" i="5"/>
  <c r="N740" i="5"/>
  <c r="M740" i="5"/>
  <c r="P739" i="5"/>
  <c r="N739" i="5"/>
  <c r="M739" i="5"/>
  <c r="P738" i="5"/>
  <c r="N738" i="5"/>
  <c r="M738" i="5"/>
  <c r="P737" i="5"/>
  <c r="N737" i="5"/>
  <c r="M737" i="5"/>
  <c r="P736" i="5"/>
  <c r="N736" i="5"/>
  <c r="M736" i="5"/>
  <c r="P735" i="5"/>
  <c r="N735" i="5"/>
  <c r="M735" i="5"/>
  <c r="P734" i="5"/>
  <c r="N734" i="5"/>
  <c r="M734" i="5"/>
  <c r="P733" i="5"/>
  <c r="N733" i="5"/>
  <c r="M733" i="5"/>
  <c r="P732" i="5"/>
  <c r="N732" i="5"/>
  <c r="M732" i="5"/>
  <c r="P731" i="5"/>
  <c r="N731" i="5"/>
  <c r="M731" i="5"/>
  <c r="P730" i="5"/>
  <c r="N730" i="5"/>
  <c r="M730" i="5"/>
  <c r="P729" i="5"/>
  <c r="N729" i="5"/>
  <c r="M729" i="5"/>
  <c r="P728" i="5"/>
  <c r="N728" i="5"/>
  <c r="M728" i="5"/>
  <c r="P727" i="5"/>
  <c r="N727" i="5"/>
  <c r="M727" i="5"/>
  <c r="P726" i="5"/>
  <c r="N726" i="5"/>
  <c r="M726" i="5"/>
  <c r="P725" i="5"/>
  <c r="N725" i="5"/>
  <c r="M725" i="5"/>
  <c r="P724" i="5"/>
  <c r="N724" i="5"/>
  <c r="M724" i="5"/>
  <c r="P723" i="5"/>
  <c r="N723" i="5"/>
  <c r="M723" i="5"/>
  <c r="P722" i="5"/>
  <c r="N722" i="5"/>
  <c r="M722" i="5"/>
  <c r="P721" i="5"/>
  <c r="N721" i="5"/>
  <c r="M721" i="5"/>
  <c r="P720" i="5"/>
  <c r="N720" i="5"/>
  <c r="M720" i="5"/>
  <c r="P719" i="5"/>
  <c r="N719" i="5"/>
  <c r="M719" i="5"/>
  <c r="P718" i="5"/>
  <c r="N718" i="5"/>
  <c r="M718" i="5"/>
  <c r="P717" i="5"/>
  <c r="N717" i="5"/>
  <c r="M717" i="5"/>
  <c r="P716" i="5"/>
  <c r="N716" i="5"/>
  <c r="M716" i="5"/>
  <c r="P715" i="5"/>
  <c r="N715" i="5"/>
  <c r="M715" i="5"/>
  <c r="P714" i="5"/>
  <c r="N714" i="5"/>
  <c r="M714" i="5"/>
  <c r="P713" i="5"/>
  <c r="N713" i="5"/>
  <c r="M713" i="5"/>
  <c r="P712" i="5"/>
  <c r="N712" i="5"/>
  <c r="M712" i="5"/>
  <c r="P711" i="5"/>
  <c r="N711" i="5"/>
  <c r="M711" i="5"/>
  <c r="P710" i="5"/>
  <c r="N710" i="5"/>
  <c r="M710" i="5"/>
  <c r="P709" i="5"/>
  <c r="N709" i="5"/>
  <c r="M709" i="5"/>
  <c r="P708" i="5"/>
  <c r="N708" i="5"/>
  <c r="M708" i="5"/>
  <c r="P707" i="5"/>
  <c r="N707" i="5"/>
  <c r="M707" i="5"/>
  <c r="P706" i="5"/>
  <c r="N706" i="5"/>
  <c r="M706" i="5"/>
  <c r="P705" i="5"/>
  <c r="N705" i="5"/>
  <c r="M705" i="5"/>
  <c r="P704" i="5"/>
  <c r="N704" i="5"/>
  <c r="M704" i="5"/>
  <c r="P703" i="5"/>
  <c r="N703" i="5"/>
  <c r="M703" i="5"/>
  <c r="P702" i="5"/>
  <c r="N702" i="5"/>
  <c r="M702" i="5"/>
  <c r="P701" i="5"/>
  <c r="N701" i="5"/>
  <c r="M701" i="5"/>
  <c r="P700" i="5"/>
  <c r="N700" i="5"/>
  <c r="M700" i="5"/>
  <c r="P699" i="5"/>
  <c r="N699" i="5"/>
  <c r="M699" i="5"/>
  <c r="P698" i="5"/>
  <c r="N698" i="5"/>
  <c r="M698" i="5"/>
  <c r="P697" i="5"/>
  <c r="N697" i="5"/>
  <c r="M697" i="5"/>
  <c r="P696" i="5"/>
  <c r="N696" i="5"/>
  <c r="M696" i="5"/>
  <c r="P695" i="5"/>
  <c r="N695" i="5"/>
  <c r="M695" i="5"/>
  <c r="P694" i="5"/>
  <c r="N694" i="5"/>
  <c r="M694" i="5"/>
  <c r="P693" i="5"/>
  <c r="N693" i="5"/>
  <c r="M693" i="5"/>
  <c r="P692" i="5"/>
  <c r="N692" i="5"/>
  <c r="M692" i="5"/>
  <c r="P691" i="5"/>
  <c r="N691" i="5"/>
  <c r="M691" i="5"/>
  <c r="P690" i="5"/>
  <c r="N690" i="5"/>
  <c r="M690" i="5"/>
  <c r="P689" i="5"/>
  <c r="N689" i="5"/>
  <c r="M689" i="5"/>
  <c r="P688" i="5"/>
  <c r="N688" i="5"/>
  <c r="M688" i="5"/>
  <c r="P687" i="5"/>
  <c r="N687" i="5"/>
  <c r="M687" i="5"/>
  <c r="P686" i="5"/>
  <c r="N686" i="5"/>
  <c r="M686" i="5"/>
  <c r="P685" i="5"/>
  <c r="N685" i="5"/>
  <c r="M685" i="5"/>
  <c r="P684" i="5"/>
  <c r="N684" i="5"/>
  <c r="M684" i="5"/>
  <c r="P683" i="5"/>
  <c r="N683" i="5"/>
  <c r="M683" i="5"/>
  <c r="P682" i="5"/>
  <c r="N682" i="5"/>
  <c r="M682" i="5"/>
  <c r="P681" i="5"/>
  <c r="N681" i="5"/>
  <c r="M681" i="5"/>
  <c r="P680" i="5"/>
  <c r="N680" i="5"/>
  <c r="M680" i="5"/>
  <c r="P679" i="5"/>
  <c r="N679" i="5"/>
  <c r="M679" i="5"/>
  <c r="P678" i="5"/>
  <c r="N678" i="5"/>
  <c r="M678" i="5"/>
  <c r="P677" i="5"/>
  <c r="N677" i="5"/>
  <c r="M677" i="5"/>
  <c r="P676" i="5"/>
  <c r="N676" i="5"/>
  <c r="M676" i="5"/>
  <c r="P675" i="5"/>
  <c r="N675" i="5"/>
  <c r="M675" i="5"/>
  <c r="P674" i="5"/>
  <c r="N674" i="5"/>
  <c r="M674" i="5"/>
  <c r="P673" i="5"/>
  <c r="N673" i="5"/>
  <c r="M673" i="5"/>
  <c r="P672" i="5"/>
  <c r="N672" i="5"/>
  <c r="M672" i="5"/>
  <c r="P671" i="5"/>
  <c r="N671" i="5"/>
  <c r="M671" i="5"/>
  <c r="P670" i="5"/>
  <c r="N670" i="5"/>
  <c r="M670" i="5"/>
  <c r="P669" i="5"/>
  <c r="N669" i="5"/>
  <c r="M669" i="5"/>
  <c r="P668" i="5"/>
  <c r="N668" i="5"/>
  <c r="M668" i="5"/>
  <c r="P667" i="5"/>
  <c r="N667" i="5"/>
  <c r="M667" i="5"/>
  <c r="P666" i="5"/>
  <c r="N666" i="5"/>
  <c r="M666" i="5"/>
  <c r="P665" i="5"/>
  <c r="N665" i="5"/>
  <c r="M665" i="5"/>
  <c r="P664" i="5"/>
  <c r="N664" i="5"/>
  <c r="M664" i="5"/>
  <c r="P663" i="5"/>
  <c r="N663" i="5"/>
  <c r="M663" i="5"/>
  <c r="P662" i="5"/>
  <c r="N662" i="5"/>
  <c r="M662" i="5"/>
  <c r="P661" i="5"/>
  <c r="N661" i="5"/>
  <c r="M661" i="5"/>
  <c r="P660" i="5"/>
  <c r="N660" i="5"/>
  <c r="M660" i="5"/>
  <c r="P659" i="5"/>
  <c r="N659" i="5"/>
  <c r="M659" i="5"/>
  <c r="P658" i="5"/>
  <c r="N658" i="5"/>
  <c r="M658" i="5"/>
  <c r="P657" i="5"/>
  <c r="N657" i="5"/>
  <c r="M657" i="5"/>
  <c r="P656" i="5"/>
  <c r="N656" i="5"/>
  <c r="M656" i="5"/>
  <c r="P655" i="5"/>
  <c r="N655" i="5"/>
  <c r="M655" i="5"/>
  <c r="P654" i="5"/>
  <c r="N654" i="5"/>
  <c r="M654" i="5"/>
  <c r="P653" i="5"/>
  <c r="N653" i="5"/>
  <c r="M653" i="5"/>
  <c r="P652" i="5"/>
  <c r="N652" i="5"/>
  <c r="M652" i="5"/>
  <c r="P651" i="5"/>
  <c r="N651" i="5"/>
  <c r="M651" i="5"/>
  <c r="P650" i="5"/>
  <c r="N650" i="5"/>
  <c r="M650" i="5"/>
  <c r="P649" i="5"/>
  <c r="N649" i="5"/>
  <c r="M649" i="5"/>
  <c r="P648" i="5"/>
  <c r="N648" i="5"/>
  <c r="M648" i="5"/>
  <c r="P647" i="5"/>
  <c r="N647" i="5"/>
  <c r="M647" i="5"/>
  <c r="P646" i="5"/>
  <c r="N646" i="5"/>
  <c r="M646" i="5"/>
  <c r="P645" i="5"/>
  <c r="N645" i="5"/>
  <c r="M645" i="5"/>
  <c r="P644" i="5"/>
  <c r="N644" i="5"/>
  <c r="M644" i="5"/>
  <c r="P643" i="5"/>
  <c r="N643" i="5"/>
  <c r="M643" i="5"/>
  <c r="P642" i="5"/>
  <c r="N642" i="5"/>
  <c r="M642" i="5"/>
  <c r="P641" i="5"/>
  <c r="N641" i="5"/>
  <c r="M641" i="5"/>
  <c r="P640" i="5"/>
  <c r="N640" i="5"/>
  <c r="M640" i="5"/>
  <c r="P639" i="5"/>
  <c r="N639" i="5"/>
  <c r="M639" i="5"/>
  <c r="P638" i="5"/>
  <c r="N638" i="5"/>
  <c r="M638" i="5"/>
  <c r="P637" i="5"/>
  <c r="N637" i="5"/>
  <c r="M637" i="5"/>
  <c r="P636" i="5"/>
  <c r="N636" i="5"/>
  <c r="M636" i="5"/>
  <c r="P635" i="5"/>
  <c r="N635" i="5"/>
  <c r="M635" i="5"/>
  <c r="P634" i="5"/>
  <c r="N634" i="5"/>
  <c r="M634" i="5"/>
  <c r="P633" i="5"/>
  <c r="N633" i="5"/>
  <c r="M633" i="5"/>
  <c r="P632" i="5"/>
  <c r="N632" i="5"/>
  <c r="M632" i="5"/>
  <c r="P631" i="5"/>
  <c r="N631" i="5"/>
  <c r="M631" i="5"/>
  <c r="P630" i="5"/>
  <c r="N630" i="5"/>
  <c r="M630" i="5"/>
  <c r="P629" i="5"/>
  <c r="N629" i="5"/>
  <c r="M629" i="5"/>
  <c r="P628" i="5"/>
  <c r="N628" i="5"/>
  <c r="M628" i="5"/>
  <c r="P627" i="5"/>
  <c r="N627" i="5"/>
  <c r="M627" i="5"/>
  <c r="P626" i="5"/>
  <c r="N626" i="5"/>
  <c r="M626" i="5"/>
  <c r="P625" i="5"/>
  <c r="N625" i="5"/>
  <c r="M625" i="5"/>
  <c r="P624" i="5"/>
  <c r="N624" i="5"/>
  <c r="M624" i="5"/>
  <c r="P623" i="5"/>
  <c r="N623" i="5"/>
  <c r="M623" i="5"/>
  <c r="P622" i="5"/>
  <c r="N622" i="5"/>
  <c r="M622" i="5"/>
  <c r="P621" i="5"/>
  <c r="N621" i="5"/>
  <c r="M621" i="5"/>
  <c r="P620" i="5"/>
  <c r="N620" i="5"/>
  <c r="M620" i="5"/>
  <c r="P619" i="5"/>
  <c r="N619" i="5"/>
  <c r="M619" i="5"/>
  <c r="P618" i="5"/>
  <c r="N618" i="5"/>
  <c r="M618" i="5"/>
  <c r="P617" i="5"/>
  <c r="N617" i="5"/>
  <c r="M617" i="5"/>
  <c r="P616" i="5"/>
  <c r="N616" i="5"/>
  <c r="M616" i="5"/>
  <c r="P615" i="5"/>
  <c r="N615" i="5"/>
  <c r="M615" i="5"/>
  <c r="P614" i="5"/>
  <c r="N614" i="5"/>
  <c r="M614" i="5"/>
  <c r="P613" i="5"/>
  <c r="N613" i="5"/>
  <c r="M613" i="5"/>
  <c r="P612" i="5"/>
  <c r="N612" i="5"/>
  <c r="M612" i="5"/>
  <c r="P611" i="5"/>
  <c r="N611" i="5"/>
  <c r="M611" i="5"/>
  <c r="P610" i="5"/>
  <c r="N610" i="5"/>
  <c r="M610" i="5"/>
  <c r="P609" i="5"/>
  <c r="N609" i="5"/>
  <c r="M609" i="5"/>
  <c r="P608" i="5"/>
  <c r="N608" i="5"/>
  <c r="M608" i="5"/>
  <c r="P607" i="5"/>
  <c r="N607" i="5"/>
  <c r="M607" i="5"/>
  <c r="P606" i="5"/>
  <c r="N606" i="5"/>
  <c r="M606" i="5"/>
  <c r="P605" i="5"/>
  <c r="N605" i="5"/>
  <c r="M605" i="5"/>
  <c r="P604" i="5"/>
  <c r="N604" i="5"/>
  <c r="M604" i="5"/>
  <c r="P603" i="5"/>
  <c r="N603" i="5"/>
  <c r="M603" i="5"/>
  <c r="P602" i="5"/>
  <c r="N602" i="5"/>
  <c r="M602" i="5"/>
  <c r="P601" i="5"/>
  <c r="N601" i="5"/>
  <c r="M601" i="5"/>
  <c r="P600" i="5"/>
  <c r="N600" i="5"/>
  <c r="M600" i="5"/>
  <c r="P599" i="5"/>
  <c r="N599" i="5"/>
  <c r="M599" i="5"/>
  <c r="P598" i="5"/>
  <c r="N598" i="5"/>
  <c r="M598" i="5"/>
  <c r="P597" i="5"/>
  <c r="N597" i="5"/>
  <c r="M597" i="5"/>
  <c r="P596" i="5"/>
  <c r="N596" i="5"/>
  <c r="M596" i="5"/>
  <c r="P595" i="5"/>
  <c r="N595" i="5"/>
  <c r="M595" i="5"/>
  <c r="P594" i="5"/>
  <c r="N594" i="5"/>
  <c r="M594" i="5"/>
  <c r="P593" i="5"/>
  <c r="N593" i="5"/>
  <c r="M593" i="5"/>
  <c r="P592" i="5"/>
  <c r="N592" i="5"/>
  <c r="M592" i="5"/>
  <c r="P591" i="5"/>
  <c r="N591" i="5"/>
  <c r="M591" i="5"/>
  <c r="P590" i="5"/>
  <c r="N590" i="5"/>
  <c r="M590" i="5"/>
  <c r="P589" i="5"/>
  <c r="N589" i="5"/>
  <c r="M589" i="5"/>
  <c r="P588" i="5"/>
  <c r="N588" i="5"/>
  <c r="M588" i="5"/>
  <c r="P587" i="5"/>
  <c r="N587" i="5"/>
  <c r="M587" i="5"/>
  <c r="P586" i="5"/>
  <c r="N586" i="5"/>
  <c r="M586" i="5"/>
  <c r="P585" i="5"/>
  <c r="N585" i="5"/>
  <c r="M585" i="5"/>
  <c r="P584" i="5"/>
  <c r="N584" i="5"/>
  <c r="M584" i="5"/>
  <c r="P583" i="5"/>
  <c r="N583" i="5"/>
  <c r="M583" i="5"/>
  <c r="P582" i="5"/>
  <c r="N582" i="5"/>
  <c r="M582" i="5"/>
  <c r="P581" i="5"/>
  <c r="N581" i="5"/>
  <c r="M581" i="5"/>
  <c r="P580" i="5"/>
  <c r="N580" i="5"/>
  <c r="M580" i="5"/>
  <c r="P579" i="5"/>
  <c r="N579" i="5"/>
  <c r="M579" i="5"/>
  <c r="P578" i="5"/>
  <c r="N578" i="5"/>
  <c r="M578" i="5"/>
  <c r="P577" i="5"/>
  <c r="N577" i="5"/>
  <c r="M577" i="5"/>
  <c r="P576" i="5"/>
  <c r="N576" i="5"/>
  <c r="M576" i="5"/>
  <c r="P575" i="5"/>
  <c r="N575" i="5"/>
  <c r="M575" i="5"/>
  <c r="P574" i="5"/>
  <c r="N574" i="5"/>
  <c r="M574" i="5"/>
  <c r="P573" i="5"/>
  <c r="N573" i="5"/>
  <c r="M573" i="5"/>
  <c r="P572" i="5"/>
  <c r="N572" i="5"/>
  <c r="M572" i="5"/>
  <c r="P571" i="5"/>
  <c r="N571" i="5"/>
  <c r="M571" i="5"/>
  <c r="P570" i="5"/>
  <c r="N570" i="5"/>
  <c r="M570" i="5"/>
  <c r="P569" i="5"/>
  <c r="N569" i="5"/>
  <c r="M569" i="5"/>
  <c r="P568" i="5"/>
  <c r="N568" i="5"/>
  <c r="M568" i="5"/>
  <c r="P567" i="5"/>
  <c r="N567" i="5"/>
  <c r="M567" i="5"/>
  <c r="P566" i="5"/>
  <c r="N566" i="5"/>
  <c r="M566" i="5"/>
  <c r="P565" i="5"/>
  <c r="N565" i="5"/>
  <c r="M565" i="5"/>
  <c r="P564" i="5"/>
  <c r="N564" i="5"/>
  <c r="M564" i="5"/>
  <c r="P563" i="5"/>
  <c r="N563" i="5"/>
  <c r="M563" i="5"/>
  <c r="P562" i="5"/>
  <c r="N562" i="5"/>
  <c r="M562" i="5"/>
  <c r="P561" i="5"/>
  <c r="N561" i="5"/>
  <c r="M561" i="5"/>
  <c r="P560" i="5"/>
  <c r="N560" i="5"/>
  <c r="M560" i="5"/>
  <c r="P559" i="5"/>
  <c r="N559" i="5"/>
  <c r="M559" i="5"/>
  <c r="P558" i="5"/>
  <c r="N558" i="5"/>
  <c r="M558" i="5"/>
  <c r="P557" i="5"/>
  <c r="N557" i="5"/>
  <c r="M557" i="5"/>
  <c r="P556" i="5"/>
  <c r="N556" i="5"/>
  <c r="M556" i="5"/>
  <c r="P555" i="5"/>
  <c r="N555" i="5"/>
  <c r="M555" i="5"/>
  <c r="P554" i="5"/>
  <c r="N554" i="5"/>
  <c r="M554" i="5"/>
  <c r="P553" i="5"/>
  <c r="N553" i="5"/>
  <c r="M553" i="5"/>
  <c r="P552" i="5"/>
  <c r="N552" i="5"/>
  <c r="M552" i="5"/>
  <c r="P551" i="5"/>
  <c r="N551" i="5"/>
  <c r="M551" i="5"/>
  <c r="P550" i="5"/>
  <c r="N550" i="5"/>
  <c r="M550" i="5"/>
  <c r="P549" i="5"/>
  <c r="N549" i="5"/>
  <c r="M549" i="5"/>
  <c r="P548" i="5"/>
  <c r="N548" i="5"/>
  <c r="M548" i="5"/>
  <c r="P547" i="5"/>
  <c r="N547" i="5"/>
  <c r="M547" i="5"/>
  <c r="P546" i="5"/>
  <c r="N546" i="5"/>
  <c r="M546" i="5"/>
  <c r="P545" i="5"/>
  <c r="N545" i="5"/>
  <c r="M545" i="5"/>
  <c r="P544" i="5"/>
  <c r="N544" i="5"/>
  <c r="M544" i="5"/>
  <c r="P543" i="5"/>
  <c r="N543" i="5"/>
  <c r="M543" i="5"/>
  <c r="P542" i="5"/>
  <c r="N542" i="5"/>
  <c r="M542" i="5"/>
  <c r="P541" i="5"/>
  <c r="N541" i="5"/>
  <c r="M541" i="5"/>
  <c r="P540" i="5"/>
  <c r="N540" i="5"/>
  <c r="M540" i="5"/>
  <c r="P539" i="5"/>
  <c r="N539" i="5"/>
  <c r="M539" i="5"/>
  <c r="P538" i="5"/>
  <c r="N538" i="5"/>
  <c r="M538" i="5"/>
  <c r="P537" i="5"/>
  <c r="N537" i="5"/>
  <c r="M537" i="5"/>
  <c r="P536" i="5"/>
  <c r="N536" i="5"/>
  <c r="M536" i="5"/>
  <c r="P535" i="5"/>
  <c r="N535" i="5"/>
  <c r="M535" i="5"/>
  <c r="P534" i="5"/>
  <c r="N534" i="5"/>
  <c r="M534" i="5"/>
  <c r="P533" i="5"/>
  <c r="N533" i="5"/>
  <c r="M533" i="5"/>
  <c r="P532" i="5"/>
  <c r="N532" i="5"/>
  <c r="M532" i="5"/>
  <c r="P531" i="5"/>
  <c r="N531" i="5"/>
  <c r="M531" i="5"/>
  <c r="P530" i="5"/>
  <c r="N530" i="5"/>
  <c r="M530" i="5"/>
  <c r="P529" i="5"/>
  <c r="N529" i="5"/>
  <c r="M529" i="5"/>
  <c r="P528" i="5"/>
  <c r="N528" i="5"/>
  <c r="M528" i="5"/>
  <c r="P527" i="5"/>
  <c r="N527" i="5"/>
  <c r="M527" i="5"/>
  <c r="P526" i="5"/>
  <c r="N526" i="5"/>
  <c r="M526" i="5"/>
  <c r="P525" i="5"/>
  <c r="N525" i="5"/>
  <c r="M525" i="5"/>
  <c r="P524" i="5"/>
  <c r="N524" i="5"/>
  <c r="M524" i="5"/>
  <c r="P523" i="5"/>
  <c r="N523" i="5"/>
  <c r="M523" i="5"/>
  <c r="P522" i="5"/>
  <c r="N522" i="5"/>
  <c r="M522" i="5"/>
  <c r="P521" i="5"/>
  <c r="N521" i="5"/>
  <c r="M521" i="5"/>
  <c r="P520" i="5"/>
  <c r="N520" i="5"/>
  <c r="M520" i="5"/>
  <c r="P519" i="5"/>
  <c r="N519" i="5"/>
  <c r="M519" i="5"/>
  <c r="P518" i="5"/>
  <c r="N518" i="5"/>
  <c r="M518" i="5"/>
  <c r="P517" i="5"/>
  <c r="N517" i="5"/>
  <c r="M517" i="5"/>
  <c r="P516" i="5"/>
  <c r="N516" i="5"/>
  <c r="M516" i="5"/>
  <c r="P515" i="5"/>
  <c r="N515" i="5"/>
  <c r="M515" i="5"/>
  <c r="P514" i="5"/>
  <c r="N514" i="5"/>
  <c r="M514" i="5"/>
  <c r="P513" i="5"/>
  <c r="N513" i="5"/>
  <c r="M513" i="5"/>
  <c r="P512" i="5"/>
  <c r="N512" i="5"/>
  <c r="M512" i="5"/>
  <c r="P511" i="5"/>
  <c r="N511" i="5"/>
  <c r="M511" i="5"/>
  <c r="P510" i="5"/>
  <c r="N510" i="5"/>
  <c r="M510" i="5"/>
  <c r="P509" i="5"/>
  <c r="N509" i="5"/>
  <c r="M509" i="5"/>
  <c r="P508" i="5"/>
  <c r="N508" i="5"/>
  <c r="M508" i="5"/>
  <c r="P507" i="5"/>
  <c r="N507" i="5"/>
  <c r="M507" i="5"/>
  <c r="P506" i="5"/>
  <c r="N506" i="5"/>
  <c r="M506" i="5"/>
  <c r="P505" i="5"/>
  <c r="N505" i="5"/>
  <c r="M505" i="5"/>
  <c r="P504" i="5"/>
  <c r="N504" i="5"/>
  <c r="M504" i="5"/>
  <c r="P503" i="5"/>
  <c r="N503" i="5"/>
  <c r="M503" i="5"/>
  <c r="P502" i="5"/>
  <c r="N502" i="5"/>
  <c r="M502" i="5"/>
  <c r="P501" i="5"/>
  <c r="N501" i="5"/>
  <c r="M501" i="5"/>
  <c r="P500" i="5"/>
  <c r="N500" i="5"/>
  <c r="M500" i="5"/>
  <c r="P499" i="5"/>
  <c r="N499" i="5"/>
  <c r="M499" i="5"/>
  <c r="P498" i="5"/>
  <c r="N498" i="5"/>
  <c r="M498" i="5"/>
  <c r="P497" i="5"/>
  <c r="N497" i="5"/>
  <c r="M497" i="5"/>
  <c r="P496" i="5"/>
  <c r="N496" i="5"/>
  <c r="M496" i="5"/>
  <c r="P495" i="5"/>
  <c r="N495" i="5"/>
  <c r="M495" i="5"/>
  <c r="P494" i="5"/>
  <c r="N494" i="5"/>
  <c r="M494" i="5"/>
  <c r="P493" i="5"/>
  <c r="N493" i="5"/>
  <c r="M493" i="5"/>
  <c r="P492" i="5"/>
  <c r="N492" i="5"/>
  <c r="M492" i="5"/>
  <c r="P491" i="5"/>
  <c r="N491" i="5"/>
  <c r="M491" i="5"/>
  <c r="P490" i="5"/>
  <c r="N490" i="5"/>
  <c r="M490" i="5"/>
  <c r="P489" i="5"/>
  <c r="N489" i="5"/>
  <c r="M489" i="5"/>
  <c r="P488" i="5"/>
  <c r="N488" i="5"/>
  <c r="M488" i="5"/>
  <c r="P487" i="5"/>
  <c r="N487" i="5"/>
  <c r="M487" i="5"/>
  <c r="P486" i="5"/>
  <c r="N486" i="5"/>
  <c r="M486" i="5"/>
  <c r="P485" i="5"/>
  <c r="N485" i="5"/>
  <c r="M485" i="5"/>
  <c r="P484" i="5"/>
  <c r="N484" i="5"/>
  <c r="M484" i="5"/>
  <c r="P483" i="5"/>
  <c r="N483" i="5"/>
  <c r="M483" i="5"/>
  <c r="P482" i="5"/>
  <c r="N482" i="5"/>
  <c r="M482" i="5"/>
  <c r="P481" i="5"/>
  <c r="N481" i="5"/>
  <c r="M481" i="5"/>
  <c r="P480" i="5"/>
  <c r="N480" i="5"/>
  <c r="M480" i="5"/>
  <c r="P479" i="5"/>
  <c r="N479" i="5"/>
  <c r="M479" i="5"/>
  <c r="P478" i="5"/>
  <c r="N478" i="5"/>
  <c r="M478" i="5"/>
  <c r="P477" i="5"/>
  <c r="N477" i="5"/>
  <c r="M477" i="5"/>
  <c r="P476" i="5"/>
  <c r="N476" i="5"/>
  <c r="M476" i="5"/>
  <c r="P475" i="5"/>
  <c r="N475" i="5"/>
  <c r="M475" i="5"/>
  <c r="P474" i="5"/>
  <c r="N474" i="5"/>
  <c r="M474" i="5"/>
  <c r="P473" i="5"/>
  <c r="N473" i="5"/>
  <c r="M473" i="5"/>
  <c r="P472" i="5"/>
  <c r="N472" i="5"/>
  <c r="M472" i="5"/>
  <c r="P471" i="5"/>
  <c r="N471" i="5"/>
  <c r="M471" i="5"/>
  <c r="P470" i="5"/>
  <c r="N470" i="5"/>
  <c r="M470" i="5"/>
  <c r="P469" i="5"/>
  <c r="N469" i="5"/>
  <c r="M469" i="5"/>
  <c r="P468" i="5"/>
  <c r="N468" i="5"/>
  <c r="M468" i="5"/>
  <c r="P467" i="5"/>
  <c r="N467" i="5"/>
  <c r="M467" i="5"/>
  <c r="P466" i="5"/>
  <c r="N466" i="5"/>
  <c r="M466" i="5"/>
  <c r="P465" i="5"/>
  <c r="N465" i="5"/>
  <c r="M465" i="5"/>
  <c r="P464" i="5"/>
  <c r="N464" i="5"/>
  <c r="M464" i="5"/>
  <c r="P463" i="5"/>
  <c r="N463" i="5"/>
  <c r="M463" i="5"/>
  <c r="P462" i="5"/>
  <c r="N462" i="5"/>
  <c r="M462" i="5"/>
  <c r="P461" i="5"/>
  <c r="N461" i="5"/>
  <c r="M461" i="5"/>
  <c r="P460" i="5"/>
  <c r="N460" i="5"/>
  <c r="M460" i="5"/>
  <c r="P459" i="5"/>
  <c r="N459" i="5"/>
  <c r="M459" i="5"/>
  <c r="P458" i="5"/>
  <c r="N458" i="5"/>
  <c r="M458" i="5"/>
  <c r="P457" i="5"/>
  <c r="N457" i="5"/>
  <c r="M457" i="5"/>
  <c r="P456" i="5"/>
  <c r="N456" i="5"/>
  <c r="M456" i="5"/>
  <c r="P455" i="5"/>
  <c r="N455" i="5"/>
  <c r="M455" i="5"/>
  <c r="P454" i="5"/>
  <c r="N454" i="5"/>
  <c r="M454" i="5"/>
  <c r="P453" i="5"/>
  <c r="N453" i="5"/>
  <c r="M453" i="5"/>
  <c r="P452" i="5"/>
  <c r="N452" i="5"/>
  <c r="M452" i="5"/>
  <c r="P451" i="5"/>
  <c r="N451" i="5"/>
  <c r="M451" i="5"/>
  <c r="P450" i="5"/>
  <c r="N450" i="5"/>
  <c r="M450" i="5"/>
  <c r="P449" i="5"/>
  <c r="N449" i="5"/>
  <c r="M449" i="5"/>
  <c r="P448" i="5"/>
  <c r="N448" i="5"/>
  <c r="M448" i="5"/>
  <c r="P447" i="5"/>
  <c r="N447" i="5"/>
  <c r="M447" i="5"/>
  <c r="P446" i="5"/>
  <c r="N446" i="5"/>
  <c r="M446" i="5"/>
  <c r="P445" i="5"/>
  <c r="N445" i="5"/>
  <c r="M445" i="5"/>
  <c r="P444" i="5"/>
  <c r="N444" i="5"/>
  <c r="M444" i="5"/>
  <c r="P443" i="5"/>
  <c r="N443" i="5"/>
  <c r="M443" i="5"/>
  <c r="P442" i="5"/>
  <c r="N442" i="5"/>
  <c r="M442" i="5"/>
  <c r="P441" i="5"/>
  <c r="N441" i="5"/>
  <c r="M441" i="5"/>
  <c r="P440" i="5"/>
  <c r="N440" i="5"/>
  <c r="M440" i="5"/>
  <c r="P439" i="5"/>
  <c r="N439" i="5"/>
  <c r="M439" i="5"/>
  <c r="P438" i="5"/>
  <c r="N438" i="5"/>
  <c r="M438" i="5"/>
  <c r="P437" i="5"/>
  <c r="N437" i="5"/>
  <c r="M437" i="5"/>
  <c r="P436" i="5"/>
  <c r="N436" i="5"/>
  <c r="M436" i="5"/>
  <c r="P435" i="5"/>
  <c r="N435" i="5"/>
  <c r="M435" i="5"/>
  <c r="P434" i="5"/>
  <c r="N434" i="5"/>
  <c r="M434" i="5"/>
  <c r="P433" i="5"/>
  <c r="N433" i="5"/>
  <c r="M433" i="5"/>
  <c r="P432" i="5"/>
  <c r="N432" i="5"/>
  <c r="M432" i="5"/>
  <c r="P431" i="5"/>
  <c r="N431" i="5"/>
  <c r="M431" i="5"/>
  <c r="P430" i="5"/>
  <c r="N430" i="5"/>
  <c r="M430" i="5"/>
  <c r="P429" i="5"/>
  <c r="N429" i="5"/>
  <c r="M429" i="5"/>
  <c r="P428" i="5"/>
  <c r="N428" i="5"/>
  <c r="M428" i="5"/>
  <c r="P427" i="5"/>
  <c r="N427" i="5"/>
  <c r="M427" i="5"/>
  <c r="P426" i="5"/>
  <c r="N426" i="5"/>
  <c r="M426" i="5"/>
  <c r="P425" i="5"/>
  <c r="N425" i="5"/>
  <c r="M425" i="5"/>
  <c r="P424" i="5"/>
  <c r="N424" i="5"/>
  <c r="M424" i="5"/>
  <c r="P423" i="5"/>
  <c r="N423" i="5"/>
  <c r="M423" i="5"/>
  <c r="P422" i="5"/>
  <c r="N422" i="5"/>
  <c r="M422" i="5"/>
  <c r="P421" i="5"/>
  <c r="N421" i="5"/>
  <c r="M421" i="5"/>
  <c r="P420" i="5"/>
  <c r="N420" i="5"/>
  <c r="M420" i="5"/>
  <c r="P419" i="5"/>
  <c r="N419" i="5"/>
  <c r="M419" i="5"/>
  <c r="P418" i="5"/>
  <c r="N418" i="5"/>
  <c r="M418" i="5"/>
  <c r="P417" i="5"/>
  <c r="N417" i="5"/>
  <c r="M417" i="5"/>
  <c r="P416" i="5"/>
  <c r="N416" i="5"/>
  <c r="M416" i="5"/>
  <c r="P415" i="5"/>
  <c r="N415" i="5"/>
  <c r="M415" i="5"/>
  <c r="P414" i="5"/>
  <c r="N414" i="5"/>
  <c r="M414" i="5"/>
  <c r="P413" i="5"/>
  <c r="N413" i="5"/>
  <c r="M413" i="5"/>
  <c r="P412" i="5"/>
  <c r="N412" i="5"/>
  <c r="M412" i="5"/>
  <c r="P411" i="5"/>
  <c r="N411" i="5"/>
  <c r="M411" i="5"/>
  <c r="P410" i="5"/>
  <c r="N410" i="5"/>
  <c r="M410" i="5"/>
  <c r="P409" i="5"/>
  <c r="N409" i="5"/>
  <c r="M409" i="5"/>
  <c r="P408" i="5"/>
  <c r="N408" i="5"/>
  <c r="M408" i="5"/>
  <c r="P407" i="5"/>
  <c r="N407" i="5"/>
  <c r="M407" i="5"/>
  <c r="P406" i="5"/>
  <c r="N406" i="5"/>
  <c r="M406" i="5"/>
  <c r="P405" i="5"/>
  <c r="N405" i="5"/>
  <c r="M405" i="5"/>
  <c r="P404" i="5"/>
  <c r="N404" i="5"/>
  <c r="M404" i="5"/>
  <c r="P403" i="5"/>
  <c r="N403" i="5"/>
  <c r="M403" i="5"/>
  <c r="P402" i="5"/>
  <c r="N402" i="5"/>
  <c r="M402" i="5"/>
  <c r="P401" i="5"/>
  <c r="N401" i="5"/>
  <c r="M401" i="5"/>
  <c r="P400" i="5"/>
  <c r="N400" i="5"/>
  <c r="M400" i="5"/>
  <c r="P399" i="5"/>
  <c r="N399" i="5"/>
  <c r="M399" i="5"/>
  <c r="P398" i="5"/>
  <c r="N398" i="5"/>
  <c r="M398" i="5"/>
  <c r="P397" i="5"/>
  <c r="N397" i="5"/>
  <c r="M397" i="5"/>
  <c r="P396" i="5"/>
  <c r="N396" i="5"/>
  <c r="M396" i="5"/>
  <c r="P395" i="5"/>
  <c r="N395" i="5"/>
  <c r="M395" i="5"/>
  <c r="P394" i="5"/>
  <c r="N394" i="5"/>
  <c r="M394" i="5"/>
  <c r="P393" i="5"/>
  <c r="N393" i="5"/>
  <c r="M393" i="5"/>
  <c r="P392" i="5"/>
  <c r="N392" i="5"/>
  <c r="M392" i="5"/>
  <c r="P391" i="5"/>
  <c r="N391" i="5"/>
  <c r="M391" i="5"/>
  <c r="P390" i="5"/>
  <c r="N390" i="5"/>
  <c r="M390" i="5"/>
  <c r="P389" i="5"/>
  <c r="N389" i="5"/>
  <c r="M389" i="5"/>
  <c r="P388" i="5"/>
  <c r="N388" i="5"/>
  <c r="M388" i="5"/>
  <c r="P387" i="5"/>
  <c r="N387" i="5"/>
  <c r="M387" i="5"/>
  <c r="P386" i="5"/>
  <c r="N386" i="5"/>
  <c r="M386" i="5"/>
  <c r="P385" i="5"/>
  <c r="N385" i="5"/>
  <c r="M385" i="5"/>
  <c r="P384" i="5"/>
  <c r="N384" i="5"/>
  <c r="M384" i="5"/>
  <c r="P383" i="5"/>
  <c r="N383" i="5"/>
  <c r="M383" i="5"/>
  <c r="P382" i="5"/>
  <c r="N382" i="5"/>
  <c r="M382" i="5"/>
  <c r="P381" i="5"/>
  <c r="N381" i="5"/>
  <c r="M381" i="5"/>
  <c r="P380" i="5"/>
  <c r="N380" i="5"/>
  <c r="M380" i="5"/>
  <c r="P379" i="5"/>
  <c r="N379" i="5"/>
  <c r="M379" i="5"/>
  <c r="P378" i="5"/>
  <c r="N378" i="5"/>
  <c r="M378" i="5"/>
  <c r="P377" i="5"/>
  <c r="N377" i="5"/>
  <c r="M377" i="5"/>
  <c r="P376" i="5"/>
  <c r="N376" i="5"/>
  <c r="M376" i="5"/>
  <c r="P375" i="5"/>
  <c r="N375" i="5"/>
  <c r="M375" i="5"/>
  <c r="P374" i="5"/>
  <c r="N374" i="5"/>
  <c r="M374" i="5"/>
  <c r="P373" i="5"/>
  <c r="N373" i="5"/>
  <c r="M373" i="5"/>
  <c r="P372" i="5"/>
  <c r="N372" i="5"/>
  <c r="M372" i="5"/>
  <c r="P371" i="5"/>
  <c r="N371" i="5"/>
  <c r="M371" i="5"/>
  <c r="P370" i="5"/>
  <c r="N370" i="5"/>
  <c r="M370" i="5"/>
  <c r="P369" i="5"/>
  <c r="N369" i="5"/>
  <c r="M369" i="5"/>
  <c r="P368" i="5"/>
  <c r="N368" i="5"/>
  <c r="M368" i="5"/>
  <c r="P367" i="5"/>
  <c r="N367" i="5"/>
  <c r="M367" i="5"/>
  <c r="P366" i="5"/>
  <c r="N366" i="5"/>
  <c r="M366" i="5"/>
  <c r="P365" i="5"/>
  <c r="N365" i="5"/>
  <c r="M365" i="5"/>
  <c r="P364" i="5"/>
  <c r="N364" i="5"/>
  <c r="M364" i="5"/>
  <c r="P363" i="5"/>
  <c r="N363" i="5"/>
  <c r="M363" i="5"/>
  <c r="P362" i="5"/>
  <c r="N362" i="5"/>
  <c r="M362" i="5"/>
  <c r="P361" i="5"/>
  <c r="N361" i="5"/>
  <c r="M361" i="5"/>
  <c r="P360" i="5"/>
  <c r="N360" i="5"/>
  <c r="M360" i="5"/>
  <c r="P359" i="5"/>
  <c r="N359" i="5"/>
  <c r="M359" i="5"/>
  <c r="P358" i="5"/>
  <c r="N358" i="5"/>
  <c r="M358" i="5"/>
  <c r="P357" i="5"/>
  <c r="N357" i="5"/>
  <c r="M357" i="5"/>
  <c r="P356" i="5"/>
  <c r="N356" i="5"/>
  <c r="M356" i="5"/>
  <c r="P355" i="5"/>
  <c r="N355" i="5"/>
  <c r="M355" i="5"/>
  <c r="P354" i="5"/>
  <c r="N354" i="5"/>
  <c r="M354" i="5"/>
  <c r="P353" i="5"/>
  <c r="N353" i="5"/>
  <c r="M353" i="5"/>
  <c r="P352" i="5"/>
  <c r="N352" i="5"/>
  <c r="M352" i="5"/>
  <c r="P351" i="5"/>
  <c r="N351" i="5"/>
  <c r="M351" i="5"/>
  <c r="P350" i="5"/>
  <c r="N350" i="5"/>
  <c r="M350" i="5"/>
  <c r="P349" i="5"/>
  <c r="N349" i="5"/>
  <c r="M349" i="5"/>
  <c r="P348" i="5"/>
  <c r="N348" i="5"/>
  <c r="M348" i="5"/>
  <c r="P347" i="5"/>
  <c r="N347" i="5"/>
  <c r="M347" i="5"/>
  <c r="P346" i="5"/>
  <c r="N346" i="5"/>
  <c r="M346" i="5"/>
  <c r="P345" i="5"/>
  <c r="N345" i="5"/>
  <c r="M345" i="5"/>
  <c r="P344" i="5"/>
  <c r="N344" i="5"/>
  <c r="M344" i="5"/>
  <c r="P343" i="5"/>
  <c r="N343" i="5"/>
  <c r="M343" i="5"/>
  <c r="P342" i="5"/>
  <c r="N342" i="5"/>
  <c r="M342" i="5"/>
  <c r="P341" i="5"/>
  <c r="N341" i="5"/>
  <c r="M341" i="5"/>
  <c r="P340" i="5"/>
  <c r="N340" i="5"/>
  <c r="M340" i="5"/>
  <c r="P339" i="5"/>
  <c r="N339" i="5"/>
  <c r="M339" i="5"/>
  <c r="P338" i="5"/>
  <c r="N338" i="5"/>
  <c r="M338" i="5"/>
  <c r="P337" i="5"/>
  <c r="N337" i="5"/>
  <c r="M337" i="5"/>
  <c r="P336" i="5"/>
  <c r="N336" i="5"/>
  <c r="M336" i="5"/>
  <c r="P335" i="5"/>
  <c r="N335" i="5"/>
  <c r="M335" i="5"/>
  <c r="P334" i="5"/>
  <c r="N334" i="5"/>
  <c r="M334" i="5"/>
  <c r="P333" i="5"/>
  <c r="N333" i="5"/>
  <c r="M333" i="5"/>
  <c r="P332" i="5"/>
  <c r="N332" i="5"/>
  <c r="M332" i="5"/>
  <c r="P331" i="5"/>
  <c r="N331" i="5"/>
  <c r="M331" i="5"/>
  <c r="P330" i="5"/>
  <c r="N330" i="5"/>
  <c r="M330" i="5"/>
  <c r="P329" i="5"/>
  <c r="N329" i="5"/>
  <c r="M329" i="5"/>
  <c r="P328" i="5"/>
  <c r="N328" i="5"/>
  <c r="M328" i="5"/>
  <c r="P327" i="5"/>
  <c r="N327" i="5"/>
  <c r="M327" i="5"/>
  <c r="P326" i="5"/>
  <c r="N326" i="5"/>
  <c r="M326" i="5"/>
  <c r="P325" i="5"/>
  <c r="N325" i="5"/>
  <c r="M325" i="5"/>
  <c r="P324" i="5"/>
  <c r="N324" i="5"/>
  <c r="M324" i="5"/>
  <c r="P323" i="5"/>
  <c r="N323" i="5"/>
  <c r="M323" i="5"/>
  <c r="P322" i="5"/>
  <c r="N322" i="5"/>
  <c r="M322" i="5"/>
  <c r="P321" i="5"/>
  <c r="N321" i="5"/>
  <c r="M321" i="5"/>
  <c r="P320" i="5"/>
  <c r="N320" i="5"/>
  <c r="M320" i="5"/>
  <c r="P319" i="5"/>
  <c r="N319" i="5"/>
  <c r="M319" i="5"/>
  <c r="P318" i="5"/>
  <c r="N318" i="5"/>
  <c r="M318" i="5"/>
  <c r="P317" i="5"/>
  <c r="N317" i="5"/>
  <c r="M317" i="5"/>
  <c r="P316" i="5"/>
  <c r="N316" i="5"/>
  <c r="M316" i="5"/>
  <c r="P315" i="5"/>
  <c r="N315" i="5"/>
  <c r="M315" i="5"/>
  <c r="P314" i="5"/>
  <c r="N314" i="5"/>
  <c r="M314" i="5"/>
  <c r="P313" i="5"/>
  <c r="N313" i="5"/>
  <c r="M313" i="5"/>
  <c r="P312" i="5"/>
  <c r="N312" i="5"/>
  <c r="M312" i="5"/>
  <c r="P311" i="5"/>
  <c r="N311" i="5"/>
  <c r="M311" i="5"/>
  <c r="P310" i="5"/>
  <c r="N310" i="5"/>
  <c r="M310" i="5"/>
  <c r="P309" i="5"/>
  <c r="N309" i="5"/>
  <c r="M309" i="5"/>
  <c r="P308" i="5"/>
  <c r="N308" i="5"/>
  <c r="M308" i="5"/>
  <c r="P307" i="5"/>
  <c r="N307" i="5"/>
  <c r="M307" i="5"/>
  <c r="P306" i="5"/>
  <c r="N306" i="5"/>
  <c r="M306" i="5"/>
  <c r="P305" i="5"/>
  <c r="N305" i="5"/>
  <c r="M305" i="5"/>
  <c r="P304" i="5"/>
  <c r="N304" i="5"/>
  <c r="M304" i="5"/>
  <c r="P303" i="5"/>
  <c r="N303" i="5"/>
  <c r="M303" i="5"/>
  <c r="P302" i="5"/>
  <c r="N302" i="5"/>
  <c r="M302" i="5"/>
  <c r="P301" i="5"/>
  <c r="N301" i="5"/>
  <c r="M301" i="5"/>
  <c r="P300" i="5"/>
  <c r="N300" i="5"/>
  <c r="M300" i="5"/>
  <c r="P299" i="5"/>
  <c r="N299" i="5"/>
  <c r="M299" i="5"/>
  <c r="P298" i="5"/>
  <c r="N298" i="5"/>
  <c r="M298" i="5"/>
  <c r="P297" i="5"/>
  <c r="N297" i="5"/>
  <c r="M297" i="5"/>
  <c r="P296" i="5"/>
  <c r="N296" i="5"/>
  <c r="M296" i="5"/>
  <c r="P295" i="5"/>
  <c r="N295" i="5"/>
  <c r="M295" i="5"/>
  <c r="P294" i="5"/>
  <c r="N294" i="5"/>
  <c r="M294" i="5"/>
  <c r="P293" i="5"/>
  <c r="N293" i="5"/>
  <c r="M293" i="5"/>
  <c r="P292" i="5"/>
  <c r="N292" i="5"/>
  <c r="M292" i="5"/>
  <c r="P291" i="5"/>
  <c r="N291" i="5"/>
  <c r="M291" i="5"/>
  <c r="P290" i="5"/>
  <c r="N290" i="5"/>
  <c r="M290" i="5"/>
  <c r="P289" i="5"/>
  <c r="N289" i="5"/>
  <c r="M289" i="5"/>
  <c r="P288" i="5"/>
  <c r="N288" i="5"/>
  <c r="M288" i="5"/>
  <c r="P287" i="5"/>
  <c r="N287" i="5"/>
  <c r="M287" i="5"/>
  <c r="P286" i="5"/>
  <c r="N286" i="5"/>
  <c r="M286" i="5"/>
  <c r="P285" i="5"/>
  <c r="N285" i="5"/>
  <c r="M285" i="5"/>
  <c r="P284" i="5"/>
  <c r="N284" i="5"/>
  <c r="M284" i="5"/>
  <c r="P283" i="5"/>
  <c r="N283" i="5"/>
  <c r="M283" i="5"/>
  <c r="P282" i="5"/>
  <c r="N282" i="5"/>
  <c r="M282" i="5"/>
  <c r="P281" i="5"/>
  <c r="N281" i="5"/>
  <c r="M281" i="5"/>
  <c r="P280" i="5"/>
  <c r="N280" i="5"/>
  <c r="M280" i="5"/>
  <c r="P279" i="5"/>
  <c r="N279" i="5"/>
  <c r="M279" i="5"/>
  <c r="P278" i="5"/>
  <c r="N278" i="5"/>
  <c r="M278" i="5"/>
  <c r="P277" i="5"/>
  <c r="N277" i="5"/>
  <c r="M277" i="5"/>
  <c r="P276" i="5"/>
  <c r="N276" i="5"/>
  <c r="M276" i="5"/>
  <c r="P275" i="5"/>
  <c r="N275" i="5"/>
  <c r="M275" i="5"/>
  <c r="P274" i="5"/>
  <c r="N274" i="5"/>
  <c r="M274" i="5"/>
  <c r="P273" i="5"/>
  <c r="N273" i="5"/>
  <c r="M273" i="5"/>
  <c r="P272" i="5"/>
  <c r="N272" i="5"/>
  <c r="M272" i="5"/>
  <c r="P271" i="5"/>
  <c r="N271" i="5"/>
  <c r="M271" i="5"/>
  <c r="P270" i="5"/>
  <c r="N270" i="5"/>
  <c r="M270" i="5"/>
  <c r="P269" i="5"/>
  <c r="N269" i="5"/>
  <c r="M269" i="5"/>
  <c r="P268" i="5"/>
  <c r="N268" i="5"/>
  <c r="M268" i="5"/>
  <c r="P267" i="5"/>
  <c r="N267" i="5"/>
  <c r="M267" i="5"/>
  <c r="P266" i="5"/>
  <c r="N266" i="5"/>
  <c r="M266" i="5"/>
  <c r="P265" i="5"/>
  <c r="N265" i="5"/>
  <c r="M265" i="5"/>
  <c r="P264" i="5"/>
  <c r="N264" i="5"/>
  <c r="M264" i="5"/>
  <c r="P263" i="5"/>
  <c r="N263" i="5"/>
  <c r="M263" i="5"/>
  <c r="P262" i="5"/>
  <c r="N262" i="5"/>
  <c r="M262" i="5"/>
  <c r="P261" i="5"/>
  <c r="N261" i="5"/>
  <c r="M261" i="5"/>
  <c r="P260" i="5"/>
  <c r="N260" i="5"/>
  <c r="M260" i="5"/>
  <c r="P259" i="5"/>
  <c r="N259" i="5"/>
  <c r="M259" i="5"/>
  <c r="P258" i="5"/>
  <c r="N258" i="5"/>
  <c r="M258" i="5"/>
  <c r="P257" i="5"/>
  <c r="N257" i="5"/>
  <c r="M257" i="5"/>
  <c r="P256" i="5"/>
  <c r="N256" i="5"/>
  <c r="M256" i="5"/>
  <c r="P255" i="5"/>
  <c r="N255" i="5"/>
  <c r="M255" i="5"/>
  <c r="P254" i="5"/>
  <c r="N254" i="5"/>
  <c r="M254" i="5"/>
  <c r="P253" i="5"/>
  <c r="N253" i="5"/>
  <c r="M253" i="5"/>
  <c r="P252" i="5"/>
  <c r="N252" i="5"/>
  <c r="M252" i="5"/>
  <c r="P251" i="5"/>
  <c r="N251" i="5"/>
  <c r="M251" i="5"/>
  <c r="P250" i="5"/>
  <c r="N250" i="5"/>
  <c r="M250" i="5"/>
  <c r="P249" i="5"/>
  <c r="N249" i="5"/>
  <c r="M249" i="5"/>
  <c r="P248" i="5"/>
  <c r="N248" i="5"/>
  <c r="M248" i="5"/>
  <c r="P247" i="5"/>
  <c r="N247" i="5"/>
  <c r="M247" i="5"/>
  <c r="P246" i="5"/>
  <c r="N246" i="5"/>
  <c r="M246" i="5"/>
  <c r="P245" i="5"/>
  <c r="N245" i="5"/>
  <c r="M245" i="5"/>
  <c r="P244" i="5"/>
  <c r="N244" i="5"/>
  <c r="M244" i="5"/>
  <c r="P243" i="5"/>
  <c r="N243" i="5"/>
  <c r="M243" i="5"/>
  <c r="P242" i="5"/>
  <c r="N242" i="5"/>
  <c r="M242" i="5"/>
  <c r="P241" i="5"/>
  <c r="N241" i="5"/>
  <c r="M241" i="5"/>
  <c r="P240" i="5"/>
  <c r="N240" i="5"/>
  <c r="M240" i="5"/>
  <c r="P239" i="5"/>
  <c r="N239" i="5"/>
  <c r="M239" i="5"/>
  <c r="P238" i="5"/>
  <c r="N238" i="5"/>
  <c r="M238" i="5"/>
  <c r="P237" i="5"/>
  <c r="N237" i="5"/>
  <c r="M237" i="5"/>
  <c r="P236" i="5"/>
  <c r="N236" i="5"/>
  <c r="M236" i="5"/>
  <c r="P235" i="5"/>
  <c r="N235" i="5"/>
  <c r="M235" i="5"/>
  <c r="P234" i="5"/>
  <c r="N234" i="5"/>
  <c r="M234" i="5"/>
  <c r="P233" i="5"/>
  <c r="N233" i="5"/>
  <c r="M233" i="5"/>
  <c r="P232" i="5"/>
  <c r="N232" i="5"/>
  <c r="M232" i="5"/>
  <c r="P231" i="5"/>
  <c r="N231" i="5"/>
  <c r="M231" i="5"/>
  <c r="P230" i="5"/>
  <c r="N230" i="5"/>
  <c r="M230" i="5"/>
  <c r="P229" i="5"/>
  <c r="N229" i="5"/>
  <c r="M229" i="5"/>
  <c r="P228" i="5"/>
  <c r="N228" i="5"/>
  <c r="M228" i="5"/>
  <c r="P227" i="5"/>
  <c r="N227" i="5"/>
  <c r="M227" i="5"/>
  <c r="P226" i="5"/>
  <c r="N226" i="5"/>
  <c r="M226" i="5"/>
  <c r="P225" i="5"/>
  <c r="N225" i="5"/>
  <c r="M225" i="5"/>
  <c r="P224" i="5"/>
  <c r="N224" i="5"/>
  <c r="M224" i="5"/>
  <c r="P223" i="5"/>
  <c r="N223" i="5"/>
  <c r="M223" i="5"/>
  <c r="P222" i="5"/>
  <c r="N222" i="5"/>
  <c r="M222" i="5"/>
  <c r="P221" i="5"/>
  <c r="N221" i="5"/>
  <c r="M221" i="5"/>
  <c r="P220" i="5"/>
  <c r="N220" i="5"/>
  <c r="M220" i="5"/>
  <c r="P219" i="5"/>
  <c r="N219" i="5"/>
  <c r="M219" i="5"/>
  <c r="P218" i="5"/>
  <c r="N218" i="5"/>
  <c r="M218" i="5"/>
  <c r="P217" i="5"/>
  <c r="N217" i="5"/>
  <c r="M217" i="5"/>
  <c r="P216" i="5"/>
  <c r="N216" i="5"/>
  <c r="M216" i="5"/>
  <c r="P215" i="5"/>
  <c r="N215" i="5"/>
  <c r="M215" i="5"/>
  <c r="P214" i="5"/>
  <c r="N214" i="5"/>
  <c r="M214" i="5"/>
  <c r="P213" i="5"/>
  <c r="N213" i="5"/>
  <c r="M213" i="5"/>
  <c r="P212" i="5"/>
  <c r="N212" i="5"/>
  <c r="M212" i="5"/>
  <c r="P211" i="5"/>
  <c r="N211" i="5"/>
  <c r="M211" i="5"/>
  <c r="P210" i="5"/>
  <c r="N210" i="5"/>
  <c r="M210" i="5"/>
  <c r="P209" i="5"/>
  <c r="N209" i="5"/>
  <c r="M209" i="5"/>
  <c r="P208" i="5"/>
  <c r="N208" i="5"/>
  <c r="M208" i="5"/>
  <c r="P207" i="5"/>
  <c r="N207" i="5"/>
  <c r="M207" i="5"/>
  <c r="P206" i="5"/>
  <c r="N206" i="5"/>
  <c r="M206" i="5"/>
  <c r="P205" i="5"/>
  <c r="N205" i="5"/>
  <c r="M205" i="5"/>
  <c r="P204" i="5"/>
  <c r="N204" i="5"/>
  <c r="M204" i="5"/>
  <c r="P203" i="5"/>
  <c r="N203" i="5"/>
  <c r="M203" i="5"/>
  <c r="P202" i="5"/>
  <c r="N202" i="5"/>
  <c r="M202" i="5"/>
  <c r="P201" i="5"/>
  <c r="N201" i="5"/>
  <c r="M201" i="5"/>
  <c r="P200" i="5"/>
  <c r="N200" i="5"/>
  <c r="M200" i="5"/>
  <c r="P199" i="5"/>
  <c r="N199" i="5"/>
  <c r="M199" i="5"/>
  <c r="P198" i="5"/>
  <c r="N198" i="5"/>
  <c r="M198" i="5"/>
  <c r="P197" i="5"/>
  <c r="N197" i="5"/>
  <c r="M197" i="5"/>
  <c r="P196" i="5"/>
  <c r="N196" i="5"/>
  <c r="M196" i="5"/>
  <c r="P195" i="5"/>
  <c r="N195" i="5"/>
  <c r="M195" i="5"/>
  <c r="P194" i="5"/>
  <c r="N194" i="5"/>
  <c r="M194" i="5"/>
  <c r="P193" i="5"/>
  <c r="N193" i="5"/>
  <c r="M193" i="5"/>
  <c r="P192" i="5"/>
  <c r="N192" i="5"/>
  <c r="M192" i="5"/>
  <c r="P191" i="5"/>
  <c r="N191" i="5"/>
  <c r="M191" i="5"/>
  <c r="P190" i="5"/>
  <c r="N190" i="5"/>
  <c r="M190" i="5"/>
  <c r="P189" i="5"/>
  <c r="N189" i="5"/>
  <c r="M189" i="5"/>
  <c r="P188" i="5"/>
  <c r="N188" i="5"/>
  <c r="M188" i="5"/>
  <c r="P187" i="5"/>
  <c r="N187" i="5"/>
  <c r="M187" i="5"/>
  <c r="P186" i="5"/>
  <c r="N186" i="5"/>
  <c r="M186" i="5"/>
  <c r="P185" i="5"/>
  <c r="N185" i="5"/>
  <c r="M185" i="5"/>
  <c r="P184" i="5"/>
  <c r="N184" i="5"/>
  <c r="M184" i="5"/>
  <c r="P183" i="5"/>
  <c r="N183" i="5"/>
  <c r="M183" i="5"/>
  <c r="P182" i="5"/>
  <c r="N182" i="5"/>
  <c r="M182" i="5"/>
  <c r="P181" i="5"/>
  <c r="N181" i="5"/>
  <c r="M181" i="5"/>
  <c r="P180" i="5"/>
  <c r="N180" i="5"/>
  <c r="M180" i="5"/>
  <c r="P179" i="5"/>
  <c r="N179" i="5"/>
  <c r="M179" i="5"/>
  <c r="P178" i="5"/>
  <c r="N178" i="5"/>
  <c r="M178" i="5"/>
  <c r="P177" i="5"/>
  <c r="N177" i="5"/>
  <c r="M177" i="5"/>
  <c r="P176" i="5"/>
  <c r="N176" i="5"/>
  <c r="M176" i="5"/>
  <c r="P175" i="5"/>
  <c r="N175" i="5"/>
  <c r="M175" i="5"/>
  <c r="P174" i="5"/>
  <c r="N174" i="5"/>
  <c r="M174" i="5"/>
  <c r="P173" i="5"/>
  <c r="N173" i="5"/>
  <c r="M173" i="5"/>
  <c r="P172" i="5"/>
  <c r="N172" i="5"/>
  <c r="M172" i="5"/>
  <c r="P171" i="5"/>
  <c r="N171" i="5"/>
  <c r="M171" i="5"/>
  <c r="P170" i="5"/>
  <c r="N170" i="5"/>
  <c r="M170" i="5"/>
  <c r="P169" i="5"/>
  <c r="N169" i="5"/>
  <c r="M169" i="5"/>
  <c r="P168" i="5"/>
  <c r="N168" i="5"/>
  <c r="M168" i="5"/>
  <c r="P167" i="5"/>
  <c r="N167" i="5"/>
  <c r="M167" i="5"/>
  <c r="P166" i="5"/>
  <c r="N166" i="5"/>
  <c r="M166" i="5"/>
  <c r="P165" i="5"/>
  <c r="N165" i="5"/>
  <c r="M165" i="5"/>
  <c r="P164" i="5"/>
  <c r="N164" i="5"/>
  <c r="M164" i="5"/>
  <c r="P163" i="5"/>
  <c r="N163" i="5"/>
  <c r="M163" i="5"/>
  <c r="P162" i="5"/>
  <c r="N162" i="5"/>
  <c r="M162" i="5"/>
  <c r="P161" i="5"/>
  <c r="N161" i="5"/>
  <c r="M161" i="5"/>
  <c r="P160" i="5"/>
  <c r="N160" i="5"/>
  <c r="M160" i="5"/>
  <c r="P159" i="5"/>
  <c r="N159" i="5"/>
  <c r="M159" i="5"/>
  <c r="P158" i="5"/>
  <c r="N158" i="5"/>
  <c r="M158" i="5"/>
  <c r="P157" i="5"/>
  <c r="N157" i="5"/>
  <c r="M157" i="5"/>
  <c r="P156" i="5"/>
  <c r="N156" i="5"/>
  <c r="M156" i="5"/>
  <c r="P155" i="5"/>
  <c r="N155" i="5"/>
  <c r="M155" i="5"/>
  <c r="P154" i="5"/>
  <c r="N154" i="5"/>
  <c r="M154" i="5"/>
  <c r="P153" i="5"/>
  <c r="N153" i="5"/>
  <c r="M153" i="5"/>
  <c r="P152" i="5"/>
  <c r="N152" i="5"/>
  <c r="M152" i="5"/>
  <c r="P151" i="5"/>
  <c r="N151" i="5"/>
  <c r="M151" i="5"/>
  <c r="P150" i="5"/>
  <c r="N150" i="5"/>
  <c r="M150" i="5"/>
  <c r="P149" i="5"/>
  <c r="N149" i="5"/>
  <c r="M149" i="5"/>
  <c r="P148" i="5"/>
  <c r="N148" i="5"/>
  <c r="M148" i="5"/>
  <c r="P147" i="5"/>
  <c r="N147" i="5"/>
  <c r="M147" i="5"/>
  <c r="P146" i="5"/>
  <c r="N146" i="5"/>
  <c r="M146" i="5"/>
  <c r="P145" i="5"/>
  <c r="N145" i="5"/>
  <c r="M145" i="5"/>
  <c r="P144" i="5"/>
  <c r="N144" i="5"/>
  <c r="M144" i="5"/>
  <c r="P143" i="5"/>
  <c r="N143" i="5"/>
  <c r="M143" i="5"/>
  <c r="P142" i="5"/>
  <c r="N142" i="5"/>
  <c r="M142" i="5"/>
  <c r="P141" i="5"/>
  <c r="N141" i="5"/>
  <c r="M141" i="5"/>
  <c r="P140" i="5"/>
  <c r="N140" i="5"/>
  <c r="M140" i="5"/>
  <c r="P139" i="5"/>
  <c r="N139" i="5"/>
  <c r="M139" i="5"/>
  <c r="P138" i="5"/>
  <c r="N138" i="5"/>
  <c r="M138" i="5"/>
  <c r="P137" i="5"/>
  <c r="N137" i="5"/>
  <c r="M137" i="5"/>
  <c r="P136" i="5"/>
  <c r="N136" i="5"/>
  <c r="M136" i="5"/>
  <c r="P135" i="5"/>
  <c r="N135" i="5"/>
  <c r="M135" i="5"/>
  <c r="P134" i="5"/>
  <c r="N134" i="5"/>
  <c r="M134" i="5"/>
  <c r="P133" i="5"/>
  <c r="N133" i="5"/>
  <c r="M133" i="5"/>
  <c r="P132" i="5"/>
  <c r="N132" i="5"/>
  <c r="M132" i="5"/>
  <c r="P131" i="5"/>
  <c r="N131" i="5"/>
  <c r="M131" i="5"/>
  <c r="P130" i="5"/>
  <c r="N130" i="5"/>
  <c r="M130" i="5"/>
  <c r="P129" i="5"/>
  <c r="N129" i="5"/>
  <c r="M129" i="5"/>
  <c r="P128" i="5"/>
  <c r="N128" i="5"/>
  <c r="M128" i="5"/>
  <c r="P127" i="5"/>
  <c r="N127" i="5"/>
  <c r="M127" i="5"/>
  <c r="P126" i="5"/>
  <c r="N126" i="5"/>
  <c r="M126" i="5"/>
  <c r="P125" i="5"/>
  <c r="N125" i="5"/>
  <c r="M125" i="5"/>
  <c r="P124" i="5"/>
  <c r="N124" i="5"/>
  <c r="M124" i="5"/>
  <c r="P123" i="5"/>
  <c r="N123" i="5"/>
  <c r="M123" i="5"/>
  <c r="P122" i="5"/>
  <c r="N122" i="5"/>
  <c r="M122" i="5"/>
  <c r="P121" i="5"/>
  <c r="N121" i="5"/>
  <c r="M121" i="5"/>
  <c r="P120" i="5"/>
  <c r="N120" i="5"/>
  <c r="M120" i="5"/>
  <c r="P119" i="5"/>
  <c r="N119" i="5"/>
  <c r="M119" i="5"/>
  <c r="P118" i="5"/>
  <c r="N118" i="5"/>
  <c r="M118" i="5"/>
  <c r="P117" i="5"/>
  <c r="N117" i="5"/>
  <c r="M117" i="5"/>
  <c r="P116" i="5"/>
  <c r="N116" i="5"/>
  <c r="M116" i="5"/>
  <c r="P115" i="5"/>
  <c r="N115" i="5"/>
  <c r="M115" i="5"/>
  <c r="P114" i="5"/>
  <c r="N114" i="5"/>
  <c r="M114" i="5"/>
  <c r="P113" i="5"/>
  <c r="N113" i="5"/>
  <c r="M113" i="5"/>
  <c r="P112" i="5"/>
  <c r="N112" i="5"/>
  <c r="M112" i="5"/>
  <c r="P111" i="5"/>
  <c r="N111" i="5"/>
  <c r="M111" i="5"/>
  <c r="P110" i="5"/>
  <c r="N110" i="5"/>
  <c r="M110" i="5"/>
  <c r="P109" i="5"/>
  <c r="N109" i="5"/>
  <c r="M109" i="5"/>
  <c r="P108" i="5"/>
  <c r="N108" i="5"/>
  <c r="M108" i="5"/>
  <c r="P107" i="5"/>
  <c r="N107" i="5"/>
  <c r="M107" i="5"/>
  <c r="P106" i="5"/>
  <c r="N106" i="5"/>
  <c r="M106" i="5"/>
  <c r="P105" i="5"/>
  <c r="N105" i="5"/>
  <c r="M105" i="5"/>
  <c r="P104" i="5"/>
  <c r="N104" i="5"/>
  <c r="M104" i="5"/>
  <c r="P103" i="5"/>
  <c r="N103" i="5"/>
  <c r="M103" i="5"/>
  <c r="P102" i="5"/>
  <c r="N102" i="5"/>
  <c r="M102" i="5"/>
  <c r="P101" i="5"/>
  <c r="N101" i="5"/>
  <c r="M101" i="5"/>
  <c r="P100" i="5"/>
  <c r="N100" i="5"/>
  <c r="M100" i="5"/>
  <c r="P99" i="5"/>
  <c r="N99" i="5"/>
  <c r="M99" i="5"/>
  <c r="P98" i="5"/>
  <c r="N98" i="5"/>
  <c r="M98" i="5"/>
  <c r="P97" i="5"/>
  <c r="N97" i="5"/>
  <c r="M97" i="5"/>
  <c r="P96" i="5"/>
  <c r="N96" i="5"/>
  <c r="M96" i="5"/>
  <c r="P95" i="5"/>
  <c r="N95" i="5"/>
  <c r="M95" i="5"/>
  <c r="P94" i="5"/>
  <c r="N94" i="5"/>
  <c r="M94" i="5"/>
  <c r="P93" i="5"/>
  <c r="N93" i="5"/>
  <c r="M93" i="5"/>
  <c r="P92" i="5"/>
  <c r="N92" i="5"/>
  <c r="M92" i="5"/>
  <c r="P91" i="5"/>
  <c r="N91" i="5"/>
  <c r="M91" i="5"/>
  <c r="P90" i="5"/>
  <c r="N90" i="5"/>
  <c r="M90" i="5"/>
  <c r="P89" i="5"/>
  <c r="N89" i="5"/>
  <c r="M89" i="5"/>
  <c r="P88" i="5"/>
  <c r="N88" i="5"/>
  <c r="M88" i="5"/>
  <c r="P87" i="5"/>
  <c r="N87" i="5"/>
  <c r="M87" i="5"/>
  <c r="P86" i="5"/>
  <c r="N86" i="5"/>
  <c r="M86" i="5"/>
  <c r="P85" i="5"/>
  <c r="N85" i="5"/>
  <c r="M85" i="5"/>
  <c r="P84" i="5"/>
  <c r="N84" i="5"/>
  <c r="M84" i="5"/>
  <c r="P83" i="5"/>
  <c r="N83" i="5"/>
  <c r="M83" i="5"/>
  <c r="P82" i="5"/>
  <c r="N82" i="5"/>
  <c r="M82" i="5"/>
  <c r="P81" i="5"/>
  <c r="N81" i="5"/>
  <c r="M81" i="5"/>
  <c r="P80" i="5"/>
  <c r="N80" i="5"/>
  <c r="M80" i="5"/>
  <c r="P79" i="5"/>
  <c r="N79" i="5"/>
  <c r="M79" i="5"/>
  <c r="P78" i="5"/>
  <c r="N78" i="5"/>
  <c r="M78" i="5"/>
  <c r="P77" i="5"/>
  <c r="N77" i="5"/>
  <c r="M77" i="5"/>
  <c r="P76" i="5"/>
  <c r="N76" i="5"/>
  <c r="M76" i="5"/>
  <c r="P75" i="5"/>
  <c r="N75" i="5"/>
  <c r="M75" i="5"/>
  <c r="P74" i="5"/>
  <c r="N74" i="5"/>
  <c r="M74" i="5"/>
  <c r="P73" i="5"/>
  <c r="N73" i="5"/>
  <c r="M73" i="5"/>
  <c r="P72" i="5"/>
  <c r="N72" i="5"/>
  <c r="M72" i="5"/>
  <c r="P71" i="5"/>
  <c r="N71" i="5"/>
  <c r="M71" i="5"/>
  <c r="P70" i="5"/>
  <c r="N70" i="5"/>
  <c r="M70" i="5"/>
  <c r="P69" i="5"/>
  <c r="N69" i="5"/>
  <c r="M69" i="5"/>
  <c r="P68" i="5"/>
  <c r="N68" i="5"/>
  <c r="M68" i="5"/>
  <c r="P67" i="5"/>
  <c r="N67" i="5"/>
  <c r="M67" i="5"/>
  <c r="P66" i="5"/>
  <c r="N66" i="5"/>
  <c r="M66" i="5"/>
  <c r="P65" i="5"/>
  <c r="N65" i="5"/>
  <c r="M65" i="5"/>
  <c r="P64" i="5"/>
  <c r="N64" i="5"/>
  <c r="M64" i="5"/>
  <c r="P63" i="5"/>
  <c r="N63" i="5"/>
  <c r="M63" i="5"/>
  <c r="P62" i="5"/>
  <c r="N62" i="5"/>
  <c r="M62" i="5"/>
  <c r="P61" i="5"/>
  <c r="N61" i="5"/>
  <c r="M61" i="5"/>
  <c r="P60" i="5"/>
  <c r="N60" i="5"/>
  <c r="M60" i="5"/>
  <c r="P59" i="5"/>
  <c r="N59" i="5"/>
  <c r="M59" i="5"/>
  <c r="P58" i="5"/>
  <c r="N58" i="5"/>
  <c r="M58" i="5"/>
  <c r="P57" i="5"/>
  <c r="N57" i="5"/>
  <c r="M57" i="5"/>
  <c r="P56" i="5"/>
  <c r="N56" i="5"/>
  <c r="M56" i="5"/>
  <c r="P55" i="5"/>
  <c r="N55" i="5"/>
  <c r="M55" i="5"/>
  <c r="P54" i="5"/>
  <c r="N54" i="5"/>
  <c r="M54" i="5"/>
  <c r="P53" i="5"/>
  <c r="N53" i="5"/>
  <c r="M53" i="5"/>
  <c r="P52" i="5"/>
  <c r="N52" i="5"/>
  <c r="M52" i="5"/>
  <c r="P51" i="5"/>
  <c r="N51" i="5"/>
  <c r="M51" i="5"/>
  <c r="P50" i="5"/>
  <c r="N50" i="5"/>
  <c r="M50" i="5"/>
  <c r="P49" i="5"/>
  <c r="N49" i="5"/>
  <c r="M49" i="5"/>
  <c r="P48" i="5"/>
  <c r="N48" i="5"/>
  <c r="M48" i="5"/>
  <c r="P47" i="5"/>
  <c r="N47" i="5"/>
  <c r="M47" i="5"/>
  <c r="P46" i="5"/>
  <c r="N46" i="5"/>
  <c r="M46" i="5"/>
  <c r="P45" i="5"/>
  <c r="N45" i="5"/>
  <c r="M45" i="5"/>
  <c r="P44" i="5"/>
  <c r="N44" i="5"/>
  <c r="M44" i="5"/>
  <c r="P43" i="5"/>
  <c r="N43" i="5"/>
  <c r="M43" i="5"/>
  <c r="P42" i="5"/>
  <c r="N42" i="5"/>
  <c r="M42" i="5"/>
  <c r="P41" i="5"/>
  <c r="N41" i="5"/>
  <c r="M41" i="5"/>
  <c r="P40" i="5"/>
  <c r="N40" i="5"/>
  <c r="M40" i="5"/>
  <c r="P39" i="5"/>
  <c r="N39" i="5"/>
  <c r="M39" i="5"/>
  <c r="P38" i="5"/>
  <c r="N38" i="5"/>
  <c r="M38" i="5"/>
  <c r="P37" i="5"/>
  <c r="N37" i="5"/>
  <c r="M37" i="5"/>
  <c r="P36" i="5"/>
  <c r="N36" i="5"/>
  <c r="M36" i="5"/>
  <c r="P35" i="5"/>
  <c r="N35" i="5"/>
  <c r="M35" i="5"/>
  <c r="P34" i="5"/>
  <c r="N34" i="5"/>
  <c r="M34" i="5"/>
  <c r="P33" i="5"/>
  <c r="N33" i="5"/>
  <c r="M33" i="5"/>
  <c r="P32" i="5"/>
  <c r="N32" i="5"/>
  <c r="M32" i="5"/>
  <c r="P31" i="5"/>
  <c r="N31" i="5"/>
  <c r="M31" i="5"/>
  <c r="P30" i="5"/>
  <c r="N30" i="5"/>
  <c r="M30" i="5"/>
  <c r="P29" i="5"/>
  <c r="N29" i="5"/>
  <c r="M29" i="5"/>
  <c r="P28" i="5"/>
  <c r="N28" i="5"/>
  <c r="M28" i="5"/>
  <c r="P27" i="5"/>
  <c r="N27" i="5"/>
  <c r="M27" i="5"/>
  <c r="P26" i="5"/>
  <c r="N26" i="5"/>
  <c r="M26" i="5"/>
  <c r="P25" i="5"/>
  <c r="N25" i="5"/>
  <c r="M25" i="5"/>
  <c r="P24" i="5"/>
  <c r="N24" i="5"/>
  <c r="M24" i="5"/>
  <c r="P23" i="5"/>
  <c r="N23" i="5"/>
  <c r="M23" i="5"/>
  <c r="P22" i="5"/>
  <c r="N22" i="5"/>
  <c r="M22" i="5"/>
  <c r="P21" i="5"/>
  <c r="N21" i="5"/>
  <c r="M21" i="5"/>
  <c r="P20" i="5"/>
  <c r="N20" i="5"/>
  <c r="M20" i="5"/>
  <c r="P19" i="5"/>
  <c r="N19" i="5"/>
  <c r="M19" i="5"/>
  <c r="P18" i="5"/>
  <c r="N18" i="5"/>
  <c r="M18" i="5"/>
  <c r="P17" i="5"/>
  <c r="N17" i="5"/>
  <c r="M17" i="5"/>
  <c r="P16" i="5"/>
  <c r="N16" i="5"/>
  <c r="M16" i="5"/>
  <c r="P15" i="5"/>
  <c r="N15" i="5"/>
  <c r="M15" i="5"/>
  <c r="P14" i="5"/>
  <c r="N14" i="5"/>
  <c r="M14" i="5"/>
  <c r="U3" i="5"/>
  <c r="L7423" i="5" l="1"/>
  <c r="P7422" i="5"/>
  <c r="U342" i="1"/>
  <c r="U338" i="1"/>
  <c r="U334" i="1"/>
  <c r="U322" i="1"/>
  <c r="U321" i="1"/>
  <c r="U320" i="1"/>
  <c r="U315" i="1"/>
  <c r="U314" i="1"/>
  <c r="U304" i="1"/>
  <c r="U303" i="1"/>
  <c r="U302" i="1"/>
  <c r="U301" i="1"/>
  <c r="U297" i="1"/>
  <c r="U296" i="1"/>
  <c r="U295" i="1"/>
  <c r="U294" i="1"/>
  <c r="U293" i="1"/>
  <c r="U292" i="1"/>
  <c r="U291" i="1"/>
  <c r="U290" i="1"/>
  <c r="U289" i="1"/>
  <c r="U288" i="1"/>
  <c r="U287" i="1"/>
  <c r="U285" i="1"/>
  <c r="U284" i="1"/>
  <c r="U279" i="1"/>
  <c r="U278" i="1"/>
  <c r="U277" i="1"/>
  <c r="U276"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1" i="1"/>
  <c r="U227" i="1"/>
  <c r="U226" i="1"/>
  <c r="U225" i="1"/>
  <c r="U224" i="1"/>
  <c r="U223" i="1"/>
  <c r="U221" i="1"/>
  <c r="U217" i="1"/>
  <c r="U216" i="1"/>
  <c r="U215" i="1"/>
  <c r="U208" i="1"/>
  <c r="U207" i="1"/>
  <c r="U206" i="1"/>
  <c r="U205" i="1"/>
  <c r="U204" i="1"/>
  <c r="U203" i="1"/>
  <c r="U202" i="1"/>
  <c r="U201" i="1"/>
  <c r="U200" i="1"/>
  <c r="U199" i="1"/>
  <c r="U197" i="1"/>
  <c r="U196" i="1"/>
  <c r="U195" i="1"/>
  <c r="U194" i="1"/>
  <c r="U189" i="1"/>
  <c r="U185" i="1"/>
  <c r="U173" i="1"/>
  <c r="U172" i="1"/>
  <c r="U136" i="1"/>
  <c r="U124" i="1"/>
  <c r="U123" i="1"/>
  <c r="U122" i="1"/>
  <c r="U112" i="1"/>
  <c r="U111" i="1"/>
  <c r="U107" i="1"/>
  <c r="U106" i="1"/>
  <c r="U93" i="1"/>
  <c r="U86" i="1"/>
  <c r="U84" i="1"/>
  <c r="U83" i="1"/>
  <c r="U75" i="1"/>
  <c r="U74"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16" i="1"/>
  <c r="U13" i="1"/>
  <c r="M9" i="4"/>
  <c r="M12" i="4"/>
  <c r="M16" i="4"/>
  <c r="M19" i="4"/>
  <c r="M24" i="4"/>
  <c r="M25" i="4"/>
  <c r="M29" i="4"/>
  <c r="M31" i="4"/>
  <c r="M32" i="4"/>
  <c r="M36" i="4"/>
  <c r="M37" i="4"/>
  <c r="M39" i="4"/>
  <c r="M40" i="4"/>
  <c r="M41" i="4"/>
  <c r="M42" i="4"/>
  <c r="M43" i="4"/>
  <c r="M58" i="4"/>
  <c r="M59" i="4"/>
  <c r="M71" i="4"/>
  <c r="M72"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25" i="4"/>
  <c r="M133" i="4"/>
  <c r="M134" i="4"/>
  <c r="M136" i="4"/>
  <c r="M149" i="4"/>
  <c r="M153" i="4"/>
  <c r="M157" i="4"/>
  <c r="M158" i="4"/>
  <c r="M159" i="4"/>
  <c r="M160" i="4"/>
  <c r="M162" i="4"/>
  <c r="M179" i="4"/>
  <c r="M180" i="4"/>
  <c r="M182" i="4"/>
  <c r="M183" i="4"/>
  <c r="G3" i="4"/>
  <c r="G4" i="4"/>
  <c r="G5" i="4"/>
  <c r="G6" i="4"/>
  <c r="G7" i="4"/>
  <c r="G8" i="4"/>
  <c r="G9" i="4"/>
  <c r="G10" i="4"/>
  <c r="G11"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2" i="4"/>
  <c r="M203" i="1"/>
  <c r="O198" i="1"/>
  <c r="M198" i="1"/>
  <c r="O193" i="1"/>
  <c r="B120" i="4" l="1"/>
  <c r="C11" i="4" l="1"/>
  <c r="C15" i="4"/>
  <c r="M174" i="4" s="1"/>
  <c r="C19" i="4"/>
  <c r="M178" i="4" s="1"/>
  <c r="C23" i="4"/>
  <c r="M143" i="4" s="1"/>
  <c r="C16" i="4"/>
  <c r="M175" i="4" s="1"/>
  <c r="C12" i="4"/>
  <c r="M171" i="4" s="1"/>
  <c r="C13" i="4"/>
  <c r="M172" i="4" s="1"/>
  <c r="C17" i="4"/>
  <c r="M176" i="4" s="1"/>
  <c r="C21" i="4"/>
  <c r="M141" i="4" s="1"/>
  <c r="C14" i="4"/>
  <c r="M173" i="4" s="1"/>
  <c r="C18" i="4"/>
  <c r="M177" i="4" s="1"/>
  <c r="C22" i="4"/>
  <c r="M142" i="4" s="1"/>
  <c r="C20" i="4"/>
  <c r="M181" i="4" s="1"/>
  <c r="C31" i="4"/>
  <c r="M152" i="4" s="1"/>
  <c r="C43" i="4"/>
  <c r="M61" i="4" s="1"/>
  <c r="C51" i="4"/>
  <c r="M69" i="4" s="1"/>
  <c r="C28" i="4"/>
  <c r="M148" i="4" s="1"/>
  <c r="C32" i="4"/>
  <c r="M17" i="4" s="1"/>
  <c r="C36" i="4"/>
  <c r="M52" i="4" s="1"/>
  <c r="C40" i="4"/>
  <c r="M56" i="4" s="1"/>
  <c r="C44" i="4"/>
  <c r="M62" i="4" s="1"/>
  <c r="C48" i="4"/>
  <c r="M66" i="4" s="1"/>
  <c r="C52" i="4"/>
  <c r="M70" i="4" s="1"/>
  <c r="C24" i="4"/>
  <c r="M144" i="4" s="1"/>
  <c r="C25" i="4"/>
  <c r="M145" i="4" s="1"/>
  <c r="C29" i="4"/>
  <c r="M150" i="4" s="1"/>
  <c r="C33" i="4"/>
  <c r="M18" i="4" s="1"/>
  <c r="C37" i="4"/>
  <c r="M53" i="4" s="1"/>
  <c r="C41" i="4"/>
  <c r="M57" i="4" s="1"/>
  <c r="C45" i="4"/>
  <c r="M63" i="4" s="1"/>
  <c r="C49" i="4"/>
  <c r="M67" i="4" s="1"/>
  <c r="C26" i="4"/>
  <c r="M146" i="4" s="1"/>
  <c r="C30" i="4"/>
  <c r="M151" i="4" s="1"/>
  <c r="C34" i="4"/>
  <c r="M38" i="4" s="1"/>
  <c r="C38" i="4"/>
  <c r="M54" i="4" s="1"/>
  <c r="C42" i="4"/>
  <c r="M60" i="4" s="1"/>
  <c r="C46" i="4"/>
  <c r="M64" i="4" s="1"/>
  <c r="C50" i="4"/>
  <c r="M68" i="4" s="1"/>
  <c r="C27" i="4"/>
  <c r="M147" i="4" s="1"/>
  <c r="C35" i="4"/>
  <c r="M51" i="4" s="1"/>
  <c r="C39" i="4"/>
  <c r="M55" i="4" s="1"/>
  <c r="C47" i="4"/>
  <c r="M65" i="4" s="1"/>
  <c r="C10" i="4"/>
  <c r="M15" i="4" s="1"/>
  <c r="C8" i="4"/>
  <c r="M14" i="4" s="1"/>
  <c r="C9" i="4"/>
  <c r="M13" i="4" s="1"/>
  <c r="B121" i="4"/>
  <c r="C4" i="4"/>
  <c r="M30" i="4" s="1"/>
  <c r="C2" i="4"/>
  <c r="C117" i="4"/>
  <c r="M168" i="4" s="1"/>
  <c r="C105" i="4"/>
  <c r="M137" i="4" s="1"/>
  <c r="C85" i="4"/>
  <c r="M21" i="4" s="1"/>
  <c r="C81" i="4"/>
  <c r="M10" i="4" s="1"/>
  <c r="C65" i="4"/>
  <c r="M154" i="4" s="1"/>
  <c r="C57" i="4"/>
  <c r="M33" i="4" s="1"/>
  <c r="C119" i="4"/>
  <c r="M170" i="4" s="1"/>
  <c r="C115" i="4"/>
  <c r="M166" i="4" s="1"/>
  <c r="C111" i="4"/>
  <c r="M161" i="4" s="1"/>
  <c r="C107" i="4"/>
  <c r="M139" i="4" s="1"/>
  <c r="C103" i="4"/>
  <c r="M132" i="4" s="1"/>
  <c r="C99" i="4"/>
  <c r="M128" i="4" s="1"/>
  <c r="C95" i="4"/>
  <c r="M123" i="4" s="1"/>
  <c r="C91" i="4"/>
  <c r="M119" i="4" s="1"/>
  <c r="C87" i="4"/>
  <c r="M23" i="4" s="1"/>
  <c r="C83" i="4"/>
  <c r="C79" i="4"/>
  <c r="M7" i="4" s="1"/>
  <c r="C75" i="4"/>
  <c r="M3" i="4" s="1"/>
  <c r="C71" i="4"/>
  <c r="C67" i="4"/>
  <c r="M26" i="4" s="1"/>
  <c r="C63" i="4"/>
  <c r="M48" i="4" s="1"/>
  <c r="C59" i="4"/>
  <c r="M44" i="4" s="1"/>
  <c r="C55" i="4"/>
  <c r="M27" i="4" s="1"/>
  <c r="C109" i="4"/>
  <c r="M155" i="4" s="1"/>
  <c r="C97" i="4"/>
  <c r="M126" i="4" s="1"/>
  <c r="C69" i="4"/>
  <c r="C118" i="4"/>
  <c r="M169" i="4" s="1"/>
  <c r="C114" i="4"/>
  <c r="M165" i="4" s="1"/>
  <c r="C110" i="4"/>
  <c r="M156" i="4" s="1"/>
  <c r="C106" i="4"/>
  <c r="M138" i="4" s="1"/>
  <c r="C102" i="4"/>
  <c r="M131" i="4" s="1"/>
  <c r="C98" i="4"/>
  <c r="M127" i="4" s="1"/>
  <c r="C94" i="4"/>
  <c r="M122" i="4" s="1"/>
  <c r="C90" i="4"/>
  <c r="M118" i="4" s="1"/>
  <c r="C86" i="4"/>
  <c r="M22" i="4" s="1"/>
  <c r="C82" i="4"/>
  <c r="M11" i="4" s="1"/>
  <c r="C78" i="4"/>
  <c r="M6" i="4" s="1"/>
  <c r="C74" i="4"/>
  <c r="C70" i="4"/>
  <c r="C66" i="4"/>
  <c r="C62" i="4"/>
  <c r="M47" i="4" s="1"/>
  <c r="C58" i="4"/>
  <c r="M35" i="4" s="1"/>
  <c r="C6" i="4"/>
  <c r="C93" i="4"/>
  <c r="M121" i="4" s="1"/>
  <c r="C73" i="4"/>
  <c r="M73" i="4" s="1"/>
  <c r="C5" i="4"/>
  <c r="C113" i="4"/>
  <c r="M164" i="4" s="1"/>
  <c r="C101" i="4"/>
  <c r="M130" i="4" s="1"/>
  <c r="C89" i="4"/>
  <c r="M50" i="4" s="1"/>
  <c r="C77" i="4"/>
  <c r="M5" i="4" s="1"/>
  <c r="C61" i="4"/>
  <c r="M46" i="4" s="1"/>
  <c r="C116" i="4"/>
  <c r="M167" i="4" s="1"/>
  <c r="C112" i="4"/>
  <c r="M163" i="4" s="1"/>
  <c r="C108" i="4"/>
  <c r="M140" i="4" s="1"/>
  <c r="C104" i="4"/>
  <c r="M135" i="4" s="1"/>
  <c r="C100" i="4"/>
  <c r="M129" i="4" s="1"/>
  <c r="C96" i="4"/>
  <c r="M124" i="4" s="1"/>
  <c r="C92" i="4"/>
  <c r="M120" i="4" s="1"/>
  <c r="C88" i="4"/>
  <c r="M34" i="4" s="1"/>
  <c r="C84" i="4"/>
  <c r="M20" i="4" s="1"/>
  <c r="C80" i="4"/>
  <c r="M8" i="4" s="1"/>
  <c r="C76" i="4"/>
  <c r="M4" i="4" s="1"/>
  <c r="C72" i="4"/>
  <c r="C68" i="4"/>
  <c r="C64" i="4"/>
  <c r="M49" i="4" s="1"/>
  <c r="C60" i="4"/>
  <c r="M45" i="4" s="1"/>
  <c r="C56" i="4"/>
  <c r="M28" i="4" s="1"/>
  <c r="P342" i="1" l="1"/>
  <c r="Q342" i="1" s="1"/>
  <c r="P338" i="1"/>
  <c r="Q338" i="1" s="1"/>
  <c r="P337" i="1"/>
  <c r="Q337" i="1" s="1"/>
  <c r="P336" i="1"/>
  <c r="Q336" i="1" s="1"/>
  <c r="P335" i="1"/>
  <c r="Q335" i="1" s="1"/>
  <c r="P334" i="1"/>
  <c r="Q334" i="1" s="1"/>
  <c r="P333" i="1"/>
  <c r="Q333" i="1" s="1"/>
  <c r="P332" i="1"/>
  <c r="Q332" i="1" s="1"/>
  <c r="P331" i="1"/>
  <c r="Q331" i="1" s="1"/>
  <c r="P330" i="1"/>
  <c r="Q330" i="1" s="1"/>
  <c r="P329" i="1"/>
  <c r="Q329" i="1" s="1"/>
  <c r="P328" i="1"/>
  <c r="Q328" i="1" s="1"/>
  <c r="P327" i="1"/>
  <c r="Q327" i="1" s="1"/>
  <c r="P326" i="1"/>
  <c r="Q326" i="1" s="1"/>
  <c r="P322" i="1"/>
  <c r="Q322" i="1" s="1"/>
  <c r="P321" i="1"/>
  <c r="Q321" i="1" s="1"/>
  <c r="P320" i="1"/>
  <c r="Q320" i="1" s="1"/>
  <c r="P316" i="1"/>
  <c r="Q316" i="1" s="1"/>
  <c r="P315" i="1"/>
  <c r="Q315" i="1" s="1"/>
  <c r="P314" i="1"/>
  <c r="Q314" i="1" s="1"/>
  <c r="P313" i="1"/>
  <c r="Q313" i="1" s="1"/>
  <c r="P312" i="1"/>
  <c r="Q312" i="1" s="1"/>
  <c r="P311" i="1"/>
  <c r="Q311" i="1" s="1"/>
  <c r="P310" i="1"/>
  <c r="Q310" i="1" s="1"/>
  <c r="P309" i="1"/>
  <c r="Q309" i="1" s="1"/>
  <c r="P308" i="1"/>
  <c r="Q308" i="1" s="1"/>
  <c r="P304" i="1"/>
  <c r="Q304" i="1" s="1"/>
  <c r="P303" i="1"/>
  <c r="Q303" i="1" s="1"/>
  <c r="P302" i="1"/>
  <c r="Q302" i="1" s="1"/>
  <c r="P301" i="1"/>
  <c r="Q301" i="1" s="1"/>
  <c r="P297" i="1"/>
  <c r="Q297" i="1" s="1"/>
  <c r="P296" i="1"/>
  <c r="Q296" i="1" s="1"/>
  <c r="P295" i="1"/>
  <c r="Q295" i="1" s="1"/>
  <c r="P294" i="1"/>
  <c r="Q294" i="1" s="1"/>
  <c r="P293" i="1"/>
  <c r="Q293" i="1" s="1"/>
  <c r="P292" i="1"/>
  <c r="Q292" i="1" s="1"/>
  <c r="P291" i="1"/>
  <c r="Q291" i="1" s="1"/>
  <c r="P290" i="1"/>
  <c r="Q290" i="1" s="1"/>
  <c r="P289" i="1"/>
  <c r="Q289" i="1" s="1"/>
  <c r="P288" i="1"/>
  <c r="Q288" i="1" s="1"/>
  <c r="P287" i="1"/>
  <c r="Q287" i="1" s="1"/>
  <c r="P286" i="1"/>
  <c r="Q286" i="1" s="1"/>
  <c r="P285" i="1"/>
  <c r="Q285" i="1" s="1"/>
  <c r="P284" i="1"/>
  <c r="Q284" i="1" s="1"/>
  <c r="P283" i="1"/>
  <c r="Q283" i="1" s="1"/>
  <c r="P279" i="1"/>
  <c r="Q279" i="1" s="1"/>
  <c r="P278" i="1"/>
  <c r="Q278" i="1" s="1"/>
  <c r="P277" i="1"/>
  <c r="Q277" i="1" s="1"/>
  <c r="P276" i="1"/>
  <c r="Q276" i="1" s="1"/>
  <c r="P275" i="1"/>
  <c r="Q275" i="1" s="1"/>
  <c r="P274" i="1"/>
  <c r="Q274" i="1" s="1"/>
  <c r="P273" i="1"/>
  <c r="Q273" i="1" s="1"/>
  <c r="P272" i="1"/>
  <c r="Q272" i="1" s="1"/>
  <c r="P271" i="1"/>
  <c r="Q271" i="1" s="1"/>
  <c r="P270" i="1"/>
  <c r="Q270" i="1" s="1"/>
  <c r="P269" i="1"/>
  <c r="Q269" i="1" s="1"/>
  <c r="P268" i="1"/>
  <c r="Q268" i="1" s="1"/>
  <c r="P267" i="1"/>
  <c r="Q267" i="1" s="1"/>
  <c r="P266" i="1"/>
  <c r="Q266" i="1" s="1"/>
  <c r="P265" i="1"/>
  <c r="Q265" i="1" s="1"/>
  <c r="P264" i="1"/>
  <c r="Q264" i="1" s="1"/>
  <c r="P263" i="1"/>
  <c r="Q263" i="1" s="1"/>
  <c r="P262" i="1"/>
  <c r="Q262" i="1" s="1"/>
  <c r="P261" i="1"/>
  <c r="Q261" i="1" s="1"/>
  <c r="P260" i="1"/>
  <c r="Q260" i="1" s="1"/>
  <c r="P259" i="1"/>
  <c r="Q259" i="1" s="1"/>
  <c r="P258" i="1"/>
  <c r="Q258" i="1" s="1"/>
  <c r="P257" i="1"/>
  <c r="Q257" i="1" s="1"/>
  <c r="P256" i="1"/>
  <c r="Q256" i="1" s="1"/>
  <c r="P255" i="1"/>
  <c r="Q255" i="1" s="1"/>
  <c r="P254" i="1"/>
  <c r="Q254" i="1" s="1"/>
  <c r="P253" i="1"/>
  <c r="Q253" i="1" s="1"/>
  <c r="P252" i="1"/>
  <c r="Q252" i="1" s="1"/>
  <c r="P251" i="1"/>
  <c r="Q251" i="1" s="1"/>
  <c r="P250" i="1"/>
  <c r="Q250" i="1" s="1"/>
  <c r="P249" i="1"/>
  <c r="Q249" i="1" s="1"/>
  <c r="P248" i="1"/>
  <c r="Q248" i="1" s="1"/>
  <c r="P247" i="1"/>
  <c r="Q247" i="1" s="1"/>
  <c r="P246" i="1"/>
  <c r="Q246" i="1" s="1"/>
  <c r="P245" i="1"/>
  <c r="Q245" i="1" s="1"/>
  <c r="P244" i="1"/>
  <c r="Q244" i="1" s="1"/>
  <c r="P243" i="1"/>
  <c r="Q243" i="1" s="1"/>
  <c r="P242" i="1"/>
  <c r="Q242" i="1" s="1"/>
  <c r="P241" i="1"/>
  <c r="Q241" i="1" s="1"/>
  <c r="P240" i="1"/>
  <c r="Q240" i="1" s="1"/>
  <c r="P239" i="1"/>
  <c r="Q239" i="1" s="1"/>
  <c r="P238" i="1"/>
  <c r="Q238" i="1" s="1"/>
  <c r="P237" i="1"/>
  <c r="Q237" i="1" s="1"/>
  <c r="P236" i="1"/>
  <c r="Q236" i="1" s="1"/>
  <c r="P235" i="1"/>
  <c r="Q235" i="1" s="1"/>
  <c r="P234" i="1"/>
  <c r="Q234" i="1" s="1"/>
  <c r="P233" i="1"/>
  <c r="Q233" i="1" s="1"/>
  <c r="P232" i="1"/>
  <c r="Q232" i="1" s="1"/>
  <c r="P231" i="1"/>
  <c r="Q231" i="1" s="1"/>
  <c r="P227" i="1"/>
  <c r="Q227" i="1" s="1"/>
  <c r="P226" i="1"/>
  <c r="Q226" i="1" s="1"/>
  <c r="P225" i="1"/>
  <c r="Q225" i="1" s="1"/>
  <c r="P224" i="1"/>
  <c r="Q224" i="1" s="1"/>
  <c r="P223" i="1"/>
  <c r="Q223" i="1" s="1"/>
  <c r="P221" i="1"/>
  <c r="Q221" i="1" s="1"/>
  <c r="P217" i="1"/>
  <c r="Q217" i="1" s="1"/>
  <c r="P216" i="1"/>
  <c r="Q216" i="1" s="1"/>
  <c r="P215" i="1"/>
  <c r="Q215" i="1" s="1"/>
  <c r="P214" i="1"/>
  <c r="Q214" i="1" s="1"/>
  <c r="P213" i="1"/>
  <c r="Q213" i="1" s="1"/>
  <c r="P212" i="1"/>
  <c r="Q212" i="1" s="1"/>
  <c r="P207" i="1"/>
  <c r="P206" i="1"/>
  <c r="P205" i="1"/>
  <c r="P204" i="1"/>
  <c r="Q204" i="1" s="1"/>
  <c r="P208" i="1"/>
  <c r="Q208" i="1" s="1"/>
  <c r="P202" i="1"/>
  <c r="P201" i="1"/>
  <c r="P200" i="1"/>
  <c r="P199" i="1"/>
  <c r="P197" i="1"/>
  <c r="P196" i="1"/>
  <c r="P195" i="1"/>
  <c r="P194" i="1"/>
  <c r="Q194" i="1" s="1"/>
  <c r="P189" i="1"/>
  <c r="Q189" i="1" s="1"/>
  <c r="P185" i="1"/>
  <c r="Q185" i="1" s="1"/>
  <c r="P184" i="1"/>
  <c r="Q184" i="1" s="1"/>
  <c r="P183" i="1"/>
  <c r="Q183" i="1" s="1"/>
  <c r="P182" i="1"/>
  <c r="Q182" i="1" s="1"/>
  <c r="P181" i="1"/>
  <c r="Q181" i="1" s="1"/>
  <c r="P180" i="1"/>
  <c r="Q180" i="1" s="1"/>
  <c r="P179" i="1"/>
  <c r="Q179" i="1" s="1"/>
  <c r="P178" i="1"/>
  <c r="Q178" i="1" s="1"/>
  <c r="P177" i="1"/>
  <c r="Q177" i="1" s="1"/>
  <c r="P173" i="1"/>
  <c r="Q173" i="1" s="1"/>
  <c r="P172" i="1"/>
  <c r="Q172" i="1" s="1"/>
  <c r="P171" i="1"/>
  <c r="Q171" i="1" s="1"/>
  <c r="P140" i="1"/>
  <c r="Q140" i="1" s="1"/>
  <c r="P136" i="1"/>
  <c r="Q136" i="1" s="1"/>
  <c r="P135" i="1"/>
  <c r="Q135" i="1" s="1"/>
  <c r="P134" i="1"/>
  <c r="Q134" i="1" s="1"/>
  <c r="P133" i="1"/>
  <c r="Q133" i="1" s="1"/>
  <c r="P132" i="1"/>
  <c r="Q132" i="1" s="1"/>
  <c r="P131" i="1"/>
  <c r="Q131" i="1" s="1"/>
  <c r="P130" i="1"/>
  <c r="Q130" i="1" s="1"/>
  <c r="P129" i="1"/>
  <c r="Q129" i="1" s="1"/>
  <c r="P128" i="1"/>
  <c r="Q128" i="1" s="1"/>
  <c r="P124" i="1"/>
  <c r="Q124" i="1" s="1"/>
  <c r="P123" i="1"/>
  <c r="Q123" i="1" s="1"/>
  <c r="P122" i="1"/>
  <c r="Q122" i="1" s="1"/>
  <c r="P121" i="1"/>
  <c r="Q121" i="1" s="1"/>
  <c r="P120" i="1"/>
  <c r="Q120" i="1" s="1"/>
  <c r="P119" i="1"/>
  <c r="Q119" i="1" s="1"/>
  <c r="P118" i="1"/>
  <c r="Q118" i="1" s="1"/>
  <c r="P117" i="1"/>
  <c r="Q117" i="1" s="1"/>
  <c r="P116" i="1"/>
  <c r="Q116" i="1" s="1"/>
  <c r="P115" i="1"/>
  <c r="Q115" i="1" s="1"/>
  <c r="P114" i="1"/>
  <c r="Q114" i="1" s="1"/>
  <c r="P113" i="1"/>
  <c r="Q113" i="1" s="1"/>
  <c r="P112" i="1"/>
  <c r="Q112" i="1" s="1"/>
  <c r="P111" i="1"/>
  <c r="Q111" i="1" s="1"/>
  <c r="P110" i="1"/>
  <c r="Q110" i="1" s="1"/>
  <c r="P109" i="1"/>
  <c r="Q109" i="1" s="1"/>
  <c r="P108" i="1"/>
  <c r="Q108" i="1" s="1"/>
  <c r="P107" i="1"/>
  <c r="Q107" i="1" s="1"/>
  <c r="P106" i="1"/>
  <c r="Q106" i="1" s="1"/>
  <c r="P102" i="1"/>
  <c r="Q102" i="1" s="1"/>
  <c r="P101" i="1"/>
  <c r="Q101" i="1" s="1"/>
  <c r="P100" i="1"/>
  <c r="Q100" i="1" s="1"/>
  <c r="P99" i="1"/>
  <c r="Q99" i="1" s="1"/>
  <c r="P98" i="1"/>
  <c r="Q98" i="1" s="1"/>
  <c r="P97" i="1"/>
  <c r="Q97" i="1" s="1"/>
  <c r="P96" i="1"/>
  <c r="Q96" i="1" s="1"/>
  <c r="P95" i="1"/>
  <c r="Q95" i="1" s="1"/>
  <c r="P94" i="1"/>
  <c r="Q94" i="1" s="1"/>
  <c r="P93" i="1"/>
  <c r="Q93" i="1" s="1"/>
  <c r="P92" i="1"/>
  <c r="Q92" i="1" s="1"/>
  <c r="P91" i="1"/>
  <c r="Q91" i="1" s="1"/>
  <c r="P90" i="1"/>
  <c r="Q90" i="1" s="1"/>
  <c r="P89" i="1"/>
  <c r="Q89" i="1" s="1"/>
  <c r="P88" i="1"/>
  <c r="Q88" i="1" s="1"/>
  <c r="P87" i="1"/>
  <c r="Q87" i="1" s="1"/>
  <c r="P86" i="1"/>
  <c r="Q86" i="1" s="1"/>
  <c r="P85" i="1"/>
  <c r="Q85" i="1" s="1"/>
  <c r="P84" i="1"/>
  <c r="Q84" i="1" s="1"/>
  <c r="P83" i="1"/>
  <c r="Q83" i="1" s="1"/>
  <c r="P82" i="1"/>
  <c r="Q82" i="1" s="1"/>
  <c r="P81" i="1"/>
  <c r="Q81" i="1" s="1"/>
  <c r="P80" i="1"/>
  <c r="Q80" i="1" s="1"/>
  <c r="P79" i="1"/>
  <c r="Q79" i="1" s="1"/>
  <c r="P78" i="1"/>
  <c r="Q78" i="1" s="1"/>
  <c r="P77" i="1"/>
  <c r="Q77" i="1" s="1"/>
  <c r="P76" i="1"/>
  <c r="Q76" i="1" s="1"/>
  <c r="P75" i="1"/>
  <c r="Q75" i="1" s="1"/>
  <c r="P74" i="1"/>
  <c r="Q74" i="1" s="1"/>
  <c r="P73" i="1"/>
  <c r="Q73" i="1" s="1"/>
  <c r="P72" i="1"/>
  <c r="Q72" i="1" s="1"/>
  <c r="P71" i="1"/>
  <c r="Q71" i="1" s="1"/>
  <c r="P70" i="1"/>
  <c r="Q70" i="1" s="1"/>
  <c r="P69" i="1"/>
  <c r="Q69" i="1" s="1"/>
  <c r="P68" i="1"/>
  <c r="Q68" i="1" s="1"/>
  <c r="P67" i="1"/>
  <c r="Q67" i="1" s="1"/>
  <c r="P66" i="1"/>
  <c r="Q66" i="1" s="1"/>
  <c r="P65" i="1"/>
  <c r="Q65" i="1" s="1"/>
  <c r="P64" i="1"/>
  <c r="Q64" i="1" s="1"/>
  <c r="P63" i="1"/>
  <c r="Q63" i="1" s="1"/>
  <c r="P62" i="1"/>
  <c r="Q62" i="1" s="1"/>
  <c r="P61" i="1"/>
  <c r="Q61" i="1" s="1"/>
  <c r="P60" i="1"/>
  <c r="Q60" i="1" s="1"/>
  <c r="P59" i="1"/>
  <c r="Q59" i="1" s="1"/>
  <c r="P58" i="1"/>
  <c r="Q58" i="1" s="1"/>
  <c r="P57" i="1"/>
  <c r="Q57" i="1" s="1"/>
  <c r="P56" i="1"/>
  <c r="Q56" i="1" s="1"/>
  <c r="P55" i="1"/>
  <c r="Q55" i="1" s="1"/>
  <c r="P54" i="1"/>
  <c r="Q54" i="1" s="1"/>
  <c r="P53" i="1"/>
  <c r="Q53" i="1" s="1"/>
  <c r="P52" i="1"/>
  <c r="Q52" i="1" s="1"/>
  <c r="P51" i="1"/>
  <c r="Q51" i="1" s="1"/>
  <c r="P50" i="1"/>
  <c r="Q50" i="1" s="1"/>
  <c r="P49" i="1"/>
  <c r="Q49" i="1" s="1"/>
  <c r="P48" i="1"/>
  <c r="Q48" i="1" s="1"/>
  <c r="P47" i="1"/>
  <c r="Q47" i="1" s="1"/>
  <c r="P46" i="1"/>
  <c r="Q46" i="1" s="1"/>
  <c r="P45" i="1"/>
  <c r="Q45" i="1" s="1"/>
  <c r="P44" i="1"/>
  <c r="Q44" i="1" s="1"/>
  <c r="P43" i="1"/>
  <c r="Q43" i="1" s="1"/>
  <c r="P42" i="1"/>
  <c r="Q42" i="1" s="1"/>
  <c r="P41" i="1"/>
  <c r="Q41" i="1" s="1"/>
  <c r="P40" i="1"/>
  <c r="Q40" i="1" s="1"/>
  <c r="P39" i="1"/>
  <c r="Q39" i="1" s="1"/>
  <c r="P38" i="1"/>
  <c r="Q38" i="1" s="1"/>
  <c r="P37" i="1"/>
  <c r="Q37" i="1" s="1"/>
  <c r="P36" i="1"/>
  <c r="Q36" i="1" s="1"/>
  <c r="P35" i="1"/>
  <c r="Q35" i="1" s="1"/>
  <c r="P34" i="1"/>
  <c r="Q34" i="1" s="1"/>
  <c r="P33" i="1"/>
  <c r="Q33" i="1" s="1"/>
  <c r="P32" i="1"/>
  <c r="Q32" i="1" s="1"/>
  <c r="P31" i="1"/>
  <c r="Q31" i="1" s="1"/>
  <c r="P30" i="1"/>
  <c r="Q30" i="1" s="1"/>
  <c r="P29" i="1"/>
  <c r="Q29" i="1" s="1"/>
  <c r="P28" i="1"/>
  <c r="Q28" i="1" s="1"/>
  <c r="P27" i="1"/>
  <c r="Q27" i="1" s="1"/>
  <c r="P26" i="1"/>
  <c r="Q26" i="1" s="1"/>
  <c r="P25" i="1"/>
  <c r="Q25" i="1" s="1"/>
  <c r="P24" i="1"/>
  <c r="Q24" i="1" s="1"/>
  <c r="P23" i="1"/>
  <c r="P22" i="1"/>
  <c r="P21" i="1"/>
  <c r="Q21" i="1" s="1"/>
  <c r="P20" i="1"/>
  <c r="Q20" i="1" s="1"/>
  <c r="P19" i="1"/>
  <c r="Q19" i="1" s="1"/>
  <c r="P18" i="1"/>
  <c r="Q18" i="1" s="1"/>
  <c r="P17" i="1"/>
  <c r="Q17" i="1" s="1"/>
  <c r="P16" i="1"/>
  <c r="Q16" i="1" s="1"/>
  <c r="P15" i="1"/>
  <c r="Q15" i="1" s="1"/>
  <c r="P14" i="1"/>
  <c r="Q14" i="1" s="1"/>
  <c r="P13" i="1"/>
  <c r="Q13" i="1" s="1"/>
  <c r="P12" i="1"/>
  <c r="Q12" i="1" s="1"/>
  <c r="P11" i="1"/>
  <c r="Q11" i="1" s="1"/>
  <c r="P10" i="1"/>
  <c r="Q10" i="1" s="1"/>
  <c r="P9" i="1"/>
  <c r="Q9" i="1" s="1"/>
  <c r="P8" i="1"/>
  <c r="Q8" i="1" s="1"/>
  <c r="P7" i="1"/>
  <c r="Q197" i="1" l="1"/>
  <c r="T197" i="1" s="1"/>
  <c r="T202" i="1"/>
  <c r="Q202" i="1"/>
  <c r="Q206" i="1"/>
  <c r="T206" i="1" s="1"/>
  <c r="Q199" i="1"/>
  <c r="T199" i="1" s="1"/>
  <c r="Q207" i="1"/>
  <c r="T207" i="1" s="1"/>
  <c r="T195" i="1"/>
  <c r="Q195" i="1"/>
  <c r="Q200" i="1"/>
  <c r="T200" i="1" s="1"/>
  <c r="Q7" i="1"/>
  <c r="Q196" i="1"/>
  <c r="T196" i="1" s="1"/>
  <c r="Q201" i="1"/>
  <c r="T201" i="1" s="1"/>
  <c r="Q205" i="1"/>
  <c r="T205" i="1" s="1"/>
  <c r="Q22" i="1"/>
  <c r="Q23" i="1"/>
  <c r="P193" i="1"/>
  <c r="T194" i="1"/>
  <c r="P203" i="1"/>
  <c r="T204" i="1"/>
  <c r="P198" i="1"/>
  <c r="Q203" i="1" l="1"/>
  <c r="T203" i="1" s="1"/>
  <c r="T198" i="1"/>
  <c r="Q198" i="1"/>
  <c r="Q193" i="1"/>
  <c r="T193" i="1" s="1"/>
  <c r="M342" i="1"/>
  <c r="T342" i="1" s="1"/>
  <c r="M322" i="1"/>
  <c r="T322" i="1" s="1"/>
  <c r="M321" i="1"/>
  <c r="T321" i="1" s="1"/>
  <c r="M316" i="1"/>
  <c r="M314" i="1"/>
  <c r="T314" i="1" s="1"/>
  <c r="M310" i="1"/>
  <c r="M309" i="1"/>
  <c r="M308" i="1"/>
  <c r="T308" i="1" s="1"/>
  <c r="M297" i="1"/>
  <c r="T297" i="1" s="1"/>
  <c r="M296" i="1"/>
  <c r="T296" i="1" s="1"/>
  <c r="M295" i="1"/>
  <c r="T295" i="1" s="1"/>
  <c r="M294" i="1"/>
  <c r="T294" i="1" s="1"/>
  <c r="M293" i="1"/>
  <c r="T293" i="1" s="1"/>
  <c r="M292" i="1"/>
  <c r="T292" i="1" s="1"/>
  <c r="M291" i="1"/>
  <c r="T291" i="1" s="1"/>
  <c r="M290" i="1"/>
  <c r="T290" i="1" s="1"/>
  <c r="M289" i="1"/>
  <c r="T289" i="1" s="1"/>
  <c r="M288" i="1"/>
  <c r="T288" i="1" s="1"/>
  <c r="M287" i="1"/>
  <c r="T287" i="1" s="1"/>
  <c r="M285" i="1"/>
  <c r="T285" i="1" s="1"/>
  <c r="M284" i="1"/>
  <c r="T284" i="1" s="1"/>
  <c r="M283" i="1"/>
  <c r="T283" i="1" s="1"/>
  <c r="M279" i="1"/>
  <c r="T279" i="1" s="1"/>
  <c r="M278" i="1"/>
  <c r="T278" i="1" s="1"/>
  <c r="M274" i="1"/>
  <c r="T274" i="1" s="1"/>
  <c r="M273" i="1"/>
  <c r="T273" i="1" s="1"/>
  <c r="M272" i="1"/>
  <c r="T272" i="1" s="1"/>
  <c r="M271" i="1"/>
  <c r="T271" i="1" s="1"/>
  <c r="M270" i="1"/>
  <c r="T270" i="1" s="1"/>
  <c r="M269" i="1"/>
  <c r="T269" i="1" s="1"/>
  <c r="M268" i="1"/>
  <c r="T268" i="1" s="1"/>
  <c r="M267" i="1"/>
  <c r="T267" i="1" s="1"/>
  <c r="M266" i="1"/>
  <c r="T266" i="1" s="1"/>
  <c r="M265" i="1"/>
  <c r="T265" i="1" s="1"/>
  <c r="M264" i="1"/>
  <c r="T264" i="1" s="1"/>
  <c r="M263" i="1"/>
  <c r="T263" i="1" s="1"/>
  <c r="M262" i="1"/>
  <c r="T262" i="1" s="1"/>
  <c r="M261" i="1"/>
  <c r="T261" i="1" s="1"/>
  <c r="M260" i="1"/>
  <c r="T260" i="1" s="1"/>
  <c r="M259" i="1"/>
  <c r="T259" i="1" s="1"/>
  <c r="M258" i="1"/>
  <c r="T258" i="1" s="1"/>
  <c r="M257" i="1"/>
  <c r="T257" i="1" s="1"/>
  <c r="M256" i="1"/>
  <c r="T256" i="1" s="1"/>
  <c r="M255" i="1"/>
  <c r="T255" i="1" s="1"/>
  <c r="M254" i="1"/>
  <c r="T254" i="1" s="1"/>
  <c r="M253" i="1"/>
  <c r="T253" i="1" s="1"/>
  <c r="M252" i="1"/>
  <c r="T252" i="1" s="1"/>
  <c r="M251" i="1"/>
  <c r="T251" i="1" s="1"/>
  <c r="M250" i="1"/>
  <c r="T250" i="1" s="1"/>
  <c r="M249" i="1"/>
  <c r="T249" i="1" s="1"/>
  <c r="M248" i="1"/>
  <c r="T248" i="1" s="1"/>
  <c r="M247" i="1"/>
  <c r="T247" i="1" s="1"/>
  <c r="M246" i="1"/>
  <c r="T246" i="1" s="1"/>
  <c r="M245" i="1"/>
  <c r="T245" i="1" s="1"/>
  <c r="M244" i="1"/>
  <c r="T244" i="1" s="1"/>
  <c r="M243" i="1"/>
  <c r="T243" i="1" s="1"/>
  <c r="M242" i="1"/>
  <c r="T242" i="1" s="1"/>
  <c r="M241" i="1"/>
  <c r="T241" i="1" s="1"/>
  <c r="M240" i="1"/>
  <c r="T240" i="1" s="1"/>
  <c r="M231" i="1"/>
  <c r="T231" i="1" s="1"/>
  <c r="M227" i="1"/>
  <c r="T227" i="1" s="1"/>
  <c r="M226" i="1"/>
  <c r="T226" i="1" s="1"/>
  <c r="M225" i="1"/>
  <c r="T225" i="1" s="1"/>
  <c r="M224" i="1"/>
  <c r="T224" i="1" s="1"/>
  <c r="M223" i="1"/>
  <c r="T223" i="1" s="1"/>
  <c r="M217" i="1"/>
  <c r="T217" i="1" s="1"/>
  <c r="M216" i="1"/>
  <c r="T216" i="1" s="1"/>
  <c r="M215" i="1"/>
  <c r="T215" i="1" s="1"/>
  <c r="M208" i="1"/>
  <c r="T208" i="1" s="1"/>
  <c r="M189" i="1"/>
  <c r="T189" i="1" s="1"/>
  <c r="M136" i="1"/>
  <c r="T136" i="1" s="1"/>
  <c r="M124" i="1"/>
  <c r="T124" i="1" s="1"/>
  <c r="M123" i="1"/>
  <c r="T123" i="1" s="1"/>
  <c r="M122" i="1"/>
  <c r="T122" i="1" s="1"/>
  <c r="M111" i="1"/>
  <c r="T111" i="1" s="1"/>
  <c r="M106" i="1"/>
  <c r="T106" i="1" s="1"/>
  <c r="M93" i="1"/>
  <c r="T93" i="1" s="1"/>
  <c r="M90" i="1"/>
  <c r="T90" i="1" s="1"/>
  <c r="M89" i="1"/>
  <c r="T89" i="1" s="1"/>
  <c r="M88" i="1"/>
  <c r="T88" i="1" s="1"/>
  <c r="M87" i="1"/>
  <c r="T87" i="1" s="1"/>
  <c r="M86" i="1"/>
  <c r="T86" i="1" s="1"/>
  <c r="M85" i="1"/>
  <c r="T85" i="1" s="1"/>
  <c r="M84" i="1"/>
  <c r="T84" i="1" s="1"/>
  <c r="M83" i="1"/>
  <c r="T83" i="1" s="1"/>
  <c r="M82" i="1"/>
  <c r="T82" i="1" s="1"/>
  <c r="M81" i="1"/>
  <c r="T81" i="1" s="1"/>
  <c r="M80" i="1"/>
  <c r="T80" i="1" s="1"/>
  <c r="M79" i="1"/>
  <c r="T79" i="1" s="1"/>
  <c r="M78" i="1"/>
  <c r="T78" i="1" s="1"/>
  <c r="M77" i="1"/>
  <c r="T77" i="1" s="1"/>
  <c r="M76" i="1"/>
  <c r="T76" i="1" s="1"/>
  <c r="M75" i="1"/>
  <c r="T75" i="1" s="1"/>
  <c r="M74" i="1"/>
  <c r="T74" i="1" s="1"/>
  <c r="M73" i="1"/>
  <c r="T73" i="1" s="1"/>
  <c r="M72" i="1"/>
  <c r="T72" i="1" s="1"/>
  <c r="M71" i="1"/>
  <c r="T71" i="1" s="1"/>
  <c r="M70" i="1"/>
  <c r="T70" i="1" s="1"/>
  <c r="M69" i="1"/>
  <c r="T69" i="1" s="1"/>
  <c r="M68" i="1"/>
  <c r="T68" i="1" s="1"/>
  <c r="M67" i="1"/>
  <c r="T67" i="1" s="1"/>
  <c r="M66" i="1"/>
  <c r="T66" i="1" s="1"/>
  <c r="M65" i="1"/>
  <c r="T65" i="1" s="1"/>
  <c r="M64" i="1"/>
  <c r="T64" i="1" s="1"/>
  <c r="M63" i="1"/>
  <c r="T63" i="1" s="1"/>
  <c r="M62" i="1"/>
  <c r="T62" i="1" s="1"/>
  <c r="M61" i="1"/>
  <c r="T61" i="1" s="1"/>
  <c r="M60" i="1"/>
  <c r="T60" i="1" s="1"/>
  <c r="M59" i="1"/>
  <c r="T59" i="1" s="1"/>
  <c r="M58" i="1"/>
  <c r="T58" i="1" s="1"/>
  <c r="M57" i="1"/>
  <c r="T57" i="1" s="1"/>
  <c r="M56" i="1"/>
  <c r="T56" i="1" s="1"/>
  <c r="M55" i="1"/>
  <c r="T55" i="1" s="1"/>
  <c r="M54" i="1"/>
  <c r="T54" i="1" s="1"/>
  <c r="M53" i="1"/>
  <c r="T53" i="1" s="1"/>
  <c r="M52" i="1"/>
  <c r="T52" i="1" s="1"/>
  <c r="M51" i="1"/>
  <c r="T51" i="1" s="1"/>
  <c r="M50" i="1"/>
  <c r="T50" i="1" s="1"/>
  <c r="M49" i="1"/>
  <c r="T49" i="1" s="1"/>
  <c r="M48" i="1"/>
  <c r="T48" i="1" s="1"/>
  <c r="M47" i="1"/>
  <c r="T47" i="1" s="1"/>
  <c r="M46" i="1"/>
  <c r="T46" i="1" s="1"/>
  <c r="M45" i="1"/>
  <c r="T45" i="1" s="1"/>
  <c r="M44" i="1"/>
  <c r="T44" i="1" s="1"/>
  <c r="M43" i="1"/>
  <c r="T43" i="1" s="1"/>
  <c r="M42" i="1"/>
  <c r="T42" i="1" s="1"/>
  <c r="M41" i="1"/>
  <c r="T41" i="1" s="1"/>
  <c r="M40" i="1"/>
  <c r="T40" i="1" s="1"/>
  <c r="M39" i="1"/>
  <c r="T39" i="1" s="1"/>
  <c r="M38" i="1"/>
  <c r="T38" i="1" s="1"/>
  <c r="M37" i="1"/>
  <c r="T37" i="1" s="1"/>
  <c r="M36" i="1"/>
  <c r="T36" i="1" s="1"/>
  <c r="M35" i="1"/>
  <c r="T35" i="1" s="1"/>
  <c r="M34" i="1"/>
  <c r="T34" i="1" s="1"/>
  <c r="M33" i="1"/>
  <c r="T33" i="1" s="1"/>
  <c r="M32" i="1"/>
  <c r="T32" i="1" s="1"/>
  <c r="M31" i="1"/>
  <c r="T31" i="1" s="1"/>
  <c r="M30" i="1"/>
  <c r="T30" i="1" s="1"/>
  <c r="M29" i="1"/>
  <c r="T29" i="1" s="1"/>
  <c r="M28" i="1"/>
  <c r="T28" i="1" s="1"/>
  <c r="M27" i="1"/>
  <c r="T27" i="1" s="1"/>
  <c r="M26" i="1"/>
  <c r="T26" i="1" s="1"/>
  <c r="M25" i="1"/>
  <c r="T25" i="1" s="1"/>
  <c r="M24" i="1"/>
  <c r="T24" i="1" s="1"/>
  <c r="M16" i="1"/>
  <c r="T16" i="1" s="1"/>
  <c r="M13" i="1"/>
  <c r="T13" i="1" s="1"/>
  <c r="L342" i="1"/>
  <c r="L338" i="1"/>
  <c r="M338" i="1" s="1"/>
  <c r="T338" i="1" s="1"/>
  <c r="L337" i="1"/>
  <c r="M337" i="1" s="1"/>
  <c r="L336" i="1"/>
  <c r="M336" i="1" s="1"/>
  <c r="L335" i="1"/>
  <c r="M335" i="1" s="1"/>
  <c r="L334" i="1"/>
  <c r="M334" i="1" s="1"/>
  <c r="T334" i="1" s="1"/>
  <c r="L333" i="1"/>
  <c r="M333" i="1" s="1"/>
  <c r="L332" i="1"/>
  <c r="M332" i="1" s="1"/>
  <c r="L331" i="1"/>
  <c r="M331" i="1" s="1"/>
  <c r="L330" i="1"/>
  <c r="M330" i="1" s="1"/>
  <c r="L329" i="1"/>
  <c r="M329" i="1" s="1"/>
  <c r="L328" i="1"/>
  <c r="M328" i="1" s="1"/>
  <c r="L327" i="1"/>
  <c r="M327" i="1" s="1"/>
  <c r="L326" i="1"/>
  <c r="M326" i="1" s="1"/>
  <c r="T326" i="1" s="1"/>
  <c r="L322" i="1"/>
  <c r="L321" i="1"/>
  <c r="L320" i="1"/>
  <c r="M320" i="1" s="1"/>
  <c r="T320" i="1" s="1"/>
  <c r="L316" i="1"/>
  <c r="L315" i="1"/>
  <c r="M315" i="1" s="1"/>
  <c r="T315" i="1" s="1"/>
  <c r="L314" i="1"/>
  <c r="L313" i="1"/>
  <c r="M313" i="1" s="1"/>
  <c r="L312" i="1"/>
  <c r="M312" i="1" s="1"/>
  <c r="L311" i="1"/>
  <c r="M311" i="1" s="1"/>
  <c r="L310" i="1"/>
  <c r="L309" i="1"/>
  <c r="L308" i="1"/>
  <c r="L304" i="1"/>
  <c r="M304" i="1" s="1"/>
  <c r="T304" i="1" s="1"/>
  <c r="L303" i="1"/>
  <c r="M303" i="1" s="1"/>
  <c r="T303" i="1" s="1"/>
  <c r="L302" i="1"/>
  <c r="M302" i="1" s="1"/>
  <c r="T302" i="1" s="1"/>
  <c r="L301" i="1"/>
  <c r="M301" i="1" s="1"/>
  <c r="T301" i="1" s="1"/>
  <c r="L297" i="1"/>
  <c r="L296" i="1"/>
  <c r="L295" i="1"/>
  <c r="L294" i="1"/>
  <c r="L293" i="1"/>
  <c r="L292" i="1"/>
  <c r="L291" i="1"/>
  <c r="L290" i="1"/>
  <c r="L289" i="1"/>
  <c r="L288" i="1"/>
  <c r="L287" i="1"/>
  <c r="L286" i="1"/>
  <c r="M286" i="1" s="1"/>
  <c r="L285" i="1"/>
  <c r="L284" i="1"/>
  <c r="L283" i="1"/>
  <c r="L279" i="1"/>
  <c r="L278" i="1"/>
  <c r="L277" i="1"/>
  <c r="M277" i="1" s="1"/>
  <c r="T277" i="1" s="1"/>
  <c r="L276" i="1"/>
  <c r="M276" i="1" s="1"/>
  <c r="T276" i="1" s="1"/>
  <c r="L275" i="1"/>
  <c r="M275" i="1" s="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M239" i="1" s="1"/>
  <c r="T239" i="1" s="1"/>
  <c r="L238" i="1"/>
  <c r="M238" i="1" s="1"/>
  <c r="T238" i="1" s="1"/>
  <c r="L237" i="1"/>
  <c r="M237" i="1" s="1"/>
  <c r="T237" i="1" s="1"/>
  <c r="L236" i="1"/>
  <c r="M236" i="1" s="1"/>
  <c r="T236" i="1" s="1"/>
  <c r="L235" i="1"/>
  <c r="M235" i="1" s="1"/>
  <c r="T235" i="1" s="1"/>
  <c r="L234" i="1"/>
  <c r="M234" i="1" s="1"/>
  <c r="T234" i="1" s="1"/>
  <c r="L233" i="1"/>
  <c r="M233" i="1" s="1"/>
  <c r="T233" i="1" s="1"/>
  <c r="L232" i="1"/>
  <c r="M232" i="1" s="1"/>
  <c r="L231" i="1"/>
  <c r="L227" i="1"/>
  <c r="L226" i="1"/>
  <c r="L225" i="1"/>
  <c r="L224" i="1"/>
  <c r="L223" i="1"/>
  <c r="L217" i="1"/>
  <c r="L216" i="1"/>
  <c r="L215" i="1"/>
  <c r="L214" i="1"/>
  <c r="M214" i="1" s="1"/>
  <c r="L213" i="1"/>
  <c r="M213" i="1" s="1"/>
  <c r="L212" i="1"/>
  <c r="M212" i="1" s="1"/>
  <c r="T212" i="1" s="1"/>
  <c r="L208" i="1"/>
  <c r="L189" i="1"/>
  <c r="L185" i="1"/>
  <c r="M185" i="1" s="1"/>
  <c r="T185" i="1" s="1"/>
  <c r="L184" i="1"/>
  <c r="M184" i="1" s="1"/>
  <c r="L183" i="1"/>
  <c r="M183" i="1" s="1"/>
  <c r="L182" i="1"/>
  <c r="M182" i="1" s="1"/>
  <c r="L181" i="1"/>
  <c r="M181" i="1" s="1"/>
  <c r="L180" i="1"/>
  <c r="M180" i="1" s="1"/>
  <c r="L179" i="1"/>
  <c r="M179" i="1" s="1"/>
  <c r="L178" i="1"/>
  <c r="M178" i="1" s="1"/>
  <c r="L177" i="1"/>
  <c r="M177" i="1" s="1"/>
  <c r="T177" i="1" s="1"/>
  <c r="L173" i="1"/>
  <c r="M173" i="1" s="1"/>
  <c r="T173" i="1" s="1"/>
  <c r="L172" i="1"/>
  <c r="M172" i="1" s="1"/>
  <c r="T172" i="1" s="1"/>
  <c r="L171" i="1"/>
  <c r="M171" i="1" s="1"/>
  <c r="L140" i="1"/>
  <c r="M140" i="1" s="1"/>
  <c r="T140" i="1" s="1"/>
  <c r="L136" i="1"/>
  <c r="L135" i="1"/>
  <c r="M135" i="1" s="1"/>
  <c r="L134" i="1"/>
  <c r="M134" i="1" s="1"/>
  <c r="L133" i="1"/>
  <c r="M133" i="1" s="1"/>
  <c r="L132" i="1"/>
  <c r="M132" i="1" s="1"/>
  <c r="L131" i="1"/>
  <c r="M131" i="1" s="1"/>
  <c r="L130" i="1"/>
  <c r="M130" i="1" s="1"/>
  <c r="L129" i="1"/>
  <c r="M129" i="1" s="1"/>
  <c r="L128" i="1"/>
  <c r="M128" i="1" s="1"/>
  <c r="T128" i="1" s="1"/>
  <c r="L124" i="1"/>
  <c r="L123" i="1"/>
  <c r="L122" i="1"/>
  <c r="L121" i="1"/>
  <c r="M121" i="1" s="1"/>
  <c r="L120" i="1"/>
  <c r="M120" i="1" s="1"/>
  <c r="L119" i="1"/>
  <c r="M119" i="1" s="1"/>
  <c r="L118" i="1"/>
  <c r="M118" i="1" s="1"/>
  <c r="L117" i="1"/>
  <c r="M117" i="1" s="1"/>
  <c r="L116" i="1"/>
  <c r="M116" i="1" s="1"/>
  <c r="L115" i="1"/>
  <c r="M115" i="1" s="1"/>
  <c r="L114" i="1"/>
  <c r="M114" i="1" s="1"/>
  <c r="L113" i="1"/>
  <c r="M113" i="1" s="1"/>
  <c r="L112" i="1"/>
  <c r="M112" i="1" s="1"/>
  <c r="T112" i="1" s="1"/>
  <c r="L111" i="1"/>
  <c r="L110" i="1"/>
  <c r="M110" i="1" s="1"/>
  <c r="L109" i="1"/>
  <c r="M109" i="1" s="1"/>
  <c r="L108" i="1"/>
  <c r="M108" i="1" s="1"/>
  <c r="L107" i="1"/>
  <c r="M107" i="1" s="1"/>
  <c r="T107" i="1" s="1"/>
  <c r="L106" i="1"/>
  <c r="L102" i="1"/>
  <c r="M102" i="1" s="1"/>
  <c r="T102" i="1" s="1"/>
  <c r="L101" i="1"/>
  <c r="M101" i="1" s="1"/>
  <c r="T101" i="1" s="1"/>
  <c r="L100" i="1"/>
  <c r="M100" i="1" s="1"/>
  <c r="T100" i="1" s="1"/>
  <c r="L99" i="1"/>
  <c r="M99" i="1" s="1"/>
  <c r="T99" i="1" s="1"/>
  <c r="L98" i="1"/>
  <c r="M98" i="1" s="1"/>
  <c r="T98" i="1" s="1"/>
  <c r="L97" i="1"/>
  <c r="M97" i="1" s="1"/>
  <c r="T97" i="1" s="1"/>
  <c r="L96" i="1"/>
  <c r="M96" i="1" s="1"/>
  <c r="T96" i="1" s="1"/>
  <c r="L95" i="1"/>
  <c r="M95" i="1" s="1"/>
  <c r="T95" i="1" s="1"/>
  <c r="L94" i="1"/>
  <c r="M94" i="1" s="1"/>
  <c r="T94" i="1" s="1"/>
  <c r="L93" i="1"/>
  <c r="L92" i="1"/>
  <c r="M92" i="1" s="1"/>
  <c r="T92" i="1" s="1"/>
  <c r="L91" i="1"/>
  <c r="M91" i="1" s="1"/>
  <c r="T91" i="1" s="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M23" i="1" s="1"/>
  <c r="T23" i="1" s="1"/>
  <c r="L22" i="1"/>
  <c r="M22" i="1" s="1"/>
  <c r="T22" i="1" s="1"/>
  <c r="L21" i="1"/>
  <c r="M21" i="1" s="1"/>
  <c r="T21" i="1" s="1"/>
  <c r="L20" i="1"/>
  <c r="M20" i="1" s="1"/>
  <c r="T20" i="1" s="1"/>
  <c r="L19" i="1"/>
  <c r="M19" i="1" s="1"/>
  <c r="T19" i="1" s="1"/>
  <c r="L18" i="1"/>
  <c r="M18" i="1" s="1"/>
  <c r="T18" i="1" s="1"/>
  <c r="L17" i="1"/>
  <c r="M17" i="1" s="1"/>
  <c r="T17" i="1" s="1"/>
  <c r="L16" i="1"/>
  <c r="L15" i="1"/>
  <c r="M15" i="1" s="1"/>
  <c r="T15" i="1" s="1"/>
  <c r="L14" i="1"/>
  <c r="M14" i="1" s="1"/>
  <c r="T14" i="1" s="1"/>
  <c r="L13" i="1"/>
  <c r="L12" i="1"/>
  <c r="M12" i="1" s="1"/>
  <c r="T12" i="1" s="1"/>
  <c r="L11" i="1"/>
  <c r="M11" i="1" s="1"/>
  <c r="T11" i="1" s="1"/>
  <c r="L10" i="1"/>
  <c r="M10" i="1" s="1"/>
  <c r="T10" i="1" s="1"/>
  <c r="L9" i="1"/>
  <c r="M9" i="1" s="1"/>
  <c r="T9" i="1" s="1"/>
  <c r="L8" i="1"/>
  <c r="M8" i="1" s="1"/>
  <c r="T8" i="1" s="1"/>
  <c r="L7" i="1"/>
  <c r="M7" i="1" s="1"/>
  <c r="T7" i="1" s="1"/>
  <c r="U193" i="1" l="1"/>
  <c r="E12" i="11"/>
  <c r="T110" i="1"/>
  <c r="U110" i="1" s="1"/>
  <c r="T114" i="1"/>
  <c r="U114" i="1" s="1"/>
  <c r="T118" i="1"/>
  <c r="U118" i="1" s="1"/>
  <c r="T129" i="1"/>
  <c r="U129" i="1" s="1"/>
  <c r="T133" i="1"/>
  <c r="U133" i="1" s="1"/>
  <c r="T181" i="1"/>
  <c r="U181" i="1" s="1"/>
  <c r="T213" i="1"/>
  <c r="U213" i="1" s="1"/>
  <c r="T328" i="1"/>
  <c r="U328" i="1" s="1"/>
  <c r="T332" i="1"/>
  <c r="U332" i="1" s="1"/>
  <c r="T336" i="1"/>
  <c r="U336" i="1" s="1"/>
  <c r="T310" i="1"/>
  <c r="U310" i="1" s="1"/>
  <c r="T115" i="1"/>
  <c r="U115" i="1" s="1"/>
  <c r="T119" i="1"/>
  <c r="U119" i="1" s="1"/>
  <c r="T130" i="1"/>
  <c r="U130" i="1" s="1"/>
  <c r="T134" i="1"/>
  <c r="U134" i="1" s="1"/>
  <c r="T171" i="1"/>
  <c r="E15" i="11" s="1"/>
  <c r="T178" i="1"/>
  <c r="U178" i="1" s="1"/>
  <c r="T182" i="1"/>
  <c r="U182" i="1" s="1"/>
  <c r="T214" i="1"/>
  <c r="U214" i="1" s="1"/>
  <c r="T311" i="1"/>
  <c r="U311" i="1" s="1"/>
  <c r="T329" i="1"/>
  <c r="U329" i="1" s="1"/>
  <c r="T333" i="1"/>
  <c r="U333" i="1" s="1"/>
  <c r="T337" i="1"/>
  <c r="U337" i="1" s="1"/>
  <c r="T108" i="1"/>
  <c r="U108" i="1" s="1"/>
  <c r="T116" i="1"/>
  <c r="U116" i="1" s="1"/>
  <c r="T120" i="1"/>
  <c r="U120" i="1" s="1"/>
  <c r="T131" i="1"/>
  <c r="U131" i="1" s="1"/>
  <c r="T135" i="1"/>
  <c r="U135" i="1" s="1"/>
  <c r="T179" i="1"/>
  <c r="U179" i="1" s="1"/>
  <c r="T183" i="1"/>
  <c r="U183" i="1" s="1"/>
  <c r="T275" i="1"/>
  <c r="U275" i="1" s="1"/>
  <c r="T286" i="1"/>
  <c r="U286" i="1" s="1"/>
  <c r="T312" i="1"/>
  <c r="U312" i="1" s="1"/>
  <c r="T330" i="1"/>
  <c r="U330" i="1" s="1"/>
  <c r="T316" i="1"/>
  <c r="U316" i="1" s="1"/>
  <c r="T109" i="1"/>
  <c r="U109" i="1" s="1"/>
  <c r="T113" i="1"/>
  <c r="U113" i="1" s="1"/>
  <c r="T117" i="1"/>
  <c r="U117" i="1" s="1"/>
  <c r="T121" i="1"/>
  <c r="U121" i="1" s="1"/>
  <c r="T132" i="1"/>
  <c r="U132" i="1" s="1"/>
  <c r="T180" i="1"/>
  <c r="U180" i="1" s="1"/>
  <c r="T184" i="1"/>
  <c r="U184" i="1" s="1"/>
  <c r="T232" i="1"/>
  <c r="U232" i="1" s="1"/>
  <c r="T313" i="1"/>
  <c r="U313" i="1" s="1"/>
  <c r="T327" i="1"/>
  <c r="U327" i="1" s="1"/>
  <c r="T331" i="1"/>
  <c r="U331" i="1" s="1"/>
  <c r="T335" i="1"/>
  <c r="U335" i="1" s="1"/>
  <c r="T309" i="1"/>
  <c r="U309" i="1" s="1"/>
  <c r="U14" i="1"/>
  <c r="U11" i="1"/>
  <c r="U12" i="1"/>
  <c r="U9" i="1"/>
  <c r="U17" i="1"/>
  <c r="U21" i="1"/>
  <c r="U97" i="1"/>
  <c r="U101" i="1"/>
  <c r="U71" i="1"/>
  <c r="U79" i="1"/>
  <c r="U87" i="1"/>
  <c r="U18" i="1"/>
  <c r="U94" i="1"/>
  <c r="U98" i="1"/>
  <c r="U102" i="1"/>
  <c r="U128" i="1"/>
  <c r="U212" i="1"/>
  <c r="U326" i="1"/>
  <c r="U68" i="1"/>
  <c r="U72" i="1"/>
  <c r="U76" i="1"/>
  <c r="U80" i="1"/>
  <c r="U88" i="1"/>
  <c r="U308" i="1"/>
  <c r="U198" i="1"/>
  <c r="E20" i="11"/>
  <c r="U15" i="1"/>
  <c r="U91" i="1"/>
  <c r="U95" i="1"/>
  <c r="U99" i="1"/>
  <c r="U140" i="1"/>
  <c r="E9" i="11"/>
  <c r="U69" i="1"/>
  <c r="U73" i="1"/>
  <c r="U77" i="1"/>
  <c r="U81" i="1"/>
  <c r="U85" i="1"/>
  <c r="U89" i="1"/>
  <c r="U10" i="1"/>
  <c r="U19" i="1"/>
  <c r="U8" i="1"/>
  <c r="U20" i="1"/>
  <c r="U92" i="1"/>
  <c r="U96" i="1"/>
  <c r="U100" i="1"/>
  <c r="U70" i="1"/>
  <c r="U78" i="1"/>
  <c r="U82" i="1"/>
  <c r="U90" i="1"/>
  <c r="U283" i="1"/>
  <c r="E19" i="11"/>
  <c r="H77" i="3"/>
  <c r="D89" i="3"/>
  <c r="C89" i="3"/>
  <c r="H51" i="3"/>
  <c r="H59" i="3"/>
  <c r="D61" i="3"/>
  <c r="H58" i="3"/>
  <c r="H57" i="3"/>
  <c r="H56" i="3"/>
  <c r="H55" i="3"/>
  <c r="H54" i="3"/>
  <c r="H53" i="3"/>
  <c r="H52" i="3"/>
  <c r="U171" i="1" l="1"/>
  <c r="E10" i="11"/>
  <c r="E16" i="11"/>
  <c r="E14" i="11"/>
  <c r="E8" i="11"/>
  <c r="E13" i="11"/>
  <c r="E17" i="11"/>
  <c r="E7" i="11"/>
  <c r="U177" i="1"/>
  <c r="E18" i="11"/>
  <c r="C61" i="3"/>
  <c r="H60" i="3"/>
  <c r="H61" i="3" s="1"/>
  <c r="D31" i="3" l="1"/>
  <c r="C31" i="3"/>
  <c r="D48" i="3"/>
  <c r="C48" i="3"/>
  <c r="H35" i="3"/>
  <c r="H36" i="3"/>
  <c r="H37" i="3"/>
  <c r="H38" i="3"/>
  <c r="H39" i="3"/>
  <c r="H40" i="3"/>
  <c r="H41" i="3"/>
  <c r="H42" i="3"/>
  <c r="H43" i="3"/>
  <c r="H44" i="3"/>
  <c r="H45" i="3"/>
  <c r="H46" i="3"/>
  <c r="H47" i="3"/>
  <c r="H34" i="3"/>
  <c r="H48" i="3" l="1"/>
  <c r="F30" i="3" l="1"/>
  <c r="H30" i="3" s="1"/>
  <c r="F29" i="3"/>
  <c r="H29" i="3" s="1"/>
  <c r="F28" i="3"/>
  <c r="H28" i="3" s="1"/>
  <c r="F27" i="3"/>
  <c r="H27" i="3" s="1"/>
  <c r="F26" i="3"/>
  <c r="H26" i="3" s="1"/>
  <c r="F25" i="3"/>
  <c r="H25" i="3" s="1"/>
  <c r="F24" i="3"/>
  <c r="H24" i="3" s="1"/>
  <c r="F23" i="3"/>
  <c r="H23" i="3" s="1"/>
  <c r="F22" i="3"/>
  <c r="H22" i="3" s="1"/>
  <c r="F21" i="3"/>
  <c r="H21" i="3" s="1"/>
  <c r="F20" i="3"/>
  <c r="H20" i="3" s="1"/>
  <c r="F19" i="3"/>
  <c r="H19" i="3" s="1"/>
  <c r="F18" i="3"/>
  <c r="H18" i="3" s="1"/>
  <c r="F17" i="3"/>
  <c r="H17" i="3" s="1"/>
  <c r="F16" i="3"/>
  <c r="H16" i="3" s="1"/>
  <c r="F15" i="3"/>
  <c r="H15" i="3" s="1"/>
  <c r="F14" i="3"/>
  <c r="H14" i="3" s="1"/>
  <c r="F13" i="3"/>
  <c r="H13" i="3" s="1"/>
  <c r="F12" i="3"/>
  <c r="H12" i="3" s="1"/>
  <c r="F11" i="3"/>
  <c r="H11" i="3" s="1"/>
  <c r="F10" i="3"/>
  <c r="H10" i="3" s="1"/>
  <c r="F9" i="3"/>
  <c r="H9" i="3" s="1"/>
  <c r="F5" i="3"/>
  <c r="U7" i="1"/>
  <c r="H31" i="3" l="1"/>
</calcChain>
</file>

<file path=xl/sharedStrings.xml><?xml version="1.0" encoding="utf-8"?>
<sst xmlns="http://schemas.openxmlformats.org/spreadsheetml/2006/main" count="89806" uniqueCount="15155">
  <si>
    <t>Category</t>
  </si>
  <si>
    <t>Sub-Category</t>
  </si>
  <si>
    <t>Type</t>
  </si>
  <si>
    <t>Item Code</t>
  </si>
  <si>
    <t>Asset Type</t>
  </si>
  <si>
    <t>Description</t>
  </si>
  <si>
    <t>Units</t>
  </si>
  <si>
    <t>Revised Units</t>
  </si>
  <si>
    <t>Source Code</t>
  </si>
  <si>
    <t>Comments</t>
  </si>
  <si>
    <t>Road Network</t>
  </si>
  <si>
    <t>Asphalt</t>
  </si>
  <si>
    <t>AC25</t>
  </si>
  <si>
    <t>DG10 25MM AC OVERLAY</t>
  </si>
  <si>
    <t>m3</t>
  </si>
  <si>
    <t>sqm</t>
  </si>
  <si>
    <t>A*</t>
  </si>
  <si>
    <t>AC26</t>
  </si>
  <si>
    <t>DG10 25MM AC OVERLAY WITH SAM</t>
  </si>
  <si>
    <t>AC30</t>
  </si>
  <si>
    <t>DG10 32MM AC OVERLAY</t>
  </si>
  <si>
    <t>AC33</t>
  </si>
  <si>
    <t>DG10 32MM AC OVERLAY WITH SAM</t>
  </si>
  <si>
    <t>AC34</t>
  </si>
  <si>
    <t>DG14 32MM AC OVERLAY WITH SAM</t>
  </si>
  <si>
    <t>AC40</t>
  </si>
  <si>
    <t>DG20 40 MM AC OVERLAY</t>
  </si>
  <si>
    <t>AC41</t>
  </si>
  <si>
    <t>DG20 40 MM AC OVERLAY WITH SAM</t>
  </si>
  <si>
    <t>New</t>
  </si>
  <si>
    <t>AC50</t>
  </si>
  <si>
    <t>DG20 50 MM AC OVERLAY</t>
  </si>
  <si>
    <t>AC51</t>
  </si>
  <si>
    <t>DG20 50 MM AC OVERLAY WITH SAM</t>
  </si>
  <si>
    <t>ACGF</t>
  </si>
  <si>
    <t>32MM AC WITH GEO FABRIC</t>
  </si>
  <si>
    <t>Concrete</t>
  </si>
  <si>
    <t>CON1</t>
  </si>
  <si>
    <t>PLAIN CONCRETE</t>
  </si>
  <si>
    <t>E</t>
  </si>
  <si>
    <t>200 mm thick single layer of concrete pavement assumed.  Unit changed to "sqm" as per the category description.</t>
  </si>
  <si>
    <t>Concrete - stamped/exposed aggregate</t>
  </si>
  <si>
    <t>CON2</t>
  </si>
  <si>
    <t>STAMPED CONCRETE EXP. AGG.</t>
  </si>
  <si>
    <t>Concrete - stencilled</t>
  </si>
  <si>
    <t>CON3</t>
  </si>
  <si>
    <t>STAMPED CONCRETE</t>
  </si>
  <si>
    <t>Concrete - stamped</t>
  </si>
  <si>
    <t>Concrete - exposed aggregate</t>
  </si>
  <si>
    <t>CON4</t>
  </si>
  <si>
    <t>EXP. AGG. CONCRETE</t>
  </si>
  <si>
    <t>CON5</t>
  </si>
  <si>
    <t>COLOURED CONCRETE</t>
  </si>
  <si>
    <t>Gravel</t>
  </si>
  <si>
    <t>GVL1</t>
  </si>
  <si>
    <t>GRAVEL</t>
  </si>
  <si>
    <t>B</t>
  </si>
  <si>
    <t>Type 2.5 of 100 mm depth assumed.  Unit changed to "sqm" as per sub-category description.</t>
  </si>
  <si>
    <t>Reseal Surface Treatment</t>
  </si>
  <si>
    <t>RS001</t>
  </si>
  <si>
    <t>C-170S + C-170S + S35E-10mm + DGF</t>
  </si>
  <si>
    <t>What is "DGF"?  Is this a single coat seal plus asphalt?  What is the asphalt depth?  Insufficient information to provide a unit rate.</t>
  </si>
  <si>
    <t>RS002</t>
  </si>
  <si>
    <t>C-170S + C-170S + SD</t>
  </si>
  <si>
    <t>What is "SD"?  Is this a primer plus a single coat seal?  What is the aggregate size?  Insufficient information to provide a unit rate.</t>
  </si>
  <si>
    <t>RS003</t>
  </si>
  <si>
    <t>C-170S + DDS</t>
  </si>
  <si>
    <t>What is "DDS"?  Insufficient information to provide a unit rate.</t>
  </si>
  <si>
    <t>RS004</t>
  </si>
  <si>
    <t>C-170S + DG14 PMB</t>
  </si>
  <si>
    <t>What is the asphalt depth?  40 mm asphalt depth assumed.  Note that the minimum DG14 compacted layer thickness for surfacing is 45 mm as per MRTS30.  However, a 32 mm thickness is listed in an earlier item against DG14 AC overlay.</t>
  </si>
  <si>
    <t>RS005</t>
  </si>
  <si>
    <t>C-170S + DGFS</t>
  </si>
  <si>
    <t>What is "DGFS"?  Insufficient information to provide a unit rate.</t>
  </si>
  <si>
    <t>RS006</t>
  </si>
  <si>
    <t>C-170S + DGFS + DGF</t>
  </si>
  <si>
    <t>What are "DGFS" and "DGF"?  Insufficient information to provide a unit rate.</t>
  </si>
  <si>
    <t>RS007</t>
  </si>
  <si>
    <t>C-170S + DGFS + DGF + SC</t>
  </si>
  <si>
    <t>What are "DGFS", "DGF" and "SC"?  Insufficient information to provide a unit rate.</t>
  </si>
  <si>
    <t>RS008</t>
  </si>
  <si>
    <t>C-170S + S35E-10mm</t>
  </si>
  <si>
    <t>Is this a primer plus a single coat 10mm PMB seal?  This has been assumed.</t>
  </si>
  <si>
    <t>RS009</t>
  </si>
  <si>
    <t>C-170S + S35E-10mm + DG14 PMB</t>
  </si>
  <si>
    <t>Is this a primer plus a single coat 10mm PMB seal (and asphalt)?  This has been assumed.  What is the asphalt depth?  40 mm asphalt depth assumed.</t>
  </si>
  <si>
    <t>RS010</t>
  </si>
  <si>
    <t>C-170S + S35E-10mm + SD</t>
  </si>
  <si>
    <t>Does "SD" refer to "surface dressing"?  Is this a 1-coat or 2-coat seal?  Insufficient information to provide a unit rate.</t>
  </si>
  <si>
    <t>RS011</t>
  </si>
  <si>
    <t>C-170S + S35E-10mm + SD + Mill &amp; Fill 100mm digouts</t>
  </si>
  <si>
    <t>Does "SD" refer to "surface dressing"?  Is this a 1-coat or 2-coat seal (in addition to the mill and fill)?  Insufficient information to provide a unit rate.</t>
  </si>
  <si>
    <t>RS012</t>
  </si>
  <si>
    <t>C-170S + S35E-14mm</t>
  </si>
  <si>
    <t>Is this a primer plus a single coat seal with PMB?  This has been assumed.</t>
  </si>
  <si>
    <t>RS013</t>
  </si>
  <si>
    <t>C-170S + SC</t>
  </si>
  <si>
    <t>Is this a primer plus a single coat seal?  This has been assumed.</t>
  </si>
  <si>
    <t>RS014</t>
  </si>
  <si>
    <t>C-170S + SD</t>
  </si>
  <si>
    <t>RS015</t>
  </si>
  <si>
    <t>C-170S + SDS</t>
  </si>
  <si>
    <t>RS016</t>
  </si>
  <si>
    <t>C-170S14mm</t>
  </si>
  <si>
    <t>Is this a primer plus a 14 mm single coat seal?  This has been assumed.</t>
  </si>
  <si>
    <t>RS017</t>
  </si>
  <si>
    <t>DDS</t>
  </si>
  <si>
    <t>RS018</t>
  </si>
  <si>
    <t>DG14 PMB</t>
  </si>
  <si>
    <t>What is the asphalt depth?  40 mm asphalt depth assumed.</t>
  </si>
  <si>
    <t>RS019</t>
  </si>
  <si>
    <t>DGFS</t>
  </si>
  <si>
    <t>RS020</t>
  </si>
  <si>
    <t>DGFS + DGF + C-170S</t>
  </si>
  <si>
    <t>RS021</t>
  </si>
  <si>
    <t>DGFS + S35E-10mm + DGF</t>
  </si>
  <si>
    <t>RS022</t>
  </si>
  <si>
    <t>Mill &amp; Fill 50mm + C-170S + SD</t>
  </si>
  <si>
    <t>Does "SD" refer to "surface dressing"?</t>
  </si>
  <si>
    <t>RS023</t>
  </si>
  <si>
    <t>Mill &amp; Fill 50mm + DGF</t>
  </si>
  <si>
    <t>What is "DGF"?</t>
  </si>
  <si>
    <t>RS024</t>
  </si>
  <si>
    <t>Profiling + S35E-10mm + DGF</t>
  </si>
  <si>
    <t>What is the depth?  What is "DGF"?  Insufficient information to provide a unit rate.</t>
  </si>
  <si>
    <t>RS025</t>
  </si>
  <si>
    <t>Profiling DG14 PMB</t>
  </si>
  <si>
    <t>What is the depth?  Insufficient information to provide a unit rate.</t>
  </si>
  <si>
    <t>RS026</t>
  </si>
  <si>
    <t>S35E-10mm + C-170S + SD + DG14 PMB</t>
  </si>
  <si>
    <t>Is this a single seal (plus asphalt)?  This has been assumed.  What is the asphalt depth?  40 mm asphalt depth assumed.</t>
  </si>
  <si>
    <t>RS027</t>
  </si>
  <si>
    <t>S35E-10mm + SD</t>
  </si>
  <si>
    <t>Is this a single seal?  Single seal assumed.</t>
  </si>
  <si>
    <t>RS028</t>
  </si>
  <si>
    <t>S35E-10mm + SD + C-170S</t>
  </si>
  <si>
    <t>RS029</t>
  </si>
  <si>
    <t>S35E-14mm + C-170S</t>
  </si>
  <si>
    <t>RS030</t>
  </si>
  <si>
    <t>SC + C-170S</t>
  </si>
  <si>
    <t>What is "SC"?  Insufficient information to provide a unit rate.</t>
  </si>
  <si>
    <t>RS031</t>
  </si>
  <si>
    <t>SC + C-170S + DGFS</t>
  </si>
  <si>
    <t>RS032</t>
  </si>
  <si>
    <t>SC + C-170S + DGFS + DGF</t>
  </si>
  <si>
    <t>RS033</t>
  </si>
  <si>
    <t>SC + DGF + C-170S</t>
  </si>
  <si>
    <t>RS034</t>
  </si>
  <si>
    <t>SC + DGF + DDS + C-170S</t>
  </si>
  <si>
    <t>RS035</t>
  </si>
  <si>
    <t>SD + C-170S</t>
  </si>
  <si>
    <t>What is "SD"?  Insufficient information to provide a unit rate.</t>
  </si>
  <si>
    <t>RS036</t>
  </si>
  <si>
    <t>SD + C-170S + SC</t>
  </si>
  <si>
    <t>RS037</t>
  </si>
  <si>
    <t>SD + MI</t>
  </si>
  <si>
    <t>RS038</t>
  </si>
  <si>
    <t>SD + S35E-10mm</t>
  </si>
  <si>
    <t>RS039</t>
  </si>
  <si>
    <t>SD + SC + S35E-14mm + C-170S</t>
  </si>
  <si>
    <t>RS040</t>
  </si>
  <si>
    <t>SD + SDS</t>
  </si>
  <si>
    <t>RS041</t>
  </si>
  <si>
    <t>SDC-170</t>
  </si>
  <si>
    <t>What is "SDC"?  Insufficient information to provide a unit rate.</t>
  </si>
  <si>
    <t>RS042</t>
  </si>
  <si>
    <t>SDS</t>
  </si>
  <si>
    <t>What is "SDS"?  Insufficient information to provide a unit rate.</t>
  </si>
  <si>
    <t>RS043</t>
  </si>
  <si>
    <t>SDS + C-170S</t>
  </si>
  <si>
    <t>RS044</t>
  </si>
  <si>
    <t>SDS + DGF + SC</t>
  </si>
  <si>
    <t>RS046</t>
  </si>
  <si>
    <t>Rejuvenation</t>
  </si>
  <si>
    <t>RS047</t>
  </si>
  <si>
    <t>7mm C170</t>
  </si>
  <si>
    <t>RS048</t>
  </si>
  <si>
    <t>10mm C170</t>
  </si>
  <si>
    <t>RS049</t>
  </si>
  <si>
    <t>14mm C170</t>
  </si>
  <si>
    <t>RS050</t>
  </si>
  <si>
    <t>14/7 C170</t>
  </si>
  <si>
    <t>RS051</t>
  </si>
  <si>
    <t>7mm SAM</t>
  </si>
  <si>
    <t>C</t>
  </si>
  <si>
    <t>RS052</t>
  </si>
  <si>
    <t>10mm SAM</t>
  </si>
  <si>
    <t>RS053</t>
  </si>
  <si>
    <t>14mm SAM</t>
  </si>
  <si>
    <t>RS054</t>
  </si>
  <si>
    <t>30mm BCC</t>
  </si>
  <si>
    <t>RS055</t>
  </si>
  <si>
    <t>30mm BCC M + F + C170</t>
  </si>
  <si>
    <t>RS056</t>
  </si>
  <si>
    <t>50mm DG14</t>
  </si>
  <si>
    <t>A</t>
  </si>
  <si>
    <t>DG14 PMB A15E assumed</t>
  </si>
  <si>
    <t>RS057</t>
  </si>
  <si>
    <t>50mm DG14 + C170</t>
  </si>
  <si>
    <t>RS058</t>
  </si>
  <si>
    <t>50mm DG14 + SAMI</t>
  </si>
  <si>
    <t>RS059</t>
  </si>
  <si>
    <t>50mm DG14 M&amp;F + C170</t>
  </si>
  <si>
    <t>RS060</t>
  </si>
  <si>
    <t>50mm DG14 M&amp;F + SAMI</t>
  </si>
  <si>
    <t>RS061</t>
  </si>
  <si>
    <t>50mm BCC3 (AC14)</t>
  </si>
  <si>
    <t>RS062</t>
  </si>
  <si>
    <t>50mm BCC3 (AC14) + C170</t>
  </si>
  <si>
    <t>RS063</t>
  </si>
  <si>
    <t>50mm BCC3 (AC14) + SAMI</t>
  </si>
  <si>
    <t>RS064</t>
  </si>
  <si>
    <t>50mm DG14 M&amp;F + C170 + PMB</t>
  </si>
  <si>
    <t>RS065</t>
  </si>
  <si>
    <t>50mm DG14 C170 + SAMI</t>
  </si>
  <si>
    <t>RS066</t>
  </si>
  <si>
    <t>50mm DG14 PMB + SAMI</t>
  </si>
  <si>
    <t>RS067</t>
  </si>
  <si>
    <t>50mm DG14 PMB + M&amp;F + SAMI</t>
  </si>
  <si>
    <t>RS068</t>
  </si>
  <si>
    <t>50mm DG14 PMB + M&amp;F + C170</t>
  </si>
  <si>
    <t>Chip Seal - 7/14 Double Coat</t>
  </si>
  <si>
    <t>SA01</t>
  </si>
  <si>
    <t>10MM SINGLE COAT PMB</t>
  </si>
  <si>
    <t>Single coat assumed as per item description</t>
  </si>
  <si>
    <t>SA02</t>
  </si>
  <si>
    <t>14MM SINGLE COAT PMB</t>
  </si>
  <si>
    <t>Bitumen</t>
  </si>
  <si>
    <t>SB03</t>
  </si>
  <si>
    <t>BITUMEN - THREE COAT - FLUSH SEAL</t>
  </si>
  <si>
    <t>D</t>
  </si>
  <si>
    <t>SP02</t>
  </si>
  <si>
    <t>14/7MM DOUBLE COAT PMB</t>
  </si>
  <si>
    <t>SS01</t>
  </si>
  <si>
    <t>SLURRY SEAL</t>
  </si>
  <si>
    <t>SSGF</t>
  </si>
  <si>
    <t>10MM SAM SEAL WITH GEO FABRIC</t>
  </si>
  <si>
    <t>ST01</t>
  </si>
  <si>
    <t>10/7MM DOUBLE COAT SEAL</t>
  </si>
  <si>
    <t>ST02</t>
  </si>
  <si>
    <t>14/7MM DOUBLE COAT SEAL</t>
  </si>
  <si>
    <t>ST03</t>
  </si>
  <si>
    <t>16/10MM DOUBLE COAT SEAL</t>
  </si>
  <si>
    <t>Chip Seal - 10mm Single Coat</t>
  </si>
  <si>
    <t>ST10</t>
  </si>
  <si>
    <t>10MM SINGLE COAT SEAL</t>
  </si>
  <si>
    <t>Chip Seal - 14mm  Single Coat</t>
  </si>
  <si>
    <t>ST14</t>
  </si>
  <si>
    <t>14MM SINGLE COAT SEAL</t>
  </si>
  <si>
    <t>ST16</t>
  </si>
  <si>
    <t>16MM SINGLE COAT SEAL</t>
  </si>
  <si>
    <t>Clay</t>
  </si>
  <si>
    <t>CL</t>
  </si>
  <si>
    <t>PAVMNT - BASTYP</t>
  </si>
  <si>
    <t>CLAY</t>
  </si>
  <si>
    <t>Cement Treated Base (CTB) - 2.5% 250mm depth supply mix cement</t>
  </si>
  <si>
    <t>CONC</t>
  </si>
  <si>
    <t>CONCRETE BASE</t>
  </si>
  <si>
    <t>CS22</t>
  </si>
  <si>
    <t>PAVMNT - BASSUB</t>
  </si>
  <si>
    <t>CEMENT STAB TYPE 2 - 2%</t>
  </si>
  <si>
    <t>CS23</t>
  </si>
  <si>
    <t>CEMENT STAB TYPE 2 - 3%</t>
  </si>
  <si>
    <t>CS40</t>
  </si>
  <si>
    <t>CEMENT STAB TYPE 4 GRAVEL</t>
  </si>
  <si>
    <t>Cement Stabilised</t>
  </si>
  <si>
    <t>CSSG</t>
  </si>
  <si>
    <t>CEMENT STABILISED SUBGRADE</t>
  </si>
  <si>
    <t xml:space="preserve">Earth </t>
  </si>
  <si>
    <t>ERTH</t>
  </si>
  <si>
    <t>Full Depth AC</t>
  </si>
  <si>
    <t>FDAC</t>
  </si>
  <si>
    <t>SURFCE - ASPHLT</t>
  </si>
  <si>
    <t>FULL DEPTH ASPHALT</t>
  </si>
  <si>
    <t>Unbound</t>
  </si>
  <si>
    <t>FOBS</t>
  </si>
  <si>
    <t>FOAMED BITUMEN STABILISED</t>
  </si>
  <si>
    <t>GR</t>
  </si>
  <si>
    <t>Type 2.1 assumed</t>
  </si>
  <si>
    <t>GV10</t>
  </si>
  <si>
    <t>TYPE 1 GRAVEL</t>
  </si>
  <si>
    <t>GV21</t>
  </si>
  <si>
    <t>TYPE 2.1 GRAVEL</t>
  </si>
  <si>
    <t>GV23</t>
  </si>
  <si>
    <t>PAVMNT - BLNKCS</t>
  </si>
  <si>
    <t>TYPE 2.3 GRAVEL</t>
  </si>
  <si>
    <t>GV25</t>
  </si>
  <si>
    <t>TYPE 2.5 GRAVEL</t>
  </si>
  <si>
    <t>GV40</t>
  </si>
  <si>
    <t>TYPE 4 GRAVEL</t>
  </si>
  <si>
    <t>Fine Crushed Rock</t>
  </si>
  <si>
    <t>RK</t>
  </si>
  <si>
    <t>ROCK</t>
  </si>
  <si>
    <t>Sandy Clay</t>
  </si>
  <si>
    <t>SC</t>
  </si>
  <si>
    <t>SANDY CLAY</t>
  </si>
  <si>
    <t>Sandy Loam</t>
  </si>
  <si>
    <t>SL</t>
  </si>
  <si>
    <t>SANDY LOAM</t>
  </si>
  <si>
    <t>Silty Sand</t>
  </si>
  <si>
    <t>SS</t>
  </si>
  <si>
    <t>SILTY SAND</t>
  </si>
  <si>
    <t>Road Pavement – Subbase</t>
  </si>
  <si>
    <t xml:space="preserve">Cement Treated Base (CTB) </t>
  </si>
  <si>
    <t>Sand Sub Base</t>
  </si>
  <si>
    <t>SA</t>
  </si>
  <si>
    <t>SAND</t>
  </si>
  <si>
    <t>Sand</t>
  </si>
  <si>
    <t>SND1</t>
  </si>
  <si>
    <t>Formation</t>
  </si>
  <si>
    <t>FORMATION EARTHWORKS</t>
  </si>
  <si>
    <t>∞</t>
  </si>
  <si>
    <t>KC03</t>
  </si>
  <si>
    <t>BARRIER KERB &amp; CHANNEL</t>
  </si>
  <si>
    <t>m</t>
  </si>
  <si>
    <t>Based on a 450 mm invert (channel) width as per the SCC 'Standard Drawings Addendums' and works greater than 300 m in length</t>
  </si>
  <si>
    <t>KC04</t>
  </si>
  <si>
    <t>BARRIER KERB</t>
  </si>
  <si>
    <t>Based on works greater than 300 m in length</t>
  </si>
  <si>
    <t>KC08</t>
  </si>
  <si>
    <t>MOUNTABLE KERB &amp; CHANNEL</t>
  </si>
  <si>
    <t>KC09</t>
  </si>
  <si>
    <t>MOUNTABLE KERB</t>
  </si>
  <si>
    <t>KC01</t>
  </si>
  <si>
    <t>SEMI MOUNTABLE KERB &amp; CHANNEL</t>
  </si>
  <si>
    <t>KC02</t>
  </si>
  <si>
    <t>SEMI MOUNTABLE KERB</t>
  </si>
  <si>
    <t>KC10</t>
  </si>
  <si>
    <t>FLUSH KERB TYPE A (300mm) - No Vehicle Loading</t>
  </si>
  <si>
    <t>Based on works greater than 300 m in length.  Note that the ER2 IPWEA standard drawing (SEQ R-080) is annotated with "With vehicle loading".  The ER1 edge restraint is the edge restraint type annotated with "No vehicle loading.  The ER2 rate has been used here.</t>
  </si>
  <si>
    <t>KC11</t>
  </si>
  <si>
    <t>FLUSH KERB TYPE B (150mm) - No Vehicle Loading</t>
  </si>
  <si>
    <t>KC06</t>
  </si>
  <si>
    <t>DISHED CHANNEL TYPE A (900mm)</t>
  </si>
  <si>
    <t>KC07</t>
  </si>
  <si>
    <t>DISHED CHANNEL TYPE B (600mm)</t>
  </si>
  <si>
    <t>KC12</t>
  </si>
  <si>
    <t>Road Drainage</t>
  </si>
  <si>
    <t>Subsoil Drain 100mm Poly pipe</t>
  </si>
  <si>
    <t>DR01</t>
  </si>
  <si>
    <t>RDDRNG - SUBSDR</t>
  </si>
  <si>
    <t>SUBSOIL DRAIN URBAN ROAD</t>
  </si>
  <si>
    <t>DR02</t>
  </si>
  <si>
    <t>SUBSOIL DRAIN RURAL ROAD</t>
  </si>
  <si>
    <t>Concrete Table Drain</t>
  </si>
  <si>
    <t>DR08</t>
  </si>
  <si>
    <t>RDDRNG - TBLDRN</t>
  </si>
  <si>
    <t>CONCRETE TABLE DRAIN - ROADSIDE</t>
  </si>
  <si>
    <t>Traffic Island</t>
  </si>
  <si>
    <t>Block Paving</t>
  </si>
  <si>
    <t>ISBL</t>
  </si>
  <si>
    <t>TRFMGT - TRAFIS</t>
  </si>
  <si>
    <t>BLOCK PAVING INFILL</t>
  </si>
  <si>
    <t>Exposed Agg infill</t>
  </si>
  <si>
    <t>ISEA</t>
  </si>
  <si>
    <t>EXPOSED AGGREGATE INFILL</t>
  </si>
  <si>
    <t>ISCO</t>
  </si>
  <si>
    <t>PLAIN CONCRETE INFILL</t>
  </si>
  <si>
    <t>Pedestrian Refuge</t>
  </si>
  <si>
    <t>TC11</t>
  </si>
  <si>
    <t>TRFMGT - TRAFCD</t>
  </si>
  <si>
    <t>PEDESTRIAN REFUGE</t>
  </si>
  <si>
    <t>Planted Island</t>
  </si>
  <si>
    <t>ISPL</t>
  </si>
  <si>
    <t>PLANTED INFILL</t>
  </si>
  <si>
    <t>Stamped Concrete</t>
  </si>
  <si>
    <t>ISSC</t>
  </si>
  <si>
    <t>STAMPED CONCRETE INFILL</t>
  </si>
  <si>
    <t>Coloured Concrete</t>
  </si>
  <si>
    <t>ISCC</t>
  </si>
  <si>
    <t>COLOURED CONCRETE INFILL</t>
  </si>
  <si>
    <t>Stamped/exposed aggregate</t>
  </si>
  <si>
    <t>ISSE</t>
  </si>
  <si>
    <t>STAMPED/EXP. AGG. CONCRETE INFILL</t>
  </si>
  <si>
    <t>Stencilled Concrete</t>
  </si>
  <si>
    <t>ISST</t>
  </si>
  <si>
    <t>STENCILLED CONCRETE INFILL</t>
  </si>
  <si>
    <t>Linemarking</t>
  </si>
  <si>
    <t>Green Bikelanes</t>
  </si>
  <si>
    <t>Bridges – Concrete - Surface</t>
  </si>
  <si>
    <t>Bridges – Concrete - Rails</t>
  </si>
  <si>
    <t>Bridges – Concrete - Superstructure</t>
  </si>
  <si>
    <t>Bridges – Concrete - Substructure</t>
  </si>
  <si>
    <t>Bridges - Timber - Surface</t>
  </si>
  <si>
    <t>Bridges - Timber - Rails</t>
  </si>
  <si>
    <t>Bridges - Timber - Superstructure</t>
  </si>
  <si>
    <t>Bridges - Timber - Substructure</t>
  </si>
  <si>
    <t>Bridges - Culvert (major)</t>
  </si>
  <si>
    <t>Please discuss</t>
  </si>
  <si>
    <t>Based on a 3 m x 3 m RCBC.  Rate is for the culvert only and excludes road pavement and landscaping.  A unit of "m" has been added.</t>
  </si>
  <si>
    <t>Bridges - Steel/ Timber - Surface</t>
  </si>
  <si>
    <t>Bridges - Steel/ Timber - Rails</t>
  </si>
  <si>
    <t>Bridges - Steel/ Timber - Superstructure</t>
  </si>
  <si>
    <t>Bridges - Steel/ Timber - Substructure</t>
  </si>
  <si>
    <t>Pedestrian Bridges &amp; Boardwalk</t>
  </si>
  <si>
    <t>Footbridge - Timber</t>
  </si>
  <si>
    <t>BR02</t>
  </si>
  <si>
    <t>2.1 m bridge width assumed</t>
  </si>
  <si>
    <t>Footbridge - Concrete</t>
  </si>
  <si>
    <t>BR01</t>
  </si>
  <si>
    <t>Rocla PermaTrak pre-cast concrete bridge of 2.1 m width assumed</t>
  </si>
  <si>
    <t>Footbridge - Steel</t>
  </si>
  <si>
    <t>BR05</t>
  </si>
  <si>
    <t>Footbridge - Aluminium</t>
  </si>
  <si>
    <t>TBA</t>
  </si>
  <si>
    <t>2.1 m bridge width assumed.  Unit of "m" inserted.</t>
  </si>
  <si>
    <t>Footbridge - Concrete Tread</t>
  </si>
  <si>
    <t>Rocla PermaTrak pre-cast concrete bridge of 2.1 m width assumed.  Unit of "m" inserted.</t>
  </si>
  <si>
    <t>Footbridge - Composite Fibre</t>
  </si>
  <si>
    <t>2.1 m boardwalk width assumed</t>
  </si>
  <si>
    <t>BR06</t>
  </si>
  <si>
    <t>Boardwalk - Aluminium</t>
  </si>
  <si>
    <t>Boardwalk - Composite Fibre</t>
  </si>
  <si>
    <t>Boardwalk - Concrete</t>
  </si>
  <si>
    <t>Boardwalk - Concrete Tread</t>
  </si>
  <si>
    <t>Boardwalk - Steel</t>
  </si>
  <si>
    <t>Pathways</t>
  </si>
  <si>
    <t>Pavers - Brick</t>
  </si>
  <si>
    <t>Concrete - plain</t>
  </si>
  <si>
    <t>FSC1</t>
  </si>
  <si>
    <t>Concrete - coloured</t>
  </si>
  <si>
    <t>FSL1</t>
  </si>
  <si>
    <t>FST1</t>
  </si>
  <si>
    <t>Concrete -stamped</t>
  </si>
  <si>
    <t>FSS1</t>
  </si>
  <si>
    <t>Concrete Paving</t>
  </si>
  <si>
    <t>FSP1</t>
  </si>
  <si>
    <t>FSG1</t>
  </si>
  <si>
    <t>100 mm path thickness assumed.  A unit of "sqm" has been inserted.</t>
  </si>
  <si>
    <t>FSA1</t>
  </si>
  <si>
    <t>FSB1</t>
  </si>
  <si>
    <t>Pathway (Pedestrian - Formed - Bitumen)</t>
  </si>
  <si>
    <t>Based on a CBR80 base and a 2-coat seal.  Tack coat included.  The cost of any pathway marking/signage is excluded.</t>
  </si>
  <si>
    <t>Pathway (Pedestrian - Formed - Concrete)</t>
  </si>
  <si>
    <t>Pathway (Pedestrian - Formed - Earth)</t>
  </si>
  <si>
    <t>Pathway (Pedestrian - Formed - Gravel)</t>
  </si>
  <si>
    <t>Assumed a 100 mm path thickness</t>
  </si>
  <si>
    <t>Pathway (Pedestrian - Formed - Paved)</t>
  </si>
  <si>
    <t>Cobblestone pavers assumed</t>
  </si>
  <si>
    <t>Pathway (Pedestrian - Formed - Sand)</t>
  </si>
  <si>
    <t>Pathway (Pedestrian - Formed - Steel)</t>
  </si>
  <si>
    <t>Pathway (Pedestrian - Formed - Stone)</t>
  </si>
  <si>
    <t>Pathway (Pedestrian - Formed - Timber)</t>
  </si>
  <si>
    <t>Pathway (Pedestrian - Formed - Other)</t>
  </si>
  <si>
    <t>Unable to provide unit rate</t>
  </si>
  <si>
    <t>Pathway (Cycleway - Formed - Bitumen)</t>
  </si>
  <si>
    <t>Pathway (Cycleway - Formed - Concrete)</t>
  </si>
  <si>
    <t>Pathway (Cycleway - Formed - Earth)</t>
  </si>
  <si>
    <t>Pathway (Cycleway - Formed - Gravel)</t>
  </si>
  <si>
    <t>Pathway (Cycleway - Formed - Paved)</t>
  </si>
  <si>
    <t>Pathway (Cycleway - Formed - Sand)</t>
  </si>
  <si>
    <t>Pathway (Cycleway - Formed - Steel)</t>
  </si>
  <si>
    <t>Pathway (Cycleway - Formed - Stone)</t>
  </si>
  <si>
    <t>Pathway (Cycleway - Formed - Timber)</t>
  </si>
  <si>
    <t>Pathway (Cycleway - Formed - Other)</t>
  </si>
  <si>
    <t>Pathway (Shared Pedestrian/ Cycleway - Formed - Bitumen)</t>
  </si>
  <si>
    <t>Pathway (Shared Pedestrian/ Cycleway - Formed - Concrete)</t>
  </si>
  <si>
    <t>Pathway (Shared Pedestrian/ Cycleway - Formed - Earth)</t>
  </si>
  <si>
    <t>Pathway (Shared Pedestrian/ Cycleway - Formed - Gravel)</t>
  </si>
  <si>
    <t>Pathway (Shared Pedestrian/ Cycleway - Formed - Paved)</t>
  </si>
  <si>
    <t>Pathway (Shared Pedestrian/ Cycleway - Formed - Sand)</t>
  </si>
  <si>
    <t>Pathway (Shared Pedestrian/ Cycleway - Formed - Steel)</t>
  </si>
  <si>
    <t>Pathway (Shared Pedestrian/ Cycleway - Formed - Stone)</t>
  </si>
  <si>
    <t>Pathway (Shared Pedestrian/ Cycleway - Formed - Timber)</t>
  </si>
  <si>
    <t>Pathway (Shared Pedestrian/ Cycleway - Formed - Other)</t>
  </si>
  <si>
    <t>Pathway (Not Formed - Earth)</t>
  </si>
  <si>
    <t>Based on clearing and grubbing being the only work required</t>
  </si>
  <si>
    <t>Pathway (Not Formed - Gravel)</t>
  </si>
  <si>
    <t>Based on clearing and grubbing and the supply and delivery of roadbase gravel being the only work required</t>
  </si>
  <si>
    <t>Pathway (Not Formed - Sand)</t>
  </si>
  <si>
    <t>Based on clearing and grubbing and the supply and delivery of beach sand being the only work required</t>
  </si>
  <si>
    <t>Pathway (Not Formed - Other)</t>
  </si>
  <si>
    <t>Zebra Crossing (Surface Markings Only)</t>
  </si>
  <si>
    <t>School Crossing</t>
  </si>
  <si>
    <t>TC01</t>
  </si>
  <si>
    <t>SCHOOL CROSSINGS</t>
  </si>
  <si>
    <t>Only surface (pavement) marking is included</t>
  </si>
  <si>
    <t>Beach Access Ramp timber</t>
  </si>
  <si>
    <t>Beach Access Trackpad</t>
  </si>
  <si>
    <t>Beach Access Paths (Not Formed - Sand)</t>
  </si>
  <si>
    <t>Description modified as per e-mail from Wayne Boatwright on 19/02/2015.  Based on clearing and grubbing of natural (existing) sand being the only work required.</t>
  </si>
  <si>
    <t>Track or Trail</t>
  </si>
  <si>
    <t>Formed earth pathway assumed</t>
  </si>
  <si>
    <t>Other Road Associated Assets</t>
  </si>
  <si>
    <t>Bus Stop - a point asset which includes a slab and sign</t>
  </si>
  <si>
    <t>No Shelter - sign and slab</t>
  </si>
  <si>
    <t>Without Shelter - sign and slab</t>
  </si>
  <si>
    <t>each</t>
  </si>
  <si>
    <t>With Shelter - Translink Suburban</t>
  </si>
  <si>
    <t>Translink Suburban</t>
  </si>
  <si>
    <t>Type 1A assumed</t>
  </si>
  <si>
    <t>With Shelter - Pipe Frame/Single Span Coastal Bus Shelter</t>
  </si>
  <si>
    <t>Pipe Frame/Single Span Coastal Bus Shelter</t>
  </si>
  <si>
    <t>With Shelter - Translink Type 1A</t>
  </si>
  <si>
    <t>Translink Type 1A</t>
  </si>
  <si>
    <t>With Shelter - Bus Station</t>
  </si>
  <si>
    <t>Bus Station</t>
  </si>
  <si>
    <t>With Shelter - Caloundra - Dome</t>
  </si>
  <si>
    <t>Caloundra - Dome</t>
  </si>
  <si>
    <t>With Shelter - Caloundra - Dome with Lattice</t>
  </si>
  <si>
    <t>Caloundra - Dome with Lattice</t>
  </si>
  <si>
    <t>With Shelter - Caloundra - Double Dome</t>
  </si>
  <si>
    <t>Caloundra - Double Dome</t>
  </si>
  <si>
    <t>With Shelter - Custom Shelter</t>
  </si>
  <si>
    <t>Custom Shelter</t>
  </si>
  <si>
    <t>With Shelter - Hinterland</t>
  </si>
  <si>
    <t>Hinterland</t>
  </si>
  <si>
    <t>With Shelter - N2</t>
  </si>
  <si>
    <t>N2</t>
  </si>
  <si>
    <t>With Shelter - Single Span</t>
  </si>
  <si>
    <t>Single Span</t>
  </si>
  <si>
    <t>With Shelter - TransLink Type 1B</t>
  </si>
  <si>
    <t>TransLink Type 1B</t>
  </si>
  <si>
    <t>With Shelter - TransLink Type 3B</t>
  </si>
  <si>
    <t>TransLink Type 3B</t>
  </si>
  <si>
    <t>With Shelter - Pipe Frame - Double</t>
  </si>
  <si>
    <t>Pipe Frame - Double</t>
  </si>
  <si>
    <t>Type 1B assumed</t>
  </si>
  <si>
    <t>Guardrails and Barriers</t>
  </si>
  <si>
    <t>Guardrail</t>
  </si>
  <si>
    <t>RF01</t>
  </si>
  <si>
    <t>RDFURN - CRASHB</t>
  </si>
  <si>
    <t>GUARDRAIL - ARMCO</t>
  </si>
  <si>
    <t>Description modified as per e-mail from Wayne Boatwright on 25/02/2015.  Note that the end treatment is excluded.</t>
  </si>
  <si>
    <t>Guardrail - Crash Barrier</t>
  </si>
  <si>
    <t>Description modified as per e-mail from Wayne Boatwright on 25/02/2015.  The unit is assumed as "each".</t>
  </si>
  <si>
    <t>Guardrail - Wire Rope Barrier</t>
  </si>
  <si>
    <t>WIRE ROPE BARRIER</t>
  </si>
  <si>
    <t>Description modified as per e-mail from Wayne Boatwright on 25/02/2015.  The unit is assumed as "m".</t>
  </si>
  <si>
    <t>Acoustic Barrier</t>
  </si>
  <si>
    <t>RF03</t>
  </si>
  <si>
    <t>RDFURN - FENCES</t>
  </si>
  <si>
    <t>ACCOUSTIC FENCE</t>
  </si>
  <si>
    <t>Traffic Calming and Control Devices</t>
  </si>
  <si>
    <t>4m Flat Top Hump</t>
  </si>
  <si>
    <t>TC03</t>
  </si>
  <si>
    <t>4m FLAT TOP HUMPS</t>
  </si>
  <si>
    <t>6m Flat Top Hump</t>
  </si>
  <si>
    <t>TC02</t>
  </si>
  <si>
    <t>6m FLAT TOP HUMPS</t>
  </si>
  <si>
    <t>Landscaped Flat Top Hump</t>
  </si>
  <si>
    <t>TC04</t>
  </si>
  <si>
    <t>FLAT TOP HUMPS LANDSCAPED</t>
  </si>
  <si>
    <t>Narrowed slow point</t>
  </si>
  <si>
    <t>TC06</t>
  </si>
  <si>
    <t>NARROWED SLOW POINT</t>
  </si>
  <si>
    <t>Angled slow point</t>
  </si>
  <si>
    <t>TC07</t>
  </si>
  <si>
    <t>ANGLED SLOW POINT</t>
  </si>
  <si>
    <t>Intersection slow point</t>
  </si>
  <si>
    <t>TC08</t>
  </si>
  <si>
    <t>INTERSECTION SLOW POINT</t>
  </si>
  <si>
    <t>8m Flat Top Hump</t>
  </si>
  <si>
    <t>TC09</t>
  </si>
  <si>
    <t>8m FLAT TOP HUMP</t>
  </si>
  <si>
    <t>Cattle Grid 2.7m</t>
  </si>
  <si>
    <t>TC10</t>
  </si>
  <si>
    <t>CATTLE GRID 2.7m</t>
  </si>
  <si>
    <t>Traffic Control Device</t>
  </si>
  <si>
    <t>TC05</t>
  </si>
  <si>
    <t>WATTS PROFILE HUMP</t>
  </si>
  <si>
    <t>Traffic Signals and Crossings</t>
  </si>
  <si>
    <t>Traffic Signal - Pedestrian Only</t>
  </si>
  <si>
    <t>Traffic Signal - 3 Legs Intersection</t>
  </si>
  <si>
    <t>Traffic Signal - 4 Legs Intersection</t>
  </si>
  <si>
    <t>Retaining walls</t>
  </si>
  <si>
    <t>Rock Retaining Wall</t>
  </si>
  <si>
    <t>RW01</t>
  </si>
  <si>
    <t>RTNWAL - RWROCK</t>
  </si>
  <si>
    <t>ROCK RETAINING WALL</t>
  </si>
  <si>
    <t>Assumed 1 m high wall</t>
  </si>
  <si>
    <t>Block Retaining Wall</t>
  </si>
  <si>
    <t>RW02</t>
  </si>
  <si>
    <t>RTNWAL - RWBLCK</t>
  </si>
  <si>
    <t>BLOCK RETAINING WALL</t>
  </si>
  <si>
    <t>Timber Retaining Wall</t>
  </si>
  <si>
    <t>RW03</t>
  </si>
  <si>
    <t>RTNWAL - RWTMBR</t>
  </si>
  <si>
    <t>TIMBER RETAINING WALL</t>
  </si>
  <si>
    <t>Sleeper Retaining Wall</t>
  </si>
  <si>
    <t>RW04</t>
  </si>
  <si>
    <t>RTNWAL - RWSLPR</t>
  </si>
  <si>
    <t>SLEEPER RETAINING WALL</t>
  </si>
  <si>
    <t>Crib Retaining Wall</t>
  </si>
  <si>
    <t>RW05</t>
  </si>
  <si>
    <t>RTNWAL - RWCRIB</t>
  </si>
  <si>
    <t>CRIB RETAINING WALL</t>
  </si>
  <si>
    <t>Boulder Retaining Wall</t>
  </si>
  <si>
    <t>RW06</t>
  </si>
  <si>
    <t>RTNWAL - RWBLDR</t>
  </si>
  <si>
    <t>BOULDER RETAINING WALL</t>
  </si>
  <si>
    <t>Rock Filled Gabion Retaining Wall</t>
  </si>
  <si>
    <t>RW07</t>
  </si>
  <si>
    <t>RTNWAL - RWRKFG</t>
  </si>
  <si>
    <t>ROCK FILLED GABION RETAINING WALL</t>
  </si>
  <si>
    <t>Link Block Retaining Wall</t>
  </si>
  <si>
    <t>RW08</t>
  </si>
  <si>
    <t>RTNWAL - RWLNBK</t>
  </si>
  <si>
    <t>LINK BLOCK RETAINING WALL</t>
  </si>
  <si>
    <t>Assumed up to 1 m high wall</t>
  </si>
  <si>
    <t>Sprayed Concrete Retaining Wall</t>
  </si>
  <si>
    <t>RW09</t>
  </si>
  <si>
    <t>RTNWAL - RWSPCO</t>
  </si>
  <si>
    <t>SPRAYED CONCRETE RETAINING WALL</t>
  </si>
  <si>
    <t>Plain Concrete Retaining Wall</t>
  </si>
  <si>
    <t>RW10</t>
  </si>
  <si>
    <t>RTNWAL - RWPLCO</t>
  </si>
  <si>
    <t>PLAIN CONCRETE RETAINING WALL</t>
  </si>
  <si>
    <t>Clay (House Brick) Wall</t>
  </si>
  <si>
    <t>RW11</t>
  </si>
  <si>
    <t>RTNWAL - RWCLAY</t>
  </si>
  <si>
    <t>CLAY (HOUSE BRICK) WALL</t>
  </si>
  <si>
    <t>Concrete Slab Wall</t>
  </si>
  <si>
    <t>RW12</t>
  </si>
  <si>
    <t>RTNWAL - RWCOSL</t>
  </si>
  <si>
    <t>CONCRETE SLAB WALL</t>
  </si>
  <si>
    <t>Concrete Sleeper Retaining Wall</t>
  </si>
  <si>
    <t>RW13</t>
  </si>
  <si>
    <t>RTNWAL - RWCNSL</t>
  </si>
  <si>
    <t>CONCRETE SLEEPER RETAINING WALL</t>
  </si>
  <si>
    <t>Streetlighting</t>
  </si>
  <si>
    <t>Rate 3 Streetlighting</t>
  </si>
  <si>
    <t>The unit is assumed as "each".</t>
  </si>
  <si>
    <t>Road Surface</t>
  </si>
  <si>
    <t>Useful Life (SCC)</t>
  </si>
  <si>
    <t>Var</t>
  </si>
  <si>
    <t>Road Bridges</t>
  </si>
  <si>
    <t>Key</t>
  </si>
  <si>
    <t>Colour of Unit Rate Cell</t>
  </si>
  <si>
    <t>Text Colour and Description</t>
  </si>
  <si>
    <r>
      <t>Item removed from the 'Final Unit Rates Listings' roads and bridges spreadsheet (</t>
    </r>
    <r>
      <rPr>
        <i/>
        <sz val="10"/>
        <color rgb="FFFF0000"/>
        <rFont val="Arial"/>
        <family val="2"/>
      </rPr>
      <t>SCC Roads &amp; Bridges Unit Rate Comprehensive 2014-15 for Valuation.xlsx</t>
    </r>
    <r>
      <rPr>
        <sz val="10"/>
        <color rgb="FFFF0000"/>
        <rFont val="Arial"/>
        <family val="2"/>
      </rPr>
      <t>) that was originally provided by SCC.  These items were removed as per the instructions of SCC.</t>
    </r>
  </si>
  <si>
    <t>As normal</t>
  </si>
  <si>
    <t>Item description modified from the 'Final Unit Rates Listings' roads and bridges spreadsheet (SCC Roads &amp; Bridges Unit Rate Comprehensive 2014-15 for Valuation.xlsx) that was originally provided by SCC.  This descriptions were modified as per the instructions of SCC.</t>
  </si>
  <si>
    <t>Other comments</t>
  </si>
  <si>
    <t>To be confirmed</t>
  </si>
  <si>
    <t>Code Glossary</t>
  </si>
  <si>
    <t>Based on actual Sunshine Coast Council (SCC) contract rates</t>
  </si>
  <si>
    <t>Based on actual Sunshine Coast Council (SCC) contract rates but with assumptions made</t>
  </si>
  <si>
    <t>Based on actual South-East Queensland (SEQ) Council contract rates (other than SCC)</t>
  </si>
  <si>
    <t>Based on other SEQ rates available to Cardno</t>
  </si>
  <si>
    <t>Based on Cardno estimates derived from analysis or interpretation of SEQ rates</t>
  </si>
  <si>
    <t>Other (e.g., first principles)</t>
  </si>
  <si>
    <t>Summary of Removed/Modified Items (removed/modified as per SCC's instructions)</t>
  </si>
  <si>
    <r>
      <t>TYPE "G" KERB</t>
    </r>
    <r>
      <rPr>
        <sz val="10"/>
        <color rgb="FFFF0000"/>
        <rFont val="Arial"/>
        <family val="2"/>
      </rPr>
      <t xml:space="preserve"> - Removed</t>
    </r>
  </si>
  <si>
    <r>
      <t>GUARDRAIL - ARMCO</t>
    </r>
    <r>
      <rPr>
        <sz val="10"/>
        <color rgb="FF008E40"/>
        <rFont val="Arial"/>
        <family val="2"/>
      </rPr>
      <t xml:space="preserve"> - Modified</t>
    </r>
  </si>
  <si>
    <r>
      <t>CRASH BARRIER</t>
    </r>
    <r>
      <rPr>
        <sz val="10"/>
        <color rgb="FF008E40"/>
        <rFont val="Arial"/>
        <family val="2"/>
      </rPr>
      <t xml:space="preserve"> - Modified</t>
    </r>
  </si>
  <si>
    <r>
      <t>WIRE ROPE BARRIER</t>
    </r>
    <r>
      <rPr>
        <sz val="10"/>
        <color rgb="FF008E40"/>
        <rFont val="Arial"/>
        <family val="2"/>
      </rPr>
      <t xml:space="preserve"> - Modified</t>
    </r>
  </si>
  <si>
    <t>Various</t>
  </si>
  <si>
    <r>
      <t xml:space="preserve">Road surface items - </t>
    </r>
    <r>
      <rPr>
        <sz val="10"/>
        <color rgb="FF008E40"/>
        <rFont val="Arial"/>
        <family val="2"/>
      </rPr>
      <t>all units modified/ensured to be in "sqm"</t>
    </r>
  </si>
  <si>
    <t>Bridge items - components (e.g., superstructure) added</t>
  </si>
  <si>
    <t>Pavement - Base</t>
  </si>
  <si>
    <t>Status</t>
  </si>
  <si>
    <t>New Rates</t>
  </si>
  <si>
    <t>Revised Rates</t>
  </si>
  <si>
    <t>In Revised units (SCC)</t>
  </si>
  <si>
    <t>Direct Costs (Cardno)</t>
  </si>
  <si>
    <t>SURFACES</t>
  </si>
  <si>
    <t>NOTE: THESE RATES DO NOT INCLUDE ON-COSTS</t>
  </si>
  <si>
    <t>Total</t>
  </si>
  <si>
    <t>Accepted</t>
  </si>
  <si>
    <t>Explanation</t>
  </si>
  <si>
    <t>Review</t>
  </si>
  <si>
    <t>Significant movement</t>
  </si>
  <si>
    <t>Financial Impact</t>
  </si>
  <si>
    <t>Not Required</t>
  </si>
  <si>
    <t>Representation</t>
  </si>
  <si>
    <t>Revised Rate</t>
  </si>
  <si>
    <t>Current Rate</t>
  </si>
  <si>
    <t>PAVEMENT BASE</t>
  </si>
  <si>
    <t>KERB &amp; CHANNEL</t>
  </si>
  <si>
    <t>PIPE</t>
  </si>
  <si>
    <t>PVC_100</t>
  </si>
  <si>
    <t>PVC_150</t>
  </si>
  <si>
    <t>PVC_160</t>
  </si>
  <si>
    <t>PVC_225</t>
  </si>
  <si>
    <t>PVC_250</t>
  </si>
  <si>
    <t>PVC_300</t>
  </si>
  <si>
    <t>PVC_375</t>
  </si>
  <si>
    <t>PVC_450</t>
  </si>
  <si>
    <t>RCP_225</t>
  </si>
  <si>
    <t>RCP_300</t>
  </si>
  <si>
    <t>RCP_375</t>
  </si>
  <si>
    <t>RCP_450</t>
  </si>
  <si>
    <t>RCP_525</t>
  </si>
  <si>
    <t>RCP_600</t>
  </si>
  <si>
    <t>RCP_675</t>
  </si>
  <si>
    <t>RCP_750</t>
  </si>
  <si>
    <t>RCP_825</t>
  </si>
  <si>
    <t>RCP_900</t>
  </si>
  <si>
    <t>RCP_1050</t>
  </si>
  <si>
    <t>RCP_1200</t>
  </si>
  <si>
    <t>RCP_1350</t>
  </si>
  <si>
    <t>RCP_1500</t>
  </si>
  <si>
    <t>RCP_1650</t>
  </si>
  <si>
    <t>RCP_1800</t>
  </si>
  <si>
    <t>RCP_2100</t>
  </si>
  <si>
    <t>Change in Value</t>
  </si>
  <si>
    <t>Current Value</t>
  </si>
  <si>
    <t>SCC Direct Costs</t>
  </si>
  <si>
    <t>On Costs at 22%</t>
  </si>
  <si>
    <t>SCC Existing Rate</t>
  </si>
  <si>
    <t>SCC Existing Rate in Revised Units</t>
  </si>
  <si>
    <t>Cardno Direct Costs</t>
  </si>
  <si>
    <t xml:space="preserve"> On Costs  at 21%</t>
  </si>
  <si>
    <t>Revised Unit Rate</t>
  </si>
  <si>
    <t>.</t>
  </si>
  <si>
    <t>Item Code Converted to</t>
  </si>
  <si>
    <t>NA</t>
  </si>
  <si>
    <t>Bus Stop</t>
  </si>
  <si>
    <t>Road Pavement - Base</t>
  </si>
  <si>
    <t>Road Bridges - Surface, Rails, Superstructure, Substructure</t>
  </si>
  <si>
    <t>Pedestrian Bridges &amp; Boardwalks</t>
  </si>
  <si>
    <t>Kerb and/or Channel</t>
  </si>
  <si>
    <t>Assumed depth (m)</t>
  </si>
  <si>
    <t>Change in Rate</t>
  </si>
  <si>
    <t>Financial Impact to Class</t>
  </si>
  <si>
    <t>Subsoil Drainage</t>
  </si>
  <si>
    <t>Timber Road Bridges</t>
  </si>
  <si>
    <t>Concrete Road Bridges</t>
  </si>
  <si>
    <t>Foot Bridges</t>
  </si>
  <si>
    <t>SUBBASE</t>
  </si>
  <si>
    <t>SURFACE</t>
  </si>
  <si>
    <t>BP01</t>
  </si>
  <si>
    <t>TOTAL NETWORK</t>
  </si>
  <si>
    <t>BASE</t>
  </si>
  <si>
    <t>Bridges – Concrete</t>
  </si>
  <si>
    <t>Bridges – Steel/Timber</t>
  </si>
  <si>
    <t>BCHACC</t>
  </si>
  <si>
    <t>BOLLARDS</t>
  </si>
  <si>
    <t>BRDWALK</t>
  </si>
  <si>
    <t>BRIDFOOT</t>
  </si>
  <si>
    <t>BRIDROAD</t>
  </si>
  <si>
    <t>BUSSHELT</t>
  </si>
  <si>
    <t>BUSSTOP</t>
  </si>
  <si>
    <t>CARPKOFF</t>
  </si>
  <si>
    <t>CARPKON</t>
  </si>
  <si>
    <t>CULVERTS</t>
  </si>
  <si>
    <t>EARTHWRK</t>
  </si>
  <si>
    <t>FACILITY</t>
  </si>
  <si>
    <t>FENCING</t>
  </si>
  <si>
    <t>FORMATN</t>
  </si>
  <si>
    <t>FURNITUR</t>
  </si>
  <si>
    <t>GATE</t>
  </si>
  <si>
    <t>ISLANDS</t>
  </si>
  <si>
    <t>KERBCHA</t>
  </si>
  <si>
    <t>LANDSCAP</t>
  </si>
  <si>
    <t>LIGHTING</t>
  </si>
  <si>
    <t>LINES</t>
  </si>
  <si>
    <t>MEDSTRIP</t>
  </si>
  <si>
    <t>OPENCHAN</t>
  </si>
  <si>
    <t>OPENDRAI</t>
  </si>
  <si>
    <t>PATHWAY</t>
  </si>
  <si>
    <t>PLANTEQU</t>
  </si>
  <si>
    <t>RETWALLS</t>
  </si>
  <si>
    <t>REVETWAL</t>
  </si>
  <si>
    <t>RNDABT</t>
  </si>
  <si>
    <t>ROLLEDUP</t>
  </si>
  <si>
    <t>RUNWAYS</t>
  </si>
  <si>
    <t>SCOUR</t>
  </si>
  <si>
    <t>SIGN</t>
  </si>
  <si>
    <t>STEPS</t>
  </si>
  <si>
    <t>STLIGHT</t>
  </si>
  <si>
    <t>SUB-BASE</t>
  </si>
  <si>
    <t>SUBSOIL</t>
  </si>
  <si>
    <t>TBR</t>
  </si>
  <si>
    <t>TCD</t>
  </si>
  <si>
    <t>TRAFCTRL</t>
  </si>
  <si>
    <t>TRAFFURN</t>
  </si>
  <si>
    <t>TRAFSGLS</t>
  </si>
  <si>
    <t>WATERBOD</t>
  </si>
  <si>
    <t>XING</t>
  </si>
  <si>
    <t>(blank)</t>
  </si>
  <si>
    <t>Grand Total</t>
  </si>
  <si>
    <t>RF02</t>
  </si>
  <si>
    <t>RF04</t>
  </si>
  <si>
    <t>RF05</t>
  </si>
  <si>
    <t>RF06</t>
  </si>
  <si>
    <t>RF07</t>
  </si>
  <si>
    <t>Row Labels</t>
  </si>
  <si>
    <t>Sum of Network Representation</t>
  </si>
  <si>
    <t>Network Repres %</t>
  </si>
  <si>
    <r>
      <t xml:space="preserve">2014/15 ROADS </t>
    </r>
    <r>
      <rPr>
        <b/>
        <sz val="26"/>
        <color theme="9" tint="-0.249977111117893"/>
        <rFont val="Arial"/>
        <family val="2"/>
      </rPr>
      <t>DRAFT</t>
    </r>
    <r>
      <rPr>
        <sz val="26"/>
        <color theme="8" tint="-0.499984740745262"/>
        <rFont val="Arial"/>
        <family val="2"/>
      </rPr>
      <t xml:space="preserve"> UNIT RATES FOR REVIEW</t>
    </r>
  </si>
  <si>
    <t>Displayed</t>
  </si>
  <si>
    <t>Gross Replacement Cost</t>
  </si>
  <si>
    <t>Road Network - Surface, Base and Sub-Base</t>
  </si>
  <si>
    <t>ID</t>
  </si>
  <si>
    <t>Street, Suburb</t>
  </si>
  <si>
    <t>Street</t>
  </si>
  <si>
    <t>Suburb</t>
  </si>
  <si>
    <t>Location</t>
  </si>
  <si>
    <t>FAIM</t>
  </si>
  <si>
    <t>GIS 2012</t>
  </si>
  <si>
    <t>GIS 2014</t>
  </si>
  <si>
    <t>GIS Revalued</t>
  </si>
  <si>
    <t>Former Region</t>
  </si>
  <si>
    <t>PMS Road Hierarchy</t>
  </si>
  <si>
    <t>GIS Road Hierarchy</t>
  </si>
  <si>
    <t>Accepted Road Hierarchy</t>
  </si>
  <si>
    <r>
      <t xml:space="preserve">AADT 
</t>
    </r>
    <r>
      <rPr>
        <sz val="8"/>
        <color theme="8" tint="-0.249977111117893"/>
        <rFont val="Arial"/>
        <family val="2"/>
      </rPr>
      <t>(9 - 11,926)</t>
    </r>
  </si>
  <si>
    <t>PMS
Surface Health</t>
  </si>
  <si>
    <t>PMS
Pavement Health</t>
  </si>
  <si>
    <t>Abbotts Road, Palmwoods</t>
  </si>
  <si>
    <t>Abbotts Road</t>
  </si>
  <si>
    <t xml:space="preserve"> Palmwoods</t>
  </si>
  <si>
    <t>RURAL</t>
  </si>
  <si>
    <t>CENTRAL</t>
  </si>
  <si>
    <t>ACCESS STREET</t>
  </si>
  <si>
    <t>Local Streets</t>
  </si>
  <si>
    <t>Rural Residential Access Place</t>
  </si>
  <si>
    <t>Not available</t>
  </si>
  <si>
    <t>Abelia Place, Mountain Creek</t>
  </si>
  <si>
    <t>Abelia Place</t>
  </si>
  <si>
    <t xml:space="preserve"> Mountain Creek</t>
  </si>
  <si>
    <t>RESIDENTIAL</t>
  </si>
  <si>
    <t>Access Place</t>
  </si>
  <si>
    <t>Good</t>
  </si>
  <si>
    <t>Very good</t>
  </si>
  <si>
    <t>Abilene Place, Sippy Downs</t>
  </si>
  <si>
    <t>Abilene Place</t>
  </si>
  <si>
    <t xml:space="preserve"> Sippy Downs</t>
  </si>
  <si>
    <t>Acacia Avenue, Coolum Beach</t>
  </si>
  <si>
    <t>Acacia Avenue</t>
  </si>
  <si>
    <t xml:space="preserve"> Coolum Beach</t>
  </si>
  <si>
    <t>Access Street</t>
  </si>
  <si>
    <t>Excellent</t>
  </si>
  <si>
    <t>Acacia Street, Parklands</t>
  </si>
  <si>
    <t>Acacia Street</t>
  </si>
  <si>
    <t xml:space="preserve"> Parklands</t>
  </si>
  <si>
    <t>Acacia Lane, Cooroy</t>
  </si>
  <si>
    <t>Acacia Lane</t>
  </si>
  <si>
    <t xml:space="preserve"> Cooroy</t>
  </si>
  <si>
    <t>Private - Other Authority</t>
  </si>
  <si>
    <t>Not Applicable</t>
  </si>
  <si>
    <t>Access Crescent, Coolum Beach</t>
  </si>
  <si>
    <t>Access Crescent</t>
  </si>
  <si>
    <t>Ackerman Road, Kulangoor</t>
  </si>
  <si>
    <t>Ackerman Road</t>
  </si>
  <si>
    <t xml:space="preserve"> Kulangoor</t>
  </si>
  <si>
    <t>Ackerman Road (Kulangoor Cemetery) Carpark, Kulangoor</t>
  </si>
  <si>
    <t>Ackerman Road (Kulangoor Cemetery) Carpark</t>
  </si>
  <si>
    <t>Carpark</t>
  </si>
  <si>
    <t>Off-Street Carpark</t>
  </si>
  <si>
    <t>Acorn Lane, Woombye</t>
  </si>
  <si>
    <t>Acorn Lane</t>
  </si>
  <si>
    <t xml:space="preserve"> Woombye</t>
  </si>
  <si>
    <t>Action Street, Noosaville</t>
  </si>
  <si>
    <t>Action Street</t>
  </si>
  <si>
    <t xml:space="preserve"> Noosaville</t>
  </si>
  <si>
    <t>NORTH</t>
  </si>
  <si>
    <t>Noosa Shire Council</t>
  </si>
  <si>
    <t>Ada Street, Tewantin</t>
  </si>
  <si>
    <t>Ada Street</t>
  </si>
  <si>
    <t xml:space="preserve"> Tewantin</t>
  </si>
  <si>
    <t>Adams Street, Sunshine Beach</t>
  </si>
  <si>
    <t>Adams Street</t>
  </si>
  <si>
    <t xml:space="preserve"> Sunshine Beach</t>
  </si>
  <si>
    <t>Adare Close, Peregian Springs</t>
  </si>
  <si>
    <t>Adare Close</t>
  </si>
  <si>
    <t xml:space="preserve"> Peregian Springs</t>
  </si>
  <si>
    <t>Adensfield Court, Cooroibah</t>
  </si>
  <si>
    <t>Adensfield Court</t>
  </si>
  <si>
    <t xml:space="preserve"> Cooroibah</t>
  </si>
  <si>
    <t>Admiral Place, Noosaville</t>
  </si>
  <si>
    <t>Admiral Place</t>
  </si>
  <si>
    <t>Admirals Court, Mooloolaba</t>
  </si>
  <si>
    <t>Admirals Court</t>
  </si>
  <si>
    <t xml:space="preserve"> Mooloolaba</t>
  </si>
  <si>
    <t>Admiralty Drive, Alexandra Headland</t>
  </si>
  <si>
    <t>Admiralty Drive</t>
  </si>
  <si>
    <t xml:space="preserve"> Alexandra Headland</t>
  </si>
  <si>
    <t>Adonis Street, Sunshine Beach</t>
  </si>
  <si>
    <t>Adonis Street</t>
  </si>
  <si>
    <t>Adori Drive, Mountain Creek</t>
  </si>
  <si>
    <t>Adori Drive</t>
  </si>
  <si>
    <t>Fair</t>
  </si>
  <si>
    <t>Adrian Close, Buderim</t>
  </si>
  <si>
    <t>Adrian Close</t>
  </si>
  <si>
    <t xml:space="preserve"> Buderim</t>
  </si>
  <si>
    <t>Advance Road, Kuluin</t>
  </si>
  <si>
    <t>Advance Road</t>
  </si>
  <si>
    <t xml:space="preserve"> Kuluin</t>
  </si>
  <si>
    <t>Advance Place, Sunrise Beach</t>
  </si>
  <si>
    <t>Advance Place</t>
  </si>
  <si>
    <t xml:space="preserve"> Sunrise Beach</t>
  </si>
  <si>
    <t>Aerodrome Road, Maroochydore</t>
  </si>
  <si>
    <t>Aerodrome Road</t>
  </si>
  <si>
    <t xml:space="preserve"> Maroochydore</t>
  </si>
  <si>
    <t>State owned</t>
  </si>
  <si>
    <t>Afore Place, Bli Bli</t>
  </si>
  <si>
    <t>Afore Place</t>
  </si>
  <si>
    <t xml:space="preserve"> Bli Bli</t>
  </si>
  <si>
    <t>Agale Street, Mooloolaba</t>
  </si>
  <si>
    <t>Agale Street</t>
  </si>
  <si>
    <t>Agate Street, Cooroy</t>
  </si>
  <si>
    <t>Agate Street</t>
  </si>
  <si>
    <t>Agathis Lane, Cootharaba</t>
  </si>
  <si>
    <t>Agathis Lane</t>
  </si>
  <si>
    <t xml:space="preserve"> Cootharaba</t>
  </si>
  <si>
    <t>Agrippa Crescent, Tewantin</t>
  </si>
  <si>
    <t>Agrippa Crescent</t>
  </si>
  <si>
    <t>Aird Lane, Woombye</t>
  </si>
  <si>
    <t>Aird Lane</t>
  </si>
  <si>
    <t>Airlie Close, Mountain Creek</t>
  </si>
  <si>
    <t>Airlie Close</t>
  </si>
  <si>
    <t>ACCESS PLACE</t>
  </si>
  <si>
    <t>Airport Drive, Marcoola</t>
  </si>
  <si>
    <t>Airport Drive</t>
  </si>
  <si>
    <t xml:space="preserve"> Marcoola</t>
  </si>
  <si>
    <t>Collector</t>
  </si>
  <si>
    <t>Ajax Road, Verrierdale</t>
  </si>
  <si>
    <t>Ajax Road</t>
  </si>
  <si>
    <t xml:space="preserve"> Verrierdale</t>
  </si>
  <si>
    <t>Poor</t>
  </si>
  <si>
    <t>Akala Street, Flaxton</t>
  </si>
  <si>
    <t>Akala Street</t>
  </si>
  <si>
    <t xml:space="preserve"> Flaxton</t>
  </si>
  <si>
    <t>Akeringa Place, Mooloolaba</t>
  </si>
  <si>
    <t>Akeringa Place</t>
  </si>
  <si>
    <t>Akuna Lane, Cooran</t>
  </si>
  <si>
    <t>Akuna Lane</t>
  </si>
  <si>
    <t xml:space="preserve"> Cooran</t>
  </si>
  <si>
    <t>Aland Place, Palmwoods</t>
  </si>
  <si>
    <t>Aland Place</t>
  </si>
  <si>
    <t>Albany Street, Sippy Downs</t>
  </si>
  <si>
    <t>Albany Street</t>
  </si>
  <si>
    <t>COLLECTOR</t>
  </si>
  <si>
    <t>Albatross Court, Peregian Beach</t>
  </si>
  <si>
    <t>Albatross Court</t>
  </si>
  <si>
    <t xml:space="preserve"> Peregian Beach</t>
  </si>
  <si>
    <t>Albatross Avenue, Nambour</t>
  </si>
  <si>
    <t>Albatross Avenue</t>
  </si>
  <si>
    <t xml:space="preserve"> Nambour</t>
  </si>
  <si>
    <t>Neighbourhood Collector</t>
  </si>
  <si>
    <t>Albert Street, Noosaville</t>
  </si>
  <si>
    <t>Albert Street</t>
  </si>
  <si>
    <t>Albert Street, Cooran</t>
  </si>
  <si>
    <t>Albert Street, Eumundi</t>
  </si>
  <si>
    <t xml:space="preserve"> Eumundi</t>
  </si>
  <si>
    <t>Albert Wood Road, Eudlo</t>
  </si>
  <si>
    <t>Albert Wood Road</t>
  </si>
  <si>
    <t xml:space="preserve"> Eudlo</t>
  </si>
  <si>
    <t>Alderly Terrace, Noosa Heads</t>
  </si>
  <si>
    <t>Alderly Terrace</t>
  </si>
  <si>
    <t xml:space="preserve"> Noosa Heads</t>
  </si>
  <si>
    <t>Aldinga Place, Mooloolaba</t>
  </si>
  <si>
    <t>Aldinga Place</t>
  </si>
  <si>
    <t>Alexandra Street, Cooran</t>
  </si>
  <si>
    <t>Alexandra Street</t>
  </si>
  <si>
    <t>Alexandra Street, Kenilworth</t>
  </si>
  <si>
    <t xml:space="preserve"> Kenilworth</t>
  </si>
  <si>
    <t>Alexandra Avenue, Nambour</t>
  </si>
  <si>
    <t>Alexandra Avenue</t>
  </si>
  <si>
    <t>Alexandra Parade, Maroochydore</t>
  </si>
  <si>
    <t>Alexandra Parade</t>
  </si>
  <si>
    <t>Partly State owned</t>
  </si>
  <si>
    <t>ARTERIAL</t>
  </si>
  <si>
    <t>Arterial</t>
  </si>
  <si>
    <t>Alexandra Headlands (opp Buderim Av) Carpark, Alexandra Headland</t>
  </si>
  <si>
    <t>Alexandra Headlands (opp Buderim Av) Carpark</t>
  </si>
  <si>
    <t>CARPARK</t>
  </si>
  <si>
    <t>Alexandra Headlands Slsc Carpark, Alexandra Headland</t>
  </si>
  <si>
    <t>Alexandra Headlands Slsc Carpark</t>
  </si>
  <si>
    <t>Alexandra Parade (opp Pacific) Carpark, Alexandra Headland</t>
  </si>
  <si>
    <t>Alexandra Parade (opp Pacific) Carpark</t>
  </si>
  <si>
    <t>Alexandra Parade Cotton Tree Carpark, Maroochydore</t>
  </si>
  <si>
    <t>Alexandra Parade Cotton Tree Carpark</t>
  </si>
  <si>
    <t>Alexandra Parade Service Road, Alexandra Headland</t>
  </si>
  <si>
    <t>Alexandra Parade Service Road</t>
  </si>
  <si>
    <t>Alfriston Drive, Buderim</t>
  </si>
  <si>
    <t>Alfriston Drive</t>
  </si>
  <si>
    <t>Alice Street, Alexandra Headland</t>
  </si>
  <si>
    <t>Alice Street</t>
  </si>
  <si>
    <t>Alice Street, Eumundi</t>
  </si>
  <si>
    <t>Alice Street, Cooran</t>
  </si>
  <si>
    <t>Alice Dixon Drive, Flaxton</t>
  </si>
  <si>
    <t>Alice Dixon Drive</t>
  </si>
  <si>
    <t>Alicia Close, Buderim</t>
  </si>
  <si>
    <t>Alicia Close</t>
  </si>
  <si>
    <t>Alison Court, Buderim</t>
  </si>
  <si>
    <t>Alison Court</t>
  </si>
  <si>
    <t>Alkira Street, Maroochydore</t>
  </si>
  <si>
    <t>Alkira Street</t>
  </si>
  <si>
    <t>Allamanda Avenue, Buderim</t>
  </si>
  <si>
    <t>Allamanda Avenue</t>
  </si>
  <si>
    <t>Allambi Terrace, Noosa Heads</t>
  </si>
  <si>
    <t>Allambi Terrace</t>
  </si>
  <si>
    <t>Allambi Rise, Noosa Heads</t>
  </si>
  <si>
    <t>Allambi Rise</t>
  </si>
  <si>
    <t>undefined</t>
  </si>
  <si>
    <t>Not applicable</t>
  </si>
  <si>
    <t>Allambie Street, Maroochydore</t>
  </si>
  <si>
    <t>Allambie Street</t>
  </si>
  <si>
    <t>Allan Road, Cooloolabin</t>
  </si>
  <si>
    <t>Allan Road</t>
  </si>
  <si>
    <t xml:space="preserve"> Cooloolabin</t>
  </si>
  <si>
    <t>Allandale Road, North Arm</t>
  </si>
  <si>
    <t>Allandale Road</t>
  </si>
  <si>
    <t xml:space="preserve"> North Arm</t>
  </si>
  <si>
    <t>Allara Street, Flaxton</t>
  </si>
  <si>
    <t>Allara Street</t>
  </si>
  <si>
    <t>Allira Court, Pomona</t>
  </si>
  <si>
    <t>Allira Court</t>
  </si>
  <si>
    <t xml:space="preserve"> Pomona</t>
  </si>
  <si>
    <t>Allora Drive, Maroochydore</t>
  </si>
  <si>
    <t>Allora Drive</t>
  </si>
  <si>
    <t>Allunga Court, Mooloolaba</t>
  </si>
  <si>
    <t>Allunga Court</t>
  </si>
  <si>
    <t>Almond Court, Marcus Beach</t>
  </si>
  <si>
    <t>Almond Court</t>
  </si>
  <si>
    <t xml:space="preserve"> Marcus Beach</t>
  </si>
  <si>
    <t>Alpinia Street, Sippy Downs</t>
  </si>
  <si>
    <t>Alpinia Street</t>
  </si>
  <si>
    <t>Altona Avenue, Kunda Park</t>
  </si>
  <si>
    <t>Altona Avenue</t>
  </si>
  <si>
    <t xml:space="preserve"> Kunda Park</t>
  </si>
  <si>
    <t>Alyxia Court, Noosaville</t>
  </si>
  <si>
    <t>Alyxia Court</t>
  </si>
  <si>
    <t>Amanda Avenue, Marcoola</t>
  </si>
  <si>
    <t>Amanda Avenue</t>
  </si>
  <si>
    <t>Amani Place, Maroochy River</t>
  </si>
  <si>
    <t>Amani Place</t>
  </si>
  <si>
    <t xml:space="preserve"> Maroochy River</t>
  </si>
  <si>
    <t>Amarina Avenue, Mooloolaba</t>
  </si>
  <si>
    <t>Amarina Avenue</t>
  </si>
  <si>
    <t>Amaroo Drive, Buderim</t>
  </si>
  <si>
    <t>Amaroo Drive</t>
  </si>
  <si>
    <t>Amaroo Street, Maroochydore</t>
  </si>
  <si>
    <t>Amaroo Street</t>
  </si>
  <si>
    <t>Amaroo Place, Cooroibah</t>
  </si>
  <si>
    <t>Amaroo Place</t>
  </si>
  <si>
    <t>Amaroo Avenue, Nambour</t>
  </si>
  <si>
    <t>Amaroo Avenue</t>
  </si>
  <si>
    <t>Amberton Court, Buderim</t>
  </si>
  <si>
    <t>Amberton Court</t>
  </si>
  <si>
    <t>Ambulance Street, Pomona</t>
  </si>
  <si>
    <t>Ambulance Street</t>
  </si>
  <si>
    <t>Ambulance Lane, Cooroy</t>
  </si>
  <si>
    <t>Ambulance Lane</t>
  </si>
  <si>
    <t>Ameen Circuit, Mudjimba</t>
  </si>
  <si>
    <t>Ameen Circuit</t>
  </si>
  <si>
    <t xml:space="preserve"> Mudjimba</t>
  </si>
  <si>
    <t>Amelia Place, Kureelpa</t>
  </si>
  <si>
    <t>Amelia Place</t>
  </si>
  <si>
    <t xml:space="preserve"> Kureelpa</t>
  </si>
  <si>
    <t>Amethyst Place, Yaroomba</t>
  </si>
  <si>
    <t>Amethyst Place</t>
  </si>
  <si>
    <t xml:space="preserve"> Yaroomba</t>
  </si>
  <si>
    <t>Amethyst Lane, Lake MacDonald</t>
  </si>
  <si>
    <t>Amethyst Lane</t>
  </si>
  <si>
    <t xml:space="preserve"> Lake MacDonald</t>
  </si>
  <si>
    <t>Amethyst Drive, Mooloolaba</t>
  </si>
  <si>
    <t>Amethyst Drive</t>
  </si>
  <si>
    <t>Aminga Court, Palmwoods</t>
  </si>
  <si>
    <t>Aminga Court</t>
  </si>
  <si>
    <t>Aminya Lane, Mooloolaba</t>
  </si>
  <si>
    <t>Aminya Lane</t>
  </si>
  <si>
    <t>Amity Court, Marcoola</t>
  </si>
  <si>
    <t>Amity Court</t>
  </si>
  <si>
    <t>Anaheim Court, Bli Bli</t>
  </si>
  <si>
    <t>Anaheim Court</t>
  </si>
  <si>
    <t>Anchor Street, Noosaville</t>
  </si>
  <si>
    <t>Anchor Street</t>
  </si>
  <si>
    <t>Anchorage Circuit, Twin Waters</t>
  </si>
  <si>
    <t>Anchorage Circuit</t>
  </si>
  <si>
    <t xml:space="preserve"> Twin Waters</t>
  </si>
  <si>
    <t>Andersons Road, Yandina</t>
  </si>
  <si>
    <t>Andersons Road</t>
  </si>
  <si>
    <t xml:space="preserve"> Yandina</t>
  </si>
  <si>
    <t>Andersons Road, Federal</t>
  </si>
  <si>
    <t xml:space="preserve"> Federal</t>
  </si>
  <si>
    <t>Andersons Road, Eerwah Vale</t>
  </si>
  <si>
    <t xml:space="preserve"> Eerwah Vale</t>
  </si>
  <si>
    <t>Andreasens Road, Rosemount</t>
  </si>
  <si>
    <t>Andreasens Road</t>
  </si>
  <si>
    <t xml:space="preserve"> Rosemount</t>
  </si>
  <si>
    <t>Andrew Street, Point Arkwright</t>
  </si>
  <si>
    <t>Andrew Street</t>
  </si>
  <si>
    <t xml:space="preserve"> Point Arkwright</t>
  </si>
  <si>
    <t>Andrews Close, Woombye</t>
  </si>
  <si>
    <t>Andrews Close</t>
  </si>
  <si>
    <t>Andrews Road, Federal</t>
  </si>
  <si>
    <t>Andrews Road</t>
  </si>
  <si>
    <t>Andriana Drive, Buderim</t>
  </si>
  <si>
    <t>Andriana Drive</t>
  </si>
  <si>
    <t>Anembo Place, Lake MacDonald</t>
  </si>
  <si>
    <t>Anembo Place</t>
  </si>
  <si>
    <t>Angler Street, Noosa Heads</t>
  </si>
  <si>
    <t>Angler Street</t>
  </si>
  <si>
    <t>Angus Crescent, Kureelpa</t>
  </si>
  <si>
    <t>Angus Crescent</t>
  </si>
  <si>
    <t>Ann Street, Nambour</t>
  </si>
  <si>
    <t>Ann Street</t>
  </si>
  <si>
    <t>District Collector</t>
  </si>
  <si>
    <t>Ann Street, Noosaville</t>
  </si>
  <si>
    <t>Ann Street, Coolum Beach</t>
  </si>
  <si>
    <t>Ann Street, Woombye</t>
  </si>
  <si>
    <t>Anna Close, Tanawha</t>
  </si>
  <si>
    <t>Anna Close</t>
  </si>
  <si>
    <t xml:space="preserve"> Tanawha</t>
  </si>
  <si>
    <t>Anne Court, Maroochydore</t>
  </si>
  <si>
    <t>Anne Court</t>
  </si>
  <si>
    <t>Anne Street, Kenilworth</t>
  </si>
  <si>
    <t>Anne Street</t>
  </si>
  <si>
    <t>Rural Residential Access Street</t>
  </si>
  <si>
    <t>Annie Drive, Weyba Downs</t>
  </si>
  <si>
    <t>Annie Drive</t>
  </si>
  <si>
    <t xml:space="preserve"> Weyba Downs</t>
  </si>
  <si>
    <t>Anning Road, Forest Glen</t>
  </si>
  <si>
    <t>Anning Road</t>
  </si>
  <si>
    <t xml:space="preserve"> Forest Glen</t>
  </si>
  <si>
    <t>Ann-Maree Close, Maroochydore</t>
  </si>
  <si>
    <t>Ann-Maree Close</t>
  </si>
  <si>
    <t>Annona Court, Palmwoods</t>
  </si>
  <si>
    <t>Annona Court</t>
  </si>
  <si>
    <t>Annwal Lane, Hunchy</t>
  </si>
  <si>
    <t>Annwal Lane</t>
  </si>
  <si>
    <t xml:space="preserve"> Hunchy</t>
  </si>
  <si>
    <t>Anthony Avenue, Mooloolaba</t>
  </si>
  <si>
    <t>Anthony Avenue</t>
  </si>
  <si>
    <t>Anticipation Close, Nambour</t>
  </si>
  <si>
    <t>Anticipation Close</t>
  </si>
  <si>
    <t>Antipodes Close, Castaways Beach</t>
  </si>
  <si>
    <t>Antipodes Close</t>
  </si>
  <si>
    <t xml:space="preserve"> Castaways Beach</t>
  </si>
  <si>
    <t>Anzac Road, Eudlo</t>
  </si>
  <si>
    <t>Anzac Road</t>
  </si>
  <si>
    <t>Anzac Avenue, Maroochydore</t>
  </si>
  <si>
    <t>Anzac Avenue</t>
  </si>
  <si>
    <t>Apex Court, Kuluin</t>
  </si>
  <si>
    <t>Apex Court</t>
  </si>
  <si>
    <t>Apollo Court, Alexandra Headland</t>
  </si>
  <si>
    <t>Apollo Court</t>
  </si>
  <si>
    <t>Appleberry Lane, Tewantin</t>
  </si>
  <si>
    <t>Appleberry Lane</t>
  </si>
  <si>
    <t>Applegin Court, Mooloolaba</t>
  </si>
  <si>
    <t>Applegin Court</t>
  </si>
  <si>
    <t>Applegum Place, Mountain Creek</t>
  </si>
  <si>
    <t>Applegum Place</t>
  </si>
  <si>
    <t>Applegum Street, Noosaville</t>
  </si>
  <si>
    <t>Applegum Street</t>
  </si>
  <si>
    <t>Apps Road, Maroochy River</t>
  </si>
  <si>
    <t>Apps Road</t>
  </si>
  <si>
    <t>April Court, Maroochydore</t>
  </si>
  <si>
    <t>April Court</t>
  </si>
  <si>
    <t>Aquamarine Circuit, Noosaville</t>
  </si>
  <si>
    <t>Aquamarine Circuit</t>
  </si>
  <si>
    <t>Aquarius Place, Alexandra Headland</t>
  </si>
  <si>
    <t>Aquarius Place</t>
  </si>
  <si>
    <t>Aquila Court, Bli Bli</t>
  </si>
  <si>
    <t>Aquila Court</t>
  </si>
  <si>
    <t>Aragorn Street, Maroochydore</t>
  </si>
  <si>
    <t>Aragorn Street</t>
  </si>
  <si>
    <t>Arakoon Crescent, Sunshine Beach</t>
  </si>
  <si>
    <t>Arakoon Crescent</t>
  </si>
  <si>
    <t>Araluen Close, Mountain Creek</t>
  </si>
  <si>
    <t>Araluen Close</t>
  </si>
  <si>
    <t>Arana Court, Maroochydore</t>
  </si>
  <si>
    <t>Arana Court</t>
  </si>
  <si>
    <t>Arbour Place, Doonan</t>
  </si>
  <si>
    <t>Arbour Place</t>
  </si>
  <si>
    <t xml:space="preserve"> Doonan</t>
  </si>
  <si>
    <t>Arcadia Street, Noosa Heads</t>
  </si>
  <si>
    <t>Arcadia Street</t>
  </si>
  <si>
    <t>Archer Road, Belli Park</t>
  </si>
  <si>
    <t>Archer Road</t>
  </si>
  <si>
    <t xml:space="preserve"> Belli Park</t>
  </si>
  <si>
    <t>Archie Street, Nambour</t>
  </si>
  <si>
    <t>Archie Street</t>
  </si>
  <si>
    <t>Arcoona Road, Yandina Creek</t>
  </si>
  <si>
    <t>Arcoona Road</t>
  </si>
  <si>
    <t xml:space="preserve"> Yandina Creek</t>
  </si>
  <si>
    <t>Ardisia Street, Peregian Beach</t>
  </si>
  <si>
    <t>Ardisia Street</t>
  </si>
  <si>
    <t>Argyle Crescent, Coes Creek</t>
  </si>
  <si>
    <t>Argyle Crescent</t>
  </si>
  <si>
    <t xml:space="preserve"> Coes Creek</t>
  </si>
  <si>
    <t>Ariel Court, Buderim</t>
  </si>
  <si>
    <t>Ariel Court</t>
  </si>
  <si>
    <t>Arista Court, Bli Bli</t>
  </si>
  <si>
    <t>Arista Court</t>
  </si>
  <si>
    <t>Arkana Drive, Noosa Heads</t>
  </si>
  <si>
    <t>Arkana Drive</t>
  </si>
  <si>
    <t>Arlington Court, Mount Coolum</t>
  </si>
  <si>
    <t>Arlington Court</t>
  </si>
  <si>
    <t xml:space="preserve"> Mount Coolum</t>
  </si>
  <si>
    <t>Armitage Court, Noosaville</t>
  </si>
  <si>
    <t>Armitage Court</t>
  </si>
  <si>
    <t>Armour Place, Bli Bli</t>
  </si>
  <si>
    <t>Armour Place</t>
  </si>
  <si>
    <t>Armstrong Court, Forest Glen</t>
  </si>
  <si>
    <t>Armstrong Court</t>
  </si>
  <si>
    <t>Arnlyn Court, Cooroy</t>
  </si>
  <si>
    <t>Arnlyn Court</t>
  </si>
  <si>
    <t>Arthur Street, Point Arkwright</t>
  </si>
  <si>
    <t>Arthur Street</t>
  </si>
  <si>
    <t>SOUTH</t>
  </si>
  <si>
    <t>Arthur Stubbins Road, Kin Kin</t>
  </si>
  <si>
    <t>Arthur Stubbins Road</t>
  </si>
  <si>
    <t xml:space="preserve"> Kin Kin</t>
  </si>
  <si>
    <t>Arthys Road, Cooran</t>
  </si>
  <si>
    <t>Arthys Road</t>
  </si>
  <si>
    <t>Aruma Court, Mooloolaba</t>
  </si>
  <si>
    <t>Aruma Court</t>
  </si>
  <si>
    <t>Arundell Street, Eumundi</t>
  </si>
  <si>
    <t>Arundell Street</t>
  </si>
  <si>
    <t>Arundell Avenue, Nambour</t>
  </si>
  <si>
    <t>Arundell Avenue</t>
  </si>
  <si>
    <t>Arwen Street, Maroochydore</t>
  </si>
  <si>
    <t>Arwen Street</t>
  </si>
  <si>
    <t>Ascot Lane, Kiels Mountain</t>
  </si>
  <si>
    <t>Ascot Lane</t>
  </si>
  <si>
    <t xml:space="preserve"> Kiels Mountain</t>
  </si>
  <si>
    <t>Ash Road, Diddillibah</t>
  </si>
  <si>
    <t>Ash Road</t>
  </si>
  <si>
    <t xml:space="preserve"> Diddillibah</t>
  </si>
  <si>
    <t>Ash Lane, Black Mountain</t>
  </si>
  <si>
    <t>Ash Lane</t>
  </si>
  <si>
    <t xml:space="preserve"> Black Mountain</t>
  </si>
  <si>
    <t>Ash Lane, Eudlo</t>
  </si>
  <si>
    <t>Ashburton Crescent, Sippy Downs</t>
  </si>
  <si>
    <t>Ashburton Crescent</t>
  </si>
  <si>
    <t>Ashby Street, Sippy Downs</t>
  </si>
  <si>
    <t>Ashby Street</t>
  </si>
  <si>
    <t>Ashdale Court, Buderim</t>
  </si>
  <si>
    <t>Ashdale Court</t>
  </si>
  <si>
    <t>Ashdown Court, Tinbeerwah</t>
  </si>
  <si>
    <t>Ashdown Court</t>
  </si>
  <si>
    <t xml:space="preserve"> Tinbeerwah</t>
  </si>
  <si>
    <t>Ashford Street, Tewantin</t>
  </si>
  <si>
    <t>Ashford Street</t>
  </si>
  <si>
    <t>Ashgrove Drive, Cooroy</t>
  </si>
  <si>
    <t>Ashgrove Drive</t>
  </si>
  <si>
    <t>Ashtons Wharf Road, Maroochy River</t>
  </si>
  <si>
    <t>Ashtons Wharf Road</t>
  </si>
  <si>
    <t>Ashvale Street, Coolum Beach</t>
  </si>
  <si>
    <t>Ashvale Street</t>
  </si>
  <si>
    <t>Ashwood Court, Marcus Beach</t>
  </si>
  <si>
    <t>Ashwood Court</t>
  </si>
  <si>
    <t>Aspen Court, Buderim</t>
  </si>
  <si>
    <t>Aspen Court</t>
  </si>
  <si>
    <t>Aspera Place, Noosaville</t>
  </si>
  <si>
    <t>Aspera Place</t>
  </si>
  <si>
    <t>Aspland Heights, Nambour</t>
  </si>
  <si>
    <t>Aspland Heights</t>
  </si>
  <si>
    <t>Aspland Street, Nambour</t>
  </si>
  <si>
    <t>Aspland Street</t>
  </si>
  <si>
    <t>Atherton Close, Buderim</t>
  </si>
  <si>
    <t>Atherton Close</t>
  </si>
  <si>
    <t>Atkinson Road, Kiamba</t>
  </si>
  <si>
    <t>Atkinson Road</t>
  </si>
  <si>
    <t xml:space="preserve"> Kiamba</t>
  </si>
  <si>
    <t>Atkinson Road West, Bli Bli</t>
  </si>
  <si>
    <t>Atkinson Road West</t>
  </si>
  <si>
    <t>Atkinson Road, Bli Bli</t>
  </si>
  <si>
    <t>Atkinsons Road, Woombye</t>
  </si>
  <si>
    <t>Atkinsons Road</t>
  </si>
  <si>
    <t>Atlantis Parade, Alexandra Headland</t>
  </si>
  <si>
    <t>Atlantis Parade</t>
  </si>
  <si>
    <t>Attenborough Close, Buderim</t>
  </si>
  <si>
    <t>Attenborough Close</t>
  </si>
  <si>
    <t>Attenuata Drive, Mountain Creek</t>
  </si>
  <si>
    <t>Attenuata Drive</t>
  </si>
  <si>
    <t>Attenuatta Place, Noosaville</t>
  </si>
  <si>
    <t>Attenuatta Place</t>
  </si>
  <si>
    <t>Attunga Crescent, Buderim</t>
  </si>
  <si>
    <t>Attunga Crescent</t>
  </si>
  <si>
    <t>Attunga Heights, Noosa Heads</t>
  </si>
  <si>
    <t>Attunga Heights</t>
  </si>
  <si>
    <t>Auburn Court, Yandina Creek</t>
  </si>
  <si>
    <t>Auburn Court</t>
  </si>
  <si>
    <t>Audrey Court, Coolum Beach</t>
  </si>
  <si>
    <t>Audrey Court</t>
  </si>
  <si>
    <t>Augusta Circuit, Peregian Springs</t>
  </si>
  <si>
    <t>Augusta Circuit</t>
  </si>
  <si>
    <t>Augusta Court, Buderim</t>
  </si>
  <si>
    <t>Augusta Court</t>
  </si>
  <si>
    <t>Avalon Street, Coolum Beach</t>
  </si>
  <si>
    <t>Avalon Street</t>
  </si>
  <si>
    <t>Avian Court, Tinbeerwah</t>
  </si>
  <si>
    <t>Avian Court</t>
  </si>
  <si>
    <t>Avian Street, Kunda Park</t>
  </si>
  <si>
    <t>Avian Street</t>
  </si>
  <si>
    <t>Avocado Crescent, Bli Bli</t>
  </si>
  <si>
    <t>Avocado Crescent</t>
  </si>
  <si>
    <t>Avocet Parade, Peregian Beach</t>
  </si>
  <si>
    <t>Avocet Parade</t>
  </si>
  <si>
    <t>Avocet Street, Forest Glen</t>
  </si>
  <si>
    <t>Avocet Street</t>
  </si>
  <si>
    <t>Avon Close, Bli Bli</t>
  </si>
  <si>
    <t>Avon Close</t>
  </si>
  <si>
    <t>Avron Court, Tewantin</t>
  </si>
  <si>
    <t>Avron Court</t>
  </si>
  <si>
    <t>Avron Close, Tewantin</t>
  </si>
  <si>
    <t>Avron Close</t>
  </si>
  <si>
    <t>Awoonga Court, Mooloolaba</t>
  </si>
  <si>
    <t>Awoonga Court</t>
  </si>
  <si>
    <t>Awulla Close, Mooloolaba</t>
  </si>
  <si>
    <t>Awulla Close</t>
  </si>
  <si>
    <t>Ayrshire Road, Kulangoor</t>
  </si>
  <si>
    <t>Ayrshire Road</t>
  </si>
  <si>
    <t>Azalea Street, Mapleton</t>
  </si>
  <si>
    <t>Azalea Street</t>
  </si>
  <si>
    <t xml:space="preserve"> Mapleton</t>
  </si>
  <si>
    <t>Babbling Brook Place, Eumundi</t>
  </si>
  <si>
    <t>Babbling Brook Place</t>
  </si>
  <si>
    <t>Babylon Close, Buderim</t>
  </si>
  <si>
    <t>Babylon Close</t>
  </si>
  <si>
    <t>Back Woombye Road, Woombye</t>
  </si>
  <si>
    <t>Back Woombye Road</t>
  </si>
  <si>
    <t>Bade Street, Nambour</t>
  </si>
  <si>
    <t>Bade Street</t>
  </si>
  <si>
    <t>Baden Powell Street, Maroochydore</t>
  </si>
  <si>
    <t>Baden Powell Street</t>
  </si>
  <si>
    <t>Bagend Close, Coolum Beach</t>
  </si>
  <si>
    <t>Bagend Close</t>
  </si>
  <si>
    <t>Bagnall Road, West Woombye</t>
  </si>
  <si>
    <t>Bagnall Road</t>
  </si>
  <si>
    <t xml:space="preserve"> West Woombye</t>
  </si>
  <si>
    <t>Bagnalls Road, Cooroy</t>
  </si>
  <si>
    <t>Bagnalls Road</t>
  </si>
  <si>
    <t>Bahdilli Crescent, Diddillibah</t>
  </si>
  <si>
    <t>Bahdilli Crescent</t>
  </si>
  <si>
    <t>Bahlaka Street, Mooloolaba</t>
  </si>
  <si>
    <t>Bahlaka Street</t>
  </si>
  <si>
    <t>Bahran Court, Peregian Springs</t>
  </si>
  <si>
    <t>Bahran Court</t>
  </si>
  <si>
    <t>Bailey Street, Nambour</t>
  </si>
  <si>
    <t>Bailey Street</t>
  </si>
  <si>
    <t>Bainbridge Circuit, Sippy Downs</t>
  </si>
  <si>
    <t>Bainbridge Circuit</t>
  </si>
  <si>
    <t>Bairnsdale Street West, Buderim</t>
  </si>
  <si>
    <t>Bairnsdale Street West</t>
  </si>
  <si>
    <t>Bairnsdale Street East, Buderim</t>
  </si>
  <si>
    <t>Bairnsdale Street East</t>
  </si>
  <si>
    <t>Baker-Finch Place, Twin Waters</t>
  </si>
  <si>
    <t>Baker-Finch Place</t>
  </si>
  <si>
    <t>Bakers Road, Pomona</t>
  </si>
  <si>
    <t>Bakers Road</t>
  </si>
  <si>
    <t>Balcombe Court, Nambour</t>
  </si>
  <si>
    <t>Balcombe Court</t>
  </si>
  <si>
    <t>Balgownie Drive, Peregian Springs</t>
  </si>
  <si>
    <t>Balgownie Drive</t>
  </si>
  <si>
    <t>Balkin Court, Eumundi</t>
  </si>
  <si>
    <t>Balkin Court</t>
  </si>
  <si>
    <t>Balkin Road, Eumundi</t>
  </si>
  <si>
    <t>Balkin Road</t>
  </si>
  <si>
    <t>Balkins Road, Kiamba</t>
  </si>
  <si>
    <t>Balkins Road</t>
  </si>
  <si>
    <t>Ball Street, Maroochydore</t>
  </si>
  <si>
    <t>Ball Street</t>
  </si>
  <si>
    <t>Ball Road, Eumundi</t>
  </si>
  <si>
    <t>Ball Road</t>
  </si>
  <si>
    <t>Ballinger Crescent, Buderim</t>
  </si>
  <si>
    <t>Ballinger Crescent</t>
  </si>
  <si>
    <t>Ballinger Court, Buderim</t>
  </si>
  <si>
    <t>Ballinger Court</t>
  </si>
  <si>
    <t>Ballinger Road, Buderim</t>
  </si>
  <si>
    <t>Ballinger Road</t>
  </si>
  <si>
    <t>SUB ARTERIAL</t>
  </si>
  <si>
    <t>Sub Arterial</t>
  </si>
  <si>
    <t>Ballinger Road Carpark, Buderim</t>
  </si>
  <si>
    <t>Ballinger Road Carpark</t>
  </si>
  <si>
    <t>Ballinger Pony Club Service Road, Buderim</t>
  </si>
  <si>
    <t>Ballinger Pony Club Service Road</t>
  </si>
  <si>
    <t>Not Defined</t>
  </si>
  <si>
    <t>Ballinger Tennis Club Service Road, Buderim</t>
  </si>
  <si>
    <t>Ballinger Tennis Club Service Road</t>
  </si>
  <si>
    <t>Ballykeel Court, Yaroomba</t>
  </si>
  <si>
    <t>Ballykeel Court</t>
  </si>
  <si>
    <t>Balmoral Road, Montville</t>
  </si>
  <si>
    <t>Balmoral Road</t>
  </si>
  <si>
    <t xml:space="preserve"> Montville</t>
  </si>
  <si>
    <t>Baloo Street, Burnside</t>
  </si>
  <si>
    <t>Baloo Street</t>
  </si>
  <si>
    <t xml:space="preserve"> Burnside</t>
  </si>
  <si>
    <t>Balsam Road, Eumundi</t>
  </si>
  <si>
    <t>Balsam Road</t>
  </si>
  <si>
    <t>Baltimore Place, Kuluin</t>
  </si>
  <si>
    <t>Baltimore Place</t>
  </si>
  <si>
    <t>Balyarta Crescent, Mooloolaba</t>
  </si>
  <si>
    <t>Balyarta Crescent</t>
  </si>
  <si>
    <t>Bambaroo Close, Nambour</t>
  </si>
  <si>
    <t>Bambaroo Close</t>
  </si>
  <si>
    <t>Bamboo Road, Palmwoods</t>
  </si>
  <si>
    <t>Bamboo Road</t>
  </si>
  <si>
    <t>Bando Street, Pacific Paradise</t>
  </si>
  <si>
    <t>Bando Street</t>
  </si>
  <si>
    <t xml:space="preserve"> Pacific Paradise</t>
  </si>
  <si>
    <t>Bangalow Street, Highworth</t>
  </si>
  <si>
    <t>Bangalow Street</t>
  </si>
  <si>
    <t xml:space="preserve"> Highworth</t>
  </si>
  <si>
    <t>Bangalow Court, Cooroy</t>
  </si>
  <si>
    <t>Bangalow Court</t>
  </si>
  <si>
    <t>Bangalow Court, Buderim</t>
  </si>
  <si>
    <t>Banjora Place, Noosa Heads</t>
  </si>
  <si>
    <t>Banjora Place</t>
  </si>
  <si>
    <t>Banksia Crescent, Marcoola</t>
  </si>
  <si>
    <t>Banksia Crescent</t>
  </si>
  <si>
    <t>Banksia Avenue, Noosa Heads</t>
  </si>
  <si>
    <t>Banksia Avenue</t>
  </si>
  <si>
    <t>Banksia Avenue, Coolum Beach</t>
  </si>
  <si>
    <t>Banyalla Court, Noosaville</t>
  </si>
  <si>
    <t>Banyalla Court</t>
  </si>
  <si>
    <t>Banyan Road, Eudlo</t>
  </si>
  <si>
    <t>Banyan Road</t>
  </si>
  <si>
    <t>RURAL ACCESS STREET</t>
  </si>
  <si>
    <t>Banyandah Street, Yandina</t>
  </si>
  <si>
    <t>Banyandah Street</t>
  </si>
  <si>
    <t>Banyandah Street North, Yandina</t>
  </si>
  <si>
    <t>Banyandah Street North</t>
  </si>
  <si>
    <t>Banyo Road, Kenilworth</t>
  </si>
  <si>
    <t>Banyo Road</t>
  </si>
  <si>
    <t>Baradoo Road, Obi Obi</t>
  </si>
  <si>
    <t>Baradoo Road</t>
  </si>
  <si>
    <t xml:space="preserve"> Obi Obi</t>
  </si>
  <si>
    <t>Baratook Crescent, Mount Coolum</t>
  </si>
  <si>
    <t>Baratook Crescent</t>
  </si>
  <si>
    <t>Barbados Crescent, Noosaville</t>
  </si>
  <si>
    <t>Barbados Crescent</t>
  </si>
  <si>
    <t>Barbara Road, Weyba Downs</t>
  </si>
  <si>
    <t>Barbara Road</t>
  </si>
  <si>
    <t>Barcoola Place, Twin Waters</t>
  </si>
  <si>
    <t>Barcoola Place</t>
  </si>
  <si>
    <t>Barcrest Drive, Yandina</t>
  </si>
  <si>
    <t>Barcrest Drive</t>
  </si>
  <si>
    <t>Bareena Court, Palmwoods</t>
  </si>
  <si>
    <t>Bareena Court</t>
  </si>
  <si>
    <t>Barina Close, Pomona</t>
  </si>
  <si>
    <t>Barina Close</t>
  </si>
  <si>
    <t>Barina Court, Pomona</t>
  </si>
  <si>
    <t>Barina Court</t>
  </si>
  <si>
    <t>Barkston Court, Buderim</t>
  </si>
  <si>
    <t>Barkston Court</t>
  </si>
  <si>
    <t>Barlee Street, Eumundi</t>
  </si>
  <si>
    <t>Barlee Street</t>
  </si>
  <si>
    <t>Barleycorn Avenue, Buderim</t>
  </si>
  <si>
    <t>Barleycorn Avenue</t>
  </si>
  <si>
    <t>Barnes Drive, Buderim</t>
  </si>
  <si>
    <t>Barnes Drive</t>
  </si>
  <si>
    <t>Barns Lane, Coolum Beach</t>
  </si>
  <si>
    <t>Barns Lane</t>
  </si>
  <si>
    <t>Baronga Road, Cooloolabin</t>
  </si>
  <si>
    <t>Baronga Road</t>
  </si>
  <si>
    <t>Barooga Crescent, Mooloolaba</t>
  </si>
  <si>
    <t>Barooga Crescent</t>
  </si>
  <si>
    <t>Barra Crescent, Coolum Beach</t>
  </si>
  <si>
    <t>Barra Crescent</t>
  </si>
  <si>
    <t>Barracuda Court, Mountain Creek</t>
  </si>
  <si>
    <t>Barracuda Court</t>
  </si>
  <si>
    <t>Barralong Court, Buderim</t>
  </si>
  <si>
    <t>Barralong Court</t>
  </si>
  <si>
    <t>Barrier Close, Buderim</t>
  </si>
  <si>
    <t>Barrier Close</t>
  </si>
  <si>
    <t>Barsons Road, Montville</t>
  </si>
  <si>
    <t>Barsons Road</t>
  </si>
  <si>
    <t>Bartill Court, Noosa Heads</t>
  </si>
  <si>
    <t>Bartill Court</t>
  </si>
  <si>
    <t>Bartle Frere Court, Doonan</t>
  </si>
  <si>
    <t>Bartle Frere Court</t>
  </si>
  <si>
    <t>Bartlett Street, Nambour</t>
  </si>
  <si>
    <t>Bartlett Street</t>
  </si>
  <si>
    <t>Bartlett Road, Noosaville</t>
  </si>
  <si>
    <t>Bartlett Road</t>
  </si>
  <si>
    <t>Barts Street, Woombye</t>
  </si>
  <si>
    <t>Barts Street</t>
  </si>
  <si>
    <t>Barwon Crescent, Sippy Downs</t>
  </si>
  <si>
    <t>Barwon Crescent</t>
  </si>
  <si>
    <t>Barwood Court, Burnside</t>
  </si>
  <si>
    <t>Barwood Court</t>
  </si>
  <si>
    <t>Basie Street, Sippy Downs</t>
  </si>
  <si>
    <t>Basie Street</t>
  </si>
  <si>
    <t>Bateman Street, Sippy Downs</t>
  </si>
  <si>
    <t>Bateman Street</t>
  </si>
  <si>
    <t>Bates Road, Como</t>
  </si>
  <si>
    <t>Bates Road</t>
  </si>
  <si>
    <t xml:space="preserve"> Como</t>
  </si>
  <si>
    <t>Bath Court, Tewantin</t>
  </si>
  <si>
    <t>Bath Court</t>
  </si>
  <si>
    <t>Batt Road, Palmwoods</t>
  </si>
  <si>
    <t>Batt Road</t>
  </si>
  <si>
    <t>Bauhinia Drive, Mooloolaba</t>
  </si>
  <si>
    <t>Bauhinia Drive</t>
  </si>
  <si>
    <t>Bauhinia Crescent, Marcoola</t>
  </si>
  <si>
    <t>Bauhinia Crescent</t>
  </si>
  <si>
    <t>Baxter Creek Road, Obi Obi</t>
  </si>
  <si>
    <t>Baxter Creek Road</t>
  </si>
  <si>
    <t>Bay Street, Noosaville</t>
  </si>
  <si>
    <t>Bay Street</t>
  </si>
  <si>
    <t>Bay Terrace, Coolum Beach</t>
  </si>
  <si>
    <t>Bay Terrace</t>
  </si>
  <si>
    <t>Bayview Road, Noosa Heads</t>
  </si>
  <si>
    <t>Bayview Road</t>
  </si>
  <si>
    <t>Baywater Drive, Twin Waters</t>
  </si>
  <si>
    <t>Baywater Drive</t>
  </si>
  <si>
    <t>Bazzo Road, Pinbarren</t>
  </si>
  <si>
    <t>Bazzo Road</t>
  </si>
  <si>
    <t xml:space="preserve"> Pinbarren</t>
  </si>
  <si>
    <t>Beach Terrace, Mooloolaba</t>
  </si>
  <si>
    <t>Beach Terrace</t>
  </si>
  <si>
    <t>Beach Road, Coolum Beach</t>
  </si>
  <si>
    <t>Beach Road</t>
  </si>
  <si>
    <t>Beach Road, Maroochydore</t>
  </si>
  <si>
    <t>Beach Road, Noosa North Shore</t>
  </si>
  <si>
    <t xml:space="preserve"> Noosa North Shore</t>
  </si>
  <si>
    <t>Beach Parade, Maroochydore</t>
  </si>
  <si>
    <t>Beach Parade</t>
  </si>
  <si>
    <t>Beach Haven Place, Mount Coolum</t>
  </si>
  <si>
    <t>Beach Haven Place</t>
  </si>
  <si>
    <t>Beach Parade 1 Carpark, Maroochydore</t>
  </si>
  <si>
    <t>Beach Parade 1 Carpark</t>
  </si>
  <si>
    <t>Beach Parade 2 Carpark, Maroochydore</t>
  </si>
  <si>
    <t>Beach Parade 2 Carpark</t>
  </si>
  <si>
    <t>Beach Parade 3 Carpark, Maroochydore</t>
  </si>
  <si>
    <t>Beach Parade 3 Carpark</t>
  </si>
  <si>
    <t>Beachway Parade, Marcoola</t>
  </si>
  <si>
    <t>Beachway Parade</t>
  </si>
  <si>
    <t>Beacon Court, Sunrise Beach</t>
  </si>
  <si>
    <t>Beacon Court</t>
  </si>
  <si>
    <t>Beacon Hill Road, Kenilworth</t>
  </si>
  <si>
    <t>Beacon Hill Road</t>
  </si>
  <si>
    <t>Beaumont Court, Dulong</t>
  </si>
  <si>
    <t>Beaumont Court</t>
  </si>
  <si>
    <t xml:space="preserve"> Dulong</t>
  </si>
  <si>
    <t>Beaver Place, Sippy Downs</t>
  </si>
  <si>
    <t>Beaver Place</t>
  </si>
  <si>
    <t>Beaverbrook Circuit, Sippy Downs</t>
  </si>
  <si>
    <t>Beaverbrook Circuit</t>
  </si>
  <si>
    <t>Beckmans Road, Noosaville</t>
  </si>
  <si>
    <t>Beckmans Road</t>
  </si>
  <si>
    <t>MAJOR ARTERIAL</t>
  </si>
  <si>
    <t>Becky Street, Kuluin</t>
  </si>
  <si>
    <t>Becky Street</t>
  </si>
  <si>
    <t>Bedarra Court, Buderim</t>
  </si>
  <si>
    <t>Bedarra Court</t>
  </si>
  <si>
    <t>Beddington Road, Doonan</t>
  </si>
  <si>
    <t>Beddington Road</t>
  </si>
  <si>
    <t>Beech Street, Marcoola</t>
  </si>
  <si>
    <t>Beech Street</t>
  </si>
  <si>
    <t>Beech Lane, Eudlo</t>
  </si>
  <si>
    <t>Beech Lane</t>
  </si>
  <si>
    <t>Beechtree Road, Black Mountain</t>
  </si>
  <si>
    <t>Beechtree Road</t>
  </si>
  <si>
    <t>Beelah Court, Maroochydore</t>
  </si>
  <si>
    <t>Beelah Court</t>
  </si>
  <si>
    <t>Beeston Road, Image Flat</t>
  </si>
  <si>
    <t>Beeston Road</t>
  </si>
  <si>
    <t xml:space="preserve"> Image Flat</t>
  </si>
  <si>
    <t>Beethoven Circuit, Sippy Downs</t>
  </si>
  <si>
    <t>Beethoven Circuit</t>
  </si>
  <si>
    <t>Bega Link, Noosa Heads</t>
  </si>
  <si>
    <t>Bega Link</t>
  </si>
  <si>
    <t>Bega Street, Burnside</t>
  </si>
  <si>
    <t>Bega Street</t>
  </si>
  <si>
    <t>Begonia Way, Marcoola</t>
  </si>
  <si>
    <t>Begonia Way</t>
  </si>
  <si>
    <t>Belah Court, Marcus Beach</t>
  </si>
  <si>
    <t>Belah Court</t>
  </si>
  <si>
    <t>Belair Court, Coolum Beach</t>
  </si>
  <si>
    <t>Belair Court</t>
  </si>
  <si>
    <t>Belfa Place, Noosa Heads</t>
  </si>
  <si>
    <t>Belfa Place</t>
  </si>
  <si>
    <t>Bell Road, Buderim</t>
  </si>
  <si>
    <t>Bell Road</t>
  </si>
  <si>
    <t>Bellbird Court, Buderim</t>
  </si>
  <si>
    <t>Bellbird Court</t>
  </si>
  <si>
    <t>Bellbird Flat Road, Pomona</t>
  </si>
  <si>
    <t>Bellbird Flat Road</t>
  </si>
  <si>
    <t>Belleden Place, Cooroy</t>
  </si>
  <si>
    <t>Belleden Place</t>
  </si>
  <si>
    <t>Bellerive Avenue, Peregian Springs</t>
  </si>
  <si>
    <t>Bellerive Avenue</t>
  </si>
  <si>
    <t>Bellevue Street, Bli Bli</t>
  </si>
  <si>
    <t>Bellevue Street</t>
  </si>
  <si>
    <t>Bellflower Road, Sippy Downs</t>
  </si>
  <si>
    <t>Bellflower Road</t>
  </si>
  <si>
    <t>Belli Street, Noosa Heads</t>
  </si>
  <si>
    <t>Belli Street</t>
  </si>
  <si>
    <t>Belli Creek Park Carpark, Belli Park</t>
  </si>
  <si>
    <t>Belli Creek Park Carpark</t>
  </si>
  <si>
    <t>Belli Oak Tree Road, Belli Park</t>
  </si>
  <si>
    <t>Belli Oak Tree Road</t>
  </si>
  <si>
    <t>Bellwood Road, Federal</t>
  </si>
  <si>
    <t>Bellwood Road</t>
  </si>
  <si>
    <t>Bellwood Court, Kiels Mountain</t>
  </si>
  <si>
    <t>Bellwood Court</t>
  </si>
  <si>
    <t>Belmore Terrace, Sunshine Beach</t>
  </si>
  <si>
    <t>Belmore Terrace</t>
  </si>
  <si>
    <t>Belshaw Lane, Diddillibah</t>
  </si>
  <si>
    <t>Belshaw Lane</t>
  </si>
  <si>
    <t>Belvedere Place, Maroochy River</t>
  </si>
  <si>
    <t>Belvedere Place</t>
  </si>
  <si>
    <t>Belwood Place, Pomona</t>
  </si>
  <si>
    <t>Belwood Place</t>
  </si>
  <si>
    <t>Ben Lexcen Drive, Sunrise Beach</t>
  </si>
  <si>
    <t>Ben Lexcen Drive</t>
  </si>
  <si>
    <t>Ben Lexcen Drive Shops Strip, Sunrise Beach</t>
  </si>
  <si>
    <t>Ben Lexcen Drive Shops Strip</t>
  </si>
  <si>
    <t>Ben Williams Road, Yandina</t>
  </si>
  <si>
    <t>Ben Williams Road</t>
  </si>
  <si>
    <t>Bendixen Lane, Woombye</t>
  </si>
  <si>
    <t>Bendixen Lane</t>
  </si>
  <si>
    <t>Benjamin Street, Maroochydore</t>
  </si>
  <si>
    <t>Benjamin Street</t>
  </si>
  <si>
    <t>Benji Court, Nambour</t>
  </si>
  <si>
    <t>Benji Court</t>
  </si>
  <si>
    <t>Benkalu Court, Palmwoods</t>
  </si>
  <si>
    <t>Benkalu Court</t>
  </si>
  <si>
    <t>Bennelong Court, Kuluin</t>
  </si>
  <si>
    <t>Bennelong Court</t>
  </si>
  <si>
    <t>Bennetts Ash Road, Noosa Heads</t>
  </si>
  <si>
    <t>Bennetts Ash Road</t>
  </si>
  <si>
    <t>Bennett Road, Bli Bli</t>
  </si>
  <si>
    <t>Bennett Road</t>
  </si>
  <si>
    <t>Bernhardt Place, Ninderry</t>
  </si>
  <si>
    <t>Bernhardt Place</t>
  </si>
  <si>
    <t xml:space="preserve"> Ninderry</t>
  </si>
  <si>
    <t>Bernheid Crescent, Sippy Downs</t>
  </si>
  <si>
    <t>Bernheid Crescent</t>
  </si>
  <si>
    <t>Berri Court, Rosemount</t>
  </si>
  <si>
    <t>Berri Court</t>
  </si>
  <si>
    <t>Berrigan Place, Mountain Creek</t>
  </si>
  <si>
    <t>Berrigan Place</t>
  </si>
  <si>
    <t>Berrima Row, Noosa Heads</t>
  </si>
  <si>
    <t>Berrima Row</t>
  </si>
  <si>
    <t>Berrima Street, Maroochydore</t>
  </si>
  <si>
    <t>Berrima Street</t>
  </si>
  <si>
    <t>Berringar Court, Coes Creek</t>
  </si>
  <si>
    <t>Berringar Court</t>
  </si>
  <si>
    <t>Berry Court, Coolum Beach</t>
  </si>
  <si>
    <t>Berry Court</t>
  </si>
  <si>
    <t>Bertrand Road, Sunrise Beach</t>
  </si>
  <si>
    <t>Bertrand Road</t>
  </si>
  <si>
    <t>Beryl Terrace, Mount Coolum</t>
  </si>
  <si>
    <t>Beryl Terrace</t>
  </si>
  <si>
    <t>Besley Street, Buderim</t>
  </si>
  <si>
    <t>Besley Street</t>
  </si>
  <si>
    <t>Bicentennial Drive, Sunshine Beach</t>
  </si>
  <si>
    <t>Bicentennial Drive</t>
  </si>
  <si>
    <t>Bicentennial Drive Carpark, Sunshine Beach</t>
  </si>
  <si>
    <t>Bicentennial Drive Carpark</t>
  </si>
  <si>
    <t>Bickle Court, Tewantin</t>
  </si>
  <si>
    <t>Bickle Court</t>
  </si>
  <si>
    <t>Bidners Road, Lake MacDonald</t>
  </si>
  <si>
    <t>Bidners Road</t>
  </si>
  <si>
    <t>Biggs Road, Dulong</t>
  </si>
  <si>
    <t>Biggs Road</t>
  </si>
  <si>
    <t>Bilby Court, Nambour</t>
  </si>
  <si>
    <t>Bilby Court</t>
  </si>
  <si>
    <t>Billabong Place, Mapleton</t>
  </si>
  <si>
    <t>Billabong Place</t>
  </si>
  <si>
    <t>Billabong Way, Tewantin</t>
  </si>
  <si>
    <t>Billabong Way</t>
  </si>
  <si>
    <t>Bimini Drive, Yaroomba</t>
  </si>
  <si>
    <t>Bimini Drive</t>
  </si>
  <si>
    <t>Binalong Lane, Pinbarren</t>
  </si>
  <si>
    <t>Binalong Lane</t>
  </si>
  <si>
    <t>Binalong Road, Pinbarren</t>
  </si>
  <si>
    <t>Binalong Road</t>
  </si>
  <si>
    <t>Bindaree Crescent, Mooloolaba</t>
  </si>
  <si>
    <t>Bindaree Crescent</t>
  </si>
  <si>
    <t>Binnea Street, Yaroomba</t>
  </si>
  <si>
    <t>Binnea Street</t>
  </si>
  <si>
    <t>Binya Road, Eudlo</t>
  </si>
  <si>
    <t>Binya Road</t>
  </si>
  <si>
    <t>Birch Street, Mountain Creek</t>
  </si>
  <si>
    <t>Birch Street</t>
  </si>
  <si>
    <t>Birch Court, Tewantin</t>
  </si>
  <si>
    <t>Birch Court</t>
  </si>
  <si>
    <t>Birchgrove Street, Sippy Downs</t>
  </si>
  <si>
    <t>Birchgrove Street</t>
  </si>
  <si>
    <t>Birdhaven Close, Coolum Beach</t>
  </si>
  <si>
    <t>Birdhaven Close</t>
  </si>
  <si>
    <t>Birdsong Court, Nambour</t>
  </si>
  <si>
    <t>Birdsong Court</t>
  </si>
  <si>
    <t>Birdwing Avenue, Bli Bli</t>
  </si>
  <si>
    <t>Birdwing Avenue</t>
  </si>
  <si>
    <t>Birdwing Forest Place, Buderim</t>
  </si>
  <si>
    <t>Birdwing Forest Place</t>
  </si>
  <si>
    <t>Birdwood Lane, Cooroy</t>
  </si>
  <si>
    <t>Birdwood Lane</t>
  </si>
  <si>
    <t>Birdwood Street, Burnside</t>
  </si>
  <si>
    <t>Birdwood Street</t>
  </si>
  <si>
    <t>Birkai Street, Maroochydore</t>
  </si>
  <si>
    <t>Birkai Street</t>
  </si>
  <si>
    <t>Birkdale Court, Tewantin</t>
  </si>
  <si>
    <t>Birkdale Court</t>
  </si>
  <si>
    <t>Birti Lane, Pacific Paradise</t>
  </si>
  <si>
    <t>Birti Lane</t>
  </si>
  <si>
    <t>Birtwill Street, Coolum Beach</t>
  </si>
  <si>
    <t>Birtwill Street</t>
  </si>
  <si>
    <t>Biscayne Drive, Coolum Beach</t>
  </si>
  <si>
    <t>Biscayne Drive</t>
  </si>
  <si>
    <t>Bisinella Road, Yandina</t>
  </si>
  <si>
    <t>Bisinella Road</t>
  </si>
  <si>
    <t>Black Beech Road, Noosaville</t>
  </si>
  <si>
    <t>Black Beech Road</t>
  </si>
  <si>
    <t>Black Mountain Road, Black Mountain</t>
  </si>
  <si>
    <t>Black Mountain Road</t>
  </si>
  <si>
    <t>TRUNK COLLECTOR</t>
  </si>
  <si>
    <t>Black Mountain Range Road, Black Mountain</t>
  </si>
  <si>
    <t>Black Mountain Range Road</t>
  </si>
  <si>
    <t>Black Myrtle Court, Woombye</t>
  </si>
  <si>
    <t>Black Myrtle Court</t>
  </si>
  <si>
    <t>Black Pinch Road, Pomona</t>
  </si>
  <si>
    <t>Black Pinch Road</t>
  </si>
  <si>
    <t>Black Stump Road, Eumundi</t>
  </si>
  <si>
    <t>Black Stump Road</t>
  </si>
  <si>
    <t>Blackall Street, Woombye</t>
  </si>
  <si>
    <t>Blackall Street</t>
  </si>
  <si>
    <t>Blackall Terrace, Nambour</t>
  </si>
  <si>
    <t>Blackall Terrace</t>
  </si>
  <si>
    <t>Blackall Road, Cooloolabin</t>
  </si>
  <si>
    <t>Blackall Road</t>
  </si>
  <si>
    <t>Blackall Range Road, Woombye</t>
  </si>
  <si>
    <t>Blackall Range Road</t>
  </si>
  <si>
    <t>Blackbean Court, Buderim</t>
  </si>
  <si>
    <t>Blackbean Court</t>
  </si>
  <si>
    <t>Blackbean Court, Black Mountain</t>
  </si>
  <si>
    <t>Blackbutt Court, Tewantin</t>
  </si>
  <si>
    <t>Blackbutt Court</t>
  </si>
  <si>
    <t>Blackbutt Road, Palmwoods</t>
  </si>
  <si>
    <t>Blackbutt Road</t>
  </si>
  <si>
    <t>Blackfriars Close, Coolum Beach</t>
  </si>
  <si>
    <t>Blackfriars Close</t>
  </si>
  <si>
    <t>Blackheath Drive, Tewantin</t>
  </si>
  <si>
    <t>Blackheath Drive</t>
  </si>
  <si>
    <t>Blackwood Street, Maroochydore</t>
  </si>
  <si>
    <t>Blackwood Street</t>
  </si>
  <si>
    <t>Blair Court, Maroochydore</t>
  </si>
  <si>
    <t>Blair Court</t>
  </si>
  <si>
    <t>Blakesley Street, Tewantin</t>
  </si>
  <si>
    <t>Blakesley Street</t>
  </si>
  <si>
    <t>Blanch Crescent, Bli Bli</t>
  </si>
  <si>
    <t>Blanch Crescent</t>
  </si>
  <si>
    <t>Blanck Street, Maroochydore</t>
  </si>
  <si>
    <t>Blanck Street</t>
  </si>
  <si>
    <t>Blanckensee Road, Black Mountain</t>
  </si>
  <si>
    <t>Blanckensee Road</t>
  </si>
  <si>
    <t>Blaxland Road, Nambour</t>
  </si>
  <si>
    <t>Blaxland Road</t>
  </si>
  <si>
    <t>Bli Bli Road, Nambour</t>
  </si>
  <si>
    <t>Bli Bli Road</t>
  </si>
  <si>
    <t>Bliss Street, Maroochydore</t>
  </si>
  <si>
    <t>Bliss Street</t>
  </si>
  <si>
    <t>Bloodwood Place, Cooroibah</t>
  </si>
  <si>
    <t>Bloodwood Place</t>
  </si>
  <si>
    <t>Bloodwood Court, Mooloolaba</t>
  </si>
  <si>
    <t>Bloodwood Court</t>
  </si>
  <si>
    <t>Blue Gum Road, Noosaville</t>
  </si>
  <si>
    <t>Blue Gum Road</t>
  </si>
  <si>
    <t>Blue Gum Court, Coolum Beach</t>
  </si>
  <si>
    <t>Blue Gum Court</t>
  </si>
  <si>
    <t>Blue Water Court, Twin Waters</t>
  </si>
  <si>
    <t>Blue Water Court</t>
  </si>
  <si>
    <t>Blue Wren Place, Cooroy</t>
  </si>
  <si>
    <t>Blue Wren Place</t>
  </si>
  <si>
    <t>Bluebell Court, Noosaville</t>
  </si>
  <si>
    <t>Bluebell Court</t>
  </si>
  <si>
    <t>Blueberry Lane, Eumundi</t>
  </si>
  <si>
    <t>Blueberry Lane</t>
  </si>
  <si>
    <t>Blueberry Drive, Black Mountain</t>
  </si>
  <si>
    <t>Blueberry Drive</t>
  </si>
  <si>
    <t>Bluebush Avenue, Buderim</t>
  </si>
  <si>
    <t>Bluebush Avenue</t>
  </si>
  <si>
    <t>Bluefin Court, Noosaville</t>
  </si>
  <si>
    <t>Bluefin Court</t>
  </si>
  <si>
    <t>Bluff Road, Kenilworth</t>
  </si>
  <si>
    <t>Bluff Road</t>
  </si>
  <si>
    <t>Board Lane, Buderim</t>
  </si>
  <si>
    <t>Board Lane</t>
  </si>
  <si>
    <t>Boardrider Crescent, Mount Coolum</t>
  </si>
  <si>
    <t>Boardrider Crescent</t>
  </si>
  <si>
    <t>Boardwalk Boulevard, Mount Coolum</t>
  </si>
  <si>
    <t>Boardwalk Boulevard</t>
  </si>
  <si>
    <t>Boccaccio Court, Mountain Creek</t>
  </si>
  <si>
    <t>Boccaccio Court</t>
  </si>
  <si>
    <t>Bonanza Court, Marcoola</t>
  </si>
  <si>
    <t>Bonanza Court</t>
  </si>
  <si>
    <t>Bonaparte Place, Palmwoods</t>
  </si>
  <si>
    <t>Bonaparte Place</t>
  </si>
  <si>
    <t>Bonavista Crescent, Doonan</t>
  </si>
  <si>
    <t>Bonavista Crescent</t>
  </si>
  <si>
    <t>Bond Court, Doonan</t>
  </si>
  <si>
    <t>Bond Court</t>
  </si>
  <si>
    <t>Bond Court, Sunrise Beach</t>
  </si>
  <si>
    <t>Bondi Court, Mount Coolum</t>
  </si>
  <si>
    <t>Bondi Court</t>
  </si>
  <si>
    <t>Boneham Avenue, Yaroomba</t>
  </si>
  <si>
    <t>Boneham Avenue</t>
  </si>
  <si>
    <t>Bonment Road, Coolum Beach</t>
  </si>
  <si>
    <t>Bonment Road</t>
  </si>
  <si>
    <t>Bonnell Lane, Cooroy</t>
  </si>
  <si>
    <t>Bonnell Lane</t>
  </si>
  <si>
    <t>Bonney Street, Nambour</t>
  </si>
  <si>
    <t>Bonney Street</t>
  </si>
  <si>
    <t>Bonney Lane, Belli Park</t>
  </si>
  <si>
    <t>Bonney Lane</t>
  </si>
  <si>
    <t>Bonnydoon Court, Nambour</t>
  </si>
  <si>
    <t>Bonnydoon Court</t>
  </si>
  <si>
    <t>Bonville Court, Peregian Springs</t>
  </si>
  <si>
    <t>Bonville Court</t>
  </si>
  <si>
    <t>Boobook Court, Buderim</t>
  </si>
  <si>
    <t>Boobook Court</t>
  </si>
  <si>
    <t>Boolarong Crescent, Alexandra Headland</t>
  </si>
  <si>
    <t>Boolarong Crescent</t>
  </si>
  <si>
    <t>Boomba Street, Pacific Paradise</t>
  </si>
  <si>
    <t>Boomba Street</t>
  </si>
  <si>
    <t>Boongala Terrace, Maroochydore</t>
  </si>
  <si>
    <t>Boongala Terrace</t>
  </si>
  <si>
    <t>Boongala Avenue, Montville</t>
  </si>
  <si>
    <t>Boongala Avenue</t>
  </si>
  <si>
    <t>Booniah Court, Eumundi</t>
  </si>
  <si>
    <t>Booniah Court</t>
  </si>
  <si>
    <t>Booral Street, Buderim</t>
  </si>
  <si>
    <t>Booral Street</t>
  </si>
  <si>
    <t>Booyong Drive, Black Mountain</t>
  </si>
  <si>
    <t>Booyong Drive</t>
  </si>
  <si>
    <t>Boreen Street, Tewantin</t>
  </si>
  <si>
    <t>Boreen Street</t>
  </si>
  <si>
    <t>Boreen Parade, Boreen Point</t>
  </si>
  <si>
    <t>Boreen Parade</t>
  </si>
  <si>
    <t xml:space="preserve"> Boreen Point</t>
  </si>
  <si>
    <t>Boroko Place, Bli Bli</t>
  </si>
  <si>
    <t>Boroko Place</t>
  </si>
  <si>
    <t>Boronia Street, Parklands</t>
  </si>
  <si>
    <t>Boronia Street</t>
  </si>
  <si>
    <t>Boronia Road, Cootharaba</t>
  </si>
  <si>
    <t>Boronia Road</t>
  </si>
  <si>
    <t>Boronia Crescent, Marcoola</t>
  </si>
  <si>
    <t>Boronia Crescent</t>
  </si>
  <si>
    <t>Boston Court, Sippy Downs</t>
  </si>
  <si>
    <t>Boston Court</t>
  </si>
  <si>
    <t>Botanica Circuit, Doonan</t>
  </si>
  <si>
    <t>Botanica Circuit</t>
  </si>
  <si>
    <t>Botanical Gardens Carpark, Tanawha</t>
  </si>
  <si>
    <t>Botanical Gardens Carpark</t>
  </si>
  <si>
    <t>Botany Court, Marcoola</t>
  </si>
  <si>
    <t>Botany Court</t>
  </si>
  <si>
    <t>Bottlebrush Avenue, Noosa Heads</t>
  </si>
  <si>
    <t>Bottlebrush Avenue</t>
  </si>
  <si>
    <t>Bottlebrush Avenue, Bli Bli</t>
  </si>
  <si>
    <t>Bougainvillea Drive, Black Mountain</t>
  </si>
  <si>
    <t>Bougainvillea Drive</t>
  </si>
  <si>
    <t>Boughens Road, Ilkley</t>
  </si>
  <si>
    <t>Boughens Road</t>
  </si>
  <si>
    <t xml:space="preserve"> Ilkley</t>
  </si>
  <si>
    <t>Boundary Crescent, Marcoola</t>
  </si>
  <si>
    <t>Boundary Crescent</t>
  </si>
  <si>
    <t>Bourne Crescent, Woombye</t>
  </si>
  <si>
    <t>Bourne Crescent</t>
  </si>
  <si>
    <t>Boward Close, Yaroomba</t>
  </si>
  <si>
    <t>Boward Close</t>
  </si>
  <si>
    <t>Bowden Road, Doonan</t>
  </si>
  <si>
    <t>Bowden Road</t>
  </si>
  <si>
    <t>Bowden Court, Tewantin</t>
  </si>
  <si>
    <t>Bowden Court</t>
  </si>
  <si>
    <t>Bowder Road, Yandina</t>
  </si>
  <si>
    <t>Bowder Road</t>
  </si>
  <si>
    <t>Bowerbird Place, Mons</t>
  </si>
  <si>
    <t>Bowerbird Place</t>
  </si>
  <si>
    <t xml:space="preserve"> Mons</t>
  </si>
  <si>
    <t>Bowerbird Lane, Pomona</t>
  </si>
  <si>
    <t>Bowerbird Lane</t>
  </si>
  <si>
    <t>Bowers Court, Woombye</t>
  </si>
  <si>
    <t>Bowers Court</t>
  </si>
  <si>
    <t>Bowman Street, Kin Kin</t>
  </si>
  <si>
    <t>Bowman Street</t>
  </si>
  <si>
    <t>Bowman Terrace, Sunshine Beach</t>
  </si>
  <si>
    <t>Bowman Terrace</t>
  </si>
  <si>
    <t>Bowsprit Place, Sunrise Beach</t>
  </si>
  <si>
    <t>Bowsprit Place</t>
  </si>
  <si>
    <t>Box Street, Buderim</t>
  </si>
  <si>
    <t>Box Street</t>
  </si>
  <si>
    <t>Boxsell Rise, Sunrise Beach</t>
  </si>
  <si>
    <t>Boxsell Rise</t>
  </si>
  <si>
    <t>Boxwood Avenue, Kuluin</t>
  </si>
  <si>
    <t>Boxwood Avenue</t>
  </si>
  <si>
    <t>Boyce Street, Nambour</t>
  </si>
  <si>
    <t>Boyce Street</t>
  </si>
  <si>
    <t>Boyle Road, Belli Park</t>
  </si>
  <si>
    <t>Boyle Road</t>
  </si>
  <si>
    <t>Bracken Fern Road, Yandina</t>
  </si>
  <si>
    <t>Bracken Fern Road</t>
  </si>
  <si>
    <t>Bradley Street, Nambour</t>
  </si>
  <si>
    <t>Bradley Street</t>
  </si>
  <si>
    <t>Bradman Avenue, Maroochydore</t>
  </si>
  <si>
    <t>Bradman Avenue</t>
  </si>
  <si>
    <t>Bradman Avenue Service Road, Maroochydore</t>
  </si>
  <si>
    <t>Bradman Avenue Service Road</t>
  </si>
  <si>
    <t>Brae Court, Buderim</t>
  </si>
  <si>
    <t>Brae Court</t>
  </si>
  <si>
    <t>Braemar Road, Buderim</t>
  </si>
  <si>
    <t>Braemar Road</t>
  </si>
  <si>
    <t>Braford Road, Kureelpa</t>
  </si>
  <si>
    <t>Braford Road</t>
  </si>
  <si>
    <t>Bramble Place, Tewantin</t>
  </si>
  <si>
    <t>Bramble Place</t>
  </si>
  <si>
    <t>Brampton Court, Buderim</t>
  </si>
  <si>
    <t>Brampton Court</t>
  </si>
  <si>
    <t>Brandons Road, Yandina</t>
  </si>
  <si>
    <t>Brandons Road</t>
  </si>
  <si>
    <t>Breakers Place, Mount Coolum</t>
  </si>
  <si>
    <t>Breakers Place</t>
  </si>
  <si>
    <t>Bream Street, Noosa North Shore</t>
  </si>
  <si>
    <t>Bream Street</t>
  </si>
  <si>
    <t>Bream Street, Maroochydore</t>
  </si>
  <si>
    <t>Brecon Crescent, Buderim</t>
  </si>
  <si>
    <t>Brecon Crescent</t>
  </si>
  <si>
    <t>Breezeway Street, Mount Coolum</t>
  </si>
  <si>
    <t>Breezeway Street</t>
  </si>
  <si>
    <t>Brentwood Avenue, Mooloolaba</t>
  </si>
  <si>
    <t>Brentwood Avenue</t>
  </si>
  <si>
    <t>Bretz Street, Buderim</t>
  </si>
  <si>
    <t>Bretz Street</t>
  </si>
  <si>
    <t>Brewers Road, Cooran</t>
  </si>
  <si>
    <t>Brewers Road</t>
  </si>
  <si>
    <t>Brialka Court, Cooroy</t>
  </si>
  <si>
    <t>Brialka Court</t>
  </si>
  <si>
    <t>Brianna Close, Buderim</t>
  </si>
  <si>
    <t>Brianna Close</t>
  </si>
  <si>
    <t>Bribie Pine Court, Buderim</t>
  </si>
  <si>
    <t>Bribie Pine Court</t>
  </si>
  <si>
    <t>Bridalveil Court, Buderim</t>
  </si>
  <si>
    <t>Bridalveil Court</t>
  </si>
  <si>
    <t>Bridge Street, Cooran</t>
  </si>
  <si>
    <t>Bridge Street</t>
  </si>
  <si>
    <t>Bridgewater Court, Sippy Downs</t>
  </si>
  <si>
    <t>Bridgewater Court</t>
  </si>
  <si>
    <t>Bridle Lane, Cooroy</t>
  </si>
  <si>
    <t>Bridle Lane</t>
  </si>
  <si>
    <t>Brigadoon Court, Flaxton</t>
  </si>
  <si>
    <t>Brigadoon Court</t>
  </si>
  <si>
    <t>Briggs Street, Palmwoods</t>
  </si>
  <si>
    <t>Briggs Street</t>
  </si>
  <si>
    <t>Briggs Road, Perwillowen</t>
  </si>
  <si>
    <t>Briggs Road</t>
  </si>
  <si>
    <t xml:space="preserve"> Perwillowen</t>
  </si>
  <si>
    <t>Bright Court, Burnside</t>
  </si>
  <si>
    <t>Bright Court</t>
  </si>
  <si>
    <t>Brightwater Boulevard, Mountain Creek</t>
  </si>
  <si>
    <t>Brightwater Boulevard</t>
  </si>
  <si>
    <t>Brindabella Avenue, Peregian Springs</t>
  </si>
  <si>
    <t>Brindabella Avenue</t>
  </si>
  <si>
    <t>Bringenbrong Drive, Buderim</t>
  </si>
  <si>
    <t>Bringenbrong Drive</t>
  </si>
  <si>
    <t>Brisbane Road, Mooloolaba</t>
  </si>
  <si>
    <t>Brisbane Road</t>
  </si>
  <si>
    <t>Brisbane Road Carpark, Mooloolaba</t>
  </si>
  <si>
    <t>Brisbane Road Carpark</t>
  </si>
  <si>
    <t>Brittany Court, Coolum Beach</t>
  </si>
  <si>
    <t>Brittany Court</t>
  </si>
  <si>
    <t>Broadleaf Court, Tewantin</t>
  </si>
  <si>
    <t>Broadleaf Court</t>
  </si>
  <si>
    <t>Broadmeadows Road, Maroochydore</t>
  </si>
  <si>
    <t>Broadmeadows Road</t>
  </si>
  <si>
    <t>Broadreach Court, Noosaville</t>
  </si>
  <si>
    <t>Broadreach Court</t>
  </si>
  <si>
    <t>Broadsea Avenue, Maroochydore</t>
  </si>
  <si>
    <t>Broadsea Avenue</t>
  </si>
  <si>
    <t>Broadwater Avenue, Maroochydore</t>
  </si>
  <si>
    <t>Broadwater Avenue</t>
  </si>
  <si>
    <t>Broadwater Avenue West, Maroochydore</t>
  </si>
  <si>
    <t>Broadwater Avenue West</t>
  </si>
  <si>
    <t>Brockhurst Road, Nambour</t>
  </si>
  <si>
    <t>Brockhurst Road</t>
  </si>
  <si>
    <t>Brolga Lane, Noosa Heads</t>
  </si>
  <si>
    <t>Brolga Lane</t>
  </si>
  <si>
    <t>Brolga Place, Peregian Beach</t>
  </si>
  <si>
    <t>Brolga Place</t>
  </si>
  <si>
    <t>Brolga Lane, Dulong</t>
  </si>
  <si>
    <t>Bromley Court, Tewantin</t>
  </si>
  <si>
    <t>Bromley Court</t>
  </si>
  <si>
    <t>Bronte Court, Sippy Downs</t>
  </si>
  <si>
    <t>Bronte Court</t>
  </si>
  <si>
    <t>Bronzewing Avenue, Buderim</t>
  </si>
  <si>
    <t>Bronzewing Avenue</t>
  </si>
  <si>
    <t>Brook Avenue, Sippy Downs</t>
  </si>
  <si>
    <t>Brook Avenue</t>
  </si>
  <si>
    <t>Brookes Street, Nambour</t>
  </si>
  <si>
    <t>Brookes Street</t>
  </si>
  <si>
    <t>Brookfield Court, Diddillibah</t>
  </si>
  <si>
    <t>Brookfield Court</t>
  </si>
  <si>
    <t>Brookland Road, Tinbeerwah</t>
  </si>
  <si>
    <t>Brookland Road</t>
  </si>
  <si>
    <t>Brooks Road, Eudlo</t>
  </si>
  <si>
    <t>Brooks Road</t>
  </si>
  <si>
    <t>Browning Boulevard, Buderim</t>
  </si>
  <si>
    <t>Browning Boulevard</t>
  </si>
  <si>
    <t>Browns Drive, Cooroy</t>
  </si>
  <si>
    <t>Browns Drive</t>
  </si>
  <si>
    <t>Browns Road, Belli Park</t>
  </si>
  <si>
    <t>Browns Road</t>
  </si>
  <si>
    <t>Rural Residential Neighbourhood Collector Street</t>
  </si>
  <si>
    <t>Browns Creek Road, Eerwah Vale</t>
  </si>
  <si>
    <t>Browns Creek Road</t>
  </si>
  <si>
    <t>Browns Creek Road, Yandina</t>
  </si>
  <si>
    <t>Bruce Highway</t>
  </si>
  <si>
    <t>Bruce Highway Elm Street Off Ramp</t>
  </si>
  <si>
    <t>Brudo Court, Palmwoods</t>
  </si>
  <si>
    <t>Brudo Court</t>
  </si>
  <si>
    <t>Brunswick Place, Sippy Downs</t>
  </si>
  <si>
    <t>Brunswick Place</t>
  </si>
  <si>
    <t>Brush Box Lane, Cooran</t>
  </si>
  <si>
    <t>Brush Box Lane</t>
  </si>
  <si>
    <t>Brushbox Circuit, Twin Waters</t>
  </si>
  <si>
    <t>Brushbox Circuit</t>
  </si>
  <si>
    <t>Brushtail Lane, Tinbeerwah</t>
  </si>
  <si>
    <t>Brushtail Lane</t>
  </si>
  <si>
    <t>Brushwood Court, Buderim</t>
  </si>
  <si>
    <t>Brushwood Court</t>
  </si>
  <si>
    <t>Bryan Street, Sunshine Beach</t>
  </si>
  <si>
    <t>Bryan Street</t>
  </si>
  <si>
    <t>Buchanan Court, Burnside</t>
  </si>
  <si>
    <t>Buchanan Court</t>
  </si>
  <si>
    <t>Buchanan Crescent, Tewantin</t>
  </si>
  <si>
    <t>Buchanan Crescent</t>
  </si>
  <si>
    <t>Buckby Road, Belli Park</t>
  </si>
  <si>
    <t>Buckby Road</t>
  </si>
  <si>
    <t>Buckle Street, Yandina</t>
  </si>
  <si>
    <t>Buckle Street</t>
  </si>
  <si>
    <t>Buckley Road, Kin Kin</t>
  </si>
  <si>
    <t>Buckley Road</t>
  </si>
  <si>
    <t>Buderim Avenue, Buderim</t>
  </si>
  <si>
    <t>Buderim Avenue</t>
  </si>
  <si>
    <t>Buderim Cemetery Carpark, Buderim</t>
  </si>
  <si>
    <t>Buderim Cemetery Carpark</t>
  </si>
  <si>
    <t>Buderim Glen Drive, Buderim</t>
  </si>
  <si>
    <t>Buderim Glen Drive</t>
  </si>
  <si>
    <t>Buderim Lions Carpark, Buderim</t>
  </si>
  <si>
    <t>Buderim Lions Carpark</t>
  </si>
  <si>
    <t>Buderim Pines Drive, Buderim</t>
  </si>
  <si>
    <t>Buderim Pines Drive</t>
  </si>
  <si>
    <t>Buderim Pool Carpark, Buderim</t>
  </si>
  <si>
    <t>Buderim Pool Carpark</t>
  </si>
  <si>
    <t>Buderim Vista Court, Buderim</t>
  </si>
  <si>
    <t>Buderim Vista Court</t>
  </si>
  <si>
    <t>Buena Vista Road, Nambour</t>
  </si>
  <si>
    <t>Buena Vista Road</t>
  </si>
  <si>
    <t>Builga Court, Bli Bli</t>
  </si>
  <si>
    <t>Builga Court</t>
  </si>
  <si>
    <t>Bukatilla Street, Alexandra Headland</t>
  </si>
  <si>
    <t>Bukatilla Street</t>
  </si>
  <si>
    <t>Bullock Court, Kureelpa</t>
  </si>
  <si>
    <t>Bullock Court</t>
  </si>
  <si>
    <t>Bumpy Ash Lane, Noosaville</t>
  </si>
  <si>
    <t>Bumpy Ash Lane</t>
  </si>
  <si>
    <t>Buna Street, Maroochydore</t>
  </si>
  <si>
    <t>Buna Street</t>
  </si>
  <si>
    <t>Bundarra Street, Nambour</t>
  </si>
  <si>
    <t>Bundarra Street</t>
  </si>
  <si>
    <t>Bunderra Way, Cooran</t>
  </si>
  <si>
    <t>Bunderra Way</t>
  </si>
  <si>
    <t>Bundilla Boulevard, Mountain Creek</t>
  </si>
  <si>
    <t>Bundilla Boulevard</t>
  </si>
  <si>
    <t>Bundoora Street, Tewantin</t>
  </si>
  <si>
    <t>Bundoora Street</t>
  </si>
  <si>
    <t>Bungama Street, Maroochydore</t>
  </si>
  <si>
    <t>Bungama Street</t>
  </si>
  <si>
    <t>Bungee Court, Tewantin</t>
  </si>
  <si>
    <t>Bungee Court</t>
  </si>
  <si>
    <t>Bunker Court, Peregian Springs</t>
  </si>
  <si>
    <t>Bunker Court</t>
  </si>
  <si>
    <t>Bunneys Lane, Kin Kin</t>
  </si>
  <si>
    <t>Bunneys Lane</t>
  </si>
  <si>
    <t>Bunya Road, Bridges</t>
  </si>
  <si>
    <t>Bunya Road</t>
  </si>
  <si>
    <t xml:space="preserve"> Bridges</t>
  </si>
  <si>
    <t>Bunya Lane, Black Mountain</t>
  </si>
  <si>
    <t>Bunya Lane</t>
  </si>
  <si>
    <t>Bunya Pine Place, Woombye</t>
  </si>
  <si>
    <t>Bunya Pine Place</t>
  </si>
  <si>
    <t>Bunyarra Court, Buderim</t>
  </si>
  <si>
    <t>Bunyarra Court</t>
  </si>
  <si>
    <t>Burgess Drive, Tewantin</t>
  </si>
  <si>
    <t>Burgess Drive</t>
  </si>
  <si>
    <t>Burke Close, Sippy Downs</t>
  </si>
  <si>
    <t>Burke Close</t>
  </si>
  <si>
    <t>Burnett Street, Buderim</t>
  </si>
  <si>
    <t>Burnett Street</t>
  </si>
  <si>
    <t>Burnett Street, Mooloolaba</t>
  </si>
  <si>
    <t>Burnett Place, Tewantin</t>
  </si>
  <si>
    <t>Burnett Place</t>
  </si>
  <si>
    <t>Burnett Street (market) Carpark, Buderim</t>
  </si>
  <si>
    <t>Burnett Street (market) Carpark</t>
  </si>
  <si>
    <t>Burnside Road, Perwillowen</t>
  </si>
  <si>
    <t>Burnside Road</t>
  </si>
  <si>
    <t>Burran Court, Kuluin</t>
  </si>
  <si>
    <t>Burran Court</t>
  </si>
  <si>
    <t>Burrell Avenue, Eumundi</t>
  </si>
  <si>
    <t>Burrell Avenue</t>
  </si>
  <si>
    <t>Burremah Crescent, Mount Coolum</t>
  </si>
  <si>
    <t>Burremah Crescent</t>
  </si>
  <si>
    <t>Burrows Street, Sippy Downs</t>
  </si>
  <si>
    <t>Burrows Street</t>
  </si>
  <si>
    <t>Burruma Court, Coes Creek</t>
  </si>
  <si>
    <t>Burruma Court</t>
  </si>
  <si>
    <t>Bursaria Street, Peregian Beach</t>
  </si>
  <si>
    <t>Bursaria Street</t>
  </si>
  <si>
    <t>Burtons Road, Maroochy River</t>
  </si>
  <si>
    <t>Burtons Road</t>
  </si>
  <si>
    <t>Burtons Road, Bridges</t>
  </si>
  <si>
    <t>Burwood Court, Kuluin</t>
  </si>
  <si>
    <t>Burwood Court</t>
  </si>
  <si>
    <t>Bury Street, Nambour</t>
  </si>
  <si>
    <t>Bury Street</t>
  </si>
  <si>
    <t>Bury Street Carpark, Nambour</t>
  </si>
  <si>
    <t>Bury Street Carpark</t>
  </si>
  <si>
    <t>Bush Tree Court, Palmwoods</t>
  </si>
  <si>
    <t>Bush Tree Court</t>
  </si>
  <si>
    <t>Bush Tucker Court, Eumundi</t>
  </si>
  <si>
    <t>Bush Tucker Court</t>
  </si>
  <si>
    <t>Bushbird Court, Diddillibah</t>
  </si>
  <si>
    <t>Bushbird Court</t>
  </si>
  <si>
    <t>Bushlands Drive, Noosaville</t>
  </si>
  <si>
    <t>Bushlands Drive</t>
  </si>
  <si>
    <t>Bushlark Road, Eudlo</t>
  </si>
  <si>
    <t>Bushlark Road</t>
  </si>
  <si>
    <t>Bushman Court, Pomona</t>
  </si>
  <si>
    <t>Bushman Court</t>
  </si>
  <si>
    <t>Bushranger Court, Cooroibah</t>
  </si>
  <si>
    <t>Bushranger Court</t>
  </si>
  <si>
    <t>Bushy Park Lane, Tinbeerwah</t>
  </si>
  <si>
    <t>Bushy Park Lane</t>
  </si>
  <si>
    <t>Bustard Street, Peregian Beach</t>
  </si>
  <si>
    <t>Bustard Street</t>
  </si>
  <si>
    <t>Butcherbird Lane, Ridgewood</t>
  </si>
  <si>
    <t>Butcherbird Lane</t>
  </si>
  <si>
    <t xml:space="preserve"> Ridgewood</t>
  </si>
  <si>
    <t>Butler Street, Tewantin</t>
  </si>
  <si>
    <t>Butler Street</t>
  </si>
  <si>
    <t>Butler Road, Doonan</t>
  </si>
  <si>
    <t>Butler Road</t>
  </si>
  <si>
    <t>Butler Road, Verrierdale</t>
  </si>
  <si>
    <t>Butterfly Lane, Black Mountain</t>
  </si>
  <si>
    <t>Butterfly Lane</t>
  </si>
  <si>
    <t>Bywater Road, Coolum Beach</t>
  </si>
  <si>
    <t>Bywater Road</t>
  </si>
  <si>
    <t>Cabbi Court, Coolum Beach</t>
  </si>
  <si>
    <t>Cabbi Court</t>
  </si>
  <si>
    <t>Cabernet Court, Buderim</t>
  </si>
  <si>
    <t>Cabernet Court</t>
  </si>
  <si>
    <t>Cabo Close, Coolum Beach</t>
  </si>
  <si>
    <t>Cabo Close</t>
  </si>
  <si>
    <t>Cadagi Court, Kuluin</t>
  </si>
  <si>
    <t>Cadagi Court</t>
  </si>
  <si>
    <t>Caddy Close, Tewantin</t>
  </si>
  <si>
    <t>Caddy Close</t>
  </si>
  <si>
    <t>Caffery Court, Coolum Beach</t>
  </si>
  <si>
    <t>Caffery Court</t>
  </si>
  <si>
    <t>Cairncroft Place, Sippy Downs</t>
  </si>
  <si>
    <t>Cairncroft Place</t>
  </si>
  <si>
    <t>Caitlin Place, Bli Bli</t>
  </si>
  <si>
    <t>Caitlin Place</t>
  </si>
  <si>
    <t>Caladenia Court, Maroochy River</t>
  </si>
  <si>
    <t>Caladenia Court</t>
  </si>
  <si>
    <t>Calais Court, Kuluin</t>
  </si>
  <si>
    <t>Calais Court</t>
  </si>
  <si>
    <t>Callen Street, Coolum Beach</t>
  </si>
  <si>
    <t>Callen Street</t>
  </si>
  <si>
    <t>Calliandra Grove, Peregian Beach</t>
  </si>
  <si>
    <t>Calliandra Grove</t>
  </si>
  <si>
    <t>Callicoma Place, Maroochy River</t>
  </si>
  <si>
    <t>Callicoma Place</t>
  </si>
  <si>
    <t>Callistemon Court, Maroochy River</t>
  </si>
  <si>
    <t>Callistemon Court</t>
  </si>
  <si>
    <t>Callistemon Court, Cootharaba</t>
  </si>
  <si>
    <t>Callistra Crescent, Buderim</t>
  </si>
  <si>
    <t>Callistra Crescent</t>
  </si>
  <si>
    <t>Callitris Crescent, Marcus Beach</t>
  </si>
  <si>
    <t>Callitris Crescent</t>
  </si>
  <si>
    <t>Calluna Place, Mountain Creek</t>
  </si>
  <si>
    <t>Calluna Place</t>
  </si>
  <si>
    <t>Calty Close, Verrierdale</t>
  </si>
  <si>
    <t>Calty Close</t>
  </si>
  <si>
    <t>Cambridge Court, Tewantin</t>
  </si>
  <si>
    <t>Cambridge Court</t>
  </si>
  <si>
    <t>Cambridge Court, Sippy Downs</t>
  </si>
  <si>
    <t>Cambroon Lane, Kenilworth</t>
  </si>
  <si>
    <t>Cambroon Lane</t>
  </si>
  <si>
    <t>Cambuca Court, Tewantin</t>
  </si>
  <si>
    <t>Cambuca Court</t>
  </si>
  <si>
    <t>Camden Way, Maroochydore</t>
  </si>
  <si>
    <t>Camden Way</t>
  </si>
  <si>
    <t>Camelia Court, Palmwoods</t>
  </si>
  <si>
    <t>Camelia Court</t>
  </si>
  <si>
    <t>Camelot Court, Bli Bli</t>
  </si>
  <si>
    <t>Camelot Court</t>
  </si>
  <si>
    <t>Cameron Place, Nambour</t>
  </si>
  <si>
    <t>Cameron Place</t>
  </si>
  <si>
    <t>Cameron Place Carpark, Nambour</t>
  </si>
  <si>
    <t>Cameron Place Carpark</t>
  </si>
  <si>
    <t>Camfield Street, Alexandra Headland</t>
  </si>
  <si>
    <t>Camfield Street</t>
  </si>
  <si>
    <t>Camille Court, Mount Coolum</t>
  </si>
  <si>
    <t>Camille Court</t>
  </si>
  <si>
    <t>Cammeray Court, Buderim</t>
  </si>
  <si>
    <t>Cammeray Court</t>
  </si>
  <si>
    <t>Camp Flat Road, Bli Bli</t>
  </si>
  <si>
    <t>Camp Flat Road</t>
  </si>
  <si>
    <t>Campbell Road, Diddillibah</t>
  </si>
  <si>
    <t>Campbell Road</t>
  </si>
  <si>
    <t>Campbell Street, Woombye</t>
  </si>
  <si>
    <t>Campbell Street</t>
  </si>
  <si>
    <t>Campbell Close, Nambour</t>
  </si>
  <si>
    <t>Campbell Close</t>
  </si>
  <si>
    <t>Campbells Road, Cootharaba</t>
  </si>
  <si>
    <t>Campbells Road</t>
  </si>
  <si>
    <t>Campese Terrace, Nambour</t>
  </si>
  <si>
    <t>Campese Terrace</t>
  </si>
  <si>
    <t>Camphor Road, Pinbarren</t>
  </si>
  <si>
    <t>Camphor Road</t>
  </si>
  <si>
    <t>Camphor Court, Mooloolaba</t>
  </si>
  <si>
    <t>Camphor Court</t>
  </si>
  <si>
    <t>Canando Close, Maroochy River</t>
  </si>
  <si>
    <t>Canando Close</t>
  </si>
  <si>
    <t>Candle Nut Court, Ninderry</t>
  </si>
  <si>
    <t>Candle Nut Court</t>
  </si>
  <si>
    <t>Candlebark Court, Mountain Creek</t>
  </si>
  <si>
    <t>Candlebark Court</t>
  </si>
  <si>
    <t>Candlewood Close, Mooloolaba</t>
  </si>
  <si>
    <t>Candlewood Close</t>
  </si>
  <si>
    <t>Cane Road, Yandina</t>
  </si>
  <si>
    <t>Cane Road</t>
  </si>
  <si>
    <t>Cane Street, Pomona</t>
  </si>
  <si>
    <t>Cane Street</t>
  </si>
  <si>
    <t>Cania Place, Yandina Creek</t>
  </si>
  <si>
    <t>Cania Place</t>
  </si>
  <si>
    <t>Canmaroo Avenue, Nambour</t>
  </si>
  <si>
    <t>Canmaroo Avenue</t>
  </si>
  <si>
    <t>Cape Lane, Sippy Downs</t>
  </si>
  <si>
    <t>Cape Lane</t>
  </si>
  <si>
    <t>Cape York Boulevard, Buderim</t>
  </si>
  <si>
    <t>Cape York Boulevard</t>
  </si>
  <si>
    <t>Caplick Way, Eumundi</t>
  </si>
  <si>
    <t>Caplick Way</t>
  </si>
  <si>
    <t>Capri Court, Noosa Heads</t>
  </si>
  <si>
    <t>Capri Court</t>
  </si>
  <si>
    <t>Capricorn Court, Eumundi</t>
  </si>
  <si>
    <t>Capricorn Court</t>
  </si>
  <si>
    <t>Captains Court, Sunrise Beach</t>
  </si>
  <si>
    <t>Captains Court</t>
  </si>
  <si>
    <t>Carbeen Court, Mountain Creek</t>
  </si>
  <si>
    <t>Carbeen Court</t>
  </si>
  <si>
    <t>Cardinal Court, Palmwoods</t>
  </si>
  <si>
    <t>Cardinal Court</t>
  </si>
  <si>
    <t>Caree Court, Maroochy River</t>
  </si>
  <si>
    <t>Caree Court</t>
  </si>
  <si>
    <t>Careela Street, Mooloolaba</t>
  </si>
  <si>
    <t>Careela Street</t>
  </si>
  <si>
    <t>Carib Court, Mountain Creek</t>
  </si>
  <si>
    <t>Carib Court</t>
  </si>
  <si>
    <t>Caribbean Court, Castaways Beach</t>
  </si>
  <si>
    <t>Caribbean Court</t>
  </si>
  <si>
    <t>Carinya Way, Yandina</t>
  </si>
  <si>
    <t>Carinya Way</t>
  </si>
  <si>
    <t>Carinya Street, Mooloolaba</t>
  </si>
  <si>
    <t>Carinya Street</t>
  </si>
  <si>
    <t>Carlyle Court, Buderim</t>
  </si>
  <si>
    <t>Carlyle Court</t>
  </si>
  <si>
    <t>Carlyle Road, Palmwoods</t>
  </si>
  <si>
    <t>Carlyle Road</t>
  </si>
  <si>
    <t>Undefined</t>
  </si>
  <si>
    <t>Carmody Court, Yaroomba</t>
  </si>
  <si>
    <t>Carmody Court</t>
  </si>
  <si>
    <t>Carnaby Street, Maroochydore</t>
  </si>
  <si>
    <t>Carnaby Street</t>
  </si>
  <si>
    <t>Carnarvon Court, Yandina Creek</t>
  </si>
  <si>
    <t>Carnarvon Court</t>
  </si>
  <si>
    <t>Carnival Street, Yandina</t>
  </si>
  <si>
    <t>Carnival Street</t>
  </si>
  <si>
    <t>Carnoustie Court, Twin Waters</t>
  </si>
  <si>
    <t>Carnoustie Court</t>
  </si>
  <si>
    <t>Carnoustie Street, Tewantin</t>
  </si>
  <si>
    <t>Carnoustie Street</t>
  </si>
  <si>
    <t>Carol Court, Buderim</t>
  </si>
  <si>
    <t>Carol Court</t>
  </si>
  <si>
    <t>Caroline Crescent, Buderim</t>
  </si>
  <si>
    <t>Caroline Crescent</t>
  </si>
  <si>
    <t>Carpenters Road, Cooroy</t>
  </si>
  <si>
    <t>Carpenters Road</t>
  </si>
  <si>
    <t>Carramar Entrance, Tewantin</t>
  </si>
  <si>
    <t>Carramar Entrance</t>
  </si>
  <si>
    <t>Carramar Court, Flaxton</t>
  </si>
  <si>
    <t>Carramar Court</t>
  </si>
  <si>
    <t>Carramar Street, Tewantin</t>
  </si>
  <si>
    <t>Carramar Street</t>
  </si>
  <si>
    <t>Carriage Way, Cooroibah</t>
  </si>
  <si>
    <t>Carriage Way</t>
  </si>
  <si>
    <t>Carrington Drive, Flaxton</t>
  </si>
  <si>
    <t>Carrington Drive</t>
  </si>
  <si>
    <t>Carrock Court, Mount Coolum</t>
  </si>
  <si>
    <t>Carrock Court</t>
  </si>
  <si>
    <t>Carroll Street, Nambour</t>
  </si>
  <si>
    <t>Carroll Street</t>
  </si>
  <si>
    <t>Carroll Street Carpark, Nambour</t>
  </si>
  <si>
    <t>Carroll Street Carpark</t>
  </si>
  <si>
    <t>Carroo Court, Coes Creek</t>
  </si>
  <si>
    <t>Carroo Court</t>
  </si>
  <si>
    <t>Carroo Lane, Ridgewood</t>
  </si>
  <si>
    <t>Carroo Lane</t>
  </si>
  <si>
    <t>Carrothool Place, Mooloolaba</t>
  </si>
  <si>
    <t>Carrothool Place</t>
  </si>
  <si>
    <t>Carrs Road, Bridges</t>
  </si>
  <si>
    <t>Carrs Road</t>
  </si>
  <si>
    <t>Carruthers Road, West Woombye</t>
  </si>
  <si>
    <t>Carruthers Road</t>
  </si>
  <si>
    <t>Carruthers Court, Cooroy</t>
  </si>
  <si>
    <t>Carruthers Court</t>
  </si>
  <si>
    <t>Carter Road, Nambour</t>
  </si>
  <si>
    <t>Carter Road</t>
  </si>
  <si>
    <t>Carter Court, Tewantin</t>
  </si>
  <si>
    <t>Carter Court</t>
  </si>
  <si>
    <t>Carwell Place, Mountain Creek</t>
  </si>
  <si>
    <t>Carwell Place</t>
  </si>
  <si>
    <t>Carwoola Crescent, Mooloolaba</t>
  </si>
  <si>
    <t>Carwoola Crescent</t>
  </si>
  <si>
    <t>Cary Street, Woombye</t>
  </si>
  <si>
    <t>Cary Street</t>
  </si>
  <si>
    <t>Caryota Street, Highworth</t>
  </si>
  <si>
    <t>Caryota Street</t>
  </si>
  <si>
    <t>Cascade Drive, Yandina</t>
  </si>
  <si>
    <t>Cascade Drive</t>
  </si>
  <si>
    <t>Casey Street, Cooran</t>
  </si>
  <si>
    <t>Casey Street</t>
  </si>
  <si>
    <t>Casey Street, Bli Bli</t>
  </si>
  <si>
    <t>Cash Road, Eumundi</t>
  </si>
  <si>
    <t>Cash Road</t>
  </si>
  <si>
    <t>Cassia Court, Noosaville</t>
  </si>
  <si>
    <t>Cassia Court</t>
  </si>
  <si>
    <t>Cassia Avenue, Coolum Beach</t>
  </si>
  <si>
    <t>Cassia Avenue</t>
  </si>
  <si>
    <t>Cassowary Court, Doonan</t>
  </si>
  <si>
    <t>Cassowary Court</t>
  </si>
  <si>
    <t>Castaways Court, Castaways Beach</t>
  </si>
  <si>
    <t>Castaways Court</t>
  </si>
  <si>
    <t>Castle Green Court, Bli Bli</t>
  </si>
  <si>
    <t>Castle Green Court</t>
  </si>
  <si>
    <t>Castle Reigh Court, Buderim</t>
  </si>
  <si>
    <t>Castle Reigh Court</t>
  </si>
  <si>
    <t>Casuarina Court, Noosaville</t>
  </si>
  <si>
    <t>Casuarina Court</t>
  </si>
  <si>
    <t>Casuarina Court, Highworth</t>
  </si>
  <si>
    <t>Catalina Drive, Mudjimba</t>
  </si>
  <si>
    <t>Catalina Drive</t>
  </si>
  <si>
    <t>Cathedral Court, Alexandra Headland</t>
  </si>
  <si>
    <t>Cathedral Court</t>
  </si>
  <si>
    <t>Cathu Court, Buderim</t>
  </si>
  <si>
    <t>Cathu Court</t>
  </si>
  <si>
    <t>Cattlemen's Road, Nambour</t>
  </si>
  <si>
    <t>Cattlemen's Road</t>
  </si>
  <si>
    <t>Private - Council Owned</t>
  </si>
  <si>
    <t>Cavalry Road, Sippy Downs</t>
  </si>
  <si>
    <t>Cavalry Road</t>
  </si>
  <si>
    <t>Cedar Street, Cooroy</t>
  </si>
  <si>
    <t>Cedar Street</t>
  </si>
  <si>
    <t>Cedar Court, Buderim</t>
  </si>
  <si>
    <t>Cedar Court</t>
  </si>
  <si>
    <t>Cedar Place, Tewantin</t>
  </si>
  <si>
    <t>Cedar Place</t>
  </si>
  <si>
    <t>Cedar Creek Road, Gheerulla</t>
  </si>
  <si>
    <t>Cedar Creek Road</t>
  </si>
  <si>
    <t xml:space="preserve"> Gheerulla</t>
  </si>
  <si>
    <t>Cedar Creek Road, Belli Park</t>
  </si>
  <si>
    <t>Cedar Creek Service Road, Belli Park</t>
  </si>
  <si>
    <t>Cedar Creek Service Road</t>
  </si>
  <si>
    <t>Cedar Wood Grove, Flaxton</t>
  </si>
  <si>
    <t>Cedar Wood Grove</t>
  </si>
  <si>
    <t>Cedara Place, Buderim</t>
  </si>
  <si>
    <t>Cedara Place</t>
  </si>
  <si>
    <t>Cedarfield Crescent, Sippy Downs</t>
  </si>
  <si>
    <t>Cedarfield Crescent</t>
  </si>
  <si>
    <t>Cedarleigh Drive, Tewantin</t>
  </si>
  <si>
    <t>Cedarleigh Drive</t>
  </si>
  <si>
    <t>Celestial Court, Valdora</t>
  </si>
  <si>
    <t>Celestial Court</t>
  </si>
  <si>
    <t xml:space="preserve"> Valdora</t>
  </si>
  <si>
    <t>Celestine Place, Rosemount</t>
  </si>
  <si>
    <t>Celestine Place</t>
  </si>
  <si>
    <t>Cemetary Road, Eerwah Vale</t>
  </si>
  <si>
    <t>Cemetary Road</t>
  </si>
  <si>
    <t>Centenary Crescent, Maroochydore</t>
  </si>
  <si>
    <t>Centenary Crescent</t>
  </si>
  <si>
    <t>Centenary Heights Road, Coolum Beach</t>
  </si>
  <si>
    <t>Centenary Heights Road</t>
  </si>
  <si>
    <t>Centenary Heights Service Road, Coolum Beach</t>
  </si>
  <si>
    <t>Centenary Heights Service Road</t>
  </si>
  <si>
    <t>Central Avenue, Coolum Beach</t>
  </si>
  <si>
    <t>Central Avenue</t>
  </si>
  <si>
    <t>Central Park Drive, Yandina</t>
  </si>
  <si>
    <t>Central Park Drive</t>
  </si>
  <si>
    <t>Centreview Court, Buderim</t>
  </si>
  <si>
    <t>Centreview Court</t>
  </si>
  <si>
    <t>Century Court, Mount Coolum</t>
  </si>
  <si>
    <t>Century Court</t>
  </si>
  <si>
    <t>Cessna Street, Marcoola</t>
  </si>
  <si>
    <t>Cessna Street</t>
  </si>
  <si>
    <t>Ceylon Road, Belli Park</t>
  </si>
  <si>
    <t>Ceylon Road</t>
  </si>
  <si>
    <t>Chablis Court, Buderim</t>
  </si>
  <si>
    <t>Chablis Court</t>
  </si>
  <si>
    <t>Chadwick Street, Buderim</t>
  </si>
  <si>
    <t>Chadwick Street</t>
  </si>
  <si>
    <t>Challenge Court, Sunshine Beach</t>
  </si>
  <si>
    <t>Challenge Court</t>
  </si>
  <si>
    <t>Chambers Lane, Eerwah Vale</t>
  </si>
  <si>
    <t>Chambers Lane</t>
  </si>
  <si>
    <t>Chancellor Village Boulevard, Sippy Downs</t>
  </si>
  <si>
    <t>Chancellor Village Boulevard</t>
  </si>
  <si>
    <t>Chants Road, Valdora</t>
  </si>
  <si>
    <t>Chants Road</t>
  </si>
  <si>
    <t>Chardonnay Court, Buderim</t>
  </si>
  <si>
    <t>Chardonnay Court</t>
  </si>
  <si>
    <t>Charles Court, Kunda Park</t>
  </si>
  <si>
    <t>Charles Court</t>
  </si>
  <si>
    <t>Charles Street, Cooran</t>
  </si>
  <si>
    <t>Charles Street</t>
  </si>
  <si>
    <t>Charles Street, Kenilworth</t>
  </si>
  <si>
    <t>Charles Duke Memorial Drive, Doonan</t>
  </si>
  <si>
    <t>Charles Duke Memorial Drive</t>
  </si>
  <si>
    <t>Charlotte Drive, Weyba Downs</t>
  </si>
  <si>
    <t>Charlotte Drive</t>
  </si>
  <si>
    <t>Charlston Place, Kuluin</t>
  </si>
  <si>
    <t>Charlston Place</t>
  </si>
  <si>
    <t>Charlton Court, Burnside</t>
  </si>
  <si>
    <t>Charlton Court</t>
  </si>
  <si>
    <t>Chelsea Rose Close, Buderim</t>
  </si>
  <si>
    <t>Chelsea Rose Close</t>
  </si>
  <si>
    <t>Cherry Lane, Belli Park</t>
  </si>
  <si>
    <t>Cherry Lane</t>
  </si>
  <si>
    <t>Cherrywood Close, Marcus Beach</t>
  </si>
  <si>
    <t>Cherrywood Close</t>
  </si>
  <si>
    <t>Chesterton Crescent, Sippy Downs</t>
  </si>
  <si>
    <t>Chesterton Crescent</t>
  </si>
  <si>
    <t>Chestnut Court, Marcus Beach</t>
  </si>
  <si>
    <t>Chestnut Court</t>
  </si>
  <si>
    <t>Chestwood Crescent, Sippy Downs</t>
  </si>
  <si>
    <t>Chestwood Crescent</t>
  </si>
  <si>
    <t>Chevallum Road, Forest Glen</t>
  </si>
  <si>
    <t>Chevallum Road</t>
  </si>
  <si>
    <t>Chevallum Road Carpark, Chevallum</t>
  </si>
  <si>
    <t>Chevallum Road Carpark</t>
  </si>
  <si>
    <t xml:space="preserve"> Chevallum</t>
  </si>
  <si>
    <t>Chevallum School Carpark, Chevallum</t>
  </si>
  <si>
    <t>Chevallum School Carpark</t>
  </si>
  <si>
    <t>Chevallum School Road, Chevallum</t>
  </si>
  <si>
    <t>Chevallum School Road</t>
  </si>
  <si>
    <t>Cheviot Road, Palmwoods</t>
  </si>
  <si>
    <t>Cheviot Road</t>
  </si>
  <si>
    <t>Chiltern Court, Coes Creek</t>
  </si>
  <si>
    <t>Chiltern Court</t>
  </si>
  <si>
    <t>Chiswell Place, Maroochydore</t>
  </si>
  <si>
    <t>Chiswell Place</t>
  </si>
  <si>
    <t>Christella Place, Verrierdale</t>
  </si>
  <si>
    <t>Christella Place</t>
  </si>
  <si>
    <t>Christensens Road, Hunchy</t>
  </si>
  <si>
    <t>Christensens Road</t>
  </si>
  <si>
    <t>Christies Road, Federal</t>
  </si>
  <si>
    <t>Christies Road</t>
  </si>
  <si>
    <t>Christine Court, Mooloolaba</t>
  </si>
  <si>
    <t>Christine Court</t>
  </si>
  <si>
    <t>Christobel Close, Buderim</t>
  </si>
  <si>
    <t>Christobel Close</t>
  </si>
  <si>
    <t>Church Street, Maroochydore</t>
  </si>
  <si>
    <t>Church Street</t>
  </si>
  <si>
    <t>Church Street, Pomona</t>
  </si>
  <si>
    <t>Church Street, Palmwoods</t>
  </si>
  <si>
    <t>Church Street, Buderim</t>
  </si>
  <si>
    <t>Church Lane, Pomona</t>
  </si>
  <si>
    <t>Church Lane</t>
  </si>
  <si>
    <t>Churchill Street, Palmwoods</t>
  </si>
  <si>
    <t>Churchill Street</t>
  </si>
  <si>
    <t>Cicada Close, Buderim</t>
  </si>
  <si>
    <t>Cicada Close</t>
  </si>
  <si>
    <t>Cicada Close, Tewantin</t>
  </si>
  <si>
    <t>Cinnamon Avenue, Coolum Beach</t>
  </si>
  <si>
    <t>Cinnamon Avenue</t>
  </si>
  <si>
    <t>Cirrus Place, Flaxton</t>
  </si>
  <si>
    <t>Cirrus Place</t>
  </si>
  <si>
    <t>Citrus Road, Palmwoods</t>
  </si>
  <si>
    <t>Citrus Road</t>
  </si>
  <si>
    <t>City View Terrace, Nambour</t>
  </si>
  <si>
    <t>City View Terrace</t>
  </si>
  <si>
    <t>Civic Way, Nambour</t>
  </si>
  <si>
    <t>Civic Way</t>
  </si>
  <si>
    <t>Claremont Street, Buderim</t>
  </si>
  <si>
    <t>Claremont Street</t>
  </si>
  <si>
    <t>Clarence Place, Sippy Downs</t>
  </si>
  <si>
    <t>Clarence Place</t>
  </si>
  <si>
    <t>Clarence Avenue, Bli Bli</t>
  </si>
  <si>
    <t>Clarence Avenue</t>
  </si>
  <si>
    <t>Clarendon Road, Weyba Downs</t>
  </si>
  <si>
    <t>Clarendon Road</t>
  </si>
  <si>
    <t>Clarey Road, Tewantin</t>
  </si>
  <si>
    <t>Clarey Road</t>
  </si>
  <si>
    <t>Clarinda Road, Ninderry</t>
  </si>
  <si>
    <t>Clarinda Road</t>
  </si>
  <si>
    <t>Clark Crescent, Eumundi</t>
  </si>
  <si>
    <t>Clark Crescent</t>
  </si>
  <si>
    <t>Clarkes Road, Diddillibah</t>
  </si>
  <si>
    <t>Clarkes Road</t>
  </si>
  <si>
    <t>Clatworthy Court, Buderim</t>
  </si>
  <si>
    <t>Clatworthy Court</t>
  </si>
  <si>
    <t>Claude Batten Drive, Noosa Heads</t>
  </si>
  <si>
    <t>Claude Batten Drive</t>
  </si>
  <si>
    <t>Clay Street, Pomona</t>
  </si>
  <si>
    <t>Clay Street</t>
  </si>
  <si>
    <t>Claymore Road, Sippy Downs</t>
  </si>
  <si>
    <t>Claymore Road</t>
  </si>
  <si>
    <t>Clearview Court, Buderim</t>
  </si>
  <si>
    <t>Clearview Court</t>
  </si>
  <si>
    <t>Clearview Drive, Lake Macdonald</t>
  </si>
  <si>
    <t>Clearview Drive</t>
  </si>
  <si>
    <t xml:space="preserve"> Lake Macdonald</t>
  </si>
  <si>
    <t>Clearwater Circuit, Bli Bli</t>
  </si>
  <si>
    <t>Clearwater Circuit</t>
  </si>
  <si>
    <t>Clematis Court, Marcoola</t>
  </si>
  <si>
    <t>Clematis Court</t>
  </si>
  <si>
    <t>Clementine Place, Bli Bli</t>
  </si>
  <si>
    <t>Clementine Place</t>
  </si>
  <si>
    <t>Clifford Road, Cootharaba</t>
  </si>
  <si>
    <t>Clifford Road</t>
  </si>
  <si>
    <t>Clipper Street, Sunrise Beach</t>
  </si>
  <si>
    <t>Clipper Street</t>
  </si>
  <si>
    <t>Clithero Avenue, Buderim</t>
  </si>
  <si>
    <t>Clithero Avenue</t>
  </si>
  <si>
    <t>Cloudsley Street, Noosaville</t>
  </si>
  <si>
    <t>Cloudsley Street</t>
  </si>
  <si>
    <t>Club Lane, Mooloolaba</t>
  </si>
  <si>
    <t>Club Lane</t>
  </si>
  <si>
    <t>Club Court, Tewantin</t>
  </si>
  <si>
    <t>Club Court</t>
  </si>
  <si>
    <t>Cluny Drive, Buderim</t>
  </si>
  <si>
    <t>Cluny Drive</t>
  </si>
  <si>
    <t>Coach Court, Palmwoods</t>
  </si>
  <si>
    <t>Coach Court</t>
  </si>
  <si>
    <t>Coach Court, Cooroibah</t>
  </si>
  <si>
    <t>Coach View Place, Ninderry</t>
  </si>
  <si>
    <t>Coach View Place</t>
  </si>
  <si>
    <t>Coachhouse Road, Pinbarren</t>
  </si>
  <si>
    <t>Coachhouse Road</t>
  </si>
  <si>
    <t>Coachwood Street, Buderim</t>
  </si>
  <si>
    <t>Coachwood Street</t>
  </si>
  <si>
    <t>Coast View Parade, Doonan</t>
  </si>
  <si>
    <t>Coast View Parade</t>
  </si>
  <si>
    <t>Coates Drive, Boreen Point</t>
  </si>
  <si>
    <t>Coates Drive</t>
  </si>
  <si>
    <t>Cobb &amp; Co Lane, Palmwoods</t>
  </si>
  <si>
    <t>Cobb &amp; Co Lane</t>
  </si>
  <si>
    <t>Cobblestone Place, Peregian Springs</t>
  </si>
  <si>
    <t>Cobblestone Place</t>
  </si>
  <si>
    <t>Cobbs Road, Woombye</t>
  </si>
  <si>
    <t>Cobbs Road</t>
  </si>
  <si>
    <t>Cobham Street, Tewantin</t>
  </si>
  <si>
    <t>Cobham Street</t>
  </si>
  <si>
    <t>Cocas Avenue, Palmwoods</t>
  </si>
  <si>
    <t>Cocas Avenue</t>
  </si>
  <si>
    <t>Cochrane Court, Cooran</t>
  </si>
  <si>
    <t>Cochrane Court</t>
  </si>
  <si>
    <t>Cockatoo Link, Noosa Heads</t>
  </si>
  <si>
    <t>Cockatoo Link</t>
  </si>
  <si>
    <t>Cockatoo Street, Bli Bli</t>
  </si>
  <si>
    <t>Cockatoo Street</t>
  </si>
  <si>
    <t>Cockatoo Crescent, Forest Glen</t>
  </si>
  <si>
    <t>Cockatoo Crescent</t>
  </si>
  <si>
    <t>Coconut Grove, Castaways Beach</t>
  </si>
  <si>
    <t>Coconut Grove</t>
  </si>
  <si>
    <t>Cocos Court, Doonan</t>
  </si>
  <si>
    <t>Cocos Court</t>
  </si>
  <si>
    <t>Codhole Boat Ramp Carpark, Maroochydore</t>
  </si>
  <si>
    <t>Codhole Boat Ramp Carpark</t>
  </si>
  <si>
    <t>Coes Creek Road, Coes Creek</t>
  </si>
  <si>
    <t>Coes Creek Road</t>
  </si>
  <si>
    <t>Cogdens Road, Eudlo</t>
  </si>
  <si>
    <t>Cogdens Road</t>
  </si>
  <si>
    <t>Coghlan Court, Maroochydore</t>
  </si>
  <si>
    <t>Coghlan Court</t>
  </si>
  <si>
    <t>Cogill Road, Buderim</t>
  </si>
  <si>
    <t>Cogill Road</t>
  </si>
  <si>
    <t>Coho Court, Mountain Creek</t>
  </si>
  <si>
    <t>Coho Court</t>
  </si>
  <si>
    <t>Colemans Road, Yandina</t>
  </si>
  <si>
    <t>Colemans Road</t>
  </si>
  <si>
    <t>Colemans Farm Road, Yandina</t>
  </si>
  <si>
    <t>Colemans Farm Road</t>
  </si>
  <si>
    <t>Coles Creek Road, Cooran</t>
  </si>
  <si>
    <t>Coles Creek Road</t>
  </si>
  <si>
    <t>Coleus Road, Eerwah Vale</t>
  </si>
  <si>
    <t>Coleus Road</t>
  </si>
  <si>
    <t>College Road, Mapleton</t>
  </si>
  <si>
    <t>College Road</t>
  </si>
  <si>
    <t>Colless Lane, Nambour</t>
  </si>
  <si>
    <t>Colless Lane</t>
  </si>
  <si>
    <t>Colley Lane, Noosaville</t>
  </si>
  <si>
    <t>Colley Lane</t>
  </si>
  <si>
    <t>Collins Lane, Palmwoods</t>
  </si>
  <si>
    <t>Collins Lane</t>
  </si>
  <si>
    <t>Collins Street, Nambour</t>
  </si>
  <si>
    <t>Collins Street</t>
  </si>
  <si>
    <t>Collins Road, Yandina</t>
  </si>
  <si>
    <t>Collins Road</t>
  </si>
  <si>
    <t>Collwood Road, Lake Macdonald</t>
  </si>
  <si>
    <t>Collwood Road</t>
  </si>
  <si>
    <t>Colo Close, Mountain Creek</t>
  </si>
  <si>
    <t>Colo Close</t>
  </si>
  <si>
    <t>Colonial Way, Woombye</t>
  </si>
  <si>
    <t>Colonial Way</t>
  </si>
  <si>
    <t>Colonial Court, Cooroy</t>
  </si>
  <si>
    <t>Colonial Court</t>
  </si>
  <si>
    <t>Colsak Close, Palmwoods</t>
  </si>
  <si>
    <t>Colsak Close</t>
  </si>
  <si>
    <t>Coltrane Street, Sippy Downs</t>
  </si>
  <si>
    <t>Coltrane Street</t>
  </si>
  <si>
    <t>Columbia Street, Sippy Downs</t>
  </si>
  <si>
    <t>Columbia Street</t>
  </si>
  <si>
    <t>Columbia Drive, Sunrise Beach</t>
  </si>
  <si>
    <t>Columbia Drive</t>
  </si>
  <si>
    <t>Columbus Court, Sunrise Beach</t>
  </si>
  <si>
    <t>Columbus Court</t>
  </si>
  <si>
    <t>Comet Drive, Sunrise Beach</t>
  </si>
  <si>
    <t>Comet Drive</t>
  </si>
  <si>
    <t>Commerce Court, Noosaville</t>
  </si>
  <si>
    <t>Commerce Court</t>
  </si>
  <si>
    <t>Commercial Road, Maroochydore</t>
  </si>
  <si>
    <t>Commercial Road</t>
  </si>
  <si>
    <t>Commodore Court, Sunrise Beach</t>
  </si>
  <si>
    <t>Commodore Court</t>
  </si>
  <si>
    <t>Como Court, Buderim</t>
  </si>
  <si>
    <t>Como Court</t>
  </si>
  <si>
    <t>Compass Place, Sunrise Beach</t>
  </si>
  <si>
    <t>Compass Place</t>
  </si>
  <si>
    <t>Compass Court, Buderim</t>
  </si>
  <si>
    <t>Compass Court</t>
  </si>
  <si>
    <t>Comstar Avenue, Maroochydore</t>
  </si>
  <si>
    <t>Comstar Avenue</t>
  </si>
  <si>
    <t>Conara Road, Kunda Park</t>
  </si>
  <si>
    <t>Conara Road</t>
  </si>
  <si>
    <t>Condamine Street, Sippy Downs</t>
  </si>
  <si>
    <t>Condamine Street</t>
  </si>
  <si>
    <t>Conebush Street, Mudjimba</t>
  </si>
  <si>
    <t>Conebush Street</t>
  </si>
  <si>
    <t>Coney Court, Mountain Creek</t>
  </si>
  <si>
    <t>Coney Court</t>
  </si>
  <si>
    <t>Conn Street, Yandina</t>
  </si>
  <si>
    <t>Conn Street</t>
  </si>
  <si>
    <t>Conner Place, Sunrise Beach</t>
  </si>
  <si>
    <t>Conner Place</t>
  </si>
  <si>
    <t>Connor Court, Bli Bli</t>
  </si>
  <si>
    <t>Connor Court</t>
  </si>
  <si>
    <t>Connors Close, Buderim</t>
  </si>
  <si>
    <t>Connors Close</t>
  </si>
  <si>
    <t>Connors Knob Road, Obi Obi</t>
  </si>
  <si>
    <t>Connors Knob Road</t>
  </si>
  <si>
    <t>Conrad Court, Nambour</t>
  </si>
  <si>
    <t>Conrad Court</t>
  </si>
  <si>
    <t>Constance Lane, Sippy Downs</t>
  </si>
  <si>
    <t>Constance Lane</t>
  </si>
  <si>
    <t>Constellation Close, Sunrise Beach</t>
  </si>
  <si>
    <t>Constellation Close</t>
  </si>
  <si>
    <t>Constellation Way, Maroochy River</t>
  </si>
  <si>
    <t>Constellation Way</t>
  </si>
  <si>
    <t>Conway Court, Bli Bli</t>
  </si>
  <si>
    <t>Conway Court</t>
  </si>
  <si>
    <t>Cooba Close, Buderim</t>
  </si>
  <si>
    <t>Cooba Close</t>
  </si>
  <si>
    <t>Cooba Place, Noosaville</t>
  </si>
  <si>
    <t>Cooba Place</t>
  </si>
  <si>
    <t>Cooee Court, Coes Creek</t>
  </si>
  <si>
    <t>Cooee Court</t>
  </si>
  <si>
    <t>Cooinda Crescent, Maroochydore</t>
  </si>
  <si>
    <t>Cooinda Crescent</t>
  </si>
  <si>
    <t>Cook Street, Eumundi</t>
  </si>
  <si>
    <t>Cook Street</t>
  </si>
  <si>
    <t>Cook Road, Bli Bli</t>
  </si>
  <si>
    <t>Cook Road</t>
  </si>
  <si>
    <t>Cooks Road, Tinbeerwah</t>
  </si>
  <si>
    <t>Cooks Road</t>
  </si>
  <si>
    <t>Coolabah Court, Noosa Heads</t>
  </si>
  <si>
    <t>Coolabah Court</t>
  </si>
  <si>
    <t>Coolabine Road, Kenilworth</t>
  </si>
  <si>
    <t>Coolabine Road</t>
  </si>
  <si>
    <t>Coolah Place, Cooroibah</t>
  </si>
  <si>
    <t>Coolah Place</t>
  </si>
  <si>
    <t>Coolamon Court, Mooloolaba</t>
  </si>
  <si>
    <t>Coolamon Court</t>
  </si>
  <si>
    <t>Coolibah Street, Mudjimba</t>
  </si>
  <si>
    <t>Coolibah Street</t>
  </si>
  <si>
    <t>Cooloola Place, Twin Waters</t>
  </si>
  <si>
    <t>Cooloola Place</t>
  </si>
  <si>
    <t>Cooloolabin Road, Yandina</t>
  </si>
  <si>
    <t>Cooloolabin Road</t>
  </si>
  <si>
    <t>Cooloosa Street, Sunshine Beach</t>
  </si>
  <si>
    <t>Cooloosa Street</t>
  </si>
  <si>
    <t>Coolum Terrace, Coolum Beach</t>
  </si>
  <si>
    <t>Coolum Terrace</t>
  </si>
  <si>
    <t>Coolum Esplanade, Coolum Beach</t>
  </si>
  <si>
    <t>Coolum Esplanade</t>
  </si>
  <si>
    <t>Coolum Caravan Park Carpark, Coolum Beach</t>
  </si>
  <si>
    <t>Coolum Caravan Park Carpark</t>
  </si>
  <si>
    <t>Coolum Civic Centre Carpark, Coolum Beach</t>
  </si>
  <si>
    <t>Coolum Civic Centre Carpark</t>
  </si>
  <si>
    <t>Coolum Sports Ground Carpark, Coolum Beach</t>
  </si>
  <si>
    <t>Coolum Sports Ground Carpark</t>
  </si>
  <si>
    <t>Coolum View Terrace, Buderim</t>
  </si>
  <si>
    <t>Coolum View Terrace</t>
  </si>
  <si>
    <t>Coomoo Crescent, Mountain Creek</t>
  </si>
  <si>
    <t>Coomoo Crescent</t>
  </si>
  <si>
    <t>Cooney Road, Bli Bli</t>
  </si>
  <si>
    <t>Cooney Road</t>
  </si>
  <si>
    <t>Cooney Road (recycling) Carpark, Bli Bli</t>
  </si>
  <si>
    <t>Cooney Road (recycling) Carpark</t>
  </si>
  <si>
    <t>Cooney Road Carpark, Bli Bli</t>
  </si>
  <si>
    <t>Cooney Road Carpark</t>
  </si>
  <si>
    <t>Coora Court, Buderim</t>
  </si>
  <si>
    <t>Coora Court</t>
  </si>
  <si>
    <t>Cooran Court, Noosa Heads</t>
  </si>
  <si>
    <t>Cooran Court</t>
  </si>
  <si>
    <t>Coorara Court, Mount Coolum</t>
  </si>
  <si>
    <t>Coorara Court</t>
  </si>
  <si>
    <t>Cooroibah Crescent, Tewantin</t>
  </si>
  <si>
    <t>Cooroibah Crescent</t>
  </si>
  <si>
    <t>Cooroora Rise, Pomona</t>
  </si>
  <si>
    <t>Cooroora Rise</t>
  </si>
  <si>
    <t>Cooroy Bypass</t>
  </si>
  <si>
    <t>Cooroy Belli Creek Road, Cooroy</t>
  </si>
  <si>
    <t>Cooroy Belli Creek Road</t>
  </si>
  <si>
    <t>Cooroy Bypass On Ramp North</t>
  </si>
  <si>
    <t>Cooroy Bypass Off Ramp South</t>
  </si>
  <si>
    <t>Cooroy Connection Road</t>
  </si>
  <si>
    <t>Cooroy Mountain Road, Cooroy</t>
  </si>
  <si>
    <t>Cooroy Mountain Road</t>
  </si>
  <si>
    <t>Cooroy Noosa Road, Cooroy</t>
  </si>
  <si>
    <t>Cooroy Noosa Road</t>
  </si>
  <si>
    <t>Cooroy Noosa Service Road, Cooroy</t>
  </si>
  <si>
    <t>Cooroy Noosa Service Road</t>
  </si>
  <si>
    <t>Coorumbong Close, Mooloolaba</t>
  </si>
  <si>
    <t>Coorumbong Close</t>
  </si>
  <si>
    <t>Cootamundra Drive, Mountain Creek</t>
  </si>
  <si>
    <t>Cootamundra Drive</t>
  </si>
  <si>
    <t>Cootharaba Street, Tewantin</t>
  </si>
  <si>
    <t>Cootharaba Street</t>
  </si>
  <si>
    <t>Cootharaba Road, Cootharaba</t>
  </si>
  <si>
    <t>Cootharaba Road</t>
  </si>
  <si>
    <t>Cootharaba Downs Road, Cootharaba</t>
  </si>
  <si>
    <t>Cootharaba Downs Road</t>
  </si>
  <si>
    <t>Cooyar Street, Noosa Heads</t>
  </si>
  <si>
    <t>Cooyar Street</t>
  </si>
  <si>
    <t>Cope Street, Nambour</t>
  </si>
  <si>
    <t>Cope Street</t>
  </si>
  <si>
    <t>Coppabella Crescent, Mooloolaba</t>
  </si>
  <si>
    <t>Coppabella Crescent</t>
  </si>
  <si>
    <t>Coppersmith Court, Buderim</t>
  </si>
  <si>
    <t>Coppersmith Court</t>
  </si>
  <si>
    <t>Coral Place, Mount Coolum</t>
  </si>
  <si>
    <t>Coral Place</t>
  </si>
  <si>
    <t>Coral Court, Nambour</t>
  </si>
  <si>
    <t>Coral Court</t>
  </si>
  <si>
    <t>Coral Fern Drive, Cooroibah</t>
  </si>
  <si>
    <t>Coral Fern Drive</t>
  </si>
  <si>
    <t>Coral Sea Court, Sunshine Beach</t>
  </si>
  <si>
    <t>Coral Sea Court</t>
  </si>
  <si>
    <t>Coral Sea Court, Buderim</t>
  </si>
  <si>
    <t>Coral Tree Avenue, Noosa Heads</t>
  </si>
  <si>
    <t>Coral Tree Avenue</t>
  </si>
  <si>
    <t>Coralgum Court, Buderim</t>
  </si>
  <si>
    <t>Coralgum Court</t>
  </si>
  <si>
    <t>Corbould Road, Coolum Beach</t>
  </si>
  <si>
    <t>Corbould Road</t>
  </si>
  <si>
    <t>Cordellia Street, Coolum Beach</t>
  </si>
  <si>
    <t>Cordellia Street</t>
  </si>
  <si>
    <t>Cordia Close, Peregian Beach</t>
  </si>
  <si>
    <t>Cordia Close</t>
  </si>
  <si>
    <t>Cordwell Road, Yandina</t>
  </si>
  <si>
    <t>Cordwell Road</t>
  </si>
  <si>
    <t>Coree Court, Mooloolaba</t>
  </si>
  <si>
    <t>Coree Court</t>
  </si>
  <si>
    <t>Coreen Avenue, Tewantin</t>
  </si>
  <si>
    <t>Coreen Avenue</t>
  </si>
  <si>
    <t>Corella Crescent, Peregian Beach</t>
  </si>
  <si>
    <t>Corella Crescent</t>
  </si>
  <si>
    <t>Corella Court, Tewantin</t>
  </si>
  <si>
    <t>Corella Court</t>
  </si>
  <si>
    <t>Corey Court, Palmwoods</t>
  </si>
  <si>
    <t>Corey Court</t>
  </si>
  <si>
    <t>Corinthia Court, Noosaville</t>
  </si>
  <si>
    <t>Corinthia Court</t>
  </si>
  <si>
    <t>Corkwood Place, Cooroy</t>
  </si>
  <si>
    <t>Corkwood Place</t>
  </si>
  <si>
    <t>Corkwood Court, Mountain Creek</t>
  </si>
  <si>
    <t>Corkwood Court</t>
  </si>
  <si>
    <t>Corlis Avenue, Eudlo</t>
  </si>
  <si>
    <t>Corlis Avenue</t>
  </si>
  <si>
    <t>Cormorant Crescent, Peregian Beach</t>
  </si>
  <si>
    <t>Cormorant Crescent</t>
  </si>
  <si>
    <t>Cormorant Court, Bli Bli</t>
  </si>
  <si>
    <t>Cormorant Court</t>
  </si>
  <si>
    <t>Cornelius Road, Palmwoods</t>
  </si>
  <si>
    <t>Cornelius Road</t>
  </si>
  <si>
    <t>Cornmeal Parade, Maroochydore</t>
  </si>
  <si>
    <t>Cornmeal Parade</t>
  </si>
  <si>
    <t>Cornmeal Parade Carpark, Maroochydore</t>
  </si>
  <si>
    <t>Cornmeal Parade Carpark</t>
  </si>
  <si>
    <t>Cornwall Court, Buderim</t>
  </si>
  <si>
    <t>Cornwall Court</t>
  </si>
  <si>
    <t>Corona Street, Sunshine Beach</t>
  </si>
  <si>
    <t>Corona Street</t>
  </si>
  <si>
    <t>Coronation Avenue, Nambour</t>
  </si>
  <si>
    <t>Coronation Avenue</t>
  </si>
  <si>
    <t>Coronet Street, Peregian Springs</t>
  </si>
  <si>
    <t>Coronet Street</t>
  </si>
  <si>
    <t>Corowa Court, Mooloolaba</t>
  </si>
  <si>
    <t>Corowa Court</t>
  </si>
  <si>
    <t>Correa Place, Mooloolaba</t>
  </si>
  <si>
    <t>Correa Place</t>
  </si>
  <si>
    <t>Corryong Close, Buderim</t>
  </si>
  <si>
    <t>Corryong Close</t>
  </si>
  <si>
    <t>Corsair Crescent, Sunrise Beach</t>
  </si>
  <si>
    <t>Corsair Crescent</t>
  </si>
  <si>
    <t>Cottman Street, Buderim</t>
  </si>
  <si>
    <t>Cottman Street</t>
  </si>
  <si>
    <t>Cotton Tree Parade, Maroochydore</t>
  </si>
  <si>
    <t>Cotton Tree Parade</t>
  </si>
  <si>
    <t>Cotton Tree Boatshed Carpark, Maroochydore</t>
  </si>
  <si>
    <t>Cotton Tree Boatshed Carpark</t>
  </si>
  <si>
    <t>Cotton Tree Caravan Park Carpark, Maroochydore</t>
  </si>
  <si>
    <t>Cotton Tree Caravan Park Carpark</t>
  </si>
  <si>
    <t>Cotton Tree Parade Carpark 1 Carpark, Maroochydore</t>
  </si>
  <si>
    <t>Cotton Tree Parade Carpark 1 Carpark</t>
  </si>
  <si>
    <t>Aquatic Centre</t>
  </si>
  <si>
    <t>Cotton Tree Parade Carpark 2 Carpark, Maroochydore</t>
  </si>
  <si>
    <t>Cotton Tree Parade Carpark 2 Carpark</t>
  </si>
  <si>
    <t>At the Boat shed</t>
  </si>
  <si>
    <t>Cotton Tree Swimming Pool Carpark, Maroochydore</t>
  </si>
  <si>
    <t>Cotton Tree Swimming Pool Carpark</t>
  </si>
  <si>
    <t>Cottonwood Court, Noosa Heads</t>
  </si>
  <si>
    <t>Cottonwood Court</t>
  </si>
  <si>
    <t>Cottonwood Street, Mudjimba</t>
  </si>
  <si>
    <t>Cottonwood Street</t>
  </si>
  <si>
    <t>Coucal Crescent, Peregian Beach</t>
  </si>
  <si>
    <t>Coucal Crescent</t>
  </si>
  <si>
    <t>Coucal Lane, Kin Kin</t>
  </si>
  <si>
    <t>Coucal Lane</t>
  </si>
  <si>
    <t>Coulson Road, Yandina</t>
  </si>
  <si>
    <t>Coulson Road</t>
  </si>
  <si>
    <t>Country Road, Palmwoods</t>
  </si>
  <si>
    <t>Country Road</t>
  </si>
  <si>
    <t>Country Coolum Drive, Yandina Creek</t>
  </si>
  <si>
    <t>Country Coolum Drive</t>
  </si>
  <si>
    <t>Countryview Street, Woombye</t>
  </si>
  <si>
    <t>Countryview Street</t>
  </si>
  <si>
    <t>Countryview Court, Bli Bli</t>
  </si>
  <si>
    <t>Countryview Court</t>
  </si>
  <si>
    <t>Courageous Place, Sunrise Beach</t>
  </si>
  <si>
    <t>Courageous Place</t>
  </si>
  <si>
    <t>Courcheval Terrace, Mons</t>
  </si>
  <si>
    <t>Courcheval Terrace</t>
  </si>
  <si>
    <t>Court Road, Nambour</t>
  </si>
  <si>
    <t>Court Road</t>
  </si>
  <si>
    <t>Courtenay Place, Sippy Downs</t>
  </si>
  <si>
    <t>Courtenay Place</t>
  </si>
  <si>
    <t>Cove Court, Noosaville</t>
  </si>
  <si>
    <t>Cove Court</t>
  </si>
  <si>
    <t>Cove Street, Maroochydore</t>
  </si>
  <si>
    <t>Cove Street</t>
  </si>
  <si>
    <t>Coveys Road, Tinbeerwah</t>
  </si>
  <si>
    <t>Coveys Road</t>
  </si>
  <si>
    <t>Cowell Street, Eumundi</t>
  </si>
  <si>
    <t>Cowell Street</t>
  </si>
  <si>
    <t>Cox Street, Yandina</t>
  </si>
  <si>
    <t>Cox Street</t>
  </si>
  <si>
    <t>Crab Apple Court, Black Mountain</t>
  </si>
  <si>
    <t>Crab Apple Court</t>
  </si>
  <si>
    <t>Craigow Court, Diddillibah</t>
  </si>
  <si>
    <t>Craigow Court</t>
  </si>
  <si>
    <t>Craigslea Court, Cooroibah</t>
  </si>
  <si>
    <t>Craigslea Court</t>
  </si>
  <si>
    <t>Crane Court, Tewantin</t>
  </si>
  <si>
    <t>Crane Court</t>
  </si>
  <si>
    <t>Crane Court, Bli Bli</t>
  </si>
  <si>
    <t>Cranfield Drive, Buderim</t>
  </si>
  <si>
    <t>Cranfield Drive</t>
  </si>
  <si>
    <t>Crank Street, Tewantin</t>
  </si>
  <si>
    <t>Crank Street</t>
  </si>
  <si>
    <t>Crawford Street, Sippy Downs</t>
  </si>
  <si>
    <t>Crawford Street</t>
  </si>
  <si>
    <t>Crawfords Road, Black Mountain</t>
  </si>
  <si>
    <t>Crawfords Road</t>
  </si>
  <si>
    <t>Crawfords Lane, Black Mountain</t>
  </si>
  <si>
    <t>Crawfords Lane</t>
  </si>
  <si>
    <t>Crayfish Street, Mountain Creek</t>
  </si>
  <si>
    <t>Crayfish Street</t>
  </si>
  <si>
    <t>Cream Box Court, Ringtail Creek</t>
  </si>
  <si>
    <t>Cream Box Court</t>
  </si>
  <si>
    <t xml:space="preserve"> Ringtail Creek</t>
  </si>
  <si>
    <t>Creek Road, Noosaville</t>
  </si>
  <si>
    <t>Creek Road</t>
  </si>
  <si>
    <t>Creek Drive, Verrierdale</t>
  </si>
  <si>
    <t>Creek Drive</t>
  </si>
  <si>
    <t>Creek Street, Pomona</t>
  </si>
  <si>
    <t>Creek Street</t>
  </si>
  <si>
    <t>Creekside Drive, Sippy Downs</t>
  </si>
  <si>
    <t>Creekside Drive</t>
  </si>
  <si>
    <t>Creightons Road, Kulangoor</t>
  </si>
  <si>
    <t>Creightons Road</t>
  </si>
  <si>
    <t>Crenshaw Place, Peregian Springs</t>
  </si>
  <si>
    <t>Crenshaw Place</t>
  </si>
  <si>
    <t>Crescent Drive, Nambour</t>
  </si>
  <si>
    <t>Crescent Drive</t>
  </si>
  <si>
    <t>Crescent Road, Eumundi</t>
  </si>
  <si>
    <t>Crescent Road</t>
  </si>
  <si>
    <t>Crestmont Drive, Buderim</t>
  </si>
  <si>
    <t>Crestmont Drive</t>
  </si>
  <si>
    <t>Crestview Drive, Peregian Springs</t>
  </si>
  <si>
    <t>Crestview Drive</t>
  </si>
  <si>
    <t>Crosby Hill Road, Buderim</t>
  </si>
  <si>
    <t>Crosby Hill Road</t>
  </si>
  <si>
    <t>Crows Ash Lane, Black Mountain</t>
  </si>
  <si>
    <t>Crows Ash Lane</t>
  </si>
  <si>
    <t>Crows Ash Court, Palmwoods</t>
  </si>
  <si>
    <t>Crows Ash Court</t>
  </si>
  <si>
    <t>Crows Ash Place, Kuluin</t>
  </si>
  <si>
    <t>Crows Ash Place</t>
  </si>
  <si>
    <t>Croziers Road, Pinbarren</t>
  </si>
  <si>
    <t>Croziers Road</t>
  </si>
  <si>
    <t>Crumps Road, Valdora</t>
  </si>
  <si>
    <t>Crumps Road</t>
  </si>
  <si>
    <t>Crusher Park Drive, Nambour</t>
  </si>
  <si>
    <t>Crusher Park Drive</t>
  </si>
  <si>
    <t>Crusoe Court, Castaways Beach</t>
  </si>
  <si>
    <t>Crusoe Court</t>
  </si>
  <si>
    <t>Crystal Street, Mapleton</t>
  </si>
  <si>
    <t>Crystal Street</t>
  </si>
  <si>
    <t>Crystal Street, Cooroy</t>
  </si>
  <si>
    <t>Crystal Pacific Court, Mount Coolum</t>
  </si>
  <si>
    <t>Crystal Pacific Court</t>
  </si>
  <si>
    <t>Crystal Waves Place, Alexandra Headland</t>
  </si>
  <si>
    <t>Crystal Waves Place</t>
  </si>
  <si>
    <t>Cudgerie Drive, Black Mountain</t>
  </si>
  <si>
    <t>Cudgerie Drive</t>
  </si>
  <si>
    <t>Cudgewa Close, Buderim</t>
  </si>
  <si>
    <t>Cudgewa Close</t>
  </si>
  <si>
    <t>Culbara Street, Mooloolaba</t>
  </si>
  <si>
    <t>Culbara Street</t>
  </si>
  <si>
    <t>Culgoa Street, Sunshine Beach</t>
  </si>
  <si>
    <t>Culgoa Street</t>
  </si>
  <si>
    <t>Culgoa Road, Eudlo</t>
  </si>
  <si>
    <t>Culgoa Road</t>
  </si>
  <si>
    <t>UNDEVELOPED</t>
  </si>
  <si>
    <t>Cullinane Street, Tewantin</t>
  </si>
  <si>
    <t>Cullinane Street</t>
  </si>
  <si>
    <t>Cumberland Way, Buderim</t>
  </si>
  <si>
    <t>Cumberland Way</t>
  </si>
  <si>
    <t>Cunning Road, Tanawha</t>
  </si>
  <si>
    <t>Cunning Road</t>
  </si>
  <si>
    <t>Cunningham Crescent, Nambour</t>
  </si>
  <si>
    <t>Cunningham Crescent</t>
  </si>
  <si>
    <t>Cupania Street, Mudjimba</t>
  </si>
  <si>
    <t>Cupania Street</t>
  </si>
  <si>
    <t>Cupania Court, Tewantin</t>
  </si>
  <si>
    <t>Cupania Court</t>
  </si>
  <si>
    <t>Curlew Lane, Buderim</t>
  </si>
  <si>
    <t>Curlew Lane</t>
  </si>
  <si>
    <t>Curlew Crescent, Cooroy</t>
  </si>
  <si>
    <t>Curlew Crescent</t>
  </si>
  <si>
    <t>Currajong Road, Kunda Park</t>
  </si>
  <si>
    <t>Currajong Road</t>
  </si>
  <si>
    <t>Currawong Street, Noosa Heads</t>
  </si>
  <si>
    <t>Currawong Street</t>
  </si>
  <si>
    <t>Currawong Street, Mudjimba</t>
  </si>
  <si>
    <t>Currawong Crescent, Peregian Beach</t>
  </si>
  <si>
    <t>Currawong Crescent</t>
  </si>
  <si>
    <t>Currie Street, Nambour</t>
  </si>
  <si>
    <t>Currie Street</t>
  </si>
  <si>
    <t>Currong Court, Buderim</t>
  </si>
  <si>
    <t>Currong Court</t>
  </si>
  <si>
    <t>Curry Court, Cooroy</t>
  </si>
  <si>
    <t>Curry Court</t>
  </si>
  <si>
    <t>Cutmore Road, Kidaman Creek</t>
  </si>
  <si>
    <t>Cutmore Road</t>
  </si>
  <si>
    <t xml:space="preserve"> Kidaman Creek</t>
  </si>
  <si>
    <t>Cutmore Road, Obi Obi</t>
  </si>
  <si>
    <t>Cycad Place, Flaxton</t>
  </si>
  <si>
    <t>Cycad Place</t>
  </si>
  <si>
    <t>Cycas Street, Marcoola</t>
  </si>
  <si>
    <t>Cycas Street</t>
  </si>
  <si>
    <t>Cygnus Place, Bli Bli</t>
  </si>
  <si>
    <t>Cygnus Place</t>
  </si>
  <si>
    <t>Cynthia Hunt Drive, Flaxton</t>
  </si>
  <si>
    <t>Cynthia Hunt Drive</t>
  </si>
  <si>
    <t>Cypress Street, Kuluin</t>
  </si>
  <si>
    <t>Cypress Street</t>
  </si>
  <si>
    <t>Cypress Close, Tewantin</t>
  </si>
  <si>
    <t>Cypress Close</t>
  </si>
  <si>
    <t>Dacmar Road, Coolum Beach</t>
  </si>
  <si>
    <t>Dacmar Road</t>
  </si>
  <si>
    <t>INDUSTRIAL</t>
  </si>
  <si>
    <t>INDUSTRIAL ACCESS</t>
  </si>
  <si>
    <t>Industrial Access</t>
  </si>
  <si>
    <t>Dahlia Road, Verrierdale</t>
  </si>
  <si>
    <t>Dahlia Road</t>
  </si>
  <si>
    <t>Daintree Close, Kuluin</t>
  </si>
  <si>
    <t>Daintree Close</t>
  </si>
  <si>
    <t>Daintree Way, Tewantin</t>
  </si>
  <si>
    <t>Daintree Way</t>
  </si>
  <si>
    <t>Dajaman Court, Maroochy River</t>
  </si>
  <si>
    <t>Dajaman Court</t>
  </si>
  <si>
    <t>Dakara Court, Buderim</t>
  </si>
  <si>
    <t>Dakara Court</t>
  </si>
  <si>
    <t>Dakota Drive, Marcoola</t>
  </si>
  <si>
    <t>Dakota Drive</t>
  </si>
  <si>
    <t>Dalby Street, Maroochydore</t>
  </si>
  <si>
    <t>Dalby Street</t>
  </si>
  <si>
    <t>Dale View Lane, Flaxton</t>
  </si>
  <si>
    <t>Dale View Lane</t>
  </si>
  <si>
    <t>Dales Road, Chevallum</t>
  </si>
  <si>
    <t>Dales Road</t>
  </si>
  <si>
    <t>Dalmor Court, Coolum Beach</t>
  </si>
  <si>
    <t>Dalmor Court</t>
  </si>
  <si>
    <t>Dalton Drive, Maroochydore</t>
  </si>
  <si>
    <t>Dalton Drive</t>
  </si>
  <si>
    <t>Dalzell Court, Burnside</t>
  </si>
  <si>
    <t>Dalzell Court</t>
  </si>
  <si>
    <t>Dame Patti Drive, Sunrise Beach</t>
  </si>
  <si>
    <t>Dame Patti Drive</t>
  </si>
  <si>
    <t>Dana Court, Palmwoods</t>
  </si>
  <si>
    <t>Dana Court</t>
  </si>
  <si>
    <t>Dandaloo Lane, Cootharaba</t>
  </si>
  <si>
    <t>Dandaloo Lane</t>
  </si>
  <si>
    <t>Dandaloo Drive, Cootharaba</t>
  </si>
  <si>
    <t>Dandaloo Drive</t>
  </si>
  <si>
    <t>Dandenong Street, Burnside</t>
  </si>
  <si>
    <t>Dandenong Street</t>
  </si>
  <si>
    <t>Daniel Street, Nambour</t>
  </si>
  <si>
    <t>Daniel Street</t>
  </si>
  <si>
    <t>Danielle Place, Buderim</t>
  </si>
  <si>
    <t>Danielle Place</t>
  </si>
  <si>
    <t>Danmark Court, Buderim</t>
  </si>
  <si>
    <t>Danmark Court</t>
  </si>
  <si>
    <t>Danube Court, Bli Bli</t>
  </si>
  <si>
    <t>Danube Court</t>
  </si>
  <si>
    <t>Darby Close, Buderim</t>
  </si>
  <si>
    <t>Darby Close</t>
  </si>
  <si>
    <t>Darly Street, Buderim</t>
  </si>
  <si>
    <t>Darly Street</t>
  </si>
  <si>
    <t>Darnley Street, Tewantin</t>
  </si>
  <si>
    <t>Darnley Street</t>
  </si>
  <si>
    <t>Darrung Street, Mooloolaba</t>
  </si>
  <si>
    <t>Darrung Street</t>
  </si>
  <si>
    <t>Dath Henderson Road, Tinbeerwah</t>
  </si>
  <si>
    <t>Dath Henderson Road</t>
  </si>
  <si>
    <t>Davey Drive, Woombye</t>
  </si>
  <si>
    <t>Davey Drive</t>
  </si>
  <si>
    <t>David Street, Noosa Heads</t>
  </si>
  <si>
    <t>David Street</t>
  </si>
  <si>
    <t>David Street, Pacific Paradise</t>
  </si>
  <si>
    <t>David Street, Nambour</t>
  </si>
  <si>
    <t>David Low Way, Diddillibah</t>
  </si>
  <si>
    <t>David Low Way</t>
  </si>
  <si>
    <t>Partly State Owned</t>
  </si>
  <si>
    <t>David Low Access Road, Marcoola</t>
  </si>
  <si>
    <t>David Low Access Road</t>
  </si>
  <si>
    <t>David Low Way (coolum Rugby League) Carpark, Coolum Beach</t>
  </si>
  <si>
    <t>David Low Way (coolum Rugby League) Carpark</t>
  </si>
  <si>
    <t>David Low Way 1 Carpark, Coolum Beach</t>
  </si>
  <si>
    <t>David Low Way 1 Carpark</t>
  </si>
  <si>
    <t>David Low Way 2 Carpark, Coolum Beach</t>
  </si>
  <si>
    <t>David Low Way 2 Carpark</t>
  </si>
  <si>
    <t>David Low Way Service Road, Pacific Paradise</t>
  </si>
  <si>
    <t>David Low Way Service Road</t>
  </si>
  <si>
    <t>David Low Way-Esplanade-Tern Service Road, Peregian Beach</t>
  </si>
  <si>
    <t>David Low Way-Esplanade-Tern Service Road</t>
  </si>
  <si>
    <t>David Low Way-Grebe Service Road, Peregian Beach</t>
  </si>
  <si>
    <t>David Low Way-Grebe Service Road</t>
  </si>
  <si>
    <t>David Low Way Plover Strip, Peregian Beach</t>
  </si>
  <si>
    <t>David Low Way Plover Strip</t>
  </si>
  <si>
    <t>David Low Way Reservoir Service Road East, Peregian Beach</t>
  </si>
  <si>
    <t>David Low Way Reservoir Service Road East</t>
  </si>
  <si>
    <t>David Low Way Reservoir Service Road West, Peregian Beach</t>
  </si>
  <si>
    <t>David Low Way Reservoir Service Road West</t>
  </si>
  <si>
    <t>Davidson Street, Nambour</t>
  </si>
  <si>
    <t>Davidson Street</t>
  </si>
  <si>
    <t>Davis Road, Cootharaba</t>
  </si>
  <si>
    <t>Davis Road</t>
  </si>
  <si>
    <t>Davis Street, Sippy Downs</t>
  </si>
  <si>
    <t>Davis Street</t>
  </si>
  <si>
    <t>Davisons Road, Ninderry</t>
  </si>
  <si>
    <t>Davisons Road</t>
  </si>
  <si>
    <t>Dawes Drive, Buderim</t>
  </si>
  <si>
    <t>Dawes Drive</t>
  </si>
  <si>
    <t>Dawson Parade, Buderim</t>
  </si>
  <si>
    <t>Dawson Parade</t>
  </si>
  <si>
    <t>Daybreak Court, Castaways Beach</t>
  </si>
  <si>
    <t>Daybreak Court</t>
  </si>
  <si>
    <t>Daydream Court, Buderim</t>
  </si>
  <si>
    <t>Daydream Court</t>
  </si>
  <si>
    <t>Dayman Lane, Pacific Paradise</t>
  </si>
  <si>
    <t>Dayman Lane</t>
  </si>
  <si>
    <t>Daymar Road, Obi Obi</t>
  </si>
  <si>
    <t>Daymar Road</t>
  </si>
  <si>
    <t>Dayspring Street, Sunrise Beach</t>
  </si>
  <si>
    <t>Dayspring Street</t>
  </si>
  <si>
    <t>Daytona Avenue, Coolum Beach</t>
  </si>
  <si>
    <t>Daytona Avenue</t>
  </si>
  <si>
    <t>De Jounge Court, Boreen Point</t>
  </si>
  <si>
    <t>De Jounge Court</t>
  </si>
  <si>
    <t>De Vere Road, Kureelpa</t>
  </si>
  <si>
    <t>De Vere Road</t>
  </si>
  <si>
    <t>De Vere Road, Pacific Paradise</t>
  </si>
  <si>
    <t>Deal Court, Tewantin</t>
  </si>
  <si>
    <t>Deal Court</t>
  </si>
  <si>
    <t>Dean Road, Verrierdale</t>
  </si>
  <si>
    <t>Dean Road</t>
  </si>
  <si>
    <t>Deborah Close, Mudjimba</t>
  </si>
  <si>
    <t>Deborah Close</t>
  </si>
  <si>
    <t>Debwend Court, Maroochydore</t>
  </si>
  <si>
    <t>Debwend Court</t>
  </si>
  <si>
    <t>Deejay Street, Maroochydore</t>
  </si>
  <si>
    <t>Deejay Street</t>
  </si>
  <si>
    <t>Defender Court, Sunrise Beach</t>
  </si>
  <si>
    <t>Defender Court</t>
  </si>
  <si>
    <t>Dela Court, Cooroibah</t>
  </si>
  <si>
    <t>Dela Court</t>
  </si>
  <si>
    <t>Delaware Drive, Sippy Downs</t>
  </si>
  <si>
    <t>Delaware Drive</t>
  </si>
  <si>
    <t>Delicia Road, Mapleton</t>
  </si>
  <si>
    <t>Delicia Road</t>
  </si>
  <si>
    <t>Delicia Road (cemetery) Carpark, Obi Obi</t>
  </si>
  <si>
    <t>Delicia Road (cemetery) Carpark</t>
  </si>
  <si>
    <t>Dellitt Road, North Arm</t>
  </si>
  <si>
    <t>Dellitt Road</t>
  </si>
  <si>
    <t>Deloraine Drive, Buderim</t>
  </si>
  <si>
    <t>Deloraine Drive</t>
  </si>
  <si>
    <t>Delorme Street, Noosa Heads</t>
  </si>
  <si>
    <t>Delorme Street</t>
  </si>
  <si>
    <t>Delta Road, Yandina</t>
  </si>
  <si>
    <t>Delta Road</t>
  </si>
  <si>
    <t>Denna Street, Maroochydore</t>
  </si>
  <si>
    <t>Denna Street</t>
  </si>
  <si>
    <t>Deodar Court, Mapleton</t>
  </si>
  <si>
    <t>Deodar Court</t>
  </si>
  <si>
    <t>Depot Street, Maroochydore</t>
  </si>
  <si>
    <t>Depot Street</t>
  </si>
  <si>
    <t>Depper Street, Sunshine Beach</t>
  </si>
  <si>
    <t>Depper Street</t>
  </si>
  <si>
    <t>Derby Court, Buderim</t>
  </si>
  <si>
    <t>Derby Court</t>
  </si>
  <si>
    <t>Deree Road, Ilkley</t>
  </si>
  <si>
    <t>Deree Road</t>
  </si>
  <si>
    <t>Derwent Street, Sippy Downs</t>
  </si>
  <si>
    <t>Derwent Street</t>
  </si>
  <si>
    <t>Desiree Close, Buderim</t>
  </si>
  <si>
    <t>Desiree Close</t>
  </si>
  <si>
    <t>Desley Street, Marcoola</t>
  </si>
  <si>
    <t>Desley Street</t>
  </si>
  <si>
    <t>Deslynn Lane, Nambour</t>
  </si>
  <si>
    <t>Deslynn Lane</t>
  </si>
  <si>
    <t>Devlin Court, Tewantin</t>
  </si>
  <si>
    <t>Devlin Court</t>
  </si>
  <si>
    <t>Devon Court, Coolum Beach</t>
  </si>
  <si>
    <t>Devon Court</t>
  </si>
  <si>
    <t>Devon Drive, Buderim</t>
  </si>
  <si>
    <t>Devon Drive</t>
  </si>
  <si>
    <t>Devonstone Drive, Cooroibah</t>
  </si>
  <si>
    <t>Devonstone Drive</t>
  </si>
  <si>
    <t>Dewar Street, Point Arkwright</t>
  </si>
  <si>
    <t>Dewar Street</t>
  </si>
  <si>
    <t>Dharalee Court, Mount Coolum</t>
  </si>
  <si>
    <t>Dharalee Court</t>
  </si>
  <si>
    <t>Diamond Street, Cooroy</t>
  </si>
  <si>
    <t>Diamond Street</t>
  </si>
  <si>
    <t>Diamond Lane, Cooroy</t>
  </si>
  <si>
    <t>Diamond Lane</t>
  </si>
  <si>
    <t>Diamond Close, Yaroomba</t>
  </si>
  <si>
    <t>Diamond Close</t>
  </si>
  <si>
    <t>Dianella Court, Cooroy</t>
  </si>
  <si>
    <t>Dianella Court</t>
  </si>
  <si>
    <t>Diddillibah Road, Diddillibah</t>
  </si>
  <si>
    <t>Diddillibah Road</t>
  </si>
  <si>
    <t>Diedrichs Court, Palmwoods</t>
  </si>
  <si>
    <t>Diedrichs Court</t>
  </si>
  <si>
    <t>Dierdre Drive, Eumundi</t>
  </si>
  <si>
    <t>Dierdre Drive</t>
  </si>
  <si>
    <t>Dilgar Place, Tewantin</t>
  </si>
  <si>
    <t>Dilgar Place</t>
  </si>
  <si>
    <t>Dilli Court, Alexandra Headland</t>
  </si>
  <si>
    <t>Dilli Court</t>
  </si>
  <si>
    <t>Dinmore Street, Woombye</t>
  </si>
  <si>
    <t>Dinmore Street</t>
  </si>
  <si>
    <t>Dinsey Road, Cooroy Mountain</t>
  </si>
  <si>
    <t>Dinsey Road</t>
  </si>
  <si>
    <t xml:space="preserve"> Cooroy Mountain</t>
  </si>
  <si>
    <t>Dirum Court, Tewantin</t>
  </si>
  <si>
    <t>Dirum Court</t>
  </si>
  <si>
    <t>Diura Street, Maroochydore</t>
  </si>
  <si>
    <t>Diura Street</t>
  </si>
  <si>
    <t>Dixon Road, Buderim</t>
  </si>
  <si>
    <t>Dixon Road</t>
  </si>
  <si>
    <t>Diyan Street, Tewantin</t>
  </si>
  <si>
    <t>Diyan Street</t>
  </si>
  <si>
    <t>Dollarbird Drive, Pomona</t>
  </si>
  <si>
    <t>Dollarbird Drive</t>
  </si>
  <si>
    <t>Dolphin Drive, Nambour</t>
  </si>
  <si>
    <t>Dolphin Drive</t>
  </si>
  <si>
    <t>Dolphin Crescent, Noosaville</t>
  </si>
  <si>
    <t>Dolphin Crescent</t>
  </si>
  <si>
    <t>Dolphin Bay Drive, Sunshine Beach</t>
  </si>
  <si>
    <t>Dolphin Bay Drive</t>
  </si>
  <si>
    <t>Donaldson Road, Nambour</t>
  </si>
  <si>
    <t>Donaldson Road</t>
  </si>
  <si>
    <t>Donegal Drive, Yaroomba</t>
  </si>
  <si>
    <t>Donegal Drive</t>
  </si>
  <si>
    <t>Donna Place, Buderim</t>
  </si>
  <si>
    <t>Donna Place</t>
  </si>
  <si>
    <t>Donnellys Road, Ridgewood</t>
  </si>
  <si>
    <t>Donnellys Road</t>
  </si>
  <si>
    <t>Donovan Court, Tewantin</t>
  </si>
  <si>
    <t>Donovan Court</t>
  </si>
  <si>
    <t>Donovan Place, Maroochy River</t>
  </si>
  <si>
    <t>Donovan Place</t>
  </si>
  <si>
    <t>Doolan Court, Noosaville</t>
  </si>
  <si>
    <t>Doolan Court</t>
  </si>
  <si>
    <t>Doolan Street, Nambour</t>
  </si>
  <si>
    <t>Doolan Street</t>
  </si>
  <si>
    <t>Doolooma Street, Mountain Creek</t>
  </si>
  <si>
    <t>Doolooma Street</t>
  </si>
  <si>
    <t>Doonan Bridge Road North, Verrierdale</t>
  </si>
  <si>
    <t>Doonan Bridge Road North</t>
  </si>
  <si>
    <t>Doonan Bridge Road East, Verrierdale</t>
  </si>
  <si>
    <t>Doonan Bridge Road East</t>
  </si>
  <si>
    <t>Doonan Bridge Road, Verrierdale</t>
  </si>
  <si>
    <t>Doonan Bridge Road</t>
  </si>
  <si>
    <t>Doonella Street, Tewantin</t>
  </si>
  <si>
    <t>Doonella Street</t>
  </si>
  <si>
    <t>Doral Drive, Peregian Springs</t>
  </si>
  <si>
    <t>Doral Drive</t>
  </si>
  <si>
    <t>Dorans Road, North Arm</t>
  </si>
  <si>
    <t>Dorans Road</t>
  </si>
  <si>
    <t>Doreen Court, Nambour</t>
  </si>
  <si>
    <t>Doreen Court</t>
  </si>
  <si>
    <t>Dorian Crescent, Sippy Downs</t>
  </si>
  <si>
    <t>Dorian Crescent</t>
  </si>
  <si>
    <t>Dormie Place, Tewantin</t>
  </si>
  <si>
    <t>Dormie Place</t>
  </si>
  <si>
    <t>Dornoch Way, Peregian Springs</t>
  </si>
  <si>
    <t>Dornoch Way</t>
  </si>
  <si>
    <t>Dotterell Drive, Bli Bli</t>
  </si>
  <si>
    <t>Dotterell Drive</t>
  </si>
  <si>
    <t>Douglas Street, Nambour</t>
  </si>
  <si>
    <t>Douglas Street</t>
  </si>
  <si>
    <t>Douglas Street, Mooloolaba</t>
  </si>
  <si>
    <t>Douglas Street, Sunshine Beach</t>
  </si>
  <si>
    <t>Douglas Lane, Sunshine Beach</t>
  </si>
  <si>
    <t>Douglas Lane</t>
  </si>
  <si>
    <t>Dove Lane, Noosa Heads</t>
  </si>
  <si>
    <t>Dove Lane</t>
  </si>
  <si>
    <t>Dover Court, Buderim</t>
  </si>
  <si>
    <t>Dover Court</t>
  </si>
  <si>
    <t>Dovetree Court, Marcus Beach</t>
  </si>
  <si>
    <t>Dovetree Court</t>
  </si>
  <si>
    <t>Dr Pages Road, Kin Kin</t>
  </si>
  <si>
    <t>Dr Pages Road</t>
  </si>
  <si>
    <t>Dream Court, Nambour</t>
  </si>
  <si>
    <t>Dream Court</t>
  </si>
  <si>
    <t>Dress Circle Court, Buderim</t>
  </si>
  <si>
    <t>Dress Circle Court</t>
  </si>
  <si>
    <t>Driers Road, Cooran</t>
  </si>
  <si>
    <t>Driers Road</t>
  </si>
  <si>
    <t>Driftwood Drive, Castaways Beach</t>
  </si>
  <si>
    <t>Driftwood Drive</t>
  </si>
  <si>
    <t>Driver Court, Tewantin</t>
  </si>
  <si>
    <t>Driver Court</t>
  </si>
  <si>
    <t>Droughtmaster Crescent, Kureelpa</t>
  </si>
  <si>
    <t>Droughtmaster Crescent</t>
  </si>
  <si>
    <t>Drovers Court, Pomona</t>
  </si>
  <si>
    <t>Drovers Court</t>
  </si>
  <si>
    <t>Dubois Close, Buderim</t>
  </si>
  <si>
    <t>Dubois Close</t>
  </si>
  <si>
    <t>Duckett Lane, Buderim</t>
  </si>
  <si>
    <t>Duckett Lane</t>
  </si>
  <si>
    <t>Dudley Street, Nambour</t>
  </si>
  <si>
    <t>Dudley Street</t>
  </si>
  <si>
    <t>Duhs Road, Nambour</t>
  </si>
  <si>
    <t>Duhs Road</t>
  </si>
  <si>
    <t>Duke Road, Doonan</t>
  </si>
  <si>
    <t>Duke Road</t>
  </si>
  <si>
    <t>Duke Street, Sunshine Beach</t>
  </si>
  <si>
    <t>Duke Street</t>
  </si>
  <si>
    <t>Dulin Street, Maroochydore</t>
  </si>
  <si>
    <t>Dulin Street</t>
  </si>
  <si>
    <t>Dulkara Place, Mountain Creek</t>
  </si>
  <si>
    <t>Dulkara Place</t>
  </si>
  <si>
    <t>Dulong Road, Dulong</t>
  </si>
  <si>
    <t>Dulong Road</t>
  </si>
  <si>
    <t>Dulong School Road, Dulong</t>
  </si>
  <si>
    <t>Dulong School Road</t>
  </si>
  <si>
    <t>Dun Street, Tewantin</t>
  </si>
  <si>
    <t>Dun Street</t>
  </si>
  <si>
    <t>Dunbar Court, Cooroy</t>
  </si>
  <si>
    <t>Dunbar Court</t>
  </si>
  <si>
    <t>Dunbar Court, Buderim</t>
  </si>
  <si>
    <t>Duncans Lane, Noosa North Shore</t>
  </si>
  <si>
    <t>Duncans Lane</t>
  </si>
  <si>
    <t>Dunes Court, Peregian Springs</t>
  </si>
  <si>
    <t>Dunes Court</t>
  </si>
  <si>
    <t>Dunethin Rock Road, Maroochy River</t>
  </si>
  <si>
    <t>Dunethin Rock Road</t>
  </si>
  <si>
    <t>Dungannon Court, Buderim</t>
  </si>
  <si>
    <t>Dungannon Court</t>
  </si>
  <si>
    <t>Dunkeld Court, Forest Glen</t>
  </si>
  <si>
    <t>Dunkeld Court</t>
  </si>
  <si>
    <t>Dunnart Court, Burnside</t>
  </si>
  <si>
    <t>Dunnart Court</t>
  </si>
  <si>
    <t>Dunnart Place, Mount Coolum</t>
  </si>
  <si>
    <t>Dunnart Place</t>
  </si>
  <si>
    <t>Dunning Street, Palmwoods</t>
  </si>
  <si>
    <t>Dunning Street</t>
  </si>
  <si>
    <t>Dunstan Court, Noosaville</t>
  </si>
  <si>
    <t>Dunstan Court</t>
  </si>
  <si>
    <t>Duporth Avenue, Maroochydore</t>
  </si>
  <si>
    <t>Duporth Avenue</t>
  </si>
  <si>
    <t>Duporth Avenue Carpark, Maroochydore</t>
  </si>
  <si>
    <t>Duporth Avenue Carpark</t>
  </si>
  <si>
    <t>Durham Crescent, Buderim</t>
  </si>
  <si>
    <t>Durham Crescent</t>
  </si>
  <si>
    <t>Durrack Place, Buderim</t>
  </si>
  <si>
    <t>Durrack Place</t>
  </si>
  <si>
    <t>Dwyer Street, Sunshine Beach</t>
  </si>
  <si>
    <t>Dwyer Street</t>
  </si>
  <si>
    <t>Dynes Road, Valdora</t>
  </si>
  <si>
    <t>Dynes Road</t>
  </si>
  <si>
    <t>Eagle Place, Buderim</t>
  </si>
  <si>
    <t>Eagle Place</t>
  </si>
  <si>
    <t>Eagle Drive, Tewantin</t>
  </si>
  <si>
    <t>Eagle Drive</t>
  </si>
  <si>
    <t>Eagle Farm Close, Doonan</t>
  </si>
  <si>
    <t>Eagle Farm Close</t>
  </si>
  <si>
    <t>Eagleford Court, Peregian Springs</t>
  </si>
  <si>
    <t>Eagleford Court</t>
  </si>
  <si>
    <t>Eaglehawk Lane, Pomona</t>
  </si>
  <si>
    <t>Eaglehawk Lane</t>
  </si>
  <si>
    <t>Eagleview Court, Woombye</t>
  </si>
  <si>
    <t>Eagleview Court</t>
  </si>
  <si>
    <t>Earl Street, Tewantin</t>
  </si>
  <si>
    <t>Earl Street</t>
  </si>
  <si>
    <t>Earls Court, Buderim</t>
  </si>
  <si>
    <t>Earls Court</t>
  </si>
  <si>
    <t>Earlybird Drive, Buderim</t>
  </si>
  <si>
    <t>Earlybird Drive</t>
  </si>
  <si>
    <t>Earnest Lane, Sippy Downs</t>
  </si>
  <si>
    <t>Earnest Lane</t>
  </si>
  <si>
    <t>East Coolabine Road, Coolabine</t>
  </si>
  <si>
    <t>East Coolabine Road</t>
  </si>
  <si>
    <t xml:space="preserve"> Coolabine</t>
  </si>
  <si>
    <t>East View Court, Maroochy River</t>
  </si>
  <si>
    <t>East View Court</t>
  </si>
  <si>
    <t>Eastern Court, Mount Coolum</t>
  </si>
  <si>
    <t>Eastern Court</t>
  </si>
  <si>
    <t>Eastern Branch Road, Kin Kin</t>
  </si>
  <si>
    <t>Eastern Branch Road</t>
  </si>
  <si>
    <t>Easton Street, Maroochydore</t>
  </si>
  <si>
    <t>Easton Street</t>
  </si>
  <si>
    <t>Eastwell Lane, Wolvi Range</t>
  </si>
  <si>
    <t>Eastwell Lane</t>
  </si>
  <si>
    <t xml:space="preserve"> Wolvi Range</t>
  </si>
  <si>
    <t>Eaton Street, Sippy Downs</t>
  </si>
  <si>
    <t>Eaton Street</t>
  </si>
  <si>
    <t>Ebony Court, Buderim</t>
  </si>
  <si>
    <t>Ebony Court</t>
  </si>
  <si>
    <t>Echidna Lane, Cooroy</t>
  </si>
  <si>
    <t>Echidna Lane</t>
  </si>
  <si>
    <t>Echidna Place, Doonan</t>
  </si>
  <si>
    <t>Echidna Place</t>
  </si>
  <si>
    <t>Echo Court, Buderim</t>
  </si>
  <si>
    <t>Echo Court</t>
  </si>
  <si>
    <t>Eckersley Avenue, Buderim</t>
  </si>
  <si>
    <t>Eckersley Avenue</t>
  </si>
  <si>
    <t>Edenvale Court, Buderim</t>
  </si>
  <si>
    <t>Edenvale Court</t>
  </si>
  <si>
    <t>Edgar Bennett Avenue, Noosa Heads</t>
  </si>
  <si>
    <t>Edgar Bennett Avenue</t>
  </si>
  <si>
    <t>Edgewater Place, Sippy Downs</t>
  </si>
  <si>
    <t>Edgewater Place</t>
  </si>
  <si>
    <t>Edington Drive, Cooroibah</t>
  </si>
  <si>
    <t>Edington Drive</t>
  </si>
  <si>
    <t>Edith Place, Coolum Beach</t>
  </si>
  <si>
    <t>Edith Place</t>
  </si>
  <si>
    <t>Edward Street, Alexandra Headland</t>
  </si>
  <si>
    <t>Edward Street</t>
  </si>
  <si>
    <t>Edward Street, Point Arkwright</t>
  </si>
  <si>
    <t>Edward Street, Noosaville</t>
  </si>
  <si>
    <t>Edwards Street, Sunshine Beach</t>
  </si>
  <si>
    <t>Edwards Street</t>
  </si>
  <si>
    <t>Edwards Street Strip, Sunshine Beach</t>
  </si>
  <si>
    <t>Edwards Street Strip</t>
  </si>
  <si>
    <t>Edwards Street Service Road, Sunshine Beach</t>
  </si>
  <si>
    <t>Edwards Street Service Road</t>
  </si>
  <si>
    <t>Edwin Road, Mons</t>
  </si>
  <si>
    <t>Edwin Road</t>
  </si>
  <si>
    <t>Eenie Creek Road, Noosaville</t>
  </si>
  <si>
    <t>Eenie Creek Road</t>
  </si>
  <si>
    <t>Eenie Creek Service Road, Noosaville</t>
  </si>
  <si>
    <t>Eenie Creek Service Road</t>
  </si>
  <si>
    <t>Eewah Court, Pomona</t>
  </si>
  <si>
    <t>Eewah Court</t>
  </si>
  <si>
    <t>Egret Street, Peregian Beach</t>
  </si>
  <si>
    <t>Egret Street</t>
  </si>
  <si>
    <t>Egret Avenue, Woombye</t>
  </si>
  <si>
    <t>Egret Avenue</t>
  </si>
  <si>
    <t>Ekala Street, Mountain Creek</t>
  </si>
  <si>
    <t>Ekala Street</t>
  </si>
  <si>
    <t>Elaine Close, Kureelpa</t>
  </si>
  <si>
    <t>Elaine Close</t>
  </si>
  <si>
    <t>Elanda Street, Sunshine Beach</t>
  </si>
  <si>
    <t>Elanda Street</t>
  </si>
  <si>
    <t>Elanda Court, Kuluin</t>
  </si>
  <si>
    <t>Elanda Court</t>
  </si>
  <si>
    <t>Elanda Point Road, Boreen Point</t>
  </si>
  <si>
    <t>Elanda Point Road</t>
  </si>
  <si>
    <t>Elandra Terrace, Pomona</t>
  </si>
  <si>
    <t>Elandra Terrace</t>
  </si>
  <si>
    <t>Elanora Avenue, Mooloolaba</t>
  </si>
  <si>
    <t>Elanora Avenue</t>
  </si>
  <si>
    <t>Elanora Terrace, Noosa Heads</t>
  </si>
  <si>
    <t>Elanora Terrace</t>
  </si>
  <si>
    <t>Elder Street, Nambour</t>
  </si>
  <si>
    <t>Elder Street</t>
  </si>
  <si>
    <t>Elderberry Court, Twin Waters</t>
  </si>
  <si>
    <t>Elderberry Court</t>
  </si>
  <si>
    <t>Electra Lane, Marcoola</t>
  </si>
  <si>
    <t>Electra Lane</t>
  </si>
  <si>
    <t>Elisabeth Valley Place, Ilkley</t>
  </si>
  <si>
    <t>Elisabeth Valley Place</t>
  </si>
  <si>
    <t>Eliza Way, Maroochydore</t>
  </si>
  <si>
    <t>Eliza Way</t>
  </si>
  <si>
    <t>Elizabeth Way, Nambour</t>
  </si>
  <si>
    <t>Elizabeth Way</t>
  </si>
  <si>
    <t>Elizabeth Street, Eumundi</t>
  </si>
  <si>
    <t>Elizabeth Street</t>
  </si>
  <si>
    <t>Elizabeth Street, Nambour</t>
  </si>
  <si>
    <t>Elizabeth Street, Buderim</t>
  </si>
  <si>
    <t>Elizabeth Street, Coolum Beach</t>
  </si>
  <si>
    <t>Elizabeth Street, Kenilworth</t>
  </si>
  <si>
    <t>Elizabeth Street, Noosaville</t>
  </si>
  <si>
    <t>Elizabeth Farm Court, Maroochydore</t>
  </si>
  <si>
    <t>Elizabeth Farm Court</t>
  </si>
  <si>
    <t>Elizabeth Street Carpark, Kenilworth</t>
  </si>
  <si>
    <t>Elizabeth Street Carpark</t>
  </si>
  <si>
    <t>Elizamay Close, Buderim</t>
  </si>
  <si>
    <t>Elizamay Close</t>
  </si>
  <si>
    <t>Elk Road, Cooloolabin</t>
  </si>
  <si>
    <t>Elk Road</t>
  </si>
  <si>
    <t>Elke Close, Buderim</t>
  </si>
  <si>
    <t>Elke Close</t>
  </si>
  <si>
    <t>Elkhorn Street, Kuluin</t>
  </si>
  <si>
    <t>Elkhorn Street</t>
  </si>
  <si>
    <t>Elkhorn Drive, Tewantin</t>
  </si>
  <si>
    <t>Elkhorn Drive</t>
  </si>
  <si>
    <t>Ella-Marie Drive, Coolum Beach</t>
  </si>
  <si>
    <t>Ella-Marie Drive</t>
  </si>
  <si>
    <t>Ellem Court, Kiels Mountain</t>
  </si>
  <si>
    <t>Ellem Court</t>
  </si>
  <si>
    <t>Ellendale Street, Maroochydore</t>
  </si>
  <si>
    <t>Ellendale Street</t>
  </si>
  <si>
    <t>Ellesmere Avenue, Bli Bli</t>
  </si>
  <si>
    <t>Ellesmere Avenue</t>
  </si>
  <si>
    <t>Ellington Street, Sippy Downs</t>
  </si>
  <si>
    <t>Ellington Street</t>
  </si>
  <si>
    <t>Elliot Drive, Buderim</t>
  </si>
  <si>
    <t>Elliot Drive</t>
  </si>
  <si>
    <t>Ellis Place, Mountain Creek</t>
  </si>
  <si>
    <t>Ellis Place</t>
  </si>
  <si>
    <t>Ellora Court, Rosemount</t>
  </si>
  <si>
    <t>Ellora Court</t>
  </si>
  <si>
    <t>Elly Circuit, Coolum Beach</t>
  </si>
  <si>
    <t>Elly Circuit</t>
  </si>
  <si>
    <t>Elm Court, Yandina</t>
  </si>
  <si>
    <t>Elm Court</t>
  </si>
  <si>
    <t>Elm Street, Cooroy</t>
  </si>
  <si>
    <t>Elm Street</t>
  </si>
  <si>
    <t>Elouera Drive, Ninderry</t>
  </si>
  <si>
    <t>Elouera Drive</t>
  </si>
  <si>
    <t>Elrond Court, Coolum Beach</t>
  </si>
  <si>
    <t>Elrond Court</t>
  </si>
  <si>
    <t>Elsa Wilson Drive, Buderim</t>
  </si>
  <si>
    <t>Elsa Wilson Drive</t>
  </si>
  <si>
    <t>Elston Court, Sippy Downs</t>
  </si>
  <si>
    <t>Elston Court</t>
  </si>
  <si>
    <t>Ely Street, Noosaville</t>
  </si>
  <si>
    <t>Ely Street</t>
  </si>
  <si>
    <t>Elysium Drive, Noosa Heads</t>
  </si>
  <si>
    <t>Elysium Drive</t>
  </si>
  <si>
    <t>Emerald Boulevard, Mooloolaba</t>
  </si>
  <si>
    <t>Emerald Boulevard</t>
  </si>
  <si>
    <t>Emerald Circuit, Mooloolaba</t>
  </si>
  <si>
    <t>Emerald Circuit</t>
  </si>
  <si>
    <t>Emerald Street, Cooroy</t>
  </si>
  <si>
    <t>Emerald Street</t>
  </si>
  <si>
    <t>Emerald Lane, Cooroy</t>
  </si>
  <si>
    <t>Emerald Lane</t>
  </si>
  <si>
    <t>Emerald Court, Mapleton</t>
  </si>
  <si>
    <t>Emerald Court</t>
  </si>
  <si>
    <t>Emerald Vista Parade, Yandina</t>
  </si>
  <si>
    <t>Emerald Vista Parade</t>
  </si>
  <si>
    <t>Emperor Avenue, Maroochydore</t>
  </si>
  <si>
    <t>Emperor Avenue</t>
  </si>
  <si>
    <t>Emu Court, Nambour</t>
  </si>
  <si>
    <t>Emu Court</t>
  </si>
  <si>
    <t>Emu Walk, Mapleton</t>
  </si>
  <si>
    <t>Emu Walk</t>
  </si>
  <si>
    <t>Emu Mountain Road, Doonan</t>
  </si>
  <si>
    <t>Emu Mountain Road</t>
  </si>
  <si>
    <t>Enchelmaiers Road, Pomona</t>
  </si>
  <si>
    <t>Enchelmaiers Road</t>
  </si>
  <si>
    <t>Endeavour Drive, Kunda Park</t>
  </si>
  <si>
    <t>Endeavour Drive</t>
  </si>
  <si>
    <t>Endota Street, Buderim</t>
  </si>
  <si>
    <t>Endota Street</t>
  </si>
  <si>
    <t>English Road, Kiamba</t>
  </si>
  <si>
    <t>English Road</t>
  </si>
  <si>
    <t>Ensbey Road, Flaxton</t>
  </si>
  <si>
    <t>Ensbey Road</t>
  </si>
  <si>
    <t>Enterprise Street, Sunshine Beach</t>
  </si>
  <si>
    <t>Enterprise Street</t>
  </si>
  <si>
    <t>Enterprise Street, Kunda Park</t>
  </si>
  <si>
    <t>Entwood Avenue, Coolum Beach</t>
  </si>
  <si>
    <t>Entwood Avenue</t>
  </si>
  <si>
    <t>Erbacher Road, Nambour</t>
  </si>
  <si>
    <t>Erbacher Road</t>
  </si>
  <si>
    <t>Eric Street, Nambour</t>
  </si>
  <si>
    <t>Eric Street</t>
  </si>
  <si>
    <t>Erlea Street, Maroochydore</t>
  </si>
  <si>
    <t>Erlea Street</t>
  </si>
  <si>
    <t>Ernest Street, Tewantin</t>
  </si>
  <si>
    <t>Ernest Street</t>
  </si>
  <si>
    <t>Ernst Road, Bli Bli</t>
  </si>
  <si>
    <t>Ernst Road</t>
  </si>
  <si>
    <t>Escape Court, Buderim</t>
  </si>
  <si>
    <t>Escape Court</t>
  </si>
  <si>
    <t>Escolar Drive, Mountain Creek</t>
  </si>
  <si>
    <t>Escolar Drive</t>
  </si>
  <si>
    <t>Esperance Drive, Twin Waters</t>
  </si>
  <si>
    <t>Esperance Drive</t>
  </si>
  <si>
    <t>Espin Road, Bli Bli</t>
  </si>
  <si>
    <t>Espin Road</t>
  </si>
  <si>
    <t>Espin Service Road, Bli Bli</t>
  </si>
  <si>
    <t>Espin Service Road</t>
  </si>
  <si>
    <t>Esplanade Esplanade, Boreen Point</t>
  </si>
  <si>
    <t>Esplanade Esplanade</t>
  </si>
  <si>
    <t>Esplanade Esplanade, Noosa North Shore</t>
  </si>
  <si>
    <t>Essex Court, Buderim</t>
  </si>
  <si>
    <t>Essex Court</t>
  </si>
  <si>
    <t>Estuary Court, Twin Waters</t>
  </si>
  <si>
    <t>Estuary Court</t>
  </si>
  <si>
    <t>Etep Court, Nambour</t>
  </si>
  <si>
    <t>Etep Court</t>
  </si>
  <si>
    <t>Etheridge Street, Eumundi</t>
  </si>
  <si>
    <t>Etheridge Street</t>
  </si>
  <si>
    <t>Eucalypt Way, Cootharaba</t>
  </si>
  <si>
    <t>Eucalypt Way</t>
  </si>
  <si>
    <t>Eucalyptus Crescent, Ninderry</t>
  </si>
  <si>
    <t>Eucalyptus Crescent</t>
  </si>
  <si>
    <t>Eudlo Court, Kuluin</t>
  </si>
  <si>
    <t>Eudlo Court</t>
  </si>
  <si>
    <t>Eudlo Road, Palmwoods</t>
  </si>
  <si>
    <t>Eudlo Road</t>
  </si>
  <si>
    <t>Eudlo Flats Road, Diddillibah</t>
  </si>
  <si>
    <t>Eudlo Flats Road</t>
  </si>
  <si>
    <t>RURAL COLLECTOR</t>
  </si>
  <si>
    <t>Eudlo School Road, Eudlo</t>
  </si>
  <si>
    <t>Eudlo School Road</t>
  </si>
  <si>
    <t>Eudlo School Carpark, Eudlo</t>
  </si>
  <si>
    <t>Eudlo School Carpark</t>
  </si>
  <si>
    <t>Eugarie Street, Noosa Heads</t>
  </si>
  <si>
    <t>Eugarie Street</t>
  </si>
  <si>
    <t>Eugenia Road, Forest Glen</t>
  </si>
  <si>
    <t>Eugenia Road</t>
  </si>
  <si>
    <t>Eulama Street, Tewantin</t>
  </si>
  <si>
    <t>Eulama Street</t>
  </si>
  <si>
    <t>Eulinga Court, Ninderry</t>
  </si>
  <si>
    <t>Eulinga Court</t>
  </si>
  <si>
    <t>Eulo Street, Maroochydore</t>
  </si>
  <si>
    <t>Eulo Street</t>
  </si>
  <si>
    <t>Eumarella Road, Weyba Downs</t>
  </si>
  <si>
    <t>Eumarella Road</t>
  </si>
  <si>
    <t>Eumundi Range Road, Eumundi</t>
  </si>
  <si>
    <t>Eumundi Range Road</t>
  </si>
  <si>
    <t>Eumundi Road Armitage Court Service Road, Noosaville</t>
  </si>
  <si>
    <t>Eumundi Road Armitage Court Service Road</t>
  </si>
  <si>
    <t>Eumundi Laundry Service Road, Noosaville</t>
  </si>
  <si>
    <t>Eumundi Laundry Service Road</t>
  </si>
  <si>
    <t>Eumundi-Kenilworth Road, Eerwah Vale</t>
  </si>
  <si>
    <t>Eumundi-Kenilworth Road</t>
  </si>
  <si>
    <t>Eumundi-Noosa Road, Eumundi</t>
  </si>
  <si>
    <t>Eumundi-Noosa Road</t>
  </si>
  <si>
    <t>Eumundi-Noosa Service Road, Weyba Downs</t>
  </si>
  <si>
    <t>Eumundi-Noosa Service Road</t>
  </si>
  <si>
    <t>Eungella Drive, Black Mountain</t>
  </si>
  <si>
    <t>Eungella Drive</t>
  </si>
  <si>
    <t>Eungella Way, Buderim</t>
  </si>
  <si>
    <t>Eungella Way</t>
  </si>
  <si>
    <t>Eurungunder Lane, Coolum Beach</t>
  </si>
  <si>
    <t>Eurungunder Lane</t>
  </si>
  <si>
    <t>Evalma Drive, Buderim</t>
  </si>
  <si>
    <t>Evalma Drive</t>
  </si>
  <si>
    <t>Evan Lane, Parklands</t>
  </si>
  <si>
    <t>Evan Lane</t>
  </si>
  <si>
    <t>Evans Street, Maroochydore</t>
  </si>
  <si>
    <t>Evans Street</t>
  </si>
  <si>
    <t>Evans Road, Black Mountain</t>
  </si>
  <si>
    <t>Evans Road</t>
  </si>
  <si>
    <t>Eve Lane, Landers Shoot</t>
  </si>
  <si>
    <t>Eve Lane</t>
  </si>
  <si>
    <t xml:space="preserve"> Landers Shoot</t>
  </si>
  <si>
    <t>Evergreen Avenue, Palmwoods</t>
  </si>
  <si>
    <t>Evergreen Avenue</t>
  </si>
  <si>
    <t>Eversleigh Court, Nambour</t>
  </si>
  <si>
    <t>Eversleigh Court</t>
  </si>
  <si>
    <t>Everton Place, Rosemount</t>
  </si>
  <si>
    <t>Everton Place</t>
  </si>
  <si>
    <t>Ewarts Road, Cooran</t>
  </si>
  <si>
    <t>Ewarts Road</t>
  </si>
  <si>
    <t>Ewinga Court, Mountain Creek</t>
  </si>
  <si>
    <t>Ewinga Court</t>
  </si>
  <si>
    <t>Exford Court, Cooroibah</t>
  </si>
  <si>
    <t>Exford Court</t>
  </si>
  <si>
    <t>Exhibition Street, Nambour</t>
  </si>
  <si>
    <t>Exhibition Street</t>
  </si>
  <si>
    <t>Exhibition Street, Pomona</t>
  </si>
  <si>
    <t>Explorer Street, Sippy Downs</t>
  </si>
  <si>
    <t>Explorer Street</t>
  </si>
  <si>
    <t>Eyrie Terrace, Coolum Beach</t>
  </si>
  <si>
    <t>Eyrie Terrace</t>
  </si>
  <si>
    <t>Factory Street, Pomona</t>
  </si>
  <si>
    <t>Factory Street</t>
  </si>
  <si>
    <t>Fairhill Road, Ninderry</t>
  </si>
  <si>
    <t>Fairhill Road</t>
  </si>
  <si>
    <t>Fairmeadow Road, Nambour</t>
  </si>
  <si>
    <t>Fairmeadow Road</t>
  </si>
  <si>
    <t>Fairview Close, Bli Bli</t>
  </si>
  <si>
    <t>Fairview Close</t>
  </si>
  <si>
    <t>Fairway Parade, Peregian Springs</t>
  </si>
  <si>
    <t>Fairway Parade</t>
  </si>
  <si>
    <t>Fairway Close, Mount Coolum</t>
  </si>
  <si>
    <t>Fairway Close</t>
  </si>
  <si>
    <t>Fairway Drive, Tewantin</t>
  </si>
  <si>
    <t>Fairway Drive</t>
  </si>
  <si>
    <t>Falcon Court, Mapleton</t>
  </si>
  <si>
    <t>Falcon Court</t>
  </si>
  <si>
    <t>Falcon Crescent, Cooroy</t>
  </si>
  <si>
    <t>Falcon Crescent</t>
  </si>
  <si>
    <t>Falkland Court, Buderim</t>
  </si>
  <si>
    <t>Falkland Court</t>
  </si>
  <si>
    <t>Falls Creek Road, Cooran</t>
  </si>
  <si>
    <t>Falls Creek Road</t>
  </si>
  <si>
    <t>Falls Creek Road, Obi Obi</t>
  </si>
  <si>
    <t>Fantail Place, Twin Waters</t>
  </si>
  <si>
    <t>Fantail Place</t>
  </si>
  <si>
    <t>Fantail Crescent, Cooroy</t>
  </si>
  <si>
    <t>Fantail Crescent</t>
  </si>
  <si>
    <t>Farne Court, Tewantin</t>
  </si>
  <si>
    <t>Farne Court</t>
  </si>
  <si>
    <t>Farnwyn Court, Buderim</t>
  </si>
  <si>
    <t>Farnwyn Court</t>
  </si>
  <si>
    <t>Faron Lane, Buderim</t>
  </si>
  <si>
    <t>Faron Lane</t>
  </si>
  <si>
    <t>Farrell Street, Yandina</t>
  </si>
  <si>
    <t>Farrell Street</t>
  </si>
  <si>
    <t>Fauna Terrace, Coolum Beach</t>
  </si>
  <si>
    <t>Fauna Terrace</t>
  </si>
  <si>
    <t>Feathertail Court, Tewantin</t>
  </si>
  <si>
    <t>Feathertail Court</t>
  </si>
  <si>
    <t>Feathertail Street, Bli Bli</t>
  </si>
  <si>
    <t>Feathertail Street</t>
  </si>
  <si>
    <t>Feeley Street, Buderim</t>
  </si>
  <si>
    <t>Feeley Street</t>
  </si>
  <si>
    <t>Felicia Court, Mountain Creek</t>
  </si>
  <si>
    <t>Felicia Court</t>
  </si>
  <si>
    <t>Fellowship Drive, Weyba Downs</t>
  </si>
  <si>
    <t>Fellowship Drive</t>
  </si>
  <si>
    <t>Fellowship Service Road, Doonan</t>
  </si>
  <si>
    <t>Fellowship Service Road</t>
  </si>
  <si>
    <t>Unformed</t>
  </si>
  <si>
    <t>Felsted Court, Tewantin</t>
  </si>
  <si>
    <t>Felsted Court</t>
  </si>
  <si>
    <t>Ferguson Road, Pomona</t>
  </si>
  <si>
    <t>Ferguson Road</t>
  </si>
  <si>
    <t>Ferguson Street, Sunshine Beach</t>
  </si>
  <si>
    <t>Ferguson Street</t>
  </si>
  <si>
    <t>Ferguson Avenue, Buderim</t>
  </si>
  <si>
    <t>Ferguson Avenue</t>
  </si>
  <si>
    <t>Fern Court, Buderim</t>
  </si>
  <si>
    <t>Fern Court</t>
  </si>
  <si>
    <t>Fernhaven Court, Peregian Springs</t>
  </si>
  <si>
    <t>Fernhaven Court</t>
  </si>
  <si>
    <t>Fernlea Street, Burnside</t>
  </si>
  <si>
    <t>Fernlea Street</t>
  </si>
  <si>
    <t>Fernleigh Crescent, Mountain Creek</t>
  </si>
  <si>
    <t>Fernleigh Crescent</t>
  </si>
  <si>
    <t>Ferntree Court, Noosaville</t>
  </si>
  <si>
    <t>Ferntree Court</t>
  </si>
  <si>
    <t>Ferntree Court, Kuluin</t>
  </si>
  <si>
    <t>Ferntree Creek Road, Kulangoor</t>
  </si>
  <si>
    <t>Ferntree Creek Road</t>
  </si>
  <si>
    <t>Ferny Glen Road, Mons</t>
  </si>
  <si>
    <t>Ferny Glen Road</t>
  </si>
  <si>
    <t>Ferrells Road, Cooroy</t>
  </si>
  <si>
    <t>Ferrells Road</t>
  </si>
  <si>
    <t>Ferris Street, Sunshine Beach</t>
  </si>
  <si>
    <t>Ferris Street</t>
  </si>
  <si>
    <t>Fewtrell Street, Palmwoods</t>
  </si>
  <si>
    <t>Fewtrell Street</t>
  </si>
  <si>
    <t>Fielding Street, Buderim</t>
  </si>
  <si>
    <t>Fielding Street</t>
  </si>
  <si>
    <t>Fifth Avenue, Marcoola</t>
  </si>
  <si>
    <t>Fifth Avenue</t>
  </si>
  <si>
    <t>Fifth Avenue, Maroochydore</t>
  </si>
  <si>
    <t>Fig Court, Buderim</t>
  </si>
  <si>
    <t>Fig Court</t>
  </si>
  <si>
    <t>Fig Tree Lane, Lake Macdonald</t>
  </si>
  <si>
    <t>Fig Tree Lane</t>
  </si>
  <si>
    <t>Fig Tree Lane, North Arm</t>
  </si>
  <si>
    <t>Figbird Court, Lake Macdonald</t>
  </si>
  <si>
    <t>Figbird Court</t>
  </si>
  <si>
    <t>Figbird Crescent, Buderim</t>
  </si>
  <si>
    <t>Figbird Crescent</t>
  </si>
  <si>
    <t>Figtree Court, Mountain Creek</t>
  </si>
  <si>
    <t>Figtree Court</t>
  </si>
  <si>
    <t>Figurehead Court, Noosaville</t>
  </si>
  <si>
    <t>Figurehead Court</t>
  </si>
  <si>
    <t>Finch Street, Buderim</t>
  </si>
  <si>
    <t>Finch Street</t>
  </si>
  <si>
    <t>Finch Terrace, Peregian Springs</t>
  </si>
  <si>
    <t>Finch Terrace</t>
  </si>
  <si>
    <t>Finland Road, Marcoola</t>
  </si>
  <si>
    <t>Finland Road</t>
  </si>
  <si>
    <t>Finland Service Road, Marcoola</t>
  </si>
  <si>
    <t>Finland Service Road</t>
  </si>
  <si>
    <t>Finley Road, Eumundi</t>
  </si>
  <si>
    <t>Finley Road</t>
  </si>
  <si>
    <t>Finney Court, Tewantin</t>
  </si>
  <si>
    <t>Finney Court</t>
  </si>
  <si>
    <t>Firesong Court, Nambour</t>
  </si>
  <si>
    <t>Firesong Court</t>
  </si>
  <si>
    <t>Firestone Court, Buderim</t>
  </si>
  <si>
    <t>Firestone Court</t>
  </si>
  <si>
    <t>Firetail Court, Tanawha</t>
  </si>
  <si>
    <t>Firetail Court</t>
  </si>
  <si>
    <t>Firewheel Road, Ringtail Creek</t>
  </si>
  <si>
    <t>Firewheel Road</t>
  </si>
  <si>
    <t>Firewheel Court, Mountain Creek</t>
  </si>
  <si>
    <t>Firewheel Court</t>
  </si>
  <si>
    <t>First Lane, Mooloolaba</t>
  </si>
  <si>
    <t>First Lane</t>
  </si>
  <si>
    <t>First Avenue, Mooloolaba</t>
  </si>
  <si>
    <t>First Avenue</t>
  </si>
  <si>
    <t>First Avenue, Maroochydore</t>
  </si>
  <si>
    <t>First Avenue, Marcoola</t>
  </si>
  <si>
    <t>First Avenue, Coolum Beach</t>
  </si>
  <si>
    <t>Fishermans Road, Kuluin</t>
  </si>
  <si>
    <t>Fishermans Road</t>
  </si>
  <si>
    <t>Fishermans Road (Canoe Club) Carpark, Maroochydore</t>
  </si>
  <si>
    <t>Fishermans Road (Canoe Club) Carpark</t>
  </si>
  <si>
    <t>Maroochy Multi-sport Complex Carpark</t>
  </si>
  <si>
    <t>Fishermans Road Boat Ramp Carpark, Maroochydore</t>
  </si>
  <si>
    <t>Fishermans Road Boat Ramp Carpark</t>
  </si>
  <si>
    <t>Fittell Court, Tewantin</t>
  </si>
  <si>
    <t>Fittell Court</t>
  </si>
  <si>
    <t>Fitzgerald Street, Sippy Downs</t>
  </si>
  <si>
    <t>Fitzgerald Street</t>
  </si>
  <si>
    <t>Fitzroy Court, Pacific Paradise</t>
  </si>
  <si>
    <t>Fitzroy Court</t>
  </si>
  <si>
    <t>Fitzwilliam Drive, Sippy Downs</t>
  </si>
  <si>
    <t>Fitzwilliam Drive</t>
  </si>
  <si>
    <t>Flagship Court, Castaways Beach</t>
  </si>
  <si>
    <t>Flagship Court</t>
  </si>
  <si>
    <t>Flame Tree Court, Palmwoods</t>
  </si>
  <si>
    <t>Flame Tree Court</t>
  </si>
  <si>
    <t>Flame Tree Drive, Tewantin</t>
  </si>
  <si>
    <t>Flame Tree Drive</t>
  </si>
  <si>
    <t>Flaxton Drive, Montville</t>
  </si>
  <si>
    <t>Flaxton Drive</t>
  </si>
  <si>
    <t>Flaxton Drive Carpark, Mapleton</t>
  </si>
  <si>
    <t>Flaxton Drive Carpark</t>
  </si>
  <si>
    <t>Flaxton Mill Road, Flaxton</t>
  </si>
  <si>
    <t>Flaxton Mill Road</t>
  </si>
  <si>
    <t>Fleetwood Road, Belli Park</t>
  </si>
  <si>
    <t>Fleetwood Road</t>
  </si>
  <si>
    <t>Fleming Street, Yandina</t>
  </si>
  <si>
    <t>Fleming Street</t>
  </si>
  <si>
    <t>Flinders Avenue, Nambour</t>
  </si>
  <si>
    <t>Flinders Avenue</t>
  </si>
  <si>
    <t>Flindersia Place, Mountain Creek</t>
  </si>
  <si>
    <t>Flindersia Place</t>
  </si>
  <si>
    <t>Flindersia Street, Marcoola</t>
  </si>
  <si>
    <t>Flindersia Street</t>
  </si>
  <si>
    <t>Flint Court, Buderim</t>
  </si>
  <si>
    <t>Flint Court</t>
  </si>
  <si>
    <t>Flooded Gum Place, Black Mountain</t>
  </si>
  <si>
    <t>Flooded Gum Place</t>
  </si>
  <si>
    <t>Flooded Gum Court, Bli Bli</t>
  </si>
  <si>
    <t>Flooded Gum Court</t>
  </si>
  <si>
    <t>Florence Street, Nambour</t>
  </si>
  <si>
    <t>Florence Street</t>
  </si>
  <si>
    <t>Florence Street Carpark, Nambour</t>
  </si>
  <si>
    <t>Florence Street Carpark</t>
  </si>
  <si>
    <t>Flower Road, Maroochy River</t>
  </si>
  <si>
    <t>Flower Road</t>
  </si>
  <si>
    <t>Foambark Place, Black Mountain</t>
  </si>
  <si>
    <t>Foambark Place</t>
  </si>
  <si>
    <t>Focal Avenue, Coolum Beach</t>
  </si>
  <si>
    <t>Focal Avenue</t>
  </si>
  <si>
    <t>Focus Lane, Yandina</t>
  </si>
  <si>
    <t>Focus Lane</t>
  </si>
  <si>
    <t>Foedera Crescent, Tewantin</t>
  </si>
  <si>
    <t>Foedera Crescent</t>
  </si>
  <si>
    <t>Foley Road, Ilkley</t>
  </si>
  <si>
    <t>Foley Road</t>
  </si>
  <si>
    <t>Foley Road, Woombye</t>
  </si>
  <si>
    <t>Fontaine Court, Tewantin</t>
  </si>
  <si>
    <t>Fontaine Court</t>
  </si>
  <si>
    <t>Foote Ridge, Buderim</t>
  </si>
  <si>
    <t>Foote Ridge</t>
  </si>
  <si>
    <t>Foote Avenue, Buderim</t>
  </si>
  <si>
    <t>Foote Avenue</t>
  </si>
  <si>
    <t>Foote Street, Mooloolaba</t>
  </si>
  <si>
    <t>Foote Street</t>
  </si>
  <si>
    <t>Forest Drive, Buderim</t>
  </si>
  <si>
    <t>Forest Drive</t>
  </si>
  <si>
    <t>Forest Court, Tewantin</t>
  </si>
  <si>
    <t>Forest Court</t>
  </si>
  <si>
    <t>Forest Court, Yandina</t>
  </si>
  <si>
    <t>Forest Acres Drive, Lake Macdonald</t>
  </si>
  <si>
    <t>Forest Acres Drive</t>
  </si>
  <si>
    <t>Forest Grove Crescent, Sippy Downs</t>
  </si>
  <si>
    <t>Forest Grove Crescent</t>
  </si>
  <si>
    <t>Forest Hill Drive, Maroochy River</t>
  </si>
  <si>
    <t>Forest Hill Drive</t>
  </si>
  <si>
    <t>Forest Oak Court, Tanawha</t>
  </si>
  <si>
    <t>Forest Oak Court</t>
  </si>
  <si>
    <t>Forest Pines Boulevard, Forest Glen</t>
  </si>
  <si>
    <t>Forest Pines Boulevard</t>
  </si>
  <si>
    <t>Forest Ridge Circuit, Peregian Springs</t>
  </si>
  <si>
    <t>Forest Ridge Circuit</t>
  </si>
  <si>
    <t>Forest Ridge Drive, Doonan</t>
  </si>
  <si>
    <t>Forest Ridge Drive</t>
  </si>
  <si>
    <t>Forest Rise Court, Buderim</t>
  </si>
  <si>
    <t>Forest Rise Court</t>
  </si>
  <si>
    <t>Forest View Court, Forest Glen</t>
  </si>
  <si>
    <t>Forest View Court</t>
  </si>
  <si>
    <t>Forestwood Drive, Buderim</t>
  </si>
  <si>
    <t>Forestwood Drive</t>
  </si>
  <si>
    <t>Fort Street, Buderim</t>
  </si>
  <si>
    <t>Fort Street</t>
  </si>
  <si>
    <t>Fortune Court, Nambour</t>
  </si>
  <si>
    <t>Fortune Court</t>
  </si>
  <si>
    <t>Fossilwood Court, Buderim</t>
  </si>
  <si>
    <t>Fossilwood Court</t>
  </si>
  <si>
    <t>Fountain Road, Buderim</t>
  </si>
  <si>
    <t>Fountain Road</t>
  </si>
  <si>
    <t>Fourth Avenue, Marcoola</t>
  </si>
  <si>
    <t>Fourth Avenue</t>
  </si>
  <si>
    <t>Fourth Avenue, Maroochydore</t>
  </si>
  <si>
    <t>Fourwinds Avenue, Coolum Beach</t>
  </si>
  <si>
    <t>Fourwinds Avenue</t>
  </si>
  <si>
    <t>Foxtail Rise, Doonan</t>
  </si>
  <si>
    <t>Foxtail Rise</t>
  </si>
  <si>
    <t>Francis Road, Kin Kin</t>
  </si>
  <si>
    <t>Francis Road</t>
  </si>
  <si>
    <t>Francis Road, Bli Bli</t>
  </si>
  <si>
    <t>Frangipanni Court, Montville</t>
  </si>
  <si>
    <t>Frangipanni Court</t>
  </si>
  <si>
    <t>Frank Street, Coolum Beach</t>
  </si>
  <si>
    <t>Frank Street</t>
  </si>
  <si>
    <t>Franklin Place, Sippy Downs</t>
  </si>
  <si>
    <t>Franklin Place</t>
  </si>
  <si>
    <t>Franklins Lower Carpark, Nambour</t>
  </si>
  <si>
    <t>Franklins Lower Carpark</t>
  </si>
  <si>
    <t>Franti Street, Sippy Downs</t>
  </si>
  <si>
    <t>Franti Street</t>
  </si>
  <si>
    <t>Frasco Court, Mount Coolum</t>
  </si>
  <si>
    <t>Frasco Court</t>
  </si>
  <si>
    <t>Freedom Place, Sunrise Beach</t>
  </si>
  <si>
    <t>Freedom Place</t>
  </si>
  <si>
    <t>Freeman Court, Tewantin</t>
  </si>
  <si>
    <t>Freeman Court</t>
  </si>
  <si>
    <t>Fremantle Place, Kuluin</t>
  </si>
  <si>
    <t>Fremantle Place</t>
  </si>
  <si>
    <t>Freycinet Row, Buderim</t>
  </si>
  <si>
    <t>Freycinet Row</t>
  </si>
  <si>
    <t>Friarbird Place, Twin Waters</t>
  </si>
  <si>
    <t>Friarbird Place</t>
  </si>
  <si>
    <t>Friarbird Place, Pomona</t>
  </si>
  <si>
    <t>Friendship Avenue, Marcoola</t>
  </si>
  <si>
    <t>Friendship Avenue</t>
  </si>
  <si>
    <t>Frodo Court, Coolum Beach</t>
  </si>
  <si>
    <t>Frodo Court</t>
  </si>
  <si>
    <t>Frogmouth Lane, Lake MacDonald</t>
  </si>
  <si>
    <t>Frogmouth Lane</t>
  </si>
  <si>
    <t>Frogmouth Circuit, Mountain Creek</t>
  </si>
  <si>
    <t>Frogmouth Circuit</t>
  </si>
  <si>
    <t>Frying Pan Track, Noosa North Shore</t>
  </si>
  <si>
    <t>Frying Pan Track</t>
  </si>
  <si>
    <t>Fuerte Court, Bli Bli</t>
  </si>
  <si>
    <t>Fuerte Court</t>
  </si>
  <si>
    <t>Fullager Drive, Eumundi</t>
  </si>
  <si>
    <t>Fullager Drive</t>
  </si>
  <si>
    <t>Fuller Court, Noosaville</t>
  </si>
  <si>
    <t>Fuller Court</t>
  </si>
  <si>
    <t>Fullview Crescent, Buderim</t>
  </si>
  <si>
    <t>Fullview Crescent</t>
  </si>
  <si>
    <t>Furl Street, Noosaville</t>
  </si>
  <si>
    <t>Furl Street</t>
  </si>
  <si>
    <t>Furness Drive, Tewantin</t>
  </si>
  <si>
    <t>Furness Drive</t>
  </si>
  <si>
    <t>Fyne Court, Tewantin</t>
  </si>
  <si>
    <t>Fyne Court</t>
  </si>
  <si>
    <t>Gaden Road, Montville</t>
  </si>
  <si>
    <t>Gaden Road</t>
  </si>
  <si>
    <t>Gainsborough Crescent, Peregian Springs</t>
  </si>
  <si>
    <t>Gainsborough Crescent</t>
  </si>
  <si>
    <t>Galgate Street, Sunrise Beach</t>
  </si>
  <si>
    <t>Galgate Street</t>
  </si>
  <si>
    <t>Gallaghers Road, Tanawha</t>
  </si>
  <si>
    <t>Gallaghers Road</t>
  </si>
  <si>
    <t>Galleon Street, Tewantin</t>
  </si>
  <si>
    <t>Galleon Street</t>
  </si>
  <si>
    <t>Gallery Drive, Bli Bli</t>
  </si>
  <si>
    <t>Gallery Drive</t>
  </si>
  <si>
    <t>Galloways Lane, Como</t>
  </si>
  <si>
    <t>Galloways Lane</t>
  </si>
  <si>
    <t>Gallows Place, Palmwoods</t>
  </si>
  <si>
    <t>Gallows Place</t>
  </si>
  <si>
    <t>Gannet Street, Peregian Beach</t>
  </si>
  <si>
    <t>Gannet Street</t>
  </si>
  <si>
    <t>Gap Road, Kin Kin</t>
  </si>
  <si>
    <t>Gap Road</t>
  </si>
  <si>
    <t>Garcia Court, Peregian Springs</t>
  </si>
  <si>
    <t>Garcia Court</t>
  </si>
  <si>
    <t>Gardak Street, Maroochydore</t>
  </si>
  <si>
    <t>Gardak Street</t>
  </si>
  <si>
    <t>Garden Court, Buderim</t>
  </si>
  <si>
    <t>Garden Court</t>
  </si>
  <si>
    <t>Garden Avenue, Palmwoods</t>
  </si>
  <si>
    <t>Garden Avenue</t>
  </si>
  <si>
    <t>Gardenia Place, Forest Glen</t>
  </si>
  <si>
    <t>Gardenia Place</t>
  </si>
  <si>
    <t>Gardenvale Drive, Coes Creek</t>
  </si>
  <si>
    <t>Gardenvale Drive</t>
  </si>
  <si>
    <t>Gardners Road, Federal</t>
  </si>
  <si>
    <t>Gardners Road</t>
  </si>
  <si>
    <t>Gards Road, Ringtail Creek</t>
  </si>
  <si>
    <t>Gards Road</t>
  </si>
  <si>
    <t>Garema Court, Mountain Creek</t>
  </si>
  <si>
    <t>Garema Court</t>
  </si>
  <si>
    <t>Garnet Street, Cooroy</t>
  </si>
  <si>
    <t>Garnet Street</t>
  </si>
  <si>
    <t>Garrad Road, Palmwoods</t>
  </si>
  <si>
    <t>Garrad Road</t>
  </si>
  <si>
    <t>Gateway Drive, Noosaville</t>
  </si>
  <si>
    <t>Gateway Drive</t>
  </si>
  <si>
    <t>Gaylard Road, Image Flat</t>
  </si>
  <si>
    <t>Gaylard Road</t>
  </si>
  <si>
    <t>Gayome Street, Pacific Paradise</t>
  </si>
  <si>
    <t>Gayome Street</t>
  </si>
  <si>
    <t>Gecko Court, Bli Bli</t>
  </si>
  <si>
    <t>Gecko Court</t>
  </si>
  <si>
    <t>Geebung Lane, Doonan</t>
  </si>
  <si>
    <t>Geebung Lane</t>
  </si>
  <si>
    <t>Geehi Court, Buderim</t>
  </si>
  <si>
    <t>Geehi Court</t>
  </si>
  <si>
    <t>Geeribach Lane, Yaroomba</t>
  </si>
  <si>
    <t>Geeribach Lane</t>
  </si>
  <si>
    <t>Gees Road, Eerwah Vale</t>
  </si>
  <si>
    <t>Gees Road</t>
  </si>
  <si>
    <t>Gem Street, Cooroy</t>
  </si>
  <si>
    <t>Gem Street</t>
  </si>
  <si>
    <t>Gem Lane, Nambour</t>
  </si>
  <si>
    <t>Gem Lane</t>
  </si>
  <si>
    <t>Genoa Court, Noosaville</t>
  </si>
  <si>
    <t>Genoa Court</t>
  </si>
  <si>
    <t>George Street, Nambour</t>
  </si>
  <si>
    <t>George Street</t>
  </si>
  <si>
    <t>George Street, Yandina</t>
  </si>
  <si>
    <t>George Street, Alexandra Headland</t>
  </si>
  <si>
    <t>George Street, Kenilworth</t>
  </si>
  <si>
    <t>George Street, Maroochydore</t>
  </si>
  <si>
    <t>George Street, Tewantin</t>
  </si>
  <si>
    <t>George Wyer Scenic Drive, Obi Obi</t>
  </si>
  <si>
    <t>George Wyer Scenic Drive</t>
  </si>
  <si>
    <t>Gerrard Road, Eudlo</t>
  </si>
  <si>
    <t>Gerrard Road</t>
  </si>
  <si>
    <t>Gerrygone Place, Pomona</t>
  </si>
  <si>
    <t>Gerrygone Place</t>
  </si>
  <si>
    <t>Gevers Road, Ridgewood</t>
  </si>
  <si>
    <t>Gevers Road</t>
  </si>
  <si>
    <t>Ghara Court, Coolum Beach</t>
  </si>
  <si>
    <t>Ghara Court</t>
  </si>
  <si>
    <t>Gheerulla Road, Gheerulla</t>
  </si>
  <si>
    <t>Gheerulla Road</t>
  </si>
  <si>
    <t>Ghost Gum Avenue, Kuluin</t>
  </si>
  <si>
    <t>Ghost Gum Avenue</t>
  </si>
  <si>
    <t>Ghostgum Court, Tewantin</t>
  </si>
  <si>
    <t>Ghostgum Court</t>
  </si>
  <si>
    <t>Gibson Street, Tewantin</t>
  </si>
  <si>
    <t>Gibson Street</t>
  </si>
  <si>
    <t>Gibson Street, Maroochydore</t>
  </si>
  <si>
    <t>Gibson Street, Buderim</t>
  </si>
  <si>
    <t>Gibson Road, Noosaville</t>
  </si>
  <si>
    <t>Gibson Road</t>
  </si>
  <si>
    <t>Gibson Service Road, Noosaville</t>
  </si>
  <si>
    <t>Gibson Service Road</t>
  </si>
  <si>
    <t>Gidgee Court, Doonan</t>
  </si>
  <si>
    <t>Gidgee Court</t>
  </si>
  <si>
    <t>Gilbert Street, Buderim</t>
  </si>
  <si>
    <t>Gilbert Street</t>
  </si>
  <si>
    <t>Gilbert Street, Maroochydore</t>
  </si>
  <si>
    <t>Gillespie Street, Sippy Downs</t>
  </si>
  <si>
    <t>Gillespie Street</t>
  </si>
  <si>
    <t>Gilsons Road, Ringtail Creek</t>
  </si>
  <si>
    <t>Gilsons Road</t>
  </si>
  <si>
    <t>Ginger Bell Avenue, Bli Bli</t>
  </si>
  <si>
    <t>Ginger Bell Avenue</t>
  </si>
  <si>
    <t>Gipanni Place, Diddillibah</t>
  </si>
  <si>
    <t>Gipanni Place</t>
  </si>
  <si>
    <t>Girraween Court, Sunshine Beach</t>
  </si>
  <si>
    <t>Girraween Court</t>
  </si>
  <si>
    <t>Girraween Drive, Nambour</t>
  </si>
  <si>
    <t>Girraween Drive</t>
  </si>
  <si>
    <t>Girua Street, Bli Bli</t>
  </si>
  <si>
    <t>Girua Street</t>
  </si>
  <si>
    <t>Glasshouse View Court, Buderim</t>
  </si>
  <si>
    <t>Glasshouse View Court</t>
  </si>
  <si>
    <t>Glen Road, Mons</t>
  </si>
  <si>
    <t>Glen Road</t>
  </si>
  <si>
    <t>Glen Court, Marcoola</t>
  </si>
  <si>
    <t>Glen Court</t>
  </si>
  <si>
    <t>Glen Abby Avenue, Peregian Springs</t>
  </si>
  <si>
    <t>Glen Abby Avenue</t>
  </si>
  <si>
    <t>Glen Eden Court, Flaxton</t>
  </si>
  <si>
    <t>Glen Eden Court</t>
  </si>
  <si>
    <t>Glen Kyle Drive, Buderim</t>
  </si>
  <si>
    <t>Glen Kyle Drive</t>
  </si>
  <si>
    <t>Glenalpin Court, Buderim</t>
  </si>
  <si>
    <t>Glenalpin Court</t>
  </si>
  <si>
    <t>Glenbar Avenue, Flaxton</t>
  </si>
  <si>
    <t>Glenbar Avenue</t>
  </si>
  <si>
    <t>Glenbrae Court, Buderim</t>
  </si>
  <si>
    <t>Glenbrae Court</t>
  </si>
  <si>
    <t>Glenbrook Drive, Nambour</t>
  </si>
  <si>
    <t>Glenbrook Drive</t>
  </si>
  <si>
    <t>Glencon Court, Buderim</t>
  </si>
  <si>
    <t>Glencon Court</t>
  </si>
  <si>
    <t>Gleneagle Court, Buderim</t>
  </si>
  <si>
    <t>Gleneagle Court</t>
  </si>
  <si>
    <t>Gleneagles Drive, Tewantin</t>
  </si>
  <si>
    <t>Gleneagles Drive</t>
  </si>
  <si>
    <t>Glenfern Road, Hunchy</t>
  </si>
  <si>
    <t>Glenfern Road</t>
  </si>
  <si>
    <t>Glenfields Boulevard, Mountain Creek</t>
  </si>
  <si>
    <t>Glenfields Boulevard</t>
  </si>
  <si>
    <t>Glenfinnan Court, Forest Glen</t>
  </si>
  <si>
    <t>Glenfinnan Court</t>
  </si>
  <si>
    <t>Glenlea Drive, Maroochydore</t>
  </si>
  <si>
    <t>Glenlea Drive</t>
  </si>
  <si>
    <t>Glenmount Road, Tanawha</t>
  </si>
  <si>
    <t>Glenmount Road</t>
  </si>
  <si>
    <t>Glenn Vista Place, Chevallum</t>
  </si>
  <si>
    <t>Glenn Vista Place</t>
  </si>
  <si>
    <t>Glenoak Avenue, Peregian Springs</t>
  </si>
  <si>
    <t>Glenoak Avenue</t>
  </si>
  <si>
    <t>Glenridge Drive, Cooroibah</t>
  </si>
  <si>
    <t>Glenridge Drive</t>
  </si>
  <si>
    <t>Glenrowan Close, Kulangoor</t>
  </si>
  <si>
    <t>Glenrowan Close</t>
  </si>
  <si>
    <t>Glenside Close, Burnside</t>
  </si>
  <si>
    <t>Glenside Close</t>
  </si>
  <si>
    <t>Glenview Close, Buderim</t>
  </si>
  <si>
    <t>Glenview Close</t>
  </si>
  <si>
    <t>Glenwood Place, Twin Waters</t>
  </si>
  <si>
    <t>Glenwood Place</t>
  </si>
  <si>
    <t>Glenys Street, Burnside</t>
  </si>
  <si>
    <t>Glenys Street</t>
  </si>
  <si>
    <t>Gloria Street, Maroochydore</t>
  </si>
  <si>
    <t>Gloria Street</t>
  </si>
  <si>
    <t>Gloucester Road, Buderim</t>
  </si>
  <si>
    <t>Gloucester Road</t>
  </si>
  <si>
    <t>Glover Court, Montville</t>
  </si>
  <si>
    <t>Glover Court</t>
  </si>
  <si>
    <t>Gobberts Road, Yandina</t>
  </si>
  <si>
    <t>Gobberts Road</t>
  </si>
  <si>
    <t>Godfreys Avenue, Bli Bli</t>
  </si>
  <si>
    <t>Godfreys Avenue</t>
  </si>
  <si>
    <t>Godfreys Road, Bli Bli</t>
  </si>
  <si>
    <t>Godfreys Road</t>
  </si>
  <si>
    <t>Godilla Street, Coolum Beach</t>
  </si>
  <si>
    <t>Godilla Street</t>
  </si>
  <si>
    <t>Gold Creek Road, North Arm</t>
  </si>
  <si>
    <t>Gold Creek Road</t>
  </si>
  <si>
    <t>Goldburg Court, Noosaville</t>
  </si>
  <si>
    <t>Goldburg Court</t>
  </si>
  <si>
    <t>Goldcrest Court, Sunrise Beach</t>
  </si>
  <si>
    <t>Goldcrest Court</t>
  </si>
  <si>
    <t>Golden Gully Road, Kin Kin</t>
  </si>
  <si>
    <t>Golden Gully Road</t>
  </si>
  <si>
    <t>Golden Rain Lane, Eumundi</t>
  </si>
  <si>
    <t>Golden Rain Lane</t>
  </si>
  <si>
    <t>Golden Valley Place, Valdora</t>
  </si>
  <si>
    <t>Golden Valley Place</t>
  </si>
  <si>
    <t>Goldenbell Place, Peregian Springs</t>
  </si>
  <si>
    <t>Goldenbell Place</t>
  </si>
  <si>
    <t>Goldsmith Place, Buderim</t>
  </si>
  <si>
    <t>Goldsmith Place</t>
  </si>
  <si>
    <t>Golf Street, Maroochydore</t>
  </si>
  <si>
    <t>Golf Street</t>
  </si>
  <si>
    <t>Golf Street, Buderim</t>
  </si>
  <si>
    <t>Golf Course Drive, Tewantin</t>
  </si>
  <si>
    <t>Golf Course Drive</t>
  </si>
  <si>
    <t>Golf Links Road, Buderim</t>
  </si>
  <si>
    <t>Golf Links Road</t>
  </si>
  <si>
    <t>Goodchap Street, Tewantin</t>
  </si>
  <si>
    <t>Goodchap Street</t>
  </si>
  <si>
    <t>Goodey Way, Kureelpa</t>
  </si>
  <si>
    <t>Goodey Way</t>
  </si>
  <si>
    <t>Goodwin Street, Tewantin</t>
  </si>
  <si>
    <t>Goodwin Street</t>
  </si>
  <si>
    <t>Goodwood Court, Buderim</t>
  </si>
  <si>
    <t>Goodwood Court</t>
  </si>
  <si>
    <t>Gooloi Court, Tewantin</t>
  </si>
  <si>
    <t>Gooloi Court</t>
  </si>
  <si>
    <t>Goolwa Street, Coolum Beach</t>
  </si>
  <si>
    <t>Goolwa Street</t>
  </si>
  <si>
    <t>Goomburra Place, Buderim</t>
  </si>
  <si>
    <t>Goomburra Place</t>
  </si>
  <si>
    <t>Goonawarra Drive, Mooloolaba</t>
  </si>
  <si>
    <t>Goonawarra Drive</t>
  </si>
  <si>
    <t>Goongilla Street, Yaroomba</t>
  </si>
  <si>
    <t>Goongilla Street</t>
  </si>
  <si>
    <t>Gordon Drive, Tanawha</t>
  </si>
  <si>
    <t>Gordon Drive</t>
  </si>
  <si>
    <t>Gosford Court, Buderim</t>
  </si>
  <si>
    <t>Gosford Court</t>
  </si>
  <si>
    <t>Goshawk Boulevard, Buderim</t>
  </si>
  <si>
    <t>Goshawk Boulevard</t>
  </si>
  <si>
    <t>Goshawk Lane, Noosaville</t>
  </si>
  <si>
    <t>Goshawk Lane</t>
  </si>
  <si>
    <t>Gossamer Drive, Buderim</t>
  </si>
  <si>
    <t>Gossamer Drive</t>
  </si>
  <si>
    <t>Gossamer Court, Marcus Beach</t>
  </si>
  <si>
    <t>Gossamer Court</t>
  </si>
  <si>
    <t>Gouldian Court, Peregian Beach</t>
  </si>
  <si>
    <t>Gouldian Court</t>
  </si>
  <si>
    <t>Gourami Court, Mountain Creek</t>
  </si>
  <si>
    <t>Gourami Court</t>
  </si>
  <si>
    <t>Grace Court, Yaroomba</t>
  </si>
  <si>
    <t>Grace Court</t>
  </si>
  <si>
    <t>Gracemere Boulevard, Peregian Springs</t>
  </si>
  <si>
    <t>Gracemere Boulevard</t>
  </si>
  <si>
    <t>Graduate Lane, Sippy Downs</t>
  </si>
  <si>
    <t>Graduate Lane</t>
  </si>
  <si>
    <t>Grady Street, Kin Kin</t>
  </si>
  <si>
    <t>Grady Street</t>
  </si>
  <si>
    <t>Grady Street, Twin Waters</t>
  </si>
  <si>
    <t>Gradys Lane, Kin Kin</t>
  </si>
  <si>
    <t>Gradys Lane</t>
  </si>
  <si>
    <t>Grahams Road, Pomona</t>
  </si>
  <si>
    <t>Grahams Road</t>
  </si>
  <si>
    <t>Grandstand Drive, Nambour</t>
  </si>
  <si>
    <t>Grandstand Drive</t>
  </si>
  <si>
    <t>Grandview Lane, Coolum Beach</t>
  </si>
  <si>
    <t>Grandview Lane</t>
  </si>
  <si>
    <t>Grandview Drive, Coolum Beach</t>
  </si>
  <si>
    <t>Grandview Drive</t>
  </si>
  <si>
    <t>Grandville Court, Buderim</t>
  </si>
  <si>
    <t>Grandville Court</t>
  </si>
  <si>
    <t>Grange Road, Lake Macdonald</t>
  </si>
  <si>
    <t>Grange Road</t>
  </si>
  <si>
    <t>Grange Place, Peregian Springs</t>
  </si>
  <si>
    <t>Grange Place</t>
  </si>
  <si>
    <t>Grant Street, Buderim</t>
  </si>
  <si>
    <t>Grant Street</t>
  </si>
  <si>
    <t>Grant Street, Noosa Heads</t>
  </si>
  <si>
    <t>Grasstree Road, Eumundi</t>
  </si>
  <si>
    <t>Grasstree Road</t>
  </si>
  <si>
    <t>Grasstree Court, Sunrise Beach</t>
  </si>
  <si>
    <t>Grasstree Court</t>
  </si>
  <si>
    <t>Grays Road, Doonan</t>
  </si>
  <si>
    <t>Grays Road</t>
  </si>
  <si>
    <t>Grebe Street, Peregian Beach</t>
  </si>
  <si>
    <t>Grebe Street</t>
  </si>
  <si>
    <t>Green Acres Lane, Pomona</t>
  </si>
  <si>
    <t>Green Acres Lane</t>
  </si>
  <si>
    <t>Green Gate Road, Cooroibah</t>
  </si>
  <si>
    <t>Green Gate Road</t>
  </si>
  <si>
    <t>Greenacre Road, Verrierdale</t>
  </si>
  <si>
    <t>Greenacre Road</t>
  </si>
  <si>
    <t>Greenfields Lane, Cootharaba</t>
  </si>
  <si>
    <t>Greenfields Lane</t>
  </si>
  <si>
    <t>Greenhaven Close, Burnside</t>
  </si>
  <si>
    <t>Greenhaven Close</t>
  </si>
  <si>
    <t>Greenleaf Court, Buderim</t>
  </si>
  <si>
    <t>Greenleaf Court</t>
  </si>
  <si>
    <t>Greenlees Court, Palmwoods</t>
  </si>
  <si>
    <t>Greenlees Court</t>
  </si>
  <si>
    <t>Greenoaks Drive, Coolum Beach</t>
  </si>
  <si>
    <t>Greenoaks Drive</t>
  </si>
  <si>
    <t>Greenridge Pinbarren Road, Pinbarren</t>
  </si>
  <si>
    <t>Greenridge Pinbarren Road</t>
  </si>
  <si>
    <t>Greenshank Street, Peregian Beach</t>
  </si>
  <si>
    <t>Greenshank Street</t>
  </si>
  <si>
    <t>Greenside Court, Peregian Springs</t>
  </si>
  <si>
    <t>Greenside Court</t>
  </si>
  <si>
    <t>Greentree Place, Doonan</t>
  </si>
  <si>
    <t>Greentree Place</t>
  </si>
  <si>
    <t>Greenvale Court, Buderim</t>
  </si>
  <si>
    <t>Greenvale Court</t>
  </si>
  <si>
    <t>Greenview Close, Coolum Beach</t>
  </si>
  <si>
    <t>Greenview Close</t>
  </si>
  <si>
    <t>Greenway Place, Mountain Creek</t>
  </si>
  <si>
    <t>Greenway Place</t>
  </si>
  <si>
    <t>Greenway Court, Tewantin</t>
  </si>
  <si>
    <t>Greenway Court</t>
  </si>
  <si>
    <t>Greenwood Close, Buderim</t>
  </si>
  <si>
    <t>Greenwood Close</t>
  </si>
  <si>
    <t>Greer Lane, Eumundi</t>
  </si>
  <si>
    <t>Greer Lane</t>
  </si>
  <si>
    <t>Greg Greg Court, Buderim</t>
  </si>
  <si>
    <t>Greg Greg Court</t>
  </si>
  <si>
    <t>Gregg Road, Cooroy</t>
  </si>
  <si>
    <t>Gregg Road</t>
  </si>
  <si>
    <t>Gregory Court, Nambour</t>
  </si>
  <si>
    <t>Gregory Court</t>
  </si>
  <si>
    <t>Grenfell Court, Kuluin</t>
  </si>
  <si>
    <t>Grenfell Court</t>
  </si>
  <si>
    <t>Gretel Court, Sunrise Beach</t>
  </si>
  <si>
    <t>Gretel Court</t>
  </si>
  <si>
    <t>Grevillea Close, Buderim</t>
  </si>
  <si>
    <t>Grevillea Close</t>
  </si>
  <si>
    <t>Grevillea Lane, Lake Macdonald</t>
  </si>
  <si>
    <t>Grevillea Lane</t>
  </si>
  <si>
    <t>Grey Gum Court, Lake Macdonald</t>
  </si>
  <si>
    <t>Grey Gum Court</t>
  </si>
  <si>
    <t>Greygum Court, Mooloolaba</t>
  </si>
  <si>
    <t>Greygum Court</t>
  </si>
  <si>
    <t>Gridley Street, Eumundi</t>
  </si>
  <si>
    <t>Gridley Street</t>
  </si>
  <si>
    <t>Grieg Street, Maroochydore</t>
  </si>
  <si>
    <t>Grieg Street</t>
  </si>
  <si>
    <t>Griffin Place, Coes Creek</t>
  </si>
  <si>
    <t>Griffin Place</t>
  </si>
  <si>
    <t>Griffith Avenue, Tewantin</t>
  </si>
  <si>
    <t>Griffith Avenue</t>
  </si>
  <si>
    <t>Griffith Lane, Buderim</t>
  </si>
  <si>
    <t>Griffith Lane</t>
  </si>
  <si>
    <t>Grimes Terrace, Burnside</t>
  </si>
  <si>
    <t>Grimes Terrace</t>
  </si>
  <si>
    <t>Grosvenor Terrace, Noosa Heads</t>
  </si>
  <si>
    <t>Grosvenor Terrace</t>
  </si>
  <si>
    <t>Grove Court, Yandina</t>
  </si>
  <si>
    <t>Grove Court</t>
  </si>
  <si>
    <t>Gull Close, Nambour</t>
  </si>
  <si>
    <t>Gull Close</t>
  </si>
  <si>
    <t>Gum Blossom Court, Sippy Downs</t>
  </si>
  <si>
    <t>Gum Blossom Court</t>
  </si>
  <si>
    <t>Gumboil Road, Tinbeerwah</t>
  </si>
  <si>
    <t>Gumboil Road</t>
  </si>
  <si>
    <t>Gumdale Court, Noosaville</t>
  </si>
  <si>
    <t>Gumdale Court</t>
  </si>
  <si>
    <t>Gumleaf Close, Doonan</t>
  </si>
  <si>
    <t>Gumleaf Close</t>
  </si>
  <si>
    <t>Gumnut Court, Tewantin</t>
  </si>
  <si>
    <t>Gumnut Court</t>
  </si>
  <si>
    <t>Gumnut Court, Buderim</t>
  </si>
  <si>
    <t>Gumtree Drive, Lake Macdonald</t>
  </si>
  <si>
    <t>Gumtree Drive</t>
  </si>
  <si>
    <t>Gumtree Drive, Buderim</t>
  </si>
  <si>
    <t>Gunnaroo Lane, Montville</t>
  </si>
  <si>
    <t>Gunnaroo Lane</t>
  </si>
  <si>
    <t>Gurners Drive, Tanawha</t>
  </si>
  <si>
    <t>Gurners Drive</t>
  </si>
  <si>
    <t>Guy Avenue, Buderim</t>
  </si>
  <si>
    <t>Guy Avenue</t>
  </si>
  <si>
    <t>Gwandalan Road, Lake Macdonald</t>
  </si>
  <si>
    <t>Gwandalan Road</t>
  </si>
  <si>
    <t>Gwenda Avenue, Mount Coolum</t>
  </si>
  <si>
    <t>Gwenda Avenue</t>
  </si>
  <si>
    <t>Gweneth Road, Weyba Downs</t>
  </si>
  <si>
    <t>Gweneth Road</t>
  </si>
  <si>
    <t>Gwynore Court, Buderim</t>
  </si>
  <si>
    <t>Gwynore Court</t>
  </si>
  <si>
    <t>Gymea Court, Mountain Creek</t>
  </si>
  <si>
    <t>Gymea Court</t>
  </si>
  <si>
    <t>Gympie Terrace, Noosaville</t>
  </si>
  <si>
    <t>Gympie Terrace</t>
  </si>
  <si>
    <t>Gympie Street, Tewantin</t>
  </si>
  <si>
    <t>Gympie Street</t>
  </si>
  <si>
    <t>Gympie Kin Kin Road, Kin Kin</t>
  </si>
  <si>
    <t>Gympie Kin Kin Road</t>
  </si>
  <si>
    <t>Gympie Terrace Boat Ramp Carpark, Noosaville</t>
  </si>
  <si>
    <t>Gympie Terrace Boat Ramp Carpark</t>
  </si>
  <si>
    <t>Gyndier Drive, Tinbeerwah</t>
  </si>
  <si>
    <t>Gyndier Drive</t>
  </si>
  <si>
    <t>Gypsy Close, Mount Coolum</t>
  </si>
  <si>
    <t>Gypsy Close</t>
  </si>
  <si>
    <t>Haas Street, Bli Bli</t>
  </si>
  <si>
    <t>Haas Street</t>
  </si>
  <si>
    <t>Habitat Place, Noosa Heads</t>
  </si>
  <si>
    <t>Habitat Place</t>
  </si>
  <si>
    <t>Haddys Close, Mountain Creek</t>
  </si>
  <si>
    <t>Haddys Close</t>
  </si>
  <si>
    <t>Haflinger Road, North Arm</t>
  </si>
  <si>
    <t>Haflinger Road</t>
  </si>
  <si>
    <t>Hagen Place, Bli Bli</t>
  </si>
  <si>
    <t>Hagen Place</t>
  </si>
  <si>
    <t>Hakea Way, Peregian Springs</t>
  </si>
  <si>
    <t>Hakea Way</t>
  </si>
  <si>
    <t>Hakea Court, Tewantin</t>
  </si>
  <si>
    <t>Hakea Court</t>
  </si>
  <si>
    <t>Hakea Court, Mountain Creek</t>
  </si>
  <si>
    <t>Halcyon Place, Coolum Beach</t>
  </si>
  <si>
    <t>Halcyon Place</t>
  </si>
  <si>
    <t>Haliad Drive, Mount Coolum</t>
  </si>
  <si>
    <t>Haliad Drive</t>
  </si>
  <si>
    <t>Halifax Court, Woombye</t>
  </si>
  <si>
    <t>Halifax Court</t>
  </si>
  <si>
    <t>Hall Court, Burnside</t>
  </si>
  <si>
    <t>Hall Court</t>
  </si>
  <si>
    <t>Hall Court, Tewantin</t>
  </si>
  <si>
    <t>Halley Court, Coolum Beach</t>
  </si>
  <si>
    <t>Halley Court</t>
  </si>
  <si>
    <t>Hallmark Court, Buderim</t>
  </si>
  <si>
    <t>Hallmark Court</t>
  </si>
  <si>
    <t>Halse Lane, Noosa Heads</t>
  </si>
  <si>
    <t>Halse Lane</t>
  </si>
  <si>
    <t>Hamersley Lane, Lake Macdonald</t>
  </si>
  <si>
    <t>Hamersley Lane</t>
  </si>
  <si>
    <t>Hamia Court, Bli Bli</t>
  </si>
  <si>
    <t>Hamia Court</t>
  </si>
  <si>
    <t>Hamilton Road, West Woombye</t>
  </si>
  <si>
    <t>Hamilton Road</t>
  </si>
  <si>
    <t>Hamilton Road, Lake Macdonald</t>
  </si>
  <si>
    <t>Hamilton Street, Buderim</t>
  </si>
  <si>
    <t>Hamilton Street</t>
  </si>
  <si>
    <t>Hamlin Close, Woombye</t>
  </si>
  <si>
    <t>Hamlin Close</t>
  </si>
  <si>
    <t>Hampton Court, Peregian Springs</t>
  </si>
  <si>
    <t>Hampton Court</t>
  </si>
  <si>
    <t>Hancock Street, Mooloolaba</t>
  </si>
  <si>
    <t>Hancock Street</t>
  </si>
  <si>
    <t>Hanlon Street, Buderim</t>
  </si>
  <si>
    <t>Hanlon Street</t>
  </si>
  <si>
    <t>Hans Boysen Drive, Mudjimba</t>
  </si>
  <si>
    <t>Hans Boysen Drive</t>
  </si>
  <si>
    <t>Happy Jack Creek Road, Ridgewood</t>
  </si>
  <si>
    <t>Happy Jack Creek Road</t>
  </si>
  <si>
    <t>Happy Valley Road, Lake Macdonald</t>
  </si>
  <si>
    <t>Happy Valley Road</t>
  </si>
  <si>
    <t>Harbour Heights Lane, Kuluin</t>
  </si>
  <si>
    <t>Harbour Heights Lane</t>
  </si>
  <si>
    <t>Hardings Road, Hunchy</t>
  </si>
  <si>
    <t>Hardings Road</t>
  </si>
  <si>
    <t>Hardwood Court, Buderim</t>
  </si>
  <si>
    <t>Hardwood Court</t>
  </si>
  <si>
    <t>Hardy Street, Sunrise Beach</t>
  </si>
  <si>
    <t>Hardy Street</t>
  </si>
  <si>
    <t>Harlow Crescent, Tewantin</t>
  </si>
  <si>
    <t>Harlow Crescent</t>
  </si>
  <si>
    <t>Harmony Court, Cooroibah</t>
  </si>
  <si>
    <t>Harmony Court</t>
  </si>
  <si>
    <t>Harris Court, Tewantin</t>
  </si>
  <si>
    <t>Harris Court</t>
  </si>
  <si>
    <t>Harris Drive, Palmwoods</t>
  </si>
  <si>
    <t>Harris Drive</t>
  </si>
  <si>
    <t>Harry Stuart Memorial Garden Carpark, Mudjimba</t>
  </si>
  <si>
    <t>Harry Stuart Memorial Garden Carpark</t>
  </si>
  <si>
    <t>Harrys Lane, Buderim</t>
  </si>
  <si>
    <t>Harrys Lane</t>
  </si>
  <si>
    <t>Harrys Hut Drive, Como</t>
  </si>
  <si>
    <t>Harrys Hut Drive</t>
  </si>
  <si>
    <t>Hartwicks Road, Kiels Mountain</t>
  </si>
  <si>
    <t>Hartwicks Road</t>
  </si>
  <si>
    <t>Harvard Court, Sippy Downs</t>
  </si>
  <si>
    <t>Harvard Court</t>
  </si>
  <si>
    <t>Harvest Road, Yandina</t>
  </si>
  <si>
    <t>Harvest Road</t>
  </si>
  <si>
    <t>Harvey Court, Nambour</t>
  </si>
  <si>
    <t>Harvey Court</t>
  </si>
  <si>
    <t>Hastings Street, Noosa Heads</t>
  </si>
  <si>
    <t>Hastings Street</t>
  </si>
  <si>
    <t>Hastings Place, Buderim</t>
  </si>
  <si>
    <t>Hastings Place</t>
  </si>
  <si>
    <t>Hatch Road, Cootharaba</t>
  </si>
  <si>
    <t>Hatch Road</t>
  </si>
  <si>
    <t>Hatfield Road, Eumundi</t>
  </si>
  <si>
    <t>Hatfield Road</t>
  </si>
  <si>
    <t>Haupts Road, Woombye</t>
  </si>
  <si>
    <t>Haupts Road</t>
  </si>
  <si>
    <t>Havana Road East, Peregian Springs</t>
  </si>
  <si>
    <t>Havana Road East</t>
  </si>
  <si>
    <t>Havana Road West, Peregian Springs</t>
  </si>
  <si>
    <t>Havana Road West</t>
  </si>
  <si>
    <t>Haven Place, Yandina</t>
  </si>
  <si>
    <t>Haven Place</t>
  </si>
  <si>
    <t>Havenside Court, Pomona</t>
  </si>
  <si>
    <t>Havenside Court</t>
  </si>
  <si>
    <t>Hawk Lane, Pomona</t>
  </si>
  <si>
    <t>Hawk Lane</t>
  </si>
  <si>
    <t>Hawk Road, Pomona</t>
  </si>
  <si>
    <t>Hawk Road</t>
  </si>
  <si>
    <t>Hawkesbury Court, Bli Bli</t>
  </si>
  <si>
    <t>Hawkesbury Court</t>
  </si>
  <si>
    <t>Hawley Court, Sunrise Beach</t>
  </si>
  <si>
    <t>Hawley Court</t>
  </si>
  <si>
    <t>Hawthorn Grove, Marcus Beach</t>
  </si>
  <si>
    <t>Hawthorn Grove</t>
  </si>
  <si>
    <t>Hawthorn Court, Buderim</t>
  </si>
  <si>
    <t>Hawthorn Court</t>
  </si>
  <si>
    <t>Hay Street, Tewantin</t>
  </si>
  <si>
    <t>Hay Street</t>
  </si>
  <si>
    <t>Hayman Court, Buderim</t>
  </si>
  <si>
    <t>Hayman Court</t>
  </si>
  <si>
    <t>Hayward Road, Lake Macdonald</t>
  </si>
  <si>
    <t>Hayward Road</t>
  </si>
  <si>
    <t>Hazeltine Court, Maroochydore</t>
  </si>
  <si>
    <t>Hazeltine Court</t>
  </si>
  <si>
    <t>Hazelwood Court, Noosaville</t>
  </si>
  <si>
    <t>Hazelwood Court</t>
  </si>
  <si>
    <t>Headland Drive, Noosaville</t>
  </si>
  <si>
    <t>Headland Drive</t>
  </si>
  <si>
    <t>Headwaters Court, Yandina</t>
  </si>
  <si>
    <t>Headwaters Court</t>
  </si>
  <si>
    <t>Heath Lane, Kureelpa</t>
  </si>
  <si>
    <t>Heath Lane</t>
  </si>
  <si>
    <t>Heathfield Road, Coolum Beach</t>
  </si>
  <si>
    <t>Heathfield Road</t>
  </si>
  <si>
    <t>Heathland Drive, Sunrise Beach</t>
  </si>
  <si>
    <t>Heathland Drive</t>
  </si>
  <si>
    <t>Hector Street, Boreen Point</t>
  </si>
  <si>
    <t>Hector Street</t>
  </si>
  <si>
    <t>Heggys Court, Buderim</t>
  </si>
  <si>
    <t>Heggys Court</t>
  </si>
  <si>
    <t>Heidi Street, Kuluin</t>
  </si>
  <si>
    <t>Heidi Street</t>
  </si>
  <si>
    <t>Helm Court, Noosaville</t>
  </si>
  <si>
    <t>Helm Court</t>
  </si>
  <si>
    <t>Hemdan Court, Nambour</t>
  </si>
  <si>
    <t>Hemdan Court</t>
  </si>
  <si>
    <t>Hempsall Road, Cootharaba</t>
  </si>
  <si>
    <t>Hempsall Road</t>
  </si>
  <si>
    <t>Henderson Street, Buderim</t>
  </si>
  <si>
    <t>Henderson Street</t>
  </si>
  <si>
    <t>Henderson Street, Sunshine Beach</t>
  </si>
  <si>
    <t>Hendry Street, Tewantin</t>
  </si>
  <si>
    <t>Hendry Street</t>
  </si>
  <si>
    <t>Henebery Road North, Burnside</t>
  </si>
  <si>
    <t>Henebery Road North</t>
  </si>
  <si>
    <t>Henebery Road, Burnside</t>
  </si>
  <si>
    <t>Henebery Road</t>
  </si>
  <si>
    <t>Henning Court, Buderim</t>
  </si>
  <si>
    <t>Henning Court</t>
  </si>
  <si>
    <t>Henri Mari Court, Buderim</t>
  </si>
  <si>
    <t>Henri Mari Court</t>
  </si>
  <si>
    <t>Henry Street, Cooran</t>
  </si>
  <si>
    <t>Henry Street</t>
  </si>
  <si>
    <t>Hensley Lane, Cooran</t>
  </si>
  <si>
    <t>Hensley Lane</t>
  </si>
  <si>
    <t>Heracles Court, Buderim</t>
  </si>
  <si>
    <t>Heracles Court</t>
  </si>
  <si>
    <t>Hereford Drive, Kureelpa</t>
  </si>
  <si>
    <t>Hereford Drive</t>
  </si>
  <si>
    <t>Heritage Terrace, Nambour</t>
  </si>
  <si>
    <t>Heritage Terrace</t>
  </si>
  <si>
    <t>Heritage Way, Nambour</t>
  </si>
  <si>
    <t>Heritage Way</t>
  </si>
  <si>
    <t>Heritage Drive, Noosaville</t>
  </si>
  <si>
    <t>Heritage Drive</t>
  </si>
  <si>
    <t>Hermitage Court, Buderim</t>
  </si>
  <si>
    <t>Hermitage Court</t>
  </si>
  <si>
    <t>Hermosa Street, Mountain Creek</t>
  </si>
  <si>
    <t>Hermosa Street</t>
  </si>
  <si>
    <t>Heron Street, Peregian Beach</t>
  </si>
  <si>
    <t>Heron Street</t>
  </si>
  <si>
    <t>Heron Road, Peregian Springs</t>
  </si>
  <si>
    <t>Heron Road</t>
  </si>
  <si>
    <t>Heron Court, Tewantin</t>
  </si>
  <si>
    <t>Heron Court</t>
  </si>
  <si>
    <t>Heslop Place, Burnside</t>
  </si>
  <si>
    <t>Heslop Place</t>
  </si>
  <si>
    <t>Hesper Drive, Doonan</t>
  </si>
  <si>
    <t>Hesper Drive</t>
  </si>
  <si>
    <t>Hessen Place, Ringtail Creek</t>
  </si>
  <si>
    <t>Hessen Place</t>
  </si>
  <si>
    <t>Hetherington Drive, Twin Waters</t>
  </si>
  <si>
    <t>Hetherington Drive</t>
  </si>
  <si>
    <t>Hewitt Street, Coolum Beach</t>
  </si>
  <si>
    <t>Hewitt Street</t>
  </si>
  <si>
    <t>Hibiscus Street, Parklands</t>
  </si>
  <si>
    <t>Hibiscus Street</t>
  </si>
  <si>
    <t>Hibiscus Avenue, Mooloolaba</t>
  </si>
  <si>
    <t>Hibiscus Avenue</t>
  </si>
  <si>
    <t>Hibiscus Avenue, Noosa Heads</t>
  </si>
  <si>
    <t>Hickory Court, Buderim</t>
  </si>
  <si>
    <t>Hickory Court</t>
  </si>
  <si>
    <t>Hickory Street, Tewantin</t>
  </si>
  <si>
    <t>Hickory Street</t>
  </si>
  <si>
    <t>Hidden Valley Road, North Arm</t>
  </si>
  <si>
    <t>Hidden Valley Road</t>
  </si>
  <si>
    <t>Hideaway Court, Yandina Creek</t>
  </si>
  <si>
    <t>Hideaway Court</t>
  </si>
  <si>
    <t>Hideaway Lane, Tinbeerwah</t>
  </si>
  <si>
    <t>Hideaway Lane</t>
  </si>
  <si>
    <t>Highfield Rise, Pomona</t>
  </si>
  <si>
    <t>Highfield Rise</t>
  </si>
  <si>
    <t>Highfield Street, Buderim</t>
  </si>
  <si>
    <t>Highfield Street</t>
  </si>
  <si>
    <t>Highgate Place, Maroochydore</t>
  </si>
  <si>
    <t>Highgate Place</t>
  </si>
  <si>
    <t>Highgrove Circuit, Peregian Springs</t>
  </si>
  <si>
    <t>Highgrove Circuit</t>
  </si>
  <si>
    <t>Highland Place, Buderim</t>
  </si>
  <si>
    <t>Highland Place</t>
  </si>
  <si>
    <t>Highland Drive, Lake Macdonald</t>
  </si>
  <si>
    <t>Highland Drive</t>
  </si>
  <si>
    <t>Highlands Road, Eudlo</t>
  </si>
  <si>
    <t>Highlands Road</t>
  </si>
  <si>
    <t>Highlands Hill Road, Maroochy River</t>
  </si>
  <si>
    <t>Highlands Hill Road</t>
  </si>
  <si>
    <t>Highton Court, Buderim</t>
  </si>
  <si>
    <t>Highton Court</t>
  </si>
  <si>
    <t>Highview Avenue, Nambour</t>
  </si>
  <si>
    <t>Highview Avenue</t>
  </si>
  <si>
    <t>Hilary Crescent, Woombye</t>
  </si>
  <si>
    <t>Hilary Crescent</t>
  </si>
  <si>
    <t>Hill Street, Woombye</t>
  </si>
  <si>
    <t>Hill Street</t>
  </si>
  <si>
    <t>Hill Street, Palmwoods</t>
  </si>
  <si>
    <t>Hill Road, Bli Bli</t>
  </si>
  <si>
    <t>Hill Road</t>
  </si>
  <si>
    <t>Hill Street, Sunshine Beach</t>
  </si>
  <si>
    <t>Hill Street, Nambour</t>
  </si>
  <si>
    <t>Hillcrest Road, Kiamba</t>
  </si>
  <si>
    <t>Hillcrest Road</t>
  </si>
  <si>
    <t>Hillcrest Avenue, Tewantin</t>
  </si>
  <si>
    <t>Hillcrest Avenue</t>
  </si>
  <si>
    <t>Hillcrest Avenue, Nambour</t>
  </si>
  <si>
    <t>Hillfoot Lane, Montville</t>
  </si>
  <si>
    <t>Hillfoot Lane</t>
  </si>
  <si>
    <t>Hillside Court, Sunrise Beach</t>
  </si>
  <si>
    <t>Hillside Court</t>
  </si>
  <si>
    <t>Hillston Street, Buderim</t>
  </si>
  <si>
    <t>Hillston Street</t>
  </si>
  <si>
    <t>Hillsview Place, Maroochy River</t>
  </si>
  <si>
    <t>Hillsview Place</t>
  </si>
  <si>
    <t>Hilltop Crescent, Coolum Beach</t>
  </si>
  <si>
    <t>Hilltop Crescent</t>
  </si>
  <si>
    <t>Hilltop Court, Lake Macdonald</t>
  </si>
  <si>
    <t>Hilltop Court</t>
  </si>
  <si>
    <t>Hilltop Crescent, Maroochydore</t>
  </si>
  <si>
    <t>Hillview Drive, Buderim</t>
  </si>
  <si>
    <t>Hillview Drive</t>
  </si>
  <si>
    <t>Hillview Lane, Black Mountain</t>
  </si>
  <si>
    <t>Hillview Lane</t>
  </si>
  <si>
    <t>Hilton Terrace, Tewantin</t>
  </si>
  <si>
    <t>Hilton Terrace</t>
  </si>
  <si>
    <t>Hilton Esplanade, Tewantin</t>
  </si>
  <si>
    <t>Hilton Esplanade</t>
  </si>
  <si>
    <t>Hilton Terrace-Mill Street Service Road, Noosaville</t>
  </si>
  <si>
    <t>Hilton Terrace-Mill Street Service Road</t>
  </si>
  <si>
    <t>Himstedts Road, Kenilworth</t>
  </si>
  <si>
    <t>Himstedts Road</t>
  </si>
  <si>
    <t>Hinkabooma Lane, Gheerulla</t>
  </si>
  <si>
    <t>Hinkabooma Lane</t>
  </si>
  <si>
    <t>Hinkler Parade, Maroochydore</t>
  </si>
  <si>
    <t>Hinkler Parade</t>
  </si>
  <si>
    <t>Hinley Avenue, Maroochydore</t>
  </si>
  <si>
    <t>Hinley Avenue</t>
  </si>
  <si>
    <t>Hinterland Close, Tinbeerwah</t>
  </si>
  <si>
    <t>Hinterland Close</t>
  </si>
  <si>
    <t>Hitech Drive, Kunda Park</t>
  </si>
  <si>
    <t>Hitech Drive</t>
  </si>
  <si>
    <t>Hobbs Road, Kunda Park</t>
  </si>
  <si>
    <t>Hobbs Road</t>
  </si>
  <si>
    <t>Hobson Street, Palmwoods</t>
  </si>
  <si>
    <t>Hobson Street</t>
  </si>
  <si>
    <t>Hocking Street, Nambour</t>
  </si>
  <si>
    <t>Hocking Street</t>
  </si>
  <si>
    <t>Hoffman Close, Montville</t>
  </si>
  <si>
    <t>Hoffman Close</t>
  </si>
  <si>
    <t>Hofmann Drive, Noosaville</t>
  </si>
  <si>
    <t>Hofmann Drive</t>
  </si>
  <si>
    <t>Holbrook Court, Yaroomba</t>
  </si>
  <si>
    <t>Holbrook Court</t>
  </si>
  <si>
    <t>Holland Way, Mons</t>
  </si>
  <si>
    <t>Holland Way</t>
  </si>
  <si>
    <t>Hollett Road, Doonan</t>
  </si>
  <si>
    <t>Hollett Road</t>
  </si>
  <si>
    <t>Hollis Road, Pomona</t>
  </si>
  <si>
    <t>Hollis Road</t>
  </si>
  <si>
    <t>Holly Green Crescent, Palmwoods</t>
  </si>
  <si>
    <t>Holly Green Crescent</t>
  </si>
  <si>
    <t>Hollyhock Crescent, Noosa Heads</t>
  </si>
  <si>
    <t>Hollyhock Crescent</t>
  </si>
  <si>
    <t>Holts Road, Cooroy</t>
  </si>
  <si>
    <t>Holts Road</t>
  </si>
  <si>
    <t>Holyn Close, Woombye</t>
  </si>
  <si>
    <t>Holyn Close</t>
  </si>
  <si>
    <t>Homeport Track, Noosa North Shore</t>
  </si>
  <si>
    <t>Homeport Track</t>
  </si>
  <si>
    <t>Homestead Place, Woombye</t>
  </si>
  <si>
    <t>Homestead Place</t>
  </si>
  <si>
    <t>Homestead Drive, Tewantin</t>
  </si>
  <si>
    <t>Homestead Drive</t>
  </si>
  <si>
    <t>Homestead Lane, Tewantin</t>
  </si>
  <si>
    <t>Homestead Lane</t>
  </si>
  <si>
    <t>Honey Gem Place, Cooroibah</t>
  </si>
  <si>
    <t>Honey Gem Place</t>
  </si>
  <si>
    <t>Honey Myrtle Road, Noosa Heads</t>
  </si>
  <si>
    <t>Honey Myrtle Road</t>
  </si>
  <si>
    <t>Honeydew Place, Ninderry</t>
  </si>
  <si>
    <t>Honeydew Place</t>
  </si>
  <si>
    <t>Honeyeater Avenue, Noosaville</t>
  </si>
  <si>
    <t>Honeyeater Avenue</t>
  </si>
  <si>
    <t>Honeyeater Close, Buderim</t>
  </si>
  <si>
    <t>Honeyeater Close</t>
  </si>
  <si>
    <t>Honeyeater Crescent, Peregian Springs</t>
  </si>
  <si>
    <t>Honeyeater Crescent</t>
  </si>
  <si>
    <t>Honeymyrtle Court, Mountain Creek</t>
  </si>
  <si>
    <t>Honeymyrtle Court</t>
  </si>
  <si>
    <t>Honeysuckle Drive, Montville</t>
  </si>
  <si>
    <t>Honeysuckle Drive</t>
  </si>
  <si>
    <t>Honeysuckle Lane, Noosa Heads</t>
  </si>
  <si>
    <t>Honeysuckle Lane</t>
  </si>
  <si>
    <t>Honeytree Lane, Ridgewood</t>
  </si>
  <si>
    <t>Honeytree Lane</t>
  </si>
  <si>
    <t>Honeywell Court, Tewantin</t>
  </si>
  <si>
    <t>Honeywell Court</t>
  </si>
  <si>
    <t>Hoop Court, Maroochydore</t>
  </si>
  <si>
    <t>Hoop Court</t>
  </si>
  <si>
    <t>Hoop Pine Court, Buderim</t>
  </si>
  <si>
    <t>Hoop Pine Court</t>
  </si>
  <si>
    <t>Hoop Pine Road, Eerwah Vale</t>
  </si>
  <si>
    <t>Hoop Pine Road</t>
  </si>
  <si>
    <t>Hoop Pine Road, Cooroy</t>
  </si>
  <si>
    <t>Hooper Crescent, Tewantin</t>
  </si>
  <si>
    <t>Hooper Crescent</t>
  </si>
  <si>
    <t>Hoopers Road, Kunda Park</t>
  </si>
  <si>
    <t>Hoopers Road</t>
  </si>
  <si>
    <t>Horizons Drive, Coolum Beach</t>
  </si>
  <si>
    <t>Horizons Drive</t>
  </si>
  <si>
    <t>Horseshoe Bend, Buderim</t>
  </si>
  <si>
    <t>Horseshoe Bend</t>
  </si>
  <si>
    <t>Horton Parade, Maroochydore</t>
  </si>
  <si>
    <t>Horton Parade</t>
  </si>
  <si>
    <t>Hospital Street, Pomona</t>
  </si>
  <si>
    <t>Hospital Street</t>
  </si>
  <si>
    <t>Hospital Road, Nambour</t>
  </si>
  <si>
    <t>Hospital Road</t>
  </si>
  <si>
    <t>Hospital Lane, Cooroy</t>
  </si>
  <si>
    <t>Hospital Lane</t>
  </si>
  <si>
    <t>Hospital (south) Carpark, Nambour</t>
  </si>
  <si>
    <t>Hospital (south) Carpark</t>
  </si>
  <si>
    <t>Houghtons Road, Landers Shoot</t>
  </si>
  <si>
    <t>Houghtons Road</t>
  </si>
  <si>
    <t>Hovea Place, Tewantin</t>
  </si>
  <si>
    <t>Hovea Place</t>
  </si>
  <si>
    <t>Hovea Close, Buderim</t>
  </si>
  <si>
    <t>Hovea Close</t>
  </si>
  <si>
    <t>Howard Street, Nambour</t>
  </si>
  <si>
    <t>Howard Street</t>
  </si>
  <si>
    <t>Howard Street, Noosaville</t>
  </si>
  <si>
    <t>Howard Street Carpark, Nambour</t>
  </si>
  <si>
    <t>Howard Street Carpark</t>
  </si>
  <si>
    <t>Hoy Road, Lake MacDonald</t>
  </si>
  <si>
    <t>Hoy Road</t>
  </si>
  <si>
    <t>Hoylake Court, Tewantin</t>
  </si>
  <si>
    <t>Hoylake Court</t>
  </si>
  <si>
    <t>Hudson Place, Bli Bli</t>
  </si>
  <si>
    <t>Hudson Place</t>
  </si>
  <si>
    <t>Hume Street, Maroochydore</t>
  </si>
  <si>
    <t>Hume Street</t>
  </si>
  <si>
    <t>Hummingbird Terrace, Coolum Beach</t>
  </si>
  <si>
    <t>Hummingbird Terrace</t>
  </si>
  <si>
    <t>Hunchy Road, Palmwoods</t>
  </si>
  <si>
    <t>Hunchy Road</t>
  </si>
  <si>
    <t>Hunchy School Road, Hunchy</t>
  </si>
  <si>
    <t>Hunchy School Road</t>
  </si>
  <si>
    <t>Hunchy Service Road, Hunchy</t>
  </si>
  <si>
    <t>Hunchy Service Road</t>
  </si>
  <si>
    <t>Hunsley Road, Coolabine</t>
  </si>
  <si>
    <t>Hunsley Road</t>
  </si>
  <si>
    <t>Huntingdale Drive, Nambour</t>
  </si>
  <si>
    <t>Huntingdale Drive</t>
  </si>
  <si>
    <t>Huon Road, Yandina Creek</t>
  </si>
  <si>
    <t>Huon Road</t>
  </si>
  <si>
    <t>Hutchinsons Road, Ilkley</t>
  </si>
  <si>
    <t>Hutchinsons Road</t>
  </si>
  <si>
    <t>Hutton Road, Kiamba</t>
  </si>
  <si>
    <t>Hutton Road</t>
  </si>
  <si>
    <t>Hygieta Street, Noosaville</t>
  </si>
  <si>
    <t>Hygieta Street</t>
  </si>
  <si>
    <t>Ibis Street, Peregian Beach</t>
  </si>
  <si>
    <t>Ibis Street</t>
  </si>
  <si>
    <t>Ibis Street, Kuluin</t>
  </si>
  <si>
    <t>Icarus Court, Buderim</t>
  </si>
  <si>
    <t>Icarus Court</t>
  </si>
  <si>
    <t>Iliad Avenue, Buderim</t>
  </si>
  <si>
    <t>Iliad Avenue</t>
  </si>
  <si>
    <t>Ilkley Road, Ilkley</t>
  </si>
  <si>
    <t>Ilkley Road</t>
  </si>
  <si>
    <t>Illawarra Drive, Cooroibah</t>
  </si>
  <si>
    <t>Illawarra Drive</t>
  </si>
  <si>
    <t>Illawong Street, Buderim</t>
  </si>
  <si>
    <t>Illawong Street</t>
  </si>
  <si>
    <t>Illoura Place, Cooroibah</t>
  </si>
  <si>
    <t>Illoura Place</t>
  </si>
  <si>
    <t>Illuka Street, Buderim</t>
  </si>
  <si>
    <t>Illuka Street</t>
  </si>
  <si>
    <t>Iluka Street, Hunchy</t>
  </si>
  <si>
    <t>Iluka Street</t>
  </si>
  <si>
    <t>Iluka Link, Noosaville</t>
  </si>
  <si>
    <t>Iluka Link</t>
  </si>
  <si>
    <t>Image Flat Road, Nambour</t>
  </si>
  <si>
    <t>Image Flat Road</t>
  </si>
  <si>
    <t>Image Flat Road (quarry) Carpark, Image Flat</t>
  </si>
  <si>
    <t>Image Flat Road (quarry) Carpark</t>
  </si>
  <si>
    <t>Image Flat Road (weighbridge) Carpark, Image Flat</t>
  </si>
  <si>
    <t>Image Flat Road (weighbridge) Carpark</t>
  </si>
  <si>
    <t>Imagination Drive, Nambour</t>
  </si>
  <si>
    <t>Imagination Drive</t>
  </si>
  <si>
    <t>Imara Court, Mountain Creek</t>
  </si>
  <si>
    <t>Imara Court</t>
  </si>
  <si>
    <t>Impression Drive, Image Flat</t>
  </si>
  <si>
    <t>Impression Drive</t>
  </si>
  <si>
    <t>Inalls Road, Obi Obi</t>
  </si>
  <si>
    <t>Inalls Road</t>
  </si>
  <si>
    <t>Incana Court, Mooloolaba</t>
  </si>
  <si>
    <t>Incana Court</t>
  </si>
  <si>
    <t>Indiana Place, Kuluin</t>
  </si>
  <si>
    <t>Indiana Place</t>
  </si>
  <si>
    <t>Indigo Court, Peregian Springs</t>
  </si>
  <si>
    <t>Indigo Court</t>
  </si>
  <si>
    <t>Industrial Avenue, Kunda Park</t>
  </si>
  <si>
    <t>Industrial Avenue</t>
  </si>
  <si>
    <t>Industrial Place, Yandina</t>
  </si>
  <si>
    <t>Industrial Place</t>
  </si>
  <si>
    <t>Industrial Lane, Noosaville</t>
  </si>
  <si>
    <t>Industrial Lane</t>
  </si>
  <si>
    <t>Ingara Street, Maroochydore</t>
  </si>
  <si>
    <t>Ingara Street</t>
  </si>
  <si>
    <t>Ingle Court, Bli Bli</t>
  </si>
  <si>
    <t>Ingle Court</t>
  </si>
  <si>
    <t>Inglewood Court, Palmwoods</t>
  </si>
  <si>
    <t>Inglewood Court</t>
  </si>
  <si>
    <t>Innovation Place, Nambour</t>
  </si>
  <si>
    <t>Innovation Place</t>
  </si>
  <si>
    <t>Innsbruck Terrace, Buderim Heights</t>
  </si>
  <si>
    <t>Innsbruck Terrace</t>
  </si>
  <si>
    <t xml:space="preserve"> Buderim Heights</t>
  </si>
  <si>
    <t>Inspiration Court, Bli Bli</t>
  </si>
  <si>
    <t>Inspiration Court</t>
  </si>
  <si>
    <t>Intake Weir Road, Kureelpa</t>
  </si>
  <si>
    <t>Intake Weir Road</t>
  </si>
  <si>
    <t>Intrepid Place, Sunrise Beach</t>
  </si>
  <si>
    <t>Intrepid Place</t>
  </si>
  <si>
    <t>Inverness Place, Peregian Springs</t>
  </si>
  <si>
    <t>Inverness Place</t>
  </si>
  <si>
    <t>Irene Street, Tewantin</t>
  </si>
  <si>
    <t>Irene Street</t>
  </si>
  <si>
    <t>Irene Place, Palmwoods</t>
  </si>
  <si>
    <t>Irene Place</t>
  </si>
  <si>
    <t>Ironbark Road, Buderim</t>
  </si>
  <si>
    <t>Ironbark Road</t>
  </si>
  <si>
    <t>Ironbark Court, Lake Macdonald</t>
  </si>
  <si>
    <t>Ironbark Court</t>
  </si>
  <si>
    <t>Ironhurst Place, Peregian Springs</t>
  </si>
  <si>
    <t>Ironhurst Place</t>
  </si>
  <si>
    <t>Ironwood Lane, Noosa Heads</t>
  </si>
  <si>
    <t>Ironwood Lane</t>
  </si>
  <si>
    <t>Ironwood Court, Mountain Creek</t>
  </si>
  <si>
    <t>Ironwood Court</t>
  </si>
  <si>
    <t>Irving Place, Sippy Downs</t>
  </si>
  <si>
    <t>Irving Place</t>
  </si>
  <si>
    <t>Isabella Avenue, Nambour</t>
  </si>
  <si>
    <t>Isabella Avenue</t>
  </si>
  <si>
    <t>Island View Court, Buderim</t>
  </si>
  <si>
    <t>Island View Court</t>
  </si>
  <si>
    <t>Ivy Court, Buderim</t>
  </si>
  <si>
    <t>Ivy Court</t>
  </si>
  <si>
    <t>Jabiru Street, Peregian Beach</t>
  </si>
  <si>
    <t>Jabiru Street</t>
  </si>
  <si>
    <t>Jacana Street, Peregian Beach</t>
  </si>
  <si>
    <t>Jacana Street</t>
  </si>
  <si>
    <t>Jacaranda Drive, Parklands</t>
  </si>
  <si>
    <t>Jacaranda Drive</t>
  </si>
  <si>
    <t>Jacaranda Place, Tewantin</t>
  </si>
  <si>
    <t>Jacaranda Place</t>
  </si>
  <si>
    <t>Jacaranda Drive, Mooloolaba</t>
  </si>
  <si>
    <t>Jack Street, Nambour</t>
  </si>
  <si>
    <t>Jack Street</t>
  </si>
  <si>
    <t>Jack Frost Court, Ilkley</t>
  </si>
  <si>
    <t>Jack Frost Court</t>
  </si>
  <si>
    <t>Jack Harrison Park Carpark, Kiamba</t>
  </si>
  <si>
    <t>Jack Harrison Park Carpark</t>
  </si>
  <si>
    <t>Jackeroo Court, Pomona</t>
  </si>
  <si>
    <t>Jackeroo Court</t>
  </si>
  <si>
    <t>Jacks Lane, Buderim</t>
  </si>
  <si>
    <t>Jacks Lane</t>
  </si>
  <si>
    <t>Jacksonia Place, Noosaville</t>
  </si>
  <si>
    <t>Jacksonia Place</t>
  </si>
  <si>
    <t>Jacksons Road, Hunchy</t>
  </si>
  <si>
    <t>Jacksons Road</t>
  </si>
  <si>
    <t>Jacob Court, Bli Bli</t>
  </si>
  <si>
    <t>Jacob Court</t>
  </si>
  <si>
    <t>Jacqueline Court, Mount Coolum</t>
  </si>
  <si>
    <t>Jacqueline Court</t>
  </si>
  <si>
    <t>Jade Street, Coes Creek</t>
  </si>
  <si>
    <t>Jade Street</t>
  </si>
  <si>
    <t>Jadie Court, Coolum Beach</t>
  </si>
  <si>
    <t>Jadie Court</t>
  </si>
  <si>
    <t>Jaggers Court, Tinbeerwah</t>
  </si>
  <si>
    <t>Jaggers Court</t>
  </si>
  <si>
    <t>Jakeman Drive, Buderim</t>
  </si>
  <si>
    <t>Jakeman Drive</t>
  </si>
  <si>
    <t>Jalumba Street, Maroochydore</t>
  </si>
  <si>
    <t>Jalumba Street</t>
  </si>
  <si>
    <t>Jamaican Road, Verrierdale</t>
  </si>
  <si>
    <t>Jamaican Road</t>
  </si>
  <si>
    <t>James Street, Noosaville</t>
  </si>
  <si>
    <t>James Street</t>
  </si>
  <si>
    <t>James Court, Buderim</t>
  </si>
  <si>
    <t>James Court</t>
  </si>
  <si>
    <t>James Street, Nambour</t>
  </si>
  <si>
    <t>James Cook Drive, Sippy Downs</t>
  </si>
  <si>
    <t>James Cook Drive</t>
  </si>
  <si>
    <t>James Whalley Drive, Burnside</t>
  </si>
  <si>
    <t>James Whalley Drive</t>
  </si>
  <si>
    <t>Jamieson Court, Buderim</t>
  </si>
  <si>
    <t>Jamieson Court</t>
  </si>
  <si>
    <t>Jampot Lane, Cooran</t>
  </si>
  <si>
    <t>Jampot Lane</t>
  </si>
  <si>
    <t>Jampot Creek Road, Cooran</t>
  </si>
  <si>
    <t>Jampot Creek Road</t>
  </si>
  <si>
    <t>Jan Street, Noosa Heads</t>
  </si>
  <si>
    <t>Jan Street</t>
  </si>
  <si>
    <t>Janderra Street, Buderim</t>
  </si>
  <si>
    <t>Janderra Street</t>
  </si>
  <si>
    <t>Jane Street, Palmwoods</t>
  </si>
  <si>
    <t>Jane Street</t>
  </si>
  <si>
    <t>Jane Court, Nambour</t>
  </si>
  <si>
    <t>Jane Court</t>
  </si>
  <si>
    <t>Janelle Crescent, Buderim</t>
  </si>
  <si>
    <t>Janelle Crescent</t>
  </si>
  <si>
    <t>Janet Street, Alexandra Headland</t>
  </si>
  <si>
    <t>Janet Street</t>
  </si>
  <si>
    <t>Janet Street, Noosaville</t>
  </si>
  <si>
    <t>Janine Court, Flaxton</t>
  </si>
  <si>
    <t>Janine Court</t>
  </si>
  <si>
    <t>Japonica Court, Mountain Creek</t>
  </si>
  <si>
    <t>Japonica Court</t>
  </si>
  <si>
    <t>Jarnahill Drive, Mount Coolum</t>
  </si>
  <si>
    <t>Jarnahill Drive</t>
  </si>
  <si>
    <t>Jarnahill Drive Carpark, Mount Coolum</t>
  </si>
  <si>
    <t>Jarnahill Drive Carpark</t>
  </si>
  <si>
    <t>Jarrah Road, Buderim</t>
  </si>
  <si>
    <t>Jarrah Road</t>
  </si>
  <si>
    <t>Jarrah Street, Cooroy</t>
  </si>
  <si>
    <t>Jarrah Street</t>
  </si>
  <si>
    <t>Jasmin Court, Marcus Beach</t>
  </si>
  <si>
    <t>Jasmin Court</t>
  </si>
  <si>
    <t>Jasmine Court, Buderim</t>
  </si>
  <si>
    <t>Jasmine Court</t>
  </si>
  <si>
    <t>Jasper Court, Coolum Beach</t>
  </si>
  <si>
    <t>Jasper Court</t>
  </si>
  <si>
    <t>Jay Close, Buderim</t>
  </si>
  <si>
    <t>Jay Close</t>
  </si>
  <si>
    <t>Jeanette Avenue, Nambour</t>
  </si>
  <si>
    <t>Jeanette Avenue</t>
  </si>
  <si>
    <t>Jeda Street, Coolum Beach</t>
  </si>
  <si>
    <t>Jeda Street</t>
  </si>
  <si>
    <t>Jeenon Street, Mount Coolum</t>
  </si>
  <si>
    <t>Jeenon Street</t>
  </si>
  <si>
    <t>Jeffersons Road, Bridges</t>
  </si>
  <si>
    <t>Jeffersons Road</t>
  </si>
  <si>
    <t>Jennifer Court, Palmwoods</t>
  </si>
  <si>
    <t>Jennifer Court</t>
  </si>
  <si>
    <t>Jensen Road, Ninderry</t>
  </si>
  <si>
    <t>Jensen Road</t>
  </si>
  <si>
    <t>Jenyor Street, Yaroomba</t>
  </si>
  <si>
    <t>Jenyor Street</t>
  </si>
  <si>
    <t>Jeremys Lane, Kin Kin</t>
  </si>
  <si>
    <t>Jeremys Lane</t>
  </si>
  <si>
    <t>Jeune Drive, Buderim</t>
  </si>
  <si>
    <t>Jeune Drive</t>
  </si>
  <si>
    <t>Jewel Court, Buderim</t>
  </si>
  <si>
    <t>Jewel Court</t>
  </si>
  <si>
    <t>Jewett Road, Kureelpa</t>
  </si>
  <si>
    <t>Jewett Road</t>
  </si>
  <si>
    <t>Jill Court, Bli Bli</t>
  </si>
  <si>
    <t>Jill Court</t>
  </si>
  <si>
    <t>Jingellic Drive, Buderim</t>
  </si>
  <si>
    <t>Jingellic Drive</t>
  </si>
  <si>
    <t>Jirrima Court, Buderim</t>
  </si>
  <si>
    <t>Jirrima Court</t>
  </si>
  <si>
    <t>Jirrima Crescent, Cooroibah</t>
  </si>
  <si>
    <t>Jirrima Crescent</t>
  </si>
  <si>
    <t>Joanne Street, Marcoola</t>
  </si>
  <si>
    <t>Joanne Street</t>
  </si>
  <si>
    <t>Jocelyn Drive, Eumundi</t>
  </si>
  <si>
    <t>Jocelyn Drive</t>
  </si>
  <si>
    <t>Jody Place, Palmwoods</t>
  </si>
  <si>
    <t>Jody Place</t>
  </si>
  <si>
    <t>John Street, Eumundi</t>
  </si>
  <si>
    <t>John Street</t>
  </si>
  <si>
    <t>John Street, Tewantin</t>
  </si>
  <si>
    <t>John Lesslie Court, Buderim</t>
  </si>
  <si>
    <t>John Lesslie Court</t>
  </si>
  <si>
    <t>Johns Road, Cooroibah</t>
  </si>
  <si>
    <t>Johns Road</t>
  </si>
  <si>
    <t>Johnson Road, Mapleton</t>
  </si>
  <si>
    <t>Johnson Road</t>
  </si>
  <si>
    <t>Johnson Court, Cooroy</t>
  </si>
  <si>
    <t>Johnson Court</t>
  </si>
  <si>
    <t>Johnsons Road, Eudlo</t>
  </si>
  <si>
    <t>Johnsons Road</t>
  </si>
  <si>
    <t>Johnston Place, Buderim</t>
  </si>
  <si>
    <t>Johnston Place</t>
  </si>
  <si>
    <t>Jones Road, Buderim</t>
  </si>
  <si>
    <t>Jones Road</t>
  </si>
  <si>
    <t>Jones Parade, Coolum Beach</t>
  </si>
  <si>
    <t>Jones Parade</t>
  </si>
  <si>
    <t>Joni Court, Bli Bli</t>
  </si>
  <si>
    <t>Joni Court</t>
  </si>
  <si>
    <t>Joppa Court, Maroochydore</t>
  </si>
  <si>
    <t>Joppa Court</t>
  </si>
  <si>
    <t>Jorgensen Road, Ridgewood</t>
  </si>
  <si>
    <t>Jorgensen Road</t>
  </si>
  <si>
    <t>Jorl Court, Buderim</t>
  </si>
  <si>
    <t>Jorl Court</t>
  </si>
  <si>
    <t>Jose Street, Nambour</t>
  </si>
  <si>
    <t>Jose Street</t>
  </si>
  <si>
    <t>Josephine Court, Palmwoods</t>
  </si>
  <si>
    <t>Josephine Court</t>
  </si>
  <si>
    <t>Joy Court, Mount Coolum</t>
  </si>
  <si>
    <t>Joy Court</t>
  </si>
  <si>
    <t>Joyce Street, Tewantin</t>
  </si>
  <si>
    <t>Joyce Street</t>
  </si>
  <si>
    <t>Juan Street, Alexandra Headland</t>
  </si>
  <si>
    <t>Juan Street</t>
  </si>
  <si>
    <t>Jubilee Drive, Palmwoods</t>
  </si>
  <si>
    <t>Jubilee Drive</t>
  </si>
  <si>
    <t>Jubilee Court, Tewantin</t>
  </si>
  <si>
    <t>Jubilee Court</t>
  </si>
  <si>
    <t>Jubilee Esplanade, Point Arkwright</t>
  </si>
  <si>
    <t>Jubilee Esplanade</t>
  </si>
  <si>
    <t>Judith Street, Burnside</t>
  </si>
  <si>
    <t>Judith Street</t>
  </si>
  <si>
    <t>Julie Court, Mooloolaba</t>
  </si>
  <si>
    <t>Julie Court</t>
  </si>
  <si>
    <t>Junction Drive, Coolum Beach</t>
  </si>
  <si>
    <t>Junction Drive</t>
  </si>
  <si>
    <t>Junction Road, Cootharaba</t>
  </si>
  <si>
    <t>Junction Road</t>
  </si>
  <si>
    <t>June Crescent, Noosaville</t>
  </si>
  <si>
    <t>June Crescent</t>
  </si>
  <si>
    <t>Junee Court, Woombye</t>
  </si>
  <si>
    <t>Junee Court</t>
  </si>
  <si>
    <t>Juniper Court, Peregian Beach</t>
  </si>
  <si>
    <t>Juniper Court</t>
  </si>
  <si>
    <t>Juniper Court, Buderim</t>
  </si>
  <si>
    <t>Juniper Court, Mapleton</t>
  </si>
  <si>
    <t>Juron Street, Noosaville</t>
  </si>
  <si>
    <t>Juron Street</t>
  </si>
  <si>
    <t>Justin Road, Doonan</t>
  </si>
  <si>
    <t>Justin Road</t>
  </si>
  <si>
    <t>Kaalba Court, Kiels Mountain</t>
  </si>
  <si>
    <t>Kaalba Court</t>
  </si>
  <si>
    <t>Kabi Road, Cootharaba</t>
  </si>
  <si>
    <t>Kabi Road</t>
  </si>
  <si>
    <t>Kabi Court, Tewantin</t>
  </si>
  <si>
    <t>Kabi Court</t>
  </si>
  <si>
    <t>Kahana Court, Mountain Creek</t>
  </si>
  <si>
    <t>Kahana Court</t>
  </si>
  <si>
    <t>Kakadu Lane, Buderim</t>
  </si>
  <si>
    <t>Kakadu Lane</t>
  </si>
  <si>
    <t>Kalang Drive, Hunchy</t>
  </si>
  <si>
    <t>Kalang Drive</t>
  </si>
  <si>
    <t>Kalbar Place, Tewantin</t>
  </si>
  <si>
    <t>Kalbar Place</t>
  </si>
  <si>
    <t>Kalinda Avenue, Mooloolaba</t>
  </si>
  <si>
    <t>Kalinda Avenue</t>
  </si>
  <si>
    <t>Kallatina Court, Mount Coolum</t>
  </si>
  <si>
    <t>Kallatina Court</t>
  </si>
  <si>
    <t>Kallay Street, Pacific Paradise</t>
  </si>
  <si>
    <t>Kallay Street</t>
  </si>
  <si>
    <t>Kalmia Place, Mountain Creek</t>
  </si>
  <si>
    <t>Kalmia Place</t>
  </si>
  <si>
    <t>Kamala Court, Buderim</t>
  </si>
  <si>
    <t>Kamala Court</t>
  </si>
  <si>
    <t>Kamala Drive, Lake Macdonald</t>
  </si>
  <si>
    <t>Kamala Drive</t>
  </si>
  <si>
    <t>Kamala Lane, Lake Macdonald</t>
  </si>
  <si>
    <t>Kamala Lane</t>
  </si>
  <si>
    <t>Kamo Lane, Cootharaba</t>
  </si>
  <si>
    <t>Kamo Lane</t>
  </si>
  <si>
    <t>Kandoo Street, Pacific Paradise</t>
  </si>
  <si>
    <t>Kandoo Street</t>
  </si>
  <si>
    <t>Kandoo Court, Pacific Paradise</t>
  </si>
  <si>
    <t>Kandoo Court</t>
  </si>
  <si>
    <t>Kane Court, Maroochydore</t>
  </si>
  <si>
    <t>Kane Court</t>
  </si>
  <si>
    <t>Kanes Road, Bridges</t>
  </si>
  <si>
    <t>Kanes Road</t>
  </si>
  <si>
    <t>Kanga Court, Ninderry</t>
  </si>
  <si>
    <t>Kanga Court</t>
  </si>
  <si>
    <t>Kanimbla Court, Marcoola</t>
  </si>
  <si>
    <t>Kanimbla Court</t>
  </si>
  <si>
    <t>Kanooka Avenue, Coolum Beach</t>
  </si>
  <si>
    <t>Kanooka Avenue</t>
  </si>
  <si>
    <t>Kapala Street, Mooloolaba</t>
  </si>
  <si>
    <t>Kapala Street</t>
  </si>
  <si>
    <t>Kapala Street Carpark 1 Carpark, Mooloolaba</t>
  </si>
  <si>
    <t>Kapala Street Carpark 1 Carpark</t>
  </si>
  <si>
    <t>Kapilano Crescent, Mountain Creek</t>
  </si>
  <si>
    <t>Kapilano Crescent</t>
  </si>
  <si>
    <t>Kara Court, Yaroomba</t>
  </si>
  <si>
    <t>Kara Court</t>
  </si>
  <si>
    <t>Karawatha Drive, Mountain Creek</t>
  </si>
  <si>
    <t>Karawatha Drive</t>
  </si>
  <si>
    <t>Karawatha Street, Buderim</t>
  </si>
  <si>
    <t>Karawatha Street</t>
  </si>
  <si>
    <t>Kareela Avenue, Noosa Heads</t>
  </si>
  <si>
    <t>Kareela Avenue</t>
  </si>
  <si>
    <t>Karen Place, Nambour</t>
  </si>
  <si>
    <t>Karen Place</t>
  </si>
  <si>
    <t>Karingal Court, Mount Coolum</t>
  </si>
  <si>
    <t>Karingal Court</t>
  </si>
  <si>
    <t>Karinya Place, Twin Waters</t>
  </si>
  <si>
    <t>Karinya Place</t>
  </si>
  <si>
    <t>Karlee Court, Coolum Beach</t>
  </si>
  <si>
    <t>Karlee Court</t>
  </si>
  <si>
    <t>Karloo Court, Mountain Creek</t>
  </si>
  <si>
    <t>Karloo Court</t>
  </si>
  <si>
    <t>Karnu Drive, Ninderry</t>
  </si>
  <si>
    <t>Karnu Drive</t>
  </si>
  <si>
    <t>Karome Street, Pacific Paradise</t>
  </si>
  <si>
    <t>Karome Street</t>
  </si>
  <si>
    <t>Karri Court, Mountain Creek</t>
  </si>
  <si>
    <t>Karri Court</t>
  </si>
  <si>
    <t>Karri Court, Mapleton</t>
  </si>
  <si>
    <t>Kate Street, Alexandra Headland</t>
  </si>
  <si>
    <t>Kate Street</t>
  </si>
  <si>
    <t>Kateena Street, Pomona</t>
  </si>
  <si>
    <t>Kateena Street</t>
  </si>
  <si>
    <t>Katharina Street, Noosa Heads</t>
  </si>
  <si>
    <t>Katharina Street</t>
  </si>
  <si>
    <t>Katherine Street, Maroochydore</t>
  </si>
  <si>
    <t>Katherine Street</t>
  </si>
  <si>
    <t>Kathleen Drive, Bli Bli</t>
  </si>
  <si>
    <t>Kathleen Drive</t>
  </si>
  <si>
    <t>Katie Close, Coolum Beach</t>
  </si>
  <si>
    <t>Katie Close</t>
  </si>
  <si>
    <t>Katoa Street, Alexandra Headland</t>
  </si>
  <si>
    <t>Katoa Street</t>
  </si>
  <si>
    <t>Katoa Street Carpark, Alexandra Headland</t>
  </si>
  <si>
    <t>Katoa Street Carpark</t>
  </si>
  <si>
    <t>Kauri Lane, Cooroy</t>
  </si>
  <si>
    <t>Kauri Lane</t>
  </si>
  <si>
    <t>Kauri Drive, Montville</t>
  </si>
  <si>
    <t>Kauri Drive</t>
  </si>
  <si>
    <t>Kauri Street, Cooroy</t>
  </si>
  <si>
    <t>Kauri Street</t>
  </si>
  <si>
    <t>Kawana Street, Alexandra Headland</t>
  </si>
  <si>
    <t>Kawana Street</t>
  </si>
  <si>
    <t>Kawanna Street, Mudjimba</t>
  </si>
  <si>
    <t>Kawanna Street</t>
  </si>
  <si>
    <t>Kay Avenue, Bli Bli</t>
  </si>
  <si>
    <t>Kay Avenue</t>
  </si>
  <si>
    <t>Kayleigh Drive, Buderim</t>
  </si>
  <si>
    <t>Kayleigh Drive</t>
  </si>
  <si>
    <t>Kearns Court, Nambour</t>
  </si>
  <si>
    <t>Kearns Court</t>
  </si>
  <si>
    <t>Keel Court, Noosaville</t>
  </si>
  <si>
    <t>Keel Court</t>
  </si>
  <si>
    <t>Keil Street, Woombye</t>
  </si>
  <si>
    <t>Keil Street</t>
  </si>
  <si>
    <t>Keith Court, Marcoola</t>
  </si>
  <si>
    <t>Keith Court</t>
  </si>
  <si>
    <t>Keith Royal Drive, Marcoola</t>
  </si>
  <si>
    <t>Keith Royal Drive</t>
  </si>
  <si>
    <t>Kelks Hill Road, Nambour</t>
  </si>
  <si>
    <t>Kelks Hill Road</t>
  </si>
  <si>
    <t>Kellehers Road, Pomona</t>
  </si>
  <si>
    <t>Kellehers Road</t>
  </si>
  <si>
    <t>Kelly Court, Buderim</t>
  </si>
  <si>
    <t>Kelly Court</t>
  </si>
  <si>
    <t>Kelly Court, Lake Macdonald</t>
  </si>
  <si>
    <t>Kenewin Avenue, Maroochydore</t>
  </si>
  <si>
    <t>Kenewin Avenue</t>
  </si>
  <si>
    <t>Kenilworth Skyring Creek Road, Ridgewood</t>
  </si>
  <si>
    <t>Kenilworth Skyring Creek Road</t>
  </si>
  <si>
    <t xml:space="preserve">Kenilworth-Brooloo Road, </t>
  </si>
  <si>
    <t>Kenilworth-Brooloo Road</t>
  </si>
  <si>
    <t xml:space="preserve"> </t>
  </si>
  <si>
    <t>Kennedy Road, Bli Bli</t>
  </si>
  <si>
    <t>Kennedy Road</t>
  </si>
  <si>
    <t>Kennedys Road, Cooroy</t>
  </si>
  <si>
    <t>Kennedys Road</t>
  </si>
  <si>
    <t>Kensington Drive, Cooroy</t>
  </si>
  <si>
    <t>Kensington Drive</t>
  </si>
  <si>
    <t>Kensington Street, Palmwoods</t>
  </si>
  <si>
    <t>Kensington Street</t>
  </si>
  <si>
    <t>Kent Court, Buderim</t>
  </si>
  <si>
    <t>Kent Court</t>
  </si>
  <si>
    <t>Kentia Street, Highworth</t>
  </si>
  <si>
    <t>Kentia Street</t>
  </si>
  <si>
    <t>Kentish Road, Kiels Mountain</t>
  </si>
  <si>
    <t>Kentish Road</t>
  </si>
  <si>
    <t>Keppel Lane, Buderim</t>
  </si>
  <si>
    <t>Keppel Lane</t>
  </si>
  <si>
    <t>Kepplegrove Drive, Sippy Downs</t>
  </si>
  <si>
    <t>Kepplegrove Drive</t>
  </si>
  <si>
    <t>Kerada Road, Nambour</t>
  </si>
  <si>
    <t>Kerada Road</t>
  </si>
  <si>
    <t>Kerenjon Avenue, Buderim</t>
  </si>
  <si>
    <t>Kerenjon Avenue</t>
  </si>
  <si>
    <t>Kerlin Lane, Woombye</t>
  </si>
  <si>
    <t>Kerlin Lane</t>
  </si>
  <si>
    <t>Kerrs Lane, Coes Creek</t>
  </si>
  <si>
    <t>Kerrs Lane</t>
  </si>
  <si>
    <t>Kerryl Street, Kunda Park</t>
  </si>
  <si>
    <t>Kerryl Street</t>
  </si>
  <si>
    <t>Kessling Avenue, Kunda Park</t>
  </si>
  <si>
    <t>Kessling Avenue</t>
  </si>
  <si>
    <t>Kestral Court, Buderim</t>
  </si>
  <si>
    <t>Kestral Court</t>
  </si>
  <si>
    <t>Kestrel Crescent, Peregian Beach</t>
  </si>
  <si>
    <t>Kestrel Crescent</t>
  </si>
  <si>
    <t>Keswick Place, Buderim</t>
  </si>
  <si>
    <t>Keswick Place</t>
  </si>
  <si>
    <t>Ketch Place, Noosaville</t>
  </si>
  <si>
    <t>Ketch Place</t>
  </si>
  <si>
    <t>Kevlar Court, Sunrise Beach</t>
  </si>
  <si>
    <t>Kevlar Court</t>
  </si>
  <si>
    <t>Key Court, Noosa Heads</t>
  </si>
  <si>
    <t>Key Court</t>
  </si>
  <si>
    <t>Keywest Avenue, Coolum Beach</t>
  </si>
  <si>
    <t>Keywest Avenue</t>
  </si>
  <si>
    <t>Khancoban Drive, Buderim</t>
  </si>
  <si>
    <t>Khancoban Drive</t>
  </si>
  <si>
    <t>Kiah Court, Cooran</t>
  </si>
  <si>
    <t>Kiah Court</t>
  </si>
  <si>
    <t>Kiama Street, Coes Creek</t>
  </si>
  <si>
    <t>Kiama Street</t>
  </si>
  <si>
    <t>Kiamba Road, Kiamba</t>
  </si>
  <si>
    <t>Kiamba Road</t>
  </si>
  <si>
    <t>Kiamba Court, Sunshine Beach</t>
  </si>
  <si>
    <t>Kiamba Court</t>
  </si>
  <si>
    <t>Kiata Court, Noosa Heads</t>
  </si>
  <si>
    <t>Kiata Court</t>
  </si>
  <si>
    <t>Kiata Court, Mount Coolum</t>
  </si>
  <si>
    <t>Kidaman Creek Road, Kidaman Creek</t>
  </si>
  <si>
    <t>Kidaman Creek Road</t>
  </si>
  <si>
    <t>Kidd Road, Pomona</t>
  </si>
  <si>
    <t>Kidd Road</t>
  </si>
  <si>
    <t>Kiel Mountain Road, Kiels Mountain</t>
  </si>
  <si>
    <t>Kiel Mountain Road</t>
  </si>
  <si>
    <t>Kikuyu Street, Bli Bli</t>
  </si>
  <si>
    <t>Kikuyu Street</t>
  </si>
  <si>
    <t>Kildeys Road, Cootharaba</t>
  </si>
  <si>
    <t>Kildeys Road</t>
  </si>
  <si>
    <t>Killara Avenue, Coolum Beach</t>
  </si>
  <si>
    <t>Killara Avenue</t>
  </si>
  <si>
    <t>Killarney Crescent, Nambour</t>
  </si>
  <si>
    <t>Killarney Crescent</t>
  </si>
  <si>
    <t>Killawarra Road, Lake Macdonald</t>
  </si>
  <si>
    <t>Killawarra Road</t>
  </si>
  <si>
    <t>Killeen Close, Buderim</t>
  </si>
  <si>
    <t>Killeen Close</t>
  </si>
  <si>
    <t>Killick Street, Kunda Park</t>
  </si>
  <si>
    <t>Killick Street</t>
  </si>
  <si>
    <t>Kim Close, Mount Coolum</t>
  </si>
  <si>
    <t>Kim Close</t>
  </si>
  <si>
    <t>Kimbah Court, Cooroibah</t>
  </si>
  <si>
    <t>Kimbah Court</t>
  </si>
  <si>
    <t>Kimbarra Court, Buderim</t>
  </si>
  <si>
    <t>Kimbarra Court</t>
  </si>
  <si>
    <t>Kimberley Court, Doonan</t>
  </si>
  <si>
    <t>Kimberley Court</t>
  </si>
  <si>
    <t>Kimberley Court, Eumundi</t>
  </si>
  <si>
    <t>Kimberly Court, Buderim</t>
  </si>
  <si>
    <t>Kimberly Court</t>
  </si>
  <si>
    <t>Kindal Court, Palmwoods</t>
  </si>
  <si>
    <t>Kindal Court</t>
  </si>
  <si>
    <t>King Street, Maroochydore</t>
  </si>
  <si>
    <t>King Street</t>
  </si>
  <si>
    <t>King Street, Buderim</t>
  </si>
  <si>
    <t>King Street, Cooran</t>
  </si>
  <si>
    <t>King Creek Road, Eerwah Vale</t>
  </si>
  <si>
    <t>King Creek Road</t>
  </si>
  <si>
    <t>King Parrot Lane, Ridgewood</t>
  </si>
  <si>
    <t>King Parrot Lane</t>
  </si>
  <si>
    <t>King Street Service Road, Cooran</t>
  </si>
  <si>
    <t>King Street Service Road</t>
  </si>
  <si>
    <t>Kingfish Court, Mountain Creek</t>
  </si>
  <si>
    <t>Kingfish Court</t>
  </si>
  <si>
    <t>Kingfisher Court, Kuluin</t>
  </si>
  <si>
    <t>Kingfisher Court</t>
  </si>
  <si>
    <t>Kingfisher Drive, Peregian Beach</t>
  </si>
  <si>
    <t>Kingfisher Drive</t>
  </si>
  <si>
    <t>Kingfisher Ridge, Kureelpa</t>
  </si>
  <si>
    <t>Kingfisher Ridge</t>
  </si>
  <si>
    <t>Kings Place, Burnside</t>
  </si>
  <si>
    <t>Kings Place</t>
  </si>
  <si>
    <t>Kings Road South, Cooroy Mountain</t>
  </si>
  <si>
    <t>Kings Road South</t>
  </si>
  <si>
    <t>Kings Road North, Cooroy Mountain</t>
  </si>
  <si>
    <t>Kings Road North</t>
  </si>
  <si>
    <t>Kingsford Smith Parade, Maroochydore</t>
  </si>
  <si>
    <t>Kingsford Smith Parade</t>
  </si>
  <si>
    <t>Kingsgate Drive, Tinbeerwah</t>
  </si>
  <si>
    <t>Kingsgate Drive</t>
  </si>
  <si>
    <t>Kingsgrove Court, Buderim</t>
  </si>
  <si>
    <t>Kingsgrove Court</t>
  </si>
  <si>
    <t>Kingsmill Circuit, Peregian Springs</t>
  </si>
  <si>
    <t>Kingsmill Circuit</t>
  </si>
  <si>
    <t>Kingston Street, Peregian Springs</t>
  </si>
  <si>
    <t>Kingston Street</t>
  </si>
  <si>
    <t>Kingsview Drive, Flaxton</t>
  </si>
  <si>
    <t>Kingsview Drive</t>
  </si>
  <si>
    <t>Kinmond Creek Road, Cootharaba</t>
  </si>
  <si>
    <t>Kinmond Creek Road</t>
  </si>
  <si>
    <t>Kinsale Court, Kuluin</t>
  </si>
  <si>
    <t>Kinsale Court</t>
  </si>
  <si>
    <t>Kippara Lane, Maroochydore</t>
  </si>
  <si>
    <t>Kippara Lane</t>
  </si>
  <si>
    <t>Kirby Court, Tanawha</t>
  </si>
  <si>
    <t>Kirby Court</t>
  </si>
  <si>
    <t>Kirbys Road, Montville</t>
  </si>
  <si>
    <t>Kirbys Road</t>
  </si>
  <si>
    <t>Kirbys Road, Obi Obi</t>
  </si>
  <si>
    <t>Kiri Court, Buderim</t>
  </si>
  <si>
    <t>Kiri Court</t>
  </si>
  <si>
    <t>Kirra Road, Maroochy River</t>
  </si>
  <si>
    <t>Kirra Road</t>
  </si>
  <si>
    <t>Kirrawood Court, Maroochy River</t>
  </si>
  <si>
    <t>Kirrawood Court</t>
  </si>
  <si>
    <t>Kirsten Court, Maroochydore</t>
  </si>
  <si>
    <t>Kirsten Court</t>
  </si>
  <si>
    <t>Kirsty Drive, Tanawha</t>
  </si>
  <si>
    <t>Kirsty Drive</t>
  </si>
  <si>
    <t>Kitney Close, Tanawha</t>
  </si>
  <si>
    <t>Kitney Close</t>
  </si>
  <si>
    <t>Kittyhawk Close, Marcoola</t>
  </si>
  <si>
    <t>Kittyhawk Close</t>
  </si>
  <si>
    <t>Klinain Street, Coes Creek</t>
  </si>
  <si>
    <t>Klinain Street</t>
  </si>
  <si>
    <t>Klotz Road, Yandina</t>
  </si>
  <si>
    <t>Klotz Road</t>
  </si>
  <si>
    <t>Koala Court, Mooloolaba</t>
  </si>
  <si>
    <t>Koala Court</t>
  </si>
  <si>
    <t>Koala Crescent, Lake Macdonald</t>
  </si>
  <si>
    <t>Koala Crescent</t>
  </si>
  <si>
    <t>Koala Hill Drive, Rosemount</t>
  </si>
  <si>
    <t>Koala Hill Drive</t>
  </si>
  <si>
    <t>Koala Park Carpark, Nambour</t>
  </si>
  <si>
    <t>Koala Park Carpark</t>
  </si>
  <si>
    <t>Kocho Road, Image Flat</t>
  </si>
  <si>
    <t>Kocho Road</t>
  </si>
  <si>
    <t>Koel Street, Noosaville</t>
  </si>
  <si>
    <t>Koel Street</t>
  </si>
  <si>
    <t>Koki Court, Mountain Creek</t>
  </si>
  <si>
    <t>Koki Court</t>
  </si>
  <si>
    <t>Kokoda Avenue, Bli Bli</t>
  </si>
  <si>
    <t>Kokoda Avenue</t>
  </si>
  <si>
    <t>Kolora Place, Palmwoods</t>
  </si>
  <si>
    <t>Kolora Place</t>
  </si>
  <si>
    <t>Kona Court, Mountain Creek</t>
  </si>
  <si>
    <t>Kona Court</t>
  </si>
  <si>
    <t>Kondalilla Falls Road, Flaxton</t>
  </si>
  <si>
    <t>Kondalilla Falls Road</t>
  </si>
  <si>
    <t>Kondalilla Falls Carpark, Flaxton</t>
  </si>
  <si>
    <t>Kondalilla Falls Carpark</t>
  </si>
  <si>
    <t>Kononda Court, Mooloolaba</t>
  </si>
  <si>
    <t>Kononda Court</t>
  </si>
  <si>
    <t>Kookaburra Lane, Noosa Heads</t>
  </si>
  <si>
    <t>Kookaburra Lane</t>
  </si>
  <si>
    <t>Kookaburra Close, Bli Bli</t>
  </si>
  <si>
    <t>Kookaburra Close</t>
  </si>
  <si>
    <t>Koongalba Street, Yandina</t>
  </si>
  <si>
    <t>Koongalba Street</t>
  </si>
  <si>
    <t>Kooralbyn Court, Nambour</t>
  </si>
  <si>
    <t>Kooralbyn Court</t>
  </si>
  <si>
    <t>Koorawatha Lane, Palmwoods</t>
  </si>
  <si>
    <t>Koorawatha Lane</t>
  </si>
  <si>
    <t>Kooringa Court, Maroochydore</t>
  </si>
  <si>
    <t>Kooringa Court</t>
  </si>
  <si>
    <t>Kooyonga Court, Nambour</t>
  </si>
  <si>
    <t>Kooyonga Court</t>
  </si>
  <si>
    <t>Kowonga Street, Pacific Paradise</t>
  </si>
  <si>
    <t>Kowonga Street</t>
  </si>
  <si>
    <t>Kowree Crescent, Maroochydore</t>
  </si>
  <si>
    <t>Kowree Crescent</t>
  </si>
  <si>
    <t>Krause Road, North Arm</t>
  </si>
  <si>
    <t>Krause Road</t>
  </si>
  <si>
    <t>Kris Court, Bli Bli</t>
  </si>
  <si>
    <t>Kris Court</t>
  </si>
  <si>
    <t>Kristen Close, Buderim</t>
  </si>
  <si>
    <t>Kristen Close</t>
  </si>
  <si>
    <t>Kromes Road, North Arm</t>
  </si>
  <si>
    <t>Kromes Road</t>
  </si>
  <si>
    <t>Kumbar Street, Pacific Paradise</t>
  </si>
  <si>
    <t>Kumbar Street</t>
  </si>
  <si>
    <t>Kundart Street, Coes Creek</t>
  </si>
  <si>
    <t>Kundart Street</t>
  </si>
  <si>
    <t>Kupiano Drive, Bli Bli</t>
  </si>
  <si>
    <t>Kupiano Drive</t>
  </si>
  <si>
    <t>Kuran Street, Maroochydore</t>
  </si>
  <si>
    <t>Kuran Street</t>
  </si>
  <si>
    <t>Kureelpa Falls Road, Kureelpa</t>
  </si>
  <si>
    <t>Kureelpa Falls Road</t>
  </si>
  <si>
    <t>Ku-Ring-Gai Court, Kuluin</t>
  </si>
  <si>
    <t>Ku-Ring-Gai Court</t>
  </si>
  <si>
    <t>Kurrajong Court, Montville</t>
  </si>
  <si>
    <t>Kurrajong Court</t>
  </si>
  <si>
    <t>Kurrajong Place, Tewantin</t>
  </si>
  <si>
    <t>Kurrajong Place</t>
  </si>
  <si>
    <t>Kurrimine Crescent, Mountain Creek</t>
  </si>
  <si>
    <t>Kurrimine Crescent</t>
  </si>
  <si>
    <t>Kuskopf Place, Woombye</t>
  </si>
  <si>
    <t>Kuskopf Place</t>
  </si>
  <si>
    <t>Kyamba Court, Mooloolaba</t>
  </si>
  <si>
    <t>Kyamba Court</t>
  </si>
  <si>
    <t>Kyle Court, Doonan</t>
  </si>
  <si>
    <t>Kyle Court</t>
  </si>
  <si>
    <t>Kylee Crescent, Maroochydore</t>
  </si>
  <si>
    <t>Kylee Crescent</t>
  </si>
  <si>
    <t>Kylie Court, Pomona</t>
  </si>
  <si>
    <t>Kylie Court</t>
  </si>
  <si>
    <t>Laburnum Grove, Parklands</t>
  </si>
  <si>
    <t>Laburnum Grove</t>
  </si>
  <si>
    <t>Laburnum Crescent, Noosaville</t>
  </si>
  <si>
    <t>Laburnum Crescent</t>
  </si>
  <si>
    <t>Lacebark Street, Mountain Creek</t>
  </si>
  <si>
    <t>Lacebark Street</t>
  </si>
  <si>
    <t>Lacewing Drive, Sippy Downs</t>
  </si>
  <si>
    <t>Lacewing Drive</t>
  </si>
  <si>
    <t>Lacey Lane, Yandina</t>
  </si>
  <si>
    <t>Lacey Lane</t>
  </si>
  <si>
    <t>Lachlan Avenue, Nambour</t>
  </si>
  <si>
    <t>Lachlan Avenue</t>
  </si>
  <si>
    <t>Lady Musgrave Drive, Mountain Creek</t>
  </si>
  <si>
    <t>Lady Musgrave Drive</t>
  </si>
  <si>
    <t>Lady Musgrave Drive High School Carpark, Mountain Creek</t>
  </si>
  <si>
    <t>Lady Musgrave Drive High School Carpark</t>
  </si>
  <si>
    <t>Lady Musgrave Drive High School Carpark 2 Carpark, Mountain Creek</t>
  </si>
  <si>
    <t>Lady Musgrave Drive High School Carpark 2 Carpark</t>
  </si>
  <si>
    <t>Lady Musgrave Drive Primary School Carpark, Mountain Creek</t>
  </si>
  <si>
    <t>Lady Musgrave Drive Primary School Carpark</t>
  </si>
  <si>
    <t>Lagoda Drive, Mount Coolum</t>
  </si>
  <si>
    <t>Lagoda Drive</t>
  </si>
  <si>
    <t>Lagoon Drive, Palmwoods</t>
  </si>
  <si>
    <t>Lagoon Drive</t>
  </si>
  <si>
    <t>Lagoona Drive, Noosa Heads</t>
  </si>
  <si>
    <t>Lagoona Drive</t>
  </si>
  <si>
    <t>Laguna Court, Coolum Beach</t>
  </si>
  <si>
    <t>Laguna Court</t>
  </si>
  <si>
    <t>Laguna Grove, Doonan</t>
  </si>
  <si>
    <t>Laguna Grove</t>
  </si>
  <si>
    <t>Laguna Street, Boreen Point</t>
  </si>
  <si>
    <t>Laguna Street</t>
  </si>
  <si>
    <t>Laidlaw Road, Coes Creek</t>
  </si>
  <si>
    <t>Laidlaw Road</t>
  </si>
  <si>
    <t>Laidlaw Road, Woombye</t>
  </si>
  <si>
    <t>Lake Street, Tewantin</t>
  </si>
  <si>
    <t>Lake Street</t>
  </si>
  <si>
    <t>Lake Court, Tewantin</t>
  </si>
  <si>
    <t>Lake Court</t>
  </si>
  <si>
    <t>Lake Court, Maroochydore</t>
  </si>
  <si>
    <t>Lake Cooroibah Road, Cooroibah</t>
  </si>
  <si>
    <t>Lake Cooroibah Road</t>
  </si>
  <si>
    <t>Lake Dunethin Road, Maroochy River</t>
  </si>
  <si>
    <t>Lake Dunethin Road</t>
  </si>
  <si>
    <t>Lake Edge Drive, Noosa Heads</t>
  </si>
  <si>
    <t>Lake Edge Drive</t>
  </si>
  <si>
    <t>Lake Entrance Boulevard, Noosaville</t>
  </si>
  <si>
    <t>Lake Entrance Boulevard</t>
  </si>
  <si>
    <t>Lake Flat Road, Cootharaba</t>
  </si>
  <si>
    <t>Lake Flat Road</t>
  </si>
  <si>
    <t>Lake Macdonald Drive, Lake Macdonald</t>
  </si>
  <si>
    <t>Lake Macdonald Drive</t>
  </si>
  <si>
    <t>Lake Ridge Court, Lake Macdonald</t>
  </si>
  <si>
    <t>Lake Ridge Court</t>
  </si>
  <si>
    <t>Lake Street Service Road, Tewantin</t>
  </si>
  <si>
    <t>Lake Street Service Road</t>
  </si>
  <si>
    <t>Lake View Drive, Tewantin</t>
  </si>
  <si>
    <t>Lake View Drive</t>
  </si>
  <si>
    <t>Lake View Drive, Twin Waters</t>
  </si>
  <si>
    <t>Lake View Court, Weyba Downs</t>
  </si>
  <si>
    <t>Lake View Court</t>
  </si>
  <si>
    <t>Lake Vista Drive, Peregian Springs</t>
  </si>
  <si>
    <t>Lake Vista Drive</t>
  </si>
  <si>
    <t>Lake Weyba Drive, Weyba Downs</t>
  </si>
  <si>
    <t>Lake Weyba Drive</t>
  </si>
  <si>
    <t>Lake Weyba Drive, Noosaville</t>
  </si>
  <si>
    <t>Lakedrive Crescent, Marcoola</t>
  </si>
  <si>
    <t>Lakedrive Crescent</t>
  </si>
  <si>
    <t>Lakehead Drive, Sippy Downs</t>
  </si>
  <si>
    <t>Lakehead Drive</t>
  </si>
  <si>
    <t>Lakeshore Place, Peregian Springs</t>
  </si>
  <si>
    <t>Lakeshore Place</t>
  </si>
  <si>
    <t>Lakeshore Avenue, Buderim</t>
  </si>
  <si>
    <t>Lakeshore Avenue</t>
  </si>
  <si>
    <t>Lakeside Drive, Peregian Springs</t>
  </si>
  <si>
    <t>Lakeside Drive</t>
  </si>
  <si>
    <t>Lakeside Drive, Cooroibah</t>
  </si>
  <si>
    <t>Lakeway Drive, Cooroibah</t>
  </si>
  <si>
    <t>Lakeway Drive</t>
  </si>
  <si>
    <t>Lakewood Drive, Weyba Downs</t>
  </si>
  <si>
    <t>Lakewood Drive</t>
  </si>
  <si>
    <t>Lalor Road, Yandina</t>
  </si>
  <si>
    <t>Lalor Road</t>
  </si>
  <si>
    <t>Lamandra Lane, Sippy Downs</t>
  </si>
  <si>
    <t>Lamandra Lane</t>
  </si>
  <si>
    <t>Lamington Terrace, Nambour</t>
  </si>
  <si>
    <t>Lamington Terrace</t>
  </si>
  <si>
    <t>Lamington Place, Sippy Downs</t>
  </si>
  <si>
    <t>Lamington Place</t>
  </si>
  <si>
    <t>Lamonts Road, Cooroy</t>
  </si>
  <si>
    <t>Lamonts Road</t>
  </si>
  <si>
    <t>Lanata Crescent, Mountain Creek</t>
  </si>
  <si>
    <t>Lanata Crescent</t>
  </si>
  <si>
    <t>Lancaster Lane, Cooroibah</t>
  </si>
  <si>
    <t>Lancaster Lane</t>
  </si>
  <si>
    <t>Lancaster Close, Woombye</t>
  </si>
  <si>
    <t>Lancaster Close</t>
  </si>
  <si>
    <t>Lancewood Avenue, Peregian Beach</t>
  </si>
  <si>
    <t>Lancewood Avenue</t>
  </si>
  <si>
    <t>Lancewood Close, Buderim</t>
  </si>
  <si>
    <t>Lancewood Close</t>
  </si>
  <si>
    <t>Lancing Court, Marcoola</t>
  </si>
  <si>
    <t>Lancing Court</t>
  </si>
  <si>
    <t>Landershute Road, Palmwoods</t>
  </si>
  <si>
    <t>Landershute Road</t>
  </si>
  <si>
    <t>Landing Ground Track, Noosa North Shore</t>
  </si>
  <si>
    <t>Landing Ground Track</t>
  </si>
  <si>
    <t>Landrail Street, Peregian Beach</t>
  </si>
  <si>
    <t>Landrail Street</t>
  </si>
  <si>
    <t>Lanena Street, Mountain Creek</t>
  </si>
  <si>
    <t>Lanena Street</t>
  </si>
  <si>
    <t>Lang Street, Coolum Beach</t>
  </si>
  <si>
    <t>Lang Street</t>
  </si>
  <si>
    <t>Langfeldt Road, Belli Park</t>
  </si>
  <si>
    <t>Langfeldt Road</t>
  </si>
  <si>
    <t>Langura Street, Noosa Heads</t>
  </si>
  <si>
    <t>Langura Street</t>
  </si>
  <si>
    <t>Lantana Lane, Mapleton</t>
  </si>
  <si>
    <t>Lantana Lane</t>
  </si>
  <si>
    <t>Lanyana Way, Noosa Heads</t>
  </si>
  <si>
    <t>Lanyana Way</t>
  </si>
  <si>
    <t>Lara Drive, Buderim</t>
  </si>
  <si>
    <t>Lara Drive</t>
  </si>
  <si>
    <t>Larch Court, Buderim</t>
  </si>
  <si>
    <t>Larch Court</t>
  </si>
  <si>
    <t>Larkin Street, Maroochydore</t>
  </si>
  <si>
    <t>Larkin Street</t>
  </si>
  <si>
    <t>Larneys Lane, Eerwah Vale</t>
  </si>
  <si>
    <t>Larneys Lane</t>
  </si>
  <si>
    <t>Latimer Crescent, Sippy Downs</t>
  </si>
  <si>
    <t>Latimer Crescent</t>
  </si>
  <si>
    <t>Laurel Avenue, Nambour</t>
  </si>
  <si>
    <t>Laurel Avenue</t>
  </si>
  <si>
    <t>Laurel Lane, Lake Macdonald</t>
  </si>
  <si>
    <t>Laurel Lane</t>
  </si>
  <si>
    <t>Laurel Court, Flaxton</t>
  </si>
  <si>
    <t>Laurel Court</t>
  </si>
  <si>
    <t>Lauren Drive, Buderim</t>
  </si>
  <si>
    <t>Lauren Drive</t>
  </si>
  <si>
    <t>Laurina Court, Tewantin</t>
  </si>
  <si>
    <t>Laurina Court</t>
  </si>
  <si>
    <t>Laval Place, Sippy Downs</t>
  </si>
  <si>
    <t>Laval Place</t>
  </si>
  <si>
    <t>Lavarack Lane, Buderim</t>
  </si>
  <si>
    <t>Lavarack Lane</t>
  </si>
  <si>
    <t>Lavarack Crescent, Buderim</t>
  </si>
  <si>
    <t>Lavarack Crescent</t>
  </si>
  <si>
    <t>Lawnville Road, Black Mountain</t>
  </si>
  <si>
    <t>Lawnville Road</t>
  </si>
  <si>
    <t>Lawrence Street, Mooloolaba</t>
  </si>
  <si>
    <t>Lawrence Street</t>
  </si>
  <si>
    <t>Lawson Close, Nambour</t>
  </si>
  <si>
    <t>Lawson Close</t>
  </si>
  <si>
    <t>Le Claire Place, Buderim</t>
  </si>
  <si>
    <t>Le Claire Place</t>
  </si>
  <si>
    <t>Leafhaven Drive, Tewantin</t>
  </si>
  <si>
    <t>Leafhaven Drive</t>
  </si>
  <si>
    <t>Leafhaven Lane, Tewantin</t>
  </si>
  <si>
    <t>Leafhaven Lane</t>
  </si>
  <si>
    <t>Leafy Lane, Woombye</t>
  </si>
  <si>
    <t>Leafy Lane</t>
  </si>
  <si>
    <t>Leah Close, Buderim</t>
  </si>
  <si>
    <t>Leah Close</t>
  </si>
  <si>
    <t>Learg Street, Coolum Beach</t>
  </si>
  <si>
    <t>Learg Street</t>
  </si>
  <si>
    <t>Leatherwood Lane, Black Mountain</t>
  </si>
  <si>
    <t>Leatherwood Lane</t>
  </si>
  <si>
    <t>Lee Street, Buderim</t>
  </si>
  <si>
    <t>Lee Street</t>
  </si>
  <si>
    <t>Leea Street, Sippy Downs</t>
  </si>
  <si>
    <t>Leea Street</t>
  </si>
  <si>
    <t>Leeons Road, Palmwoods</t>
  </si>
  <si>
    <t>Leeons Road</t>
  </si>
  <si>
    <t>Lees Road, Bridges</t>
  </si>
  <si>
    <t>Lees Road</t>
  </si>
  <si>
    <t>Leeside Place, Noosaville</t>
  </si>
  <si>
    <t>Leeside Place</t>
  </si>
  <si>
    <t>Lefoes Road, Bli Bli</t>
  </si>
  <si>
    <t>Lefoes Road</t>
  </si>
  <si>
    <t>Leggetts Loop, Kin Kin</t>
  </si>
  <si>
    <t>Leggetts Loop</t>
  </si>
  <si>
    <t>Lehmann Court, Buderim</t>
  </si>
  <si>
    <t>Lehmann Court</t>
  </si>
  <si>
    <t>Leichhardt Drive, Yandina Creek</t>
  </si>
  <si>
    <t>Leichhardt Drive</t>
  </si>
  <si>
    <t>Leigha Place, Kureelpa</t>
  </si>
  <si>
    <t>Leigha Place</t>
  </si>
  <si>
    <t>Leith Place, Tewantin</t>
  </si>
  <si>
    <t>Leith Place</t>
  </si>
  <si>
    <t>Lemon Grove Place, Rosemount</t>
  </si>
  <si>
    <t>Lemon Grove Place</t>
  </si>
  <si>
    <t>Lenehans Lane, Doonan</t>
  </si>
  <si>
    <t>Lenehans Lane</t>
  </si>
  <si>
    <t>Lenkunya Place, Mountain Creek</t>
  </si>
  <si>
    <t>Lenkunya Place</t>
  </si>
  <si>
    <t>Lennox Court, Tewantin</t>
  </si>
  <si>
    <t>Lennox Court</t>
  </si>
  <si>
    <t>Lenske Lane, Cooran</t>
  </si>
  <si>
    <t>Lenske Lane</t>
  </si>
  <si>
    <t>Lentara Crescent, Mooloolaba</t>
  </si>
  <si>
    <t>Lentara Crescent</t>
  </si>
  <si>
    <t>Leo Crescent, Alexandra Headland</t>
  </si>
  <si>
    <t>Leo Crescent</t>
  </si>
  <si>
    <t>Leo Alley Road, Noosaville</t>
  </si>
  <si>
    <t>Leo Alley Road</t>
  </si>
  <si>
    <t>Lerner Street, Pacific Paradise</t>
  </si>
  <si>
    <t>Lerner Street</t>
  </si>
  <si>
    <t>Leslie Drive, Noosa Heads</t>
  </si>
  <si>
    <t>Leslie Drive</t>
  </si>
  <si>
    <t>Leslie Drive Service Road, Noosa Heads</t>
  </si>
  <si>
    <t>Leslie Drive Service Road</t>
  </si>
  <si>
    <t>Levy Court, Kuluin</t>
  </si>
  <si>
    <t>Levy Court</t>
  </si>
  <si>
    <t>Lewis Street, Tewantin</t>
  </si>
  <si>
    <t>Lewis Street</t>
  </si>
  <si>
    <t>Lewis Place, Woombye</t>
  </si>
  <si>
    <t>Lewis Place</t>
  </si>
  <si>
    <t>Lexie Street, Marcoola</t>
  </si>
  <si>
    <t>Lexie Street</t>
  </si>
  <si>
    <t>Liana Place, Forest Glen</t>
  </si>
  <si>
    <t>Liana Place</t>
  </si>
  <si>
    <t>Liane Drive, Lake MacDonald</t>
  </si>
  <si>
    <t>Liane Drive</t>
  </si>
  <si>
    <t>Liberty Place, Sunrise Beach</t>
  </si>
  <si>
    <t>Liberty Place</t>
  </si>
  <si>
    <t>Lichen Court, Buderim</t>
  </si>
  <si>
    <t>Lichen Court</t>
  </si>
  <si>
    <t>Liffy Court, Maroochydore</t>
  </si>
  <si>
    <t>Liffy Court</t>
  </si>
  <si>
    <t>Lilac Court, Mooloolaba</t>
  </si>
  <si>
    <t>Lilac Court</t>
  </si>
  <si>
    <t>Lilly Court, Bli Bli</t>
  </si>
  <si>
    <t>Lilly Court</t>
  </si>
  <si>
    <t>Lilly Pilly Rise, Eumundi</t>
  </si>
  <si>
    <t>Lilly Pilly Rise</t>
  </si>
  <si>
    <t>Lilly Pilly Place, Noosaville</t>
  </si>
  <si>
    <t>Lilly Pilly Place</t>
  </si>
  <si>
    <t>Lillypilly Place, Mooloolaba</t>
  </si>
  <si>
    <t>Lillypilly Place</t>
  </si>
  <si>
    <t>Lily Court, Doonan</t>
  </si>
  <si>
    <t>Lily Court</t>
  </si>
  <si>
    <t>Limetree Lane, Pomona</t>
  </si>
  <si>
    <t>Limetree Lane</t>
  </si>
  <si>
    <t>Limosa Circiut, Noosaville</t>
  </si>
  <si>
    <t>Limosa Circiut</t>
  </si>
  <si>
    <t>Linacre Street, Sippy Downs</t>
  </si>
  <si>
    <t>Linacre Street</t>
  </si>
  <si>
    <t>Lincoln Court, Coolum Beach</t>
  </si>
  <si>
    <t>Lincoln Court</t>
  </si>
  <si>
    <t>Lind Lane, Nambour</t>
  </si>
  <si>
    <t>Lind Lane</t>
  </si>
  <si>
    <t>Lindeman Avenue, Buderim</t>
  </si>
  <si>
    <t>Lindeman Avenue</t>
  </si>
  <si>
    <t>Linden Way, Kuluin</t>
  </si>
  <si>
    <t>Linden Way</t>
  </si>
  <si>
    <t>Linder Place, Buderim</t>
  </si>
  <si>
    <t>Linder Place</t>
  </si>
  <si>
    <t>Lindrick Court, Tewantin</t>
  </si>
  <si>
    <t>Lindrick Court</t>
  </si>
  <si>
    <t>Lindsay Street, Alexandra Headland</t>
  </si>
  <si>
    <t>Lindsay Street</t>
  </si>
  <si>
    <t>Lindsay Road, Buderim</t>
  </si>
  <si>
    <t>Lindsay Road</t>
  </si>
  <si>
    <t>Lindsay Court, Tewantin</t>
  </si>
  <si>
    <t>Lindsay Court</t>
  </si>
  <si>
    <t>Lindsay Road Carpark, Buderim</t>
  </si>
  <si>
    <t>Lindsay Road Carpark</t>
  </si>
  <si>
    <t>Linfield Circuit, Noosaville</t>
  </si>
  <si>
    <t>Linfield Circuit</t>
  </si>
  <si>
    <t>Lingara Avenue, Palmwoods</t>
  </si>
  <si>
    <t>Lingara Avenue</t>
  </si>
  <si>
    <t>Lingard Street, Palmwoods</t>
  </si>
  <si>
    <t>Lingard Street</t>
  </si>
  <si>
    <t>Link Court, Maroochydore</t>
  </si>
  <si>
    <t>Link Court</t>
  </si>
  <si>
    <t>Link Crescent, Coolum Beach</t>
  </si>
  <si>
    <t>Link Crescent</t>
  </si>
  <si>
    <t>Links Drive, Noosa Heads</t>
  </si>
  <si>
    <t>Links Drive</t>
  </si>
  <si>
    <t>Linksland Street, Tewantin</t>
  </si>
  <si>
    <t>Linksland Street</t>
  </si>
  <si>
    <t>Lintott Court, Noosaville</t>
  </si>
  <si>
    <t>Lintott Court</t>
  </si>
  <si>
    <t>Lionel Donovan Drive, Noosaville</t>
  </si>
  <si>
    <t>Lionel Donovan Drive</t>
  </si>
  <si>
    <t>Lipton Street, Sunrise Beach</t>
  </si>
  <si>
    <t>Lipton Street</t>
  </si>
  <si>
    <t>Lisa Road, Chevallum</t>
  </si>
  <si>
    <t>Lisa Road</t>
  </si>
  <si>
    <t>Lisbon Street, Maroochydore</t>
  </si>
  <si>
    <t>Lisbon Street</t>
  </si>
  <si>
    <t>Lister Lane, Cootharaba</t>
  </si>
  <si>
    <t>Lister Lane</t>
  </si>
  <si>
    <t>Litfin Road, Verrierdale</t>
  </si>
  <si>
    <t>Litfin Road</t>
  </si>
  <si>
    <t>Little Cove Road, Noosa Heads</t>
  </si>
  <si>
    <t>Little Cove Road</t>
  </si>
  <si>
    <t>Little Creek Road, Cooroibah</t>
  </si>
  <si>
    <t>Little Creek Road</t>
  </si>
  <si>
    <t>Little Horseshoe Lane, Buderim</t>
  </si>
  <si>
    <t>Little Horseshoe Lane</t>
  </si>
  <si>
    <t>Little Springs Lane, Lake Macdonald</t>
  </si>
  <si>
    <t>Little Springs Lane</t>
  </si>
  <si>
    <t>Littleridge Court, Doonan</t>
  </si>
  <si>
    <t>Littleridge Court</t>
  </si>
  <si>
    <t>Livistona Drive, Doonan</t>
  </si>
  <si>
    <t>Livistona Drive</t>
  </si>
  <si>
    <t>Livistona Place, Twin Waters</t>
  </si>
  <si>
    <t>Livistona Place</t>
  </si>
  <si>
    <t>Loang Court, Mountain Creek</t>
  </si>
  <si>
    <t>Loang Court</t>
  </si>
  <si>
    <t>Loatta Court, Buderim</t>
  </si>
  <si>
    <t>Loatta Court</t>
  </si>
  <si>
    <t>Loch Lomond Court, Buderim</t>
  </si>
  <si>
    <t>Loch Lomond Court</t>
  </si>
  <si>
    <t>Lockes Lane, Belli Park</t>
  </si>
  <si>
    <t>Lockes Lane</t>
  </si>
  <si>
    <t>Logwoods Road, Eudlo</t>
  </si>
  <si>
    <t>Logwoods Road</t>
  </si>
  <si>
    <t>Lomandra Close, Woombye</t>
  </si>
  <si>
    <t>Lomandra Close</t>
  </si>
  <si>
    <t>Lomandra Place, Tewantin</t>
  </si>
  <si>
    <t>Lomandra Place</t>
  </si>
  <si>
    <t>Lone Hand Lane, Eumundi</t>
  </si>
  <si>
    <t>Lone Hand Lane</t>
  </si>
  <si>
    <t>Lone Hand Road, Eumundi</t>
  </si>
  <si>
    <t>Lone Hand Road</t>
  </si>
  <si>
    <t>Lonergan Lane, Eumundi</t>
  </si>
  <si>
    <t>Lonergan Lane</t>
  </si>
  <si>
    <t>Lonergan Lane Carpark, Eumundi</t>
  </si>
  <si>
    <t>Lonergan Lane Carpark</t>
  </si>
  <si>
    <t>Long Beach Avenue, Coolum Beach</t>
  </si>
  <si>
    <t>Long Beach Avenue</t>
  </si>
  <si>
    <t>Longan Road, Cooloolabin</t>
  </si>
  <si>
    <t>Longan Road</t>
  </si>
  <si>
    <t>Longcove Place, Peregian Springs</t>
  </si>
  <si>
    <t>Longcove Place</t>
  </si>
  <si>
    <t>Longford Court, Buderim</t>
  </si>
  <si>
    <t>Longford Court</t>
  </si>
  <si>
    <t>Longview Place, Woombye</t>
  </si>
  <si>
    <t>Longview Place</t>
  </si>
  <si>
    <t>Longwood Drive, Peregian Springs</t>
  </si>
  <si>
    <t>Longwood Drive</t>
  </si>
  <si>
    <t>Lookout Road, Coolum Beach</t>
  </si>
  <si>
    <t>Lookout Road</t>
  </si>
  <si>
    <t>Loparo Court, Nambour</t>
  </si>
  <si>
    <t>Loparo Court</t>
  </si>
  <si>
    <t>Lorien Avenue, Coolum Beach</t>
  </si>
  <si>
    <t>Lorien Avenue</t>
  </si>
  <si>
    <t>Lorikeet Lane, Cooroy</t>
  </si>
  <si>
    <t>Lorikeet Lane</t>
  </si>
  <si>
    <t>Lorikeet Drive, Peregian Beach</t>
  </si>
  <si>
    <t>Lorikeet Drive</t>
  </si>
  <si>
    <t>Lorilet Street, Peregian Beach</t>
  </si>
  <si>
    <t>Lorilet Street</t>
  </si>
  <si>
    <t>Lorraine Avenue, Marcoola</t>
  </si>
  <si>
    <t>Lorraine Avenue</t>
  </si>
  <si>
    <t>Lotus Place, Bli Bli</t>
  </si>
  <si>
    <t>Lotus Place</t>
  </si>
  <si>
    <t>Louis Bazzo Drive, Pomona</t>
  </si>
  <si>
    <t>Louis Bazzo Drive</t>
  </si>
  <si>
    <t>Louise Lane, Nambour</t>
  </si>
  <si>
    <t>Louise Lane</t>
  </si>
  <si>
    <t>Low Street, Yandina</t>
  </si>
  <si>
    <t>Low Street</t>
  </si>
  <si>
    <t>Low Street, Eumundi</t>
  </si>
  <si>
    <t>Lowan Crescent, Peregian Beach</t>
  </si>
  <si>
    <t>Lowan Crescent</t>
  </si>
  <si>
    <t>Lowe Street, Nambour</t>
  </si>
  <si>
    <t>Lowe Street</t>
  </si>
  <si>
    <t>Lowe Court, Tewantin</t>
  </si>
  <si>
    <t>Lowe Court</t>
  </si>
  <si>
    <t>Lower Landershute Road, Landers Shoot</t>
  </si>
  <si>
    <t>Lower Landershute Road</t>
  </si>
  <si>
    <t>Lower Mill Road, Cooroy</t>
  </si>
  <si>
    <t>Lower Mill Road</t>
  </si>
  <si>
    <t>Lower Suses Pocket Road, Obi Obi</t>
  </si>
  <si>
    <t>Lower Suses Pocket Road</t>
  </si>
  <si>
    <t>Lowrey Lane, Kenilworth</t>
  </si>
  <si>
    <t>Lowrey Lane</t>
  </si>
  <si>
    <t>Lowry Street, Peregian Beach</t>
  </si>
  <si>
    <t>Lowry Street</t>
  </si>
  <si>
    <t>Lows Drive, Pacific Paradise</t>
  </si>
  <si>
    <t>Lows Drive</t>
  </si>
  <si>
    <t>Lucida Place, Ilkley</t>
  </si>
  <si>
    <t>Lucida Place</t>
  </si>
  <si>
    <t>Lucille Court, Nambour</t>
  </si>
  <si>
    <t>Lucille Court</t>
  </si>
  <si>
    <t>Lukes Road, Cooroy Mountain</t>
  </si>
  <si>
    <t>Lukes Road</t>
  </si>
  <si>
    <t>Lumeah Drive, Mount Coolum</t>
  </si>
  <si>
    <t>Lumeah Drive</t>
  </si>
  <si>
    <t>Lunar Crescent, Noosa Heads</t>
  </si>
  <si>
    <t>Lunar Crescent</t>
  </si>
  <si>
    <t>Lupin Place, Coolum Beach</t>
  </si>
  <si>
    <t>Lupin Place</t>
  </si>
  <si>
    <t>Lurnea Crescent, Mountain Creek</t>
  </si>
  <si>
    <t>Lurnea Crescent</t>
  </si>
  <si>
    <t>Lutana Court, Buderim</t>
  </si>
  <si>
    <t>Lutana Court</t>
  </si>
  <si>
    <t>Lyn Court, Bli Bli</t>
  </si>
  <si>
    <t>Lyn Court</t>
  </si>
  <si>
    <t>Lynd Court, Buderim</t>
  </si>
  <si>
    <t>Lynd Court</t>
  </si>
  <si>
    <t>Lyndhurst Grove, Tewantin</t>
  </si>
  <si>
    <t>Lyndhurst Grove</t>
  </si>
  <si>
    <t>Lyne Court, Tewantin</t>
  </si>
  <si>
    <t>Lyne Court</t>
  </si>
  <si>
    <t>Lynvale Place, Kureelpa</t>
  </si>
  <si>
    <t>Lynvale Place</t>
  </si>
  <si>
    <t>Lyon Place, Sippy Downs</t>
  </si>
  <si>
    <t>Lyon Place</t>
  </si>
  <si>
    <t>Lyra Court, Bli Bli</t>
  </si>
  <si>
    <t>Lyra Court</t>
  </si>
  <si>
    <t>Lyrebird Street, Buderim</t>
  </si>
  <si>
    <t>Lyrebird Street</t>
  </si>
  <si>
    <t>Lyrebird Court, Peregian Beach</t>
  </si>
  <si>
    <t>Lyrebird Court</t>
  </si>
  <si>
    <t>Lysaght Street, Coolum Beach</t>
  </si>
  <si>
    <t>Lysaght Street</t>
  </si>
  <si>
    <t>Lytham Court, Twin Waters</t>
  </si>
  <si>
    <t>Lytham Court</t>
  </si>
  <si>
    <t>Lytham Court, Tewantin</t>
  </si>
  <si>
    <t>Macadam Court, Palmwoods</t>
  </si>
  <si>
    <t>Macadam Court</t>
  </si>
  <si>
    <t>Macadamia Court, Buderim</t>
  </si>
  <si>
    <t>Macadamia Court</t>
  </si>
  <si>
    <t>Macarthur Drive, Maroochydore</t>
  </si>
  <si>
    <t>Macarthur Drive</t>
  </si>
  <si>
    <t>Macdonald Road, Palmwoods</t>
  </si>
  <si>
    <t>Macdonald Road</t>
  </si>
  <si>
    <t>Mace Drive, Buderim</t>
  </si>
  <si>
    <t>Mace Drive</t>
  </si>
  <si>
    <t>Machinery Road, Yandina</t>
  </si>
  <si>
    <t>Machinery Road</t>
  </si>
  <si>
    <t>Mackay Court, Tinbeerwah</t>
  </si>
  <si>
    <t>Mackay Court</t>
  </si>
  <si>
    <t>Mackellar Place, Buderim</t>
  </si>
  <si>
    <t>Mackellar Place</t>
  </si>
  <si>
    <t>Mackenzie Green, Buderim</t>
  </si>
  <si>
    <t>Mackenzie Green</t>
  </si>
  <si>
    <t>Mackerel Street, Noosa North Shore</t>
  </si>
  <si>
    <t>Mackerel Street</t>
  </si>
  <si>
    <t>Macleay Crescent, Pacific Paradise</t>
  </si>
  <si>
    <t>Macleay Crescent</t>
  </si>
  <si>
    <t>Macona Court, Buderim</t>
  </si>
  <si>
    <t>Macona Court</t>
  </si>
  <si>
    <t>Macquarie Court, Nambour</t>
  </si>
  <si>
    <t>Macquarie Court</t>
  </si>
  <si>
    <t>Maddens Crescent, Peregian Springs</t>
  </si>
  <si>
    <t>Maddens Crescent</t>
  </si>
  <si>
    <t>Madison Close, Buderim</t>
  </si>
  <si>
    <t>Madison Close</t>
  </si>
  <si>
    <t>Magellan Crescent, Sippy Downs</t>
  </si>
  <si>
    <t>Magellan Crescent</t>
  </si>
  <si>
    <t>Magenta Drive, Coolum Beach</t>
  </si>
  <si>
    <t>Magenta Drive</t>
  </si>
  <si>
    <t>Magnetic Drive, Buderim</t>
  </si>
  <si>
    <t>Magnetic Drive</t>
  </si>
  <si>
    <t>Magnolia Street, Nambour</t>
  </si>
  <si>
    <t>Magnolia Street</t>
  </si>
  <si>
    <t>Magnolia Street, Marcoola</t>
  </si>
  <si>
    <t>Magpie Lane, Black Mountain</t>
  </si>
  <si>
    <t>Magpie Lane</t>
  </si>
  <si>
    <t>Magpie Street, Nambour</t>
  </si>
  <si>
    <t>Magpie Street</t>
  </si>
  <si>
    <t>Maguires Lane, Cooran</t>
  </si>
  <si>
    <t>Maguires Lane</t>
  </si>
  <si>
    <t>Maheno Court, Sunrise Beach</t>
  </si>
  <si>
    <t>Maheno Court</t>
  </si>
  <si>
    <t>Maher Terrace, Sunshine Beach</t>
  </si>
  <si>
    <t>Maher Terrace</t>
  </si>
  <si>
    <t>Mahers Road, Cooran</t>
  </si>
  <si>
    <t>Mahers Road</t>
  </si>
  <si>
    <t>Mahogany Drive, Marcus Beach</t>
  </si>
  <si>
    <t>Mahogany Drive</t>
  </si>
  <si>
    <t>Mahogany Court, Mooloolaba</t>
  </si>
  <si>
    <t>Mahogany Court</t>
  </si>
  <si>
    <t>Mahonia Lane, Mountain Creek</t>
  </si>
  <si>
    <t>Mahonia Lane</t>
  </si>
  <si>
    <t>Mai Street, Maroochydore</t>
  </si>
  <si>
    <t>Mai Street</t>
  </si>
  <si>
    <t>Mai Court, Maroochydore</t>
  </si>
  <si>
    <t>Mai Court</t>
  </si>
  <si>
    <t>Maiala Court, Belli Park</t>
  </si>
  <si>
    <t>Maiala Court</t>
  </si>
  <si>
    <t>Maidstone Crescent, Peregian Springs</t>
  </si>
  <si>
    <t>Maidstone Crescent</t>
  </si>
  <si>
    <t>Montville Road, Mapleton</t>
  </si>
  <si>
    <t>Montville Road</t>
  </si>
  <si>
    <t>Main Street, Kin Kin</t>
  </si>
  <si>
    <t>Main Street</t>
  </si>
  <si>
    <t>Main Road, Maroochydore</t>
  </si>
  <si>
    <t>Main Road</t>
  </si>
  <si>
    <t>Main Street, Palmwoods</t>
  </si>
  <si>
    <t>Main Street, Buderim</t>
  </si>
  <si>
    <t>Main Camp Road, Eerwah Vale</t>
  </si>
  <si>
    <t>Main Camp Road</t>
  </si>
  <si>
    <t>Main Creek Road, Tanawha</t>
  </si>
  <si>
    <t>Main Creek Road</t>
  </si>
  <si>
    <t>Main Street 196-198 Carpark, Montville</t>
  </si>
  <si>
    <t>Main Street 196-198 Carpark</t>
  </si>
  <si>
    <t>Mainsail Place, Twin Waters</t>
  </si>
  <si>
    <t>Mainsail Place</t>
  </si>
  <si>
    <t>Mainsails Square, Noosa Heads</t>
  </si>
  <si>
    <t>Mainsails Square</t>
  </si>
  <si>
    <t>Majestic Court, Coolum Beach</t>
  </si>
  <si>
    <t>Majestic Court</t>
  </si>
  <si>
    <t>Makena Crescent, Yaroomba</t>
  </si>
  <si>
    <t>Makena Crescent</t>
  </si>
  <si>
    <t>Mako Court, Mountain Creek</t>
  </si>
  <si>
    <t>Mako Court</t>
  </si>
  <si>
    <t>Malabar Court, Mountain Creek</t>
  </si>
  <si>
    <t>Malabar Court</t>
  </si>
  <si>
    <t>Maleny-Kenilworth Road, Kenilworth</t>
  </si>
  <si>
    <t>Maleny-Kenilworth Road</t>
  </si>
  <si>
    <t>Malibu Avenue, Coolum Beach</t>
  </si>
  <si>
    <t>Malibu Avenue</t>
  </si>
  <si>
    <t>Malibu Court, Mountain Creek</t>
  </si>
  <si>
    <t>Malibu Court</t>
  </si>
  <si>
    <t>Mallee Close, Doonan</t>
  </si>
  <si>
    <t>Mallee Close</t>
  </si>
  <si>
    <t>Mallet Street, Kunda Park</t>
  </si>
  <si>
    <t>Mallet Street</t>
  </si>
  <si>
    <t>Malones Road, Kiels Mountain</t>
  </si>
  <si>
    <t>Malones Road</t>
  </si>
  <si>
    <t>Manatunga Parade, Mountain Creek</t>
  </si>
  <si>
    <t>Manatunga Parade</t>
  </si>
  <si>
    <t>Mandin Street, Alexandra Headland</t>
  </si>
  <si>
    <t>Mandin Street</t>
  </si>
  <si>
    <t>Mango Street, Maroochydore</t>
  </si>
  <si>
    <t>Mango Street</t>
  </si>
  <si>
    <t>Mango Lane, Boreen Point</t>
  </si>
  <si>
    <t>Mango Lane</t>
  </si>
  <si>
    <t>Mango Court, Doonan</t>
  </si>
  <si>
    <t>Mango Court</t>
  </si>
  <si>
    <t>Mango Vale Court, Diddillibah</t>
  </si>
  <si>
    <t>Mango Vale Court</t>
  </si>
  <si>
    <t>Mangrove Court, Bli Bli</t>
  </si>
  <si>
    <t>Mangrove Court</t>
  </si>
  <si>
    <t>Manley Drive, Montville</t>
  </si>
  <si>
    <t>Manley Drive</t>
  </si>
  <si>
    <t>Mannikin Road, Tanawha</t>
  </si>
  <si>
    <t>Mannikin Road</t>
  </si>
  <si>
    <t>Manns Road, Black Mountain</t>
  </si>
  <si>
    <t>Manns Road</t>
  </si>
  <si>
    <t>Manor Lane, Buderim</t>
  </si>
  <si>
    <t>Manor Lane</t>
  </si>
  <si>
    <t>Manorina Lane, Cootharaba</t>
  </si>
  <si>
    <t>Manorina Lane</t>
  </si>
  <si>
    <t>Maple Street, Cooroy</t>
  </si>
  <si>
    <t>Maple Street</t>
  </si>
  <si>
    <t>Maple Court, Yandina</t>
  </si>
  <si>
    <t>Maple Court</t>
  </si>
  <si>
    <t>Maple Lane, Cooroy</t>
  </si>
  <si>
    <t>Maple Lane</t>
  </si>
  <si>
    <t>Maple Avenue, Mapleton</t>
  </si>
  <si>
    <t>Maple Avenue</t>
  </si>
  <si>
    <t>Maple Avenue, Tewantin</t>
  </si>
  <si>
    <t>Maplespring Street, Sippy Downs</t>
  </si>
  <si>
    <t>Maplespring Street</t>
  </si>
  <si>
    <t>Mapleton Falls Road, Mapleton</t>
  </si>
  <si>
    <t>Mapleton Falls Road</t>
  </si>
  <si>
    <t>Mapleton Forest Road, Mapleton</t>
  </si>
  <si>
    <t>Mapleton Forest Road</t>
  </si>
  <si>
    <t>Mara Close, Mountain Creek</t>
  </si>
  <si>
    <t>Mara Close</t>
  </si>
  <si>
    <t>Marakari Crescent, Mount Coolum</t>
  </si>
  <si>
    <t>Marakari Crescent</t>
  </si>
  <si>
    <t>Marara Street, Cooroy</t>
  </si>
  <si>
    <t>Marara Street</t>
  </si>
  <si>
    <t>Marcoola Esplanade, Marcoola</t>
  </si>
  <si>
    <t>Marcoola Esplanade</t>
  </si>
  <si>
    <t>Marcoola Esplanade Carpark 1 Carpark, Marcoola</t>
  </si>
  <si>
    <t>Marcoola Esplanade Carpark 1 Carpark</t>
  </si>
  <si>
    <t>Marcus Dunes Court, Castaways Beach</t>
  </si>
  <si>
    <t>Marcus Dunes Court</t>
  </si>
  <si>
    <t>Margaret Street, Palmwoods</t>
  </si>
  <si>
    <t>Margaret Street</t>
  </si>
  <si>
    <t>Margaret Street, Kenilworth</t>
  </si>
  <si>
    <t>Margaret Street, Coolum Beach</t>
  </si>
  <si>
    <t>Margaret Service Road, Palmwoods</t>
  </si>
  <si>
    <t>Margaret Service Road</t>
  </si>
  <si>
    <t>Margaret Street Carpark, Palmwoods</t>
  </si>
  <si>
    <t>Margaret Street Carpark</t>
  </si>
  <si>
    <t>Margit Crescent, Sunrise Beach</t>
  </si>
  <si>
    <t>Margit Crescent</t>
  </si>
  <si>
    <t>Mari Street, Alexandra Headland</t>
  </si>
  <si>
    <t>Mari Street</t>
  </si>
  <si>
    <t>Maria Court, Palmwoods</t>
  </si>
  <si>
    <t>Maria Court</t>
  </si>
  <si>
    <t>Marie Olive Court, Nambour</t>
  </si>
  <si>
    <t>Marie Olive Court</t>
  </si>
  <si>
    <t>Marina Walk, Alexandra Headland</t>
  </si>
  <si>
    <t>Marina Walk</t>
  </si>
  <si>
    <t>Mariner Place, Twin Waters</t>
  </si>
  <si>
    <t>Mariner Place</t>
  </si>
  <si>
    <t>Mariners Place, Sunrise Beach</t>
  </si>
  <si>
    <t>Mariners Place</t>
  </si>
  <si>
    <t>Mariposa Court, Bli Bli</t>
  </si>
  <si>
    <t>Mariposa Court</t>
  </si>
  <si>
    <t>Marjorie Street, Mooloolaba</t>
  </si>
  <si>
    <t>Marjorie Street</t>
  </si>
  <si>
    <t>Mark Street, Buderim</t>
  </si>
  <si>
    <t>Mark Street</t>
  </si>
  <si>
    <t>Marlin Drive, Noosaville</t>
  </si>
  <si>
    <t>Marlin Drive</t>
  </si>
  <si>
    <t>Marlock Court, Doonan</t>
  </si>
  <si>
    <t>Marlock Court</t>
  </si>
  <si>
    <t>Marlock Close, Buderim</t>
  </si>
  <si>
    <t>Marlock Close</t>
  </si>
  <si>
    <t>Marnie Crescent, Doonan</t>
  </si>
  <si>
    <t>Marnie Crescent</t>
  </si>
  <si>
    <t>Maroochy Boulevard, Buderim</t>
  </si>
  <si>
    <t>Maroochy Boulevard</t>
  </si>
  <si>
    <t>Maroochy Spring Drive, Dulong</t>
  </si>
  <si>
    <t>Maroochy Spring Drive</t>
  </si>
  <si>
    <t>Maroochy Waters Drive, Maroochydore</t>
  </si>
  <si>
    <t>Maroochy Waters Drive</t>
  </si>
  <si>
    <t>Maroochy Road, Forest Glen</t>
  </si>
  <si>
    <t>Maroochy Road</t>
  </si>
  <si>
    <t>Maroochydore Basketball Carpark, Buderim</t>
  </si>
  <si>
    <t>Maroochydore Basketball Carpark</t>
  </si>
  <si>
    <t>Maroochydore Cricket Club Carpark, Buderim</t>
  </si>
  <si>
    <t>Maroochydore Cricket Club Carpark</t>
  </si>
  <si>
    <t>Maroochydore Service Road, Kuluin</t>
  </si>
  <si>
    <t>Maroochydore Service Road</t>
  </si>
  <si>
    <t>Maroochydore Slsc Carpark, Maroochydore</t>
  </si>
  <si>
    <t>Maroochydore Slsc Carpark</t>
  </si>
  <si>
    <t>Maroubra Street, Maroochydore</t>
  </si>
  <si>
    <t>Maroubra Street</t>
  </si>
  <si>
    <t>Marquee Lane, Pomona</t>
  </si>
  <si>
    <t>Marquee Lane</t>
  </si>
  <si>
    <t>Marra Court, Mountain Creek</t>
  </si>
  <si>
    <t>Marra Court</t>
  </si>
  <si>
    <t>Marsalis Street, Sippy Downs</t>
  </si>
  <si>
    <t>Marsalis Street</t>
  </si>
  <si>
    <t>Marsh Road, Mount Coolum</t>
  </si>
  <si>
    <t>Marsh Road</t>
  </si>
  <si>
    <t>Marshalls Road, Montville</t>
  </si>
  <si>
    <t>Marshalls Road</t>
  </si>
  <si>
    <t>Martha Lane, Verrierdale</t>
  </si>
  <si>
    <t>Martha Lane</t>
  </si>
  <si>
    <t>Marti Court, Buderim</t>
  </si>
  <si>
    <t>Marti Court</t>
  </si>
  <si>
    <t>Martin Street, Cooran</t>
  </si>
  <si>
    <t>Martin Street</t>
  </si>
  <si>
    <t>Martin Lane, Cooran</t>
  </si>
  <si>
    <t>Martin Lane</t>
  </si>
  <si>
    <t>Martins Drive, Kuluin</t>
  </si>
  <si>
    <t>Martins Drive</t>
  </si>
  <si>
    <t>Martins Road, Eumundi</t>
  </si>
  <si>
    <t>Martins Road</t>
  </si>
  <si>
    <t>Martins Road, Cooroy</t>
  </si>
  <si>
    <t>Martins Creek Road, Buderim</t>
  </si>
  <si>
    <t>Martins Creek Road</t>
  </si>
  <si>
    <t>Mary Street, Kenilworth</t>
  </si>
  <si>
    <t>Mary Street</t>
  </si>
  <si>
    <t>Mary Street, Nambour</t>
  </si>
  <si>
    <t>Mary Street, Alexandra Headland</t>
  </si>
  <si>
    <t>Mary Street, Noosaville</t>
  </si>
  <si>
    <t>Mary Street, Palmwoods</t>
  </si>
  <si>
    <t>Mary River Road, Black Mountain</t>
  </si>
  <si>
    <t>Mary River Road</t>
  </si>
  <si>
    <t>Mary-Anne Drive, Peregian Beach</t>
  </si>
  <si>
    <t>Mary-Anne Drive</t>
  </si>
  <si>
    <t>Masthead Quay, Noosaville</t>
  </si>
  <si>
    <t>Masthead Quay</t>
  </si>
  <si>
    <t>Mathew Street, Nambour</t>
  </si>
  <si>
    <t>Mathew Street</t>
  </si>
  <si>
    <t>Matthew Street Carpark, Nambour</t>
  </si>
  <si>
    <t>Matthew Street Carpark</t>
  </si>
  <si>
    <t>Maud Street, Nambour</t>
  </si>
  <si>
    <t>Maud Street</t>
  </si>
  <si>
    <t>Maud Street, Maroochydore</t>
  </si>
  <si>
    <t>Mavarra Street, Maroochydore</t>
  </si>
  <si>
    <t>Mavarra Street</t>
  </si>
  <si>
    <t>Maximillian Road, Noosa North Shore</t>
  </si>
  <si>
    <t>Maximillian Road</t>
  </si>
  <si>
    <t>Maxwell Court, Coolum Beach</t>
  </si>
  <si>
    <t>Maxwell Court</t>
  </si>
  <si>
    <t>May Street, Maroochydore</t>
  </si>
  <si>
    <t>May Street</t>
  </si>
  <si>
    <t>Mayers Road, Towen Mountain</t>
  </si>
  <si>
    <t>Mayers Road</t>
  </si>
  <si>
    <t xml:space="preserve"> Towen Mountain</t>
  </si>
  <si>
    <t>Mayfair Lane, Buderim</t>
  </si>
  <si>
    <t>Mayfair Lane</t>
  </si>
  <si>
    <t>Mayfield Street, Alexandra Headland</t>
  </si>
  <si>
    <t>Mayfield Street</t>
  </si>
  <si>
    <t>Mayfield Street, Buderim</t>
  </si>
  <si>
    <t>Mayfield Street, Nambour</t>
  </si>
  <si>
    <t>Mcanally Drive, Sunshine Beach</t>
  </si>
  <si>
    <t>Mcanally Drive</t>
  </si>
  <si>
    <t>Mccabes Road, Pomona</t>
  </si>
  <si>
    <t>Mccabes Road</t>
  </si>
  <si>
    <t>Mccall Place, Bli Bli</t>
  </si>
  <si>
    <t>Mccall Place</t>
  </si>
  <si>
    <t>Mccall Place Carpark, Bli Bli</t>
  </si>
  <si>
    <t>Mccall Place Carpark</t>
  </si>
  <si>
    <t>Mccarthy Drive, Woombye</t>
  </si>
  <si>
    <t>Mccarthy Drive</t>
  </si>
  <si>
    <t>Mcclelland Street, Sippy Downs</t>
  </si>
  <si>
    <t>Mcclelland Street</t>
  </si>
  <si>
    <t>Mcclintock Place, Woombye</t>
  </si>
  <si>
    <t>Mcclintock Place</t>
  </si>
  <si>
    <t>Mccords Road, Yandina Creek</t>
  </si>
  <si>
    <t>Mccords Road</t>
  </si>
  <si>
    <t>Mcdonalds Road, Bli Bli</t>
  </si>
  <si>
    <t>Mcdonalds Road</t>
  </si>
  <si>
    <t>Mcgilchrist Road, Eudlo</t>
  </si>
  <si>
    <t>Mcgilchrist Road</t>
  </si>
  <si>
    <t>Mcginn Road, Gheerulla</t>
  </si>
  <si>
    <t>Mcginn Road</t>
  </si>
  <si>
    <t>Mcintyre Lane, Tinbeerwah</t>
  </si>
  <si>
    <t>Mcintyre Lane</t>
  </si>
  <si>
    <t>Mckay Street, Nambour</t>
  </si>
  <si>
    <t>Mckay Street</t>
  </si>
  <si>
    <t>Mckays Lane, Palmwoods</t>
  </si>
  <si>
    <t>Mckays Lane</t>
  </si>
  <si>
    <t>Mckees Road, Palmwoods</t>
  </si>
  <si>
    <t>Mckees Road</t>
  </si>
  <si>
    <t>Mckenna Court, Noosaville</t>
  </si>
  <si>
    <t>Mckenna Court</t>
  </si>
  <si>
    <t>Mckenzie Drive, Maroochydore</t>
  </si>
  <si>
    <t>Mckenzie Drive</t>
  </si>
  <si>
    <t>Mckenzie Road, Woombye</t>
  </si>
  <si>
    <t>Mckenzie Road</t>
  </si>
  <si>
    <t>Mckenzie Service Road, Woombye</t>
  </si>
  <si>
    <t>Mckenzie Service Road</t>
  </si>
  <si>
    <t>Mckillop Road, Montville</t>
  </si>
  <si>
    <t>Mckillop Road</t>
  </si>
  <si>
    <t>Mckinnon Drive, Tewantin</t>
  </si>
  <si>
    <t>Mckinnon Drive</t>
  </si>
  <si>
    <t>Mckinnon Drive, Burnside</t>
  </si>
  <si>
    <t>Mclaren Place, Buderim</t>
  </si>
  <si>
    <t>Mclaren Place</t>
  </si>
  <si>
    <t>Mclean Place, Nambour</t>
  </si>
  <si>
    <t>Mclean Place</t>
  </si>
  <si>
    <t>Mcleod Road, Mapleton</t>
  </si>
  <si>
    <t>Mcleod Road</t>
  </si>
  <si>
    <t>Mcnab Avenue, Tewantin</t>
  </si>
  <si>
    <t>Mcnab Avenue</t>
  </si>
  <si>
    <t>Mcpauls Road, Lake Macdonald</t>
  </si>
  <si>
    <t>Mcpauls Road</t>
  </si>
  <si>
    <t>Mea Street, Coolum Beach</t>
  </si>
  <si>
    <t>Mea Street</t>
  </si>
  <si>
    <t>Meadow Court, Doonan</t>
  </si>
  <si>
    <t>Meadow Court</t>
  </si>
  <si>
    <t>Meadowood Rise, Mapleton</t>
  </si>
  <si>
    <t>Meadowood Rise</t>
  </si>
  <si>
    <t>Meads Road, Tanawha</t>
  </si>
  <si>
    <t>Meads Road</t>
  </si>
  <si>
    <t>Meander Court, Buderim</t>
  </si>
  <si>
    <t>Meander Court</t>
  </si>
  <si>
    <t>Meandersea Court, Mountain Creek</t>
  </si>
  <si>
    <t>Meandersea Court</t>
  </si>
  <si>
    <t>Medinah Place, Peregian Springs</t>
  </si>
  <si>
    <t>Medinah Place</t>
  </si>
  <si>
    <t>Medindie Court, Bli Bli</t>
  </si>
  <si>
    <t>Medindie Court</t>
  </si>
  <si>
    <t>Meelgan Street, Coolum Beach</t>
  </si>
  <si>
    <t>Meelgan Street</t>
  </si>
  <si>
    <t>Meher Road, Kiels Mountain</t>
  </si>
  <si>
    <t>Meher Road</t>
  </si>
  <si>
    <t>Meisner Court, Mountain Creek</t>
  </si>
  <si>
    <t>Meisner Court</t>
  </si>
  <si>
    <t>Melaleuca Street, Kuluin</t>
  </si>
  <si>
    <t>Melaleuca Street</t>
  </si>
  <si>
    <t>Melaleuca Street, Marcus Beach</t>
  </si>
  <si>
    <t>Melaleuca Avenue, Buderim</t>
  </si>
  <si>
    <t>Melaleuca Avenue</t>
  </si>
  <si>
    <t>Melanie Court, Buderim</t>
  </si>
  <si>
    <t>Melanie Court</t>
  </si>
  <si>
    <t>Melcar Court, Diddillibah</t>
  </si>
  <si>
    <t>Melcar Court</t>
  </si>
  <si>
    <t>Melia Court, Tewantin</t>
  </si>
  <si>
    <t>Melia Court</t>
  </si>
  <si>
    <t>Melia Court, Mapleton</t>
  </si>
  <si>
    <t>Melia Lane, Pomona</t>
  </si>
  <si>
    <t>Melia Lane</t>
  </si>
  <si>
    <t>Melinda Court, Buderim</t>
  </si>
  <si>
    <t>Melinda Court</t>
  </si>
  <si>
    <t>Meljaren Place, Buderim</t>
  </si>
  <si>
    <t>Meljaren Place</t>
  </si>
  <si>
    <t>Melrose Parade, Maroochydore</t>
  </si>
  <si>
    <t>Melrose Parade</t>
  </si>
  <si>
    <t>Melrose Parade Carpark, Maroochydore</t>
  </si>
  <si>
    <t>Melrose Parade Carpark</t>
  </si>
  <si>
    <t>Melville Court, Mount Coolum</t>
  </si>
  <si>
    <t>Melville Court</t>
  </si>
  <si>
    <t>Memorial Drive, Eumundi</t>
  </si>
  <si>
    <t>Memorial Drive</t>
  </si>
  <si>
    <t>Memorial Avenue, Tewantin</t>
  </si>
  <si>
    <t>Memorial Avenue</t>
  </si>
  <si>
    <t>Memorial Avenue, Maroochydore</t>
  </si>
  <si>
    <t>Memorial Close, Montville</t>
  </si>
  <si>
    <t>Memorial Close</t>
  </si>
  <si>
    <t>Menary Road, West Woombye</t>
  </si>
  <si>
    <t>Menary Road</t>
  </si>
  <si>
    <t>Menzies Drive, Pacific Paradise</t>
  </si>
  <si>
    <t>Menzies Drive</t>
  </si>
  <si>
    <t>Mera Grove, Buderim</t>
  </si>
  <si>
    <t>Mera Grove</t>
  </si>
  <si>
    <t>Merchants Parade, Marcoola</t>
  </si>
  <si>
    <t>Merchants Parade</t>
  </si>
  <si>
    <t>Mergard Court, Eumundi</t>
  </si>
  <si>
    <t>Mergard Court</t>
  </si>
  <si>
    <t>Meri Court, Point Arkwright</t>
  </si>
  <si>
    <t>Meri Court</t>
  </si>
  <si>
    <t>Meribel Lane, Mons</t>
  </si>
  <si>
    <t>Meribel Lane</t>
  </si>
  <si>
    <t>Meridan Court, Pomona</t>
  </si>
  <si>
    <t>Meridan Court</t>
  </si>
  <si>
    <t>Merimist Way, Kiels Mountain</t>
  </si>
  <si>
    <t>Merimist Way</t>
  </si>
  <si>
    <t>Merinda Drive, Palmwoods</t>
  </si>
  <si>
    <t>Merinda Drive</t>
  </si>
  <si>
    <t>Merion Court, Buderim</t>
  </si>
  <si>
    <t>Merion Court</t>
  </si>
  <si>
    <t>Merkara Crescent, Twin Waters</t>
  </si>
  <si>
    <t>Merkara Crescent</t>
  </si>
  <si>
    <t>Merlot Court, Buderim</t>
  </si>
  <si>
    <t>Merlot Court</t>
  </si>
  <si>
    <t>Mermaid Quay, Noosaville</t>
  </si>
  <si>
    <t>Mermaid Quay</t>
  </si>
  <si>
    <t>Merope Street, Sunrise Beach</t>
  </si>
  <si>
    <t>Merope Street</t>
  </si>
  <si>
    <t>Merriman Court, Palmwoods</t>
  </si>
  <si>
    <t>Merriman Court</t>
  </si>
  <si>
    <t>Merval Court, Mons</t>
  </si>
  <si>
    <t>Merval Court</t>
  </si>
  <si>
    <t>Meta Street, Mooloolaba</t>
  </si>
  <si>
    <t>Meta Street</t>
  </si>
  <si>
    <t>Micrantha Place, Mountain Creek</t>
  </si>
  <si>
    <t>Micrantha Place</t>
  </si>
  <si>
    <t>Midden Court, Bli Bli</t>
  </si>
  <si>
    <t>Midden Court</t>
  </si>
  <si>
    <t>Middle Creek Road, Federal</t>
  </si>
  <si>
    <t>Middle Creek Road</t>
  </si>
  <si>
    <t>Middle Park Court, Coes Creek</t>
  </si>
  <si>
    <t>Middle Park Court</t>
  </si>
  <si>
    <t>Middlespring Court, Sippy Downs</t>
  </si>
  <si>
    <t>Middlespring Court</t>
  </si>
  <si>
    <t>Middleton Crescent, Buderim</t>
  </si>
  <si>
    <t>Middleton Crescent</t>
  </si>
  <si>
    <t>Miljee Court, Buderim</t>
  </si>
  <si>
    <t>Miljee Court</t>
  </si>
  <si>
    <t>Mill Street, Noosaville</t>
  </si>
  <si>
    <t>Mill Street</t>
  </si>
  <si>
    <t>Mill Road, Buderim</t>
  </si>
  <si>
    <t>Mill Road</t>
  </si>
  <si>
    <t>Mill Lane, Nambour</t>
  </si>
  <si>
    <t>Mill Lane</t>
  </si>
  <si>
    <t>Mill Street, Nambour</t>
  </si>
  <si>
    <t>Mill Hill Road, Montville</t>
  </si>
  <si>
    <t>Mill Hill Road</t>
  </si>
  <si>
    <t>Millen Court, Coolum Beach</t>
  </si>
  <si>
    <t>Millen Court</t>
  </si>
  <si>
    <t>Miller Place, Eumundi</t>
  </si>
  <si>
    <t>Miller Place</t>
  </si>
  <si>
    <t>Millgrove Place, Buderim</t>
  </si>
  <si>
    <t>Millgrove Place</t>
  </si>
  <si>
    <t>Millstream Court, Buderim</t>
  </si>
  <si>
    <t>Millstream Court</t>
  </si>
  <si>
    <t>Millwell Road East, Maroochydore</t>
  </si>
  <si>
    <t>Millwell Road East</t>
  </si>
  <si>
    <t>Millwell Road, Maroochydore</t>
  </si>
  <si>
    <t>Millwell Road</t>
  </si>
  <si>
    <t>Millwell East Road Carpark, Maroochydore</t>
  </si>
  <si>
    <t>Millwell East Road Carpark</t>
  </si>
  <si>
    <t>Milpera Lane, Buderim</t>
  </si>
  <si>
    <t>Milpera Lane</t>
  </si>
  <si>
    <t>Milpera Retreat, Noosa Heads</t>
  </si>
  <si>
    <t>Milpera Retreat</t>
  </si>
  <si>
    <t>Mimosa Street, Peregian Beach</t>
  </si>
  <si>
    <t>Mimosa Street</t>
  </si>
  <si>
    <t>Minda Close, Tanawha</t>
  </si>
  <si>
    <t>Minda Close</t>
  </si>
  <si>
    <t>Mindee Street, Coolum Beach</t>
  </si>
  <si>
    <t>Mindee Street</t>
  </si>
  <si>
    <t>Mindi Road, Doonan</t>
  </si>
  <si>
    <t>Mindi Road</t>
  </si>
  <si>
    <t>Mineshaft Road, Eerwah Vale</t>
  </si>
  <si>
    <t>Mineshaft Road</t>
  </si>
  <si>
    <t>Mingus Street, Sippy Downs</t>
  </si>
  <si>
    <t>Mingus Street</t>
  </si>
  <si>
    <t>Minti Street, Maroochydore</t>
  </si>
  <si>
    <t>Minti Street</t>
  </si>
  <si>
    <t>Minura Court, Doonan</t>
  </si>
  <si>
    <t>Minura Court</t>
  </si>
  <si>
    <t>Miran Road, Image Flat</t>
  </si>
  <si>
    <t>Miran Road</t>
  </si>
  <si>
    <t>Mirrabook Court, Noosa Heads</t>
  </si>
  <si>
    <t>Mirrabook Court</t>
  </si>
  <si>
    <t>Missing Link Road, Ilkley</t>
  </si>
  <si>
    <t>Missing Link Road</t>
  </si>
  <si>
    <t>Mistral Avenue, Coolum Beach</t>
  </si>
  <si>
    <t>Mistral Avenue</t>
  </si>
  <si>
    <t>Misty Lane, Cooroibah</t>
  </si>
  <si>
    <t>Misty Lane</t>
  </si>
  <si>
    <t>Misty Court, Yandina</t>
  </si>
  <si>
    <t>Misty Court</t>
  </si>
  <si>
    <t>Misty Rise Road, Image Flat</t>
  </si>
  <si>
    <t>Misty Rise Road</t>
  </si>
  <si>
    <t>Mitchell Street, Nambour</t>
  </si>
  <si>
    <t>Mitchell Street</t>
  </si>
  <si>
    <t>Mitchell Court, Cooran</t>
  </si>
  <si>
    <t>Mitchell Court</t>
  </si>
  <si>
    <t>Mitchell Street Carpark, Nambour</t>
  </si>
  <si>
    <t>Mitchell Street Carpark</t>
  </si>
  <si>
    <t>Mitti Street, Noosa Heads</t>
  </si>
  <si>
    <t>Mitti Street</t>
  </si>
  <si>
    <t>Miva Street, Cooroy</t>
  </si>
  <si>
    <t>Miva Street</t>
  </si>
  <si>
    <t>Mizzen Court, Noosaville</t>
  </si>
  <si>
    <t>Mizzen Court</t>
  </si>
  <si>
    <t>Mizzen Place, Twin Waters</t>
  </si>
  <si>
    <t>Mizzen Place</t>
  </si>
  <si>
    <t>Moana Court, Mountain Creek</t>
  </si>
  <si>
    <t>Moana Court</t>
  </si>
  <si>
    <t>Moffat Road, Kin Kin</t>
  </si>
  <si>
    <t>Moffat Road</t>
  </si>
  <si>
    <t>Mohr Close, Sippy Downs</t>
  </si>
  <si>
    <t>Mohr Close</t>
  </si>
  <si>
    <t>Moilow Court, Tewantin</t>
  </si>
  <si>
    <t>Moilow Court</t>
  </si>
  <si>
    <t>Molakai Drive, Mountain Creek</t>
  </si>
  <si>
    <t>Molakai Drive</t>
  </si>
  <si>
    <t>Mona Court, Bli Bli</t>
  </si>
  <si>
    <t>Mona Court</t>
  </si>
  <si>
    <t>Mona Vista Court, Coolum Beach</t>
  </si>
  <si>
    <t>Mona Vista Court</t>
  </si>
  <si>
    <t>Monak Road, North Arm</t>
  </si>
  <si>
    <t>Monak Road</t>
  </si>
  <si>
    <t>Monak Road, Weyba Downs</t>
  </si>
  <si>
    <t>Monarch Place, Mons</t>
  </si>
  <si>
    <t>Monarch Place</t>
  </si>
  <si>
    <t>Monk Place, Tewantin</t>
  </si>
  <si>
    <t>Monk Place</t>
  </si>
  <si>
    <t>Monks Crescent, Buderim</t>
  </si>
  <si>
    <t>Monks Crescent</t>
  </si>
  <si>
    <t>Monomeet Close, Eumundi</t>
  </si>
  <si>
    <t>Monomeet Close</t>
  </si>
  <si>
    <t>Monomeeth Street, Buderim</t>
  </si>
  <si>
    <t>Monomeeth Street</t>
  </si>
  <si>
    <t>Mons Road, Buderim</t>
  </si>
  <si>
    <t>Mons Road</t>
  </si>
  <si>
    <t>Mons Road Carpark, Forest Glen</t>
  </si>
  <si>
    <t>Mons Road Carpark</t>
  </si>
  <si>
    <t>Mons School Road, Mons</t>
  </si>
  <si>
    <t>Mons School Road</t>
  </si>
  <si>
    <t>Mons School Road Carpark, Mons</t>
  </si>
  <si>
    <t>Mons School Road Carpark</t>
  </si>
  <si>
    <t>Monscott Place, Forest Glen</t>
  </si>
  <si>
    <t>Monscott Place</t>
  </si>
  <si>
    <t>Montage Court, Buderim</t>
  </si>
  <si>
    <t>Montage Court</t>
  </si>
  <si>
    <t>Montego Court, Bli Bli</t>
  </si>
  <si>
    <t>Montego Court</t>
  </si>
  <si>
    <t>Monteray Street, Mountain Creek</t>
  </si>
  <si>
    <t>Monteray Street</t>
  </si>
  <si>
    <t>Montreal Drive, Peregian Springs</t>
  </si>
  <si>
    <t>Montreal Drive</t>
  </si>
  <si>
    <t>Moodie Court, Woombye</t>
  </si>
  <si>
    <t>Moodie Court</t>
  </si>
  <si>
    <t>Mooloo Crescent, Nambour</t>
  </si>
  <si>
    <t>Mooloo Crescent</t>
  </si>
  <si>
    <t>Mooloolaba Road, Sippy Downs</t>
  </si>
  <si>
    <t>Mooloolaba Road</t>
  </si>
  <si>
    <t>Mooloolaba Esplanade, Mooloolaba</t>
  </si>
  <si>
    <t>Mooloolaba Esplanade</t>
  </si>
  <si>
    <t>Mooloolaba Service Road, Buderim</t>
  </si>
  <si>
    <t>Mooloolaba Service Road</t>
  </si>
  <si>
    <t>Mooloolaba Slsc Carpark, Mooloolaba</t>
  </si>
  <si>
    <t>Mooloolaba Slsc Carpark</t>
  </si>
  <si>
    <t>Mooloolah Road, Eudlo</t>
  </si>
  <si>
    <t>Mooloolah Road</t>
  </si>
  <si>
    <t>Moomba Street, Pacific Paradise</t>
  </si>
  <si>
    <t>Moomba Street</t>
  </si>
  <si>
    <t>Moonah Court, Mountain Creek</t>
  </si>
  <si>
    <t>Moonah Court</t>
  </si>
  <si>
    <t>Moonare Crescent, Noosa Heads</t>
  </si>
  <si>
    <t>Moonare Crescent</t>
  </si>
  <si>
    <t>Moonbeam Crescent, Castaways Beach</t>
  </si>
  <si>
    <t>Moonbeam Crescent</t>
  </si>
  <si>
    <t>Moondarra Crescent, Mooloolaba</t>
  </si>
  <si>
    <t>Moondarra Crescent</t>
  </si>
  <si>
    <t>Moorabinda Street, Buderim</t>
  </si>
  <si>
    <t>Moorabinda Street</t>
  </si>
  <si>
    <t>Moorhen Place, Noosaville</t>
  </si>
  <si>
    <t>Moorhen Place</t>
  </si>
  <si>
    <t>Moorhouse Road, Woombye</t>
  </si>
  <si>
    <t>Moorhouse Road</t>
  </si>
  <si>
    <t>Moorindil Street, Tewantin</t>
  </si>
  <si>
    <t>Moorindil Street</t>
  </si>
  <si>
    <t>Moorings Circuit, Twin Waters</t>
  </si>
  <si>
    <t>Moorings Circuit</t>
  </si>
  <si>
    <t>Mooyour Street, Tewantin</t>
  </si>
  <si>
    <t>Mooyour Street</t>
  </si>
  <si>
    <t>Mora Court, Coolum Beach</t>
  </si>
  <si>
    <t>Mora Court</t>
  </si>
  <si>
    <t>Moran Group Road, Kin Kin</t>
  </si>
  <si>
    <t>Moran Group Road</t>
  </si>
  <si>
    <t>Moreton Street, Sippy Downs</t>
  </si>
  <si>
    <t>Moreton Street</t>
  </si>
  <si>
    <t>Morgan Close, Yaroomba</t>
  </si>
  <si>
    <t>Morgan Close</t>
  </si>
  <si>
    <t>Morinda Circuit, Noosaville</t>
  </si>
  <si>
    <t>Morinda Circuit</t>
  </si>
  <si>
    <t>Morning Dew Close, Cooroibah</t>
  </si>
  <si>
    <t>Morning Dew Close</t>
  </si>
  <si>
    <t>Morning Glory Drive, Cooroibah</t>
  </si>
  <si>
    <t>Morning Glory Drive</t>
  </si>
  <si>
    <t>Mornington Crescent, Peregian Springs</t>
  </si>
  <si>
    <t>Mornington Crescent</t>
  </si>
  <si>
    <t>Morobe Crescent, Bli Bli</t>
  </si>
  <si>
    <t>Morobe Crescent</t>
  </si>
  <si>
    <t>Morrell Court, Doonan</t>
  </si>
  <si>
    <t>Morrell Court</t>
  </si>
  <si>
    <t>Morrison Street, Sippy Downs</t>
  </si>
  <si>
    <t>Morrison Street</t>
  </si>
  <si>
    <t>Morwong Street, Noosa North Shore</t>
  </si>
  <si>
    <t>Morwong Street</t>
  </si>
  <si>
    <t>Morwong Drive, Noosa Heads</t>
  </si>
  <si>
    <t>Morwong Drive</t>
  </si>
  <si>
    <t>Moss Day Place, Burnside</t>
  </si>
  <si>
    <t>Moss Day Place</t>
  </si>
  <si>
    <t>Mossman Court, Noosa Heads</t>
  </si>
  <si>
    <t>Mossman Court</t>
  </si>
  <si>
    <t>Mossy Bank Road, Eudlo</t>
  </si>
  <si>
    <t>Mossy Bank Road</t>
  </si>
  <si>
    <t>Mount Combe Road, Kulangoor</t>
  </si>
  <si>
    <t>Mount Combe Road</t>
  </si>
  <si>
    <t>Mount Coolum Close, Maroochy River</t>
  </si>
  <si>
    <t>Mount Coolum Close</t>
  </si>
  <si>
    <t>Mount Cooroy Road, Eumundi</t>
  </si>
  <si>
    <t>Mount Cooroy Road</t>
  </si>
  <si>
    <t>Mount Eerwah Road, Eerwah Vale</t>
  </si>
  <si>
    <t>Mount Eerwah Road</t>
  </si>
  <si>
    <t>Mount Pleasant Road, Nambour</t>
  </si>
  <si>
    <t>Mount Pleasant Road</t>
  </si>
  <si>
    <t>Mountain Street, Pomona</t>
  </si>
  <si>
    <t>Mountain Street</t>
  </si>
  <si>
    <t>Mountain Close, Mountain Creek</t>
  </si>
  <si>
    <t>Mountain Close</t>
  </si>
  <si>
    <t>Mountain Ash Drive, Mountain Creek</t>
  </si>
  <si>
    <t>Mountain Ash Drive</t>
  </si>
  <si>
    <t>Mountain Breeze Court, Coes Creek</t>
  </si>
  <si>
    <t>Mountain Breeze Court</t>
  </si>
  <si>
    <t>Mountain Creek Road, Mountain Creek</t>
  </si>
  <si>
    <t>Mountain Creek Road</t>
  </si>
  <si>
    <t>Mountain Ridge Crescent, Buderim</t>
  </si>
  <si>
    <t>Mountain Ridge Crescent</t>
  </si>
  <si>
    <t>Mountain Rise Court, Mount Coolum</t>
  </si>
  <si>
    <t>Mountain Rise Court</t>
  </si>
  <si>
    <t>Mountain Top Court, Mons</t>
  </si>
  <si>
    <t>Mountain Top Court</t>
  </si>
  <si>
    <t>Mountain View Court, Yandina</t>
  </si>
  <si>
    <t>Mountain View Court</t>
  </si>
  <si>
    <t>Mountain View Road, Pinbarren</t>
  </si>
  <si>
    <t>Mountain View Road</t>
  </si>
  <si>
    <t>Mountain View Drive, Mount Coolum</t>
  </si>
  <si>
    <t>Mountain View Drive</t>
  </si>
  <si>
    <t>Mountain View Lane, Pinbarren</t>
  </si>
  <si>
    <t>Mountain View Lane</t>
  </si>
  <si>
    <t>Mountridge Close, Kiels Mountain</t>
  </si>
  <si>
    <t>Mountridge Close</t>
  </si>
  <si>
    <t>Mowett Road, Kulangoor</t>
  </si>
  <si>
    <t>Mowett Road</t>
  </si>
  <si>
    <t>Moy Pocket Road, Gheerulla</t>
  </si>
  <si>
    <t>Moy Pocket Road</t>
  </si>
  <si>
    <t>Mozart Street, Sippy Downs</t>
  </si>
  <si>
    <t>Mozart Street</t>
  </si>
  <si>
    <t>Mt Eerwah Vista Drive, Doonan</t>
  </si>
  <si>
    <t>Mt Eerwah Vista Drive</t>
  </si>
  <si>
    <t>Mt Ninderry Court, Coolum Beach</t>
  </si>
  <si>
    <t>Mt Ninderry Court</t>
  </si>
  <si>
    <t>Mt Peregian Court, Coolum Beach</t>
  </si>
  <si>
    <t>Mt Peregian Court</t>
  </si>
  <si>
    <t>Mudjimba Esplanade, Mudjimba</t>
  </si>
  <si>
    <t>Mudjimba Esplanade</t>
  </si>
  <si>
    <t>Mudjimba Beach Road, Mudjimba</t>
  </si>
  <si>
    <t>Mudjimba Beach Road</t>
  </si>
  <si>
    <t>Muirfield Crescent, Tewantin</t>
  </si>
  <si>
    <t>Muirfield Crescent</t>
  </si>
  <si>
    <t>Muirfield Crescent, Nambour</t>
  </si>
  <si>
    <t>Mulholland Drive, Nambour</t>
  </si>
  <si>
    <t>Mulholland Drive</t>
  </si>
  <si>
    <t>Muller Park Road, Bli Bli</t>
  </si>
  <si>
    <t>Muller Park Road</t>
  </si>
  <si>
    <t>Muller Park Boat Ramp Carpark, Bli Bli</t>
  </si>
  <si>
    <t>Muller Park Boat Ramp Carpark</t>
  </si>
  <si>
    <t>Mullers Road, West Woombye</t>
  </si>
  <si>
    <t>Mullers Road</t>
  </si>
  <si>
    <t>Mulloway Street, Noosa North Shore</t>
  </si>
  <si>
    <t>Mulloway Street</t>
  </si>
  <si>
    <t>Munbilla Close, Mountain Creek</t>
  </si>
  <si>
    <t>Munbilla Close</t>
  </si>
  <si>
    <t>Munda Road, Kulangoor</t>
  </si>
  <si>
    <t>Munda Road</t>
  </si>
  <si>
    <t>Mundara Court, Coes Creek</t>
  </si>
  <si>
    <t>Mundara Court</t>
  </si>
  <si>
    <t>Mundoo Street, Coes Creek</t>
  </si>
  <si>
    <t>Mundoo Street</t>
  </si>
  <si>
    <t>Munga Street, Coolum Beach</t>
  </si>
  <si>
    <t>Munga Street</t>
  </si>
  <si>
    <t>Mungar Street, Maroochydore</t>
  </si>
  <si>
    <t>Mungar Street</t>
  </si>
  <si>
    <t>Munna Crescent, Noosaville</t>
  </si>
  <si>
    <t>Munna Crescent</t>
  </si>
  <si>
    <t>Muraban Street, Mooloolaba</t>
  </si>
  <si>
    <t>Muraban Street</t>
  </si>
  <si>
    <t>Murchison Lane, Cooroibah</t>
  </si>
  <si>
    <t>Murchison Lane</t>
  </si>
  <si>
    <t>Murdering Creek Road, Weyba Downs</t>
  </si>
  <si>
    <t>Murdering Creek Road</t>
  </si>
  <si>
    <t>Murdoch Court, Sippy Downs</t>
  </si>
  <si>
    <t>Murdoch Court</t>
  </si>
  <si>
    <t>Murdock Court, Tewantin</t>
  </si>
  <si>
    <t>Murdock Court</t>
  </si>
  <si>
    <t>Murra Court, Tewantin</t>
  </si>
  <si>
    <t>Murra Court</t>
  </si>
  <si>
    <t>Murray Crescent, Nambour</t>
  </si>
  <si>
    <t>Murray Crescent</t>
  </si>
  <si>
    <t>Murray Road, Gheerulla</t>
  </si>
  <si>
    <t>Murray Road</t>
  </si>
  <si>
    <t>Murray Grey Drive, Kureelpa</t>
  </si>
  <si>
    <t>Murray Grey Drive</t>
  </si>
  <si>
    <t>Murray Pine Court, Buderim</t>
  </si>
  <si>
    <t>Murray Pine Court</t>
  </si>
  <si>
    <t>Murraya Drive, Tewantin</t>
  </si>
  <si>
    <t>Murraya Drive</t>
  </si>
  <si>
    <t>Murrays Road, Kin Kin</t>
  </si>
  <si>
    <t>Murrays Road</t>
  </si>
  <si>
    <t>Musa Vale Road, Cooroy</t>
  </si>
  <si>
    <t>Musa Vale Road</t>
  </si>
  <si>
    <t>Musavale Road, Eerwah Vale</t>
  </si>
  <si>
    <t>Musavale Road</t>
  </si>
  <si>
    <t>Musgrave Drive, Yandina Creek</t>
  </si>
  <si>
    <t>Musgrave Drive</t>
  </si>
  <si>
    <t>Myall Court, Mountain Creek</t>
  </si>
  <si>
    <t>Myall Court</t>
  </si>
  <si>
    <t>Myall Street, Cooroy</t>
  </si>
  <si>
    <t>Myall Street</t>
  </si>
  <si>
    <t>Mylar Court, Sunrise Beach</t>
  </si>
  <si>
    <t>Mylar Court</t>
  </si>
  <si>
    <t>Myles Street, Tewantin</t>
  </si>
  <si>
    <t>Myles Street</t>
  </si>
  <si>
    <t>Myrtle Place, Mountain Creek</t>
  </si>
  <si>
    <t>Myrtle Place</t>
  </si>
  <si>
    <t>Myrtle Court, Black Mountain</t>
  </si>
  <si>
    <t>Myrtle Court</t>
  </si>
  <si>
    <t>Myrtus Street, Mountain Creek</t>
  </si>
  <si>
    <t>Myrtus Street</t>
  </si>
  <si>
    <t>Nabal Street, Bli Bli</t>
  </si>
  <si>
    <t>Nabal Street</t>
  </si>
  <si>
    <t>Nagel Court, Tewantin</t>
  </si>
  <si>
    <t>Nagel Court</t>
  </si>
  <si>
    <t>Nairana Rest, Noosa Heads</t>
  </si>
  <si>
    <t>Nairana Rest</t>
  </si>
  <si>
    <t>Nalin Lane, Coes Creek</t>
  </si>
  <si>
    <t>Nalin Lane</t>
  </si>
  <si>
    <t>Nalin Court, Coes Creek</t>
  </si>
  <si>
    <t>Nalin Court</t>
  </si>
  <si>
    <t>Nalya Road, Cootharaba</t>
  </si>
  <si>
    <t>Nalya Road</t>
  </si>
  <si>
    <t>Namba Street, Pacific Paradise</t>
  </si>
  <si>
    <t>Namba Street</t>
  </si>
  <si>
    <t>Nambour Connection Road, Woombye</t>
  </si>
  <si>
    <t>Nambour Connection Road</t>
  </si>
  <si>
    <t>Nambour North Connection Road, Yandina</t>
  </si>
  <si>
    <t>Nambour North Connection Road</t>
  </si>
  <si>
    <t>Nambour Pool Carpark, Nambour</t>
  </si>
  <si>
    <t>Nambour Pool Carpark</t>
  </si>
  <si>
    <t>Nambour Sewerage Treatment Plant Carpark, Nambour</t>
  </si>
  <si>
    <t>Nambour Sewerage Treatment Plant Carpark</t>
  </si>
  <si>
    <t>Nambour State School Carpark, Nambour</t>
  </si>
  <si>
    <t>Nambour State School Carpark</t>
  </si>
  <si>
    <t>Nambour-Mapleton Road, Nambour</t>
  </si>
  <si>
    <t>Nambour-Mapleton Road</t>
  </si>
  <si>
    <t>Nambour-Mapleton Service 1 Road, Nambour</t>
  </si>
  <si>
    <t>Nambour-Mapleton Service 1 Road</t>
  </si>
  <si>
    <t>Nambour-Mapleton Service 2 Road, Nambour</t>
  </si>
  <si>
    <t>Nambour-Mapleton Service 2 Road</t>
  </si>
  <si>
    <t>Nandewar Drive, Buderim</t>
  </si>
  <si>
    <t>Nandewar Drive</t>
  </si>
  <si>
    <t>Nandroya Road, Cooroy</t>
  </si>
  <si>
    <t>Nandroya Road</t>
  </si>
  <si>
    <t>Nangara Court, Buderim</t>
  </si>
  <si>
    <t>Nangara Court</t>
  </si>
  <si>
    <t>Nannygai Street, Noosaville</t>
  </si>
  <si>
    <t>Nannygai Street</t>
  </si>
  <si>
    <t>Napier Road, Eumundi</t>
  </si>
  <si>
    <t>Napier Road</t>
  </si>
  <si>
    <t>Napier Road, Cootharaba</t>
  </si>
  <si>
    <t>Napier Road (opp. Markets) Carpark, Eumundi</t>
  </si>
  <si>
    <t>Napier Road (opp. Markets) Carpark</t>
  </si>
  <si>
    <t>Napier Road Sthn End Of Markets Carpark, Eumundi</t>
  </si>
  <si>
    <t>Napier Road Sthn End Of Markets Carpark</t>
  </si>
  <si>
    <t>Nara Court, Buderim</t>
  </si>
  <si>
    <t>Nara Court</t>
  </si>
  <si>
    <t>Naranga Road, Belli Park</t>
  </si>
  <si>
    <t>Naranga Road</t>
  </si>
  <si>
    <t>Nardoo Court, Mooloolaba</t>
  </si>
  <si>
    <t>Nardoo Court</t>
  </si>
  <si>
    <t>Nariel Court, Buderim</t>
  </si>
  <si>
    <t>Nariel Court</t>
  </si>
  <si>
    <t>Naroma Court, Coolum Beach</t>
  </si>
  <si>
    <t>Naroma Court</t>
  </si>
  <si>
    <t>Naroo Court, Mooloolaba</t>
  </si>
  <si>
    <t>Naroo Court</t>
  </si>
  <si>
    <t>Narranda Place, Mountain Creek</t>
  </si>
  <si>
    <t>Narranda Place</t>
  </si>
  <si>
    <t>Narrows Road, Montville</t>
  </si>
  <si>
    <t>Narrows Road</t>
  </si>
  <si>
    <t>Natasha Avenue, Noosa Heads</t>
  </si>
  <si>
    <t>Natasha Avenue</t>
  </si>
  <si>
    <t>National Park Road, Nambour</t>
  </si>
  <si>
    <t>National Park Road</t>
  </si>
  <si>
    <t>National Park Road (depot) 1 Carpark, Nambour</t>
  </si>
  <si>
    <t>National Park Road (depot) 1 Carpark</t>
  </si>
  <si>
    <t>National Park Road (depot) 2 Carpark, Nambour</t>
  </si>
  <si>
    <t>National Park Road (depot) 2 Carpark</t>
  </si>
  <si>
    <t>National Park Road (depot) 3 Carpark, Nambour</t>
  </si>
  <si>
    <t>National Park Road (depot) 3 Carpark</t>
  </si>
  <si>
    <t>National Park Road (depot) 4 Carpark, Nambour</t>
  </si>
  <si>
    <t>National Park Road (depot) 4 Carpark</t>
  </si>
  <si>
    <t>National Park Road (depot) 5 Carpark, Nambour</t>
  </si>
  <si>
    <t>National Park Road (depot) 5 Carpark</t>
  </si>
  <si>
    <t>National Park Road (depot) 6 Carpark, Nambour</t>
  </si>
  <si>
    <t>National Park Road (depot) 6 Carpark</t>
  </si>
  <si>
    <t>National Park Road (depot) 7 Carpark, Nambour</t>
  </si>
  <si>
    <t>National Park Road (depot) 7 Carpark</t>
  </si>
  <si>
    <t>National Park Service Road, Nambour</t>
  </si>
  <si>
    <t>National Park Service Road</t>
  </si>
  <si>
    <t>Native Bird Place, Buderim</t>
  </si>
  <si>
    <t>Native Bird Place</t>
  </si>
  <si>
    <t>Naturalist Place, Doonan</t>
  </si>
  <si>
    <t>Naturalist Place</t>
  </si>
  <si>
    <t>Nature Close, Yandina Creek</t>
  </si>
  <si>
    <t>Nature Close</t>
  </si>
  <si>
    <t>Naturi Street, Noosa Heads</t>
  </si>
  <si>
    <t>Naturi Street</t>
  </si>
  <si>
    <t>Nautilus Place, Twin Waters</t>
  </si>
  <si>
    <t>Nautilus Place</t>
  </si>
  <si>
    <t>Nazeby Crescent, Tewantin</t>
  </si>
  <si>
    <t>Nazeby Crescent</t>
  </si>
  <si>
    <t>Nebula Street, Sunshine Beach</t>
  </si>
  <si>
    <t>Nebula Street</t>
  </si>
  <si>
    <t>Needham Court, Kiels Mountain</t>
  </si>
  <si>
    <t>Needham Court</t>
  </si>
  <si>
    <t>Needle Court, Coolum Beach</t>
  </si>
  <si>
    <t>Needle Court</t>
  </si>
  <si>
    <t>Neeraway Road, Eerwah Vale</t>
  </si>
  <si>
    <t>Neeraway Road</t>
  </si>
  <si>
    <t>Neerim Drive, Mooloolaba</t>
  </si>
  <si>
    <t>Neerim Drive</t>
  </si>
  <si>
    <t>Negus Road, Montville</t>
  </si>
  <si>
    <t>Negus Road</t>
  </si>
  <si>
    <t>Nepean Court, Kuluin</t>
  </si>
  <si>
    <t>Nepean Court</t>
  </si>
  <si>
    <t>Neptune Circuit, Noosaville</t>
  </si>
  <si>
    <t>Neptune Circuit</t>
  </si>
  <si>
    <t>Neroli Street, Palmwoods</t>
  </si>
  <si>
    <t>Neroli Street</t>
  </si>
  <si>
    <t>Netherby Rise, Sunrise Beach</t>
  </si>
  <si>
    <t>Netherby Rise</t>
  </si>
  <si>
    <t>Netherton Street, Nambour</t>
  </si>
  <si>
    <t>Netherton Street</t>
  </si>
  <si>
    <t>Neumann Court, Kunda Park</t>
  </si>
  <si>
    <t>Neumann Court</t>
  </si>
  <si>
    <t>Neurum Road, Yaroomba</t>
  </si>
  <si>
    <t>Neurum Road</t>
  </si>
  <si>
    <t>Neusa Vale Road, Kin Kin</t>
  </si>
  <si>
    <t>Neusa Vale Road</t>
  </si>
  <si>
    <t>New Street, Woombye</t>
  </si>
  <si>
    <t>New Street</t>
  </si>
  <si>
    <t>Newfield Street, Sunrise Beach</t>
  </si>
  <si>
    <t>Newfield Street</t>
  </si>
  <si>
    <t>Newfound Lane, Sippy Downs</t>
  </si>
  <si>
    <t>Newfound Lane</t>
  </si>
  <si>
    <t>Newport Street, Sunrise Beach</t>
  </si>
  <si>
    <t>Newport Street</t>
  </si>
  <si>
    <t>Newspaper Place, Maroochydore</t>
  </si>
  <si>
    <t>Newspaper Place</t>
  </si>
  <si>
    <t>Newspaper Hill Road, Belli Park</t>
  </si>
  <si>
    <t>Newspaper Hill Road</t>
  </si>
  <si>
    <t>Neylan Lane, Woombye</t>
  </si>
  <si>
    <t>Neylan Lane</t>
  </si>
  <si>
    <t>Niblick Street, Tewantin</t>
  </si>
  <si>
    <t>Niblick Street</t>
  </si>
  <si>
    <t>Nicholas Court, Bli Bli</t>
  </si>
  <si>
    <t>Nicholas Court</t>
  </si>
  <si>
    <t>Nichols Court, Tewantin</t>
  </si>
  <si>
    <t>Nichols Court</t>
  </si>
  <si>
    <t>Nichols Road, Kiamba</t>
  </si>
  <si>
    <t>Nichols Road</t>
  </si>
  <si>
    <t>Nichols Street, Nambour</t>
  </si>
  <si>
    <t>Nichols Street</t>
  </si>
  <si>
    <t>Nicklaus Lane, Peregian Springs</t>
  </si>
  <si>
    <t>Nicklaus Lane</t>
  </si>
  <si>
    <t>Nicklin Road, Palmwoods</t>
  </si>
  <si>
    <t>Nicklin Road</t>
  </si>
  <si>
    <t>Nicklin Lane, Palmwoods</t>
  </si>
  <si>
    <t>Nicklin Lane</t>
  </si>
  <si>
    <t>Nile Street, Bli Bli</t>
  </si>
  <si>
    <t>Nile Street</t>
  </si>
  <si>
    <t>Nimbin Place, Maroochy River</t>
  </si>
  <si>
    <t>Nimbin Place</t>
  </si>
  <si>
    <t>Nimbus Drive, Flaxton</t>
  </si>
  <si>
    <t>Nimbus Drive</t>
  </si>
  <si>
    <t>Nimoola Lane, Cooran</t>
  </si>
  <si>
    <t>Nimoola Lane</t>
  </si>
  <si>
    <t>Ninderry Road, Ninderry</t>
  </si>
  <si>
    <t>Ninderry Road</t>
  </si>
  <si>
    <t>Ninderry Slopes Road, Valdora</t>
  </si>
  <si>
    <t>Ninderry Slopes Road</t>
  </si>
  <si>
    <t>Nirvana Crescent, Buderim</t>
  </si>
  <si>
    <t>Nirvana Crescent</t>
  </si>
  <si>
    <t>Noakes Road, Doonan</t>
  </si>
  <si>
    <t>Noakes Road</t>
  </si>
  <si>
    <t>Nobles Road, Ilkley</t>
  </si>
  <si>
    <t>Nobles Road</t>
  </si>
  <si>
    <t>Noel Street, Nambour</t>
  </si>
  <si>
    <t>Noel Street</t>
  </si>
  <si>
    <t>Nojoor Road, Twin Waters</t>
  </si>
  <si>
    <t>Nojoor Road</t>
  </si>
  <si>
    <t>Nola Street, Noosaville</t>
  </si>
  <si>
    <t>Nola Street</t>
  </si>
  <si>
    <t>Noomar Drive, Doonan</t>
  </si>
  <si>
    <t>Noomar Drive</t>
  </si>
  <si>
    <t>Noonameena Court, Mount Coolum</t>
  </si>
  <si>
    <t>Noonameena Court</t>
  </si>
  <si>
    <t>Noosa Drive, Noosa Heads</t>
  </si>
  <si>
    <t>Noosa Drive</t>
  </si>
  <si>
    <t>Noosa Parade, Noosa Heads</t>
  </si>
  <si>
    <t>Noosa Parade</t>
  </si>
  <si>
    <t>Noosa Banks Drive, Tewantin</t>
  </si>
  <si>
    <t>Noosa Banks Drive</t>
  </si>
  <si>
    <t>Noosa Drive Service Road East, Noosa Heads</t>
  </si>
  <si>
    <t>Noosa Drive Service Road East</t>
  </si>
  <si>
    <t>Noosa Drive Service Road West, Noosa Heads</t>
  </si>
  <si>
    <t>Noosa Drive Service Road West</t>
  </si>
  <si>
    <t>Noosa Hill Service Road, Noosa Heads</t>
  </si>
  <si>
    <t>Noosa Hill Service Road</t>
  </si>
  <si>
    <t>Noosa River Drive, Noosa North Shore</t>
  </si>
  <si>
    <t>Noosa River Drive</t>
  </si>
  <si>
    <t>Noosa Springs Drive, Noosa Heads</t>
  </si>
  <si>
    <t>Noosa Springs Drive</t>
  </si>
  <si>
    <t>Nora Court, Burnside</t>
  </si>
  <si>
    <t>Nora Court</t>
  </si>
  <si>
    <t>Norfolk Way, Buderim</t>
  </si>
  <si>
    <t>Norfolk Way</t>
  </si>
  <si>
    <t>Norman Avenue, Nambour</t>
  </si>
  <si>
    <t>Norman Avenue</t>
  </si>
  <si>
    <t>Norman Avenue, Maroochydore</t>
  </si>
  <si>
    <t>North Street, Yandina</t>
  </si>
  <si>
    <t>North Street</t>
  </si>
  <si>
    <t>North Arm Road, North Arm</t>
  </si>
  <si>
    <t>North Arm Road</t>
  </si>
  <si>
    <t>North Arm-Yandina Ck Road, Yandina Creek</t>
  </si>
  <si>
    <t>North Arm-Yandina Ck Road</t>
  </si>
  <si>
    <t>North Barcoola Court, Twin Waters</t>
  </si>
  <si>
    <t>North Barcoola Court</t>
  </si>
  <si>
    <t>North Beach Place, Mudjimba</t>
  </si>
  <si>
    <t>North Beach Place</t>
  </si>
  <si>
    <t>North Buderim Boulevard, Buderim</t>
  </si>
  <si>
    <t>North Buderim Boulevard</t>
  </si>
  <si>
    <t>North Head Track, Noosa North Shore</t>
  </si>
  <si>
    <t>North Head Track</t>
  </si>
  <si>
    <t>North Ridge Avenue, Peregian Springs</t>
  </si>
  <si>
    <t>North Ridge Avenue</t>
  </si>
  <si>
    <t>North Shore Road, Twin Waters</t>
  </si>
  <si>
    <t>North Shore Road</t>
  </si>
  <si>
    <t xml:space="preserve">North Shore Connection Road, </t>
  </si>
  <si>
    <t>North Shore Connection Road</t>
  </si>
  <si>
    <t>Northeden Court, Cooroy</t>
  </si>
  <si>
    <t>Northeden Court</t>
  </si>
  <si>
    <t>Northlake Crescent, Sippy Downs</t>
  </si>
  <si>
    <t>Northlake Crescent</t>
  </si>
  <si>
    <t>Northmount Road, Federal</t>
  </si>
  <si>
    <t>Northmount Road</t>
  </si>
  <si>
    <t>Northridge Court, Sippy Downs</t>
  </si>
  <si>
    <t>Northridge Court</t>
  </si>
  <si>
    <t>Northwood Court, Mons</t>
  </si>
  <si>
    <t>Northwood Court</t>
  </si>
  <si>
    <t>Norval Court, Maroochydore</t>
  </si>
  <si>
    <t>Norval Court</t>
  </si>
  <si>
    <t>Nottingham Lane, Peregian Springs</t>
  </si>
  <si>
    <t>Nottingham Lane</t>
  </si>
  <si>
    <t>Nugan Court, Tewantin</t>
  </si>
  <si>
    <t>Nugan Court</t>
  </si>
  <si>
    <t>Numby Lane, Pomona</t>
  </si>
  <si>
    <t>Numby Lane</t>
  </si>
  <si>
    <t>Numurkah Drive, Buderim</t>
  </si>
  <si>
    <t>Numurkah Drive</t>
  </si>
  <si>
    <t>Nungo Street, Pacific Paradise</t>
  </si>
  <si>
    <t>Nungo Street</t>
  </si>
  <si>
    <t>Nunkeri Court, Forest Glen</t>
  </si>
  <si>
    <t>Nunkeri Court</t>
  </si>
  <si>
    <t>Nurajali Court, Cooroy</t>
  </si>
  <si>
    <t>Nurajali Court</t>
  </si>
  <si>
    <t>Nursery Road, Pomona</t>
  </si>
  <si>
    <t>Nursery Road</t>
  </si>
  <si>
    <t>Nye Avenue, Buderim</t>
  </si>
  <si>
    <t>Nye Avenue</t>
  </si>
  <si>
    <t>Nyell Road, Weyba Downs</t>
  </si>
  <si>
    <t>Nyell Road</t>
  </si>
  <si>
    <t>Nyes Crescent, Buderim</t>
  </si>
  <si>
    <t>Nyes Crescent</t>
  </si>
  <si>
    <t>Nylana Way, Doonan</t>
  </si>
  <si>
    <t>Nylana Way</t>
  </si>
  <si>
    <t>Oak Street, Sunshine Beach</t>
  </si>
  <si>
    <t>Oak Street</t>
  </si>
  <si>
    <t>Oak Court, Maroochydore</t>
  </si>
  <si>
    <t>Oak Court</t>
  </si>
  <si>
    <t>Oak Grove Way, Sippy Downs</t>
  </si>
  <si>
    <t>Oak Grove Way</t>
  </si>
  <si>
    <t>Oakbridge Way, Peregian Springs</t>
  </si>
  <si>
    <t>Oakbridge Way</t>
  </si>
  <si>
    <t>Oakdale Drive, Sippy Downs</t>
  </si>
  <si>
    <t>Oakdale Drive</t>
  </si>
  <si>
    <t>Oakey Creek Road, Gheerulla</t>
  </si>
  <si>
    <t>Oakey Creek Road</t>
  </si>
  <si>
    <t>Oakland Drive, Tewantin</t>
  </si>
  <si>
    <t>Oakland Drive</t>
  </si>
  <si>
    <t>Oakleaf Close, Tewantin</t>
  </si>
  <si>
    <t>Oakleaf Close</t>
  </si>
  <si>
    <t>Oakmont Drive, Buderim</t>
  </si>
  <si>
    <t>Oakmont Drive</t>
  </si>
  <si>
    <t>Oakwood Court, Peregian Springs</t>
  </si>
  <si>
    <t>Oakwood Court</t>
  </si>
  <si>
    <t>Oakwood Close, Tewantin</t>
  </si>
  <si>
    <t>Oakwood Close</t>
  </si>
  <si>
    <t>Oasis Court, Woombye</t>
  </si>
  <si>
    <t>Oasis Court</t>
  </si>
  <si>
    <t>Obi Obi Road, Mapleton</t>
  </si>
  <si>
    <t>Obi Obi Road</t>
  </si>
  <si>
    <t>Ocean Drive, Twin Waters</t>
  </si>
  <si>
    <t>Ocean Drive</t>
  </si>
  <si>
    <t>Ocean View, Coolum Beach</t>
  </si>
  <si>
    <t>Ocean View</t>
  </si>
  <si>
    <t>Ocean Street, Maroochydore</t>
  </si>
  <si>
    <t>Ocean Street</t>
  </si>
  <si>
    <t>Ocean Crest Place, Alexandra Headland</t>
  </si>
  <si>
    <t>Ocean Crest Place</t>
  </si>
  <si>
    <t>Ocean Keys Crescent, Mount Coolum</t>
  </si>
  <si>
    <t>Ocean Keys Crescent</t>
  </si>
  <si>
    <t>Ocean View Road, Cooroy</t>
  </si>
  <si>
    <t>Ocean View Road</t>
  </si>
  <si>
    <t>Ocean View Avenue, Mooloolaba</t>
  </si>
  <si>
    <t>Ocean View Avenue</t>
  </si>
  <si>
    <t>Ocean Vista Drive, Maroochy River</t>
  </si>
  <si>
    <t>Ocean Vista Drive</t>
  </si>
  <si>
    <t>Oceancall Lane, Mount Coolum</t>
  </si>
  <si>
    <t>Oceancall Lane</t>
  </si>
  <si>
    <t>Oceania Crescent, Sunshine Beach</t>
  </si>
  <si>
    <t>Oceania Crescent</t>
  </si>
  <si>
    <t>Oceanic Court, Twin Waters</t>
  </si>
  <si>
    <t>Oceanic Court</t>
  </si>
  <si>
    <t>Oceanmist Court, Noosaville</t>
  </si>
  <si>
    <t>Oceanmist Court</t>
  </si>
  <si>
    <t>Oconnor Street, Maroochydore</t>
  </si>
  <si>
    <t>Oconnor Street</t>
  </si>
  <si>
    <t>Okinja Road, Alexandra Headland</t>
  </si>
  <si>
    <t>Okinja Road</t>
  </si>
  <si>
    <t>Old Bowling Green Road, Palmwoods</t>
  </si>
  <si>
    <t>Old Bowling Green Road</t>
  </si>
  <si>
    <t>Old Bruce Highway, Tanawha</t>
  </si>
  <si>
    <t>Old Bruce Highway</t>
  </si>
  <si>
    <t>Old Ceylon Road, Cooroy</t>
  </si>
  <si>
    <t>Old Ceylon Road</t>
  </si>
  <si>
    <t>Old Chevallum Road, Palmwoods</t>
  </si>
  <si>
    <t>Old Chevallum Road</t>
  </si>
  <si>
    <t>Old Coach Way, Ninderry</t>
  </si>
  <si>
    <t>Old Coach Way</t>
  </si>
  <si>
    <t>Old Coach Way, Ringtail Creek</t>
  </si>
  <si>
    <t>Old Cobb &amp; Co Lane, Yandina</t>
  </si>
  <si>
    <t>Old Cobb &amp; Co Lane</t>
  </si>
  <si>
    <t>Old Cooroy Road, Tinbeerwah</t>
  </si>
  <si>
    <t>Old Cooroy Road</t>
  </si>
  <si>
    <t>Old Davey Court, Coes Creek</t>
  </si>
  <si>
    <t>Old Davey Court</t>
  </si>
  <si>
    <t>Old Emu Mountain Road, Peregian Springs</t>
  </si>
  <si>
    <t>Old Emu Mountain Road</t>
  </si>
  <si>
    <t>Old Gympie Road, Yandina</t>
  </si>
  <si>
    <t>Old Gympie Road</t>
  </si>
  <si>
    <t>Old Kiel Mountain Road, Kiels Mountain</t>
  </si>
  <si>
    <t>Old Kiel Mountain Road</t>
  </si>
  <si>
    <t xml:space="preserve">Old Maroochydore Road, </t>
  </si>
  <si>
    <t>Old Maroochydore Road</t>
  </si>
  <si>
    <t>Old McKinnon Drive, Cooroibah</t>
  </si>
  <si>
    <t>Old McKinnon Drive</t>
  </si>
  <si>
    <t>Old Mill Lane, Flaxton</t>
  </si>
  <si>
    <t>Old Mill Lane</t>
  </si>
  <si>
    <t>Old Noosa Road, Cooran</t>
  </si>
  <si>
    <t>Old Noosa Road</t>
  </si>
  <si>
    <t>Old Orchard Drive, Palmwoods</t>
  </si>
  <si>
    <t>Old Orchard Drive</t>
  </si>
  <si>
    <t>Old Palmwoods Road, Palmwoods</t>
  </si>
  <si>
    <t>Old Palmwoods Road</t>
  </si>
  <si>
    <t>Old Tewantin Road, Lake Macdonald</t>
  </si>
  <si>
    <t>Old Tewantin Road</t>
  </si>
  <si>
    <t>Old Wahpunga Road, Kin Kin</t>
  </si>
  <si>
    <t>Old Wahpunga Road</t>
  </si>
  <si>
    <t>Olds Court, Tewantin</t>
  </si>
  <si>
    <t>Olds Court</t>
  </si>
  <si>
    <t>Oleander Drive, Parklands</t>
  </si>
  <si>
    <t>Oleander Drive</t>
  </si>
  <si>
    <t>Olive Court, Nambour</t>
  </si>
  <si>
    <t>Olive Court</t>
  </si>
  <si>
    <t>Olive Court, Tewantin</t>
  </si>
  <si>
    <t>Olivine Lane, Cooroy</t>
  </si>
  <si>
    <t>Olivine Lane</t>
  </si>
  <si>
    <t>Olivine Street, Cooroy</t>
  </si>
  <si>
    <t>Olivine Street</t>
  </si>
  <si>
    <t>Ollington Lane, Hunchy</t>
  </si>
  <si>
    <t>Ollington Lane</t>
  </si>
  <si>
    <t>Oloway Crescent, Alexandra Headland</t>
  </si>
  <si>
    <t>Oloway Crescent</t>
  </si>
  <si>
    <t>Olsens Road, Ilkley</t>
  </si>
  <si>
    <t>Olsens Road</t>
  </si>
  <si>
    <t>Omaroo Place, Cooran</t>
  </si>
  <si>
    <t>Omaroo Place</t>
  </si>
  <si>
    <t>Omega Lane, Eumundi</t>
  </si>
  <si>
    <t>Omega Lane</t>
  </si>
  <si>
    <t>Onkara Street, Buderim</t>
  </si>
  <si>
    <t>Onkara Street</t>
  </si>
  <si>
    <t>Oogar Street, Maroochydore</t>
  </si>
  <si>
    <t>Oogar Street</t>
  </si>
  <si>
    <t>Opal Lane, Cooroy</t>
  </si>
  <si>
    <t>Opal Lane</t>
  </si>
  <si>
    <t>Opal Place, Yaroomba</t>
  </si>
  <si>
    <t>Opal Place</t>
  </si>
  <si>
    <t>Opal Street, Cooroy</t>
  </si>
  <si>
    <t>Opal Street</t>
  </si>
  <si>
    <t>Orana Avenue, Pomona</t>
  </si>
  <si>
    <t>Orana Avenue</t>
  </si>
  <si>
    <t>Orcades Street, Sunrise Beach</t>
  </si>
  <si>
    <t>Orcades Street</t>
  </si>
  <si>
    <t>Orchard Avenue, Boreen Point</t>
  </si>
  <si>
    <t>Orchard Avenue</t>
  </si>
  <si>
    <t>Orchard Grove, Doonan</t>
  </si>
  <si>
    <t>Orchard Grove</t>
  </si>
  <si>
    <t>Orealla Crescent, Sunrise Beach</t>
  </si>
  <si>
    <t>Orealla Crescent</t>
  </si>
  <si>
    <t>Oregon Court, Cooroy</t>
  </si>
  <si>
    <t>Oregon Court</t>
  </si>
  <si>
    <t>Orient Drive, Sunrise Beach</t>
  </si>
  <si>
    <t>Orient Drive</t>
  </si>
  <si>
    <t>Orient Court, Buderim</t>
  </si>
  <si>
    <t>Orient Court</t>
  </si>
  <si>
    <t>Orientation Place, Nambour</t>
  </si>
  <si>
    <t>Orientation Place</t>
  </si>
  <si>
    <t>Oriole Avenue, Peregian Beach</t>
  </si>
  <si>
    <t>Oriole Avenue</t>
  </si>
  <si>
    <t>Orlando Crescent, Kuluin</t>
  </si>
  <si>
    <t>Orlando Crescent</t>
  </si>
  <si>
    <t>Orme Road, Buderim</t>
  </si>
  <si>
    <t>Orme Road</t>
  </si>
  <si>
    <t>Oro Street, Bli Bli</t>
  </si>
  <si>
    <t>Oro Street</t>
  </si>
  <si>
    <t>Orungal Court, Marcoola</t>
  </si>
  <si>
    <t>Orungal Court</t>
  </si>
  <si>
    <t>Oscar Court, Buderim</t>
  </si>
  <si>
    <t>Oscar Court</t>
  </si>
  <si>
    <t xml:space="preserve">O'Shea Lane, </t>
  </si>
  <si>
    <t>O'Shea Lane</t>
  </si>
  <si>
    <t>Disposed</t>
  </si>
  <si>
    <t>Osmanthus Close, Mountain Creek</t>
  </si>
  <si>
    <t>Osmanthus Close</t>
  </si>
  <si>
    <t>Osprey Avenue, Peregian Beach</t>
  </si>
  <si>
    <t>Osprey Avenue</t>
  </si>
  <si>
    <t>Osprey Street, Bli Bli</t>
  </si>
  <si>
    <t>Osprey Street</t>
  </si>
  <si>
    <t>Outlook Drive, Ninderry</t>
  </si>
  <si>
    <t>Outlook Drive</t>
  </si>
  <si>
    <t>Outlook Drive, Tewantin</t>
  </si>
  <si>
    <t>Overlander Avenue, Cooroy</t>
  </si>
  <si>
    <t>Overlander Avenue</t>
  </si>
  <si>
    <t>Overton Way, Kin Kin</t>
  </si>
  <si>
    <t>Overton Way</t>
  </si>
  <si>
    <t>Owen Creek Road, Forest Glen</t>
  </si>
  <si>
    <t>Owen Creek Road</t>
  </si>
  <si>
    <t>Oxford Close, Sippy Downs</t>
  </si>
  <si>
    <t>Oxford Close</t>
  </si>
  <si>
    <t>Oxleigh Crescent, Nambour</t>
  </si>
  <si>
    <t>Oxleigh Crescent</t>
  </si>
  <si>
    <t>Oyster Court, Twin Waters</t>
  </si>
  <si>
    <t>Oyster Court</t>
  </si>
  <si>
    <t>Oyster Bank Road, Bli Bli</t>
  </si>
  <si>
    <t>Oyster Bank Road</t>
  </si>
  <si>
    <t>Pacey Street, Eumundi</t>
  </si>
  <si>
    <t>Pacey Street</t>
  </si>
  <si>
    <t>Pacey Street Carpark, Eumundi</t>
  </si>
  <si>
    <t>Pacey Street Carpark</t>
  </si>
  <si>
    <t>Pacific Terrace, Coolum Beach</t>
  </si>
  <si>
    <t>Pacific Terrace</t>
  </si>
  <si>
    <t>Pacific Terrace, Alexandra Headland</t>
  </si>
  <si>
    <t>Pacific Avenue, Sunshine Beach</t>
  </si>
  <si>
    <t>Pacific Avenue</t>
  </si>
  <si>
    <t>Pacific Heights Court, Coolum Beach</t>
  </si>
  <si>
    <t>Pacific Heights Court</t>
  </si>
  <si>
    <t>Pacific View Parade, Buderim</t>
  </si>
  <si>
    <t>Pacific View Parade</t>
  </si>
  <si>
    <t>Pacific View Drive, Tinbeerwah</t>
  </si>
  <si>
    <t>Pacific View Drive</t>
  </si>
  <si>
    <t>Paddy Melon Lane, Belli Park</t>
  </si>
  <si>
    <t>Paddy Melon Lane</t>
  </si>
  <si>
    <t>Padilpa Road, Federal</t>
  </si>
  <si>
    <t>Padilpa Road</t>
  </si>
  <si>
    <t>Page Street, Kunda Park</t>
  </si>
  <si>
    <t>Page Street</t>
  </si>
  <si>
    <t>Paige Lane, Doonan</t>
  </si>
  <si>
    <t>Paige Lane</t>
  </si>
  <si>
    <t>Pakee Street, Alexandra Headland</t>
  </si>
  <si>
    <t>Pakee Street</t>
  </si>
  <si>
    <t>Palana Court, Buderim</t>
  </si>
  <si>
    <t>Palana Court</t>
  </si>
  <si>
    <t>Paldao Rise, Peregian Beach</t>
  </si>
  <si>
    <t>Paldao Rise</t>
  </si>
  <si>
    <t>Palm Street, Nambour</t>
  </si>
  <si>
    <t>Palm Street</t>
  </si>
  <si>
    <t>Palm Drive, Mooloolaba</t>
  </si>
  <si>
    <t>Palm Drive</t>
  </si>
  <si>
    <t>Palm Avenue, Coolum Beach</t>
  </si>
  <si>
    <t>Palm Avenue</t>
  </si>
  <si>
    <t>Palm Creek Road, Tanawha</t>
  </si>
  <si>
    <t>Palm Creek Road</t>
  </si>
  <si>
    <t>Palm Grove Crescent, Tewantin</t>
  </si>
  <si>
    <t>Palm Grove Crescent</t>
  </si>
  <si>
    <t>Palm Grove Court, Palmwoods</t>
  </si>
  <si>
    <t>Palm Grove Court</t>
  </si>
  <si>
    <t>Palm Tree Court, Pomona</t>
  </si>
  <si>
    <t>Palm Tree Court</t>
  </si>
  <si>
    <t>Palmer Crescent, Tewantin</t>
  </si>
  <si>
    <t>Palmer Crescent</t>
  </si>
  <si>
    <t>Palmer Street, Kin Kin</t>
  </si>
  <si>
    <t>Palmer Street</t>
  </si>
  <si>
    <t>Palmforest Close, Woombye</t>
  </si>
  <si>
    <t>Palmforest Close</t>
  </si>
  <si>
    <t xml:space="preserve">Palmsprings Lane, </t>
  </si>
  <si>
    <t>Palmsprings Lane</t>
  </si>
  <si>
    <t>Palmway Close, Woombye</t>
  </si>
  <si>
    <t>Palmway Close</t>
  </si>
  <si>
    <t>Palmwoods Pool Carpark, Palmwoods</t>
  </si>
  <si>
    <t>Palmwoods Pool Carpark</t>
  </si>
  <si>
    <t>Palmwoods School Road, Palmwoods</t>
  </si>
  <si>
    <t>Palmwoods School Road</t>
  </si>
  <si>
    <t>Palmwoods Primary School Road, Palmwoods</t>
  </si>
  <si>
    <t>Palmwoods Primary School Road</t>
  </si>
  <si>
    <t>Palmwoods-Montville Road,</t>
  </si>
  <si>
    <t>Palmwoods-Montville Road</t>
  </si>
  <si>
    <t>Palmyra Crescent, Buderim</t>
  </si>
  <si>
    <t>Palmyra Crescent</t>
  </si>
  <si>
    <t>Paluma Street, Sunrise Beach</t>
  </si>
  <si>
    <t>Paluma Street</t>
  </si>
  <si>
    <t>Paluma Terrace, Buderim</t>
  </si>
  <si>
    <t>Paluma Terrace</t>
  </si>
  <si>
    <t>Pampling Place, Twin Waters</t>
  </si>
  <si>
    <t>Pampling Place</t>
  </si>
  <si>
    <t>Panamuna Crescent, Buderim</t>
  </si>
  <si>
    <t>Panamuna Crescent</t>
  </si>
  <si>
    <t>Panavista Court, Doonan</t>
  </si>
  <si>
    <t>Panavista Court</t>
  </si>
  <si>
    <t>Pandanus Street, Mudjimba</t>
  </si>
  <si>
    <t>Pandanus Street</t>
  </si>
  <si>
    <t>Pandanus Street, Noosa Heads</t>
  </si>
  <si>
    <t>Pandanus Avenue, Coolum Beach</t>
  </si>
  <si>
    <t>Pandanus Avenue</t>
  </si>
  <si>
    <t>Pandanus Avenue, Mooloolaba</t>
  </si>
  <si>
    <t>Pandor Court, Buderim</t>
  </si>
  <si>
    <t>Pandor Court</t>
  </si>
  <si>
    <t>Pandorea Court, Noosaville</t>
  </si>
  <si>
    <t>Pandorea Court</t>
  </si>
  <si>
    <t>Pangarinda Place, Mooloolaba</t>
  </si>
  <si>
    <t>Pangarinda Place</t>
  </si>
  <si>
    <t xml:space="preserve">Pangola Lane, </t>
  </si>
  <si>
    <t>Pangola Lane</t>
  </si>
  <si>
    <t>Panorama Crescent, Buderim</t>
  </si>
  <si>
    <t>Panorama Crescent</t>
  </si>
  <si>
    <t>Panorama Drive, Nambour</t>
  </si>
  <si>
    <t>Panorama Drive</t>
  </si>
  <si>
    <t>Panorama Drive, Doonan</t>
  </si>
  <si>
    <t xml:space="preserve">Paperbark Lane, </t>
  </si>
  <si>
    <t>Paperbark Lane</t>
  </si>
  <si>
    <t>Paperbark Court, Mountain Creek</t>
  </si>
  <si>
    <t>Paperbark Court</t>
  </si>
  <si>
    <t>Papertree Track, Noosa North Shore</t>
  </si>
  <si>
    <t>Papertree Track</t>
  </si>
  <si>
    <t>Paradise Drive, Weyba Downs</t>
  </si>
  <si>
    <t>Paradise Drive</t>
  </si>
  <si>
    <t>Paragon Court, Coolum Beach</t>
  </si>
  <si>
    <t>Paragon Court</t>
  </si>
  <si>
    <t>Paraka Court, Mountain Creek</t>
  </si>
  <si>
    <t>Paraka Court</t>
  </si>
  <si>
    <t>Parakeet Crescent, Peregian Beach</t>
  </si>
  <si>
    <t>Parakeet Crescent</t>
  </si>
  <si>
    <t>Paralla Street, Buderim</t>
  </si>
  <si>
    <t>Paralla Street</t>
  </si>
  <si>
    <t>Pardon Place, Noosaville</t>
  </si>
  <si>
    <t>Pardon Place</t>
  </si>
  <si>
    <t>Park Road, Nambour</t>
  </si>
  <si>
    <t>Park Road</t>
  </si>
  <si>
    <t>Park Court, Noosaville</t>
  </si>
  <si>
    <t>Park Court</t>
  </si>
  <si>
    <t>Park Street, Woombye</t>
  </si>
  <si>
    <t>Park Street</t>
  </si>
  <si>
    <t>Park Road, Noosa Heads</t>
  </si>
  <si>
    <t>Park Street, Coolum Beach</t>
  </si>
  <si>
    <t>Park Crescent, Coolum Beach</t>
  </si>
  <si>
    <t>Park Crescent</t>
  </si>
  <si>
    <t>Park Lane, Buderim</t>
  </si>
  <si>
    <t>Park Lane</t>
  </si>
  <si>
    <t>Park Close, Buderim</t>
  </si>
  <si>
    <t>Park Close</t>
  </si>
  <si>
    <t>Park Crescent, Sunshine Beach</t>
  </si>
  <si>
    <t>Park View Court, Tewantin</t>
  </si>
  <si>
    <t>Park View Court</t>
  </si>
  <si>
    <t>Parkdale Avenue, Doonan</t>
  </si>
  <si>
    <t>Parkdale Avenue</t>
  </si>
  <si>
    <t>Parkedge Road, Sunshine Beach</t>
  </si>
  <si>
    <t>Parkedge Road</t>
  </si>
  <si>
    <t>Parker Street, Maroochydore</t>
  </si>
  <si>
    <t>Parker Street</t>
  </si>
  <si>
    <t>Parkhaven Close, Coes Creek</t>
  </si>
  <si>
    <t>Parkhaven Close</t>
  </si>
  <si>
    <t>Parklakes Drive, Bli Bli</t>
  </si>
  <si>
    <t>Parklakes Drive</t>
  </si>
  <si>
    <t>Parkland Drive, Pacific Paradise</t>
  </si>
  <si>
    <t>Parkland Drive</t>
  </si>
  <si>
    <t>Parklea Esplanade, Mountain Creek</t>
  </si>
  <si>
    <t>Parklea Esplanade</t>
  </si>
  <si>
    <t>Parkview Terrace, Buderim</t>
  </si>
  <si>
    <t>Parkview Terrace</t>
  </si>
  <si>
    <t>Parkview Parade, Peregian Springs</t>
  </si>
  <si>
    <t>Parkview Parade</t>
  </si>
  <si>
    <t>Parkville Street, Sippy Downs</t>
  </si>
  <si>
    <t>Parkville Street</t>
  </si>
  <si>
    <t>Parkvista Court, Burnside</t>
  </si>
  <si>
    <t>Parkvista Court</t>
  </si>
  <si>
    <t>Parkway Drive, Mooloolaba</t>
  </si>
  <si>
    <t>Parkway Drive</t>
  </si>
  <si>
    <t>Parkwood Place, Palmwoods</t>
  </si>
  <si>
    <t>Parkwood Place</t>
  </si>
  <si>
    <t>Parkwood Place, Peregian Springs</t>
  </si>
  <si>
    <t>Parkyn Parade, Mooloolaba</t>
  </si>
  <si>
    <t>Parkyn Parade</t>
  </si>
  <si>
    <t>Parkyn Court, Tewantin</t>
  </si>
  <si>
    <t>Parkyn Court</t>
  </si>
  <si>
    <t>Parkyn Hill Place, Maroochy River</t>
  </si>
  <si>
    <t>Parkyn Hill Place</t>
  </si>
  <si>
    <t>Parkyn Pde 2 (opposite Penny Lane) Carpark, Mooloolaba</t>
  </si>
  <si>
    <t>Parkyn Pde 2 (opposite Penny Lane) Carpark</t>
  </si>
  <si>
    <t>Parle Crescent, Buderim</t>
  </si>
  <si>
    <t>Parle Crescent</t>
  </si>
  <si>
    <t>Paroz Road, Mons</t>
  </si>
  <si>
    <t>Paroz Road</t>
  </si>
  <si>
    <t>Parramatta Court, Kuluin</t>
  </si>
  <si>
    <t>Parramatta Court</t>
  </si>
  <si>
    <t>Parsons Road, Forest Glen</t>
  </si>
  <si>
    <t>Parsons Road</t>
  </si>
  <si>
    <t>Parsons Street, Nambour</t>
  </si>
  <si>
    <t>Parsons Street</t>
  </si>
  <si>
    <t>Parsons Bank Drive, Twin Waters</t>
  </si>
  <si>
    <t>Parsons Bank Drive</t>
  </si>
  <si>
    <t>Parsons Knob Road, West Woombye</t>
  </si>
  <si>
    <t>Parsons Knob Road</t>
  </si>
  <si>
    <t>Parsons Knob Road, Hunchy</t>
  </si>
  <si>
    <t>Paskins Road, Palmwoods</t>
  </si>
  <si>
    <t>Paskins Road</t>
  </si>
  <si>
    <t>Pathara Road, North Arm</t>
  </si>
  <si>
    <t>Pathara Road</t>
  </si>
  <si>
    <t>Paton Road, Dulong</t>
  </si>
  <si>
    <t>Paton Road</t>
  </si>
  <si>
    <t>Patrick King Drive, Burnside</t>
  </si>
  <si>
    <t>Patrick King Drive</t>
  </si>
  <si>
    <t>Patterson Drive, Tinbeerwah</t>
  </si>
  <si>
    <t>Patterson Drive</t>
  </si>
  <si>
    <t>Patterson Street, Nambour</t>
  </si>
  <si>
    <t>Patterson Street</t>
  </si>
  <si>
    <t>Paul Street, Noosa Heads</t>
  </si>
  <si>
    <t>Paul Street</t>
  </si>
  <si>
    <t>Paulger Road, Kenilworth</t>
  </si>
  <si>
    <t>Paulger Road</t>
  </si>
  <si>
    <t>Paulger Flat Road, Yandina</t>
  </si>
  <si>
    <t>Paulger Flat Road</t>
  </si>
  <si>
    <t>Paulsens Road, Kin Kin</t>
  </si>
  <si>
    <t>Paulsens Road</t>
  </si>
  <si>
    <t xml:space="preserve">Paveways Drive, </t>
  </si>
  <si>
    <t>Paveways Drive</t>
  </si>
  <si>
    <t>Pavilion Street, Pomona</t>
  </si>
  <si>
    <t>Pavilion Street</t>
  </si>
  <si>
    <t>Pavilion Court, Mudjimba</t>
  </si>
  <si>
    <t>Pavilion Court</t>
  </si>
  <si>
    <t>Pavonia Street, Peregian Beach</t>
  </si>
  <si>
    <t>Pavonia Street</t>
  </si>
  <si>
    <t>Payne Street, Eumundi</t>
  </si>
  <si>
    <t>Payne Street</t>
  </si>
  <si>
    <t>Paynter Park Drive, Woombye</t>
  </si>
  <si>
    <t>Paynter Park Drive</t>
  </si>
  <si>
    <t>Paynters Creek Road, Rosemount</t>
  </si>
  <si>
    <t>Paynters Creek Road</t>
  </si>
  <si>
    <t>Paynters Pocket Avenue, Palmwoods</t>
  </si>
  <si>
    <t>Paynters Pocket Avenue</t>
  </si>
  <si>
    <t>Peaceful Close, Buderim</t>
  </si>
  <si>
    <t>Peaceful Close</t>
  </si>
  <si>
    <t>Peachtree Crescent, Peregian Springs</t>
  </si>
  <si>
    <t>Peachtree Crescent</t>
  </si>
  <si>
    <t>Peacock Court, Pomona</t>
  </si>
  <si>
    <t>Peacock Court</t>
  </si>
  <si>
    <t>Peacock Court, Coolum Beach</t>
  </si>
  <si>
    <t>Pear Court, Buderim</t>
  </si>
  <si>
    <t>Pear Court</t>
  </si>
  <si>
    <t>Pear Tree Lane, Cooroy</t>
  </si>
  <si>
    <t>Pear Tree Lane</t>
  </si>
  <si>
    <t>Pearce Road, Eerwah Vale</t>
  </si>
  <si>
    <t>Pearce Road</t>
  </si>
  <si>
    <t>Pearce Drive, Maroochy River</t>
  </si>
  <si>
    <t>Pearce Drive</t>
  </si>
  <si>
    <t>Pearl Lane, Cooroy</t>
  </si>
  <si>
    <t>Pearl Lane</t>
  </si>
  <si>
    <t>Pearl Street, Cooroy</t>
  </si>
  <si>
    <t>Pearl Street</t>
  </si>
  <si>
    <t>Pearl Parade, Nambour</t>
  </si>
  <si>
    <t>Pearl Parade</t>
  </si>
  <si>
    <t>Pearsons Road, Cooroy</t>
  </si>
  <si>
    <t>Pearsons Road</t>
  </si>
  <si>
    <t>Pease Blossom Street, Coes Creek</t>
  </si>
  <si>
    <t>Pease Blossom Street</t>
  </si>
  <si>
    <t>Peatling Lane, Twin Waters</t>
  </si>
  <si>
    <t>Peatling Lane</t>
  </si>
  <si>
    <t>Pebble Road, Yandina</t>
  </si>
  <si>
    <t>Pebble Road</t>
  </si>
  <si>
    <t>Pebble Court, Peregian Springs</t>
  </si>
  <si>
    <t>Pebble Court</t>
  </si>
  <si>
    <t>Pelican Street, Tewantin</t>
  </si>
  <si>
    <t>Pelican Street</t>
  </si>
  <si>
    <t>Pelican Place, Bli Bli</t>
  </si>
  <si>
    <t>Pelican Place</t>
  </si>
  <si>
    <t>Pembroke Crescent, Sippy Downs</t>
  </si>
  <si>
    <t>Pembroke Crescent</t>
  </si>
  <si>
    <t>Pencil Creek Road, Obi Obi</t>
  </si>
  <si>
    <t>Pencil Creek Road</t>
  </si>
  <si>
    <t>Penda Court, Doonan</t>
  </si>
  <si>
    <t>Penda Court</t>
  </si>
  <si>
    <t>Pender Creek Road, Kin Kin</t>
  </si>
  <si>
    <t>Pender Creek Road</t>
  </si>
  <si>
    <t>Pennant Court, Peregian Springs</t>
  </si>
  <si>
    <t>Pennant Court</t>
  </si>
  <si>
    <t>Penny Lane, Mooloolaba</t>
  </si>
  <si>
    <t>Penny Lane</t>
  </si>
  <si>
    <t>Pensey Court, Buderim</t>
  </si>
  <si>
    <t>Pensey Court</t>
  </si>
  <si>
    <t>Pepper Berry Place, Black Mountain</t>
  </si>
  <si>
    <t>Pepper Berry Place</t>
  </si>
  <si>
    <t>Peppermint Crescent, Sippy Downs</t>
  </si>
  <si>
    <t>Peppermint Crescent</t>
  </si>
  <si>
    <t>Peppertree Close, Marcus Beach</t>
  </si>
  <si>
    <t>Peppertree Close</t>
  </si>
  <si>
    <t>Perception Road, Nambour</t>
  </si>
  <si>
    <t>Perception Road</t>
  </si>
  <si>
    <t>Peregian Esplanade, Peregian Beach</t>
  </si>
  <si>
    <t>Peregian Esplanade</t>
  </si>
  <si>
    <t>Peregian Springs Drive, Peregian Springs</t>
  </si>
  <si>
    <t>Peregian Springs Drive</t>
  </si>
  <si>
    <t>Perivale Court, Mapleton</t>
  </si>
  <si>
    <t>Perivale Court</t>
  </si>
  <si>
    <t>Periwinkle Lane, Perwillowen</t>
  </si>
  <si>
    <t>Periwinkle Lane</t>
  </si>
  <si>
    <t>Perkins Place, Tewantin</t>
  </si>
  <si>
    <t>Perkins Place</t>
  </si>
  <si>
    <t>Perkins Place, Yaroomba</t>
  </si>
  <si>
    <t>Perlan Street, Nambour</t>
  </si>
  <si>
    <t>Perlan Street</t>
  </si>
  <si>
    <t>Perrins Road, Eudlo</t>
  </si>
  <si>
    <t>Perrins Road</t>
  </si>
  <si>
    <t>Perry Street, Coolum Beach</t>
  </si>
  <si>
    <t>Perry Street</t>
  </si>
  <si>
    <t>Perry Road, Image Flat</t>
  </si>
  <si>
    <t>Perry Road</t>
  </si>
  <si>
    <t>Perry Street Carpark, Coolum Beach</t>
  </si>
  <si>
    <t>Perry Street Carpark</t>
  </si>
  <si>
    <t>Perseverance Road, Kin Kin</t>
  </si>
  <si>
    <t>Perseverance Road</t>
  </si>
  <si>
    <t>Persimmon Drive, Marcus Beach</t>
  </si>
  <si>
    <t>Persimmon Drive</t>
  </si>
  <si>
    <t>Persoonia Lane, Doonan</t>
  </si>
  <si>
    <t>Persoonia Lane</t>
  </si>
  <si>
    <t>Pertaka Street, Buderim</t>
  </si>
  <si>
    <t>Pertaka Street</t>
  </si>
  <si>
    <t>Perwillowen Road, Perwillowen</t>
  </si>
  <si>
    <t>Perwillowen Road</t>
  </si>
  <si>
    <t>Peter Court, Buderim</t>
  </si>
  <si>
    <t>Peter Court</t>
  </si>
  <si>
    <t>Petigrain Avenue, Palmwoods</t>
  </si>
  <si>
    <t>Petigrain Avenue</t>
  </si>
  <si>
    <t>Petrale Court, Mountain Creek</t>
  </si>
  <si>
    <t>Petrale Court</t>
  </si>
  <si>
    <t>Petrel Street, Peregian Beach</t>
  </si>
  <si>
    <t>Petrel Street</t>
  </si>
  <si>
    <t>Petrie Avenue, Marcoola</t>
  </si>
  <si>
    <t>Petrie Avenue</t>
  </si>
  <si>
    <t>Petrie Creek Road, Nambour</t>
  </si>
  <si>
    <t>Petrie Creek Road</t>
  </si>
  <si>
    <t>Petrie Park Road, Nambour</t>
  </si>
  <si>
    <t>Petrie Park Road</t>
  </si>
  <si>
    <t>Petrie Park Road Carpark, Nambour</t>
  </si>
  <si>
    <t>Petrie Park Road Carpark</t>
  </si>
  <si>
    <t>Pettigrew Street, Mooloolaba</t>
  </si>
  <si>
    <t>Pettigrew Street</t>
  </si>
  <si>
    <t>Peza Court, Noosa Heads</t>
  </si>
  <si>
    <t>Peza Court</t>
  </si>
  <si>
    <t>Pheasant Street, Buderim</t>
  </si>
  <si>
    <t>Pheasant Street</t>
  </si>
  <si>
    <t>Pheasant Lane, Doonan</t>
  </si>
  <si>
    <t>Pheasant Lane</t>
  </si>
  <si>
    <t>Philbrook Street, Bli Bli</t>
  </si>
  <si>
    <t>Philbrook Street</t>
  </si>
  <si>
    <t>Philip Street, Kenilworth</t>
  </si>
  <si>
    <t>Philip Street</t>
  </si>
  <si>
    <t>Philipp Street, Maroochydore</t>
  </si>
  <si>
    <t>Philipp Street</t>
  </si>
  <si>
    <t>Philipps Road, Dulong</t>
  </si>
  <si>
    <t>Philipps Road</t>
  </si>
  <si>
    <t>Phillips Street, Buderim</t>
  </si>
  <si>
    <t>Phillips Street</t>
  </si>
  <si>
    <t>Phoenix Circuit, Sippy Downs</t>
  </si>
  <si>
    <t>Phoenix Circuit</t>
  </si>
  <si>
    <t>Photinia Crescent, Mountain Creek</t>
  </si>
  <si>
    <t>Photinia Crescent</t>
  </si>
  <si>
    <t>Picadilly Lane, Sippy Downs</t>
  </si>
  <si>
    <t>Picadilly Lane</t>
  </si>
  <si>
    <t>Picca Place, Palmwoods</t>
  </si>
  <si>
    <t>Picca Place</t>
  </si>
  <si>
    <t>Piccabeen Crescent, Buderim</t>
  </si>
  <si>
    <t>Piccabeen Crescent</t>
  </si>
  <si>
    <t>Piccabeen Street, Doonan</t>
  </si>
  <si>
    <t>Piccabeen Street</t>
  </si>
  <si>
    <t>Pickering Court, Tewantin</t>
  </si>
  <si>
    <t>Pickering Court</t>
  </si>
  <si>
    <t>Picnic Point Esplanade, Maroochydore</t>
  </si>
  <si>
    <t>Picnic Point Esplanade</t>
  </si>
  <si>
    <t>Picture Point Crescent, Noosa Heads</t>
  </si>
  <si>
    <t>Picture Point Crescent</t>
  </si>
  <si>
    <t>Pike Street, Kunda Park</t>
  </si>
  <si>
    <t>Pike Street</t>
  </si>
  <si>
    <t>Pikki Street, Maroochydore</t>
  </si>
  <si>
    <t>Pikki Street</t>
  </si>
  <si>
    <t>Pilchers Gap, Sunshine Beach</t>
  </si>
  <si>
    <t>Pilchers Gap</t>
  </si>
  <si>
    <t>Pilot Station Road Carpark, Mooloolaba</t>
  </si>
  <si>
    <t>Pilot Station Road Carpark</t>
  </si>
  <si>
    <t>Pimelea Court, Mountain Creek</t>
  </si>
  <si>
    <t>Pimelea Court</t>
  </si>
  <si>
    <t>Pinari Court, Mountain Creek</t>
  </si>
  <si>
    <t>Pinari Court</t>
  </si>
  <si>
    <t>Pinbarren Court, Cooroy</t>
  </si>
  <si>
    <t>Pinbarren Court</t>
  </si>
  <si>
    <t>Pindari Street, Maroochydore</t>
  </si>
  <si>
    <t>Pindari Street</t>
  </si>
  <si>
    <t>Pine Street, Pomona</t>
  </si>
  <si>
    <t>Pine Street</t>
  </si>
  <si>
    <t>Pine Avenue, Tewantin</t>
  </si>
  <si>
    <t>Pine Avenue</t>
  </si>
  <si>
    <t>Pine Street, Nambour</t>
  </si>
  <si>
    <t>Pine Street, Buderim</t>
  </si>
  <si>
    <t>Pine Grove Road, Woombye</t>
  </si>
  <si>
    <t>Pine Grove Road</t>
  </si>
  <si>
    <t>Pine Tree Drive West, Lake Macdonald</t>
  </si>
  <si>
    <t>Pine Tree Drive West</t>
  </si>
  <si>
    <t>Pine Tree Drive, Lake Macdonald</t>
  </si>
  <si>
    <t>Pine Tree Drive</t>
  </si>
  <si>
    <t>Pines Avenue, Cooroibah</t>
  </si>
  <si>
    <t>Pines Avenue</t>
  </si>
  <si>
    <t>Pines Road, Cooroy</t>
  </si>
  <si>
    <t>Pines Road</t>
  </si>
  <si>
    <t>Pinetree Place, Buderim</t>
  </si>
  <si>
    <t>Pinetree Place</t>
  </si>
  <si>
    <t>Pioneer Road, Yandina</t>
  </si>
  <si>
    <t>Pioneer Road</t>
  </si>
  <si>
    <t>Pioneer Road, Bli Bli</t>
  </si>
  <si>
    <t>Pioneer Court, Cooroy</t>
  </si>
  <si>
    <t>Pioneer Court</t>
  </si>
  <si>
    <t>Pioneer Road, Pomona</t>
  </si>
  <si>
    <t>Pioneer Road Carpark 1 Carpark, Yandina</t>
  </si>
  <si>
    <t>Pioneer Road Carpark 1 Carpark</t>
  </si>
  <si>
    <t>Piper Street, Peregian Beach</t>
  </si>
  <si>
    <t>Piper Street</t>
  </si>
  <si>
    <t>Pipi Crescent, Noosaville</t>
  </si>
  <si>
    <t>Pipi Crescent</t>
  </si>
  <si>
    <t>Pipi Place, Mountain Creek</t>
  </si>
  <si>
    <t>Pipi Place</t>
  </si>
  <si>
    <t>Pirate Ship Park Carpark, Mooloolaba</t>
  </si>
  <si>
    <t>Pirate Ship Park Carpark</t>
  </si>
  <si>
    <t>Pirianda Grove, Mons</t>
  </si>
  <si>
    <t>Pirianda Grove</t>
  </si>
  <si>
    <t>Pitta Place, Noosaville</t>
  </si>
  <si>
    <t>Pitta Place</t>
  </si>
  <si>
    <t>Pitta Street, Peregian Beach</t>
  </si>
  <si>
    <t>Pitta Street</t>
  </si>
  <si>
    <t>Pittards Road, Buderim</t>
  </si>
  <si>
    <t>Pittards Road</t>
  </si>
  <si>
    <t>Placid Place, Buderim</t>
  </si>
  <si>
    <t>Placid Place</t>
  </si>
  <si>
    <t>Plantation Parade, Buderim</t>
  </si>
  <si>
    <t>Plantation Parade</t>
  </si>
  <si>
    <t xml:space="preserve">Plantation Lane, </t>
  </si>
  <si>
    <t>Plantation Lane</t>
  </si>
  <si>
    <t>Plantation Rise Drive, Woombye</t>
  </si>
  <si>
    <t>Plantation Rise Drive</t>
  </si>
  <si>
    <t>Platypus Place, Nambour</t>
  </si>
  <si>
    <t>Platypus Place</t>
  </si>
  <si>
    <t>Platypus Creek Road, Dulong</t>
  </si>
  <si>
    <t>Platypus Creek Road</t>
  </si>
  <si>
    <t>Platz Road, Kenilworth</t>
  </si>
  <si>
    <t>Platz Road</t>
  </si>
  <si>
    <t>Playfords Road, Cootharaba</t>
  </si>
  <si>
    <t>Playfords Road</t>
  </si>
  <si>
    <t>Plaza Parade, Maroochydore</t>
  </si>
  <si>
    <t>Plaza Parade</t>
  </si>
  <si>
    <t>Plover Street, Peregian Beach</t>
  </si>
  <si>
    <t>Plover Street</t>
  </si>
  <si>
    <t>Plymouth Quay, Maroochydore</t>
  </si>
  <si>
    <t>Plymouth Quay</t>
  </si>
  <si>
    <t>Podargus Parade, Peregian Beach</t>
  </si>
  <si>
    <t>Podargus Parade</t>
  </si>
  <si>
    <t>Poinciana Avenue, Tewantin</t>
  </si>
  <si>
    <t>Poinciana Avenue</t>
  </si>
  <si>
    <t>Poinciana Avenue, Mooloolaba</t>
  </si>
  <si>
    <t>Poinsettia Avenue, Mooloolaba</t>
  </si>
  <si>
    <t>Poinsettia Avenue</t>
  </si>
  <si>
    <t>Poinsettia Court, Mooloolaba</t>
  </si>
  <si>
    <t>Poinsettia Court</t>
  </si>
  <si>
    <t>Point Arkwright Carpark, Point Arkwright</t>
  </si>
  <si>
    <t>Point Arkwright Carpark</t>
  </si>
  <si>
    <t xml:space="preserve">Point Glorious Road, </t>
  </si>
  <si>
    <t>Point Glorious Road</t>
  </si>
  <si>
    <t>Point Perry Carpark, Coolum Beach</t>
  </si>
  <si>
    <t>Point Perry Carpark</t>
  </si>
  <si>
    <t>Point Perry Monavista Carpark, Coolum Beach</t>
  </si>
  <si>
    <t>Point Perry Monavista Carpark</t>
  </si>
  <si>
    <t>Pollys Place, Nambour</t>
  </si>
  <si>
    <t>Pollys Place</t>
  </si>
  <si>
    <t>Pomona Connection Road, Pomona</t>
  </si>
  <si>
    <t>Pomona Connection Road</t>
  </si>
  <si>
    <t>Pomona Kin Kin Road, Pomona</t>
  </si>
  <si>
    <t>Pomona Kin Kin Road</t>
  </si>
  <si>
    <t>Pompano Court, Mountain Creek</t>
  </si>
  <si>
    <t>Pompano Court</t>
  </si>
  <si>
    <t>Ponderosa Drive, Cooroy</t>
  </si>
  <si>
    <t>Ponderosa Drive</t>
  </si>
  <si>
    <t>Pontee Parade, Alexandra Headland</t>
  </si>
  <si>
    <t>Pontee Parade</t>
  </si>
  <si>
    <t>Ponytail Circuit, Mountain Creek</t>
  </si>
  <si>
    <t>Ponytail Circuit</t>
  </si>
  <si>
    <t>Poplar Place, Mooloolaba</t>
  </si>
  <si>
    <t>Poplar Place</t>
  </si>
  <si>
    <t>Poplar Place, Marcus Beach</t>
  </si>
  <si>
    <t>Porters Lane, Nambour</t>
  </si>
  <si>
    <t>Porters Lane</t>
  </si>
  <si>
    <t>Porters Road, Ringtail Creek</t>
  </si>
  <si>
    <t>Porters Road</t>
  </si>
  <si>
    <t>Portland Quay, Maroochydore</t>
  </si>
  <si>
    <t>Portland Quay</t>
  </si>
  <si>
    <t>Portmarnock Court, Twin Waters</t>
  </si>
  <si>
    <t>Portmarnock Court</t>
  </si>
  <si>
    <t>Portrush Court, Tewantin</t>
  </si>
  <si>
    <t>Portrush Court</t>
  </si>
  <si>
    <t>Portsea Court, Peregian Springs</t>
  </si>
  <si>
    <t>Portsea Court</t>
  </si>
  <si>
    <t>Portside Court, Noosaville</t>
  </si>
  <si>
    <t>Portside Court</t>
  </si>
  <si>
    <t>Possum Place, Nambour</t>
  </si>
  <si>
    <t>Possum Place</t>
  </si>
  <si>
    <t xml:space="preserve">Possum Lane, </t>
  </si>
  <si>
    <t>Possum Lane</t>
  </si>
  <si>
    <t>Possumwood Place, Buderim</t>
  </si>
  <si>
    <t>Possumwood Place</t>
  </si>
  <si>
    <t>Post Office Road, Mapleton</t>
  </si>
  <si>
    <t>Post Office Road</t>
  </si>
  <si>
    <t>Potoroo Place, Burnside</t>
  </si>
  <si>
    <t>Potoroo Place</t>
  </si>
  <si>
    <t>Potoroo Court, Boreen Point</t>
  </si>
  <si>
    <t>Potoroo Court</t>
  </si>
  <si>
    <t>Potters Lane, Pomona</t>
  </si>
  <si>
    <t>Potters Lane</t>
  </si>
  <si>
    <t>Pottery Street, Pomona</t>
  </si>
  <si>
    <t>Pottery Street</t>
  </si>
  <si>
    <t>Pottery Club Service Road, Buderim</t>
  </si>
  <si>
    <t>Pottery Club Service Road</t>
  </si>
  <si>
    <t>Pound Road, Pomona</t>
  </si>
  <si>
    <t>Pound Road</t>
  </si>
  <si>
    <t>Power Road, Buderim</t>
  </si>
  <si>
    <t>Power Road</t>
  </si>
  <si>
    <t>Power Court, Mount Coolum</t>
  </si>
  <si>
    <t>Power Court</t>
  </si>
  <si>
    <t>Prelude Drive, Mountain Creek</t>
  </si>
  <si>
    <t>Prelude Drive</t>
  </si>
  <si>
    <t>Prentis Road, Bli Bli</t>
  </si>
  <si>
    <t>Prentis Road</t>
  </si>
  <si>
    <t>Presentation Boulevard, Nambour</t>
  </si>
  <si>
    <t>Presentation Boulevard</t>
  </si>
  <si>
    <t>Preston Road, Diddillibah</t>
  </si>
  <si>
    <t>Preston Road</t>
  </si>
  <si>
    <t>Prestwick Drive, Twin Waters</t>
  </si>
  <si>
    <t>Prestwick Drive</t>
  </si>
  <si>
    <t>Prestwick Court, Tewantin</t>
  </si>
  <si>
    <t>Prestwick Court</t>
  </si>
  <si>
    <t>Price Street, Nambour</t>
  </si>
  <si>
    <t>Price Street</t>
  </si>
  <si>
    <t>Price Lane, Buderim</t>
  </si>
  <si>
    <t>Price Lane</t>
  </si>
  <si>
    <t>Price Street (north) Carpark, Nambour</t>
  </si>
  <si>
    <t>Price Street (north) Carpark</t>
  </si>
  <si>
    <t>Price Street (south) Carpark, Nambour</t>
  </si>
  <si>
    <t>Price Street (south) Carpark</t>
  </si>
  <si>
    <t>Priebe Street, Buderim</t>
  </si>
  <si>
    <t>Priebe Street</t>
  </si>
  <si>
    <t>Primary School Court, Maroochydore</t>
  </si>
  <si>
    <t>Primary School Court</t>
  </si>
  <si>
    <t>Primrose Court, Palmwoods</t>
  </si>
  <si>
    <t>Primrose Court</t>
  </si>
  <si>
    <t>Prince Street, Cooran</t>
  </si>
  <si>
    <t>Prince Street</t>
  </si>
  <si>
    <t>Princess Street, Cooran</t>
  </si>
  <si>
    <t>Princess Street</t>
  </si>
  <si>
    <t>Princess Drive, Bli Bli</t>
  </si>
  <si>
    <t>Princess Drive</t>
  </si>
  <si>
    <t>Princess Crescent, Nambour</t>
  </si>
  <si>
    <t>Princess Crescent</t>
  </si>
  <si>
    <t>Princeton Court, Sippy Downs</t>
  </si>
  <si>
    <t>Princeton Court</t>
  </si>
  <si>
    <t>Pringle Crescent, Tewantin</t>
  </si>
  <si>
    <t>Pringle Crescent</t>
  </si>
  <si>
    <t>Pringle Road, Nambour</t>
  </si>
  <si>
    <t>Pringle Road</t>
  </si>
  <si>
    <t>Pringle Court, Maroochydore</t>
  </si>
  <si>
    <t>Pringle Court</t>
  </si>
  <si>
    <t>Production Street, Noosaville</t>
  </si>
  <si>
    <t>Production Street</t>
  </si>
  <si>
    <t>Progress Road, Maroochydore</t>
  </si>
  <si>
    <t>Progress Road</t>
  </si>
  <si>
    <t>Project Avenue, Noosaville</t>
  </si>
  <si>
    <t>Project Avenue</t>
  </si>
  <si>
    <t>Prospect Place, Cooroy</t>
  </si>
  <si>
    <t>Prospect Place</t>
  </si>
  <si>
    <t>Protea Place, Kuluin</t>
  </si>
  <si>
    <t>Protea Place</t>
  </si>
  <si>
    <t>Pryor Road, Verrierdale</t>
  </si>
  <si>
    <t>Pryor Road</t>
  </si>
  <si>
    <t>Puch Street, Coes Creek</t>
  </si>
  <si>
    <t>Puch Street</t>
  </si>
  <si>
    <t>Pullen Lane, Kenilworth</t>
  </si>
  <si>
    <t>Pullen Lane</t>
  </si>
  <si>
    <t>Pumicestone Way, Mountain Creek</t>
  </si>
  <si>
    <t>Pumicestone Way</t>
  </si>
  <si>
    <t>Pumicestone Way Service Road, Mountain Creek</t>
  </si>
  <si>
    <t>Pumicestone Way Service Road</t>
  </si>
  <si>
    <t>Pump Station Road, Kiamba</t>
  </si>
  <si>
    <t>Pump Station Road</t>
  </si>
  <si>
    <t>Purli Road, Kureelpa</t>
  </si>
  <si>
    <t>Purli Road</t>
  </si>
  <si>
    <t>Putters Lane, Peregian Springs</t>
  </si>
  <si>
    <t>Putters Lane</t>
  </si>
  <si>
    <t>Quail Street, Maroochydore</t>
  </si>
  <si>
    <t>Quail Street</t>
  </si>
  <si>
    <t xml:space="preserve">Quail Lane, </t>
  </si>
  <si>
    <t>Quail Lane</t>
  </si>
  <si>
    <t>Quambi Place, Buderim</t>
  </si>
  <si>
    <t>Quambi Place</t>
  </si>
  <si>
    <t>Quamby Place, Noosa Heads</t>
  </si>
  <si>
    <t>Quamby Place</t>
  </si>
  <si>
    <t>Quanda Road, Coolum Beach</t>
  </si>
  <si>
    <t>Quanda Road</t>
  </si>
  <si>
    <t>Quarry Track, Noosa North Shore</t>
  </si>
  <si>
    <t>Quarry Track</t>
  </si>
  <si>
    <t>Quarry Road, Mount Coolum</t>
  </si>
  <si>
    <t>Quarry Road</t>
  </si>
  <si>
    <t>Quarry Street, Nambour</t>
  </si>
  <si>
    <t>Quarry Street</t>
  </si>
  <si>
    <t>Quarterdeck Court, Buderim</t>
  </si>
  <si>
    <t>Quarterdeck Court</t>
  </si>
  <si>
    <t>Quay Court, Twin Waters</t>
  </si>
  <si>
    <t>Quay Court</t>
  </si>
  <si>
    <t>Queen Street, Cooran</t>
  </si>
  <si>
    <t>Queen Street</t>
  </si>
  <si>
    <t>Queen Street, Nambour</t>
  </si>
  <si>
    <t>Queen Street Service Road, Cooran</t>
  </si>
  <si>
    <t>Queen Street Service Road</t>
  </si>
  <si>
    <t>Quiet Valley Crescent, Buderim</t>
  </si>
  <si>
    <t>Quiet Valley Crescent</t>
  </si>
  <si>
    <t>Quillback Court, Mountain Creek</t>
  </si>
  <si>
    <t>Quillback Court</t>
  </si>
  <si>
    <t>Quinine Crescent, Mountain Creek</t>
  </si>
  <si>
    <t>Quinine Crescent</t>
  </si>
  <si>
    <t>Quinn Court, Mount Coolum</t>
  </si>
  <si>
    <t>Quinn Court</t>
  </si>
  <si>
    <t>Quoll Court, Peregian Springs</t>
  </si>
  <si>
    <t>Quoll Court</t>
  </si>
  <si>
    <t>Quondong Street, Mooloolaba</t>
  </si>
  <si>
    <t>Quondong Street</t>
  </si>
  <si>
    <t>Quondong Court, Yandina</t>
  </si>
  <si>
    <t>Quondong Court</t>
  </si>
  <si>
    <t>Quorn Close, Buderim</t>
  </si>
  <si>
    <t>Quorn Close</t>
  </si>
  <si>
    <t>Racecourse Rise, Eumundi</t>
  </si>
  <si>
    <t>Racecourse Rise</t>
  </si>
  <si>
    <t>Racehorse Lane, Lake Macdonald</t>
  </si>
  <si>
    <t>Racehorse Lane</t>
  </si>
  <si>
    <t>Radar Hill Road, Bli Bli</t>
  </si>
  <si>
    <t>Radar Hill Road</t>
  </si>
  <si>
    <t>Radbourne Road, Tanawha</t>
  </si>
  <si>
    <t>Radbourne Road</t>
  </si>
  <si>
    <t>Radiata Drive, Maroochydore</t>
  </si>
  <si>
    <t>Radiata Drive</t>
  </si>
  <si>
    <t>Raffia Drive, Doonan</t>
  </si>
  <si>
    <t>Raffia Drive</t>
  </si>
  <si>
    <t>Rafting Ground Road, Forest Glen</t>
  </si>
  <si>
    <t>Rafting Ground Road</t>
  </si>
  <si>
    <t>Railway Parade, Pomona</t>
  </si>
  <si>
    <t>Railway Parade</t>
  </si>
  <si>
    <t>Railway Street, Yandina</t>
  </si>
  <si>
    <t>Railway Street</t>
  </si>
  <si>
    <t>Railway Street, Palmwoods</t>
  </si>
  <si>
    <t>Railway Terrace, Nambour</t>
  </si>
  <si>
    <t>Railway Terrace</t>
  </si>
  <si>
    <t>Railway Road, Cooran</t>
  </si>
  <si>
    <t>Railway Road</t>
  </si>
  <si>
    <t>Railway Crossing, Pomona</t>
  </si>
  <si>
    <t>Railway Crossing</t>
  </si>
  <si>
    <t>Rainbird Court, Palmwoods</t>
  </si>
  <si>
    <t>Rainbird Court</t>
  </si>
  <si>
    <t>Rainbow Crescent, Sunrise Beach</t>
  </si>
  <si>
    <t>Rainbow Crescent</t>
  </si>
  <si>
    <t>Rainbow Court, Woombye</t>
  </si>
  <si>
    <t>Rainbow Court</t>
  </si>
  <si>
    <t>Rainbow Park Drive, Mapleton</t>
  </si>
  <si>
    <t>Rainbow Park Drive</t>
  </si>
  <si>
    <t>Rainforest Road, Chevallum</t>
  </si>
  <si>
    <t>Rainforest Road</t>
  </si>
  <si>
    <t>Rainforest Court, Boreen Point</t>
  </si>
  <si>
    <t>Rainforest Court</t>
  </si>
  <si>
    <t>Rainforest Sanctuary Drive, Buderim</t>
  </si>
  <si>
    <t>Rainforest Sanctuary Drive</t>
  </si>
  <si>
    <t>Rainsford Place, Buderim</t>
  </si>
  <si>
    <t>Rainsford Place</t>
  </si>
  <si>
    <t>Raintree Drive, Tewantin</t>
  </si>
  <si>
    <t>Raintree Drive</t>
  </si>
  <si>
    <t>Raintrees Court, Buderim</t>
  </si>
  <si>
    <t>Raintrees Court</t>
  </si>
  <si>
    <t>Rakumba Place, Mountain Creek</t>
  </si>
  <si>
    <t>Rakumba Place</t>
  </si>
  <si>
    <t>Ramberts Road, Eudlo</t>
  </si>
  <si>
    <t>Ramberts Road</t>
  </si>
  <si>
    <t>Ramilles Street, Mount Coolum</t>
  </si>
  <si>
    <t>Ramilles Street</t>
  </si>
  <si>
    <t>Ramona Street, Marcoola</t>
  </si>
  <si>
    <t>Ramona Street</t>
  </si>
  <si>
    <t xml:space="preserve">Ramsey Lane, </t>
  </si>
  <si>
    <t>Ramsey Lane</t>
  </si>
  <si>
    <t>Range Street, Nambour</t>
  </si>
  <si>
    <t>Range Street</t>
  </si>
  <si>
    <t>Range Street, Flaxton</t>
  </si>
  <si>
    <t>Range Street, Pomona</t>
  </si>
  <si>
    <t>Rangeleigh Court, Palmwoods</t>
  </si>
  <si>
    <t>Rangeleigh Court</t>
  </si>
  <si>
    <t>Ranger Court, Sunrise Beach</t>
  </si>
  <si>
    <t>Ranger Court</t>
  </si>
  <si>
    <t>Rangeview Street, Eumundi</t>
  </si>
  <si>
    <t>Rangeview Street</t>
  </si>
  <si>
    <t>Ransome Street, Pomona</t>
  </si>
  <si>
    <t>Ransome Street</t>
  </si>
  <si>
    <t>Ratcliffes Road, Hunchy</t>
  </si>
  <si>
    <t>Ratcliffes Road</t>
  </si>
  <si>
    <t>Raven Way, Noosaville</t>
  </si>
  <si>
    <t>Raven Way</t>
  </si>
  <si>
    <t>Ravenwood Drive, Noosa Heads</t>
  </si>
  <si>
    <t>Ravenwood Drive</t>
  </si>
  <si>
    <t>Rawlins Circuit, Kunda Park</t>
  </si>
  <si>
    <t>Rawlins Circuit</t>
  </si>
  <si>
    <t>Ray Street, Sunshine Beach</t>
  </si>
  <si>
    <t>Ray Street</t>
  </si>
  <si>
    <t>Raylee Avenue, Nambour</t>
  </si>
  <si>
    <t>Raylee Avenue</t>
  </si>
  <si>
    <t>Razorback Road, Hunchy</t>
  </si>
  <si>
    <t>Razorback Road</t>
  </si>
  <si>
    <t>Razorback Road Carpark, Montville</t>
  </si>
  <si>
    <t>Razorback Road Carpark</t>
  </si>
  <si>
    <t>Read Street, Tewantin</t>
  </si>
  <si>
    <t>Read Street</t>
  </si>
  <si>
    <t>Rectory Street, Pomona</t>
  </si>
  <si>
    <t>Rectory Street</t>
  </si>
  <si>
    <t>Red Street, Pomona</t>
  </si>
  <si>
    <t>Red Street</t>
  </si>
  <si>
    <t>Red Ash Court, Palmwoods</t>
  </si>
  <si>
    <t>Red Ash Court</t>
  </si>
  <si>
    <t>Red Cedar Street, Sippy Downs</t>
  </si>
  <si>
    <t>Red Cedar Street</t>
  </si>
  <si>
    <t>Red Jacket Court, Palmwoods</t>
  </si>
  <si>
    <t>Red Jacket Court</t>
  </si>
  <si>
    <t>Redbud Court, Mountain Creek</t>
  </si>
  <si>
    <t>Redbud Court</t>
  </si>
  <si>
    <t>Redgum Street, Buderim</t>
  </si>
  <si>
    <t>Redgum Street</t>
  </si>
  <si>
    <t>Redgum Court, Noosaville</t>
  </si>
  <si>
    <t>Redgum Court</t>
  </si>
  <si>
    <t>Redmond Road, West Woombye</t>
  </si>
  <si>
    <t>Redmond Road</t>
  </si>
  <si>
    <t>Redwood Avenue, Marcus Beach</t>
  </si>
  <si>
    <t>Redwood Avenue</t>
  </si>
  <si>
    <t>Redwood Road, Doonan</t>
  </si>
  <si>
    <t>Redwood Road</t>
  </si>
  <si>
    <t>Reef Street, Noosaville</t>
  </si>
  <si>
    <t>Reef Street</t>
  </si>
  <si>
    <t>Regal Crescent, Sippy Downs</t>
  </si>
  <si>
    <t>Regal Crescent</t>
  </si>
  <si>
    <t>Regatta Circuit, Noosaville</t>
  </si>
  <si>
    <t>Regatta Circuit</t>
  </si>
  <si>
    <t>Regency Road, Doonan</t>
  </si>
  <si>
    <t>Regency Road</t>
  </si>
  <si>
    <t>Regent Court, Mount Coolum</t>
  </si>
  <si>
    <t>Regent Court</t>
  </si>
  <si>
    <t>Reids Road, West Woombye</t>
  </si>
  <si>
    <t>Reids Road</t>
  </si>
  <si>
    <t>Reilly Road, Nambour</t>
  </si>
  <si>
    <t>Reilly Road</t>
  </si>
  <si>
    <t>Reinbott Road, Kenilworth</t>
  </si>
  <si>
    <t>Reinbott Road</t>
  </si>
  <si>
    <t>Reliance Place, Sunrise Beach</t>
  </si>
  <si>
    <t>Reliance Place</t>
  </si>
  <si>
    <t>Remington Rise, Palmwoods</t>
  </si>
  <si>
    <t>Remington Rise</t>
  </si>
  <si>
    <t>Remington Shute Road, Montville</t>
  </si>
  <si>
    <t>Remington Shute Road</t>
  </si>
  <si>
    <t>Remington Shute Service Road, Montville</t>
  </si>
  <si>
    <t>Remington Shute Service Road</t>
  </si>
  <si>
    <t>Rendille Lane, Coes Creek</t>
  </si>
  <si>
    <t>Rendille Lane</t>
  </si>
  <si>
    <t>Rene Street, Noosaville</t>
  </si>
  <si>
    <t>Rene Street</t>
  </si>
  <si>
    <t>Renison Drive, Kuluin</t>
  </si>
  <si>
    <t>Renison Drive</t>
  </si>
  <si>
    <t>Renmano Court, Buderim</t>
  </si>
  <si>
    <t>Renmano Court</t>
  </si>
  <si>
    <t>Renshaw Road, Pinbarren</t>
  </si>
  <si>
    <t>Renshaw Road</t>
  </si>
  <si>
    <t>Reserve Street, Pomona</t>
  </si>
  <si>
    <t>Reserve Street</t>
  </si>
  <si>
    <t>Resolute Street, Sunrise Beach</t>
  </si>
  <si>
    <t>Resolute Street</t>
  </si>
  <si>
    <t>Rex Terrace, Marcoola</t>
  </si>
  <si>
    <t>Rex Terrace</t>
  </si>
  <si>
    <t>Reynolds Close, Woombye</t>
  </si>
  <si>
    <t>Reynolds Close</t>
  </si>
  <si>
    <t>Rhapis Court, Buderim</t>
  </si>
  <si>
    <t>Rhapis Court</t>
  </si>
  <si>
    <t>Ribbonwood Street, Sippy Downs</t>
  </si>
  <si>
    <t>Ribbonwood Street</t>
  </si>
  <si>
    <t>Richards Road, Cootharaba</t>
  </si>
  <si>
    <t>Richards Road</t>
  </si>
  <si>
    <t>Richards Street, Maroochydore</t>
  </si>
  <si>
    <t>Richards Street</t>
  </si>
  <si>
    <t>Richards Road, Image Flat</t>
  </si>
  <si>
    <t>Richardson Court, Tewantin</t>
  </si>
  <si>
    <t>Richardson Court</t>
  </si>
  <si>
    <t>Richardson Street, Pacific Paradise</t>
  </si>
  <si>
    <t>Richardson Street</t>
  </si>
  <si>
    <t>Richmond Close, Coolum Beach</t>
  </si>
  <si>
    <t>Richmond Close</t>
  </si>
  <si>
    <t>Rickard Road, Yandina Creek</t>
  </si>
  <si>
    <t>Rickard Road</t>
  </si>
  <si>
    <t>Ridge Road, Maroochydore</t>
  </si>
  <si>
    <t>Ridge Road</t>
  </si>
  <si>
    <t>Ridge Street, Tewantin</t>
  </si>
  <si>
    <t>Ridge Street</t>
  </si>
  <si>
    <t>Ridge Vista Court, Palmwoods</t>
  </si>
  <si>
    <t>Ridge Vista Court</t>
  </si>
  <si>
    <t>Ridges Boulevard, Peregian Springs</t>
  </si>
  <si>
    <t>Ridges Boulevard</t>
  </si>
  <si>
    <t>Ridgeview Drive, Peregian Springs</t>
  </si>
  <si>
    <t>Ridgeview Drive</t>
  </si>
  <si>
    <t>Ridgeview Place, Woombye</t>
  </si>
  <si>
    <t>Ridgeview Place</t>
  </si>
  <si>
    <t>Ridgeway Street, Sunrise Beach</t>
  </si>
  <si>
    <t>Ridgeway Street</t>
  </si>
  <si>
    <t>Ridgewood Street, Burnside</t>
  </si>
  <si>
    <t>Ridgewood Street</t>
  </si>
  <si>
    <t>Rifle Street, Pomona</t>
  </si>
  <si>
    <t>Rifle Street</t>
  </si>
  <si>
    <t>Rifle Range Road, Nambour</t>
  </si>
  <si>
    <t>Rifle Range Road</t>
  </si>
  <si>
    <t>Rifle Range Road, Palmwoods</t>
  </si>
  <si>
    <t>Rigby Street, Nambour</t>
  </si>
  <si>
    <t>Rigby Street</t>
  </si>
  <si>
    <t>Rim Road, Buderim</t>
  </si>
  <si>
    <t>Rim Road</t>
  </si>
  <si>
    <t>Rimmel Place, Palmwoods</t>
  </si>
  <si>
    <t>Rimmel Place</t>
  </si>
  <si>
    <t>Rimu Court, Buderim</t>
  </si>
  <si>
    <t>Rimu Court</t>
  </si>
  <si>
    <t>Ringtail Place, Bli Bli</t>
  </si>
  <si>
    <t>Ringtail Place</t>
  </si>
  <si>
    <t>Ringtail Creek Road, Pomona</t>
  </si>
  <si>
    <t>Ringtail Creek Road</t>
  </si>
  <si>
    <t>Ringwood Lane, Mapleton</t>
  </si>
  <si>
    <t>Ringwood Lane</t>
  </si>
  <si>
    <t>Risley Court, Cooran</t>
  </si>
  <si>
    <t>Risley Court</t>
  </si>
  <si>
    <t>Rita Court, Tanawha</t>
  </si>
  <si>
    <t>Rita Court</t>
  </si>
  <si>
    <t>Rivendell Drive, Coolum Beach</t>
  </si>
  <si>
    <t>Rivendell Drive</t>
  </si>
  <si>
    <t>River Esplanade, Mooloolaba</t>
  </si>
  <si>
    <t>River Esplanade</t>
  </si>
  <si>
    <t>River Road, Maroochy River</t>
  </si>
  <si>
    <t>River Road</t>
  </si>
  <si>
    <t>River Road, Tewantin</t>
  </si>
  <si>
    <t>River Edge Court, Twin Waters</t>
  </si>
  <si>
    <t>River Edge Court</t>
  </si>
  <si>
    <t>River Edge Court, Tewantin</t>
  </si>
  <si>
    <t>River Esplanade Carpark, Mooloolaba</t>
  </si>
  <si>
    <t>River Esplanade Carpark</t>
  </si>
  <si>
    <t>River Gum Drive, Diddillibah</t>
  </si>
  <si>
    <t>River Gum Drive</t>
  </si>
  <si>
    <t>River Store Road, Maroochy River</t>
  </si>
  <si>
    <t>River Store Road</t>
  </si>
  <si>
    <t>River Tree Court, Eumundi</t>
  </si>
  <si>
    <t>River Tree Court</t>
  </si>
  <si>
    <t>River Vista Court, Maroochy River</t>
  </si>
  <si>
    <t>River Vista Court</t>
  </si>
  <si>
    <t>Riverbreeze Avenue, Noosaville</t>
  </si>
  <si>
    <t>Riverbreeze Avenue</t>
  </si>
  <si>
    <t>Riverbreeze Way, Kuluin</t>
  </si>
  <si>
    <t>Riverbreeze Way</t>
  </si>
  <si>
    <t>Riveroak Way, Sippy Downs</t>
  </si>
  <si>
    <t>Riveroak Way</t>
  </si>
  <si>
    <t>Riverpark Drive, Ringtail Creek</t>
  </si>
  <si>
    <t>Riverpark Drive</t>
  </si>
  <si>
    <t>Riverstone Court, Tewantin</t>
  </si>
  <si>
    <t>Riverstone Court</t>
  </si>
  <si>
    <t>Riverstone Place, Bli Bli</t>
  </si>
  <si>
    <t>Riverstone Place</t>
  </si>
  <si>
    <t>Riverview Street, Bli Bli</t>
  </si>
  <si>
    <t>Riverview Street</t>
  </si>
  <si>
    <t>Riverview Avenue, Buderim</t>
  </si>
  <si>
    <t>Riverview Avenue</t>
  </si>
  <si>
    <t xml:space="preserve">Riverview Drive, </t>
  </si>
  <si>
    <t>Riverview Drive</t>
  </si>
  <si>
    <t>Riviera Crescent, Peregian Springs</t>
  </si>
  <si>
    <t>Riviera Crescent</t>
  </si>
  <si>
    <t>Road 10, Kin Kin</t>
  </si>
  <si>
    <t>Road 10</t>
  </si>
  <si>
    <t>Road 101, Black Mountain</t>
  </si>
  <si>
    <t>Road 101</t>
  </si>
  <si>
    <t>Palm Grove Road, Cooroy</t>
  </si>
  <si>
    <t>Palm Grove Road</t>
  </si>
  <si>
    <t>Road 103, Cooroy</t>
  </si>
  <si>
    <t>Road 103</t>
  </si>
  <si>
    <t>Road 104, Cooroy</t>
  </si>
  <si>
    <t>Road 104</t>
  </si>
  <si>
    <t>Road 11, Kin Kin</t>
  </si>
  <si>
    <t>Road 11</t>
  </si>
  <si>
    <t>Road 110, Lake Macdonald</t>
  </si>
  <si>
    <t>Road 110</t>
  </si>
  <si>
    <t>Road 111 No Type, Cooroy</t>
  </si>
  <si>
    <t>Road 111 No Type</t>
  </si>
  <si>
    <t>Road 112, Cooroy</t>
  </si>
  <si>
    <t>Road 112</t>
  </si>
  <si>
    <t>Road 112a, Cooroy</t>
  </si>
  <si>
    <t>Road 112a</t>
  </si>
  <si>
    <t>Road 113, Cooroy Mountain</t>
  </si>
  <si>
    <t>Road 113</t>
  </si>
  <si>
    <t>Road 116, Cooroy Mountain</t>
  </si>
  <si>
    <t>Road 116</t>
  </si>
  <si>
    <t xml:space="preserve">Road 117, </t>
  </si>
  <si>
    <t>Road 117</t>
  </si>
  <si>
    <t xml:space="preserve">Road 118, </t>
  </si>
  <si>
    <t>Road 118</t>
  </si>
  <si>
    <t>Road 12, Kin Kin</t>
  </si>
  <si>
    <t>Road 12</t>
  </si>
  <si>
    <t>Road 124, Noosaville</t>
  </si>
  <si>
    <t>Road 124</t>
  </si>
  <si>
    <t>Road 13, Kin Kin</t>
  </si>
  <si>
    <t>Road 13</t>
  </si>
  <si>
    <t xml:space="preserve">Road 130, </t>
  </si>
  <si>
    <t>Road 130</t>
  </si>
  <si>
    <t>Road 131, Noosaville</t>
  </si>
  <si>
    <t>Road 131</t>
  </si>
  <si>
    <t>Road 132, Noosaville</t>
  </si>
  <si>
    <t>Road 132</t>
  </si>
  <si>
    <t>Road 133, Noosaville</t>
  </si>
  <si>
    <t>Road 133</t>
  </si>
  <si>
    <t>Road 134 No Type, Noosaville</t>
  </si>
  <si>
    <t>Road 134 No Type</t>
  </si>
  <si>
    <t>Road 135 No Type, Noosa Heads</t>
  </si>
  <si>
    <t>Road 135 No Type</t>
  </si>
  <si>
    <t>Road 138, Noosa Heads</t>
  </si>
  <si>
    <t>Road 138</t>
  </si>
  <si>
    <t>Road 14, Kin Kin</t>
  </si>
  <si>
    <t>Road 14</t>
  </si>
  <si>
    <t xml:space="preserve">Road 144, </t>
  </si>
  <si>
    <t>Road 144</t>
  </si>
  <si>
    <t>Road 15, Cootharaba</t>
  </si>
  <si>
    <t>Road 15</t>
  </si>
  <si>
    <t xml:space="preserve">Road 151, </t>
  </si>
  <si>
    <t>Road 151</t>
  </si>
  <si>
    <t>Cardell Road, Tewantin</t>
  </si>
  <si>
    <t>Cardell Road</t>
  </si>
  <si>
    <t xml:space="preserve">Road 154, </t>
  </si>
  <si>
    <t>Road 154</t>
  </si>
  <si>
    <t xml:space="preserve">Road 155, </t>
  </si>
  <si>
    <t>Road 155</t>
  </si>
  <si>
    <t xml:space="preserve">Road 156, </t>
  </si>
  <si>
    <t>Road 156</t>
  </si>
  <si>
    <t xml:space="preserve">Road 157, </t>
  </si>
  <si>
    <t>Road 157</t>
  </si>
  <si>
    <t>Road 160, Cooroibah</t>
  </si>
  <si>
    <t>Road 160</t>
  </si>
  <si>
    <t>Road 161, Cooroibah</t>
  </si>
  <si>
    <t>Road 161</t>
  </si>
  <si>
    <t>Road 162, Cooroibah</t>
  </si>
  <si>
    <t>Road 162</t>
  </si>
  <si>
    <t>Road 163, Cooroibah</t>
  </si>
  <si>
    <t>Road 163</t>
  </si>
  <si>
    <t>Road 164, Cooroibah</t>
  </si>
  <si>
    <t>Road 164</t>
  </si>
  <si>
    <t xml:space="preserve">Road 165, </t>
  </si>
  <si>
    <t>Road 165</t>
  </si>
  <si>
    <t>Road 167, Ringtail Creek</t>
  </si>
  <si>
    <t>Road 167</t>
  </si>
  <si>
    <t>Road 168, Ringtail Creek</t>
  </si>
  <si>
    <t>Road 168</t>
  </si>
  <si>
    <t>Road 172, Cootharaba</t>
  </si>
  <si>
    <t>Road 172</t>
  </si>
  <si>
    <t>Road 173, Cootharaba</t>
  </si>
  <si>
    <t>Road 173</t>
  </si>
  <si>
    <t>Road 175, Cootharaba</t>
  </si>
  <si>
    <t>Road 175</t>
  </si>
  <si>
    <t xml:space="preserve">Road 176, </t>
  </si>
  <si>
    <t>Road 176</t>
  </si>
  <si>
    <t xml:space="preserve">Road 177, </t>
  </si>
  <si>
    <t>Road 177</t>
  </si>
  <si>
    <t xml:space="preserve">Road 178, </t>
  </si>
  <si>
    <t>Road 178</t>
  </si>
  <si>
    <t>Road 179, Boreen Point</t>
  </si>
  <si>
    <t>Road 179</t>
  </si>
  <si>
    <t>Road 180, Boreen Point</t>
  </si>
  <si>
    <t>Road 180</t>
  </si>
  <si>
    <t xml:space="preserve">Road 185, </t>
  </si>
  <si>
    <t>Road 185</t>
  </si>
  <si>
    <t>Road 186, Cootharaba</t>
  </si>
  <si>
    <t>Road 186</t>
  </si>
  <si>
    <t xml:space="preserve">Road 187, </t>
  </si>
  <si>
    <t>Road 187</t>
  </si>
  <si>
    <t xml:space="preserve">Road 188, </t>
  </si>
  <si>
    <t>Road 188</t>
  </si>
  <si>
    <t xml:space="preserve">Road 189, </t>
  </si>
  <si>
    <t>Road 189</t>
  </si>
  <si>
    <t>Road 19, Kin Kin</t>
  </si>
  <si>
    <t>Road 19</t>
  </si>
  <si>
    <t xml:space="preserve">Road 190, </t>
  </si>
  <si>
    <t>Road 190</t>
  </si>
  <si>
    <t xml:space="preserve">Road 191, </t>
  </si>
  <si>
    <t>Road 191</t>
  </si>
  <si>
    <t>Road 192, Noosa North Shore</t>
  </si>
  <si>
    <t>Road 192</t>
  </si>
  <si>
    <t xml:space="preserve">Road 2, </t>
  </si>
  <si>
    <t>Road 2</t>
  </si>
  <si>
    <t>Road 20, Kin Kin</t>
  </si>
  <si>
    <t>Road 20</t>
  </si>
  <si>
    <t>Road 200, Noosa North Shore</t>
  </si>
  <si>
    <t>Road 200</t>
  </si>
  <si>
    <t xml:space="preserve">Road 204, </t>
  </si>
  <si>
    <t>Road 204</t>
  </si>
  <si>
    <t>Road 205, Noosa North Shore</t>
  </si>
  <si>
    <t>Road 205</t>
  </si>
  <si>
    <t>Road 207, Noosa North Shore</t>
  </si>
  <si>
    <t>Road 207</t>
  </si>
  <si>
    <t>Road 208, Noosa North Shore</t>
  </si>
  <si>
    <t>Road 208</t>
  </si>
  <si>
    <t xml:space="preserve">Road 21, </t>
  </si>
  <si>
    <t>Road 21</t>
  </si>
  <si>
    <t xml:space="preserve">Road 212, </t>
  </si>
  <si>
    <t>Road 212</t>
  </si>
  <si>
    <t xml:space="preserve">Road 213, </t>
  </si>
  <si>
    <t>Road 213</t>
  </si>
  <si>
    <t>Road 219, Noosa North Shore</t>
  </si>
  <si>
    <t>Road 219</t>
  </si>
  <si>
    <t>Road 22, Kin Kin</t>
  </si>
  <si>
    <t>Road 22</t>
  </si>
  <si>
    <t xml:space="preserve">Road 220, </t>
  </si>
  <si>
    <t>Road 220</t>
  </si>
  <si>
    <t>Road 222, Noosa North Shore</t>
  </si>
  <si>
    <t>Road 222</t>
  </si>
  <si>
    <t>Road 225, Noosa North Shore</t>
  </si>
  <si>
    <t>Road 225</t>
  </si>
  <si>
    <t>Road 226, Noosa North Shore</t>
  </si>
  <si>
    <t>Road 226</t>
  </si>
  <si>
    <t>Sandybanks Track, Noosa North Shore</t>
  </si>
  <si>
    <t>Sandybanks Track</t>
  </si>
  <si>
    <t>Road 23, Kin Kin</t>
  </si>
  <si>
    <t>Road 23</t>
  </si>
  <si>
    <t>Road 230, Noosa North Shore</t>
  </si>
  <si>
    <t>Road 230</t>
  </si>
  <si>
    <t>Road 234, Noosa North Shore</t>
  </si>
  <si>
    <t>Road 234</t>
  </si>
  <si>
    <t>Road 235, Noosa North Shore</t>
  </si>
  <si>
    <t>Road 235</t>
  </si>
  <si>
    <t>Road 236, Noosa North Shore</t>
  </si>
  <si>
    <t>Road 236</t>
  </si>
  <si>
    <t>Road 237, Noosa North Shore</t>
  </si>
  <si>
    <t>Road 237</t>
  </si>
  <si>
    <t xml:space="preserve">Road 238, </t>
  </si>
  <si>
    <t>Road 238</t>
  </si>
  <si>
    <t xml:space="preserve">Road 24, </t>
  </si>
  <si>
    <t>Road 24</t>
  </si>
  <si>
    <t xml:space="preserve">Road 26, </t>
  </si>
  <si>
    <t>Road 26</t>
  </si>
  <si>
    <t>Road 261 No Type, Sunshine Beach</t>
  </si>
  <si>
    <t>Road 261 No Type</t>
  </si>
  <si>
    <t xml:space="preserve">Road 262, </t>
  </si>
  <si>
    <t>Road 262</t>
  </si>
  <si>
    <t>Road 263, Cooroy</t>
  </si>
  <si>
    <t>Road 263</t>
  </si>
  <si>
    <t>Road 264, Noosa Heads</t>
  </si>
  <si>
    <t>Road 264</t>
  </si>
  <si>
    <t xml:space="preserve">Road 28, </t>
  </si>
  <si>
    <t>Road 28</t>
  </si>
  <si>
    <t>Road 29, Cootharaba</t>
  </si>
  <si>
    <t>Road 29</t>
  </si>
  <si>
    <t>Road 30, Kin Kin</t>
  </si>
  <si>
    <t>Road 30</t>
  </si>
  <si>
    <t xml:space="preserve">Road 32, </t>
  </si>
  <si>
    <t>Road 32</t>
  </si>
  <si>
    <t xml:space="preserve">Road 33, </t>
  </si>
  <si>
    <t>Road 33</t>
  </si>
  <si>
    <t xml:space="preserve">Road 34, </t>
  </si>
  <si>
    <t>Road 34</t>
  </si>
  <si>
    <t xml:space="preserve">Road 35, </t>
  </si>
  <si>
    <t>Road 35</t>
  </si>
  <si>
    <t>Road 4, Kin Kin</t>
  </si>
  <si>
    <t>Road 4</t>
  </si>
  <si>
    <t>Road 41, Pinbarren</t>
  </si>
  <si>
    <t>Road 41</t>
  </si>
  <si>
    <t xml:space="preserve">Road 44, </t>
  </si>
  <si>
    <t>Road 44</t>
  </si>
  <si>
    <t xml:space="preserve">Road 45, </t>
  </si>
  <si>
    <t>Road 45</t>
  </si>
  <si>
    <t>Road 5, Kin Kin</t>
  </si>
  <si>
    <t>Road 5</t>
  </si>
  <si>
    <t xml:space="preserve">Road 50, </t>
  </si>
  <si>
    <t>Road 50</t>
  </si>
  <si>
    <t>Road 55, Pomona</t>
  </si>
  <si>
    <t>Road 55</t>
  </si>
  <si>
    <t xml:space="preserve">Road 56, </t>
  </si>
  <si>
    <t>Road 56</t>
  </si>
  <si>
    <t xml:space="preserve">Road 57, </t>
  </si>
  <si>
    <t>Road 57</t>
  </si>
  <si>
    <t xml:space="preserve">Road 58, </t>
  </si>
  <si>
    <t>Road 58</t>
  </si>
  <si>
    <t>Road 6, Kin Kin</t>
  </si>
  <si>
    <t>Road 6</t>
  </si>
  <si>
    <t>Road 60, Pomona</t>
  </si>
  <si>
    <t>Road 60</t>
  </si>
  <si>
    <t xml:space="preserve">Road 62, </t>
  </si>
  <si>
    <t>Road 62</t>
  </si>
  <si>
    <t xml:space="preserve">Road 63, </t>
  </si>
  <si>
    <t>Road 63</t>
  </si>
  <si>
    <t xml:space="preserve">Road 64, </t>
  </si>
  <si>
    <t>Road 64</t>
  </si>
  <si>
    <t>Road 68, Pomona</t>
  </si>
  <si>
    <t>Road 68</t>
  </si>
  <si>
    <t>Road 69, Pomona</t>
  </si>
  <si>
    <t>Road 69</t>
  </si>
  <si>
    <t>Road 71, Cooroy</t>
  </si>
  <si>
    <t>Road 71</t>
  </si>
  <si>
    <t xml:space="preserve">Road 72, </t>
  </si>
  <si>
    <t>Road 72</t>
  </si>
  <si>
    <t>Road 73, Federal</t>
  </si>
  <si>
    <t>Road 73</t>
  </si>
  <si>
    <t>Road 74, Federal</t>
  </si>
  <si>
    <t>Road 74</t>
  </si>
  <si>
    <t>Road 76, Federal</t>
  </si>
  <si>
    <t>Road 76</t>
  </si>
  <si>
    <t>Road 77, Federal</t>
  </si>
  <si>
    <t>Road 77</t>
  </si>
  <si>
    <t>Road 79, Pomona</t>
  </si>
  <si>
    <t>Road 79</t>
  </si>
  <si>
    <t xml:space="preserve">Road 8, </t>
  </si>
  <si>
    <t>Road 8</t>
  </si>
  <si>
    <t xml:space="preserve">Road 81, </t>
  </si>
  <si>
    <t>Road 81</t>
  </si>
  <si>
    <t>Road 85, Black Mountain</t>
  </si>
  <si>
    <t>Road 85</t>
  </si>
  <si>
    <t>Calanthe Avenue, Doonan</t>
  </si>
  <si>
    <t>Calanthe Avenue</t>
  </si>
  <si>
    <t xml:space="preserve">Road 86414, </t>
  </si>
  <si>
    <t>Road 86414</t>
  </si>
  <si>
    <t>Sunshine Beach Surf Life Saving Club Carpark</t>
  </si>
  <si>
    <t>Road 86418 No Type, Marcus Beach</t>
  </si>
  <si>
    <t>Road 86418 No Type</t>
  </si>
  <si>
    <t>Road 86419, Tewantin</t>
  </si>
  <si>
    <t>Road 86419</t>
  </si>
  <si>
    <t xml:space="preserve">Road 86420, </t>
  </si>
  <si>
    <t>Road 86420</t>
  </si>
  <si>
    <t xml:space="preserve">Road 86423, </t>
  </si>
  <si>
    <t>Road 86423</t>
  </si>
  <si>
    <t xml:space="preserve">Road 86426, </t>
  </si>
  <si>
    <t>Road 86426</t>
  </si>
  <si>
    <t>Road 86427, Pomona</t>
  </si>
  <si>
    <t>Road 86427</t>
  </si>
  <si>
    <t>Road 86428, Federal</t>
  </si>
  <si>
    <t>Road 86428</t>
  </si>
  <si>
    <t>Road 86430, Ridgewood</t>
  </si>
  <si>
    <t>Road 86430</t>
  </si>
  <si>
    <t>Road 86431, Cooroy</t>
  </si>
  <si>
    <t>Road 86431</t>
  </si>
  <si>
    <t>Road 86433, Noosa Heads</t>
  </si>
  <si>
    <t>Road 86433</t>
  </si>
  <si>
    <t>Road 87, Federal</t>
  </si>
  <si>
    <t>Road 87</t>
  </si>
  <si>
    <t>Road 89, Federal</t>
  </si>
  <si>
    <t>Road 89</t>
  </si>
  <si>
    <t>Road 9, Kin Kin</t>
  </si>
  <si>
    <t>Road 9</t>
  </si>
  <si>
    <t xml:space="preserve">Road 90, </t>
  </si>
  <si>
    <t>Road 90</t>
  </si>
  <si>
    <t>Road 92, Ridgewood</t>
  </si>
  <si>
    <t>Road 92</t>
  </si>
  <si>
    <t>Road 93, Ridgewood</t>
  </si>
  <si>
    <t>Road 93</t>
  </si>
  <si>
    <t>Road 94, Ridgewood</t>
  </si>
  <si>
    <t>Road 94</t>
  </si>
  <si>
    <t>Road 95, Ridgewood</t>
  </si>
  <si>
    <t>Road 95</t>
  </si>
  <si>
    <t>Road 96, Ridgewood</t>
  </si>
  <si>
    <t>Road 96</t>
  </si>
  <si>
    <t>Road 99, Ridgewood</t>
  </si>
  <si>
    <t>Road 99</t>
  </si>
  <si>
    <t>Robert Street, Noosaville</t>
  </si>
  <si>
    <t>Robert Street</t>
  </si>
  <si>
    <t>Robert Street, Kunda Park</t>
  </si>
  <si>
    <t>Roberts Drive, Cooroy</t>
  </si>
  <si>
    <t>Roberts Drive</t>
  </si>
  <si>
    <t>Roberts Street, Palmwoods</t>
  </si>
  <si>
    <t>Roberts Street</t>
  </si>
  <si>
    <t>Robertson Drive, Burnside</t>
  </si>
  <si>
    <t>Robertson Drive</t>
  </si>
  <si>
    <t>Robin Place, Forest Glen</t>
  </si>
  <si>
    <t>Robin Place</t>
  </si>
  <si>
    <t>Robinson Road, Como</t>
  </si>
  <si>
    <t>Robinson Road</t>
  </si>
  <si>
    <t>Robinsons Road, Eudlo</t>
  </si>
  <si>
    <t>Robinsons Road</t>
  </si>
  <si>
    <t>Robur Crescent, Mountain Creek</t>
  </si>
  <si>
    <t>Robur Crescent</t>
  </si>
  <si>
    <t>Robyn Street, Nambour</t>
  </si>
  <si>
    <t>Robyn Street</t>
  </si>
  <si>
    <t>Rock Fig Court, Palmwoods</t>
  </si>
  <si>
    <t>Rock Fig Court</t>
  </si>
  <si>
    <t>Rocky Creek Forest Road, Maroochy River</t>
  </si>
  <si>
    <t>Rocky Creek Forest Road</t>
  </si>
  <si>
    <t>Rod Smith Drive, Coes Creek</t>
  </si>
  <si>
    <t>Rod Smith Drive</t>
  </si>
  <si>
    <t>Rodeo Drive, Nambour</t>
  </si>
  <si>
    <t>Rodeo Drive</t>
  </si>
  <si>
    <t>Rollins Street, Sippy Downs</t>
  </si>
  <si>
    <t>Rollins Street</t>
  </si>
  <si>
    <t>Roms Court, Buderim</t>
  </si>
  <si>
    <t>Roms Court</t>
  </si>
  <si>
    <t>Rose Street, Maroochydore</t>
  </si>
  <si>
    <t>Rose Street</t>
  </si>
  <si>
    <t>Rose Ash Crescent, Noosaville</t>
  </si>
  <si>
    <t>Rose Ash Crescent</t>
  </si>
  <si>
    <t>Rose Gum Road, Pomona</t>
  </si>
  <si>
    <t>Rose Gum Road</t>
  </si>
  <si>
    <t>Rose Gum Court, Palmwoods</t>
  </si>
  <si>
    <t>Rose Gum Court</t>
  </si>
  <si>
    <t>Rose Marie Drive, Diddillibah</t>
  </si>
  <si>
    <t>Rose Marie Drive</t>
  </si>
  <si>
    <t>Rosebed Street, Eudlo</t>
  </si>
  <si>
    <t>Rosebed Street</t>
  </si>
  <si>
    <t>Rosella Place, Tewantin</t>
  </si>
  <si>
    <t>Rosella Place</t>
  </si>
  <si>
    <t>Rosella Place, Nambour</t>
  </si>
  <si>
    <t>Rosemount Close, Rosemount</t>
  </si>
  <si>
    <t>Rosemount Close</t>
  </si>
  <si>
    <t>Rosemount Lane, Rosemount</t>
  </si>
  <si>
    <t>Rosemount Lane</t>
  </si>
  <si>
    <t>Roses Road, Federal</t>
  </si>
  <si>
    <t>Roses Road</t>
  </si>
  <si>
    <t>Rosewood Rise, Flaxton</t>
  </si>
  <si>
    <t>Rosewood Rise</t>
  </si>
  <si>
    <t>Rosewood Lane, Black Mountain</t>
  </si>
  <si>
    <t>Rosewood Lane</t>
  </si>
  <si>
    <t>Ross Crescent, Sunrise Beach</t>
  </si>
  <si>
    <t>Ross Crescent</t>
  </si>
  <si>
    <t>Ross Court, Tewantin</t>
  </si>
  <si>
    <t>Ross Court</t>
  </si>
  <si>
    <t>Rosslare Court, Kuluin</t>
  </si>
  <si>
    <t>Rosslare Court</t>
  </si>
  <si>
    <t>Rosslyn Court, Buderim</t>
  </si>
  <si>
    <t>Rosslyn Court</t>
  </si>
  <si>
    <t>Rotary Park Court, Mooloolaba</t>
  </si>
  <si>
    <t>Rotary Park Court</t>
  </si>
  <si>
    <t>Roth Lane, Ninderry</t>
  </si>
  <si>
    <t>Roth Lane</t>
  </si>
  <si>
    <t>Rothbury Court, Peregian Springs</t>
  </si>
  <si>
    <t>Rothbury Court</t>
  </si>
  <si>
    <t>Rowan Court, Coolum Beach</t>
  </si>
  <si>
    <t>Rowan Court</t>
  </si>
  <si>
    <t>Royal Drive, Buderim</t>
  </si>
  <si>
    <t>Royal Drive</t>
  </si>
  <si>
    <t>Royal Court, Cooran</t>
  </si>
  <si>
    <t>Royal Court</t>
  </si>
  <si>
    <t>Royal Palm Drive, Buderim</t>
  </si>
  <si>
    <t>Royal Palm Drive</t>
  </si>
  <si>
    <t>Royal Pine Close, Buderim</t>
  </si>
  <si>
    <t>Royal Pine Close</t>
  </si>
  <si>
    <t>Royena Place, Marcus Beach</t>
  </si>
  <si>
    <t>Royena Place</t>
  </si>
  <si>
    <t>Roys Road, Landers Shoot</t>
  </si>
  <si>
    <t>Roys Road</t>
  </si>
  <si>
    <t>Ruby Street, Cooroy</t>
  </si>
  <si>
    <t>Ruby Street</t>
  </si>
  <si>
    <t>Ruby Lane, Cooroy</t>
  </si>
  <si>
    <t>Ruby Lane</t>
  </si>
  <si>
    <t>Rufous Street, Peregian Beach</t>
  </si>
  <si>
    <t>Rufous Street</t>
  </si>
  <si>
    <t>Rules Road, Pomona</t>
  </si>
  <si>
    <t>Rules Road</t>
  </si>
  <si>
    <t>Running Creek Road, North Arm</t>
  </si>
  <si>
    <t>Running Creek Road</t>
  </si>
  <si>
    <t>Runway Drive, Marcoola</t>
  </si>
  <si>
    <t>Runway Drive</t>
  </si>
  <si>
    <t>Russell Street, Noosaville</t>
  </si>
  <si>
    <t>Russell Street</t>
  </si>
  <si>
    <t>Russell Street, Coolum Beach</t>
  </si>
  <si>
    <t>Russell Family Park Carpark, Montville</t>
  </si>
  <si>
    <t>Russell Family Park Carpark</t>
  </si>
  <si>
    <t>Rutch Road, Doonan</t>
  </si>
  <si>
    <t>Rutch Road</t>
  </si>
  <si>
    <t>Rutherford Road, Kulangoor</t>
  </si>
  <si>
    <t>Rutherford Road</t>
  </si>
  <si>
    <t>Rutherglen Drive, Buderim</t>
  </si>
  <si>
    <t>Rutherglen Drive</t>
  </si>
  <si>
    <t>Ruwoldts Road, Dulong</t>
  </si>
  <si>
    <t>Ruwoldts Road</t>
  </si>
  <si>
    <t>Ryhope Street, Buderim</t>
  </si>
  <si>
    <t>Ryhope Street</t>
  </si>
  <si>
    <t>Sabraon Court, Marcoola</t>
  </si>
  <si>
    <t>Sabraon Court</t>
  </si>
  <si>
    <t>Safari Street, Noosa Heads</t>
  </si>
  <si>
    <t>Safari Street</t>
  </si>
  <si>
    <t>Sage Street, Buderim</t>
  </si>
  <si>
    <t>Sage Street</t>
  </si>
  <si>
    <t>Sail Street, Noosaville</t>
  </si>
  <si>
    <t>Sail Street</t>
  </si>
  <si>
    <t>Sailfish Drive, Mountain Creek</t>
  </si>
  <si>
    <t>Sailfish Drive</t>
  </si>
  <si>
    <t>Sailfish Court, Noosaville</t>
  </si>
  <si>
    <t>Sailfish Court</t>
  </si>
  <si>
    <t>Sails Court, Twin Waters</t>
  </si>
  <si>
    <t>Sails Court</t>
  </si>
  <si>
    <t>Salamanda Court, Bli Bli</t>
  </si>
  <si>
    <t>Salamanda Court</t>
  </si>
  <si>
    <t>Sale Street, Eumundi</t>
  </si>
  <si>
    <t>Sale Street</t>
  </si>
  <si>
    <t>Sales Court, Woombye</t>
  </si>
  <si>
    <t>Sales Court</t>
  </si>
  <si>
    <t>Sallwood Court, Pinbarren</t>
  </si>
  <si>
    <t>Sallwood Court</t>
  </si>
  <si>
    <t>Saltwater Avenue, Noosaville</t>
  </si>
  <si>
    <t>Saltwater Avenue</t>
  </si>
  <si>
    <t>Saltwater Way, Mount Coolum</t>
  </si>
  <si>
    <t>Saltwater Way</t>
  </si>
  <si>
    <t>Sam Kelly Road, Gheerulla</t>
  </si>
  <si>
    <t>Sam Kelly Road</t>
  </si>
  <si>
    <t>Samantha Drive, Bli Bli</t>
  </si>
  <si>
    <t>Samantha Drive</t>
  </si>
  <si>
    <t>Samara Place, Noosa Heads</t>
  </si>
  <si>
    <t>Samara Place</t>
  </si>
  <si>
    <t>Sammi Court, Coolum Beach</t>
  </si>
  <si>
    <t>Sammi Court</t>
  </si>
  <si>
    <t>Sam White Drive, Buderim</t>
  </si>
  <si>
    <t>Sam White Drive</t>
  </si>
  <si>
    <t>Sanctuary Drive, Forest Glen</t>
  </si>
  <si>
    <t>Sanctuary Drive</t>
  </si>
  <si>
    <t xml:space="preserve">Sanctuary Avenue, </t>
  </si>
  <si>
    <t>Sanctuary Avenue</t>
  </si>
  <si>
    <t>Sand Lane, Twin Waters</t>
  </si>
  <si>
    <t>Sand Lane</t>
  </si>
  <si>
    <t>Sandalwood Close, Marcus Beach</t>
  </si>
  <si>
    <t>Sandalwood Close</t>
  </si>
  <si>
    <t>Sandalwood Lane, Forest Glen</t>
  </si>
  <si>
    <t>Sandalwood Lane</t>
  </si>
  <si>
    <t>Sanderling Drive, Forest Glen</t>
  </si>
  <si>
    <t>Sanderling Drive</t>
  </si>
  <si>
    <t>Sanders Street, Noosaville</t>
  </si>
  <si>
    <t>Sanders Street</t>
  </si>
  <si>
    <t>Sanderson Road, Eumundi</t>
  </si>
  <si>
    <t>Sanderson Road</t>
  </si>
  <si>
    <t>Sandhurst Crescent, Peregian Springs</t>
  </si>
  <si>
    <t>Sandhurst Crescent</t>
  </si>
  <si>
    <t>Sandleigh Crescent, Sippy Downs</t>
  </si>
  <si>
    <t>Sandleigh Crescent</t>
  </si>
  <si>
    <t>Sandpiper Close, Buderim</t>
  </si>
  <si>
    <t>Sandpiper Close</t>
  </si>
  <si>
    <t>Sandra Place, Highworth</t>
  </si>
  <si>
    <t>Sandra Place</t>
  </si>
  <si>
    <t>Sands Avenue, Noosaville</t>
  </si>
  <si>
    <t>Sands Avenue</t>
  </si>
  <si>
    <t xml:space="preserve">Sandy Crescent, </t>
  </si>
  <si>
    <t>Sandy Crescent</t>
  </si>
  <si>
    <t>Sandy Street, Pomona</t>
  </si>
  <si>
    <t>Sandy Street</t>
  </si>
  <si>
    <t>Sandy Court, Mount Coolum</t>
  </si>
  <si>
    <t>Sandy Court</t>
  </si>
  <si>
    <t>Sandy Cove Crescent, Coolum Beach</t>
  </si>
  <si>
    <t>Sandy Cove Crescent</t>
  </si>
  <si>
    <t>Sankeys Road, Federal</t>
  </si>
  <si>
    <t>Sankeys Road</t>
  </si>
  <si>
    <t>Santa Monica Avenue, Coolum Beach</t>
  </si>
  <si>
    <t>Santa Monica Avenue</t>
  </si>
  <si>
    <t>Sapling Court, Pomona</t>
  </si>
  <si>
    <t>Sapling Court</t>
  </si>
  <si>
    <t>Sapphire Street, Cooroy</t>
  </si>
  <si>
    <t>Sapphire Street</t>
  </si>
  <si>
    <t>Sapphire Drive, Nambour</t>
  </si>
  <si>
    <t>Sapphire Drive</t>
  </si>
  <si>
    <t>Sara Place, Ilkley</t>
  </si>
  <si>
    <t>Sara Place</t>
  </si>
  <si>
    <t>Sarah Court, Tanawha</t>
  </si>
  <si>
    <t>Sarah Court</t>
  </si>
  <si>
    <t xml:space="preserve">Sarah Court, </t>
  </si>
  <si>
    <t>Saratoga Drive, Mountain Creek</t>
  </si>
  <si>
    <t>Saratoga Drive</t>
  </si>
  <si>
    <t>Sarena Court, Sunshine Beach</t>
  </si>
  <si>
    <t>Sarena Court</t>
  </si>
  <si>
    <t>Sassafras Court, Tewantin</t>
  </si>
  <si>
    <t>Sassafras Court</t>
  </si>
  <si>
    <t>Sassifras Street, Mudjimba</t>
  </si>
  <si>
    <t>Sassifras Street</t>
  </si>
  <si>
    <t>Satinash Court, Noosaville</t>
  </si>
  <si>
    <t>Satinash Court</t>
  </si>
  <si>
    <t>Satinash Place, Mudjimba</t>
  </si>
  <si>
    <t>Satinash Place</t>
  </si>
  <si>
    <t>Satinay Street, Mountain Creek</t>
  </si>
  <si>
    <t>Satinay Street</t>
  </si>
  <si>
    <t>Satinay Drive, Tewantin</t>
  </si>
  <si>
    <t>Satinay Drive</t>
  </si>
  <si>
    <t>Satinwood Place, Mountain Creek</t>
  </si>
  <si>
    <t>Satinwood Place</t>
  </si>
  <si>
    <t>Satinwood Street, Noosaville</t>
  </si>
  <si>
    <t>Satinwood Street</t>
  </si>
  <si>
    <t>Sauger Court, Mountain Creek</t>
  </si>
  <si>
    <t>Sauger Court</t>
  </si>
  <si>
    <t>Saunders Drive, Cooran</t>
  </si>
  <si>
    <t>Saunders Drive</t>
  </si>
  <si>
    <t>Saunders Lane, Palmwoods</t>
  </si>
  <si>
    <t>Saunders Lane</t>
  </si>
  <si>
    <t>Savannah Court, Bli Bli</t>
  </si>
  <si>
    <t>Savannah Court</t>
  </si>
  <si>
    <t>Savilles Road, Nambour</t>
  </si>
  <si>
    <t>Savilles Road</t>
  </si>
  <si>
    <t>Sawgrass Court, Peregian Springs</t>
  </si>
  <si>
    <t>Sawgrass Court</t>
  </si>
  <si>
    <t>Sawreys Road, Mons</t>
  </si>
  <si>
    <t>Sawreys Road</t>
  </si>
  <si>
    <t>Scanlan Court, Buderim</t>
  </si>
  <si>
    <t>Scanlan Court</t>
  </si>
  <si>
    <t>Scenic Avenue, Buderim</t>
  </si>
  <si>
    <t>Scenic Avenue</t>
  </si>
  <si>
    <t>Schirrmann Drive, Maroochydore</t>
  </si>
  <si>
    <t>Schirrmann Drive</t>
  </si>
  <si>
    <t>Scholars Drive, Sippy Downs</t>
  </si>
  <si>
    <t>Scholars Drive</t>
  </si>
  <si>
    <t>School Street, Nambour</t>
  </si>
  <si>
    <t>School Street</t>
  </si>
  <si>
    <t>School Road, Coolum Beach</t>
  </si>
  <si>
    <t>School Road</t>
  </si>
  <si>
    <t>School Road, Bli Bli</t>
  </si>
  <si>
    <t>School Road, Maroochydore</t>
  </si>
  <si>
    <t>School Road, Yandina</t>
  </si>
  <si>
    <t>School Street, Pomona</t>
  </si>
  <si>
    <t>School Road (primary School) Carpark, Coolum Beach</t>
  </si>
  <si>
    <t>School Road (primary School) Carpark</t>
  </si>
  <si>
    <t>School Road Carpark 1 Carpark, Yandina</t>
  </si>
  <si>
    <t>School Road Carpark 1 Carpark</t>
  </si>
  <si>
    <t>Schreibers Road, Cooran</t>
  </si>
  <si>
    <t>Schreibers Road</t>
  </si>
  <si>
    <t>Schubert Road, Woombye</t>
  </si>
  <si>
    <t>Schubert Road</t>
  </si>
  <si>
    <t>Schultz Road, Kureelpa</t>
  </si>
  <si>
    <t>Schultz Road</t>
  </si>
  <si>
    <t>Schulz Road, Woombye</t>
  </si>
  <si>
    <t>Schulz Road</t>
  </si>
  <si>
    <t>Schwartz Street, Buderim</t>
  </si>
  <si>
    <t>Schwartz Street</t>
  </si>
  <si>
    <t>Scott Street, Yandina</t>
  </si>
  <si>
    <t>Scott Street</t>
  </si>
  <si>
    <t xml:space="preserve">Scott Court, </t>
  </si>
  <si>
    <t>Scott Court</t>
  </si>
  <si>
    <t>Scottlynd Street, Coolum Beach</t>
  </si>
  <si>
    <t>Scottlynd Street</t>
  </si>
  <si>
    <t xml:space="preserve">Scotts Drive, </t>
  </si>
  <si>
    <t>Scotts Drive</t>
  </si>
  <si>
    <t>Scribbly Gum Court, Tewantin</t>
  </si>
  <si>
    <t>Scribbly Gum Court</t>
  </si>
  <si>
    <t>Scrub Road, Coolum Beach</t>
  </si>
  <si>
    <t>Scrub Road</t>
  </si>
  <si>
    <t>Sea Eagle Drive, Noosaville</t>
  </si>
  <si>
    <t>Sea Eagle Drive</t>
  </si>
  <si>
    <t>Sea Eagle Place, Forest Glen</t>
  </si>
  <si>
    <t>Sea Eagle Place</t>
  </si>
  <si>
    <t>Seabreeze Avenue, Coolum Beach</t>
  </si>
  <si>
    <t>Seabreeze Avenue</t>
  </si>
  <si>
    <t>Seacove Court, Noosaville</t>
  </si>
  <si>
    <t>Seacove Court</t>
  </si>
  <si>
    <t>Seafarer Court, Castaways Beach</t>
  </si>
  <si>
    <t>Seafarer Court</t>
  </si>
  <si>
    <t>Seaforth Court, Buderim</t>
  </si>
  <si>
    <t>Seaforth Court</t>
  </si>
  <si>
    <t>Seagull Court, Noosaville</t>
  </si>
  <si>
    <t>Seagull Court</t>
  </si>
  <si>
    <t>Seagull Avenue, Coolum Beach</t>
  </si>
  <si>
    <t>Seagull Avenue</t>
  </si>
  <si>
    <t>Seahorse Place, Noosaville</t>
  </si>
  <si>
    <t>Seahorse Place</t>
  </si>
  <si>
    <t>Seahorse Drive, Twin Waters</t>
  </si>
  <si>
    <t>Seahorse Drive</t>
  </si>
  <si>
    <t xml:space="preserve">Sealys Road, </t>
  </si>
  <si>
    <t>Sealys Road</t>
  </si>
  <si>
    <t>Seamist Court, Sunshine Beach</t>
  </si>
  <si>
    <t>Seamist Court</t>
  </si>
  <si>
    <t>Seamist Circuit, Coolum Beach</t>
  </si>
  <si>
    <t>Seamist Circuit</t>
  </si>
  <si>
    <t>Seamount Quay, Noosaville</t>
  </si>
  <si>
    <t>Seamount Quay</t>
  </si>
  <si>
    <t>Seascout Circuit, Noosaville</t>
  </si>
  <si>
    <t>Seascout Circuit</t>
  </si>
  <si>
    <t>Seashell Place, Peregian Springs</t>
  </si>
  <si>
    <t>Seashell Place</t>
  </si>
  <si>
    <t>Seashell Place, Noosaville</t>
  </si>
  <si>
    <t>Seashore Lane, Marcoola</t>
  </si>
  <si>
    <t>Seashore Lane</t>
  </si>
  <si>
    <t>Seashore Street, Marcoola</t>
  </si>
  <si>
    <t>Seashore Street</t>
  </si>
  <si>
    <t>Seaside Boulevard, Marcoola</t>
  </si>
  <si>
    <t>Seaside Boulevard</t>
  </si>
  <si>
    <t>Seaspray Avenue, Coolum Beach</t>
  </si>
  <si>
    <t>Seaspray Avenue</t>
  </si>
  <si>
    <t>Seaview Terrace, Sunshine Beach</t>
  </si>
  <si>
    <t>Seaview Terrace</t>
  </si>
  <si>
    <t>Seaview Terrace, Buderim</t>
  </si>
  <si>
    <t>Seaview Court, Maroochydore</t>
  </si>
  <si>
    <t>Seaview Court</t>
  </si>
  <si>
    <t>Seaward Lane, Marcoola</t>
  </si>
  <si>
    <t>Seaward Lane</t>
  </si>
  <si>
    <t>Second Avenue, Coolum Beach</t>
  </si>
  <si>
    <t>Second Avenue</t>
  </si>
  <si>
    <t>Second Avenue, Marcoola</t>
  </si>
  <si>
    <t>Second Avenue, Maroochydore</t>
  </si>
  <si>
    <t>Second Cutting, Noosa North Shore</t>
  </si>
  <si>
    <t>Second Cutting</t>
  </si>
  <si>
    <t>Secret Valley Court, Buderim</t>
  </si>
  <si>
    <t>Secret Valley Court</t>
  </si>
  <si>
    <t>Seib Road, Eumundi</t>
  </si>
  <si>
    <t>Seib Road</t>
  </si>
  <si>
    <t>Selene Street, Sunrise Beach</t>
  </si>
  <si>
    <t>Selene Street</t>
  </si>
  <si>
    <t>Selkirk Drive, Noosaville</t>
  </si>
  <si>
    <t>Selkirk Drive</t>
  </si>
  <si>
    <t>Selkirk Way, Peregian Springs</t>
  </si>
  <si>
    <t>Selkirk Way</t>
  </si>
  <si>
    <t>Senegal Rise, Doonan</t>
  </si>
  <si>
    <t>Senegal Rise</t>
  </si>
  <si>
    <t>Senior Street, Twin Waters</t>
  </si>
  <si>
    <t>Senior Street</t>
  </si>
  <si>
    <t>Serena Close, Buderim</t>
  </si>
  <si>
    <t>Serena Close</t>
  </si>
  <si>
    <t>Serene Close, Mons</t>
  </si>
  <si>
    <t>Serene Close</t>
  </si>
  <si>
    <t>Serenella Court, Buderim</t>
  </si>
  <si>
    <t>Serenella Court</t>
  </si>
  <si>
    <t>Serenity Close, Noosa Heads</t>
  </si>
  <si>
    <t>Serenity Close</t>
  </si>
  <si>
    <t>Serenity Court, Buderim</t>
  </si>
  <si>
    <t>Serenity Court</t>
  </si>
  <si>
    <t>Seriata Way, Mountain Creek</t>
  </si>
  <si>
    <t>Seriata Way</t>
  </si>
  <si>
    <t>Service Street, Maroochydore</t>
  </si>
  <si>
    <t>Service Street</t>
  </si>
  <si>
    <t>Ses Service Road, Buderim</t>
  </si>
  <si>
    <t>Ses Service Road</t>
  </si>
  <si>
    <t>Setonhall Court, Sippy Downs</t>
  </si>
  <si>
    <t>Setonhall Court</t>
  </si>
  <si>
    <t>Settlers Ridge, Buderim</t>
  </si>
  <si>
    <t>Settlers Ridge</t>
  </si>
  <si>
    <t>Settlers Rise, Pomona</t>
  </si>
  <si>
    <t>Settlers Rise</t>
  </si>
  <si>
    <t>Sewerage Plant Road, Nambour</t>
  </si>
  <si>
    <t>Sewerage Plant Road</t>
  </si>
  <si>
    <t>Seymour Close, Rosemount</t>
  </si>
  <si>
    <t>Seymour Close</t>
  </si>
  <si>
    <t>Shady Grove, Tanawha</t>
  </si>
  <si>
    <t>Shady Grove</t>
  </si>
  <si>
    <t>Shale Court, Bli Bli</t>
  </si>
  <si>
    <t>Shale Court</t>
  </si>
  <si>
    <t>Shamley Heath Road, Kureelpa</t>
  </si>
  <si>
    <t>Shamley Heath Road</t>
  </si>
  <si>
    <t>Shamrock Court, Sunrise Beach</t>
  </si>
  <si>
    <t>Shamrock Court</t>
  </si>
  <si>
    <t>Shanagolden Court, Yaroomba</t>
  </si>
  <si>
    <t>Shanagolden Court</t>
  </si>
  <si>
    <t>Shandon Court, Buderim</t>
  </si>
  <si>
    <t>Shandon Court</t>
  </si>
  <si>
    <t>Shannons Road, Tanawha</t>
  </si>
  <si>
    <t>Shannons Road</t>
  </si>
  <si>
    <t>Sharon Crescent, Mountain Creek</t>
  </si>
  <si>
    <t>Sharon Crescent</t>
  </si>
  <si>
    <t>Shay Lane, Mapleton</t>
  </si>
  <si>
    <t>Shay Lane</t>
  </si>
  <si>
    <t>She Oak Close, Black Mountain</t>
  </si>
  <si>
    <t>She Oak Close</t>
  </si>
  <si>
    <t>Sheahans Road, Yandina</t>
  </si>
  <si>
    <t>Sheahans Road</t>
  </si>
  <si>
    <t>Shearer Street, Nambour</t>
  </si>
  <si>
    <t>Shearer Street</t>
  </si>
  <si>
    <t>Shearwater Street, Peregian Beach</t>
  </si>
  <si>
    <t>Shearwater Street</t>
  </si>
  <si>
    <t>Sheen Court, Buderim</t>
  </si>
  <si>
    <t>Sheen Court</t>
  </si>
  <si>
    <t>Shekinah Court, West Woombye</t>
  </si>
  <si>
    <t>Shekinah Court</t>
  </si>
  <si>
    <t>Shelly Court, Nambour</t>
  </si>
  <si>
    <t>Shelly Court</t>
  </si>
  <si>
    <t>Sheoak Court, Buderim</t>
  </si>
  <si>
    <t>Sheoak Court</t>
  </si>
  <si>
    <t>Sheppersons Lane, Kin Kin</t>
  </si>
  <si>
    <t>Sheppersons Lane</t>
  </si>
  <si>
    <t>Sheraton Service Road, Noosa Heads</t>
  </si>
  <si>
    <t>Sheraton Service Road</t>
  </si>
  <si>
    <t>Sherbrooke Place, Sippy Downs</t>
  </si>
  <si>
    <t>Sherbrooke Place</t>
  </si>
  <si>
    <t>Sherry Groom Court, Buderim</t>
  </si>
  <si>
    <t>Sherry Groom Court</t>
  </si>
  <si>
    <t>Sherwell Road, Kureelpa</t>
  </si>
  <si>
    <t>Sherwell Road</t>
  </si>
  <si>
    <t>Sherwood Court, Coolum Beach</t>
  </si>
  <si>
    <t>Sherwood Court</t>
  </si>
  <si>
    <t>Shields Street, Tewantin</t>
  </si>
  <si>
    <t>Shields Street</t>
  </si>
  <si>
    <t>Shipwright Avenue, Noosaville</t>
  </si>
  <si>
    <t>Shipwright Avenue</t>
  </si>
  <si>
    <t>Shipyard Circuit, Noosaville</t>
  </si>
  <si>
    <t>Shipyard Circuit</t>
  </si>
  <si>
    <t>Shiraz Court, Buderim</t>
  </si>
  <si>
    <t>Shiraz Court</t>
  </si>
  <si>
    <t>Shire Drive, Noosaville</t>
  </si>
  <si>
    <t>Shire Drive</t>
  </si>
  <si>
    <t>Shires Road, Woombye</t>
  </si>
  <si>
    <t>Shires Road</t>
  </si>
  <si>
    <t>Shoal Court, Peregian Springs</t>
  </si>
  <si>
    <t>Shoal Court</t>
  </si>
  <si>
    <t>Shorehaven Drive, Noosaville</t>
  </si>
  <si>
    <t>Shorehaven Drive</t>
  </si>
  <si>
    <t>Shoreline Street, Marcoola</t>
  </si>
  <si>
    <t>Shoreline Street</t>
  </si>
  <si>
    <t>Short Street, Nambour</t>
  </si>
  <si>
    <t>Short Street</t>
  </si>
  <si>
    <t>Short Street, Buderim</t>
  </si>
  <si>
    <t>Shorthorn Crescent, Kureelpa</t>
  </si>
  <si>
    <t>Shorthorn Crescent</t>
  </si>
  <si>
    <t>Shottesbrook Court, Buderim</t>
  </si>
  <si>
    <t>Shottesbrook Court</t>
  </si>
  <si>
    <t>Showgrounds Road, Nambour</t>
  </si>
  <si>
    <t>Showgrounds Road</t>
  </si>
  <si>
    <t>Shrapnel Road, Cooloolabin</t>
  </si>
  <si>
    <t>Shrapnel Road</t>
  </si>
  <si>
    <t>Shrapnel Street, Buderim</t>
  </si>
  <si>
    <t>Shrapnel Street</t>
  </si>
  <si>
    <t>Shrub Road, North Arm</t>
  </si>
  <si>
    <t>Shrub Road</t>
  </si>
  <si>
    <t>Shurvell Road, Hunchy</t>
  </si>
  <si>
    <t>Shurvell Road</t>
  </si>
  <si>
    <t>Sidoni Street, Tewantin</t>
  </si>
  <si>
    <t>Sidoni Street</t>
  </si>
  <si>
    <t>Sidoni Lane, Tewantin</t>
  </si>
  <si>
    <t>Sidoni Lane</t>
  </si>
  <si>
    <t>Signal Street, Pomona</t>
  </si>
  <si>
    <t>Signal Street</t>
  </si>
  <si>
    <t>Signata Court, Tewantin</t>
  </si>
  <si>
    <t>Signata Court</t>
  </si>
  <si>
    <t>Silkwood Drive, Noosaville</t>
  </si>
  <si>
    <t>Silkwood Drive</t>
  </si>
  <si>
    <t>Silky Oak Court, Ninderry</t>
  </si>
  <si>
    <t>Silky Oak Court</t>
  </si>
  <si>
    <t xml:space="preserve">Silky Oak Lane, </t>
  </si>
  <si>
    <t>Silky Oak Lane</t>
  </si>
  <si>
    <t>Silver Gull Court, Sunshine Beach</t>
  </si>
  <si>
    <t>Silver Gull Court</t>
  </si>
  <si>
    <t xml:space="preserve">Silver Leaf Lane, </t>
  </si>
  <si>
    <t>Silver Leaf Lane</t>
  </si>
  <si>
    <t>Silverdale Court, Cooroibah</t>
  </si>
  <si>
    <t>Silverdale Court</t>
  </si>
  <si>
    <t>Silvereye Street, Sippy Downs</t>
  </si>
  <si>
    <t>Silvereye Street</t>
  </si>
  <si>
    <t>Silveroak Court, Mountain Creek</t>
  </si>
  <si>
    <t>Silveroak Court</t>
  </si>
  <si>
    <t>Silvertop Road, Doonan</t>
  </si>
  <si>
    <t>Silvertop Road</t>
  </si>
  <si>
    <t>Silverwood Drive, Burnside</t>
  </si>
  <si>
    <t>Silverwood Drive</t>
  </si>
  <si>
    <t>Silverwood Drive, Cooroibah</t>
  </si>
  <si>
    <t>Simba Road, Hunchy</t>
  </si>
  <si>
    <t>Simba Road</t>
  </si>
  <si>
    <t>Simons Road, Towen Mountain</t>
  </si>
  <si>
    <t>Simons Road</t>
  </si>
  <si>
    <t>Simpsons Road, Cootharaba</t>
  </si>
  <si>
    <t>Simpsons Road</t>
  </si>
  <si>
    <t>Simridge Court, Bli Bli</t>
  </si>
  <si>
    <t>Simridge Court</t>
  </si>
  <si>
    <t>Sinatra Street, Sippy Downs</t>
  </si>
  <si>
    <t>Sinatra Street</t>
  </si>
  <si>
    <t>Sippy Creek Road, Ilkley</t>
  </si>
  <si>
    <t>Sippy Creek Road</t>
  </si>
  <si>
    <t>Sippy Downs Drive, Sippy Downs</t>
  </si>
  <si>
    <t>Sippy Downs Drive</t>
  </si>
  <si>
    <t>Sippy Downs Service Road, Sippy Downs</t>
  </si>
  <si>
    <t>Sippy Downs Service Road</t>
  </si>
  <si>
    <t>Sir Raleigh Drive, Sippy Downs</t>
  </si>
  <si>
    <t>Sir Raleigh Drive</t>
  </si>
  <si>
    <t>Siris Street, Mountain Creek</t>
  </si>
  <si>
    <t>Siris Street</t>
  </si>
  <si>
    <t>Sister Tree Creek Road, Kin Kin</t>
  </si>
  <si>
    <t>Sister Tree Creek Road</t>
  </si>
  <si>
    <t>Sittella Court, Noosa Heads</t>
  </si>
  <si>
    <t>Sittella Court</t>
  </si>
  <si>
    <t>Sivyers Road, Tinbeerwah</t>
  </si>
  <si>
    <t>Sivyers Road</t>
  </si>
  <si>
    <t>Sixth Avenue, Maroochydore</t>
  </si>
  <si>
    <t>Sixth Avenue</t>
  </si>
  <si>
    <t>Skiel Court, Maroochy River</t>
  </si>
  <si>
    <t>Skiel Court</t>
  </si>
  <si>
    <t>Skipper Place, Twin Waters</t>
  </si>
  <si>
    <t>Skipper Place</t>
  </si>
  <si>
    <t>Skipper Place, Noosaville</t>
  </si>
  <si>
    <t>Skorpil Lane, Landers Shoot</t>
  </si>
  <si>
    <t>Skorpil Lane</t>
  </si>
  <si>
    <t>Skua Place, Mountain Creek</t>
  </si>
  <si>
    <t>Skua Place</t>
  </si>
  <si>
    <t>Skybolt Road, Valdora</t>
  </si>
  <si>
    <t>Skybolt Road</t>
  </si>
  <si>
    <t>Skylark Court, Noosaville</t>
  </si>
  <si>
    <t>Skylark Court</t>
  </si>
  <si>
    <t>Skylark Street, Coolum Beach</t>
  </si>
  <si>
    <t>Skylark Street</t>
  </si>
  <si>
    <t xml:space="preserve">Skyring Creek Road, </t>
  </si>
  <si>
    <t>Skyring Creek Road</t>
  </si>
  <si>
    <t>Skyring Creek Road, Federal</t>
  </si>
  <si>
    <t>Slacks Road, Obi Obi</t>
  </si>
  <si>
    <t>Slacks Road</t>
  </si>
  <si>
    <t>Slaughter Yard Road, Eudlo</t>
  </si>
  <si>
    <t>Slaughter Yard Road</t>
  </si>
  <si>
    <t>Sleepy Hollow Drive, Noosa Heads</t>
  </si>
  <si>
    <t>Sleepy Hollow Drive</t>
  </si>
  <si>
    <t>Smallwood Road, Kiamba</t>
  </si>
  <si>
    <t>Smallwood Road</t>
  </si>
  <si>
    <t>Smedley Drive, Pomona</t>
  </si>
  <si>
    <t>Smedley Drive</t>
  </si>
  <si>
    <t>Smith Street, Nambour</t>
  </si>
  <si>
    <t>Smith Street</t>
  </si>
  <si>
    <t>Smith Road, Mapleton</t>
  </si>
  <si>
    <t>Smith Road</t>
  </si>
  <si>
    <t>Smith Street, Mooloolaba</t>
  </si>
  <si>
    <t>Smiths Road, Tinbeerwah</t>
  </si>
  <si>
    <t>Smiths Road</t>
  </si>
  <si>
    <t xml:space="preserve">Smoke Bush Drive, </t>
  </si>
  <si>
    <t>Smoke Bush Drive</t>
  </si>
  <si>
    <t>Sobraon Street, Sunrise Beach</t>
  </si>
  <si>
    <t>Sobraon Street</t>
  </si>
  <si>
    <t>Soccer Club Ballinger Road Carpark, Buderim</t>
  </si>
  <si>
    <t>Soccer Club Ballinger Road Carpark</t>
  </si>
  <si>
    <t>Solandra Street, Nambour</t>
  </si>
  <si>
    <t>Solandra Street</t>
  </si>
  <si>
    <t>Solar Road, Eumundi</t>
  </si>
  <si>
    <t>Solar Road</t>
  </si>
  <si>
    <t>Solitaire Street, Doonan</t>
  </si>
  <si>
    <t>Solitaire Street</t>
  </si>
  <si>
    <t>Solway Drive, Sunshine Beach</t>
  </si>
  <si>
    <t>Solway Drive</t>
  </si>
  <si>
    <t>Somerset Drive, Buderim</t>
  </si>
  <si>
    <t>Somerset Drive</t>
  </si>
  <si>
    <t>Somerville Crescent, Sippy Downs</t>
  </si>
  <si>
    <t>Somerville Crescent</t>
  </si>
  <si>
    <t>Sommer Road, Mapleton</t>
  </si>
  <si>
    <t>Sommer Road</t>
  </si>
  <si>
    <t>Songbird Drive, Pomona</t>
  </si>
  <si>
    <t>Songbird Drive</t>
  </si>
  <si>
    <t>Songbird Court, Buderim</t>
  </si>
  <si>
    <t>Songbird Court</t>
  </si>
  <si>
    <t>Songlark Place, Buderim</t>
  </si>
  <si>
    <t>Songlark Place</t>
  </si>
  <si>
    <t>Sorbonne Close, Sippy Downs</t>
  </si>
  <si>
    <t>Sorbonne Close</t>
  </si>
  <si>
    <t>Sorensen Avenue, Buderim</t>
  </si>
  <si>
    <t>Sorensen Avenue</t>
  </si>
  <si>
    <t>Sorrento Avenue, Coolum Beach</t>
  </si>
  <si>
    <t>Sorrento Avenue</t>
  </si>
  <si>
    <t>South Barcoola Court, Twin Waters</t>
  </si>
  <si>
    <t>South Barcoola Court</t>
  </si>
  <si>
    <t>South Coolum Road, Coolum Beach</t>
  </si>
  <si>
    <t>South Coolum Road</t>
  </si>
  <si>
    <t>Southeden Court, Cooroy</t>
  </si>
  <si>
    <t>Southeden Court</t>
  </si>
  <si>
    <t>Southern Drive, Maroochydore</t>
  </si>
  <si>
    <t>Southern Drive</t>
  </si>
  <si>
    <t>Southern Cross Parade, Sunrise Beach</t>
  </si>
  <si>
    <t>Southern Cross Parade</t>
  </si>
  <si>
    <t>Sovereign Court, Sunrise Beach</t>
  </si>
  <si>
    <t>Sovereign Court</t>
  </si>
  <si>
    <t>Spackman Lane, Palmwoods</t>
  </si>
  <si>
    <t>Spackman Lane</t>
  </si>
  <si>
    <t>Spalls Road, Diddillibah</t>
  </si>
  <si>
    <t>Spalls Road</t>
  </si>
  <si>
    <t xml:space="preserve">Spey Court, </t>
  </si>
  <si>
    <t>Spey Court</t>
  </si>
  <si>
    <t>Spinaze Close, Buderim</t>
  </si>
  <si>
    <t>Spinaze Close</t>
  </si>
  <si>
    <t>Spindrift Court, Noosaville</t>
  </si>
  <si>
    <t>Spindrift Court</t>
  </si>
  <si>
    <t>Spindrift Avenue, Coolum Beach</t>
  </si>
  <si>
    <t>Spindrift Avenue</t>
  </si>
  <si>
    <t>Spinifex Place, Twin Waters</t>
  </si>
  <si>
    <t>Spinifex Place</t>
  </si>
  <si>
    <t>Spinnaker Street, Tewantin</t>
  </si>
  <si>
    <t>Spinnaker Street</t>
  </si>
  <si>
    <t>Spinnaker Drive, Mount Coolum</t>
  </si>
  <si>
    <t>Spinnaker Drive</t>
  </si>
  <si>
    <t>Spitfire Lane, Cooroy</t>
  </si>
  <si>
    <t>Spitfire Lane</t>
  </si>
  <si>
    <t>Spoonbill Drive, Forest Glen</t>
  </si>
  <si>
    <t>Spoonbill Drive</t>
  </si>
  <si>
    <t>Spoonbill Street, Peregian Beach</t>
  </si>
  <si>
    <t>Spoonbill Street</t>
  </si>
  <si>
    <t>Sports Road, Bli Bli</t>
  </si>
  <si>
    <t>Sports Road</t>
  </si>
  <si>
    <t>Sports Parade, Nambour</t>
  </si>
  <si>
    <t>Sports Parade</t>
  </si>
  <si>
    <t>Spring Falls Walk, Flaxton</t>
  </si>
  <si>
    <t>Spring Falls Walk</t>
  </si>
  <si>
    <t>Spring Gardens Court, Hunchy</t>
  </si>
  <si>
    <t>Spring Gardens Court</t>
  </si>
  <si>
    <t>Spring Myrtle Avenue, Nambour</t>
  </si>
  <si>
    <t>Spring Myrtle Avenue</t>
  </si>
  <si>
    <t>Spring Pastures Drive, Mapleton</t>
  </si>
  <si>
    <t>Spring Pastures Drive</t>
  </si>
  <si>
    <t>Springbrook Grove, Buderim</t>
  </si>
  <si>
    <t>Springbrook Grove</t>
  </si>
  <si>
    <t>Springfield Circle, Cooroy</t>
  </si>
  <si>
    <t>Springfield Circle</t>
  </si>
  <si>
    <t>Springfield Avenue, Coolum Beach</t>
  </si>
  <si>
    <t>Springfield Avenue</t>
  </si>
  <si>
    <t>Springhill Drive, Sippy Downs</t>
  </si>
  <si>
    <t>Springhill Drive</t>
  </si>
  <si>
    <t>Springview Street, Bli Bli</t>
  </si>
  <si>
    <t>Springview Street</t>
  </si>
  <si>
    <t>Spruce Court, Buderim</t>
  </si>
  <si>
    <t>Spruce Court</t>
  </si>
  <si>
    <t>Spyglass Close, Peregian Springs</t>
  </si>
  <si>
    <t>Spyglass Close</t>
  </si>
  <si>
    <t>Squatter Court, Pomona</t>
  </si>
  <si>
    <t>Squatter Court</t>
  </si>
  <si>
    <t>St Andrews Drive, Buderim</t>
  </si>
  <si>
    <t>St Andrews Drive</t>
  </si>
  <si>
    <t>St Andrews Drive, Tewantin</t>
  </si>
  <si>
    <t xml:space="preserve">St Anton Drive, </t>
  </si>
  <si>
    <t>St Anton Drive</t>
  </si>
  <si>
    <t>St Bees Court, Buderim</t>
  </si>
  <si>
    <t>St Bees Court</t>
  </si>
  <si>
    <t>St Ives Terrace, Buderim</t>
  </si>
  <si>
    <t>St Ives Terrace</t>
  </si>
  <si>
    <t>St James Court, Nambour</t>
  </si>
  <si>
    <t>St James Court</t>
  </si>
  <si>
    <t>St Martins Terrace, Buderim</t>
  </si>
  <si>
    <t>St Martins Terrace</t>
  </si>
  <si>
    <t>Stableford Street, Tewantin</t>
  </si>
  <si>
    <t>Stableford Street</t>
  </si>
  <si>
    <t>Stacey Court, Marcoola</t>
  </si>
  <si>
    <t>Stacey Court</t>
  </si>
  <si>
    <t xml:space="preserve">Stanfield Lane, </t>
  </si>
  <si>
    <t>Stanfield Lane</t>
  </si>
  <si>
    <t>Stanley Street, Nambour</t>
  </si>
  <si>
    <t>Stanley Street</t>
  </si>
  <si>
    <t>Stanley Street, Palmwoods</t>
  </si>
  <si>
    <t>Stanley Street, Cooroibah</t>
  </si>
  <si>
    <t>Stanton Court, Buderim</t>
  </si>
  <si>
    <t>Stanton Court</t>
  </si>
  <si>
    <t>Starboard Avenue, Noosaville</t>
  </si>
  <si>
    <t>Starboard Avenue</t>
  </si>
  <si>
    <t>Stardust Court, Sunrise Beach</t>
  </si>
  <si>
    <t>Stardust Court</t>
  </si>
  <si>
    <t>Starfish Way, Twin Waters</t>
  </si>
  <si>
    <t>Starfish Way</t>
  </si>
  <si>
    <t>Stargazer Street, Noosa North Shore</t>
  </si>
  <si>
    <t>Stargazer Street</t>
  </si>
  <si>
    <t>Stark Lane, Forest Glen</t>
  </si>
  <si>
    <t>Stark Lane</t>
  </si>
  <si>
    <t>Starkey Street, Palmwoods</t>
  </si>
  <si>
    <t>Starkey Street</t>
  </si>
  <si>
    <t>Starling Street, Buderim</t>
  </si>
  <si>
    <t>Starling Street</t>
  </si>
  <si>
    <t>Statesman Circuit, Sippy Downs</t>
  </si>
  <si>
    <t>Statesman Circuit</t>
  </si>
  <si>
    <t>Station Street, Pomona</t>
  </si>
  <si>
    <t>Station Street</t>
  </si>
  <si>
    <t>Staves Road, Obi Obi</t>
  </si>
  <si>
    <t>Staves Road</t>
  </si>
  <si>
    <t>Staysail Place, Twin Waters</t>
  </si>
  <si>
    <t>Staysail Place</t>
  </si>
  <si>
    <t>Steggalls Road, Yandina</t>
  </si>
  <si>
    <t>Steggalls Road</t>
  </si>
  <si>
    <t>Stelarni Place, Buderim</t>
  </si>
  <si>
    <t>Stelarni Place</t>
  </si>
  <si>
    <t>Stephanie Close, Mudjimba</t>
  </si>
  <si>
    <t>Stephanie Close</t>
  </si>
  <si>
    <t>Stephen Street, Buderim</t>
  </si>
  <si>
    <t>Stephen Street</t>
  </si>
  <si>
    <t>Stephen Street, Tewantin</t>
  </si>
  <si>
    <t>Stephenson Lane, Belli Park</t>
  </si>
  <si>
    <t>Stephenson Lane</t>
  </si>
  <si>
    <t>Sternlight Street, Noosaville</t>
  </si>
  <si>
    <t>Sternlight Street</t>
  </si>
  <si>
    <t>Stevens Street, Sunshine Beach</t>
  </si>
  <si>
    <t>Stevens Street</t>
  </si>
  <si>
    <t>Stevens Street, Yandina</t>
  </si>
  <si>
    <t xml:space="preserve">Stewart Court, </t>
  </si>
  <si>
    <t>Stewart Court</t>
  </si>
  <si>
    <t>Stewart Court, Doonan</t>
  </si>
  <si>
    <t>Stillmans Road, Cooran</t>
  </si>
  <si>
    <t>Stillmans Road</t>
  </si>
  <si>
    <t>Stillwater Place, Noosaville</t>
  </si>
  <si>
    <t>Stillwater Place</t>
  </si>
  <si>
    <t>Stillwater Drive, Twin Waters</t>
  </si>
  <si>
    <t>Stillwater Drive</t>
  </si>
  <si>
    <t>Stint Street, Peregian Beach</t>
  </si>
  <si>
    <t>Stint Street</t>
  </si>
  <si>
    <t>Stockman Court, Pomona</t>
  </si>
  <si>
    <t>Stockman Court</t>
  </si>
  <si>
    <t>Stockwhip Court, Cooroibah</t>
  </si>
  <si>
    <t>Stockwhip Court</t>
  </si>
  <si>
    <t>Stoney Wharf Road, Bli Bli</t>
  </si>
  <si>
    <t>Stoney Wharf Road</t>
  </si>
  <si>
    <t>Stoneybrook Place, Peregian Springs</t>
  </si>
  <si>
    <t>Stoneybrook Place</t>
  </si>
  <si>
    <t>Store Road, Maroochy River</t>
  </si>
  <si>
    <t>Store Road</t>
  </si>
  <si>
    <t>Stormbird Drive, Noosa Heads</t>
  </si>
  <si>
    <t>Stormbird Drive</t>
  </si>
  <si>
    <t>Straker Drive, Cooroy</t>
  </si>
  <si>
    <t>Straker Drive</t>
  </si>
  <si>
    <t>Stratford Park Drive, Pomona</t>
  </si>
  <si>
    <t>Stratford Park Drive</t>
  </si>
  <si>
    <t>Strathford Avenue, Nambour</t>
  </si>
  <si>
    <t>Strathford Avenue</t>
  </si>
  <si>
    <t>Strattons Road, Kin Kin</t>
  </si>
  <si>
    <t>Strattons Road</t>
  </si>
  <si>
    <t>Strawberry Lane, Eumundi</t>
  </si>
  <si>
    <t>Strawberry Lane</t>
  </si>
  <si>
    <t>Strezlecki Close, Buderim</t>
  </si>
  <si>
    <t>Strezlecki Close</t>
  </si>
  <si>
    <t>Stringybark Road, Buderim</t>
  </si>
  <si>
    <t>Stringybark Road</t>
  </si>
  <si>
    <t>Stringybark Court, Tewantin</t>
  </si>
  <si>
    <t>Stringybark Court</t>
  </si>
  <si>
    <t>Strong Court, Montville</t>
  </si>
  <si>
    <t>Strong Court</t>
  </si>
  <si>
    <t>Strong Lane, Eerwah Vale</t>
  </si>
  <si>
    <t>Strong Lane</t>
  </si>
  <si>
    <t>Stuart Place, Tewantin</t>
  </si>
  <si>
    <t>Stuart Place</t>
  </si>
  <si>
    <t>Stuart Place, Nambour</t>
  </si>
  <si>
    <t>Stumers Creek Road, Coolum Beach</t>
  </si>
  <si>
    <t>Stumers Creek Road</t>
  </si>
  <si>
    <t>Subway Avenue, Pomona</t>
  </si>
  <si>
    <t>Subway Avenue</t>
  </si>
  <si>
    <t>Sudholz Road, Verrierdale</t>
  </si>
  <si>
    <t>Sudholz Road</t>
  </si>
  <si>
    <t>Sue Street, Burnside</t>
  </si>
  <si>
    <t>Sue Street</t>
  </si>
  <si>
    <t>Sugar Road, Buderim</t>
  </si>
  <si>
    <t>Sugar Road</t>
  </si>
  <si>
    <t>Sugar Road, Maroochydore</t>
  </si>
  <si>
    <t xml:space="preserve">Sugar Glider Lane, </t>
  </si>
  <si>
    <t>Sugar Glider Lane</t>
  </si>
  <si>
    <t>Sugar View Lane, Rosemount</t>
  </si>
  <si>
    <t>Sugar View Lane</t>
  </si>
  <si>
    <t>Sugargum Place, Black Mountain</t>
  </si>
  <si>
    <t>Sugargum Place</t>
  </si>
  <si>
    <t>Sullivans Road, Eudlo</t>
  </si>
  <si>
    <t>Sullivans Road</t>
  </si>
  <si>
    <t>Sulo Court, Mudjimba</t>
  </si>
  <si>
    <t>Sulo Court</t>
  </si>
  <si>
    <t>Summer Drive, Maroochydore</t>
  </si>
  <si>
    <t>Summer Drive</t>
  </si>
  <si>
    <t>Summer Ridge Place, Buderim</t>
  </si>
  <si>
    <t>Summer Ridge Place</t>
  </si>
  <si>
    <t>Summerfield Court, Bli Bli</t>
  </si>
  <si>
    <t>Summerfield Court</t>
  </si>
  <si>
    <t>Summit Road, Pomona</t>
  </si>
  <si>
    <t>Summit Road</t>
  </si>
  <si>
    <t>Summit Street, Flaxton</t>
  </si>
  <si>
    <t>Summit Street</t>
  </si>
  <si>
    <t>Sunburst Court, Mountain Creek</t>
  </si>
  <si>
    <t>Sunburst Court</t>
  </si>
  <si>
    <t>Suncoast Boulevard, Marcoola</t>
  </si>
  <si>
    <t>Suncoast Boulevard</t>
  </si>
  <si>
    <t>Suncoast Beach Drive, Mount Coolum</t>
  </si>
  <si>
    <t>Suncoast Beach Drive</t>
  </si>
  <si>
    <t>Sunday Creek Road, Kenilworth</t>
  </si>
  <si>
    <t>Sunday Creek Road</t>
  </si>
  <si>
    <t>Sundew Street, Mudjimba</t>
  </si>
  <si>
    <t>Sundew Street</t>
  </si>
  <si>
    <t>Sundial Court, Tewantin</t>
  </si>
  <si>
    <t>Sundial Court</t>
  </si>
  <si>
    <t>Sundown Close, Tanawha</t>
  </si>
  <si>
    <t>Sundown Close</t>
  </si>
  <si>
    <t>Sundown Court, Sunrise Beach</t>
  </si>
  <si>
    <t>Sundown Court</t>
  </si>
  <si>
    <t>Sunhaven Court, Nambour</t>
  </si>
  <si>
    <t>Sunhaven Court</t>
  </si>
  <si>
    <t>Sunningdale Court, Nambour</t>
  </si>
  <si>
    <t>Sunningdale Court</t>
  </si>
  <si>
    <t>Sunnyridge Rise, Buderim</t>
  </si>
  <si>
    <t>Sunnyridge Rise</t>
  </si>
  <si>
    <t>Sunorchid Place, Twin Waters</t>
  </si>
  <si>
    <t>Sunorchid Place</t>
  </si>
  <si>
    <t>Sunpointe Street, Maroochydore</t>
  </si>
  <si>
    <t>Sunpointe Street</t>
  </si>
  <si>
    <t>Sunridge Road, Landers Shoot</t>
  </si>
  <si>
    <t>Sunridge Road</t>
  </si>
  <si>
    <t>Sunridge Farm Road, Chevallum</t>
  </si>
  <si>
    <t>Sunridge Farm Road</t>
  </si>
  <si>
    <t>Sunrise Road, Doonan</t>
  </si>
  <si>
    <t>Sunrise Road</t>
  </si>
  <si>
    <t>Sunrise Drive, Maroochydore</t>
  </si>
  <si>
    <t>Sunrise Drive</t>
  </si>
  <si>
    <t>Sunrise Avenue, Tewantin</t>
  </si>
  <si>
    <t>Sunrise Avenue</t>
  </si>
  <si>
    <t>Sunrise Avenue, Coolum Beach</t>
  </si>
  <si>
    <t>Sunrise Road, Tinbeerwah</t>
  </si>
  <si>
    <t>Sunseeker Parade, Maroochydore</t>
  </si>
  <si>
    <t>Sunseeker Parade</t>
  </si>
  <si>
    <t>Sunseeker Close, Noosaville</t>
  </si>
  <si>
    <t>Sunseeker Close</t>
  </si>
  <si>
    <t>Sunset Avenue, Buderim</t>
  </si>
  <si>
    <t>Sunset Avenue</t>
  </si>
  <si>
    <t>Sunset Strip, Marcoola</t>
  </si>
  <si>
    <t>Sunset Strip</t>
  </si>
  <si>
    <t>Sunset Way, Cooroibah</t>
  </si>
  <si>
    <t>Sunset Way</t>
  </si>
  <si>
    <t>Sunset Drive, Noosa Heads</t>
  </si>
  <si>
    <t>Sunset Drive</t>
  </si>
  <si>
    <t>Sunshine Motorway</t>
  </si>
  <si>
    <t>Sunshine Court, Maroochydore</t>
  </si>
  <si>
    <t>Sunshine Court</t>
  </si>
  <si>
    <t>Sunshine Coast Airport Carpark 1 Carpark, Marcoola</t>
  </si>
  <si>
    <t>Sunshine Coast Airport Carpark 1 Carpark</t>
  </si>
  <si>
    <t>Sunshine Coast Airport Carpark 2 Carpark, Marcoola</t>
  </si>
  <si>
    <t>Sunshine Coast Airport Carpark 2 Carpark</t>
  </si>
  <si>
    <t>Sunshine Coast Bridge Club Carpark, Buderim</t>
  </si>
  <si>
    <t>Sunshine Coast Bridge Club Carpark</t>
  </si>
  <si>
    <t>Sunshine Cove Way, Maroochydore</t>
  </si>
  <si>
    <t>Sunshine Cove Way</t>
  </si>
  <si>
    <t>Sunstone Court, Yaroomba</t>
  </si>
  <si>
    <t>Sunstone Court</t>
  </si>
  <si>
    <t>Sunview Drive, Twin Waters</t>
  </si>
  <si>
    <t>Sunview Drive</t>
  </si>
  <si>
    <t>Supplejack Court, Lake Macdonald</t>
  </si>
  <si>
    <t>Supplejack Court</t>
  </si>
  <si>
    <t>Surf Street, Sunshine Beach</t>
  </si>
  <si>
    <t>Surf Street</t>
  </si>
  <si>
    <t>Surf Road, Alexandra Headland</t>
  </si>
  <si>
    <t>Surf Road</t>
  </si>
  <si>
    <t>Surfside Lane, Mount Coolum</t>
  </si>
  <si>
    <t>Surfside Lane</t>
  </si>
  <si>
    <t>Surfside Court, Sunshine Beach</t>
  </si>
  <si>
    <t>Surfside Court</t>
  </si>
  <si>
    <t>Suses Pocket Road, Mapleton</t>
  </si>
  <si>
    <t>Suses Pocket Road</t>
  </si>
  <si>
    <t>Sutherland Street, Buderim</t>
  </si>
  <si>
    <t>Sutherland Street</t>
  </si>
  <si>
    <t>Sutton Road, Coolabine</t>
  </si>
  <si>
    <t>Sutton Road</t>
  </si>
  <si>
    <t>Suzanne Close, Mudjimba</t>
  </si>
  <si>
    <t>Suzanne Close</t>
  </si>
  <si>
    <t>Swallow Street, Nambour</t>
  </si>
  <si>
    <t>Swallow Street</t>
  </si>
  <si>
    <t>Swallowtail Street, Noosa North Shore</t>
  </si>
  <si>
    <t>Swallowtail Street</t>
  </si>
  <si>
    <t>Swan Street, Noosaville</t>
  </si>
  <si>
    <t>Swan Street</t>
  </si>
  <si>
    <t>Swan Avenue, Sunshine Beach</t>
  </si>
  <si>
    <t>Swan Avenue</t>
  </si>
  <si>
    <t>Swanbourne Way, Noosaville</t>
  </si>
  <si>
    <t>Swanbourne Way</t>
  </si>
  <si>
    <t>Sweet Water Street, Woombye</t>
  </si>
  <si>
    <t>Sweet Water Street</t>
  </si>
  <si>
    <t>Sweetbrush Place, Mountain Creek</t>
  </si>
  <si>
    <t>Sweetbrush Place</t>
  </si>
  <si>
    <t>Swift Drive, Lake Macdonald</t>
  </si>
  <si>
    <t>Swift Drive</t>
  </si>
  <si>
    <t>Swinbourne Lane, Maroochydore</t>
  </si>
  <si>
    <t>Swinbourne Lane</t>
  </si>
  <si>
    <t>Sycamore Street, Mudjimba</t>
  </si>
  <si>
    <t>Sycamore Street</t>
  </si>
  <si>
    <t>Syd Lingard Drive, Buderim</t>
  </si>
  <si>
    <t>Syd Lingard Drive</t>
  </si>
  <si>
    <t>Syd Lingard Dr (bowling Club) Carpark, Buderim</t>
  </si>
  <si>
    <t>Syd Lingard Dr (bowling Club) Carpark</t>
  </si>
  <si>
    <t>Syd Lingard Dr (croquet Club) Carpark, Buderim</t>
  </si>
  <si>
    <t>Syd Lingard Dr (croquet Club) Carpark</t>
  </si>
  <si>
    <t>Syd Lingard Dr (gem Club) Carpark, Buderim</t>
  </si>
  <si>
    <t>Syd Lingard Dr (gem Club) Carpark</t>
  </si>
  <si>
    <t>Syd Lingard Dr (off Leash Dog Area) Carpark, Buderim</t>
  </si>
  <si>
    <t>Syd Lingard Dr (off Leash Dog Area) Carpark</t>
  </si>
  <si>
    <t>Syd Lingard Dr (pottery &amp; Art) Carpark, Buderim</t>
  </si>
  <si>
    <t>Syd Lingard Dr (pottery &amp; Art) Carpark</t>
  </si>
  <si>
    <t>Syd Lingard Service Road, Buderim</t>
  </si>
  <si>
    <t>Syd Lingard Service Road</t>
  </si>
  <si>
    <t>Syd Lingard Road 2 Service Road, Buderim</t>
  </si>
  <si>
    <t>Syd Lingard Road 2 Service Road</t>
  </si>
  <si>
    <t>Sydney Street, Tewantin</t>
  </si>
  <si>
    <t>Sydney Street</t>
  </si>
  <si>
    <t>Sydney Street, Nambour</t>
  </si>
  <si>
    <t>Sylvan Street, Buderim</t>
  </si>
  <si>
    <t>Sylvan Street</t>
  </si>
  <si>
    <t>Sylvia Street, Noosaville</t>
  </si>
  <si>
    <t>Sylvia Street</t>
  </si>
  <si>
    <t>Tablelands Road, Cooran</t>
  </si>
  <si>
    <t>Tablelands Road</t>
  </si>
  <si>
    <t>Tailor Street, Noosa North Shore</t>
  </si>
  <si>
    <t>Tailor Street</t>
  </si>
  <si>
    <t>Taine Street, Noosaville</t>
  </si>
  <si>
    <t>Taine Street</t>
  </si>
  <si>
    <t>Taintons Road, Woombye</t>
  </si>
  <si>
    <t>Taintons Road</t>
  </si>
  <si>
    <t>Taintons Service Road, Woombye</t>
  </si>
  <si>
    <t>Taintons Service Road</t>
  </si>
  <si>
    <t>Tait Street, Tewantin</t>
  </si>
  <si>
    <t>Tait Street</t>
  </si>
  <si>
    <t>Talana Drive, Dulong</t>
  </si>
  <si>
    <t>Talana Drive</t>
  </si>
  <si>
    <t>Talara Court, Tewantin</t>
  </si>
  <si>
    <t>Talara Court</t>
  </si>
  <si>
    <t>Tallangatta Street, Nambour</t>
  </si>
  <si>
    <t>Tallangatta Street</t>
  </si>
  <si>
    <t>Tallgrass Avenue, Tewantin</t>
  </si>
  <si>
    <t>Tallgrass Avenue</t>
  </si>
  <si>
    <t>Tallgum Avenue, Verrierdale</t>
  </si>
  <si>
    <t>Tallgum Avenue</t>
  </si>
  <si>
    <t>Tallow Wood Drive, Kuluin</t>
  </si>
  <si>
    <t>Tallow Wood Drive</t>
  </si>
  <si>
    <t>Tallow Wood Drive Carpark, Kuluin</t>
  </si>
  <si>
    <t>Tallow Wood Drive Carpark</t>
  </si>
  <si>
    <t>Tallowwood Place, Black Mountain</t>
  </si>
  <si>
    <t>Tallowwood Place</t>
  </si>
  <si>
    <t>Tamarin Drive, Mapleton</t>
  </si>
  <si>
    <t>Tamarin Drive</t>
  </si>
  <si>
    <t>Tamarind Place, Twin Waters</t>
  </si>
  <si>
    <t>Tamarind Place</t>
  </si>
  <si>
    <t>Tamarindus Street, Marcoola</t>
  </si>
  <si>
    <t>Tamarindus Street</t>
  </si>
  <si>
    <t>Tamarine Court, Cooroibah</t>
  </si>
  <si>
    <t>Tamarine Court</t>
  </si>
  <si>
    <t>Tami Court, Mount Coolum</t>
  </si>
  <si>
    <t>Tami Court</t>
  </si>
  <si>
    <t>Tamin Place, Maroochy River</t>
  </si>
  <si>
    <t>Tamin Place</t>
  </si>
  <si>
    <t>Tamlyn Road, Kenilworth</t>
  </si>
  <si>
    <t>Tamlyn Road</t>
  </si>
  <si>
    <t>Tamper Street, Nambour</t>
  </si>
  <si>
    <t>Tamper Street</t>
  </si>
  <si>
    <t>Tana Street, Maroochydore</t>
  </si>
  <si>
    <t>Tana Street</t>
  </si>
  <si>
    <t>Tanah Street East, Mount Coolum</t>
  </si>
  <si>
    <t>Tanah Street East</t>
  </si>
  <si>
    <t>Tanah Street West, Mount Coolum</t>
  </si>
  <si>
    <t>Tanah Street West</t>
  </si>
  <si>
    <t>Tanawha Road, Tanawha</t>
  </si>
  <si>
    <t>Tanawha Road</t>
  </si>
  <si>
    <t>Tanawha Tourist Drive, Tanawha</t>
  </si>
  <si>
    <t>Tanawha Tourist Drive</t>
  </si>
  <si>
    <t>Tandara Street, Buderim</t>
  </si>
  <si>
    <t>Tandara Street</t>
  </si>
  <si>
    <t>Tanderra Drive, Cooran</t>
  </si>
  <si>
    <t>Tanderra Drive</t>
  </si>
  <si>
    <t>Tangerine Place, Palmwoods</t>
  </si>
  <si>
    <t>Tangerine Place</t>
  </si>
  <si>
    <t>Tanglewood Close, Pomona</t>
  </si>
  <si>
    <t>Tanglewood Close</t>
  </si>
  <si>
    <t>Tangmere Court, Noosa Heads</t>
  </si>
  <si>
    <t>Tangmere Court</t>
  </si>
  <si>
    <t>Tania Avenue, Palmwoods</t>
  </si>
  <si>
    <t>Tania Avenue</t>
  </si>
  <si>
    <t>Tantula Road East, Alexandra Headland</t>
  </si>
  <si>
    <t>Tantula Road East</t>
  </si>
  <si>
    <t>Tantula Road West, Alexandra Headland</t>
  </si>
  <si>
    <t>Tantula Road West</t>
  </si>
  <si>
    <t>Tarcoola Avenue, Mooloolaba</t>
  </si>
  <si>
    <t>Tarcoola Avenue</t>
  </si>
  <si>
    <t>Taree Court, Kuluin</t>
  </si>
  <si>
    <t>Taree Court</t>
  </si>
  <si>
    <t>Targoo Road, Valdora</t>
  </si>
  <si>
    <t>Targoo Road</t>
  </si>
  <si>
    <t>Tarina Street, Noosa Heads</t>
  </si>
  <si>
    <t>Tarina Street</t>
  </si>
  <si>
    <t>Tarnkun Street, Alexandra Headland</t>
  </si>
  <si>
    <t>Tarnkun Street</t>
  </si>
  <si>
    <t>Taronga Place, Palmwoods</t>
  </si>
  <si>
    <t>Taronga Place</t>
  </si>
  <si>
    <t>Taronga Street, Palmwoods</t>
  </si>
  <si>
    <t>Taronga Street</t>
  </si>
  <si>
    <t>Tarra-Bulga Court, Buderim</t>
  </si>
  <si>
    <t>Tarra-Bulga Court</t>
  </si>
  <si>
    <t>Tarshaw Street, Bli Bli</t>
  </si>
  <si>
    <t>Tarshaw Street</t>
  </si>
  <si>
    <t>Tarwarri Crescent, Mooloolaba</t>
  </si>
  <si>
    <t>Tarwarri Crescent</t>
  </si>
  <si>
    <t>Tarwine Street, Noosa North Shore</t>
  </si>
  <si>
    <t>Tarwine Street</t>
  </si>
  <si>
    <t>Tasol Street, Bli Bli</t>
  </si>
  <si>
    <t>Tasol Street</t>
  </si>
  <si>
    <t>Tassel Place, Twin Waters</t>
  </si>
  <si>
    <t>Tassel Place</t>
  </si>
  <si>
    <t>Tatiara Court, Nambour</t>
  </si>
  <si>
    <t>Tatiara Court</t>
  </si>
  <si>
    <t>Tau Court, Maroochydore</t>
  </si>
  <si>
    <t>Tau Court</t>
  </si>
  <si>
    <t>Taylor Terrace, Marcoola</t>
  </si>
  <si>
    <t>Taylor Terrace</t>
  </si>
  <si>
    <t>Taylor Court, Cooroy</t>
  </si>
  <si>
    <t>Taylor Court</t>
  </si>
  <si>
    <t>Taylor Drive, Pomona</t>
  </si>
  <si>
    <t>Taylor Drive</t>
  </si>
  <si>
    <t>Taylor Street, Marcoola</t>
  </si>
  <si>
    <t>Taylor Street</t>
  </si>
  <si>
    <t>Taylors Road, Tanawha</t>
  </si>
  <si>
    <t>Taylors Road</t>
  </si>
  <si>
    <t>Tea Tree Lane, Tinbeerwah</t>
  </si>
  <si>
    <t>Tea Tree Lane</t>
  </si>
  <si>
    <t>Tea Tree Place, Twin Waters</t>
  </si>
  <si>
    <t>Tea Tree Place</t>
  </si>
  <si>
    <t>Tea Tree Grove, Peregian Springs</t>
  </si>
  <si>
    <t>Tea Tree Grove</t>
  </si>
  <si>
    <t>Tea Tree Park Carpark, Yandina</t>
  </si>
  <si>
    <t>Tea Tree Park Carpark</t>
  </si>
  <si>
    <t>Teak Court, Mountain Creek</t>
  </si>
  <si>
    <t>Teak Court</t>
  </si>
  <si>
    <t>Teal Street, Peregian Beach</t>
  </si>
  <si>
    <t>Teal Street</t>
  </si>
  <si>
    <t>Teasel Court, Mountain Creek</t>
  </si>
  <si>
    <t>Teasel Court</t>
  </si>
  <si>
    <t>Tecoma Close, Peregian Beach</t>
  </si>
  <si>
    <t>Tecoma Close</t>
  </si>
  <si>
    <t>Tecoma Road, Palmwoods</t>
  </si>
  <si>
    <t>Tecoma Road</t>
  </si>
  <si>
    <t>Tectonic Crescent, Kunda Park</t>
  </si>
  <si>
    <t>Tectonic Crescent</t>
  </si>
  <si>
    <t>Tedford Drive, Tewantin</t>
  </si>
  <si>
    <t>Tedford Drive</t>
  </si>
  <si>
    <t>Teewah Street, Tewantin</t>
  </si>
  <si>
    <t>Teewah Street</t>
  </si>
  <si>
    <t>Teewah Beach Road, Noosa North Shore</t>
  </si>
  <si>
    <t>Teewah Beach Road</t>
  </si>
  <si>
    <t>Telco Road, Mons</t>
  </si>
  <si>
    <t>Telco Road</t>
  </si>
  <si>
    <t>Telephone Road, Coolabine</t>
  </si>
  <si>
    <t>Telephone Road</t>
  </si>
  <si>
    <t>Tembler Place, Dulong</t>
  </si>
  <si>
    <t>Tembler Place</t>
  </si>
  <si>
    <t>Templeton Way, Doonan</t>
  </si>
  <si>
    <t>Templeton Way</t>
  </si>
  <si>
    <t>Tepequar Drive, Maroochydore</t>
  </si>
  <si>
    <t>Tepequar Drive</t>
  </si>
  <si>
    <t>Tern Street, Peregian Beach</t>
  </si>
  <si>
    <t>Tern Street</t>
  </si>
  <si>
    <t>Terrace Lea Court, Palmwoods</t>
  </si>
  <si>
    <t>Terrace Lea Court</t>
  </si>
  <si>
    <t>Terrara Court, Maroochydore</t>
  </si>
  <si>
    <t>Terrara Court</t>
  </si>
  <si>
    <t>Terrens Court, Tewantin</t>
  </si>
  <si>
    <t>Terrens Court</t>
  </si>
  <si>
    <t>Teske Drive, Palmwoods</t>
  </si>
  <si>
    <t>Teske Drive</t>
  </si>
  <si>
    <t>Tewah Road, Boreen Point</t>
  </si>
  <si>
    <t>Tewah Road</t>
  </si>
  <si>
    <t>Tewantin Road, Cooroy</t>
  </si>
  <si>
    <t>Tewantin Road</t>
  </si>
  <si>
    <t>Tharra Street, Coolum Beach</t>
  </si>
  <si>
    <t>Tharra Street</t>
  </si>
  <si>
    <t>The Esplanade No Type, Sunshine Beach</t>
  </si>
  <si>
    <t>The Esplanade No Type</t>
  </si>
  <si>
    <t>The Parade, Noosa Heads</t>
  </si>
  <si>
    <t>The Parade</t>
  </si>
  <si>
    <t>The Anchorage No Type, Noosaville</t>
  </si>
  <si>
    <t>The Anchorage No Type</t>
  </si>
  <si>
    <t>The Avenue No Type, Peregian Springs</t>
  </si>
  <si>
    <t>The Avenue No Type</t>
  </si>
  <si>
    <t>The Avenue Park Carpark, Peregian Springs</t>
  </si>
  <si>
    <t>The Avenue Park Carpark</t>
  </si>
  <si>
    <t>The Cockleshell No Type, Noosaville</t>
  </si>
  <si>
    <t>The Cockleshell No Type</t>
  </si>
  <si>
    <t>The Esplanade No Type, Maroochydore</t>
  </si>
  <si>
    <t>The Esplanade Carpark, Maroochydore</t>
  </si>
  <si>
    <t>The Esplanade Carpark</t>
  </si>
  <si>
    <t>West of Aquatic Centre</t>
  </si>
  <si>
    <t>The Parkway Place, Mapleton</t>
  </si>
  <si>
    <t>The Parkway Place</t>
  </si>
  <si>
    <t>The Peninsula No Type, Noosaville</t>
  </si>
  <si>
    <t>The Peninsula No Type</t>
  </si>
  <si>
    <t>The Peter (dobbo) Dobson Carpark, Kenilworth</t>
  </si>
  <si>
    <t>The Peter (dobbo) Dobson Carpark</t>
  </si>
  <si>
    <t>The Promontory No Type, Noosaville</t>
  </si>
  <si>
    <t>The Promontory No Type</t>
  </si>
  <si>
    <t>The Quarterdeck No Type, Noosa Heads</t>
  </si>
  <si>
    <t>The Quarterdeck No Type</t>
  </si>
  <si>
    <t>The Wharf Carpark, Mooloolaba</t>
  </si>
  <si>
    <t>The Wharf Carpark</t>
  </si>
  <si>
    <t>Third Avenue, Coolum Beach</t>
  </si>
  <si>
    <t>Third Avenue</t>
  </si>
  <si>
    <t>Third Avenue, Marcoola</t>
  </si>
  <si>
    <t>Third Avenue, Maroochydore</t>
  </si>
  <si>
    <t>Thomas Road, Bli Bli</t>
  </si>
  <si>
    <t>Thomas Road</t>
  </si>
  <si>
    <t>Thomas Street, Noosaville</t>
  </si>
  <si>
    <t>Thomas Street</t>
  </si>
  <si>
    <t>Thomas Street, Maroochydore</t>
  </si>
  <si>
    <t>Thomas Crescent, Nambour</t>
  </si>
  <si>
    <t>Thomas Crescent</t>
  </si>
  <si>
    <t>Thomas Major Crescent, Burnside</t>
  </si>
  <si>
    <t>Thomas Major Crescent</t>
  </si>
  <si>
    <t>Thompson Road, Dulong</t>
  </si>
  <si>
    <t>Thompson Road</t>
  </si>
  <si>
    <t>Thompson Crescent, Tewantin</t>
  </si>
  <si>
    <t>Thompson Crescent</t>
  </si>
  <si>
    <t>Thompsons Road, Maroochy River</t>
  </si>
  <si>
    <t>Thompsons Road</t>
  </si>
  <si>
    <t>Thomsen Terrace, Buderim</t>
  </si>
  <si>
    <t>Thomsen Terrace</t>
  </si>
  <si>
    <t>Thomson Place, Peregian Springs</t>
  </si>
  <si>
    <t>Thomson Place</t>
  </si>
  <si>
    <t>Thomson Valley Road, Valdora</t>
  </si>
  <si>
    <t>Thomson Valley Road</t>
  </si>
  <si>
    <t>Thornbill Court, Buderim</t>
  </si>
  <si>
    <t>Thornbill Court</t>
  </si>
  <si>
    <t>Thornbill Court, Noosa Heads</t>
  </si>
  <si>
    <t>Thornton Road, Bli Bli</t>
  </si>
  <si>
    <t>Thornton Road</t>
  </si>
  <si>
    <t>Thougla Place, Buderim</t>
  </si>
  <si>
    <t>Thougla Place</t>
  </si>
  <si>
    <t>Thrushs Road, Dulong</t>
  </si>
  <si>
    <t>Thrushs Road</t>
  </si>
  <si>
    <t>Tia Close, Palmwoods</t>
  </si>
  <si>
    <t>Tia Close</t>
  </si>
  <si>
    <t>Tickle Park Carpark, Coolum Beach</t>
  </si>
  <si>
    <t>Tickle Park Carpark</t>
  </si>
  <si>
    <t>Ticknell Street, Burnside</t>
  </si>
  <si>
    <t>Ticknell Street</t>
  </si>
  <si>
    <t>Tidan Court, Bli Bli</t>
  </si>
  <si>
    <t>Tidan Court</t>
  </si>
  <si>
    <t>Tidswell Road, Doonan</t>
  </si>
  <si>
    <t>Tidswell Road</t>
  </si>
  <si>
    <t>Tilapia Court, Mountain Creek</t>
  </si>
  <si>
    <t>Tilapia Court</t>
  </si>
  <si>
    <t>Tima Lane, Pacific Paradise</t>
  </si>
  <si>
    <t>Tima Lane</t>
  </si>
  <si>
    <t>Timana Place, Buderim</t>
  </si>
  <si>
    <t>Timana Place</t>
  </si>
  <si>
    <t>Timari Street, Pacific Paradise</t>
  </si>
  <si>
    <t>Timari Street</t>
  </si>
  <si>
    <t>Timbara Road, Pomona</t>
  </si>
  <si>
    <t>Timbara Road</t>
  </si>
  <si>
    <t>Timbercoach Lane, Verrierdale</t>
  </si>
  <si>
    <t>Timbercoach Lane</t>
  </si>
  <si>
    <t>Timberdale Court, Mons</t>
  </si>
  <si>
    <t>Timberdale Court</t>
  </si>
  <si>
    <t>Timberland Close, Maroochy River</t>
  </si>
  <si>
    <t>Timberland Close</t>
  </si>
  <si>
    <t>Timbertop Terrace, Lake Macdonald</t>
  </si>
  <si>
    <t>Timbertop Terrace</t>
  </si>
  <si>
    <t>Timbertop Street, Buderim</t>
  </si>
  <si>
    <t>Timbertop Street</t>
  </si>
  <si>
    <t>Timms Road, Cooran</t>
  </si>
  <si>
    <t>Timms Road</t>
  </si>
  <si>
    <t>Tinaroo Place, Tewantin</t>
  </si>
  <si>
    <t>Tinaroo Place</t>
  </si>
  <si>
    <t>Tinarra Close, Maroochy River</t>
  </si>
  <si>
    <t>Tinarra Close</t>
  </si>
  <si>
    <t>Tinbeerwah Road, Tinbeerwah</t>
  </si>
  <si>
    <t>Tinbeerwah Road</t>
  </si>
  <si>
    <t>Tindale Avenue, Buderim</t>
  </si>
  <si>
    <t>Tindale Avenue</t>
  </si>
  <si>
    <t>Tingara Court, Tewantin</t>
  </si>
  <si>
    <t>Tingara Court</t>
  </si>
  <si>
    <t>Tingira Crescent, Sunrise Beach</t>
  </si>
  <si>
    <t>Tingira Crescent</t>
  </si>
  <si>
    <t>Tintaldra Court, Buderim</t>
  </si>
  <si>
    <t>Tintaldra Court</t>
  </si>
  <si>
    <t>Titan Lane, Buderim</t>
  </si>
  <si>
    <t>Titan Lane</t>
  </si>
  <si>
    <t>Titania Court, Coes Creek</t>
  </si>
  <si>
    <t>Titania Court</t>
  </si>
  <si>
    <t>Toby Court, Palmwoods</t>
  </si>
  <si>
    <t>Toby Court</t>
  </si>
  <si>
    <t>Tolkien Place, Coolum Beach</t>
  </si>
  <si>
    <t>Tolkien Place</t>
  </si>
  <si>
    <t>Tolman Street, Sippy Downs</t>
  </si>
  <si>
    <t>Tolman Street</t>
  </si>
  <si>
    <t>Tombarra Street, Mooloolaba</t>
  </si>
  <si>
    <t>Tombarra Street</t>
  </si>
  <si>
    <t>Tomkinsons Road, Cootharaba</t>
  </si>
  <si>
    <t>Tomkinsons Road</t>
  </si>
  <si>
    <t>Tommys Court, Buderim</t>
  </si>
  <si>
    <t>Tommys Court</t>
  </si>
  <si>
    <t>Tonia Avenue, Bli Bli</t>
  </si>
  <si>
    <t>Tonia Avenue</t>
  </si>
  <si>
    <t>Toolar Street, Tewantin</t>
  </si>
  <si>
    <t>Toolar Street</t>
  </si>
  <si>
    <t>Toolara Street, Boreen Point</t>
  </si>
  <si>
    <t>Toolara Street</t>
  </si>
  <si>
    <t>Toolborough Road, Yandina Creek</t>
  </si>
  <si>
    <t>Toolborough Road</t>
  </si>
  <si>
    <t>Toolga Street, Coolum Beach</t>
  </si>
  <si>
    <t>Toolga Street</t>
  </si>
  <si>
    <t>Toombra Lane, Twin Waters</t>
  </si>
  <si>
    <t>Toombra Lane</t>
  </si>
  <si>
    <t>Toombra Street, Maroochydore</t>
  </si>
  <si>
    <t>Toombra Street</t>
  </si>
  <si>
    <t>Toona Street, Marcus Beach</t>
  </si>
  <si>
    <t>Toona Street</t>
  </si>
  <si>
    <t>Toona Place, Mapleton</t>
  </si>
  <si>
    <t>Toona Place</t>
  </si>
  <si>
    <t>Toorac Road, Coolum Beach</t>
  </si>
  <si>
    <t>Toorac Road</t>
  </si>
  <si>
    <t>Tooronga Street, Kunda Park</t>
  </si>
  <si>
    <t>Tooronga Street</t>
  </si>
  <si>
    <t>Toorumbee Drive, Mooloolaba</t>
  </si>
  <si>
    <t>Toorumbee Drive</t>
  </si>
  <si>
    <t>Top Forestry Road, Ridgewood</t>
  </si>
  <si>
    <t>Top Forestry Road</t>
  </si>
  <si>
    <t>Topaz Street, Cooroy</t>
  </si>
  <si>
    <t>Topaz Street</t>
  </si>
  <si>
    <t>Topaz Street, Mapleton</t>
  </si>
  <si>
    <t>Topps Road, Palmwoods</t>
  </si>
  <si>
    <t>Topps Road</t>
  </si>
  <si>
    <t>Topsails Place, Noosaville</t>
  </si>
  <si>
    <t>Topsails Place</t>
  </si>
  <si>
    <t>Topview Drive, Tanawha</t>
  </si>
  <si>
    <t>Topview Drive</t>
  </si>
  <si>
    <t>Toral Drive, Buderim</t>
  </si>
  <si>
    <t>Toral Drive</t>
  </si>
  <si>
    <t>Torulosa Lane, Sippy Downs</t>
  </si>
  <si>
    <t>Torulosa Lane</t>
  </si>
  <si>
    <t>Torwood Place, Mountain Creek</t>
  </si>
  <si>
    <t>Torwood Place</t>
  </si>
  <si>
    <t>Toscana Place, Mountain Creek</t>
  </si>
  <si>
    <t>Toscana Place</t>
  </si>
  <si>
    <t>Toulambi Drive, Buderim</t>
  </si>
  <si>
    <t>Toulambi Drive</t>
  </si>
  <si>
    <t>Toulambi Street, Noosa Heads</t>
  </si>
  <si>
    <t>Toulambi Street</t>
  </si>
  <si>
    <t>Towen Mount Road, Towen Mountain</t>
  </si>
  <si>
    <t>Towen Mount Road</t>
  </si>
  <si>
    <t>Towen View Court, Towen Mountain</t>
  </si>
  <si>
    <t>Towen View Court</t>
  </si>
  <si>
    <t>Townsend Road, Buderim</t>
  </si>
  <si>
    <t>Townsend Road</t>
  </si>
  <si>
    <t>Toyango Street, Pacific Paradise</t>
  </si>
  <si>
    <t>Toyango Street</t>
  </si>
  <si>
    <t>Trade Lane, Nambour</t>
  </si>
  <si>
    <t>Trade Lane</t>
  </si>
  <si>
    <t>Traders Lane, Noosaville</t>
  </si>
  <si>
    <t>Traders Lane</t>
  </si>
  <si>
    <t>Tradewinds Avenue, Coolum Beach</t>
  </si>
  <si>
    <t>Tradewinds Avenue</t>
  </si>
  <si>
    <t>Trading Post Road, Cooroy</t>
  </si>
  <si>
    <t>Trading Post Road</t>
  </si>
  <si>
    <t>Trafalgar Court, Doonan</t>
  </si>
  <si>
    <t>Trafalgar Court</t>
  </si>
  <si>
    <t>Trainstop Court, Bli Bli</t>
  </si>
  <si>
    <t>Trainstop Court</t>
  </si>
  <si>
    <t>Tralee Place, Twin Waters</t>
  </si>
  <si>
    <t>Tralee Place</t>
  </si>
  <si>
    <t>Tranquil Place, Alexandra Headland</t>
  </si>
  <si>
    <t>Tranquil Place</t>
  </si>
  <si>
    <t>Tranquil Court, Buderim</t>
  </si>
  <si>
    <t>Tranquil Court</t>
  </si>
  <si>
    <t>Traveston Cooran Road, Cooran</t>
  </si>
  <si>
    <t>Traveston Cooran Road</t>
  </si>
  <si>
    <t>Treasure Cove, Noosaville</t>
  </si>
  <si>
    <t>Treasure Cove</t>
  </si>
  <si>
    <t>Tree Street, Pomona</t>
  </si>
  <si>
    <t>Tree Street</t>
  </si>
  <si>
    <t>Tree Frog Lane, Cooroy</t>
  </si>
  <si>
    <t>Tree Frog Lane</t>
  </si>
  <si>
    <t>Treefern Court, Buderim</t>
  </si>
  <si>
    <t>Treefern Court</t>
  </si>
  <si>
    <t>Treefrog Street, Bli Bli</t>
  </si>
  <si>
    <t>Treefrog Street</t>
  </si>
  <si>
    <t>Treichels Road, Kin Kin</t>
  </si>
  <si>
    <t>Treichels Road</t>
  </si>
  <si>
    <t>Trevor Road, Maroochy River</t>
  </si>
  <si>
    <t>Trevor Road</t>
  </si>
  <si>
    <t>Tribulation Circuit, Buderim</t>
  </si>
  <si>
    <t>Tribulation Circuit</t>
  </si>
  <si>
    <t>Trinder Avenue, Maroochydore</t>
  </si>
  <si>
    <t>Trinder Avenue</t>
  </si>
  <si>
    <t>Tringa Court, Kuluin</t>
  </si>
  <si>
    <t>Tringa Court</t>
  </si>
  <si>
    <t>Trinity Crescent, Sippy Downs</t>
  </si>
  <si>
    <t>Trinity Crescent</t>
  </si>
  <si>
    <t>Tristania Drive, Marcus Beach</t>
  </si>
  <si>
    <t>Tristania Drive</t>
  </si>
  <si>
    <t>Tristania Street, Marcoola</t>
  </si>
  <si>
    <t>Tristania Street</t>
  </si>
  <si>
    <t>Tritonia Drive, Coolum Beach</t>
  </si>
  <si>
    <t>Tritonia Drive</t>
  </si>
  <si>
    <t>Tronson Road, Ringtail Creek</t>
  </si>
  <si>
    <t>Tronson Road</t>
  </si>
  <si>
    <t>Troon Court, Tewantin</t>
  </si>
  <si>
    <t>Troon Court</t>
  </si>
  <si>
    <t>Tropicana Rise, Castaways Beach</t>
  </si>
  <si>
    <t>Tropicana Rise</t>
  </si>
  <si>
    <t>Troywood Crescent, Buderim</t>
  </si>
  <si>
    <t>Troywood Crescent</t>
  </si>
  <si>
    <t>Tuckeroo Court, Coolum Beach</t>
  </si>
  <si>
    <t>Tuckeroo Court</t>
  </si>
  <si>
    <t>Tuckers Creek Drive, Nambour</t>
  </si>
  <si>
    <t>Tuckers Creek Drive</t>
  </si>
  <si>
    <t>Tuckwell Court, Maroochydore</t>
  </si>
  <si>
    <t>Tuckwell Court</t>
  </si>
  <si>
    <t>Tulip Lane, Buderim</t>
  </si>
  <si>
    <t>Tulip Lane</t>
  </si>
  <si>
    <t>Tulip Lane, Cooroy</t>
  </si>
  <si>
    <t>Tulip Street, Cooroy</t>
  </si>
  <si>
    <t>Tulip Street</t>
  </si>
  <si>
    <t>Tulipwood Court, Montville</t>
  </si>
  <si>
    <t>Tulipwood Court</t>
  </si>
  <si>
    <t>Tulipwood Street, Noosaville</t>
  </si>
  <si>
    <t>Tulipwood Street</t>
  </si>
  <si>
    <t>Tulong Court, Buderim</t>
  </si>
  <si>
    <t>Tulong Court</t>
  </si>
  <si>
    <t>Tunba Court, Cooroy Mountain</t>
  </si>
  <si>
    <t>Tunba Court</t>
  </si>
  <si>
    <t>Turnberry Court, Nambour</t>
  </si>
  <si>
    <t>Turnberry Court</t>
  </si>
  <si>
    <t>Turnbull Road, Pinbarren</t>
  </si>
  <si>
    <t>Turnbull Road</t>
  </si>
  <si>
    <t>Turnbull Place, Tanawha</t>
  </si>
  <si>
    <t>Turnbull Place</t>
  </si>
  <si>
    <t>Turnburry Court, Tewantin</t>
  </si>
  <si>
    <t>Turnburry Court</t>
  </si>
  <si>
    <t>Turner Street, Maroochydore</t>
  </si>
  <si>
    <t>Turner Street</t>
  </si>
  <si>
    <t>Turnipwood Drive, Buderim</t>
  </si>
  <si>
    <t>Turnipwood Drive</t>
  </si>
  <si>
    <t>Turpentine Road, Ringtail Creek</t>
  </si>
  <si>
    <t>Turpentine Road</t>
  </si>
  <si>
    <t>Turtledove Court, Coolum Beach</t>
  </si>
  <si>
    <t>Turtledove Court</t>
  </si>
  <si>
    <t>Tweedia Close, Nambour</t>
  </si>
  <si>
    <t>Tweedia Close</t>
  </si>
  <si>
    <t>Twilight Street, Sunrise Beach</t>
  </si>
  <si>
    <t>Twilight Street</t>
  </si>
  <si>
    <t>Twin Peaks Road, Bli Bli</t>
  </si>
  <si>
    <t>Twin Peaks Road</t>
  </si>
  <si>
    <t>Twin Ridges Road, Mons</t>
  </si>
  <si>
    <t>Twin Ridges Road</t>
  </si>
  <si>
    <t>Twin Waters Drive, Twin Waters</t>
  </si>
  <si>
    <t>Twin Waters Drive</t>
  </si>
  <si>
    <t>Tyler Road, Mons</t>
  </si>
  <si>
    <t>Tyler Road</t>
  </si>
  <si>
    <t>Tyndale Close, Bli Bli</t>
  </si>
  <si>
    <t>Tyndale Close</t>
  </si>
  <si>
    <t>Tyson Court, Buderim</t>
  </si>
  <si>
    <t>Tyson Court</t>
  </si>
  <si>
    <t>Tytherleigh Road, Palmwoods</t>
  </si>
  <si>
    <t>Tytherleigh Road</t>
  </si>
  <si>
    <t>Uhlmanns Road, Federal</t>
  </si>
  <si>
    <t>Uhlmanns Road</t>
  </si>
  <si>
    <t>Ulah Court, Noosa Heads</t>
  </si>
  <si>
    <t>Ulah Court</t>
  </si>
  <si>
    <t>Ulaka Court, Mooloolaba</t>
  </si>
  <si>
    <t>Ulaka Court</t>
  </si>
  <si>
    <t>Ulmarra Court, Mooloolaba</t>
  </si>
  <si>
    <t>Ulmarra Court</t>
  </si>
  <si>
    <t>Undanbi Lane, Twin Waters</t>
  </si>
  <si>
    <t>Undanbi Lane</t>
  </si>
  <si>
    <t>Underwood Close, Pomona</t>
  </si>
  <si>
    <t>Underwood Close</t>
  </si>
  <si>
    <t>University Way, Sippy Downs</t>
  </si>
  <si>
    <t>University Way</t>
  </si>
  <si>
    <t>Upland Court, Tinbeerwah</t>
  </si>
  <si>
    <t>Upland Court</t>
  </si>
  <si>
    <t>Upper Ferntree Creek Road, Kulangoor</t>
  </si>
  <si>
    <t>Upper Ferntree Creek Road</t>
  </si>
  <si>
    <t>Upper Hastings Street, Noosa Heads</t>
  </si>
  <si>
    <t>Upper Hastings Street</t>
  </si>
  <si>
    <t>Upper Hutton Road, Kiamba</t>
  </si>
  <si>
    <t>Upper Hutton Road</t>
  </si>
  <si>
    <t>Upper Landershute Road, Landers Shoot</t>
  </si>
  <si>
    <t>Upper Landershute Road</t>
  </si>
  <si>
    <t>Upper Main Camp Road, Eerwah Vale</t>
  </si>
  <si>
    <t>Upper Main Camp Road</t>
  </si>
  <si>
    <t>Upper Pinbarren Ck Road, Pinbarren</t>
  </si>
  <si>
    <t>Upper Pinbarren Ck Road</t>
  </si>
  <si>
    <t>Upper Rambert Road, Eudlo</t>
  </si>
  <si>
    <t>Upper Rambert Road</t>
  </si>
  <si>
    <t>Upper Rosemount Road, Rosemount</t>
  </si>
  <si>
    <t>Upper Rosemount Road</t>
  </si>
  <si>
    <t>Upper Tolson Road, Ilkley</t>
  </si>
  <si>
    <t>Upper Tolson Road</t>
  </si>
  <si>
    <t>Upper Wakefield Street, Woombye</t>
  </si>
  <si>
    <t>Upper Wakefield Street</t>
  </si>
  <si>
    <t>Urambi Court, Mountain Creek</t>
  </si>
  <si>
    <t>Urambi Court</t>
  </si>
  <si>
    <t>Urangan Street, Boreen Point</t>
  </si>
  <si>
    <t>Urangan Street</t>
  </si>
  <si>
    <t>Ure Court, Buderim</t>
  </si>
  <si>
    <t>Ure Court</t>
  </si>
  <si>
    <t>Urunga Esplanade, Mooloolaba</t>
  </si>
  <si>
    <t>Urunga Esplanade</t>
  </si>
  <si>
    <t>Urunga Parade, Boreen Point</t>
  </si>
  <si>
    <t>Urunga Parade</t>
  </si>
  <si>
    <t>Val Crescent, Noosaville</t>
  </si>
  <si>
    <t>Val Crescent</t>
  </si>
  <si>
    <t>Valdora Road, Valdora</t>
  </si>
  <si>
    <t>Valdora Road</t>
  </si>
  <si>
    <t>Valencia Street, Maroochydore</t>
  </si>
  <si>
    <t>Valencia Street</t>
  </si>
  <si>
    <t>Valerie Avenue, Mount Coolum</t>
  </si>
  <si>
    <t>Valerie Avenue</t>
  </si>
  <si>
    <t>Valley Drive, Doonan</t>
  </si>
  <si>
    <t>Valley Drive</t>
  </si>
  <si>
    <t>Valley Court, Doonan</t>
  </si>
  <si>
    <t>Valley Court</t>
  </si>
  <si>
    <t>Valley Breeze Court, Coes Creek</t>
  </si>
  <si>
    <t>Valley Breeze Court</t>
  </si>
  <si>
    <t>Valley View Street, Burnside</t>
  </si>
  <si>
    <t>Valley View Street</t>
  </si>
  <si>
    <t>Varsityview Court, Sippy Downs</t>
  </si>
  <si>
    <t>Varsityview Court</t>
  </si>
  <si>
    <t>Vaughan Avenue, Maroochydore</t>
  </si>
  <si>
    <t>Vaughan Avenue</t>
  </si>
  <si>
    <t>Vee Road, Yandina</t>
  </si>
  <si>
    <t>Vee Road</t>
  </si>
  <si>
    <t>Veerings Crescent, Twin Waters</t>
  </si>
  <si>
    <t>Veerings Crescent</t>
  </si>
  <si>
    <t>Venning Road, Verrierdale</t>
  </si>
  <si>
    <t>Venning Road</t>
  </si>
  <si>
    <t>Venning Street, Mooloolaba</t>
  </si>
  <si>
    <t>Venning Street</t>
  </si>
  <si>
    <t>Ventura Street, Sunrise Beach</t>
  </si>
  <si>
    <t>Ventura Street</t>
  </si>
  <si>
    <t>Venture Drive, Noosaville</t>
  </si>
  <si>
    <t>Venture Drive</t>
  </si>
  <si>
    <t>Verden Court, Maroochydore</t>
  </si>
  <si>
    <t>Verden Court</t>
  </si>
  <si>
    <t>Vernon Street, Sunrise Beach</t>
  </si>
  <si>
    <t>Vernon Street</t>
  </si>
  <si>
    <t>Vernon Street, Nambour</t>
  </si>
  <si>
    <t>Verrenkamp Lane, Kin Kin</t>
  </si>
  <si>
    <t>Verrenkamp Lane</t>
  </si>
  <si>
    <t>Verrierdale Road, Verrierdale</t>
  </si>
  <si>
    <t>Verrierdale Road</t>
  </si>
  <si>
    <t>Verrierdale Forest Road, Eumundi</t>
  </si>
  <si>
    <t>Verrierdale Forest Road</t>
  </si>
  <si>
    <t>Victor Street, Alexandra Headland</t>
  </si>
  <si>
    <t>Victor Street</t>
  </si>
  <si>
    <t>Victoria Street, Cooran</t>
  </si>
  <si>
    <t>Victoria Street</t>
  </si>
  <si>
    <t>Victory Crescent, Sunrise Beach</t>
  </si>
  <si>
    <t>Victory Crescent</t>
  </si>
  <si>
    <t>Victory Lane, Cooroy</t>
  </si>
  <si>
    <t>Victory Lane</t>
  </si>
  <si>
    <t>Victory Park Carpark, Woombye</t>
  </si>
  <si>
    <t>Victory Park Carpark</t>
  </si>
  <si>
    <t>Viewland Drive, Doonan</t>
  </si>
  <si>
    <t>Viewland Drive</t>
  </si>
  <si>
    <t>Viewland Drive, Noosa Heads</t>
  </si>
  <si>
    <t>Village Place, Buderim</t>
  </si>
  <si>
    <t>Village Place</t>
  </si>
  <si>
    <t>Vincent Drive, Nambour</t>
  </si>
  <si>
    <t>Vincent Drive</t>
  </si>
  <si>
    <t>Vinces Way, Kureelpa</t>
  </si>
  <si>
    <t>Vinces Way</t>
  </si>
  <si>
    <t>Vine Court, Image Flat</t>
  </si>
  <si>
    <t>Vine Court</t>
  </si>
  <si>
    <t>Vines Court, Tinbeerwah</t>
  </si>
  <si>
    <t>Vines Court</t>
  </si>
  <si>
    <t>Viola Place, Cooroy</t>
  </si>
  <si>
    <t>Viola Place</t>
  </si>
  <si>
    <t>Vise Road, Mons</t>
  </si>
  <si>
    <t>Vise Road</t>
  </si>
  <si>
    <t>Vista Street, Boreen Point</t>
  </si>
  <si>
    <t>Vista Street</t>
  </si>
  <si>
    <t>Vista Park Drive, Buderim</t>
  </si>
  <si>
    <t>Vista Park Drive</t>
  </si>
  <si>
    <t>Viv Hull Avenue, Eumundi</t>
  </si>
  <si>
    <t>Viv Hull Avenue</t>
  </si>
  <si>
    <t>Vivian Street, Highworth</t>
  </si>
  <si>
    <t>Vivian Street</t>
  </si>
  <si>
    <t>Vivigani Street, Bli Bli</t>
  </si>
  <si>
    <t>Vivigani Street</t>
  </si>
  <si>
    <t>Voyagers Place, Sunrise Beach</t>
  </si>
  <si>
    <t>Voyagers Place</t>
  </si>
  <si>
    <t>Vyner Court, Forest Glen</t>
  </si>
  <si>
    <t>Vyner Court</t>
  </si>
  <si>
    <t>Wagtail Close, Buderim</t>
  </si>
  <si>
    <t>Wagtail Close</t>
  </si>
  <si>
    <t>Wagtail Drive, Peregian Beach</t>
  </si>
  <si>
    <t>Wagtail Drive</t>
  </si>
  <si>
    <t>Wahpunga Lane, Kin Kin</t>
  </si>
  <si>
    <t>Wahpunga Lane</t>
  </si>
  <si>
    <t>Waigani Street, Bli Bli</t>
  </si>
  <si>
    <t>Waigani Street</t>
  </si>
  <si>
    <t>Waimea Court, Mountain Creek</t>
  </si>
  <si>
    <t>Waimea Court</t>
  </si>
  <si>
    <t>Wakefield Street, Woombye</t>
  </si>
  <si>
    <t>Wakefield Street</t>
  </si>
  <si>
    <t>Walan Street, Mooloolaba</t>
  </si>
  <si>
    <t>Walan Street</t>
  </si>
  <si>
    <t>Walden Road, Woombye</t>
  </si>
  <si>
    <t>Walden Road</t>
  </si>
  <si>
    <t>Wales Court, Mount Coolum</t>
  </si>
  <si>
    <t>Wales Court</t>
  </si>
  <si>
    <t>Walgarri Drive, Tanawha</t>
  </si>
  <si>
    <t>Walgarri Drive</t>
  </si>
  <si>
    <t>Walker Street, Kin Kin</t>
  </si>
  <si>
    <t>Walker Street</t>
  </si>
  <si>
    <t xml:space="preserve">Wallaby Lane, </t>
  </si>
  <si>
    <t>Wallaby Lane</t>
  </si>
  <si>
    <t>Wallaby Track, Noosa North Shore</t>
  </si>
  <si>
    <t>Wallaby Track</t>
  </si>
  <si>
    <t>Wallace Close, Coes Creek</t>
  </si>
  <si>
    <t>Wallace Close</t>
  </si>
  <si>
    <t>Wallace Drive, Noosaville</t>
  </si>
  <si>
    <t>Wallace Drive</t>
  </si>
  <si>
    <t>Wallace Road, Cootharaba</t>
  </si>
  <si>
    <t>Wallace Road</t>
  </si>
  <si>
    <t>Walli Creek Road, Kenilworth</t>
  </si>
  <si>
    <t>Walli Creek Road</t>
  </si>
  <si>
    <t>Walli Mountain Road, Kenilworth</t>
  </si>
  <si>
    <t>Walli Mountain Road</t>
  </si>
  <si>
    <t xml:space="preserve">Wallum Lane, </t>
  </si>
  <si>
    <t>Wallum Lane</t>
  </si>
  <si>
    <t>Wallum Court, Buderim</t>
  </si>
  <si>
    <t>Wallum Court</t>
  </si>
  <si>
    <t>Walnut Court, Marcus Beach</t>
  </si>
  <si>
    <t>Walnut Court</t>
  </si>
  <si>
    <t>Walsh Road, Highworth</t>
  </si>
  <si>
    <t>Walsh Road</t>
  </si>
  <si>
    <t>Walter Hay Drive, Noosaville</t>
  </si>
  <si>
    <t>Walter Hay Drive</t>
  </si>
  <si>
    <t>Wandaa Court, Coolum Beach</t>
  </si>
  <si>
    <t>Wandaa Court</t>
  </si>
  <si>
    <t>Wandana Court, Mount Coolum</t>
  </si>
  <si>
    <t>Wandana Court</t>
  </si>
  <si>
    <t>Wandi Street, Tewantin</t>
  </si>
  <si>
    <t>Wandi Street</t>
  </si>
  <si>
    <t>Wandoo Court, Mapleton</t>
  </si>
  <si>
    <t>Wandoo Court</t>
  </si>
  <si>
    <t>Wandoo Court, Noosaville</t>
  </si>
  <si>
    <t xml:space="preserve">Wangrah Lane, </t>
  </si>
  <si>
    <t>Wangrah Lane</t>
  </si>
  <si>
    <t>Wannon Street, Maroochydore</t>
  </si>
  <si>
    <t>Wannon Street</t>
  </si>
  <si>
    <t>Wantima Street, Noosa Heads</t>
  </si>
  <si>
    <t>Wantima Street</t>
  </si>
  <si>
    <t>Wants Road, Maroochy River</t>
  </si>
  <si>
    <t>Wants Road</t>
  </si>
  <si>
    <t>Wappa Dam Road, Kiamba</t>
  </si>
  <si>
    <t>Wappa Dam Road</t>
  </si>
  <si>
    <t>Wappa Falls Road, Yandina</t>
  </si>
  <si>
    <t>Wappa Falls Road</t>
  </si>
  <si>
    <t>Wappa Outlook Drive, Yandina</t>
  </si>
  <si>
    <t>Wappa Outlook Drive</t>
  </si>
  <si>
    <t>Wappa Park Road, Kiamba</t>
  </si>
  <si>
    <t>Wappa Park Road</t>
  </si>
  <si>
    <t>Warabi Place, Burnside</t>
  </si>
  <si>
    <t>Warabi Place</t>
  </si>
  <si>
    <t>Warana Street, Noosa Heads</t>
  </si>
  <si>
    <t>Warana Street</t>
  </si>
  <si>
    <t>Warana Way, Marcoola</t>
  </si>
  <si>
    <t>Warana Way</t>
  </si>
  <si>
    <t>Waratah Close, Tewantin</t>
  </si>
  <si>
    <t>Waratah Close</t>
  </si>
  <si>
    <t>Waratah Close, Coolum Beach</t>
  </si>
  <si>
    <t>Warbler Street, Mountain Creek</t>
  </si>
  <si>
    <t>Warbler Street</t>
  </si>
  <si>
    <t>Ward Street, Eumundi</t>
  </si>
  <si>
    <t>Ward Street</t>
  </si>
  <si>
    <t>Ward Street, Tewantin</t>
  </si>
  <si>
    <t>Wardrop Road, Yandina Creek</t>
  </si>
  <si>
    <t>Wardrop Road</t>
  </si>
  <si>
    <t xml:space="preserve">Wards Way, </t>
  </si>
  <si>
    <t>Wards Way</t>
  </si>
  <si>
    <t>Warrack Street, Mount Coolum</t>
  </si>
  <si>
    <t>Warrack Street</t>
  </si>
  <si>
    <t>Warragah Parade, Yaroomba</t>
  </si>
  <si>
    <t>Warragah Parade</t>
  </si>
  <si>
    <t>Warragai Court, Noosa Heads</t>
  </si>
  <si>
    <t>Warragai Court</t>
  </si>
  <si>
    <t>Warran Road, Yaroomba</t>
  </si>
  <si>
    <t>Warran Road</t>
  </si>
  <si>
    <t>Warre Street, Maroochydore</t>
  </si>
  <si>
    <t>Warre Street</t>
  </si>
  <si>
    <t>Warrener Place, Maroochy River</t>
  </si>
  <si>
    <t>Warrener Place</t>
  </si>
  <si>
    <t>Warrina Court, Mooloolaba</t>
  </si>
  <si>
    <t>Warrina Court</t>
  </si>
  <si>
    <t>Warruga Street, Mapleton</t>
  </si>
  <si>
    <t>Warruga Street</t>
  </si>
  <si>
    <t>Warung Avenue, Maroochydore</t>
  </si>
  <si>
    <t>Warung Avenue</t>
  </si>
  <si>
    <t>Washington Street, Nambour</t>
  </si>
  <si>
    <t>Washington Street</t>
  </si>
  <si>
    <t>Water Street, Buderim</t>
  </si>
  <si>
    <t>Water Street</t>
  </si>
  <si>
    <t>Water Lily Way, Mountain Creek</t>
  </si>
  <si>
    <t>Water Lily Way</t>
  </si>
  <si>
    <t>Waterbird Street, Maroochydore</t>
  </si>
  <si>
    <t>Waterbird Street</t>
  </si>
  <si>
    <t>Waterfall Road, Nambour</t>
  </si>
  <si>
    <t>Waterfall Road</t>
  </si>
  <si>
    <t>Waterfall Road, Ninderry</t>
  </si>
  <si>
    <t>Waterford Court, Maroochydore</t>
  </si>
  <si>
    <t>Waterford Court</t>
  </si>
  <si>
    <t>Waterfront Court, Twin Waters</t>
  </si>
  <si>
    <t>Waterfront Court</t>
  </si>
  <si>
    <t>Watergum Place, Black Mountain</t>
  </si>
  <si>
    <t>Watergum Place</t>
  </si>
  <si>
    <t>Watergum Place, Twin Waters</t>
  </si>
  <si>
    <t>Waterhole Place, Bli Bli</t>
  </si>
  <si>
    <t>Waterhole Place</t>
  </si>
  <si>
    <t>Waterlilly Place, Twin Waters</t>
  </si>
  <si>
    <t>Waterlilly Place</t>
  </si>
  <si>
    <t xml:space="preserve">Waterlily Lane, </t>
  </si>
  <si>
    <t>Waterlily Lane</t>
  </si>
  <si>
    <t>Waterline Close, Mount Coolum</t>
  </si>
  <si>
    <t>Waterline Close</t>
  </si>
  <si>
    <t>Waterloo Court, Tanawha</t>
  </si>
  <si>
    <t>Waterloo Court</t>
  </si>
  <si>
    <t>Waterside Drive, Twin Waters</t>
  </si>
  <si>
    <t>Waterside Drive</t>
  </si>
  <si>
    <t>Waterside Court, Noosaville</t>
  </si>
  <si>
    <t>Waterside Court</t>
  </si>
  <si>
    <t>Watervale Court, Sippy Downs</t>
  </si>
  <si>
    <t>Watervale Court</t>
  </si>
  <si>
    <t>Waterview Crescent, Bli Bli</t>
  </si>
  <si>
    <t>Waterview Crescent</t>
  </si>
  <si>
    <t>Waterville Way, Peregian Springs</t>
  </si>
  <si>
    <t>Waterville Way</t>
  </si>
  <si>
    <t>Watson Court, Kin Kin</t>
  </si>
  <si>
    <t>Watson Court</t>
  </si>
  <si>
    <t>Watsonia Street, Maroochydore</t>
  </si>
  <si>
    <t>Watsonia Street</t>
  </si>
  <si>
    <t>Wattle Street, Yaroomba</t>
  </si>
  <si>
    <t>Wattle Street</t>
  </si>
  <si>
    <t>Wattle Road, Cooloolabin</t>
  </si>
  <si>
    <t>Wattle Road</t>
  </si>
  <si>
    <t>Wattle Street, Cooroy</t>
  </si>
  <si>
    <t>Wattlebird Drive, Doonan</t>
  </si>
  <si>
    <t>Wattlebird Drive</t>
  </si>
  <si>
    <t>Wattlebird Drive, Twin Waters</t>
  </si>
  <si>
    <t>Wave Avenue, Noosaville</t>
  </si>
  <si>
    <t>Wave Avenue</t>
  </si>
  <si>
    <t>Wave Crescent, Mount Coolum</t>
  </si>
  <si>
    <t>Wave Crescent</t>
  </si>
  <si>
    <t>Wavecrest Drive, Castaways Beach</t>
  </si>
  <si>
    <t>Wavecrest Drive</t>
  </si>
  <si>
    <t>Wayne Avenue, Marcoola</t>
  </si>
  <si>
    <t>Wayne Avenue</t>
  </si>
  <si>
    <t>Weatherly Court, Sunrise Beach</t>
  </si>
  <si>
    <t>Weatherly Court</t>
  </si>
  <si>
    <t>Webb Road, Sunshine Beach</t>
  </si>
  <si>
    <t>Webb Road</t>
  </si>
  <si>
    <t>Webb Street, Twin Waters</t>
  </si>
  <si>
    <t>Webb Street</t>
  </si>
  <si>
    <t>Webley Road, Bli Bli</t>
  </si>
  <si>
    <t>Webley Road</t>
  </si>
  <si>
    <t>Webster Road, Nambour</t>
  </si>
  <si>
    <t>Webster Road</t>
  </si>
  <si>
    <t>Wedgetail Lane, Noosaville</t>
  </si>
  <si>
    <t>Wedgetail Lane</t>
  </si>
  <si>
    <t>Wedgetail Court, Valdora</t>
  </si>
  <si>
    <t>Wedgetail Court</t>
  </si>
  <si>
    <t>Weemala Crescent, Buderim</t>
  </si>
  <si>
    <t>Weemala Crescent</t>
  </si>
  <si>
    <t>Weemilah Court, Cooran</t>
  </si>
  <si>
    <t>Weemilah Court</t>
  </si>
  <si>
    <t>Wegner Road, North Arm</t>
  </si>
  <si>
    <t>Wegner Road</t>
  </si>
  <si>
    <t xml:space="preserve">Welks Ridge Road, </t>
  </si>
  <si>
    <t>Welks Ridge Road</t>
  </si>
  <si>
    <t>Wellington Road, Ridgewood</t>
  </si>
  <si>
    <t>Wellington Road</t>
  </si>
  <si>
    <t>Wellington Road, Belli Park</t>
  </si>
  <si>
    <t>Wellman Crescent, Sippy Downs</t>
  </si>
  <si>
    <t>Wellman Crescent</t>
  </si>
  <si>
    <t>Wells Street, Palmwoods</t>
  </si>
  <si>
    <t>Wells Street</t>
  </si>
  <si>
    <t>Wells Court, Palmwoods</t>
  </si>
  <si>
    <t>Wells Court</t>
  </si>
  <si>
    <t>Wembley Road, Coolum Beach</t>
  </si>
  <si>
    <t>Wembley Road</t>
  </si>
  <si>
    <t>Wendoma Court, Tinbeerwah</t>
  </si>
  <si>
    <t>Wendoma Court</t>
  </si>
  <si>
    <t>Wentworth Street, Tewantin</t>
  </si>
  <si>
    <t>Wentworth Street</t>
  </si>
  <si>
    <t>Wentworth Court, Nambour</t>
  </si>
  <si>
    <t>Wentworth Court</t>
  </si>
  <si>
    <t>Werin Street, Tewantin</t>
  </si>
  <si>
    <t>Werin Street</t>
  </si>
  <si>
    <t>Werita Court, Sunrise Beach</t>
  </si>
  <si>
    <t>Werita Court</t>
  </si>
  <si>
    <t>Wesley Court, Noosa Heads</t>
  </si>
  <si>
    <t>Wesley Court</t>
  </si>
  <si>
    <t>West Coolum Road, Mount Coolum</t>
  </si>
  <si>
    <t>West Coolum Road</t>
  </si>
  <si>
    <t xml:space="preserve">West Eumundi Road, </t>
  </si>
  <si>
    <t>West Eumundi Road</t>
  </si>
  <si>
    <t>Western Avenue, Montville</t>
  </si>
  <si>
    <t>Western Avenue</t>
  </si>
  <si>
    <t>Western Branch Road, Kin Kin</t>
  </si>
  <si>
    <t>Western Branch Road</t>
  </si>
  <si>
    <t>Westlake Court, Sippy Downs</t>
  </si>
  <si>
    <t>Westlake Court</t>
  </si>
  <si>
    <t>Westview Crescent, Nambour</t>
  </si>
  <si>
    <t>Westview Crescent</t>
  </si>
  <si>
    <t>Weyba Street, Sunshine Beach</t>
  </si>
  <si>
    <t>Weyba Street</t>
  </si>
  <si>
    <t>Weyba Esplanade, Noosa Heads</t>
  </si>
  <si>
    <t>Weyba Esplanade</t>
  </si>
  <si>
    <t>Weyba Road, Noosaville</t>
  </si>
  <si>
    <t>Weyba Road</t>
  </si>
  <si>
    <t>Weyba Esplanade Service Road, Noosa Heads</t>
  </si>
  <si>
    <t>Weyba Esplanade Service Road</t>
  </si>
  <si>
    <t>Weyba Park Drive, Noosa Heads</t>
  </si>
  <si>
    <t>Weyba Park Drive</t>
  </si>
  <si>
    <t>Whale Drive, Sunshine Beach</t>
  </si>
  <si>
    <t>Whale Drive</t>
  </si>
  <si>
    <t>Whalley Creek Close, Burnside</t>
  </si>
  <si>
    <t>Whalley Creek Close</t>
  </si>
  <si>
    <t>Wharf Street, Maroochydore</t>
  </si>
  <si>
    <t>Wharf Street</t>
  </si>
  <si>
    <t xml:space="preserve">Wharf Street, </t>
  </si>
  <si>
    <t>Wharf Road, Bli Bli</t>
  </si>
  <si>
    <t>Wharf Road</t>
  </si>
  <si>
    <t>Wharf Service Street, Yandina</t>
  </si>
  <si>
    <t>Wharf Service Street</t>
  </si>
  <si>
    <t>Whipbird Place, Doonan</t>
  </si>
  <si>
    <t>Whipbird Place</t>
  </si>
  <si>
    <t>Whipbird Street, Buderim</t>
  </si>
  <si>
    <t>Whipbird Street</t>
  </si>
  <si>
    <t>Whispering Gum Avenue, Eumundi</t>
  </si>
  <si>
    <t>Whispering Gum Avenue</t>
  </si>
  <si>
    <t>Whistler Way, Pomona</t>
  </si>
  <si>
    <t>Whistler Way</t>
  </si>
  <si>
    <t>Whistler Street, Bli Bli</t>
  </si>
  <si>
    <t>Whistler Street</t>
  </si>
  <si>
    <t>Whistler Ridge Drive, Yandina Creek</t>
  </si>
  <si>
    <t>Whistler Ridge Drive</t>
  </si>
  <si>
    <t>Whitby Lane, Sippy Downs</t>
  </si>
  <si>
    <t>Whitby Lane</t>
  </si>
  <si>
    <t xml:space="preserve">White Beech Road, </t>
  </si>
  <si>
    <t>White Beech Road</t>
  </si>
  <si>
    <t>White Cedar Place, West Woombye</t>
  </si>
  <si>
    <t>White Cedar Place</t>
  </si>
  <si>
    <t>White Cloud Lane, Palmwoods</t>
  </si>
  <si>
    <t>White Cloud Lane</t>
  </si>
  <si>
    <t>White Oak Street, Sippy Downs</t>
  </si>
  <si>
    <t>White Oak Street</t>
  </si>
  <si>
    <t>White Wood Court, Lake Macdonald</t>
  </si>
  <si>
    <t>White Wood Court</t>
  </si>
  <si>
    <t>Whitecross Road, Bli Bli</t>
  </si>
  <si>
    <t>Whitecross Road</t>
  </si>
  <si>
    <t>Whitehaven Drive, Buderim</t>
  </si>
  <si>
    <t>Whitehaven Drive</t>
  </si>
  <si>
    <t>Whites Road, Kunda Park</t>
  </si>
  <si>
    <t>Whites Road</t>
  </si>
  <si>
    <t>Whitewood Court, Mountain Creek</t>
  </si>
  <si>
    <t>Whitewood Court</t>
  </si>
  <si>
    <t>Whiting Street, Noosa North Shore</t>
  </si>
  <si>
    <t>Whiting Street</t>
  </si>
  <si>
    <t>Whiting Street, Maroochydore</t>
  </si>
  <si>
    <t>Whitsunday Drive, Pacific Paradise</t>
  </si>
  <si>
    <t>Whitsunday Drive</t>
  </si>
  <si>
    <t>Whyandra Close, Doonan</t>
  </si>
  <si>
    <t>Whyandra Close</t>
  </si>
  <si>
    <t>Wian Street, Buderim</t>
  </si>
  <si>
    <t>Wian Street</t>
  </si>
  <si>
    <t>Wilcox Road, Kenilworth</t>
  </si>
  <si>
    <t>Wilcox Road</t>
  </si>
  <si>
    <t xml:space="preserve">Wild Apple Court, </t>
  </si>
  <si>
    <t>Wild Apple Court</t>
  </si>
  <si>
    <t>Wild Honey Place, Buderim</t>
  </si>
  <si>
    <t>Wild Honey Place</t>
  </si>
  <si>
    <t>Wilderness Track, Noosa North Shore</t>
  </si>
  <si>
    <t>Wilderness Track</t>
  </si>
  <si>
    <t>Wildflower Street, Sunshine Beach</t>
  </si>
  <si>
    <t>Wildflower Street</t>
  </si>
  <si>
    <t>Wilga Court, Mapleton</t>
  </si>
  <si>
    <t>Wilga Court</t>
  </si>
  <si>
    <t>Wilgan Place, Buderim</t>
  </si>
  <si>
    <t>Wilgan Place</t>
  </si>
  <si>
    <t>Wilgee Court, Cooroy</t>
  </si>
  <si>
    <t>Wilgee Court</t>
  </si>
  <si>
    <t>Wilguy Crescent, Buderim</t>
  </si>
  <si>
    <t>Wilguy Crescent</t>
  </si>
  <si>
    <t>Wilkes Road, Woombye</t>
  </si>
  <si>
    <t>Wilkes Road</t>
  </si>
  <si>
    <t>Wilkes Lane, Eumundi</t>
  </si>
  <si>
    <t>Wilkes Lane</t>
  </si>
  <si>
    <t>Wilkes Court, Tinbeerwah</t>
  </si>
  <si>
    <t>Wilkes Court</t>
  </si>
  <si>
    <t>Wilkins Lane, Palmwoods</t>
  </si>
  <si>
    <t>Wilkins Lane</t>
  </si>
  <si>
    <t>Willandra Place, Kureelpa</t>
  </si>
  <si>
    <t>Willandra Place</t>
  </si>
  <si>
    <t>Willawong Place, Cooran</t>
  </si>
  <si>
    <t>Willawong Place</t>
  </si>
  <si>
    <t>William Street, Alexandra Headland</t>
  </si>
  <si>
    <t>William Street</t>
  </si>
  <si>
    <t>William Street, Nambour</t>
  </si>
  <si>
    <t>William Road, Eumundi</t>
  </si>
  <si>
    <t>William Road</t>
  </si>
  <si>
    <t>William Street, Buderim</t>
  </si>
  <si>
    <t>William Street, Noosaville</t>
  </si>
  <si>
    <t>Williams Road, Kin Kin</t>
  </si>
  <si>
    <t>Williams Road</t>
  </si>
  <si>
    <t>Williams Street, Coolum Beach</t>
  </si>
  <si>
    <t>Williams Street</t>
  </si>
  <si>
    <t>Willis Road, Bli Bli</t>
  </si>
  <si>
    <t>Willis Road</t>
  </si>
  <si>
    <t>Willow Crescent, Marcoola</t>
  </si>
  <si>
    <t>Willow Crescent</t>
  </si>
  <si>
    <t>Wills Road, Weyba Downs</t>
  </si>
  <si>
    <t>Wills Road</t>
  </si>
  <si>
    <t>Wilson Road, Tanawha</t>
  </si>
  <si>
    <t>Wilson Road</t>
  </si>
  <si>
    <t>Wilson Lane, Woombye</t>
  </si>
  <si>
    <t>Wilson Lane</t>
  </si>
  <si>
    <t>Wilson Avenue, Woombye</t>
  </si>
  <si>
    <t>Wilson Avenue</t>
  </si>
  <si>
    <t>Wilsons Lane, Eerwah Vale</t>
  </si>
  <si>
    <t>Wilsons Lane</t>
  </si>
  <si>
    <t>Wilsons Service Road, Eerwah Vale</t>
  </si>
  <si>
    <t>Wilsons Service Road</t>
  </si>
  <si>
    <t>Wimbin Street, Pacific Paradise</t>
  </si>
  <si>
    <t>Wimbin Street</t>
  </si>
  <si>
    <t>Wimmers Lane, Cooroy</t>
  </si>
  <si>
    <t>Wimmers Lane</t>
  </si>
  <si>
    <t>Win Road, Peregian Beach</t>
  </si>
  <si>
    <t>Win Road</t>
  </si>
  <si>
    <t>Winbirra Way, Noosa Heads</t>
  </si>
  <si>
    <t>Winbirra Way</t>
  </si>
  <si>
    <t>Windermere Way, Sippy Downs</t>
  </si>
  <si>
    <t>Windermere Way</t>
  </si>
  <si>
    <t>Windsor Road, Burnside</t>
  </si>
  <si>
    <t>Windsor Road</t>
  </si>
  <si>
    <t>Windsor Road Carpark, Burnside</t>
  </si>
  <si>
    <t>Windsor Road Carpark</t>
  </si>
  <si>
    <t>Windsurf Place, Noosaville</t>
  </si>
  <si>
    <t>Windsurf Place</t>
  </si>
  <si>
    <t>Wingara Place, Pomona</t>
  </si>
  <si>
    <t>Wingara Place</t>
  </si>
  <si>
    <t>Winston Road, Palmwoods</t>
  </si>
  <si>
    <t>Winston Road</t>
  </si>
  <si>
    <t>Winston Road South, Palmwoods</t>
  </si>
  <si>
    <t>Winston Road South</t>
  </si>
  <si>
    <t>Wirra Place, Tewantin</t>
  </si>
  <si>
    <t>Wirra Place</t>
  </si>
  <si>
    <t>Wirraway Street, Maroochydore</t>
  </si>
  <si>
    <t>Wirraway Street</t>
  </si>
  <si>
    <t>Wirruna Drive, Cooran</t>
  </si>
  <si>
    <t>Wirruna Drive</t>
  </si>
  <si>
    <t>Wises Road, Buderim</t>
  </si>
  <si>
    <t>Wises Road</t>
  </si>
  <si>
    <t>Wises Road (msc Depot) Carpark, Buderim</t>
  </si>
  <si>
    <t>Wises Road (msc Depot) Carpark</t>
  </si>
  <si>
    <t>Wises Road Service (meatworld) Road, Buderim</t>
  </si>
  <si>
    <t>Wises Road Service (meatworld) Road</t>
  </si>
  <si>
    <t>Wisteria Crescent, Sippy Downs</t>
  </si>
  <si>
    <t>Wisteria Crescent</t>
  </si>
  <si>
    <t>Witchwood Close, Coolum Beach</t>
  </si>
  <si>
    <t>Witchwood Close</t>
  </si>
  <si>
    <t>Witta Circle, Noosa Heads</t>
  </si>
  <si>
    <t>Witta Circle</t>
  </si>
  <si>
    <t>Wollomia Way, Sunrise Beach</t>
  </si>
  <si>
    <t>Wollomia Way</t>
  </si>
  <si>
    <t>Wombat Place, Ninderry</t>
  </si>
  <si>
    <t>Wombat Place</t>
  </si>
  <si>
    <t>Wonga Street, Maroochydore</t>
  </si>
  <si>
    <t>Wonga Street</t>
  </si>
  <si>
    <t xml:space="preserve">Wood Duck Lane, </t>
  </si>
  <si>
    <t>Wood Duck Lane</t>
  </si>
  <si>
    <t>Woodchester Close, Rosemount</t>
  </si>
  <si>
    <t>Woodchester Close</t>
  </si>
  <si>
    <t>Woodchester Lane, Rosemount</t>
  </si>
  <si>
    <t>Woodchester Lane</t>
  </si>
  <si>
    <t>Woodcutter Rise, Pomona</t>
  </si>
  <si>
    <t>Woodcutter Rise</t>
  </si>
  <si>
    <t>Woodhaven Way, Cooroibah</t>
  </si>
  <si>
    <t>Woodhaven Way</t>
  </si>
  <si>
    <t>Woodhill Court, Buderim</t>
  </si>
  <si>
    <t>Woodhill Court</t>
  </si>
  <si>
    <t>Woodland Place, Dulong</t>
  </si>
  <si>
    <t>Woodland Place</t>
  </si>
  <si>
    <t>Woodland Court, Tewantin</t>
  </si>
  <si>
    <t>Woodland Court</t>
  </si>
  <si>
    <t>Woodland Drive, Peregian Beach</t>
  </si>
  <si>
    <t>Woodland Drive</t>
  </si>
  <si>
    <t>Woodlands Crescent, Buderim</t>
  </si>
  <si>
    <t>Woodlands Crescent</t>
  </si>
  <si>
    <t>Woodlark Rise, Sunrise Beach</t>
  </si>
  <si>
    <t>Woodlark Rise</t>
  </si>
  <si>
    <t>Woodlot Court, Buderim</t>
  </si>
  <si>
    <t>Woodlot Court</t>
  </si>
  <si>
    <t>Woodlot Rise, Tewantin</t>
  </si>
  <si>
    <t>Woodlot Rise</t>
  </si>
  <si>
    <t>Woodpecker Way, Coolum Beach</t>
  </si>
  <si>
    <t>Woodpecker Way</t>
  </si>
  <si>
    <t>Woods Road, Gheerulla</t>
  </si>
  <si>
    <t>Woods Road</t>
  </si>
  <si>
    <t>Woods Court, Palmwoods</t>
  </si>
  <si>
    <t>Woods Court</t>
  </si>
  <si>
    <t xml:space="preserve">Woods Lane, </t>
  </si>
  <si>
    <t>Woods Lane</t>
  </si>
  <si>
    <t xml:space="preserve">Woodswallow Lane, </t>
  </si>
  <si>
    <t>Woodswallow Lane</t>
  </si>
  <si>
    <t>Woollahra Court, Pomona</t>
  </si>
  <si>
    <t>Woollahra Court</t>
  </si>
  <si>
    <t>Woolumba Street, Tewantin</t>
  </si>
  <si>
    <t>Woolumba Street</t>
  </si>
  <si>
    <t>Woomba Place, Mooloolaba</t>
  </si>
  <si>
    <t>Woomba Place</t>
  </si>
  <si>
    <t>Woombye-Montville Road, Palmwoods</t>
  </si>
  <si>
    <t>Woombye-Montville Road</t>
  </si>
  <si>
    <t>Woombye-Palmwoods Road, Palmwoods</t>
  </si>
  <si>
    <t>Woombye-Palmwoods Road</t>
  </si>
  <si>
    <t>Woombye-Palmwoods Service Road, Palmwoods</t>
  </si>
  <si>
    <t>Woombye-Palmwoods Service Road</t>
  </si>
  <si>
    <t xml:space="preserve">Woondum Drive, </t>
  </si>
  <si>
    <t>Woondum Drive</t>
  </si>
  <si>
    <t>Woongar Street, Boreen Point</t>
  </si>
  <si>
    <t>Woongar Street</t>
  </si>
  <si>
    <t>Woonum Road, Alexandra Headland</t>
  </si>
  <si>
    <t>Woonum Road</t>
  </si>
  <si>
    <t>Woorilla Crescent, Mountain Creek</t>
  </si>
  <si>
    <t>Woorilla Crescent</t>
  </si>
  <si>
    <t>Wooroi Forest Drive, Tewantin</t>
  </si>
  <si>
    <t>Wooroi Forest Drive</t>
  </si>
  <si>
    <t>Woorookool Place, Noosaville</t>
  </si>
  <si>
    <t>Woorookool Place</t>
  </si>
  <si>
    <t>Worba Lane, Tinbeerwah</t>
  </si>
  <si>
    <t>Worba Lane</t>
  </si>
  <si>
    <t>Wotama Court, Mooloolaba</t>
  </si>
  <si>
    <t>Wotama Court</t>
  </si>
  <si>
    <t>Woyin Street, Alexandra Headland</t>
  </si>
  <si>
    <t>Woyin Street</t>
  </si>
  <si>
    <t>Wray Walk, Bli Bli</t>
  </si>
  <si>
    <t>Wray Walk</t>
  </si>
  <si>
    <t>Wren Crescent, Buderim</t>
  </si>
  <si>
    <t>Wren Crescent</t>
  </si>
  <si>
    <t>Wright Street, Maroochydore</t>
  </si>
  <si>
    <t>Wright Street</t>
  </si>
  <si>
    <t>Wrigley Street, Maroochydore</t>
  </si>
  <si>
    <t>Wrigley Street</t>
  </si>
  <si>
    <t>Wunnunga Crescent, Yaroomba</t>
  </si>
  <si>
    <t>Wunnunga Crescent</t>
  </si>
  <si>
    <t>Wurli Court, Cooroy</t>
  </si>
  <si>
    <t>Wurli Court</t>
  </si>
  <si>
    <t>Wurtulla Street, Maroochydore</t>
  </si>
  <si>
    <t>Wurtulla Street</t>
  </si>
  <si>
    <t>Wust Road, Doonan</t>
  </si>
  <si>
    <t>Wust Road</t>
  </si>
  <si>
    <t>Wust Road, Cooroy</t>
  </si>
  <si>
    <t>Wyandra Street, Noosa Heads</t>
  </si>
  <si>
    <t>Wyandra Street</t>
  </si>
  <si>
    <t>Wybalena Road, Pomona</t>
  </si>
  <si>
    <t>Wybalena Road</t>
  </si>
  <si>
    <t>Wygani Drive, Noosa North Shore</t>
  </si>
  <si>
    <t>Wygani Drive</t>
  </si>
  <si>
    <t>Wylah Street, Noosaville</t>
  </si>
  <si>
    <t>Wylah Street</t>
  </si>
  <si>
    <t>Wyndlorn Avenue, Buderim</t>
  </si>
  <si>
    <t>Wyndlorn Avenue</t>
  </si>
  <si>
    <t>Wyona Drive, Noosa Heads</t>
  </si>
  <si>
    <t>Wyona Drive</t>
  </si>
  <si>
    <t>Wyuna Drive, Noosaville</t>
  </si>
  <si>
    <t>Wyuna Drive</t>
  </si>
  <si>
    <t>Wywong Street, Pacific Paradise</t>
  </si>
  <si>
    <t>Wywong Street</t>
  </si>
  <si>
    <t>Xanadu Grove, Buderim</t>
  </si>
  <si>
    <t>Xanadu Grove</t>
  </si>
  <si>
    <t>Yakola Parade, Alexandra Headland</t>
  </si>
  <si>
    <t>Yakola Parade</t>
  </si>
  <si>
    <t>Yallanga Place, Mooloolaba</t>
  </si>
  <si>
    <t>Yallanga Place</t>
  </si>
  <si>
    <t>Yallara Court, Noosa Heads</t>
  </si>
  <si>
    <t>Yallara Court</t>
  </si>
  <si>
    <t>Yandina-Bli Bli Road, Yandina</t>
  </si>
  <si>
    <t>Yandina-Bli Bli Road</t>
  </si>
  <si>
    <t>Yandina-Coolum Road, Yandina</t>
  </si>
  <si>
    <t>Yandina-Coolum Road</t>
  </si>
  <si>
    <t>Yandina-Coolum Service Road, Coolum Beach</t>
  </si>
  <si>
    <t>Yandina-Coolum Service Road</t>
  </si>
  <si>
    <t>Yango Street, Pacific Paradise</t>
  </si>
  <si>
    <t>Yango Street</t>
  </si>
  <si>
    <t xml:space="preserve">Yangubbi Lane, </t>
  </si>
  <si>
    <t>Yangubbi Lane</t>
  </si>
  <si>
    <t>Yara Street, Alexandra Headland</t>
  </si>
  <si>
    <t>Yara Street</t>
  </si>
  <si>
    <t>Yarran Road, Peregian Springs</t>
  </si>
  <si>
    <t>Yarran Road</t>
  </si>
  <si>
    <t>Yarrawah Street, Coes Creek</t>
  </si>
  <si>
    <t>Yarrawah Street</t>
  </si>
  <si>
    <t>Yarrock Street, Coolum Beach</t>
  </si>
  <si>
    <t>Yarrock Street</t>
  </si>
  <si>
    <t>Yatama Place, Cooroibah</t>
  </si>
  <si>
    <t>Yatama Place</t>
  </si>
  <si>
    <t>Yellow Cedar Place, Palmwoods</t>
  </si>
  <si>
    <t>Yellow Cedar Place</t>
  </si>
  <si>
    <t>Yellowood Close, Tewantin</t>
  </si>
  <si>
    <t>Yellowood Close</t>
  </si>
  <si>
    <t>Yeramba Place, Buderim</t>
  </si>
  <si>
    <t>Yeramba Place</t>
  </si>
  <si>
    <t>Yerranya Row, Yaroomba</t>
  </si>
  <si>
    <t>Yerranya Row</t>
  </si>
  <si>
    <t>Yew Court, Buderim</t>
  </si>
  <si>
    <t>Yew Court</t>
  </si>
  <si>
    <t>Yilleen Court, Mooloolaba</t>
  </si>
  <si>
    <t>Yilleen Court</t>
  </si>
  <si>
    <t>Yindi Street, Buderim</t>
  </si>
  <si>
    <t>Yindi Street</t>
  </si>
  <si>
    <t>Yinneburra Street, Yaroomba</t>
  </si>
  <si>
    <t>Yinneburra Street</t>
  </si>
  <si>
    <t>Yinni Street, Maroochydore</t>
  </si>
  <si>
    <t>Yinni Street</t>
  </si>
  <si>
    <t>Yoomba Crescent, Alexandra Headland</t>
  </si>
  <si>
    <t>Yoomba Crescent</t>
  </si>
  <si>
    <t>York Road, Buderim</t>
  </si>
  <si>
    <t>York Road</t>
  </si>
  <si>
    <t>Yorlambu Parade, Maroochydore</t>
  </si>
  <si>
    <t>Yorlambu Parade</t>
  </si>
  <si>
    <t>Youngs Drive, Doonan</t>
  </si>
  <si>
    <t>Youngs Drive</t>
  </si>
  <si>
    <t>Youth Avenue, Burnside</t>
  </si>
  <si>
    <t>Youth Avenue</t>
  </si>
  <si>
    <t>Yulong Street, Maroochydore</t>
  </si>
  <si>
    <t>Yulong Street</t>
  </si>
  <si>
    <t>Yulunga Place, Mooloolaba</t>
  </si>
  <si>
    <t>Yulunga Place</t>
  </si>
  <si>
    <t>Yungar Street, Coolum Beach</t>
  </si>
  <si>
    <t>Yungar Street</t>
  </si>
  <si>
    <t>Yurol Forest Drive, Pomona</t>
  </si>
  <si>
    <t>Yurol Forest Drive</t>
  </si>
  <si>
    <t>Yuruga Street, Mooloolaba</t>
  </si>
  <si>
    <t>Yuruga Street</t>
  </si>
  <si>
    <t>Yvonne Street, Highworth</t>
  </si>
  <si>
    <t>Yvonne Street</t>
  </si>
  <si>
    <t>Zara Court, Buderim</t>
  </si>
  <si>
    <t>Zara Court</t>
  </si>
  <si>
    <t>Zealey Road, Nambour</t>
  </si>
  <si>
    <t>Zealey Road</t>
  </si>
  <si>
    <t>Zgrajewski Road, Yandina Creek</t>
  </si>
  <si>
    <t>Zgrajewski Road</t>
  </si>
  <si>
    <t>Zommer Drive, Palmwoods</t>
  </si>
  <si>
    <t>Zommer Drive</t>
  </si>
  <si>
    <t>Elizabeth Street, Cooran</t>
  </si>
  <si>
    <t>Hill Street, Pomona</t>
  </si>
  <si>
    <t>James Street, Cooran</t>
  </si>
  <si>
    <t>Mill Street, Pomona</t>
  </si>
  <si>
    <t>Pine Street, Cooroy</t>
  </si>
  <si>
    <t>Mary Street, Cooran</t>
  </si>
  <si>
    <t>Ann Street, Cooran</t>
  </si>
  <si>
    <t>George Street, Cooran</t>
  </si>
  <si>
    <t>Crank Street, Sunshine Beach</t>
  </si>
  <si>
    <t>Edward Street, Cooran</t>
  </si>
  <si>
    <t>Martin Street, Peregian Beach</t>
  </si>
  <si>
    <t>Memorial Avenue, Pomona</t>
  </si>
  <si>
    <t>Oak Street, Cooroy</t>
  </si>
  <si>
    <t>Pelican Street, Peregian Beach</t>
  </si>
  <si>
    <t>Wattle Street, Tewantin</t>
  </si>
  <si>
    <t>William Street, Tewantin</t>
  </si>
  <si>
    <t xml:space="preserve">Dixon Road Interchange, </t>
  </si>
  <si>
    <t>Dixon Road Interchange</t>
  </si>
  <si>
    <t>George Street, Noosaville</t>
  </si>
  <si>
    <t>Eumundi Noosa Road, Noosaville</t>
  </si>
  <si>
    <t>Eumundi Noosa Road</t>
  </si>
  <si>
    <t>Dianella Drive, Mountain Creek</t>
  </si>
  <si>
    <t>Dianella Drive</t>
  </si>
  <si>
    <t>Heliconia Street, Mountain Creek</t>
  </si>
  <si>
    <t>Heliconia Street</t>
  </si>
  <si>
    <t>Cordyline Place, Mountain Creek</t>
  </si>
  <si>
    <t>Cordyline Place</t>
  </si>
  <si>
    <t>Freshwater Street, Mountain Creek</t>
  </si>
  <si>
    <t>Freshwater Street</t>
  </si>
  <si>
    <t>Trevally Street, Mountain Creek</t>
  </si>
  <si>
    <t>Trevally Street</t>
  </si>
  <si>
    <t>Lark Circuit, Mountain Creek</t>
  </si>
  <si>
    <t>Lark Circuit</t>
  </si>
  <si>
    <t>Holloway Street, Mountain Creek</t>
  </si>
  <si>
    <t>Holloway Street</t>
  </si>
  <si>
    <t>Pavilion Drive, Peregian Springs</t>
  </si>
  <si>
    <t>Pavilion Drive</t>
  </si>
  <si>
    <t>Bunya Grove, Peregian Springs</t>
  </si>
  <si>
    <t>Bunya Grove</t>
  </si>
  <si>
    <t>Galah Place, Mountain Creek</t>
  </si>
  <si>
    <t>Galah Place</t>
  </si>
  <si>
    <t>Parrot Place, Mountain Creek</t>
  </si>
  <si>
    <t>Parrot Place</t>
  </si>
  <si>
    <t>Marshall Crescent, Aroona</t>
  </si>
  <si>
    <t>Marshall Crescent</t>
  </si>
  <si>
    <t xml:space="preserve"> Aroona</t>
  </si>
  <si>
    <t>Hibbertia Street, Mountain Creek</t>
  </si>
  <si>
    <t>Hibbertia Street</t>
  </si>
  <si>
    <t>Tibouchina Street, Mountain Creek</t>
  </si>
  <si>
    <t>Tibouchina Street</t>
  </si>
  <si>
    <t>Abaco Street, Parrearra</t>
  </si>
  <si>
    <t>Abaco Street</t>
  </si>
  <si>
    <t xml:space="preserve"> Parrearra</t>
  </si>
  <si>
    <t>Abbey Court, Golden Beach</t>
  </si>
  <si>
    <t>Abbey Court</t>
  </si>
  <si>
    <t xml:space="preserve"> Golden Beach</t>
  </si>
  <si>
    <t>Acacia Avenue, Beerburrum</t>
  </si>
  <si>
    <t xml:space="preserve"> Beerburrum</t>
  </si>
  <si>
    <t>Acacia Avenue, Shelly Beach</t>
  </si>
  <si>
    <t xml:space="preserve"> Shelly Beach</t>
  </si>
  <si>
    <t>Acaciabark Place, Little Mountain</t>
  </si>
  <si>
    <t>Acaciabark Place</t>
  </si>
  <si>
    <t xml:space="preserve"> Little Mountain</t>
  </si>
  <si>
    <t>Acorn Court, Currimundi</t>
  </si>
  <si>
    <t>Acorn Court</t>
  </si>
  <si>
    <t xml:space="preserve"> Currimundi</t>
  </si>
  <si>
    <t>Adaluma Avenue, Buddina</t>
  </si>
  <si>
    <t>Adaluma Avenue</t>
  </si>
  <si>
    <t xml:space="preserve"> Buddina</t>
  </si>
  <si>
    <t>Adam Lane, Little Mountain</t>
  </si>
  <si>
    <t>Adam Lane</t>
  </si>
  <si>
    <t>Addlington Street, Landsborough</t>
  </si>
  <si>
    <t>Addlington Street</t>
  </si>
  <si>
    <t xml:space="preserve"> Landsborough</t>
  </si>
  <si>
    <t>Adelong Crescent, Buddina</t>
  </si>
  <si>
    <t>Adelong Crescent</t>
  </si>
  <si>
    <t>Adina Court, Buddina</t>
  </si>
  <si>
    <t>Adina Court</t>
  </si>
  <si>
    <t>Adori Street, Currimundi</t>
  </si>
  <si>
    <t>Adori Street</t>
  </si>
  <si>
    <t>Adriano Court, Palmview</t>
  </si>
  <si>
    <t>Adriano Court</t>
  </si>
  <si>
    <t xml:space="preserve"> Palmview</t>
  </si>
  <si>
    <t>Agincourt Street, Pelican Waters</t>
  </si>
  <si>
    <t>Agincourt Street</t>
  </si>
  <si>
    <t xml:space="preserve"> Pelican Waters</t>
  </si>
  <si>
    <t>Agnew Road, Mount Mellum</t>
  </si>
  <si>
    <t>Agnew Road</t>
  </si>
  <si>
    <t xml:space="preserve"> Mount Mellum</t>
  </si>
  <si>
    <t>Aherns Road, Conondale</t>
  </si>
  <si>
    <t>Aherns Road</t>
  </si>
  <si>
    <t xml:space="preserve"> Conondale</t>
  </si>
  <si>
    <t>Airlie Crescent, Pelican Waters</t>
  </si>
  <si>
    <t>Airlie Crescent</t>
  </si>
  <si>
    <t>Akounah Crescent, Buddina</t>
  </si>
  <si>
    <t>Akounah Crescent</t>
  </si>
  <si>
    <t>Alba Court, Currimundi</t>
  </si>
  <si>
    <t>Alba Court</t>
  </si>
  <si>
    <t>Albatross Avenue, Aroona</t>
  </si>
  <si>
    <t>Albert Street, Shelly Beach</t>
  </si>
  <si>
    <t>Albert Street Service Lane, Kings Beach</t>
  </si>
  <si>
    <t>Albert Street Service Lane</t>
  </si>
  <si>
    <t xml:space="preserve"> Kings Beach</t>
  </si>
  <si>
    <t>Alexander Street, Caloundra West</t>
  </si>
  <si>
    <t>Alexander Street</t>
  </si>
  <si>
    <t xml:space="preserve"> Caloundra West</t>
  </si>
  <si>
    <t>Alexandra Court, Glass House Mountains</t>
  </si>
  <si>
    <t>Alexandra Court</t>
  </si>
  <si>
    <t xml:space="preserve"> Glass House Mountains</t>
  </si>
  <si>
    <t>Alfred Street, Moffat Beach</t>
  </si>
  <si>
    <t>Alfred Street</t>
  </si>
  <si>
    <t xml:space="preserve"> Moffat Beach</t>
  </si>
  <si>
    <t>Alfs Road, Bald Knob</t>
  </si>
  <si>
    <t>Alfs Road</t>
  </si>
  <si>
    <t xml:space="preserve"> Bald Knob</t>
  </si>
  <si>
    <t>Alfs Pinch Road, Beerwah</t>
  </si>
  <si>
    <t>Alfs Pinch Road</t>
  </si>
  <si>
    <t xml:space="preserve"> Beerwah</t>
  </si>
  <si>
    <t>Algarve Court, Dicky Beach</t>
  </si>
  <si>
    <t>Algarve Court</t>
  </si>
  <si>
    <t xml:space="preserve"> Dicky Beach</t>
  </si>
  <si>
    <t>Alice Street, Currimundi</t>
  </si>
  <si>
    <t>Alicia Circuit, Little Mountain</t>
  </si>
  <si>
    <t>Alicia Circuit</t>
  </si>
  <si>
    <t>Alkira Street, Buddina</t>
  </si>
  <si>
    <t>Allamanda Avenue, Little Mountain</t>
  </si>
  <si>
    <t>Allambie Court, Buddina</t>
  </si>
  <si>
    <t>Allambie Court</t>
  </si>
  <si>
    <t>Allan Avenue, Glass House Mountains</t>
  </si>
  <si>
    <t>Allan Avenue</t>
  </si>
  <si>
    <t>Allara Street, Buddina</t>
  </si>
  <si>
    <t>Allen Street, Caloundra</t>
  </si>
  <si>
    <t>Allen Street</t>
  </si>
  <si>
    <t xml:space="preserve"> Caloundra</t>
  </si>
  <si>
    <t>Allen Road, Beerwah</t>
  </si>
  <si>
    <t>Allen Road</t>
  </si>
  <si>
    <t>Allonga Street, Currimundi</t>
  </si>
  <si>
    <t>Allonga Street</t>
  </si>
  <si>
    <t>Alloota Street, Wurtulla</t>
  </si>
  <si>
    <t>Alloota Street</t>
  </si>
  <si>
    <t xml:space="preserve"> Wurtulla</t>
  </si>
  <si>
    <t>Aloe Place, Currimundi</t>
  </si>
  <si>
    <t>Aloe Place</t>
  </si>
  <si>
    <t>Alpha Drive, Glass House Mountains</t>
  </si>
  <si>
    <t>Alpha Drive</t>
  </si>
  <si>
    <t>Alstonville Way, Currimundi</t>
  </si>
  <si>
    <t>Alstonville Way</t>
  </si>
  <si>
    <t>Ambako Place, Golden Beach</t>
  </si>
  <si>
    <t>Ambako Place</t>
  </si>
  <si>
    <t>Amberly Circle, Little Mountain</t>
  </si>
  <si>
    <t>Amberly Circle</t>
  </si>
  <si>
    <t>Amigh Road, Landsborough</t>
  </si>
  <si>
    <t>Amigh Road</t>
  </si>
  <si>
    <t>Amity Court, Pelican Waters</t>
  </si>
  <si>
    <t>Amy Street, Currimundi</t>
  </si>
  <si>
    <t>Amy Street</t>
  </si>
  <si>
    <t>Andersen Road, Mooloolah Valley</t>
  </si>
  <si>
    <t>Andersen Road</t>
  </si>
  <si>
    <t xml:space="preserve"> Mooloolah Valley</t>
  </si>
  <si>
    <t>Anderson Street, Battery Hill</t>
  </si>
  <si>
    <t>Anderson Street</t>
  </si>
  <si>
    <t xml:space="preserve"> Battery Hill</t>
  </si>
  <si>
    <t>Anderson Road, Glass House Mountains</t>
  </si>
  <si>
    <t>Anderson Road</t>
  </si>
  <si>
    <t>Andrew Avenue, Little Mountain</t>
  </si>
  <si>
    <t>Andrew Avenue</t>
  </si>
  <si>
    <t>Anglia Place, Little Mountain</t>
  </si>
  <si>
    <t>Anglia Place</t>
  </si>
  <si>
    <t>Anika Place, Little Mountain</t>
  </si>
  <si>
    <t>Anika Place</t>
  </si>
  <si>
    <t>Ann Street, Dicky Beach</t>
  </si>
  <si>
    <t>Annabelle Street, Pelican Waters</t>
  </si>
  <si>
    <t>Annabelle Street</t>
  </si>
  <si>
    <t>Annie Street, Landsborough</t>
  </si>
  <si>
    <t>Annie Street</t>
  </si>
  <si>
    <t>Annie Hehir Road, Crohamhurst</t>
  </si>
  <si>
    <t>Annie Hehir Road</t>
  </si>
  <si>
    <t xml:space="preserve"> Crohamhurst</t>
  </si>
  <si>
    <t>Anning Avenue, Golden Beach</t>
  </si>
  <si>
    <t>Anning Avenue</t>
  </si>
  <si>
    <t>Ansell Road, Witta</t>
  </si>
  <si>
    <t>Ansell Road</t>
  </si>
  <si>
    <t xml:space="preserve"> Witta</t>
  </si>
  <si>
    <t>Antigua Court, Parrearra</t>
  </si>
  <si>
    <t>Antigua Court</t>
  </si>
  <si>
    <t>Antilles Street, Parrearra</t>
  </si>
  <si>
    <t>Antilles Street</t>
  </si>
  <si>
    <t>Anuna Street, Wurtulla</t>
  </si>
  <si>
    <t>Anuna Street</t>
  </si>
  <si>
    <t>Anzac Avenue, Beerburrum</t>
  </si>
  <si>
    <t>Anzac Street, Battery Hill</t>
  </si>
  <si>
    <t>Anzac Street</t>
  </si>
  <si>
    <t>Anzac Av Service Lane, Beerburrum</t>
  </si>
  <si>
    <t>Anzac Av Service Lane</t>
  </si>
  <si>
    <t>Apanie Court, Battery Hill</t>
  </si>
  <si>
    <t>Apanie Court</t>
  </si>
  <si>
    <t>Apari Street, Warana</t>
  </si>
  <si>
    <t>Apari Street</t>
  </si>
  <si>
    <t xml:space="preserve"> Warana</t>
  </si>
  <si>
    <t>Aplin Road, Wootha</t>
  </si>
  <si>
    <t>Aplin Road</t>
  </si>
  <si>
    <t xml:space="preserve"> Wootha</t>
  </si>
  <si>
    <t>Appaloosa Drive, Conondale</t>
  </si>
  <si>
    <t>Appaloosa Drive</t>
  </si>
  <si>
    <t>Applegum Drive, Little Mountain</t>
  </si>
  <si>
    <t>Applegum Drive</t>
  </si>
  <si>
    <t>Arcadia Drive, Beerwah</t>
  </si>
  <si>
    <t>Arcadia Drive</t>
  </si>
  <si>
    <t>Archer Court, Pelican Waters</t>
  </si>
  <si>
    <t>Archer Court</t>
  </si>
  <si>
    <t>Ardmore Court, Moffat Beach</t>
  </si>
  <si>
    <t>Ardmore Court</t>
  </si>
  <si>
    <t>Argyle Court, Currimundi</t>
  </si>
  <si>
    <t>Argyle Court</t>
  </si>
  <si>
    <t>Arilla Street, Wurtulla</t>
  </si>
  <si>
    <t>Arilla Street</t>
  </si>
  <si>
    <t>Arilpa Street, Warana</t>
  </si>
  <si>
    <t>Arilpa Street</t>
  </si>
  <si>
    <t>Arinya Street, Wurtulla</t>
  </si>
  <si>
    <t>Arinya Street</t>
  </si>
  <si>
    <t>Aroona Avenue, Buddina</t>
  </si>
  <si>
    <t>Aroona Avenue</t>
  </si>
  <si>
    <t>Artemia Court, Palmview</t>
  </si>
  <si>
    <t>Artemia Court</t>
  </si>
  <si>
    <t>Arthur Street, Caloundra</t>
  </si>
  <si>
    <t>Artunga Place, Pelican Waters</t>
  </si>
  <si>
    <t>Artunga Place</t>
  </si>
  <si>
    <t>Aruma Place, Currimundi</t>
  </si>
  <si>
    <t>Aruma Place</t>
  </si>
  <si>
    <t>Arunta Street, Buddina</t>
  </si>
  <si>
    <t>Arunta Street</t>
  </si>
  <si>
    <t>Ascot Way, Little Mountain</t>
  </si>
  <si>
    <t>Ascot Way</t>
  </si>
  <si>
    <t>Ash Street, Maleny</t>
  </si>
  <si>
    <t>Ash Street</t>
  </si>
  <si>
    <t xml:space="preserve"> Maleny</t>
  </si>
  <si>
    <t>Ashwood Place, Currimundi</t>
  </si>
  <si>
    <t>Ashwood Place</t>
  </si>
  <si>
    <t>Aspen Court, Maleny</t>
  </si>
  <si>
    <t>Aster Place, Currimundi</t>
  </si>
  <si>
    <t>Aster Place</t>
  </si>
  <si>
    <t>Athenree Place, Little Mountain</t>
  </si>
  <si>
    <t>Athenree Place</t>
  </si>
  <si>
    <t>Attunga Court, Witta</t>
  </si>
  <si>
    <t>Attunga Court</t>
  </si>
  <si>
    <t>Aubry Road, Crohamhurst</t>
  </si>
  <si>
    <t>Aubry Road</t>
  </si>
  <si>
    <t>Austine Court, Beerwah</t>
  </si>
  <si>
    <t>Austine Court</t>
  </si>
  <si>
    <t>Avilka Place, Beerwah</t>
  </si>
  <si>
    <t>Avilka Place</t>
  </si>
  <si>
    <t>Avocado Lane, Maleny</t>
  </si>
  <si>
    <t>Avocado Lane</t>
  </si>
  <si>
    <t>Avocet Court, Wurtulla</t>
  </si>
  <si>
    <t>Avocet Court</t>
  </si>
  <si>
    <t>Avondale Place, Little Mountain</t>
  </si>
  <si>
    <t>Avondale Place</t>
  </si>
  <si>
    <t>Awinya Court, Minyama</t>
  </si>
  <si>
    <t>Awinya Court</t>
  </si>
  <si>
    <t xml:space="preserve"> Minyama</t>
  </si>
  <si>
    <t>Azalea Court, Maleny</t>
  </si>
  <si>
    <t>Azalea Court</t>
  </si>
  <si>
    <t>Azalea Place, Currimundi</t>
  </si>
  <si>
    <t>Azalea Place</t>
  </si>
  <si>
    <t>Baanya Street, Wurtulla</t>
  </si>
  <si>
    <t>Baanya Street</t>
  </si>
  <si>
    <t>Back Creek Road, Beerwah</t>
  </si>
  <si>
    <t>Back Creek Road</t>
  </si>
  <si>
    <t>Backhousia Court, Meridan Plains</t>
  </si>
  <si>
    <t>Backhousia Court</t>
  </si>
  <si>
    <t xml:space="preserve"> Meridan Plains</t>
  </si>
  <si>
    <t>Bahamas Circuit, Parrearra</t>
  </si>
  <si>
    <t>Bahamas Circuit</t>
  </si>
  <si>
    <t>Bakali Court, Warana</t>
  </si>
  <si>
    <t>Bakali Court</t>
  </si>
  <si>
    <t>Baker-Finch Avenue, Peachester</t>
  </si>
  <si>
    <t>Baker-Finch Avenue</t>
  </si>
  <si>
    <t xml:space="preserve"> Peachester</t>
  </si>
  <si>
    <t>Bakers Road, Curramore</t>
  </si>
  <si>
    <t xml:space="preserve"> Curramore</t>
  </si>
  <si>
    <t>Bald Knob Road, Peachester</t>
  </si>
  <si>
    <t>Bald Knob Road</t>
  </si>
  <si>
    <t>Baldwin Street, Caloundra</t>
  </si>
  <si>
    <t>Baldwin Street</t>
  </si>
  <si>
    <t>Baleara Street, Buddina</t>
  </si>
  <si>
    <t>Baleara Street</t>
  </si>
  <si>
    <t>Balemo Street, Minyama</t>
  </si>
  <si>
    <t>Balemo Street</t>
  </si>
  <si>
    <t>Balemo Street, Battery Hill</t>
  </si>
  <si>
    <t>Ballantyne Court, Glenview</t>
  </si>
  <si>
    <t>Ballantyne Court</t>
  </si>
  <si>
    <t xml:space="preserve"> Glenview</t>
  </si>
  <si>
    <t>Ballinger Place, Pelican Waters</t>
  </si>
  <si>
    <t>Ballinger Place</t>
  </si>
  <si>
    <t>Balmoral Boulevard, Caloundra West</t>
  </si>
  <si>
    <t>Balmoral Boulevard</t>
  </si>
  <si>
    <t>Balyata Street, Warana</t>
  </si>
  <si>
    <t>Balyata Street</t>
  </si>
  <si>
    <t>Bancroft Street, Pelican Waters</t>
  </si>
  <si>
    <t>Bancroft Street</t>
  </si>
  <si>
    <t>Bandalong Street, Buddina</t>
  </si>
  <si>
    <t>Bandalong Street</t>
  </si>
  <si>
    <t>Bandaroo Street, Warana</t>
  </si>
  <si>
    <t>Bandaroo Street</t>
  </si>
  <si>
    <t>Bangalore Close, Caloundra West</t>
  </si>
  <si>
    <t>Bangalore Close</t>
  </si>
  <si>
    <t>Bangalow Street, Minyama</t>
  </si>
  <si>
    <t>Banksia Street, Kings Beach</t>
  </si>
  <si>
    <t>Banksia Street</t>
  </si>
  <si>
    <t>Banksia Street, Beerwah</t>
  </si>
  <si>
    <t>Banyo Road, Curramore</t>
  </si>
  <si>
    <t>Bapaume Court, Aroona</t>
  </si>
  <si>
    <t>Bapaume Court</t>
  </si>
  <si>
    <t>Barbados Way, Parrearra</t>
  </si>
  <si>
    <t>Barbados Way</t>
  </si>
  <si>
    <t>Barbara Court, Beerwah</t>
  </si>
  <si>
    <t>Barbara Court</t>
  </si>
  <si>
    <t>Barbuda Circuit, Parrearra</t>
  </si>
  <si>
    <t>Barbuda Circuit</t>
  </si>
  <si>
    <t>Bareena Place, Warana</t>
  </si>
  <si>
    <t>Bareena Place</t>
  </si>
  <si>
    <t>Bareki Street, Wurtulla</t>
  </si>
  <si>
    <t>Bareki Street</t>
  </si>
  <si>
    <t>Barellan Avenue, Buddina</t>
  </si>
  <si>
    <t>Barellan Avenue</t>
  </si>
  <si>
    <t>Baringa Street, Warana</t>
  </si>
  <si>
    <t>Baringa Street</t>
  </si>
  <si>
    <t>Barinya Court, Currimundi</t>
  </si>
  <si>
    <t>Barinya Court</t>
  </si>
  <si>
    <t>Barnett Street, Golden Beach</t>
  </si>
  <si>
    <t>Barnett Street</t>
  </si>
  <si>
    <t>Baroon Pocket Road, North Maleny</t>
  </si>
  <si>
    <t>Baroon Pocket Road</t>
  </si>
  <si>
    <t xml:space="preserve"> North Maleny</t>
  </si>
  <si>
    <t>Baroona Street, Bokarina</t>
  </si>
  <si>
    <t>Baroona Street</t>
  </si>
  <si>
    <t xml:space="preserve"> Bokarina</t>
  </si>
  <si>
    <t>Barr Avenue, Shelly Beach</t>
  </si>
  <si>
    <t>Barr Avenue</t>
  </si>
  <si>
    <t>Barrine Crescent, Caloundra West</t>
  </si>
  <si>
    <t>Barrine Crescent</t>
  </si>
  <si>
    <t>Barron Road, Cambroon</t>
  </si>
  <si>
    <t>Barron Road</t>
  </si>
  <si>
    <t xml:space="preserve"> Cambroon</t>
  </si>
  <si>
    <t>Barrs Road, Glass House Mountains</t>
  </si>
  <si>
    <t>Barrs Road</t>
  </si>
  <si>
    <t>Barrs Road South, Glass House Mountains</t>
  </si>
  <si>
    <t>Barrs Road South</t>
  </si>
  <si>
    <t>Barrs Connection Road, Glass House Mountains</t>
  </si>
  <si>
    <t>Barrs Connection Road</t>
  </si>
  <si>
    <t>Barry Road, Beerwah</t>
  </si>
  <si>
    <t>Barry Road</t>
  </si>
  <si>
    <t>Barwon Street, Currimundi</t>
  </si>
  <si>
    <t>Barwon Street</t>
  </si>
  <si>
    <t>Basil Court, Currimundi</t>
  </si>
  <si>
    <t>Basil Court</t>
  </si>
  <si>
    <t>Bassetts Road, Glass House Mountains</t>
  </si>
  <si>
    <t>Bassetts Road</t>
  </si>
  <si>
    <t>Battens Street, Wurtulla</t>
  </si>
  <si>
    <t>Battens Street</t>
  </si>
  <si>
    <t>Bauhinia Court, Currimundi</t>
  </si>
  <si>
    <t>Bauhinia Court</t>
  </si>
  <si>
    <t>Beach Drive, Bokarina</t>
  </si>
  <si>
    <t>Beach Drive</t>
  </si>
  <si>
    <t>Beachcomber Court, Bokarina</t>
  </si>
  <si>
    <t>Beachcomber Court</t>
  </si>
  <si>
    <t>Beachside Court, Shelly Beach</t>
  </si>
  <si>
    <t>Beachside Court</t>
  </si>
  <si>
    <t>Bean Street, Maleny</t>
  </si>
  <si>
    <t>Bean Street</t>
  </si>
  <si>
    <t>Beanland Drive, Glass House Mountains</t>
  </si>
  <si>
    <t>Beanland Drive</t>
  </si>
  <si>
    <t>Bearing Avenue, Warana</t>
  </si>
  <si>
    <t>Bearing Avenue</t>
  </si>
  <si>
    <t>Industrial Collector</t>
  </si>
  <si>
    <t>Beattie Street, Golden Beach</t>
  </si>
  <si>
    <t>Beattie Street</t>
  </si>
  <si>
    <t>Beausang Street, Caloundra</t>
  </si>
  <si>
    <t>Beausang Street</t>
  </si>
  <si>
    <t>Beausangs Lane, Conondale</t>
  </si>
  <si>
    <t>Beausangs Lane</t>
  </si>
  <si>
    <t>Beech Road, Landsborough</t>
  </si>
  <si>
    <t>Beech Road</t>
  </si>
  <si>
    <t>Beech Street, Maleny</t>
  </si>
  <si>
    <t>Beechwood Court, Caloundra West</t>
  </si>
  <si>
    <t>Beechwood Court</t>
  </si>
  <si>
    <t>Beechwood Road, Balmoral Ridge</t>
  </si>
  <si>
    <t>Beechwood Road</t>
  </si>
  <si>
    <t xml:space="preserve"> Balmoral Ridge</t>
  </si>
  <si>
    <t>Beerburrum Street, Landsborough</t>
  </si>
  <si>
    <t>Beerburrum Street</t>
  </si>
  <si>
    <t>Beerburrum Road, Beerburrum</t>
  </si>
  <si>
    <t>Beerburrum Road</t>
  </si>
  <si>
    <t>Beerburrum Street, Dicky Beach</t>
  </si>
  <si>
    <t>Sub-Arterial</t>
  </si>
  <si>
    <t>Beerburrum State School Carpark</t>
  </si>
  <si>
    <t>Beerburrum-Woodford Road, Beerburrum</t>
  </si>
  <si>
    <t>Beerburrum-Woodford Road</t>
  </si>
  <si>
    <t>Beerwah Parade, Dicky Beach</t>
  </si>
  <si>
    <t>Beerwah Parade</t>
  </si>
  <si>
    <t>Beerwah Parade, Beerwah</t>
  </si>
  <si>
    <t>Beerwah Street, Landsborough</t>
  </si>
  <si>
    <t>Beerwah Street</t>
  </si>
  <si>
    <t>Beerwah State High School Carpark</t>
  </si>
  <si>
    <t>Beerwah Parade Service Lane, Beerwah</t>
  </si>
  <si>
    <t>Beerwah Parade Service Lane</t>
  </si>
  <si>
    <t>Beerway State School Carpark</t>
  </si>
  <si>
    <t>Beerwah Sports Ground Road, Beerwah</t>
  </si>
  <si>
    <t>Beerwah Sports Ground Road</t>
  </si>
  <si>
    <t>Bega Place, Parrearra</t>
  </si>
  <si>
    <t>Bega Place</t>
  </si>
  <si>
    <t>Beitz Lane, Glass House Mountains</t>
  </si>
  <si>
    <t>Beitz Lane</t>
  </si>
  <si>
    <t>Belar Court, Wurtulla</t>
  </si>
  <si>
    <t>Belar Court</t>
  </si>
  <si>
    <t>Bell Street, Battery Hill</t>
  </si>
  <si>
    <t>Bell Street</t>
  </si>
  <si>
    <t>Bell Road, Beerwah</t>
  </si>
  <si>
    <t>Bella Street, Landsborough</t>
  </si>
  <si>
    <t>Bella Street</t>
  </si>
  <si>
    <t>Bellaboo Road, Landsborough</t>
  </si>
  <si>
    <t>Bellaboo Road</t>
  </si>
  <si>
    <t>Bellanboe Circuit, Pelican Waters</t>
  </si>
  <si>
    <t>Bellanboe Circuit</t>
  </si>
  <si>
    <t>Bellara Drive, Currimundi</t>
  </si>
  <si>
    <t>Bellara Drive</t>
  </si>
  <si>
    <t>Trunk Collector</t>
  </si>
  <si>
    <t>Bellbird Court, Wurtulla</t>
  </si>
  <si>
    <t>Bellcarra Place, Little Mountain</t>
  </si>
  <si>
    <t>Bellcarra Place</t>
  </si>
  <si>
    <t>Bellevue Drive, Little Mountain</t>
  </si>
  <si>
    <t>Bellevue Drive</t>
  </si>
  <si>
    <t>Bells Creek Road, Landsborough</t>
  </si>
  <si>
    <t>Bells Creek Road</t>
  </si>
  <si>
    <t>Bellvista Boulevard, Caloundra West</t>
  </si>
  <si>
    <t>Bellvista Boulevard</t>
  </si>
  <si>
    <t>Beltana Crescent, Buddina</t>
  </si>
  <si>
    <t>Beltana Crescent</t>
  </si>
  <si>
    <t>Belton Court, Beerwah</t>
  </si>
  <si>
    <t>Belton Court</t>
  </si>
  <si>
    <t>Ben Bennett Park Carpark</t>
  </si>
  <si>
    <t>Benalla Street, Warana</t>
  </si>
  <si>
    <t>Benalla Street</t>
  </si>
  <si>
    <t>Benecke Road, Balmoral Ridge</t>
  </si>
  <si>
    <t>Benecke Road</t>
  </si>
  <si>
    <t>Bennett Street, Moffat Beach</t>
  </si>
  <si>
    <t>Bennett Street</t>
  </si>
  <si>
    <t>Benzara Lane, Mooloolah Valley</t>
  </si>
  <si>
    <t>Benzara Lane</t>
  </si>
  <si>
    <t>Berganns Road, Witta</t>
  </si>
  <si>
    <t>Berganns Road</t>
  </si>
  <si>
    <t>Berganns Lane, Witta</t>
  </si>
  <si>
    <t>Berganns Lane</t>
  </si>
  <si>
    <t>Berkley Place, Little Mountain</t>
  </si>
  <si>
    <t>Berkley Place</t>
  </si>
  <si>
    <t>Bermagui Crescent, Buddina</t>
  </si>
  <si>
    <t>Bermagui Crescent</t>
  </si>
  <si>
    <t>Berteaus Road, Glass House Mountains</t>
  </si>
  <si>
    <t>Berteaus Road</t>
  </si>
  <si>
    <t>Beryl Street, Golden Beach</t>
  </si>
  <si>
    <t>Beryl Street</t>
  </si>
  <si>
    <t>Bicentenary Lane, Maleny</t>
  </si>
  <si>
    <t>Bicentenary Lane</t>
  </si>
  <si>
    <t>Maleny Visitor Information Centre Carpark</t>
  </si>
  <si>
    <t>Bilby Place, Mooloolah Valley</t>
  </si>
  <si>
    <t>Bilby Place</t>
  </si>
  <si>
    <t>Bilenda Close, Beerwah</t>
  </si>
  <si>
    <t>Bilenda Close</t>
  </si>
  <si>
    <t>Bilinga Street, Currimundi</t>
  </si>
  <si>
    <t>Bilinga Street</t>
  </si>
  <si>
    <t>Bilyara Court, Wurtulla</t>
  </si>
  <si>
    <t>Bilyara Court</t>
  </si>
  <si>
    <t>Bimberri Court, Caloundra West</t>
  </si>
  <si>
    <t>Bimberri Court</t>
  </si>
  <si>
    <t>Bimini Street, Parrearra</t>
  </si>
  <si>
    <t>Bimini Street</t>
  </si>
  <si>
    <t>Bingera Terrace, Caloundra</t>
  </si>
  <si>
    <t>Bingera Terrace</t>
  </si>
  <si>
    <t>Biondi Crescent, Beerwah</t>
  </si>
  <si>
    <t>Biondi Crescent</t>
  </si>
  <si>
    <t>Birch Street, Caloundra West</t>
  </si>
  <si>
    <t>Birdsong Drive, Mooloolah Valley</t>
  </si>
  <si>
    <t>Birdsong Drive</t>
  </si>
  <si>
    <t>Birdwing Lane, Balmoral Ridge</t>
  </si>
  <si>
    <t>Birdwing Lane</t>
  </si>
  <si>
    <t>Birdwood Street, Golden Beach</t>
  </si>
  <si>
    <t>Birralee Street, Wurtulla</t>
  </si>
  <si>
    <t>Birralee Street</t>
  </si>
  <si>
    <t>Birrali Street, Wurtulla</t>
  </si>
  <si>
    <t>Birrali Street</t>
  </si>
  <si>
    <t>Birrobeen Street, Little Mountain</t>
  </si>
  <si>
    <t>Birrobeen Street</t>
  </si>
  <si>
    <t>Birubi Street, Currimundi</t>
  </si>
  <si>
    <t>Birubi Street</t>
  </si>
  <si>
    <t>Birubi Street, Minyama</t>
  </si>
  <si>
    <t>Bishop Street, Glass House Mountains</t>
  </si>
  <si>
    <t>Bishop Street</t>
  </si>
  <si>
    <t>Blackbutt Street, Beerwah</t>
  </si>
  <si>
    <t>Blackbutt Street</t>
  </si>
  <si>
    <t>Blackbutt Court, Currimundi</t>
  </si>
  <si>
    <t>Blamey Street, Battery Hill</t>
  </si>
  <si>
    <t>Blamey Street</t>
  </si>
  <si>
    <t>Blaxland Street, Golden Beach</t>
  </si>
  <si>
    <t>Blaxland Street</t>
  </si>
  <si>
    <t>Bledisloe Boulevard, Pelican Waters</t>
  </si>
  <si>
    <t>Bledisloe Boulevard</t>
  </si>
  <si>
    <t>Bloodwood Close, Mooloolah Valley</t>
  </si>
  <si>
    <t>Bloodwood Close</t>
  </si>
  <si>
    <t>Bloomfield Place, Beerwah</t>
  </si>
  <si>
    <t>Bloomfield Place</t>
  </si>
  <si>
    <t>Blue Haven Court, Bokarina</t>
  </si>
  <si>
    <t>Blue Haven Court</t>
  </si>
  <si>
    <t>Bluebell Street, Currimundi</t>
  </si>
  <si>
    <t>Bluebell Street</t>
  </si>
  <si>
    <t>Blueberry Close, Little Mountain</t>
  </si>
  <si>
    <t>Blueberry Close</t>
  </si>
  <si>
    <t>Bluebird Parade, Bokarina</t>
  </si>
  <si>
    <t>Bluebird Parade</t>
  </si>
  <si>
    <t>Bluegrass Street, Little Mountain</t>
  </si>
  <si>
    <t>Bluegrass Street</t>
  </si>
  <si>
    <t>Bluegum Court, Little Mountain</t>
  </si>
  <si>
    <t>Bluegum Court</t>
  </si>
  <si>
    <t>Bluegum Street, Landsborough</t>
  </si>
  <si>
    <t>Bluegum Street</t>
  </si>
  <si>
    <t>Bofors Place, Battery Hill</t>
  </si>
  <si>
    <t>Bofors Place</t>
  </si>
  <si>
    <t>Kawana Waters State College (Primary) Carpark</t>
  </si>
  <si>
    <t>Bollard Court, Wurtulla</t>
  </si>
  <si>
    <t>Bollard Court</t>
  </si>
  <si>
    <t>Bolwarra Place, Meridan Plains</t>
  </si>
  <si>
    <t>Bolwarra Place</t>
  </si>
  <si>
    <t>Bolwarra Court, Beerwah</t>
  </si>
  <si>
    <t>Bolwarra Court</t>
  </si>
  <si>
    <t>Bombala Terrace, Caloundra</t>
  </si>
  <si>
    <t>Bombala Terrace</t>
  </si>
  <si>
    <t>Bonaire Court, Parrearra</t>
  </si>
  <si>
    <t>Bonaire Court</t>
  </si>
  <si>
    <t>Bonato Road, Glass House Mountains</t>
  </si>
  <si>
    <t>Bonato Road</t>
  </si>
  <si>
    <t>Bongaree Drive, Pelican Waters</t>
  </si>
  <si>
    <t>Bongaree Drive</t>
  </si>
  <si>
    <t>Booker Parade, Golden Beach</t>
  </si>
  <si>
    <t>Booker Parade</t>
  </si>
  <si>
    <t>Boolagi Drive, Wurtulla</t>
  </si>
  <si>
    <t>Boolagi Drive</t>
  </si>
  <si>
    <t>Boolee Court, Currimundi</t>
  </si>
  <si>
    <t>Boolee Court</t>
  </si>
  <si>
    <t>Booloumba Creek Road, Cambroon</t>
  </si>
  <si>
    <t>Booloumba Creek Road</t>
  </si>
  <si>
    <t>Boonabah Place, Caloundra West</t>
  </si>
  <si>
    <t>Boonabah Place</t>
  </si>
  <si>
    <t>Boorook Street, Buddina</t>
  </si>
  <si>
    <t>Boorook Street</t>
  </si>
  <si>
    <t>Booyong Street, Meridan Plains</t>
  </si>
  <si>
    <t>Booyong Street</t>
  </si>
  <si>
    <t>Boram Street, Currimundi</t>
  </si>
  <si>
    <t>Boram Street</t>
  </si>
  <si>
    <t>Borland Street, Caloundra</t>
  </si>
  <si>
    <t>Borland Street</t>
  </si>
  <si>
    <t>Boronia Court, Moffat Beach</t>
  </si>
  <si>
    <t>Boronia Court</t>
  </si>
  <si>
    <t>Borumba Street, Little Mountain</t>
  </si>
  <si>
    <t>Borumba Street</t>
  </si>
  <si>
    <t>Bosun Place, Wurtulla</t>
  </si>
  <si>
    <t>Bosun Place</t>
  </si>
  <si>
    <t>Botany Drive, Pelican Waters</t>
  </si>
  <si>
    <t>Botany Drive</t>
  </si>
  <si>
    <t>Bott Street, Dicky Beach</t>
  </si>
  <si>
    <t>Bott Street</t>
  </si>
  <si>
    <t>Bottlebrush Court, Peachester</t>
  </si>
  <si>
    <t>Bottlebrush Court</t>
  </si>
  <si>
    <t>Bottlebrush Place, Little Mountain</t>
  </si>
  <si>
    <t>Bottlebrush Place</t>
  </si>
  <si>
    <t>Boundary Lane, Booroobin</t>
  </si>
  <si>
    <t>Boundary Lane</t>
  </si>
  <si>
    <t xml:space="preserve"> Booroobin</t>
  </si>
  <si>
    <t>Bow Court, Wurtulla</t>
  </si>
  <si>
    <t>Bow Court</t>
  </si>
  <si>
    <t>Bowen Road, Glass House Mountains</t>
  </si>
  <si>
    <t>Bowen Road</t>
  </si>
  <si>
    <t>Bower Street, Caloundra</t>
  </si>
  <si>
    <t>Bower Street</t>
  </si>
  <si>
    <t>Bowerbird Place, Landsborough</t>
  </si>
  <si>
    <t>Bowman Road, Caloundra</t>
  </si>
  <si>
    <t>Bowman Road</t>
  </si>
  <si>
    <t>Boxthorn Place, Aroona</t>
  </si>
  <si>
    <t>Boxthorn Place</t>
  </si>
  <si>
    <t>Bracken Place, Currimundi</t>
  </si>
  <si>
    <t>Bracken Place</t>
  </si>
  <si>
    <t>Braden Road, Cambroon</t>
  </si>
  <si>
    <t>Braden Road</t>
  </si>
  <si>
    <t>Brand Place, Mooloolah Valley</t>
  </si>
  <si>
    <t>Brand Place</t>
  </si>
  <si>
    <t>Brandenburg Road, Mooloolah Valley</t>
  </si>
  <si>
    <t>Brandenburg Road</t>
  </si>
  <si>
    <t>Bray Road, Mooloolah Valley</t>
  </si>
  <si>
    <t>Bray Road</t>
  </si>
  <si>
    <t>Bray Street, Dicky Beach</t>
  </si>
  <si>
    <t>Bray Street</t>
  </si>
  <si>
    <t>Bray Road Service Lane, Mooloolah Valley</t>
  </si>
  <si>
    <t>Bray Road Service Lane</t>
  </si>
  <si>
    <t>Brechin Court, Mooloolah Valley</t>
  </si>
  <si>
    <t>Brechin Court</t>
  </si>
  <si>
    <t>Bren Place, Battery Hill</t>
  </si>
  <si>
    <t>Bren Place</t>
  </si>
  <si>
    <t>Brenda Court, Mooloolah Valley</t>
  </si>
  <si>
    <t>Brenda Court</t>
  </si>
  <si>
    <t>Bretons Road, Crohamhurst</t>
  </si>
  <si>
    <t>Bretons Road</t>
  </si>
  <si>
    <t>Briana Street, Caloundra West</t>
  </si>
  <si>
    <t>Briana Street</t>
  </si>
  <si>
    <t>Bricalli Road, Glass House Mountains</t>
  </si>
  <si>
    <t>Bricalli Road</t>
  </si>
  <si>
    <t>Bridge Creek Road, Maleny</t>
  </si>
  <si>
    <t>Bridge Creek Road</t>
  </si>
  <si>
    <t>Bridget Court, Beerwah</t>
  </si>
  <si>
    <t>Bridget Court</t>
  </si>
  <si>
    <t>Brier Court, Golden Beach</t>
  </si>
  <si>
    <t>Brier Court</t>
  </si>
  <si>
    <t>Brigalow Street, Little Mountain</t>
  </si>
  <si>
    <t>Brigalow Street</t>
  </si>
  <si>
    <t>Brisbane Road, Minyama</t>
  </si>
  <si>
    <t>Broken Bridge Road, Conondale</t>
  </si>
  <si>
    <t>Broken Bridge Road</t>
  </si>
  <si>
    <t>Brolga Court, Little Mountain</t>
  </si>
  <si>
    <t>Brolga Court</t>
  </si>
  <si>
    <t>Bronwyn Street, Caloundra West</t>
  </si>
  <si>
    <t>Bronwyn Street</t>
  </si>
  <si>
    <t>Bronzewing Place, Glass House Mountains</t>
  </si>
  <si>
    <t>Bronzewing Place</t>
  </si>
  <si>
    <t>Brooks Road, Balmoral Ridge</t>
  </si>
  <si>
    <t>Browning Boulevard, Battery Hill</t>
  </si>
  <si>
    <t>Browns Road, Kidaman Creek</t>
  </si>
  <si>
    <t>Bruce Highway, Beerburrum</t>
  </si>
  <si>
    <t>Bruce Parade, Glass House Mountains</t>
  </si>
  <si>
    <t>Bruce Parade</t>
  </si>
  <si>
    <t>Bruce Parade Service Lane, Glass House Mountains</t>
  </si>
  <si>
    <t>Bruce Parade Service Lane</t>
  </si>
  <si>
    <t>Brushbox Place, Meridan Plains</t>
  </si>
  <si>
    <t>Brushbox Place</t>
  </si>
  <si>
    <t>Brushwood Street, Currimundi</t>
  </si>
  <si>
    <t>Brushwood Street</t>
  </si>
  <si>
    <t>Bryce Lane, Maleny</t>
  </si>
  <si>
    <t>Bryce Lane</t>
  </si>
  <si>
    <t>Bryce Street, Moffat Beach</t>
  </si>
  <si>
    <t>Bryce Street</t>
  </si>
  <si>
    <t>Buccleugh Street, Moffat Beach</t>
  </si>
  <si>
    <t>Buccleugh Street</t>
  </si>
  <si>
    <t>Buckley Street, Landsborough</t>
  </si>
  <si>
    <t>Buckley Street</t>
  </si>
  <si>
    <t>Buderim Street, Battery Hill</t>
  </si>
  <si>
    <t>Buderim Street</t>
  </si>
  <si>
    <t>Buderim Street Service Lane, Battery Hill</t>
  </si>
  <si>
    <t>Buderim Street Service Lane</t>
  </si>
  <si>
    <t>Bulcock Street, Caloundra</t>
  </si>
  <si>
    <t>Bulcock Street</t>
  </si>
  <si>
    <t>Bulcock Beach Carpark</t>
  </si>
  <si>
    <t>Bulic Court, Glass House Mountains</t>
  </si>
  <si>
    <t>Bulic Court</t>
  </si>
  <si>
    <t>Bull Street, Currimundi</t>
  </si>
  <si>
    <t>Bull Street</t>
  </si>
  <si>
    <t>Bullando Street, Warana</t>
  </si>
  <si>
    <t>Bullando Street</t>
  </si>
  <si>
    <t>Bunney Road, Beerwah</t>
  </si>
  <si>
    <t>Bunney Road</t>
  </si>
  <si>
    <t>Bunya Street, Maleny</t>
  </si>
  <si>
    <t>Bunya Street</t>
  </si>
  <si>
    <t>Bunya Place, Currimundi</t>
  </si>
  <si>
    <t>Bunya Place</t>
  </si>
  <si>
    <t>Bunyeris Road, Bald Knob</t>
  </si>
  <si>
    <t>Bunyeris Road</t>
  </si>
  <si>
    <t>Burgess Avenue, Maleny</t>
  </si>
  <si>
    <t>Burgess Avenue</t>
  </si>
  <si>
    <t>Burgess Street, Kings Beach</t>
  </si>
  <si>
    <t>Burgess Street</t>
  </si>
  <si>
    <t>Burgess Street, Glass House Mountains</t>
  </si>
  <si>
    <t>Rural Residential District Collector Street</t>
  </si>
  <si>
    <t>Kings Beach Park (Stage) Carpark</t>
  </si>
  <si>
    <t>Burgum Road, North Maleny</t>
  </si>
  <si>
    <t>Burgum Road</t>
  </si>
  <si>
    <t>Burke Street, Golden Beach</t>
  </si>
  <si>
    <t>Burke Street</t>
  </si>
  <si>
    <t>Burnett Lane, Reesville</t>
  </si>
  <si>
    <t>Burnett Lane</t>
  </si>
  <si>
    <t xml:space="preserve"> Reesville</t>
  </si>
  <si>
    <t>Burnett Court, Landsborough</t>
  </si>
  <si>
    <t>Burnett Court</t>
  </si>
  <si>
    <t>Burns Street, Buddina</t>
  </si>
  <si>
    <t>Burns Street</t>
  </si>
  <si>
    <t>Burns Road, Glass House Mountains</t>
  </si>
  <si>
    <t>Burns Road</t>
  </si>
  <si>
    <t>Burnsall Street, Currimundi</t>
  </si>
  <si>
    <t>Burnsall Street</t>
  </si>
  <si>
    <t>Burrajum Place, Caloundra West</t>
  </si>
  <si>
    <t>Burrajum Place</t>
  </si>
  <si>
    <t>Burwah Terrace, Caloundra</t>
  </si>
  <si>
    <t>Burwah Terrace</t>
  </si>
  <si>
    <t>Burys Road, Beerwah</t>
  </si>
  <si>
    <t>Burys Road</t>
  </si>
  <si>
    <t>Bush Nut Court, Little Mountain</t>
  </si>
  <si>
    <t>Bush Nut Court</t>
  </si>
  <si>
    <t>Bushlark Street, Aroona</t>
  </si>
  <si>
    <t>Bushlark Street</t>
  </si>
  <si>
    <t>Butlers Lane, Peachester</t>
  </si>
  <si>
    <t>Butlers Lane</t>
  </si>
  <si>
    <t>Buzaki Road, Glass House Mountains</t>
  </si>
  <si>
    <t>Buzaki Road</t>
  </si>
  <si>
    <t>Byee Circuit, Aroona</t>
  </si>
  <si>
    <t>Byee Circuit</t>
  </si>
  <si>
    <t>Byrne Lane, Maleny</t>
  </si>
  <si>
    <t>Byrne Lane</t>
  </si>
  <si>
    <t>Byron Court, Beerburrum</t>
  </si>
  <si>
    <t>Byron Court</t>
  </si>
  <si>
    <t>Bytheway Lane, Curramore</t>
  </si>
  <si>
    <t>Bytheway Lane</t>
  </si>
  <si>
    <t>Cabbage Palm Court, Little Mountain</t>
  </si>
  <si>
    <t>Cabbage Palm Court</t>
  </si>
  <si>
    <t>Cabrera Crescent, Beerwah</t>
  </si>
  <si>
    <t>Cabrera Crescent</t>
  </si>
  <si>
    <t>Cadagi Street, Meridan Plains</t>
  </si>
  <si>
    <t>Cadagi Street</t>
  </si>
  <si>
    <t>Calderwood Road, Landsborough</t>
  </si>
  <si>
    <t>Calderwood Road</t>
  </si>
  <si>
    <t>Caldwell Street, Golden Beach</t>
  </si>
  <si>
    <t>Caldwell Street</t>
  </si>
  <si>
    <t>Callistemon Court, Maleny</t>
  </si>
  <si>
    <t>Callistemon Place, Currimundi</t>
  </si>
  <si>
    <t>Callistemon Place</t>
  </si>
  <si>
    <t>Caloundra Road, Golden Beach</t>
  </si>
  <si>
    <t>Caloundra Road</t>
  </si>
  <si>
    <t>Caloundra Street, Landsborough</t>
  </si>
  <si>
    <t>Caloundra Street</t>
  </si>
  <si>
    <t>Caloundra Depot Carpark</t>
  </si>
  <si>
    <t>Caloundra Dump Road, Bells Creek</t>
  </si>
  <si>
    <t>Caloundra Dump Road</t>
  </si>
  <si>
    <t xml:space="preserve"> Bells Creek</t>
  </si>
  <si>
    <t>Caloundra Road Service Lane, Little Mountain</t>
  </si>
  <si>
    <t>Caloundra Road Service Lane</t>
  </si>
  <si>
    <t>Caloundra Street Carpark, Landsborough</t>
  </si>
  <si>
    <t>Caloundra Street Carpark</t>
  </si>
  <si>
    <t>Camelia Street, Bokarina</t>
  </si>
  <si>
    <t>Camelia Street</t>
  </si>
  <si>
    <t>Campbell Street, Moffat Beach</t>
  </si>
  <si>
    <t>Campbellville Circuit, Pelican Waters</t>
  </si>
  <si>
    <t>Campbellville Circuit</t>
  </si>
  <si>
    <t>Canary Court, Parrearra</t>
  </si>
  <si>
    <t>Canary Court</t>
  </si>
  <si>
    <t>Canberra Terrace, Caloundra</t>
  </si>
  <si>
    <t>Canberra Terrace</t>
  </si>
  <si>
    <t>Candle Mountain Drive, Peachester</t>
  </si>
  <si>
    <t>Candle Mountain Drive</t>
  </si>
  <si>
    <t>Candle Vine Street, Maleny</t>
  </si>
  <si>
    <t>Candle Vine Street</t>
  </si>
  <si>
    <t>Cannon Lane, Little Mountain</t>
  </si>
  <si>
    <t>Cannon Lane</t>
  </si>
  <si>
    <t>Capital Place, Birtinya</t>
  </si>
  <si>
    <t>Capital Place</t>
  </si>
  <si>
    <t xml:space="preserve"> Birtinya</t>
  </si>
  <si>
    <t>Capri Court, Parrearra</t>
  </si>
  <si>
    <t>Carabeen Court, Maleny</t>
  </si>
  <si>
    <t>Carabeen Court</t>
  </si>
  <si>
    <t>Caralan Way, Beerwah</t>
  </si>
  <si>
    <t>Caralan Way</t>
  </si>
  <si>
    <t>Carbeen Place, Meridan Plains</t>
  </si>
  <si>
    <t>Carbeen Place</t>
  </si>
  <si>
    <t>Careen Street, Battery Hill</t>
  </si>
  <si>
    <t>Careen Street</t>
  </si>
  <si>
    <t>Carell Street, Currimundi</t>
  </si>
  <si>
    <t>Carell Street</t>
  </si>
  <si>
    <t>Carinya Close, Maleny</t>
  </si>
  <si>
    <t>Carinya Close</t>
  </si>
  <si>
    <t>Carisbrook Court, Little Mountain</t>
  </si>
  <si>
    <t>Carisbrook Court</t>
  </si>
  <si>
    <t>Carlisle Street, Caloundra West</t>
  </si>
  <si>
    <t>Carlisle Street</t>
  </si>
  <si>
    <t>Carlton Avenue, Moffat Beach</t>
  </si>
  <si>
    <t>Carlton Avenue</t>
  </si>
  <si>
    <t>Carmel Street, Golden Beach</t>
  </si>
  <si>
    <t>Carmel Street</t>
  </si>
  <si>
    <t>Carmel Road, Glass House Mountains</t>
  </si>
  <si>
    <t>Carmel Road</t>
  </si>
  <si>
    <t>Carmine Court, Wurtulla</t>
  </si>
  <si>
    <t>Carmine Court</t>
  </si>
  <si>
    <t>Carnarvon Drive, Beerwah</t>
  </si>
  <si>
    <t>Carnarvon Drive</t>
  </si>
  <si>
    <t>Carolyn Court, Little Mountain</t>
  </si>
  <si>
    <t>Carolyn Court</t>
  </si>
  <si>
    <t>Carr Place, Pelican Waters</t>
  </si>
  <si>
    <t>Carr Place</t>
  </si>
  <si>
    <t>Carree Street, Caloundra West</t>
  </si>
  <si>
    <t>Carree Street</t>
  </si>
  <si>
    <t>Carriage Crescent, Beerburrum</t>
  </si>
  <si>
    <t>Carriage Crescent</t>
  </si>
  <si>
    <t>Carter Lane, Caloundra</t>
  </si>
  <si>
    <t>Carter Lane</t>
  </si>
  <si>
    <t>Cassia Close, Mooloolah Valley</t>
  </si>
  <si>
    <t>Cassia Close</t>
  </si>
  <si>
    <t>Cassia Street, Beerwah</t>
  </si>
  <si>
    <t>Cassia Street</t>
  </si>
  <si>
    <t>Cassowary Street, Aroona</t>
  </si>
  <si>
    <t>Cassowary Street</t>
  </si>
  <si>
    <t>Castaway Court, Parrearra</t>
  </si>
  <si>
    <t>Castaway Court</t>
  </si>
  <si>
    <t>Castlereagh Court, Beerwah</t>
  </si>
  <si>
    <t>Castlereagh Court</t>
  </si>
  <si>
    <t>Casuarina Drive, Little Mountain</t>
  </si>
  <si>
    <t>Casuarina Drive</t>
  </si>
  <si>
    <t>Caswells Lane, Peachester</t>
  </si>
  <si>
    <t>Caswells Lane</t>
  </si>
  <si>
    <t>Catherine Street, Golden Beach</t>
  </si>
  <si>
    <t>Catherine Street</t>
  </si>
  <si>
    <t>Caulfield Close, Little Mountain</t>
  </si>
  <si>
    <t>Caulfield Close</t>
  </si>
  <si>
    <t>Caves Road, Beerburrum</t>
  </si>
  <si>
    <t>Caves Road</t>
  </si>
  <si>
    <t>Caves Lane, Beerburrum</t>
  </si>
  <si>
    <t>Caves Lane</t>
  </si>
  <si>
    <t>Cayenne Court, Glass House Mountains</t>
  </si>
  <si>
    <t>Cayenne Court</t>
  </si>
  <si>
    <t>Cayman Place, Parrearra</t>
  </si>
  <si>
    <t>Cayman Place</t>
  </si>
  <si>
    <t>Cedar Street, Maleny</t>
  </si>
  <si>
    <t>Cedar Court, Currimundi</t>
  </si>
  <si>
    <t>Cedar Grove Court, Maleny</t>
  </si>
  <si>
    <t>Cedar Grove Court</t>
  </si>
  <si>
    <t>Cemetery Road, Crohamhurst</t>
  </si>
  <si>
    <t>Cemetery Road</t>
  </si>
  <si>
    <t>Cemetery Access Lane, Moffat Beach</t>
  </si>
  <si>
    <t>Cemetery Access Lane</t>
  </si>
  <si>
    <t>Centaur Street, Caloundra</t>
  </si>
  <si>
    <t>Centaur Street</t>
  </si>
  <si>
    <t>Centenary Drive, Maleny</t>
  </si>
  <si>
    <t>Centenary Drive</t>
  </si>
  <si>
    <t>Centennial Place, Little Mountain</t>
  </si>
  <si>
    <t>Centennial Place</t>
  </si>
  <si>
    <t>Central Boulevard, Birtinya</t>
  </si>
  <si>
    <t>Central Boulevard</t>
  </si>
  <si>
    <t>Central Park Road, Caloundra</t>
  </si>
  <si>
    <t>Central Park Road</t>
  </si>
  <si>
    <t>Central Park Road Carpark, Caloundra</t>
  </si>
  <si>
    <t>Central Park Road Carpark</t>
  </si>
  <si>
    <t>Chantilly Crescent, Beerwah</t>
  </si>
  <si>
    <t>Chantilly Crescent</t>
  </si>
  <si>
    <t>Chapple Road, Cambroon</t>
  </si>
  <si>
    <t>Chapple Road</t>
  </si>
  <si>
    <t>Charles Street, Shelly Beach</t>
  </si>
  <si>
    <t>Charles Court, Shelly Beach</t>
  </si>
  <si>
    <t>Chelsea Crescent, Minyama</t>
  </si>
  <si>
    <t>Chelsea Crescent</t>
  </si>
  <si>
    <t>Cherimoya Court, Glass House Mountains</t>
  </si>
  <si>
    <t>Cherimoya Court</t>
  </si>
  <si>
    <t>Cherry Street, Maleny</t>
  </si>
  <si>
    <t>Cherry Street</t>
  </si>
  <si>
    <t>Cheviot Court, Little Mountain</t>
  </si>
  <si>
    <t>Cheviot Court</t>
  </si>
  <si>
    <t>Chinaman Creek Road, Cambroon</t>
  </si>
  <si>
    <t>Chinaman Creek Road</t>
  </si>
  <si>
    <t>Chine Place, Wurtulla</t>
  </si>
  <si>
    <t>Chine Place</t>
  </si>
  <si>
    <t>Christine Court, Mooloolah Valley</t>
  </si>
  <si>
    <t>Church Street, Beerburrum</t>
  </si>
  <si>
    <t>Church Road, Witta</t>
  </si>
  <si>
    <t>Church Road</t>
  </si>
  <si>
    <t>Churchill Street, Golden Beach</t>
  </si>
  <si>
    <t>Churinga Street, Minyama</t>
  </si>
  <si>
    <t>Churinga Street</t>
  </si>
  <si>
    <t>Cinnamon Street, Maleny</t>
  </si>
  <si>
    <t>Cinnamon Street</t>
  </si>
  <si>
    <t>Clancy Court, Diamond Valley</t>
  </si>
  <si>
    <t>Clancy Court</t>
  </si>
  <si>
    <t xml:space="preserve"> Diamond Valley</t>
  </si>
  <si>
    <t>Clarkes Road, Beerwah</t>
  </si>
  <si>
    <t>Claude Boyd Parade, Bells Creek</t>
  </si>
  <si>
    <t>Claude Boyd Parade</t>
  </si>
  <si>
    <t>INDUSTRIAL COLLECTOR</t>
  </si>
  <si>
    <t>Clearview Drive, Glass House Mountains</t>
  </si>
  <si>
    <t>Clemo Road, Beerburrum</t>
  </si>
  <si>
    <t>Clemo Road</t>
  </si>
  <si>
    <t>Clifford Street, Balmoral Ridge</t>
  </si>
  <si>
    <t>Clifford Street</t>
  </si>
  <si>
    <t>Clinton Court, Glenview</t>
  </si>
  <si>
    <t>Clinton Court</t>
  </si>
  <si>
    <t>Clorinda Place, Palmview</t>
  </si>
  <si>
    <t>Clorinda Place</t>
  </si>
  <si>
    <t>Cloudwalk Drive, Maleny</t>
  </si>
  <si>
    <t>Cloudwalk Drive</t>
  </si>
  <si>
    <t>Clunie Street, Caloundra West</t>
  </si>
  <si>
    <t>Clunie Street</t>
  </si>
  <si>
    <t>Coach House Place, Mooloolah Valley</t>
  </si>
  <si>
    <t>Coach House Place</t>
  </si>
  <si>
    <t>Coastal Avenue, Beerwah</t>
  </si>
  <si>
    <t>Coastal Avenue</t>
  </si>
  <si>
    <t>Cobb &amp; Co Drive, Beerburrum</t>
  </si>
  <si>
    <t>Cobb &amp; Co Drive</t>
  </si>
  <si>
    <t>Cockatoo Court, Beerwah</t>
  </si>
  <si>
    <t>Cockatoo Court</t>
  </si>
  <si>
    <t>Cocos Court, Parrearra</t>
  </si>
  <si>
    <t>Coljohn Street, Landsborough</t>
  </si>
  <si>
    <t>Coljohn Street</t>
  </si>
  <si>
    <t>Collies Road, Glass House Mountains</t>
  </si>
  <si>
    <t>Collies Road</t>
  </si>
  <si>
    <t>Collins Lane, Golden Beach</t>
  </si>
  <si>
    <t>Colonial Court, Little Mountain</t>
  </si>
  <si>
    <t>Columba Place, Pelican Waters</t>
  </si>
  <si>
    <t>Columba Place</t>
  </si>
  <si>
    <t>Commerce Avenue, Warana</t>
  </si>
  <si>
    <t>Commerce Avenue</t>
  </si>
  <si>
    <t>Commissioners Flat Road, Peachester</t>
  </si>
  <si>
    <t>Commissioners Flat Road</t>
  </si>
  <si>
    <t>Conebush Crescent, Aroona</t>
  </si>
  <si>
    <t>Conebush Crescent</t>
  </si>
  <si>
    <t>Conifer Place, Currimundi</t>
  </si>
  <si>
    <t>Conifer Place</t>
  </si>
  <si>
    <t>Connection Road, Glenview</t>
  </si>
  <si>
    <t>Connection Road</t>
  </si>
  <si>
    <t>Connection Road, Beerburrum</t>
  </si>
  <si>
    <t>Connemara Court, Conondale</t>
  </si>
  <si>
    <t>Connemara Court</t>
  </si>
  <si>
    <t>Coobah Court, Currimundi</t>
  </si>
  <si>
    <t>Coobah Court</t>
  </si>
  <si>
    <t>Coochin Street, Peachester</t>
  </si>
  <si>
    <t>Coochin Street</t>
  </si>
  <si>
    <t>Coochin Road, Coochin Creek</t>
  </si>
  <si>
    <t>Coochin Road</t>
  </si>
  <si>
    <t xml:space="preserve"> Coochin Creek</t>
  </si>
  <si>
    <t>Coochin Street, Landsborough</t>
  </si>
  <si>
    <t>Coochin Street, Dicky Beach</t>
  </si>
  <si>
    <t>Coochin Hills Drive, Beerwah</t>
  </si>
  <si>
    <t>Coochin Hills Drive</t>
  </si>
  <si>
    <t>Cooinda Place, Glass House Mountains</t>
  </si>
  <si>
    <t>Cooinda Place</t>
  </si>
  <si>
    <t>Cook Road, Glass House Mountains</t>
  </si>
  <si>
    <t>Cook Street, Golden Beach</t>
  </si>
  <si>
    <t>Cooke Road, Witta</t>
  </si>
  <si>
    <t>Cooke Road</t>
  </si>
  <si>
    <t>Cookes Road, Conondale</t>
  </si>
  <si>
    <t>Cookes Road</t>
  </si>
  <si>
    <t>Coolahra Street, Warana</t>
  </si>
  <si>
    <t>Coolahra Street</t>
  </si>
  <si>
    <t>Coolamon Crescent, Beerwah</t>
  </si>
  <si>
    <t>Coolamon Crescent</t>
  </si>
  <si>
    <t>Coolibah Court, Mooloolah Valley</t>
  </si>
  <si>
    <t>Coolibah Court</t>
  </si>
  <si>
    <t>Cooloola Court, Little Mountain</t>
  </si>
  <si>
    <t>Cooloola Court</t>
  </si>
  <si>
    <t>Coolum Street, Dicky Beach</t>
  </si>
  <si>
    <t>Coolum Street</t>
  </si>
  <si>
    <t>Coolum Street North, Dicky Beach</t>
  </si>
  <si>
    <t>Coolum Street North</t>
  </si>
  <si>
    <t>Cooma Terrace, Caloundra</t>
  </si>
  <si>
    <t>Cooma Terrace</t>
  </si>
  <si>
    <t>Coomaroo Crescent, Minyama</t>
  </si>
  <si>
    <t>Coomaroo Crescent</t>
  </si>
  <si>
    <t>Coonang Crescent, Warana</t>
  </si>
  <si>
    <t>Coonang Crescent</t>
  </si>
  <si>
    <t>Coonawa Street, Buddina</t>
  </si>
  <si>
    <t>Coonawa Street</t>
  </si>
  <si>
    <t>Coongarra Esplanade, Wurtulla</t>
  </si>
  <si>
    <t>Coongarra Esplanade</t>
  </si>
  <si>
    <t>Coonowrin Road, Glass House Mountains</t>
  </si>
  <si>
    <t>Coonowrin Road</t>
  </si>
  <si>
    <t>Coonowrin Street, Battery Hill</t>
  </si>
  <si>
    <t>Coonowrin Street</t>
  </si>
  <si>
    <t>Coonowrin Street, Landsborough</t>
  </si>
  <si>
    <t>Co-Op Lane, Glass House Mountains</t>
  </si>
  <si>
    <t>Co-Op Lane</t>
  </si>
  <si>
    <t>Cooper Street, Currimundi</t>
  </si>
  <si>
    <t>Cooper Street</t>
  </si>
  <si>
    <t>Coora Crescent, Currimundi</t>
  </si>
  <si>
    <t>Coora Crescent</t>
  </si>
  <si>
    <t>Coorabin Street, Warana</t>
  </si>
  <si>
    <t>Coorabin Street</t>
  </si>
  <si>
    <t>Coorong Street, Wurtulla</t>
  </si>
  <si>
    <t>Coorong Street</t>
  </si>
  <si>
    <t>Cooroora Street, Dicky Beach</t>
  </si>
  <si>
    <t>Cooroora Street</t>
  </si>
  <si>
    <t>Cooroy Street, Dicky Beach</t>
  </si>
  <si>
    <t>Cooroy Street</t>
  </si>
  <si>
    <t>Coraki Street, Battery Hill</t>
  </si>
  <si>
    <t>Coraki Street</t>
  </si>
  <si>
    <t>Coral Street, Maleny</t>
  </si>
  <si>
    <t>Coral Street</t>
  </si>
  <si>
    <t>Cordia Street, Currimundi</t>
  </si>
  <si>
    <t>Cordia Street</t>
  </si>
  <si>
    <t>Cordyline Court, Meridan Plains</t>
  </si>
  <si>
    <t>Cordyline Court</t>
  </si>
  <si>
    <t>Corella Drive, Parrearra</t>
  </si>
  <si>
    <t>Corella Drive</t>
  </si>
  <si>
    <t>Corfu Street, Parrearra</t>
  </si>
  <si>
    <t>Corfu Street</t>
  </si>
  <si>
    <t>Coriander Street, Currimundi</t>
  </si>
  <si>
    <t>Coriander Street</t>
  </si>
  <si>
    <t>Corks Pocket Road, Reesville</t>
  </si>
  <si>
    <t>Corks Pocket Road</t>
  </si>
  <si>
    <t>Cormorant Court, Aroona</t>
  </si>
  <si>
    <t>Coronation Avenue, Golden Beach</t>
  </si>
  <si>
    <t>Corsica Court, Parrearra</t>
  </si>
  <si>
    <t>Corsica Court</t>
  </si>
  <si>
    <t>Coryule Street, Battery Hill</t>
  </si>
  <si>
    <t>Coryule Street</t>
  </si>
  <si>
    <t>Cossins Road, North Maleny</t>
  </si>
  <si>
    <t>Cossins Road</t>
  </si>
  <si>
    <t>Costello Street, Meridan Plains</t>
  </si>
  <si>
    <t>Costello Street</t>
  </si>
  <si>
    <t>Cottonwood Court, Landsborough</t>
  </si>
  <si>
    <t>Cottonwood Street, Meridan Plains</t>
  </si>
  <si>
    <t>Cougal Circuit, Caloundra West</t>
  </si>
  <si>
    <t>Cougal Circuit</t>
  </si>
  <si>
    <t>Coulon Road, Glass House Mountains</t>
  </si>
  <si>
    <t>Coulon Road</t>
  </si>
  <si>
    <t>County Close, Caloundra West</t>
  </si>
  <si>
    <t>County Close</t>
  </si>
  <si>
    <t>Cowan Street, Caloundra</t>
  </si>
  <si>
    <t>Cowan Street</t>
  </si>
  <si>
    <t>Cowiebank Place, Golden Beach</t>
  </si>
  <si>
    <t>Cowiebank Place</t>
  </si>
  <si>
    <t>Cox Road, Witta</t>
  </si>
  <si>
    <t>Cox Road</t>
  </si>
  <si>
    <t>Crater Street, Caloundra West</t>
  </si>
  <si>
    <t>Crater Street</t>
  </si>
  <si>
    <t>Creek View Place, Pelican Waters</t>
  </si>
  <si>
    <t>Creek View Place</t>
  </si>
  <si>
    <t>Creekside Boulevard, Currimundi</t>
  </si>
  <si>
    <t>Creekside Boulevard</t>
  </si>
  <si>
    <t>Crees Parade, Dicky Beach</t>
  </si>
  <si>
    <t>Crees Parade</t>
  </si>
  <si>
    <t>Cresswell Road, Meridan Plains</t>
  </si>
  <si>
    <t>Cresswell Road</t>
  </si>
  <si>
    <t>Cresthaven Court, Glass House Mountains</t>
  </si>
  <si>
    <t>Cresthaven Court</t>
  </si>
  <si>
    <t>Crestwood Road, Glass House Mountains</t>
  </si>
  <si>
    <t>Crestwood Road</t>
  </si>
  <si>
    <t>Crete Court, Parrearra</t>
  </si>
  <si>
    <t>Crete Court</t>
  </si>
  <si>
    <t>Cribb Street, Landsborough</t>
  </si>
  <si>
    <t>Cribb Street</t>
  </si>
  <si>
    <t>Crittenden Road, Glass House Mountains</t>
  </si>
  <si>
    <t>Crittenden Road</t>
  </si>
  <si>
    <t>Crohamhurst Road, Peachester</t>
  </si>
  <si>
    <t>Crohamhurst Road</t>
  </si>
  <si>
    <t>Cromwell Street, Battery Hill</t>
  </si>
  <si>
    <t>Cromwell Street</t>
  </si>
  <si>
    <t>Crookneck Road, Glass House Mountains</t>
  </si>
  <si>
    <t>Crookneck Road</t>
  </si>
  <si>
    <t>Cross Street, Peachester</t>
  </si>
  <si>
    <t>Cross Street</t>
  </si>
  <si>
    <t>Croton Place, Currimundi</t>
  </si>
  <si>
    <t>Croton Place</t>
  </si>
  <si>
    <t>Crown Street, Currimundi</t>
  </si>
  <si>
    <t>Crown Street</t>
  </si>
  <si>
    <t>Croydon Avenue, Currimundi</t>
  </si>
  <si>
    <t>Croydon Avenue</t>
  </si>
  <si>
    <t>Crumpton Place, Beerwah</t>
  </si>
  <si>
    <t>Crumpton Place</t>
  </si>
  <si>
    <t>Crusader Street, Battery Hill</t>
  </si>
  <si>
    <t>Crusader Street</t>
  </si>
  <si>
    <t>Cuba Court, Parrearra</t>
  </si>
  <si>
    <t>Cuba Court</t>
  </si>
  <si>
    <t>Cudgerie Street, Maleny</t>
  </si>
  <si>
    <t>Cudgerie Street</t>
  </si>
  <si>
    <t>Culla Culla Street, Battery Hill</t>
  </si>
  <si>
    <t>Culla Culla Street</t>
  </si>
  <si>
    <t>Cullen Drive, Little Mountain</t>
  </si>
  <si>
    <t>Cullen Drive</t>
  </si>
  <si>
    <t>Cumberland Crescent, Meridan Plains</t>
  </si>
  <si>
    <t>Cumberland Crescent</t>
  </si>
  <si>
    <t>Cumner Lane, Reesville</t>
  </si>
  <si>
    <t>Cumner Lane</t>
  </si>
  <si>
    <t>Cumner Road, Diamond Valley</t>
  </si>
  <si>
    <t>Cumner Road</t>
  </si>
  <si>
    <t>Cunningham Court, Golden Beach</t>
  </si>
  <si>
    <t>Cunningham Court</t>
  </si>
  <si>
    <t>Cunningham Avenue, Landsborough</t>
  </si>
  <si>
    <t>Cunningham Avenue</t>
  </si>
  <si>
    <t>Curbarra Street, Buddina</t>
  </si>
  <si>
    <t>Curbarra Street</t>
  </si>
  <si>
    <t>Curlew Street, Aroona</t>
  </si>
  <si>
    <t>Curlew Street</t>
  </si>
  <si>
    <t>Curlew Place, Wurtulla</t>
  </si>
  <si>
    <t>Curlew Place</t>
  </si>
  <si>
    <t>Curlew Court, Maleny</t>
  </si>
  <si>
    <t>Curlew Court</t>
  </si>
  <si>
    <t>Curramore Road, Witta</t>
  </si>
  <si>
    <t>Curramore Road</t>
  </si>
  <si>
    <t>Currawan Street, Warana</t>
  </si>
  <si>
    <t>Currawan Street</t>
  </si>
  <si>
    <t>Currawong Drive, Maleny</t>
  </si>
  <si>
    <t>Currawong Drive</t>
  </si>
  <si>
    <t>Currimundi Road, Battery Hill</t>
  </si>
  <si>
    <t>Currimundi Road</t>
  </si>
  <si>
    <t>Currong Street, Minyama</t>
  </si>
  <si>
    <t>Currong Street</t>
  </si>
  <si>
    <t>Curtis Court, Little Mountain</t>
  </si>
  <si>
    <t>Curtis Court</t>
  </si>
  <si>
    <t>Cutler Court, Golden Beach</t>
  </si>
  <si>
    <t>Cutler Court</t>
  </si>
  <si>
    <t>Cutter Street, Wurtulla</t>
  </si>
  <si>
    <t>Cutter Street</t>
  </si>
  <si>
    <t>Cyclamen Court, Currimundi</t>
  </si>
  <si>
    <t>Cyclamen Court</t>
  </si>
  <si>
    <t>Cygnet Court, Wurtulla</t>
  </si>
  <si>
    <t>Cygnet Court</t>
  </si>
  <si>
    <t>Cypress Court, Minyama</t>
  </si>
  <si>
    <t>Cypress Court</t>
  </si>
  <si>
    <t>Dahlia Street, Bokarina</t>
  </si>
  <si>
    <t>Dahlia Street</t>
  </si>
  <si>
    <t>Daintree Boulevard, Little Mountain</t>
  </si>
  <si>
    <t>Daintree Boulevard</t>
  </si>
  <si>
    <t>Daisy Place, Bokarina</t>
  </si>
  <si>
    <t>Daisy Place</t>
  </si>
  <si>
    <t>Dalpura Street, Buddina</t>
  </si>
  <si>
    <t>Dalpura Street</t>
  </si>
  <si>
    <t>Dana Close, Glass House Mountains</t>
  </si>
  <si>
    <t>Dana Close</t>
  </si>
  <si>
    <t>Daniel Street, Caloundra West</t>
  </si>
  <si>
    <t>Darlington Circuit, Currimundi</t>
  </si>
  <si>
    <t>Darlington Circuit</t>
  </si>
  <si>
    <t>Dawn Court, Landsborough</t>
  </si>
  <si>
    <t>Dawn Court</t>
  </si>
  <si>
    <t>Dawson Street, Currimundi</t>
  </si>
  <si>
    <t>Dawson Street</t>
  </si>
  <si>
    <t>De Vene Avenue, Kings Beach</t>
  </si>
  <si>
    <t>De Vene Avenue</t>
  </si>
  <si>
    <t>De Zen Road, Palmview</t>
  </si>
  <si>
    <t>De Zen Road</t>
  </si>
  <si>
    <t>Deefa Street, Caloundra West</t>
  </si>
  <si>
    <t>Deefa Street</t>
  </si>
  <si>
    <t>Deep Water Circuit, Pelican Waters</t>
  </si>
  <si>
    <t>Deep Water Circuit</t>
  </si>
  <si>
    <t>Delisser Place, Pelican Waters</t>
  </si>
  <si>
    <t>Delisser Place</t>
  </si>
  <si>
    <t>Denning Road, Wootha</t>
  </si>
  <si>
    <t>Denning Road</t>
  </si>
  <si>
    <t>Depot Access Road, Caloundra West</t>
  </si>
  <si>
    <t>Depot Access Road</t>
  </si>
  <si>
    <t>Derby Road, Moffat Beach</t>
  </si>
  <si>
    <t>Derby Road</t>
  </si>
  <si>
    <t>Development Court, Caloundra West</t>
  </si>
  <si>
    <t>Development Court</t>
  </si>
  <si>
    <t>Dewrang Place, Wurtulla</t>
  </si>
  <si>
    <t>Dewrang Place</t>
  </si>
  <si>
    <t>Diamantina Drive, Beerwah</t>
  </si>
  <si>
    <t>Diamantina Drive</t>
  </si>
  <si>
    <t>Diamond Head Carpark</t>
  </si>
  <si>
    <t>Diamond Valley Road, Mooloolah Valley</t>
  </si>
  <si>
    <t>Diamond Valley Road</t>
  </si>
  <si>
    <t>Dianella Road, Landsborough</t>
  </si>
  <si>
    <t>Dianella Road</t>
  </si>
  <si>
    <t>Dicky Beach Close, Dicky Beach</t>
  </si>
  <si>
    <t>Dicky Beach Close</t>
  </si>
  <si>
    <t>Dicky Beach Park Carpark</t>
  </si>
  <si>
    <t>Dicky Beach Surf Life Saving Club Carpark</t>
  </si>
  <si>
    <t>Dingle Avenue, Caloundra</t>
  </si>
  <si>
    <t>Dingle Avenue</t>
  </si>
  <si>
    <t>Discovery Drive, Little Mountain</t>
  </si>
  <si>
    <t>Discovery Drive</t>
  </si>
  <si>
    <t>Diver Place, Aroona</t>
  </si>
  <si>
    <t>Diver Place</t>
  </si>
  <si>
    <t>Dixon Avenue, Maleny</t>
  </si>
  <si>
    <t>Dixon Avenue</t>
  </si>
  <si>
    <t>Dixon Court, Mooloolah Valley</t>
  </si>
  <si>
    <t>Dixon Court</t>
  </si>
  <si>
    <t>Dollarbird Place, Glass House Mountains</t>
  </si>
  <si>
    <t>Dollarbird Place</t>
  </si>
  <si>
    <t>Dolphin Parade, Little Mountain</t>
  </si>
  <si>
    <t>Dolphin Parade</t>
  </si>
  <si>
    <t>Domatia Place, Meridan Plains</t>
  </si>
  <si>
    <t>Domatia Place</t>
  </si>
  <si>
    <t>Dominica Place, Parrearra</t>
  </si>
  <si>
    <t>Dominica Place</t>
  </si>
  <si>
    <t>Donegal Court, Little Mountain</t>
  </si>
  <si>
    <t>Donegal Court</t>
  </si>
  <si>
    <t>Donnelly Place, Caloundra West</t>
  </si>
  <si>
    <t>Donnelly Place</t>
  </si>
  <si>
    <t>Donnybrook Road, Beerburrum</t>
  </si>
  <si>
    <t>Donnybrook Road</t>
  </si>
  <si>
    <t>Doondoon Street, Currimundi</t>
  </si>
  <si>
    <t>Doondoon Street</t>
  </si>
  <si>
    <t>Dorson Drive, Mooloolah Valley</t>
  </si>
  <si>
    <t>Dorson Drive</t>
  </si>
  <si>
    <t>Dotterel Street, Parrearra</t>
  </si>
  <si>
    <t>Dotterel Street</t>
  </si>
  <si>
    <t>Dove Court, Bokarina</t>
  </si>
  <si>
    <t>Dove Court</t>
  </si>
  <si>
    <t>Doyle Road, Reesville</t>
  </si>
  <si>
    <t>Doyle Road</t>
  </si>
  <si>
    <t>Dr Page Road, Conondale</t>
  </si>
  <si>
    <t>Dr Page Road</t>
  </si>
  <si>
    <t>Dracena Court, Currimundi</t>
  </si>
  <si>
    <t>Dracena Court</t>
  </si>
  <si>
    <t>Drake Street, Golden Beach</t>
  </si>
  <si>
    <t>Drake Street</t>
  </si>
  <si>
    <t>Driftwood Court, Bokarina</t>
  </si>
  <si>
    <t>Driftwood Court</t>
  </si>
  <si>
    <t>Dual Avenue, Warana</t>
  </si>
  <si>
    <t>Dual Avenue</t>
  </si>
  <si>
    <t>Dularcha Drive, Landsborough</t>
  </si>
  <si>
    <t>Dularcha Drive</t>
  </si>
  <si>
    <t>Dumbarton Drive, Caloundra West</t>
  </si>
  <si>
    <t>Dumbarton Drive</t>
  </si>
  <si>
    <t>Dunbrody Street, Caloundra West</t>
  </si>
  <si>
    <t>Dunbrody Street</t>
  </si>
  <si>
    <t>Dune Vista Drive, Bokarina</t>
  </si>
  <si>
    <t>Dune Vista Drive</t>
  </si>
  <si>
    <t>Dunk Place, Little Mountain</t>
  </si>
  <si>
    <t>Dunk Place</t>
  </si>
  <si>
    <t>Dunne Road, Palmview</t>
  </si>
  <si>
    <t>Dunne Road</t>
  </si>
  <si>
    <t>Durundur Lane, Peachester</t>
  </si>
  <si>
    <t>Durundur Lane</t>
  </si>
  <si>
    <t>Durundur Street, Pelican Waters</t>
  </si>
  <si>
    <t>Durundur Street</t>
  </si>
  <si>
    <t>Dwyers Lane, Peachester</t>
  </si>
  <si>
    <t>Dwyers Lane</t>
  </si>
  <si>
    <t>Dyer Street, Landsborough</t>
  </si>
  <si>
    <t>Dyer Street</t>
  </si>
  <si>
    <t>Eacham Street, Little Mountain</t>
  </si>
  <si>
    <t>Eacham Street</t>
  </si>
  <si>
    <t>Eagle Court, Wurtulla</t>
  </si>
  <si>
    <t>Eagle Court</t>
  </si>
  <si>
    <t>Eagle View Lane, Mooloolah Valley</t>
  </si>
  <si>
    <t>Eagle View Lane</t>
  </si>
  <si>
    <t>Eagles Nest Court, Bald Knob</t>
  </si>
  <si>
    <t>Eagles Nest Court</t>
  </si>
  <si>
    <t>Earl Court, Landsborough</t>
  </si>
  <si>
    <t>Earl Court</t>
  </si>
  <si>
    <t>Earls Court, Little Mountain</t>
  </si>
  <si>
    <t>Earnshaw Street, Golden Beach</t>
  </si>
  <si>
    <t>Earnshaw Street</t>
  </si>
  <si>
    <t>Easter Street, Parrearra</t>
  </si>
  <si>
    <t>Easter Street</t>
  </si>
  <si>
    <t>Eastern Rise, Little Mountain</t>
  </si>
  <si>
    <t>Eastern Rise</t>
  </si>
  <si>
    <t>Eastern Mary River Road, Conondale</t>
  </si>
  <si>
    <t>Eastern Mary River Road</t>
  </si>
  <si>
    <t>Echo Street, Pelican Waters</t>
  </si>
  <si>
    <t>Echo Street</t>
  </si>
  <si>
    <t>Echuca Court, Warana</t>
  </si>
  <si>
    <t>Echuca Court</t>
  </si>
  <si>
    <t>Eden Road, North Maleny</t>
  </si>
  <si>
    <t>Eden Road</t>
  </si>
  <si>
    <t>Eden Street, Minyama</t>
  </si>
  <si>
    <t>Eden Street</t>
  </si>
  <si>
    <t>Edinborough Court, Golden Beach</t>
  </si>
  <si>
    <t>Edinborough Court</t>
  </si>
  <si>
    <t>Edith Street, Caloundra</t>
  </si>
  <si>
    <t>Edith Street</t>
  </si>
  <si>
    <t>Edith Lane, Beerwah</t>
  </si>
  <si>
    <t>Edith Lane</t>
  </si>
  <si>
    <t>Edlundh Court, Pelican Waters</t>
  </si>
  <si>
    <t>Edlundh Court</t>
  </si>
  <si>
    <t>Edmund Street, Kings Beach</t>
  </si>
  <si>
    <t>Edmund Street</t>
  </si>
  <si>
    <t>Kings Beach Park Carpark</t>
  </si>
  <si>
    <t>Edna Street, Currimundi</t>
  </si>
  <si>
    <t>Edna Street</t>
  </si>
  <si>
    <t>Edridge Street, Shelly Beach</t>
  </si>
  <si>
    <t>Edridge Street</t>
  </si>
  <si>
    <t>Edwardson Drive, Pelican Waters</t>
  </si>
  <si>
    <t>Edwardson Drive</t>
  </si>
  <si>
    <t>Edwin Drive, Landsborough</t>
  </si>
  <si>
    <t>Edwin Drive</t>
  </si>
  <si>
    <t>Egret Court, Caloundra</t>
  </si>
  <si>
    <t>Egret Court</t>
  </si>
  <si>
    <t>Einsleigh Court, Beerwah</t>
  </si>
  <si>
    <t>Einsleigh Court</t>
  </si>
  <si>
    <t>Eipper Street, Pelican Waters</t>
  </si>
  <si>
    <t>Eipper Street</t>
  </si>
  <si>
    <t>Ekert Road, Curramore</t>
  </si>
  <si>
    <t>Ekert Road</t>
  </si>
  <si>
    <t>Elaman Creek Road, Elaman Creek</t>
  </si>
  <si>
    <t>Elaman Creek Road</t>
  </si>
  <si>
    <t xml:space="preserve"> Elaman Creek</t>
  </si>
  <si>
    <t>Elimbah Street, Pelican Waters</t>
  </si>
  <si>
    <t>Elimbah Street</t>
  </si>
  <si>
    <t>Elinya Street, Battery Hill</t>
  </si>
  <si>
    <t>Elinya Street</t>
  </si>
  <si>
    <t>Elizabeth Street, Dicky Beach</t>
  </si>
  <si>
    <t>Elm Street, Moffat Beach</t>
  </si>
  <si>
    <t>Elonera Street, Currimundi</t>
  </si>
  <si>
    <t>Elonera Street</t>
  </si>
  <si>
    <t>Elsa Court, Peachester</t>
  </si>
  <si>
    <t>Elsa Court</t>
  </si>
  <si>
    <t>Elvena Circuit, Little Mountain</t>
  </si>
  <si>
    <t>Elvena Circuit</t>
  </si>
  <si>
    <t>Emma Court, Golden Beach</t>
  </si>
  <si>
    <t>Emma Court</t>
  </si>
  <si>
    <t>Emma Place, Beerwah</t>
  </si>
  <si>
    <t>Emma Place</t>
  </si>
  <si>
    <t>Endeavour Road, Beerburrum</t>
  </si>
  <si>
    <t>Endeavour Road</t>
  </si>
  <si>
    <t>Endeavour Crescent, Pelican Waters</t>
  </si>
  <si>
    <t>Endeavour Crescent</t>
  </si>
  <si>
    <t>Endeavour Bark Drive, Glass House Mountains</t>
  </si>
  <si>
    <t>Endeavour Bark Drive</t>
  </si>
  <si>
    <t>Enfield Crescent, Battery Hill</t>
  </si>
  <si>
    <t>Enfield Crescent</t>
  </si>
  <si>
    <t>Engle Road, Reesville</t>
  </si>
  <si>
    <t>Engle Road</t>
  </si>
  <si>
    <t>Ensbey Road, Bald Knob</t>
  </si>
  <si>
    <t>Enterprise Street, Caloundra West</t>
  </si>
  <si>
    <t>Erang Street, Currimundi</t>
  </si>
  <si>
    <t>Erang Street</t>
  </si>
  <si>
    <t>Eric Court, Mooloolah Valley</t>
  </si>
  <si>
    <t>Eric Court</t>
  </si>
  <si>
    <t>Erica Street, Currimundi</t>
  </si>
  <si>
    <t>Erica Street</t>
  </si>
  <si>
    <t>Ernest Street, Kings Beach</t>
  </si>
  <si>
    <t>Esplanade Headland, Kings Beach</t>
  </si>
  <si>
    <t>Esplanade Headland</t>
  </si>
  <si>
    <t>Esplanade Bulcock Beach, Caloundra</t>
  </si>
  <si>
    <t>Esplanade Bulcock Beach</t>
  </si>
  <si>
    <t>Esplanade Golden Beach No Type, Golden Beach</t>
  </si>
  <si>
    <t>Esplanade Golden Beach No Type</t>
  </si>
  <si>
    <t>Kings Beach Headland Carpark</t>
  </si>
  <si>
    <t>Eucalyptus Place, Little Mountain</t>
  </si>
  <si>
    <t>Eucalyptus Place</t>
  </si>
  <si>
    <t>Eudlo Road, Eudlo</t>
  </si>
  <si>
    <t>Eudlo Street, Landsborough</t>
  </si>
  <si>
    <t>Eudlo Street</t>
  </si>
  <si>
    <t>Eva Street, Moffat Beach</t>
  </si>
  <si>
    <t>Eva Street</t>
  </si>
  <si>
    <t>Evans Road, Glass House Mountains</t>
  </si>
  <si>
    <t>Evans Grove Road, Glenview</t>
  </si>
  <si>
    <t>Evans Grove Road</t>
  </si>
  <si>
    <t>Exbury Street, Minyama</t>
  </si>
  <si>
    <t>Exbury Street</t>
  </si>
  <si>
    <t>Exeter Way, Caloundra West</t>
  </si>
  <si>
    <t>Exeter Way</t>
  </si>
  <si>
    <t>Eyre Place, Caloundra West</t>
  </si>
  <si>
    <t>Eyre Place</t>
  </si>
  <si>
    <t>Eyries Court, Little Mountain</t>
  </si>
  <si>
    <t>Eyries Court</t>
  </si>
  <si>
    <t>Fairlie Crescent, Moffat Beach</t>
  </si>
  <si>
    <t>Fairlie Crescent</t>
  </si>
  <si>
    <t>Fairview Court, Maleny</t>
  </si>
  <si>
    <t>Fairview Court</t>
  </si>
  <si>
    <t>Fairy Wren Court, Beerwah</t>
  </si>
  <si>
    <t>Fairy Wren Court</t>
  </si>
  <si>
    <t>Fantail Place, Wurtulla</t>
  </si>
  <si>
    <t>Farlow Street, Currimundi</t>
  </si>
  <si>
    <t>Farlow Street</t>
  </si>
  <si>
    <t>Farlow Lane, Caloundra</t>
  </si>
  <si>
    <t>Farlow Lane</t>
  </si>
  <si>
    <t>Feathertop Circuit, Caloundra West</t>
  </si>
  <si>
    <t>Feathertop Circuit</t>
  </si>
  <si>
    <t>Fern Gully Place, Mooloolah Valley</t>
  </si>
  <si>
    <t>Fern Gully Place</t>
  </si>
  <si>
    <t>Fernleaf Court, Currimundi</t>
  </si>
  <si>
    <t>Fernleaf Court</t>
  </si>
  <si>
    <t>Ferris Lane, Peachester</t>
  </si>
  <si>
    <t>Ferris Lane</t>
  </si>
  <si>
    <t>Fig Street, Maleny</t>
  </si>
  <si>
    <t>Fig Street</t>
  </si>
  <si>
    <t>Fig Tree Drive, Beerwah</t>
  </si>
  <si>
    <t>Fig Tree Drive</t>
  </si>
  <si>
    <t>Fiji Court, Parrearra</t>
  </si>
  <si>
    <t>Fiji Court</t>
  </si>
  <si>
    <t>Finch Court, Bokarina</t>
  </si>
  <si>
    <t>Finch Court</t>
  </si>
  <si>
    <t>Finnegan Place, Pelican Waters</t>
  </si>
  <si>
    <t>Finnegan Place</t>
  </si>
  <si>
    <t>Firefly Street, Pelican Waters</t>
  </si>
  <si>
    <t>Firefly Street</t>
  </si>
  <si>
    <t>Firetail Court, Wurtulla</t>
  </si>
  <si>
    <t>Firetail Place, Glenview</t>
  </si>
  <si>
    <t>Firetail Place</t>
  </si>
  <si>
    <t>First Avenue, Caloundra</t>
  </si>
  <si>
    <t>Firth Court, Landsborough</t>
  </si>
  <si>
    <t>Firth Court</t>
  </si>
  <si>
    <t>Fisher Road, Peachester</t>
  </si>
  <si>
    <t>Fisher Road</t>
  </si>
  <si>
    <t>Fitzroy Court, Parrearra</t>
  </si>
  <si>
    <t>Flame Street, Maleny</t>
  </si>
  <si>
    <t>Flame Street</t>
  </si>
  <si>
    <t>Flametree Place, Currimundi</t>
  </si>
  <si>
    <t>Flametree Place</t>
  </si>
  <si>
    <t>Flamingo Street, Little Mountain</t>
  </si>
  <si>
    <t>Flamingo Street</t>
  </si>
  <si>
    <t>Fleiter Road, Conondale</t>
  </si>
  <si>
    <t>Fleiter Road</t>
  </si>
  <si>
    <t>Flesser Road, Reesville</t>
  </si>
  <si>
    <t>Flesser Road</t>
  </si>
  <si>
    <t>Flinders Street, Currimundi</t>
  </si>
  <si>
    <t>Flinders Street</t>
  </si>
  <si>
    <t>Flinders Avenue, Beerwah</t>
  </si>
  <si>
    <t>Flitcroft Place, Pelican Waters</t>
  </si>
  <si>
    <t>Flitcroft Place</t>
  </si>
  <si>
    <t>Flores Street, Parrearra</t>
  </si>
  <si>
    <t>Flores Street</t>
  </si>
  <si>
    <t>Foley Road, Beerwah</t>
  </si>
  <si>
    <t>Ford Road, Mooloolah Valley</t>
  </si>
  <si>
    <t>Ford Road</t>
  </si>
  <si>
    <t>Foreshore Court, Dicky Beach</t>
  </si>
  <si>
    <t>Foreshore Court</t>
  </si>
  <si>
    <t>Forest Lane, Landsborough</t>
  </si>
  <si>
    <t>Forest Lane</t>
  </si>
  <si>
    <t>Forest Court, Aroona</t>
  </si>
  <si>
    <t>Forest View Way, Little Mountain</t>
  </si>
  <si>
    <t>Forest View Way</t>
  </si>
  <si>
    <t>Forestdale Road, Landsborough</t>
  </si>
  <si>
    <t>Forestdale Road</t>
  </si>
  <si>
    <t>Forestry Road, Landsborough</t>
  </si>
  <si>
    <t>Forestry Road</t>
  </si>
  <si>
    <t>Forestry Office Road, Beerburrum</t>
  </si>
  <si>
    <t>Forestry Office Road</t>
  </si>
  <si>
    <t>Forsyth Place, Mooloolah Valley</t>
  </si>
  <si>
    <t>Forsyth Place</t>
  </si>
  <si>
    <t>Fort Place, Pelican Waters</t>
  </si>
  <si>
    <t>Fort Place</t>
  </si>
  <si>
    <t>Fortier Street, Pelican Waters</t>
  </si>
  <si>
    <t>Fortier Street</t>
  </si>
  <si>
    <t>Fortune Avenue, Peachester</t>
  </si>
  <si>
    <t>Fortune Avenue</t>
  </si>
  <si>
    <t>Fourth Avenue, Caloundra</t>
  </si>
  <si>
    <t>Francis Court, Pelican Waters</t>
  </si>
  <si>
    <t>Francis Court</t>
  </si>
  <si>
    <t>Francis Road, Peachester</t>
  </si>
  <si>
    <t>Franks Lane, Mooloolah Valley</t>
  </si>
  <si>
    <t>Franks Lane</t>
  </si>
  <si>
    <t>Fraser Road, Beerwah</t>
  </si>
  <si>
    <t>Fraser Road</t>
  </si>
  <si>
    <t>Fraser Court, Little Mountain</t>
  </si>
  <si>
    <t>Fraser Court</t>
  </si>
  <si>
    <t>Fred Chaplin Circuit, Bells Creek</t>
  </si>
  <si>
    <t>Fred Chaplin Circuit</t>
  </si>
  <si>
    <t>Free Street, Beerwah</t>
  </si>
  <si>
    <t>Free Street</t>
  </si>
  <si>
    <t>Freeman Court, Witta</t>
  </si>
  <si>
    <t>Freesia Close, Currimundi</t>
  </si>
  <si>
    <t>Freesia Close</t>
  </si>
  <si>
    <t>French Court, Golden Beach</t>
  </si>
  <si>
    <t>French Court</t>
  </si>
  <si>
    <t>Freshwater Court, Palmview</t>
  </si>
  <si>
    <t>Freshwater Court</t>
  </si>
  <si>
    <t>Fritz Park, Carpark</t>
  </si>
  <si>
    <t>Fritz Park</t>
  </si>
  <si>
    <t xml:space="preserve"> Carpark</t>
  </si>
  <si>
    <t>Frizzo Road, Palmview</t>
  </si>
  <si>
    <t>Frizzo Road</t>
  </si>
  <si>
    <t>Fullertons Road, Glass House Mountains</t>
  </si>
  <si>
    <t>Fullertons Road</t>
  </si>
  <si>
    <t>Fulmar Court, Aroona</t>
  </si>
  <si>
    <t>Fulmar Court</t>
  </si>
  <si>
    <t>Furlong Drive, Moffat Beach</t>
  </si>
  <si>
    <t>Furlong Drive</t>
  </si>
  <si>
    <t>Gairdner Street, Caloundra West</t>
  </si>
  <si>
    <t>Gairdner Street</t>
  </si>
  <si>
    <t>Gallery Place, Little Mountain</t>
  </si>
  <si>
    <t>Gallery Place</t>
  </si>
  <si>
    <t>Galley Street, Wurtulla</t>
  </si>
  <si>
    <t>Galley Street</t>
  </si>
  <si>
    <t>Galway Street, Caloundra West</t>
  </si>
  <si>
    <t>Galway Street</t>
  </si>
  <si>
    <t>Gam Avenue, Currimundi</t>
  </si>
  <si>
    <t>Gam Avenue</t>
  </si>
  <si>
    <t>Gamban Esplanade, Currimundi</t>
  </si>
  <si>
    <t>Gamban Esplanade</t>
  </si>
  <si>
    <t>Gannawarra Street, Currimundi</t>
  </si>
  <si>
    <t>Gannawarra Street</t>
  </si>
  <si>
    <t>Gannawarra Street Carpark</t>
  </si>
  <si>
    <t>Gannet Close, Wurtulla</t>
  </si>
  <si>
    <t>Gannet Close</t>
  </si>
  <si>
    <t>Gantry Road, Landsborough</t>
  </si>
  <si>
    <t>Gantry Road</t>
  </si>
  <si>
    <t>Gardenia Street, Currimundi</t>
  </si>
  <si>
    <t>Gardenia Street</t>
  </si>
  <si>
    <t>Gardens Square, Currimundi</t>
  </si>
  <si>
    <t>Gardens Square</t>
  </si>
  <si>
    <t>Gardner Street, Glass House Mountains</t>
  </si>
  <si>
    <t>Gardner Street</t>
  </si>
  <si>
    <t>Gardners Lane, North Maleny</t>
  </si>
  <si>
    <t>Gardners Lane</t>
  </si>
  <si>
    <t>Garrads Road, Glass House Mountains</t>
  </si>
  <si>
    <t>Garrads Road</t>
  </si>
  <si>
    <t>Gattera Road, Landsborough</t>
  </si>
  <si>
    <t>Gattera Road</t>
  </si>
  <si>
    <t>Gayandi Street, Wurtulla</t>
  </si>
  <si>
    <t>Gayandi Street</t>
  </si>
  <si>
    <t>Gaza Court, Aroona</t>
  </si>
  <si>
    <t>Gaza Court</t>
  </si>
  <si>
    <t>Geebung Court, Meridan Plains</t>
  </si>
  <si>
    <t>Geebung Court</t>
  </si>
  <si>
    <t>Gemelle Court, Witta</t>
  </si>
  <si>
    <t>Gemelle Court</t>
  </si>
  <si>
    <t>Rural Access Street</t>
  </si>
  <si>
    <t>Gemson Crescent, Moffat Beach</t>
  </si>
  <si>
    <t>Gemson Crescent</t>
  </si>
  <si>
    <t>Gentle Annie Road, Bald Knob</t>
  </si>
  <si>
    <t>Gentle Annie Road</t>
  </si>
  <si>
    <t>Geo Hawkins Crescent, Bells Creek</t>
  </si>
  <si>
    <t>Geo Hawkins Crescent</t>
  </si>
  <si>
    <t>Geoffrey Street, Caloundra West</t>
  </si>
  <si>
    <t>Geoffrey Street</t>
  </si>
  <si>
    <t>George Street, Caloundra</t>
  </si>
  <si>
    <t>Georgina Place, Beerwah</t>
  </si>
  <si>
    <t>Georgina Place</t>
  </si>
  <si>
    <t>Geraghty Lane, Wootha</t>
  </si>
  <si>
    <t>Geraghty Lane</t>
  </si>
  <si>
    <t>Geraghty Creek Road, Conondale</t>
  </si>
  <si>
    <t>Geraghty Creek Road</t>
  </si>
  <si>
    <t>Gerbra Place, Bokarina</t>
  </si>
  <si>
    <t>Gerbra Place</t>
  </si>
  <si>
    <t>Gerrybell Street, Golden Beach</t>
  </si>
  <si>
    <t>Gerrybell Street</t>
  </si>
  <si>
    <t>Ghostgum Close, Little Mountain</t>
  </si>
  <si>
    <t>Ghostgum Close</t>
  </si>
  <si>
    <t>Giblin Road, Crohamhurst</t>
  </si>
  <si>
    <t>Giblin Road</t>
  </si>
  <si>
    <t>Gibson Avenue, Maleny</t>
  </si>
  <si>
    <t>Gibson Avenue</t>
  </si>
  <si>
    <t>Gidgee Court, Caloundra West</t>
  </si>
  <si>
    <t>Gilghi Court, Warana</t>
  </si>
  <si>
    <t>Gilghi Court</t>
  </si>
  <si>
    <t>Gillies Close, Caloundra West</t>
  </si>
  <si>
    <t>Gillies Close</t>
  </si>
  <si>
    <t>Gillingham Place, Pelican Waters</t>
  </si>
  <si>
    <t>Gillingham Place</t>
  </si>
  <si>
    <t>Gimbal Court, Wurtulla</t>
  </si>
  <si>
    <t>Gimbal Court</t>
  </si>
  <si>
    <t>Gipps Street, Caloundra West</t>
  </si>
  <si>
    <t>Gipps Street</t>
  </si>
  <si>
    <t>Gippsland Place, Caloundra West</t>
  </si>
  <si>
    <t>Gippsland Place</t>
  </si>
  <si>
    <t>Girraween Street, Warana</t>
  </si>
  <si>
    <t>Girraween Street</t>
  </si>
  <si>
    <t>Gladstone Parade, Moffat Beach</t>
  </si>
  <si>
    <t>Gladstone Parade</t>
  </si>
  <si>
    <t>Glasshouse State School (Carpark 2) Carpark</t>
  </si>
  <si>
    <t>Glasshouse-Woodford Road, Beerburrum</t>
  </si>
  <si>
    <t>Glasshouse-Woodford Road</t>
  </si>
  <si>
    <t>Glasshouse Parade, Maleny</t>
  </si>
  <si>
    <t>Glasshouse Parade</t>
  </si>
  <si>
    <t>Glenhaven Court, Glenview</t>
  </si>
  <si>
    <t>Glenhaven Court</t>
  </si>
  <si>
    <t>Glenmore Close, Caloundra West</t>
  </si>
  <si>
    <t>Glenmore Close</t>
  </si>
  <si>
    <t>Glennie Close, Caloundra West</t>
  </si>
  <si>
    <t>Glennie Close</t>
  </si>
  <si>
    <t>Glenray Avenue, Caloundra</t>
  </si>
  <si>
    <t>Glenray Avenue</t>
  </si>
  <si>
    <t>Glens Road, Balmoral Ridge</t>
  </si>
  <si>
    <t>Glens Road</t>
  </si>
  <si>
    <t>Glentree Street, Bokarina</t>
  </si>
  <si>
    <t>Glentree Street</t>
  </si>
  <si>
    <t>Glenview Road, Palmview</t>
  </si>
  <si>
    <t>Glenview Road</t>
  </si>
  <si>
    <t>Glenview State School Carpark</t>
  </si>
  <si>
    <t>Gloria Close, Glass House Mountains</t>
  </si>
  <si>
    <t>Gloria Close</t>
  </si>
  <si>
    <t>Goades Road, Cambroon</t>
  </si>
  <si>
    <t>Goades Road</t>
  </si>
  <si>
    <t>Godwin Place, Pelican Waters</t>
  </si>
  <si>
    <t>Godwin Place</t>
  </si>
  <si>
    <t>Gold Street, Aroona</t>
  </si>
  <si>
    <t>Gold Street</t>
  </si>
  <si>
    <t>Goldfinch Court, Wurtulla</t>
  </si>
  <si>
    <t>Goldfinch Court</t>
  </si>
  <si>
    <t>Golf Club Access Road, Caloundra</t>
  </si>
  <si>
    <t>Golf Club Access Road</t>
  </si>
  <si>
    <t>Gordon Place, Glass House Mountains</t>
  </si>
  <si>
    <t>Gordon Place</t>
  </si>
  <si>
    <t>Gordons Road, Conondale</t>
  </si>
  <si>
    <t>Gordons Road</t>
  </si>
  <si>
    <t>Gosling Street, Caloundra</t>
  </si>
  <si>
    <t>Gosling Street</t>
  </si>
  <si>
    <t>Gothic Parade, Currimundi</t>
  </si>
  <si>
    <t>Gothic Parade</t>
  </si>
  <si>
    <t>Gould Drive, Glass House Mountains</t>
  </si>
  <si>
    <t>Gould Drive</t>
  </si>
  <si>
    <t>Gowen Drive, Landsborough</t>
  </si>
  <si>
    <t>Gowen Drive</t>
  </si>
  <si>
    <t>Gowens Road, Peachester</t>
  </si>
  <si>
    <t>Gowens Road</t>
  </si>
  <si>
    <t>Grace Court, Pelican Waters</t>
  </si>
  <si>
    <t>Gradorean Street, Pelican Waters</t>
  </si>
  <si>
    <t>Gradorean Street</t>
  </si>
  <si>
    <t>Graham Drive, Landsborough</t>
  </si>
  <si>
    <t>Graham Drive</t>
  </si>
  <si>
    <t>Grampion Drive, Caloundra West</t>
  </si>
  <si>
    <t>Grampion Drive</t>
  </si>
  <si>
    <t>Grand Parade, Parrearra</t>
  </si>
  <si>
    <t>Grand Parade</t>
  </si>
  <si>
    <t>Grandview Road, Balmoral Ridge</t>
  </si>
  <si>
    <t>Grandview Road</t>
  </si>
  <si>
    <t>Granite Lane, Curramore</t>
  </si>
  <si>
    <t>Granite Lane</t>
  </si>
  <si>
    <t>Grant Street, Battery Hill</t>
  </si>
  <si>
    <t>Granville Gardens, Moffat Beach</t>
  </si>
  <si>
    <t>Granville Gardens</t>
  </si>
  <si>
    <t>Grasstree Court, Pelican Waters</t>
  </si>
  <si>
    <t>Grebe Street, Caloundra West</t>
  </si>
  <si>
    <t>Greber Road, Beerwah</t>
  </si>
  <si>
    <t>Greber Road</t>
  </si>
  <si>
    <t>Green Place, Currimundi</t>
  </si>
  <si>
    <t>Green Place</t>
  </si>
  <si>
    <t>Greenacres Court, Glenview</t>
  </si>
  <si>
    <t>Greenacres Court</t>
  </si>
  <si>
    <t>Greenhaven Drive, Palmview</t>
  </si>
  <si>
    <t>Greenhaven Drive</t>
  </si>
  <si>
    <t>Greenhills Esplanade, Maleny</t>
  </si>
  <si>
    <t>Greenhills Esplanade</t>
  </si>
  <si>
    <t>Greensboro Place, Little Mountain</t>
  </si>
  <si>
    <t>Greensboro Place</t>
  </si>
  <si>
    <t>Greenvale Court, Little Mountain</t>
  </si>
  <si>
    <t>Greenview Avenue, Beerwah</t>
  </si>
  <si>
    <t>Greenview Avenue</t>
  </si>
  <si>
    <t>Greenville Street, Pelican Waters</t>
  </si>
  <si>
    <t>Greenville Street</t>
  </si>
  <si>
    <t>Greenwood Place, Little Mountain</t>
  </si>
  <si>
    <t>Greenwood Place</t>
  </si>
  <si>
    <t>Gregory Street, Golden Beach</t>
  </si>
  <si>
    <t>Gregory Street</t>
  </si>
  <si>
    <t>Gregson Place, Caloundra</t>
  </si>
  <si>
    <t>Gregson Place</t>
  </si>
  <si>
    <t>Grenada Way, Parrearra</t>
  </si>
  <si>
    <t>Grenada Way</t>
  </si>
  <si>
    <t>Grevillea Court, Moffat Beach</t>
  </si>
  <si>
    <t>Grevillea Court</t>
  </si>
  <si>
    <t>Grey Gum Drive, Caloundra West</t>
  </si>
  <si>
    <t>Grey Gum Drive</t>
  </si>
  <si>
    <t>Greygum Place, Currimundi</t>
  </si>
  <si>
    <t>Greygum Place</t>
  </si>
  <si>
    <t>Griffin Crescent, Caloundra West</t>
  </si>
  <si>
    <t>Griffin Crescent</t>
  </si>
  <si>
    <t>Grigor Street, Moffat Beach</t>
  </si>
  <si>
    <t>Grigor Street</t>
  </si>
  <si>
    <t>Grigor Street West, Moffat Beach</t>
  </si>
  <si>
    <t>Grigor Street West</t>
  </si>
  <si>
    <t>Grigor Road, Conondale</t>
  </si>
  <si>
    <t>Grigor Road</t>
  </si>
  <si>
    <t>Grundon Road, Conondale</t>
  </si>
  <si>
    <t>Grundon Road</t>
  </si>
  <si>
    <t>Guilgoyle Court, Glenview</t>
  </si>
  <si>
    <t>Guilgoyle Court</t>
  </si>
  <si>
    <t>Gulai Street, Buddina</t>
  </si>
  <si>
    <t>Gulai Street</t>
  </si>
  <si>
    <t>Gull Place, Parrearra</t>
  </si>
  <si>
    <t>Gull Place</t>
  </si>
  <si>
    <t>Gumland Drive, Witta</t>
  </si>
  <si>
    <t>Gumland Drive</t>
  </si>
  <si>
    <t>Gumnut Street, Currimundi</t>
  </si>
  <si>
    <t>Gumnut Street</t>
  </si>
  <si>
    <t>Gumtree Pocket Court, Little Mountain</t>
  </si>
  <si>
    <t>Gumtree Pocket Court</t>
  </si>
  <si>
    <t>Gumview Place, Little Mountain</t>
  </si>
  <si>
    <t>Gumview Place</t>
  </si>
  <si>
    <t>Guymer Court, Caloundra West</t>
  </si>
  <si>
    <t>Guymer Court</t>
  </si>
  <si>
    <t>Gwen Court, Landsborough</t>
  </si>
  <si>
    <t>Gwen Court</t>
  </si>
  <si>
    <t>Gympie Street North, Landsborough</t>
  </si>
  <si>
    <t>Gympie Street North</t>
  </si>
  <si>
    <t>Gympie Street South, Landsborough</t>
  </si>
  <si>
    <t>Gympie Street South</t>
  </si>
  <si>
    <t>Haig Street, Golden Beach</t>
  </si>
  <si>
    <t>Haig Street</t>
  </si>
  <si>
    <t>Hakea Avenue, Maleny</t>
  </si>
  <si>
    <t>Hakea Avenue</t>
  </si>
  <si>
    <t>Halls Bay Road, Coochin Creek</t>
  </si>
  <si>
    <t>Halls Bay Road</t>
  </si>
  <si>
    <t>Halyard Drive, Wurtulla</t>
  </si>
  <si>
    <t>Halyard Drive</t>
  </si>
  <si>
    <t>Hamilton Close, Mooloolah Valley</t>
  </si>
  <si>
    <t>Hamilton Close</t>
  </si>
  <si>
    <t>Hankinson Street, Golden Beach</t>
  </si>
  <si>
    <t>Hankinson Street</t>
  </si>
  <si>
    <t>Hans Street, Caloundra West</t>
  </si>
  <si>
    <t>Hans Street</t>
  </si>
  <si>
    <t>Hanwell Court, Little Mountain</t>
  </si>
  <si>
    <t>Hanwell Court</t>
  </si>
  <si>
    <t>Hapgood Road, Landsborough</t>
  </si>
  <si>
    <t>Hapgood Road</t>
  </si>
  <si>
    <t>Happy Valley Carpark</t>
  </si>
  <si>
    <t>Harbour Parade, Buddina</t>
  </si>
  <si>
    <t>Harbour Parade</t>
  </si>
  <si>
    <t>Harbourlights Way, Pelican Waters</t>
  </si>
  <si>
    <t>Harbourlights Way</t>
  </si>
  <si>
    <t>Harch Road, Witta</t>
  </si>
  <si>
    <t>Harch Road</t>
  </si>
  <si>
    <t>Hardwood Road, Landsborough</t>
  </si>
  <si>
    <t>Hardwood Road</t>
  </si>
  <si>
    <t>Hargreaves Street, Currimundi</t>
  </si>
  <si>
    <t>Hargreaves Street</t>
  </si>
  <si>
    <t>Harker Court, Little Mountain</t>
  </si>
  <si>
    <t>Harker Court</t>
  </si>
  <si>
    <t>Harley Street, Glass House Mountains</t>
  </si>
  <si>
    <t>Harley Street</t>
  </si>
  <si>
    <t>Harold Place, Peachester</t>
  </si>
  <si>
    <t>Harold Place</t>
  </si>
  <si>
    <t>Harper Creek Road, Conondale</t>
  </si>
  <si>
    <t>Harper Creek Road</t>
  </si>
  <si>
    <t>Harrier Street, Aroona</t>
  </si>
  <si>
    <t>Harrier Street</t>
  </si>
  <si>
    <t>Harris Road, Diamond Valley</t>
  </si>
  <si>
    <t>Harris Road</t>
  </si>
  <si>
    <t>Harry Place, Beerwah</t>
  </si>
  <si>
    <t>Harry Place</t>
  </si>
  <si>
    <t>Hartley Crescent, Pelican Waters</t>
  </si>
  <si>
    <t>Hartley Crescent</t>
  </si>
  <si>
    <t>Hatten Street, Mooloolah Valley</t>
  </si>
  <si>
    <t>Hatten Street</t>
  </si>
  <si>
    <t>Hayman Street, Parrearra</t>
  </si>
  <si>
    <t>Hayman Street</t>
  </si>
  <si>
    <t>Hazeldyne Court, Pelican Waters</t>
  </si>
  <si>
    <t>Hazeldyne Court</t>
  </si>
  <si>
    <t>Headlands Court, Moffat Beach</t>
  </si>
  <si>
    <t>Headlands Court</t>
  </si>
  <si>
    <t>Heath Court, Little Mountain</t>
  </si>
  <si>
    <t>Heath Court</t>
  </si>
  <si>
    <t>Heatherdale Court, Little Mountain</t>
  </si>
  <si>
    <t>Heatherdale Court</t>
  </si>
  <si>
    <t>Heathglen Court, Little Mountain</t>
  </si>
  <si>
    <t>Heathglen Court</t>
  </si>
  <si>
    <t>Heights Road, Beerwah</t>
  </si>
  <si>
    <t>Heights Road</t>
  </si>
  <si>
    <t>Heilig Court, Glass House Mountains</t>
  </si>
  <si>
    <t>Heilig Court</t>
  </si>
  <si>
    <t>Helen Street, Caloundra West</t>
  </si>
  <si>
    <t>Helen Street</t>
  </si>
  <si>
    <t>Helm Crescent, Wurtulla</t>
  </si>
  <si>
    <t>Helm Crescent</t>
  </si>
  <si>
    <t>Hempstock Street, Glass House Mountains</t>
  </si>
  <si>
    <t>Hempstock Street</t>
  </si>
  <si>
    <t>Henebery Place, Caloundra West</t>
  </si>
  <si>
    <t>Henebery Place</t>
  </si>
  <si>
    <t>Henry Court, Glass House Mountains</t>
  </si>
  <si>
    <t>Henry Court</t>
  </si>
  <si>
    <t>Henzell Street, Dicky Beach</t>
  </si>
  <si>
    <t>Henzell Street</t>
  </si>
  <si>
    <t>Hereward Street, Pelican Waters</t>
  </si>
  <si>
    <t>Hereward Street</t>
  </si>
  <si>
    <t>Heritage Drive, Glass House Mountains</t>
  </si>
  <si>
    <t>Heron Drive, Aroona</t>
  </si>
  <si>
    <t>Heron Drive</t>
  </si>
  <si>
    <t>Herron Road, Conondale</t>
  </si>
  <si>
    <t>Herron Road</t>
  </si>
  <si>
    <t>Hibiscus Avenue, Beerburrum</t>
  </si>
  <si>
    <t>Hibiscus Street, Beerwah</t>
  </si>
  <si>
    <t>High Street, Peachester</t>
  </si>
  <si>
    <t>High Street</t>
  </si>
  <si>
    <t>High Park Crescent, Little Mountain</t>
  </si>
  <si>
    <t>High Park Crescent</t>
  </si>
  <si>
    <t>Highclare Court, Little Mountain</t>
  </si>
  <si>
    <t>Highclare Court</t>
  </si>
  <si>
    <t>Highland Terrace, Little Mountain</t>
  </si>
  <si>
    <t>Highland Terrace</t>
  </si>
  <si>
    <t>Hill Street, Battery Hill</t>
  </si>
  <si>
    <t>Hillcrest Court, Beerwah</t>
  </si>
  <si>
    <t>Hillcrest Court</t>
  </si>
  <si>
    <t>Hillside Road, Glass House Mountains</t>
  </si>
  <si>
    <t>Hillside Road</t>
  </si>
  <si>
    <t>Hillside Court, Little Mountain</t>
  </si>
  <si>
    <t>Hilltop Crescent, Maleny</t>
  </si>
  <si>
    <t>Hillview Crescent, Little Mountain</t>
  </si>
  <si>
    <t>Hillview Crescent</t>
  </si>
  <si>
    <t>Hinchinbrook Court, Little Mountain</t>
  </si>
  <si>
    <t>Hinchinbrook Court</t>
  </si>
  <si>
    <t>Hinterland Drive, Little Mountain</t>
  </si>
  <si>
    <t>Hinterland Drive</t>
  </si>
  <si>
    <t>Hodgens Road, Peachester</t>
  </si>
  <si>
    <t>Hodgens Road</t>
  </si>
  <si>
    <t>Hodgens Street, Kings Beach</t>
  </si>
  <si>
    <t>Hodgens Street</t>
  </si>
  <si>
    <t>Hollingsworth Road, Beerburrum</t>
  </si>
  <si>
    <t>Hollingsworth Road</t>
  </si>
  <si>
    <t>Holmes Street, Currimundi</t>
  </si>
  <si>
    <t>Holmes Street</t>
  </si>
  <si>
    <t>Holt Street, Currimundi</t>
  </si>
  <si>
    <t>Holt Street</t>
  </si>
  <si>
    <t>Holt Road, Beerwah</t>
  </si>
  <si>
    <t>Holt Road</t>
  </si>
  <si>
    <t>Homestead Drive, Little Mountain</t>
  </si>
  <si>
    <t>Honey Farm Road, Meridan Plains</t>
  </si>
  <si>
    <t>Honey Farm Road</t>
  </si>
  <si>
    <t>Honeyeater Lane, Maleny</t>
  </si>
  <si>
    <t>Honeyeater Lane</t>
  </si>
  <si>
    <t>Honeysuckle Drive, Bokarina</t>
  </si>
  <si>
    <t>Honeysuckle Lane, Maleny</t>
  </si>
  <si>
    <t>Honeywood Court, Currimundi</t>
  </si>
  <si>
    <t>Honeywood Court</t>
  </si>
  <si>
    <t>Hooper Road, North Maleny</t>
  </si>
  <si>
    <t>Hooper Road</t>
  </si>
  <si>
    <t>Hotspur Crescent, Little Mountain</t>
  </si>
  <si>
    <t>Hotspur Crescent</t>
  </si>
  <si>
    <t>Hovard Road, Bald Knob</t>
  </si>
  <si>
    <t>Hovard Road</t>
  </si>
  <si>
    <t>Rural Collector</t>
  </si>
  <si>
    <t>Hovea Street, Aroona</t>
  </si>
  <si>
    <t>Hovea Street</t>
  </si>
  <si>
    <t>Howea Close, Currimundi</t>
  </si>
  <si>
    <t>Howea Close</t>
  </si>
  <si>
    <t>Howells Knob Lookout Road, Reesville</t>
  </si>
  <si>
    <t>Howells Knob Lookout Road</t>
  </si>
  <si>
    <t>Howitt Street, Caloundra West</t>
  </si>
  <si>
    <t>Howitt Street</t>
  </si>
  <si>
    <t>Hume Lane, Peachester</t>
  </si>
  <si>
    <t>Hume Lane</t>
  </si>
  <si>
    <t>Hume Street, Golden Beach</t>
  </si>
  <si>
    <t>Hume Parade, Currimundi</t>
  </si>
  <si>
    <t>Hume Parade</t>
  </si>
  <si>
    <t>Humphries Road, Elaman Creek</t>
  </si>
  <si>
    <t>Humphries Road</t>
  </si>
  <si>
    <t>Huntley Place, Caloundra West</t>
  </si>
  <si>
    <t>Huntley Place</t>
  </si>
  <si>
    <t>Hunts Road, Elaman Creek</t>
  </si>
  <si>
    <t>Hunts Road</t>
  </si>
  <si>
    <t>Huon Place, Currimundi</t>
  </si>
  <si>
    <t>Huon Place</t>
  </si>
  <si>
    <t>Ian Street, Caloundra</t>
  </si>
  <si>
    <t>Ian Street</t>
  </si>
  <si>
    <t>Ibis Court, Parrearra</t>
  </si>
  <si>
    <t>Ibis Court</t>
  </si>
  <si>
    <t>Idris Court, Landsborough</t>
  </si>
  <si>
    <t>Idris Court</t>
  </si>
  <si>
    <t>Ikara Street, Battery Hill</t>
  </si>
  <si>
    <t>Ikara Street</t>
  </si>
  <si>
    <t>Ilaroo Crescent, Warana</t>
  </si>
  <si>
    <t>Ilaroo Crescent</t>
  </si>
  <si>
    <t>Illawong Street, Buddina</t>
  </si>
  <si>
    <t>Illing Court, Landsborough</t>
  </si>
  <si>
    <t>Illing Court</t>
  </si>
  <si>
    <t>Iluka Avenue, Buddina</t>
  </si>
  <si>
    <t>Iluka Avenue</t>
  </si>
  <si>
    <t>Ilumba Street, Buddina</t>
  </si>
  <si>
    <t>Ilumba Street</t>
  </si>
  <si>
    <t>Ilya Street, Currimundi</t>
  </si>
  <si>
    <t>Ilya Street</t>
  </si>
  <si>
    <t>Indoor Sports Stadium Road, Caloundra</t>
  </si>
  <si>
    <t>Indoor Sports Stadium Road</t>
  </si>
  <si>
    <t>Caloundra &amp; Districts Australia Rules Football Club Carpark</t>
  </si>
  <si>
    <t>Industrial Avenue, Caloundra West</t>
  </si>
  <si>
    <t>Innovation Parkway, Birtinya</t>
  </si>
  <si>
    <t>Innovation Parkway</t>
  </si>
  <si>
    <t>Inverleigh Court, Beerwah</t>
  </si>
  <si>
    <t>Inverleigh Court</t>
  </si>
  <si>
    <t>Investigator Place, Pelican Waters</t>
  </si>
  <si>
    <t>Investigator Place</t>
  </si>
  <si>
    <t>Iona Road, Beerburrum</t>
  </si>
  <si>
    <t>Iona Road</t>
  </si>
  <si>
    <t>Iris Place, Bokarina</t>
  </si>
  <si>
    <t>Iris Place</t>
  </si>
  <si>
    <t>Ironbark Road, Little Mountain</t>
  </si>
  <si>
    <t>Irwin Road, Beerwah</t>
  </si>
  <si>
    <t>Irwin Road</t>
  </si>
  <si>
    <t>Isambert Road, Glenview</t>
  </si>
  <si>
    <t>Isambert Road</t>
  </si>
  <si>
    <t>Isambert Road, Landsborough</t>
  </si>
  <si>
    <t>Island Court, Minyama</t>
  </si>
  <si>
    <t>Island Court</t>
  </si>
  <si>
    <t>Ivadale Boulevard, Little Mountain</t>
  </si>
  <si>
    <t>Ivadale Boulevard</t>
  </si>
  <si>
    <t>Ivy Street, Dicky Beach</t>
  </si>
  <si>
    <t>Ivy Street</t>
  </si>
  <si>
    <t>Jabiru Drive, Wurtulla</t>
  </si>
  <si>
    <t>Jabiru Drive</t>
  </si>
  <si>
    <t>Jabiru Court, Maleny</t>
  </si>
  <si>
    <t>Jabiru Court</t>
  </si>
  <si>
    <t>Jacana Street, Currimundi</t>
  </si>
  <si>
    <t>Jacaranda Place, Maleny</t>
  </si>
  <si>
    <t>Jackman Street, Moffat Beach</t>
  </si>
  <si>
    <t>Jackman Street</t>
  </si>
  <si>
    <t>Jade Court, Little Mountain</t>
  </si>
  <si>
    <t>Jade Court</t>
  </si>
  <si>
    <t>Jager Drive, Conondale</t>
  </si>
  <si>
    <t>Jager Drive</t>
  </si>
  <si>
    <t>Jamaica Way, Parrearra</t>
  </si>
  <si>
    <t>Jamaica Way</t>
  </si>
  <si>
    <t>James Court, Beerwah</t>
  </si>
  <si>
    <t>Jannali Court, Peachester</t>
  </si>
  <si>
    <t>Jannali Court</t>
  </si>
  <si>
    <t>Jarrah Street, Minyama</t>
  </si>
  <si>
    <t>Jasmin Circle, Bokarina</t>
  </si>
  <si>
    <t>Jasmin Circle</t>
  </si>
  <si>
    <t>Jason Place, Little Mountain</t>
  </si>
  <si>
    <t>Jason Place</t>
  </si>
  <si>
    <t>Jean Street, Dicky Beach</t>
  </si>
  <si>
    <t>Jean Street</t>
  </si>
  <si>
    <t>Jeanne Court, Peachester</t>
  </si>
  <si>
    <t>Jeanne Court</t>
  </si>
  <si>
    <t>Jeffreys Court, Moffat Beach</t>
  </si>
  <si>
    <t>Jeffreys Court</t>
  </si>
  <si>
    <t>Jeffreys Road, Glass House Mountains</t>
  </si>
  <si>
    <t>Jeffreys Road</t>
  </si>
  <si>
    <t>Jelen Drive, Mooloolah Valley</t>
  </si>
  <si>
    <t>Jelen Drive</t>
  </si>
  <si>
    <t>Jellicoe Street, Golden Beach</t>
  </si>
  <si>
    <t>Jellicoe Street</t>
  </si>
  <si>
    <t>Jersey Place, Parrearra</t>
  </si>
  <si>
    <t>Jersey Place</t>
  </si>
  <si>
    <t>Jessica Boulevard, Minyama</t>
  </si>
  <si>
    <t>Jessica Boulevard</t>
  </si>
  <si>
    <t>Jessica Park Carpark</t>
  </si>
  <si>
    <t>Jewel Street, Golden Beach</t>
  </si>
  <si>
    <t>Jewel Street</t>
  </si>
  <si>
    <t>Jib Street, Wurtulla</t>
  </si>
  <si>
    <t>Jib Street</t>
  </si>
  <si>
    <t>Jillian Road, Diamond Valley</t>
  </si>
  <si>
    <t>Jillian Road</t>
  </si>
  <si>
    <t>Jinang Street, Warana</t>
  </si>
  <si>
    <t>Jinang Street</t>
  </si>
  <si>
    <t>Joan Street, Golden Beach</t>
  </si>
  <si>
    <t>Joan Street</t>
  </si>
  <si>
    <t>Jocelyn Street, Caloundra West</t>
  </si>
  <si>
    <t>Jocelyn Street</t>
  </si>
  <si>
    <t>John Street, Caloundra</t>
  </si>
  <si>
    <t>Johnston Road, Glass House Mountains</t>
  </si>
  <si>
    <t>Johnston Road</t>
  </si>
  <si>
    <t>Jolly Crescent, Beerwah</t>
  </si>
  <si>
    <t>Jolly Crescent</t>
  </si>
  <si>
    <t>Jones Street, Mooloolah Valley</t>
  </si>
  <si>
    <t>Jones Street</t>
  </si>
  <si>
    <t>Jordan Street, Meridan Plains</t>
  </si>
  <si>
    <t>Jordan Street</t>
  </si>
  <si>
    <t>Jordana Place, Glass House Mountains</t>
  </si>
  <si>
    <t>Jordana Place</t>
  </si>
  <si>
    <t>Joshua Close, Little Mountain</t>
  </si>
  <si>
    <t>Joshua Close</t>
  </si>
  <si>
    <t>Judds Road, Glass House Mountains</t>
  </si>
  <si>
    <t>Judds Road</t>
  </si>
  <si>
    <t>Judy Street, Golden Beach</t>
  </si>
  <si>
    <t>Judy Street</t>
  </si>
  <si>
    <t>Jules Square, Currimundi</t>
  </si>
  <si>
    <t>Jules Square</t>
  </si>
  <si>
    <t>Julia Court, Glass House Mountains</t>
  </si>
  <si>
    <t>Julia Court</t>
  </si>
  <si>
    <t>Julian Street, Peachester</t>
  </si>
  <si>
    <t>Julian Street</t>
  </si>
  <si>
    <t>June Street, Golden Beach</t>
  </si>
  <si>
    <t>June Street</t>
  </si>
  <si>
    <t>Juno Drive, Aroona</t>
  </si>
  <si>
    <t>Juno Drive</t>
  </si>
  <si>
    <t>Justin Court, Moffat Beach</t>
  </si>
  <si>
    <t>Justin Court</t>
  </si>
  <si>
    <t>Kakadu Court, Little Mountain</t>
  </si>
  <si>
    <t>Kakadu Court</t>
  </si>
  <si>
    <t>Kalana Road, Currimundi</t>
  </si>
  <si>
    <t>Kalana Road</t>
  </si>
  <si>
    <t>Kalanda Court, Dicky Beach</t>
  </si>
  <si>
    <t>Kalanda Court</t>
  </si>
  <si>
    <t>Kalawa Street, Buddina</t>
  </si>
  <si>
    <t>Kalawa Street</t>
  </si>
  <si>
    <t>Kalinga Street, Caloundra</t>
  </si>
  <si>
    <t>Kalinga Street</t>
  </si>
  <si>
    <t>Kalowendha Avenue, Pelican Waters</t>
  </si>
  <si>
    <t>Kalowendha Avenue</t>
  </si>
  <si>
    <t>Kamala Place, Meridan Plains</t>
  </si>
  <si>
    <t>Kamala Place</t>
  </si>
  <si>
    <t>Kambora Street, Warana</t>
  </si>
  <si>
    <t>Kambora Street</t>
  </si>
  <si>
    <t>Kangaroo Drive, Little Mountain</t>
  </si>
  <si>
    <t>Kangaroo Drive</t>
  </si>
  <si>
    <t>Karalise Court, Buddina</t>
  </si>
  <si>
    <t>Karalise Court</t>
  </si>
  <si>
    <t>Karanne Drive, Mooloolah Valley</t>
  </si>
  <si>
    <t>Karanne Drive</t>
  </si>
  <si>
    <t>Kardinia Street, Minyama</t>
  </si>
  <si>
    <t>Kardinia Street</t>
  </si>
  <si>
    <t>Karkawarri Court, Buddina</t>
  </si>
  <si>
    <t>Karkawarri Court</t>
  </si>
  <si>
    <t>Karobean Place, Wurtulla</t>
  </si>
  <si>
    <t>Karobean Place</t>
  </si>
  <si>
    <t>Karumba Street, Warana</t>
  </si>
  <si>
    <t>Karumba Street</t>
  </si>
  <si>
    <t>Karunda Street, Wurtulla</t>
  </si>
  <si>
    <t>Karunda Street</t>
  </si>
  <si>
    <t>Kate Court, Beerwah</t>
  </si>
  <si>
    <t>Kate Court</t>
  </si>
  <si>
    <t>Katherine Street, Beerwah</t>
  </si>
  <si>
    <t>Katoa Street, Buddina</t>
  </si>
  <si>
    <t>Kauri Place, Currimundi</t>
  </si>
  <si>
    <t>Kauri Place</t>
  </si>
  <si>
    <t>Kawana Way, Mountain Creek</t>
  </si>
  <si>
    <t>Kawana Way</t>
  </si>
  <si>
    <t>Kawana Community Centre &amp; Library Carpark</t>
  </si>
  <si>
    <t>Kawana Island Boulevard, Parrearra</t>
  </si>
  <si>
    <t>Kawana Island Boulevard</t>
  </si>
  <si>
    <t>Kawana Aquatic Centre Carpark</t>
  </si>
  <si>
    <t>Kawana Sports Ground Road, Bokarina</t>
  </si>
  <si>
    <t>Kawana Sports Ground Road</t>
  </si>
  <si>
    <t>Kawana Beach (Beach Access No 220 &amp; 221) Carpark</t>
  </si>
  <si>
    <t>Keel Court, Wurtulla</t>
  </si>
  <si>
    <t>Kello Road, Beerwah</t>
  </si>
  <si>
    <t>Kello Road</t>
  </si>
  <si>
    <t>Kels Lane, Reesville</t>
  </si>
  <si>
    <t>Kels Lane</t>
  </si>
  <si>
    <t>Keneland Drive, Little Mountain</t>
  </si>
  <si>
    <t>Keneland Drive</t>
  </si>
  <si>
    <t>Kenilworth Road Service Lane, Witta</t>
  </si>
  <si>
    <t>Kenilworth Road Service Lane</t>
  </si>
  <si>
    <t>Kennedy Parade, Golden Beach</t>
  </si>
  <si>
    <t>Kennedy Parade</t>
  </si>
  <si>
    <t>Kennedy Road, Conondale</t>
  </si>
  <si>
    <t>Kenny Court, Landsborough</t>
  </si>
  <si>
    <t>Kenny Court</t>
  </si>
  <si>
    <t>Kensington Drive, Minyama</t>
  </si>
  <si>
    <t>Kentucky Court, Little Mountain</t>
  </si>
  <si>
    <t>Kentucky Court</t>
  </si>
  <si>
    <t>Kesteven Street, Pelican Waters</t>
  </si>
  <si>
    <t>Kesteven Street</t>
  </si>
  <si>
    <t>Kestrel Street, Aroona</t>
  </si>
  <si>
    <t>Kestrel Street</t>
  </si>
  <si>
    <t>Ketch Street, Wurtulla</t>
  </si>
  <si>
    <t>Ketch Street</t>
  </si>
  <si>
    <t>Kevdon Street, Golden Beach</t>
  </si>
  <si>
    <t>Kevdon Street</t>
  </si>
  <si>
    <t>Kew Place, Minyama</t>
  </si>
  <si>
    <t>Kew Place</t>
  </si>
  <si>
    <t>Kiama Street, Battery Hill</t>
  </si>
  <si>
    <t>Kidaman Creek Road, Curramore</t>
  </si>
  <si>
    <t>Kilbride Court, Caloundra West</t>
  </si>
  <si>
    <t>Kilbride Court</t>
  </si>
  <si>
    <t>Kilcoy Lane, Conondale</t>
  </si>
  <si>
    <t>Kilcoy Lane</t>
  </si>
  <si>
    <t>Kilcoy-Beerwah Road, Beerwah</t>
  </si>
  <si>
    <t>Kilcoy-Beerwah Road</t>
  </si>
  <si>
    <t>King Street, Kings Beach</t>
  </si>
  <si>
    <t>King Road, Mooloolah Valley</t>
  </si>
  <si>
    <t>King Road</t>
  </si>
  <si>
    <t>King Orchid Drive, Little Mountain</t>
  </si>
  <si>
    <t>King Orchid Drive</t>
  </si>
  <si>
    <t>King Parrot Avenue, Glass House Mountains</t>
  </si>
  <si>
    <t>King Parrot Avenue</t>
  </si>
  <si>
    <t>Kingfisher Street, Aroona</t>
  </si>
  <si>
    <t>Kingfisher Street</t>
  </si>
  <si>
    <t>Kings Road, Glass House Mountains</t>
  </si>
  <si>
    <t>Kings Road</t>
  </si>
  <si>
    <t>Kings Lane, Maleny</t>
  </si>
  <si>
    <t>Kings Lane</t>
  </si>
  <si>
    <t>Kingsford Smith Parade, Moffat Beach</t>
  </si>
  <si>
    <t>Kingsley Court, Little Mountain</t>
  </si>
  <si>
    <t>Kingsley Court</t>
  </si>
  <si>
    <t>Kingston Court, Mooloolah Valley</t>
  </si>
  <si>
    <t>Kingston Court</t>
  </si>
  <si>
    <t>Kingsview Court, Little Mountain</t>
  </si>
  <si>
    <t>Kingsview Court</t>
  </si>
  <si>
    <t>Kinross Court, Caloundra West</t>
  </si>
  <si>
    <t>Kinross Court</t>
  </si>
  <si>
    <t>Kirsten Drive, Glass House Mountains</t>
  </si>
  <si>
    <t>Kirsten Drive</t>
  </si>
  <si>
    <t>Kitchener Street, Golden Beach</t>
  </si>
  <si>
    <t>Kitchener Street</t>
  </si>
  <si>
    <t>Kite Place, Parrearra</t>
  </si>
  <si>
    <t>Kite Place</t>
  </si>
  <si>
    <t>Knowles Place, Glass House Mountains</t>
  </si>
  <si>
    <t>Knowles Place</t>
  </si>
  <si>
    <t>Knox Avenue, Caloundra</t>
  </si>
  <si>
    <t>Knox Avenue</t>
  </si>
  <si>
    <t>Koala Court, Little Mountain</t>
  </si>
  <si>
    <t>Koala Court, Witta</t>
  </si>
  <si>
    <t>Komodo Court, Parrearra</t>
  </si>
  <si>
    <t>Komodo Court</t>
  </si>
  <si>
    <t>Kookaburra Crescent, Bokarina</t>
  </si>
  <si>
    <t>Kookaburra Crescent</t>
  </si>
  <si>
    <t>Koolena Street, Buddina</t>
  </si>
  <si>
    <t>Koolena Street</t>
  </si>
  <si>
    <t>Koolinda Street, Warana</t>
  </si>
  <si>
    <t>Koolinda Street</t>
  </si>
  <si>
    <t>Koopa Place, Pelican Waters</t>
  </si>
  <si>
    <t>Koopa Place</t>
  </si>
  <si>
    <t>Koorin Drive, Buddina</t>
  </si>
  <si>
    <t>Koorin Drive</t>
  </si>
  <si>
    <t>Kooringal Crescent, Buddina</t>
  </si>
  <si>
    <t>Kooringal Crescent</t>
  </si>
  <si>
    <t>Kowald Road, Landsborough</t>
  </si>
  <si>
    <t>Kowald Road</t>
  </si>
  <si>
    <t>Kowandi Street, Wurtulla</t>
  </si>
  <si>
    <t>Kowandi Street</t>
  </si>
  <si>
    <t>Krucks Road, Conondale</t>
  </si>
  <si>
    <t>Krucks Road</t>
  </si>
  <si>
    <t>Kulanda Street, Wurtulla</t>
  </si>
  <si>
    <t>Kulanda Street</t>
  </si>
  <si>
    <t>Kumala Street, Battery Hill</t>
  </si>
  <si>
    <t>Kumala Street</t>
  </si>
  <si>
    <t>Kumbada Court, Minyama</t>
  </si>
  <si>
    <t>Kumbada Court</t>
  </si>
  <si>
    <t>Kunari Street, Buddina</t>
  </si>
  <si>
    <t>Kunari Street</t>
  </si>
  <si>
    <t>Kuparra Court, Currimundi</t>
  </si>
  <si>
    <t>Kuparra Court</t>
  </si>
  <si>
    <t>Kuracca Street, Wurtulla</t>
  </si>
  <si>
    <t>Kuracca Street</t>
  </si>
  <si>
    <t>Kurrajong Court, Beerwah</t>
  </si>
  <si>
    <t>Kurrajong Crescent, Meridan Plains</t>
  </si>
  <si>
    <t>Kurrajong Crescent</t>
  </si>
  <si>
    <t>Kuthar Street, Pelican Waters</t>
  </si>
  <si>
    <t>Kuthar Street</t>
  </si>
  <si>
    <t>Kwila Place, Little Mountain</t>
  </si>
  <si>
    <t>Kwila Place</t>
  </si>
  <si>
    <t>Kyeema Street, Buddina</t>
  </si>
  <si>
    <t>Kyeema Street</t>
  </si>
  <si>
    <t>Kylemore Court, Caloundra West</t>
  </si>
  <si>
    <t>Kylemore Court</t>
  </si>
  <si>
    <t>La Balsa Park (Carpark 1) Carpark</t>
  </si>
  <si>
    <t>La Quinta Court, Glass House Mountains</t>
  </si>
  <si>
    <t>La Quinta Court</t>
  </si>
  <si>
    <t>La Rita Court, Pelican Waters</t>
  </si>
  <si>
    <t>La Rita Court</t>
  </si>
  <si>
    <t>Lacebark Street, Meridan Plains</t>
  </si>
  <si>
    <t>Lachlan Close, Caloundra West</t>
  </si>
  <si>
    <t>Lachlan Close</t>
  </si>
  <si>
    <t>Lachlan Crescent, Beerwah</t>
  </si>
  <si>
    <t>Lachlan Crescent</t>
  </si>
  <si>
    <t>Lake Kawana Boulevard, Bokarina</t>
  </si>
  <si>
    <t>Lake Kawana Boulevard</t>
  </si>
  <si>
    <t>Lake Vista Lane, Pelican Waters</t>
  </si>
  <si>
    <t>Lake Vista Lane</t>
  </si>
  <si>
    <t>Lakeshore Place, Little Mountain</t>
  </si>
  <si>
    <t>Lakeside Crescent, Currimundi</t>
  </si>
  <si>
    <t>Lakeside Crescent</t>
  </si>
  <si>
    <t>Lakeview Lane, Mooloolah Valley</t>
  </si>
  <si>
    <t>Lakeview Lane</t>
  </si>
  <si>
    <t>Lakewood Street, Little Mountain</t>
  </si>
  <si>
    <t>Lakewood Street</t>
  </si>
  <si>
    <t>Lalwinya Street, Buddina</t>
  </si>
  <si>
    <t>Lalwinya Street</t>
  </si>
  <si>
    <t>Lamb Road, Balmoral Ridge</t>
  </si>
  <si>
    <t>Lamb Road</t>
  </si>
  <si>
    <t>Lamerough Parade, Golden Beach</t>
  </si>
  <si>
    <t>Lamerough Parade</t>
  </si>
  <si>
    <t>Lamkin Lane, Caloundra</t>
  </si>
  <si>
    <t>Lamkin Lane</t>
  </si>
  <si>
    <t>Lanai Close, Parrearra</t>
  </si>
  <si>
    <t>Lanai Close</t>
  </si>
  <si>
    <t>Lancewood Street, Caloundra West</t>
  </si>
  <si>
    <t>Lancewood Street</t>
  </si>
  <si>
    <t>Lander Street, Pelican Waters</t>
  </si>
  <si>
    <t>Lander Street</t>
  </si>
  <si>
    <t>Lander Way, Mooloolah Valley</t>
  </si>
  <si>
    <t>Lander Way</t>
  </si>
  <si>
    <t>Landsborough Parade, Golden Beach</t>
  </si>
  <si>
    <t>Landsborough Parade</t>
  </si>
  <si>
    <t>Landsborough State School Carpark</t>
  </si>
  <si>
    <t>Landsborough Wetlands Carpark</t>
  </si>
  <si>
    <t>Landsborough-Maleny Road, Landsborough</t>
  </si>
  <si>
    <t>Landsborough-Maleny Road</t>
  </si>
  <si>
    <t>Landsdowne Street, Pelican Waters</t>
  </si>
  <si>
    <t>Landsdowne Street</t>
  </si>
  <si>
    <t>Lang Street, Pelican Waters</t>
  </si>
  <si>
    <t>Langura Street, Warana</t>
  </si>
  <si>
    <t>Lansdowne Rise, Maleny</t>
  </si>
  <si>
    <t>Lansdowne Rise</t>
  </si>
  <si>
    <t>Lapoinya Crescent, Warana</t>
  </si>
  <si>
    <t>Lapoinya Crescent</t>
  </si>
  <si>
    <t>Lapwing Circuit, Beerwah</t>
  </si>
  <si>
    <t>Lapwing Circuit</t>
  </si>
  <si>
    <t>Lara Street, Currimundi</t>
  </si>
  <si>
    <t>Lara Street</t>
  </si>
  <si>
    <t>Larapinta Drive, Beerwah</t>
  </si>
  <si>
    <t>Larapinta Drive</t>
  </si>
  <si>
    <t>Latcham Drive, Little Mountain</t>
  </si>
  <si>
    <t>Latcham Drive</t>
  </si>
  <si>
    <t>Latona Avenue, Caloundra</t>
  </si>
  <si>
    <t>Latona Avenue</t>
  </si>
  <si>
    <t>Laurel Street, Beerwah</t>
  </si>
  <si>
    <t>Laurel Street</t>
  </si>
  <si>
    <t>Laurel Street, Maleny</t>
  </si>
  <si>
    <t>Lavender Close, Glenview</t>
  </si>
  <si>
    <t>Lavender Close</t>
  </si>
  <si>
    <t>Lawley Street, Dicky Beach</t>
  </si>
  <si>
    <t>Lawley Street</t>
  </si>
  <si>
    <t>Lawman Street, Aroona</t>
  </si>
  <si>
    <t>Lawman Street</t>
  </si>
  <si>
    <t>Lawrence Place, Maleny</t>
  </si>
  <si>
    <t>Lawrence Place</t>
  </si>
  <si>
    <t>Lawson Street, Golden Beach</t>
  </si>
  <si>
    <t>Lawson Street</t>
  </si>
  <si>
    <t>Lawyer Street, Maleny</t>
  </si>
  <si>
    <t>Lawyer Street</t>
  </si>
  <si>
    <t>Laxton Road, Palmview</t>
  </si>
  <si>
    <t>Laxton Road</t>
  </si>
  <si>
    <t>Layt Court, Landsborough</t>
  </si>
  <si>
    <t>Layt Court</t>
  </si>
  <si>
    <t>Leach Court, Pelican Waters</t>
  </si>
  <si>
    <t>Leach Court</t>
  </si>
  <si>
    <t>Leach Avenue, Landsborough</t>
  </si>
  <si>
    <t>Leach Avenue</t>
  </si>
  <si>
    <t>Leafy Lane, Mooloolah Valley</t>
  </si>
  <si>
    <t>Leeding Road, Glenview</t>
  </si>
  <si>
    <t>Leeding Road</t>
  </si>
  <si>
    <t>Leeding Terrace, Caloundra</t>
  </si>
  <si>
    <t>Leeding Terrace</t>
  </si>
  <si>
    <t>Lees Road, Conondale</t>
  </si>
  <si>
    <t>Leichhardt Street, Golden Beach</t>
  </si>
  <si>
    <t>Leichhardt Street</t>
  </si>
  <si>
    <t>Lemonwood Street, Meridan Plains</t>
  </si>
  <si>
    <t>Lemonwood Street</t>
  </si>
  <si>
    <t>Lentara Street, Currimundi</t>
  </si>
  <si>
    <t>Lentara Street</t>
  </si>
  <si>
    <t>Lethbridge Court, Moffat Beach</t>
  </si>
  <si>
    <t>Lethbridge Court</t>
  </si>
  <si>
    <t>Levuka Avenue, Kings Beach</t>
  </si>
  <si>
    <t>Levuka Avenue</t>
  </si>
  <si>
    <t>Lewis Street, Caloundra</t>
  </si>
  <si>
    <t>Lexington Drive, Little Mountain</t>
  </si>
  <si>
    <t>Lexington Drive</t>
  </si>
  <si>
    <t>Liekefett Way, Little Mountain</t>
  </si>
  <si>
    <t>Liekefett Way</t>
  </si>
  <si>
    <t>Liesegang Street, Currimundi</t>
  </si>
  <si>
    <t>Liesegang Street</t>
  </si>
  <si>
    <t>Lilac Crescent, Currimundi</t>
  </si>
  <si>
    <t>Lilac Crescent</t>
  </si>
  <si>
    <t>Lillypilly Place, Mooloolah Valley</t>
  </si>
  <si>
    <t>Lillypilly Court, Meridan Plains</t>
  </si>
  <si>
    <t>Lillypilly Court</t>
  </si>
  <si>
    <t>Limerick Street, Caloundra West</t>
  </si>
  <si>
    <t>Limerick Street</t>
  </si>
  <si>
    <t>Limosa Street, Aroona</t>
  </si>
  <si>
    <t>Limosa Street</t>
  </si>
  <si>
    <t>Lindeman Road, Beerwah</t>
  </si>
  <si>
    <t>Lindeman Road</t>
  </si>
  <si>
    <t>Lindesay Street, Caloundra West</t>
  </si>
  <si>
    <t>Lindesay Street</t>
  </si>
  <si>
    <t>Link Road, Glass House Mountains</t>
  </si>
  <si>
    <t>Link Road</t>
  </si>
  <si>
    <t>Litchie Street, Beerwah</t>
  </si>
  <si>
    <t>Litchie Street</t>
  </si>
  <si>
    <t>Little Lane, Little Mountain</t>
  </si>
  <si>
    <t>Little Lane</t>
  </si>
  <si>
    <t>Little Mountain Drive, Little Mountain</t>
  </si>
  <si>
    <t>Little Mountain Drive</t>
  </si>
  <si>
    <t>Littles Road, Glass House Mountains</t>
  </si>
  <si>
    <t>Littles Road</t>
  </si>
  <si>
    <t>Livistona Crescent, Currimundi</t>
  </si>
  <si>
    <t>Livistona Crescent</t>
  </si>
  <si>
    <t>Lizabergs Way, Witta</t>
  </si>
  <si>
    <t>Lizabergs Way</t>
  </si>
  <si>
    <t>Lockyer Place, Pelican Waters</t>
  </si>
  <si>
    <t>Lockyer Place</t>
  </si>
  <si>
    <t>Lodge Lane, Beerwah</t>
  </si>
  <si>
    <t>Lodge Lane</t>
  </si>
  <si>
    <t>Logie Road, Beerburrum</t>
  </si>
  <si>
    <t>Logie Road</t>
  </si>
  <si>
    <t>Lomandra Drive, Currimundi</t>
  </si>
  <si>
    <t>Lomandra Drive</t>
  </si>
  <si>
    <t>Lombok Street, Parrearra</t>
  </si>
  <si>
    <t>Lombok Street</t>
  </si>
  <si>
    <t>Lomond Crescent, Caloundra West</t>
  </si>
  <si>
    <t>Lomond Crescent</t>
  </si>
  <si>
    <t>London Creek Road, Crohamhurst</t>
  </si>
  <si>
    <t>London Creek Road</t>
  </si>
  <si>
    <t>Longwood Street, Minyama</t>
  </si>
  <si>
    <t>Longwood Street</t>
  </si>
  <si>
    <t>Lorikeet Lane, Maleny</t>
  </si>
  <si>
    <t>Lorinya Court, Battery Hill</t>
  </si>
  <si>
    <t>Lorinya Court</t>
  </si>
  <si>
    <t>Lornal Court, Mooloolah Valley</t>
  </si>
  <si>
    <t>Lornal Court</t>
  </si>
  <si>
    <t>Lory Place, Parrearra</t>
  </si>
  <si>
    <t>Lory Place</t>
  </si>
  <si>
    <t>Lotte Place, Caloundra West</t>
  </si>
  <si>
    <t>Lotte Place</t>
  </si>
  <si>
    <t>Lowan Street, Aroona</t>
  </si>
  <si>
    <t>Lowan Street</t>
  </si>
  <si>
    <t>Lowanna Drive, Buddina</t>
  </si>
  <si>
    <t>Lowanna Drive</t>
  </si>
  <si>
    <t>Lower Gay Terrace, Caloundra</t>
  </si>
  <si>
    <t>Lower Gay Terrace</t>
  </si>
  <si>
    <t>Lower Mount Mellum Road, Landsborough</t>
  </si>
  <si>
    <t>Lower Mount Mellum Road</t>
  </si>
  <si>
    <t>Lower Neill Street, Dicky Beach</t>
  </si>
  <si>
    <t>Lower Neill Street</t>
  </si>
  <si>
    <t>Lower Trail Road, Maleny</t>
  </si>
  <si>
    <t>Lower Trail Road</t>
  </si>
  <si>
    <t>Ludwig Court, Pelican Waters</t>
  </si>
  <si>
    <t>Ludwig Court</t>
  </si>
  <si>
    <t>Lutana Street, Parrearra</t>
  </si>
  <si>
    <t>Lutana Street</t>
  </si>
  <si>
    <t>Lyndie Court, Beerwah</t>
  </si>
  <si>
    <t>Lyndie Court</t>
  </si>
  <si>
    <t>Lynne Street, Caloundra West</t>
  </si>
  <si>
    <t>Lynne Street</t>
  </si>
  <si>
    <t>Lyon Street, Moffat Beach</t>
  </si>
  <si>
    <t>Lyon Street</t>
  </si>
  <si>
    <t>Lyrebird Place, Wurtulla</t>
  </si>
  <si>
    <t>Lyrebird Place</t>
  </si>
  <si>
    <t>Macadamia Drive, Maleny</t>
  </si>
  <si>
    <t>Macadamia Drive</t>
  </si>
  <si>
    <t>Macamia Grove, Glass House Mountains</t>
  </si>
  <si>
    <t>Macamia Grove</t>
  </si>
  <si>
    <t>Macaranga Street, Maleny</t>
  </si>
  <si>
    <t>Macaranga Street</t>
  </si>
  <si>
    <t>Macaranga Court, Meridan Plains</t>
  </si>
  <si>
    <t>Macaranga Court</t>
  </si>
  <si>
    <t>Macdonald Street, Dicky Beach</t>
  </si>
  <si>
    <t>Macdonald Street</t>
  </si>
  <si>
    <t>Macdonalds Road, Peachester</t>
  </si>
  <si>
    <t>Macdonalds Road</t>
  </si>
  <si>
    <t>Machinery Avenue, Warana</t>
  </si>
  <si>
    <t>Machinery Avenue</t>
  </si>
  <si>
    <t>Mackay Street, Dicky Beach</t>
  </si>
  <si>
    <t>Mackay Street</t>
  </si>
  <si>
    <t>Macnab Road, Peachester</t>
  </si>
  <si>
    <t>Macnab Road</t>
  </si>
  <si>
    <t>Madagascar Court, Parrearra</t>
  </si>
  <si>
    <t>Madagascar Court</t>
  </si>
  <si>
    <t>Maddock Avenue, Mooloolah Valley</t>
  </si>
  <si>
    <t>Maddock Avenue</t>
  </si>
  <si>
    <t>Magnetic Street, Parrearra</t>
  </si>
  <si>
    <t>Magnetic Street</t>
  </si>
  <si>
    <t>Magnolia Drive, Bokarina</t>
  </si>
  <si>
    <t>Magnolia Drive</t>
  </si>
  <si>
    <t>Mahia Terrace, Kings Beach</t>
  </si>
  <si>
    <t>Mahia Terrace</t>
  </si>
  <si>
    <t>Mahogany Drive, Pelican Waters</t>
  </si>
  <si>
    <t>Mahogany Court, Beerwah</t>
  </si>
  <si>
    <t>Maidenhair Drive, Beerwah</t>
  </si>
  <si>
    <t>Maidenhair Drive</t>
  </si>
  <si>
    <t>Main Drive, Birtinya</t>
  </si>
  <si>
    <t>Main Drive</t>
  </si>
  <si>
    <t>Majorca Place, Parrearra</t>
  </si>
  <si>
    <t>Majorca Place</t>
  </si>
  <si>
    <t>Majuba Close, Maleny</t>
  </si>
  <si>
    <t>Majuba Close</t>
  </si>
  <si>
    <t>Maldives Place, Parrearra</t>
  </si>
  <si>
    <t>Maldives Place</t>
  </si>
  <si>
    <t>Male Road, Beerburrum</t>
  </si>
  <si>
    <t>Male Road</t>
  </si>
  <si>
    <t>Maleny Street, Landsborough</t>
  </si>
  <si>
    <t>Maleny Street</t>
  </si>
  <si>
    <t>Maleny Vista, Maleny</t>
  </si>
  <si>
    <t>Maleny Vista</t>
  </si>
  <si>
    <t>Maleny Library Carpark</t>
  </si>
  <si>
    <t>Maleny Service Lane, Landsborough</t>
  </si>
  <si>
    <t>Maleny Service Lane</t>
  </si>
  <si>
    <t>Maleny-Kenilworth Road, Maleny</t>
  </si>
  <si>
    <t>Maleny-Kenilworth Road Service Lane, Witta</t>
  </si>
  <si>
    <t>Maleny-Kenilworth Road Service Lane</t>
  </si>
  <si>
    <t>Maleny-Montville Road, Maleny</t>
  </si>
  <si>
    <t>Maleny-Montville Road</t>
  </si>
  <si>
    <t>Maleny-Stanley River Road, Booroobin</t>
  </si>
  <si>
    <t>Maleny-Stanley River Road</t>
  </si>
  <si>
    <t>Malinya Drive, Buddina</t>
  </si>
  <si>
    <t>Malinya Drive</t>
  </si>
  <si>
    <t>Malkana Crescent, Buddina</t>
  </si>
  <si>
    <t>Malkana Crescent</t>
  </si>
  <si>
    <t>Mallard Place, Bokarina</t>
  </si>
  <si>
    <t>Mallard Place</t>
  </si>
  <si>
    <t>Mallawa Street, Buddina</t>
  </si>
  <si>
    <t>Mallawa Street</t>
  </si>
  <si>
    <t>Mallee Close, Caloundra West</t>
  </si>
  <si>
    <t>Maloga Street, Buddina</t>
  </si>
  <si>
    <t>Maloga Street</t>
  </si>
  <si>
    <t>Maloja Avenue, Caloundra</t>
  </si>
  <si>
    <t>Maloja Avenue</t>
  </si>
  <si>
    <t>Maloney Place, Pelican Waters</t>
  </si>
  <si>
    <t>Maloney Place</t>
  </si>
  <si>
    <t>Malta Place, Parrearra</t>
  </si>
  <si>
    <t>Malta Place</t>
  </si>
  <si>
    <t>Maltman Street North, Caloundra</t>
  </si>
  <si>
    <t>Maltman Street North</t>
  </si>
  <si>
    <t>Maltman Street South, Caloundra</t>
  </si>
  <si>
    <t>Maltman Street South</t>
  </si>
  <si>
    <t>Maltman Sts Service Lane, Caloundra</t>
  </si>
  <si>
    <t>Maltman Sts Service Lane</t>
  </si>
  <si>
    <t>Malumba Drive, Aroona</t>
  </si>
  <si>
    <t>Malumba Drive</t>
  </si>
  <si>
    <t>Mandara Drive, Wurtulla</t>
  </si>
  <si>
    <t>Mandara Drive</t>
  </si>
  <si>
    <t>Mangrove Street, Beerwah</t>
  </si>
  <si>
    <t>Mangrove Street</t>
  </si>
  <si>
    <t>Mankina Court, Buddina</t>
  </si>
  <si>
    <t>Mankina Court</t>
  </si>
  <si>
    <t>Manna Place, Currimundi</t>
  </si>
  <si>
    <t>Manna Place</t>
  </si>
  <si>
    <t>Manor Court, Little Mountain</t>
  </si>
  <si>
    <t>Manor Court</t>
  </si>
  <si>
    <t>Mansell Street, Meridan Plains</t>
  </si>
  <si>
    <t>Mansell Street</t>
  </si>
  <si>
    <t>Maple Street, Maleny</t>
  </si>
  <si>
    <t>Marana Street, Warana</t>
  </si>
  <si>
    <t>Marana Street</t>
  </si>
  <si>
    <t>Marawa Drive, Parrearra</t>
  </si>
  <si>
    <t>Marawa Drive</t>
  </si>
  <si>
    <t>Marco Way, Parrearra</t>
  </si>
  <si>
    <t>Marco Way</t>
  </si>
  <si>
    <t>Maree Street, Aroona</t>
  </si>
  <si>
    <t>Maree Street</t>
  </si>
  <si>
    <t>Marena Court, Currimundi</t>
  </si>
  <si>
    <t>Marena Court</t>
  </si>
  <si>
    <t>Margaret Street, Kings Beach</t>
  </si>
  <si>
    <t>Margaret Street, Witta</t>
  </si>
  <si>
    <t>Margarita Court, Parrearra</t>
  </si>
  <si>
    <t>Margarita Court</t>
  </si>
  <si>
    <t>Maria Court, Glenview</t>
  </si>
  <si>
    <t>Marigold Court, Currimundi</t>
  </si>
  <si>
    <t>Marigold Court</t>
  </si>
  <si>
    <t>Mariner Place, Bokarina</t>
  </si>
  <si>
    <t>Marisa Court, Moffat Beach</t>
  </si>
  <si>
    <t>Marisa Court</t>
  </si>
  <si>
    <t>Mark Road West, Caloundra West</t>
  </si>
  <si>
    <t>Mark Road West</t>
  </si>
  <si>
    <t>Mark Road East, Caloundra West</t>
  </si>
  <si>
    <t>Mark Road East</t>
  </si>
  <si>
    <t>Market Place, Shelly Beach</t>
  </si>
  <si>
    <t>Market Place</t>
  </si>
  <si>
    <t>Marle Court, Beerwah</t>
  </si>
  <si>
    <t>Marle Court</t>
  </si>
  <si>
    <t>Marloo Court, Buddina</t>
  </si>
  <si>
    <t>Marloo Court</t>
  </si>
  <si>
    <t>Marlua Avenue, Moffat Beach</t>
  </si>
  <si>
    <t>Marlua Avenue</t>
  </si>
  <si>
    <t>Maroon Court, Caloundra West</t>
  </si>
  <si>
    <t>Maroon Court</t>
  </si>
  <si>
    <t>Marshs Road, Beerburrum</t>
  </si>
  <si>
    <t>Marshs Road</t>
  </si>
  <si>
    <t>Martin Road, Palmview</t>
  </si>
  <si>
    <t>Martin Road</t>
  </si>
  <si>
    <t>Martinique Court, Parrearra</t>
  </si>
  <si>
    <t>Martinique Court</t>
  </si>
  <si>
    <t>Mary Street, Landsborough</t>
  </si>
  <si>
    <t>Mary Street, Caloundra</t>
  </si>
  <si>
    <t>Mary Cairncross Avenue, Maleny</t>
  </si>
  <si>
    <t>Mary Cairncross Avenue</t>
  </si>
  <si>
    <t>Mary River Bridge Road, Cambroon</t>
  </si>
  <si>
    <t>Mary River Bridge Road</t>
  </si>
  <si>
    <t>Maryann Street, Golden Beach</t>
  </si>
  <si>
    <t>Maryann Street</t>
  </si>
  <si>
    <t>Matilda Crescent, Battery Hill</t>
  </si>
  <si>
    <t>Matilda Crescent</t>
  </si>
  <si>
    <t>Matthew Crescent, Pelican Waters</t>
  </si>
  <si>
    <t>Matthew Crescent</t>
  </si>
  <si>
    <t>Matthew Street, Beerwah</t>
  </si>
  <si>
    <t>Matthew Street</t>
  </si>
  <si>
    <t>Maud Street, Caloundra</t>
  </si>
  <si>
    <t>Maui Court, Parrearra</t>
  </si>
  <si>
    <t>Maui Court</t>
  </si>
  <si>
    <t>Mauritius Crescent, Parrearra</t>
  </si>
  <si>
    <t>Mauritius Crescent</t>
  </si>
  <si>
    <t>Mawarra Street, Buddina</t>
  </si>
  <si>
    <t>Mawarra Street</t>
  </si>
  <si>
    <t>Mawhinney Road, Peachester</t>
  </si>
  <si>
    <t>Mawhinney Road</t>
  </si>
  <si>
    <t>Mawhinney Street, Beerwah</t>
  </si>
  <si>
    <t>Mawhinney Street</t>
  </si>
  <si>
    <t>Mawhinney Road, Glenview</t>
  </si>
  <si>
    <t>Mawsons Road, Beerwah</t>
  </si>
  <si>
    <t>Mawsons Road</t>
  </si>
  <si>
    <t>Maydena Street, Warana</t>
  </si>
  <si>
    <t>Maydena Street</t>
  </si>
  <si>
    <t>Mayes Avenue, Caloundra</t>
  </si>
  <si>
    <t>Mayes Avenue</t>
  </si>
  <si>
    <t>Mayo Street, Caloundra West</t>
  </si>
  <si>
    <t>Mayo Street</t>
  </si>
  <si>
    <t>Mcbride Road, Glass House Mountains</t>
  </si>
  <si>
    <t>Mcbride Road</t>
  </si>
  <si>
    <t>Mccarthy Road, Maleny</t>
  </si>
  <si>
    <t>Mccarthy Road</t>
  </si>
  <si>
    <t>Mccarthy Shute Road, Maleny</t>
  </si>
  <si>
    <t>Mccarthy Shute Road</t>
  </si>
  <si>
    <t>Mccrea Lane, Conondale</t>
  </si>
  <si>
    <t>Mccrea Lane</t>
  </si>
  <si>
    <t>Mcdonald Court, Beerwah</t>
  </si>
  <si>
    <t>Mcdonald Court</t>
  </si>
  <si>
    <t>Mcdyer Street, Caloundra West</t>
  </si>
  <si>
    <t>Mcdyer Street</t>
  </si>
  <si>
    <t>Mcgregor Court, Mooloolah Valley</t>
  </si>
  <si>
    <t>Mcgregor Court</t>
  </si>
  <si>
    <t>Mcilwraith Street, Moffat Beach</t>
  </si>
  <si>
    <t>Mcilwraith Street</t>
  </si>
  <si>
    <t>Mckeiver Court, Glenview</t>
  </si>
  <si>
    <t>Mckeiver Court</t>
  </si>
  <si>
    <t>Mckenzie Court, Caloundra West</t>
  </si>
  <si>
    <t>Mckenzie Court</t>
  </si>
  <si>
    <t>Mclean Road, Witta</t>
  </si>
  <si>
    <t>Mclean Road</t>
  </si>
  <si>
    <t>Mclean Street, Golden Beach</t>
  </si>
  <si>
    <t>Mclean Street</t>
  </si>
  <si>
    <t>Meadow Road, Reesville</t>
  </si>
  <si>
    <t>Meadow Road</t>
  </si>
  <si>
    <t>Meagan Court, Witta</t>
  </si>
  <si>
    <t>Meagan Court</t>
  </si>
  <si>
    <t>Measberg Road, Witta</t>
  </si>
  <si>
    <t>Measberg Road</t>
  </si>
  <si>
    <t>Mekins Road, Beerburrum</t>
  </si>
  <si>
    <t>Mekins Road</t>
  </si>
  <si>
    <t>Melaleuca Street, Moffat Beach</t>
  </si>
  <si>
    <t>Mellum Street, Landsborough</t>
  </si>
  <si>
    <t>Mellum Street</t>
  </si>
  <si>
    <t>Mellum Court, Dicky Beach</t>
  </si>
  <si>
    <t>Mellum Court</t>
  </si>
  <si>
    <t>Mellumview Drive, Beerwah</t>
  </si>
  <si>
    <t>Mellumview Drive</t>
  </si>
  <si>
    <t>Melody Court, Warana</t>
  </si>
  <si>
    <t>Melody Court</t>
  </si>
  <si>
    <t>Melos Place, Parrearra</t>
  </si>
  <si>
    <t>Melos Place</t>
  </si>
  <si>
    <t>Memorial Lane, Kings Beach</t>
  </si>
  <si>
    <t>Memorial Lane</t>
  </si>
  <si>
    <t>Menorca Place, Parrearra</t>
  </si>
  <si>
    <t>Menorca Place</t>
  </si>
  <si>
    <t>Menyan Street, Currimundi</t>
  </si>
  <si>
    <t>Menyan Street</t>
  </si>
  <si>
    <t>Meridan Street, Bokarina</t>
  </si>
  <si>
    <t>Meridan Street</t>
  </si>
  <si>
    <t>Meridan Way, Meridan Plains</t>
  </si>
  <si>
    <t>Meridan Way</t>
  </si>
  <si>
    <t>Meridan State School Carpark</t>
  </si>
  <si>
    <t>Merrigum Street, Currimundi</t>
  </si>
  <si>
    <t>Merrigum Street</t>
  </si>
  <si>
    <t>Merrima Avenue, Kings Beach</t>
  </si>
  <si>
    <t>Merrima Avenue</t>
  </si>
  <si>
    <t>Messines Road, Aroona</t>
  </si>
  <si>
    <t>Messines Road</t>
  </si>
  <si>
    <t>Meston Court, Pelican Waters</t>
  </si>
  <si>
    <t>Meston Court</t>
  </si>
  <si>
    <t>Metier Linkway, Birtinya</t>
  </si>
  <si>
    <t>Metier Linkway</t>
  </si>
  <si>
    <t>Meyricks Road, Glass House Mountains</t>
  </si>
  <si>
    <t>Meyricks Road</t>
  </si>
  <si>
    <t>Michael Street, Golden Beach</t>
  </si>
  <si>
    <t>Michael Street</t>
  </si>
  <si>
    <t>Midden Place, Pelican Waters</t>
  </si>
  <si>
    <t>Midden Place</t>
  </si>
  <si>
    <t>Middle Creek Road, Little Mountain</t>
  </si>
  <si>
    <t>Middle Park Street, Little Mountain</t>
  </si>
  <si>
    <t>Middle Park Street</t>
  </si>
  <si>
    <t>Middleton Road, Witta</t>
  </si>
  <si>
    <t>Middleton Road</t>
  </si>
  <si>
    <t>Midyim Court, Meridan Plains</t>
  </si>
  <si>
    <t>Midyim Court</t>
  </si>
  <si>
    <t>Milbong Street, Battery Hill</t>
  </si>
  <si>
    <t>Milbong Street</t>
  </si>
  <si>
    <t>Milieu Place, Warana</t>
  </si>
  <si>
    <t>Milieu Place</t>
  </si>
  <si>
    <t>Military Jetty Carpark</t>
  </si>
  <si>
    <t>Mill Street, Landsborough</t>
  </si>
  <si>
    <t>Millennium Circuit, Pelican Waters</t>
  </si>
  <si>
    <t>Millennium Circuit</t>
  </si>
  <si>
    <t>Millstream Place, Glenview</t>
  </si>
  <si>
    <t>Millstream Place</t>
  </si>
  <si>
    <t>Mimba Place, Wurtulla</t>
  </si>
  <si>
    <t>Mimba Place</t>
  </si>
  <si>
    <t>Mimosa Crescent, Currimundi</t>
  </si>
  <si>
    <t>Mimosa Crescent</t>
  </si>
  <si>
    <t>Minchinton Street, Caloundra</t>
  </si>
  <si>
    <t>Minchinton Street</t>
  </si>
  <si>
    <t>Miner Place, Parrearra</t>
  </si>
  <si>
    <t>Miner Place</t>
  </si>
  <si>
    <t>Minkara Street, Warana</t>
  </si>
  <si>
    <t>Minkara Street</t>
  </si>
  <si>
    <t>Minker Road, Caloundra West</t>
  </si>
  <si>
    <t>Minker Road</t>
  </si>
  <si>
    <t>Minnow Court, Currimundi</t>
  </si>
  <si>
    <t>Minnow Court</t>
  </si>
  <si>
    <t>Minto Place, Currimundi</t>
  </si>
  <si>
    <t>Minto Place</t>
  </si>
  <si>
    <t>Minya Street, Buddina</t>
  </si>
  <si>
    <t>Minya Street</t>
  </si>
  <si>
    <t>Minyama Island, Minyama</t>
  </si>
  <si>
    <t>Minyama Island</t>
  </si>
  <si>
    <t>Miranda Street, Aroona</t>
  </si>
  <si>
    <t>Miranda Street</t>
  </si>
  <si>
    <t>Mirang Street, Battery Hill</t>
  </si>
  <si>
    <t>Mirang Street</t>
  </si>
  <si>
    <t>Mirnoo Street, Currimundi</t>
  </si>
  <si>
    <t>Mirnoo Street</t>
  </si>
  <si>
    <t>Mirrool Street, Warana</t>
  </si>
  <si>
    <t>Mirrool Street</t>
  </si>
  <si>
    <t>Mitchell Lane, Witta</t>
  </si>
  <si>
    <t>Mitchell Lane</t>
  </si>
  <si>
    <t>Mitchelli Court, Little Mountain</t>
  </si>
  <si>
    <t>Mitchelli Court</t>
  </si>
  <si>
    <t>Mittelstadt Road, Glass House Mountains</t>
  </si>
  <si>
    <t>Mittelstadt Road</t>
  </si>
  <si>
    <t>Miva Street, Maleny</t>
  </si>
  <si>
    <t>Mizzen Close, Wurtulla</t>
  </si>
  <si>
    <t>Mizzen Close</t>
  </si>
  <si>
    <t>Moffat Street, Moffat Beach</t>
  </si>
  <si>
    <t>Moffat Street</t>
  </si>
  <si>
    <t>Eleanor Shipley Park Carpark</t>
  </si>
  <si>
    <t>Moffatt Road, Glass House Mountains</t>
  </si>
  <si>
    <t>Moffatt Road</t>
  </si>
  <si>
    <t>Moffitt Court, Maleny</t>
  </si>
  <si>
    <t>Moffitt Court</t>
  </si>
  <si>
    <t>Molokai Lane, Parrearra</t>
  </si>
  <si>
    <t>Molokai Lane</t>
  </si>
  <si>
    <t>Monarch Place, Beerwah</t>
  </si>
  <si>
    <t>Monash Street, Golden Beach</t>
  </si>
  <si>
    <t>Monash Street</t>
  </si>
  <si>
    <t>Montgomery Crescent, Golden Beach</t>
  </si>
  <si>
    <t>Montgomery Crescent</t>
  </si>
  <si>
    <t>Montrose Street, Beerwah</t>
  </si>
  <si>
    <t>Montrose Street</t>
  </si>
  <si>
    <t>Montserrat Crescent, Caloundra West</t>
  </si>
  <si>
    <t>Montserrat Crescent</t>
  </si>
  <si>
    <t>Montville Road Service Lane, Balmoral Ridge</t>
  </si>
  <si>
    <t>Montville Road Service Lane</t>
  </si>
  <si>
    <t>Mooloolah Road, Mooloolah Valley</t>
  </si>
  <si>
    <t>Mooloolah Drive, Minyama</t>
  </si>
  <si>
    <t>Mooloolah Drive</t>
  </si>
  <si>
    <t>Mooloolah Street, Landsborough</t>
  </si>
  <si>
    <t>Mooloolah Street</t>
  </si>
  <si>
    <t>Mooloolah Island, Minyama</t>
  </si>
  <si>
    <t>Mooloolah Island</t>
  </si>
  <si>
    <t>Mooloolah Cemetery Carpark</t>
  </si>
  <si>
    <t>Mooloolah Drive Service Lane, Minyama</t>
  </si>
  <si>
    <t>Mooloolah Drive Service Lane</t>
  </si>
  <si>
    <t>Mooloolah Meadows Drive, Mooloolah Valley</t>
  </si>
  <si>
    <t>Mooloolah Meadows Drive</t>
  </si>
  <si>
    <t>Moondara Drive, Wurtulla</t>
  </si>
  <si>
    <t>Moondara Drive</t>
  </si>
  <si>
    <t>Moorshead Avenue, Golden Beach</t>
  </si>
  <si>
    <t>Moorshead Avenue</t>
  </si>
  <si>
    <t>Mooya Street, Battery Hill</t>
  </si>
  <si>
    <t>Mooya Street</t>
  </si>
  <si>
    <t>Moreton Parade, Caloundra</t>
  </si>
  <si>
    <t>Moreton Parade</t>
  </si>
  <si>
    <t>Moreton Bay Drive, Caloundra West</t>
  </si>
  <si>
    <t>Moreton Bay Drive</t>
  </si>
  <si>
    <t>Moriac Street, Currimundi</t>
  </si>
  <si>
    <t>Moriac Street</t>
  </si>
  <si>
    <t>Mornington Court, Little Mountain</t>
  </si>
  <si>
    <t>Mornington Court</t>
  </si>
  <si>
    <t>Moroney Place, Beerwah</t>
  </si>
  <si>
    <t>Moroney Place</t>
  </si>
  <si>
    <t>Morrison Road, Glass House Mountains</t>
  </si>
  <si>
    <t>Morrison Road</t>
  </si>
  <si>
    <t>Morrisons Road, Peachester</t>
  </si>
  <si>
    <t>Morrisons Road</t>
  </si>
  <si>
    <t>Morven Place, Maleny</t>
  </si>
  <si>
    <t>Morven Place</t>
  </si>
  <si>
    <t>Mossy Bank Road, Diamond Valley</t>
  </si>
  <si>
    <t>Mount Beerwah Road, Glass House Mountains</t>
  </si>
  <si>
    <t>Mount Beerwah Road</t>
  </si>
  <si>
    <t>Mount Mellum Road, Landsborough</t>
  </si>
  <si>
    <t>Mount Mellum Road</t>
  </si>
  <si>
    <t>Mountain View Road, Bald Knob</t>
  </si>
  <si>
    <t>Mountain Vista Drive, Glass House Mountains</t>
  </si>
  <si>
    <t>Mountain Vista Drive</t>
  </si>
  <si>
    <t>Mountaindale Court, Mooloolah Valley</t>
  </si>
  <si>
    <t>Mountaindale Court</t>
  </si>
  <si>
    <t>Mountainview Place, Glass House Mountains</t>
  </si>
  <si>
    <t>Mountainview Place</t>
  </si>
  <si>
    <t>Mowburra Place, Caloundra West</t>
  </si>
  <si>
    <t>Mowburra Place</t>
  </si>
  <si>
    <t>Mulgani Street, Warana</t>
  </si>
  <si>
    <t>Mulgani Street</t>
  </si>
  <si>
    <t>Mulloka Esplanade, Wurtulla</t>
  </si>
  <si>
    <t>Mulloka Esplanade</t>
  </si>
  <si>
    <t>Mungala Street, Buddina</t>
  </si>
  <si>
    <t>Mungala Street</t>
  </si>
  <si>
    <t>Murer Drive, North Maleny</t>
  </si>
  <si>
    <t>Murer Drive</t>
  </si>
  <si>
    <t>Muringo Court, Minyama</t>
  </si>
  <si>
    <t>Muringo Court</t>
  </si>
  <si>
    <t>Murphys Road, Glass House Mountains</t>
  </si>
  <si>
    <t>Murphys Road</t>
  </si>
  <si>
    <t>Murrindi Street, Minyama</t>
  </si>
  <si>
    <t>Murrindi Street</t>
  </si>
  <si>
    <t>Musa Place, Aroona</t>
  </si>
  <si>
    <t>Musa Place</t>
  </si>
  <si>
    <t>Mykonos Court, Parrearra</t>
  </si>
  <si>
    <t>Mykonos Court</t>
  </si>
  <si>
    <t>Myla Road, Landsborough</t>
  </si>
  <si>
    <t>Myla Road</t>
  </si>
  <si>
    <t>Myoora Court, Minyama</t>
  </si>
  <si>
    <t>Myoora Court</t>
  </si>
  <si>
    <t>Myrtle Street, Maleny</t>
  </si>
  <si>
    <t>Myrtle Street</t>
  </si>
  <si>
    <t>Nabilla Street, Buddina</t>
  </si>
  <si>
    <t>Nabilla Street</t>
  </si>
  <si>
    <t>Nadi Lane, North Maleny</t>
  </si>
  <si>
    <t>Nadi Lane</t>
  </si>
  <si>
    <t>Nagari Place, Warana</t>
  </si>
  <si>
    <t>Nagari Place</t>
  </si>
  <si>
    <t>Nanyima Street, Buddina</t>
  </si>
  <si>
    <t>Nanyima Street</t>
  </si>
  <si>
    <t>Napalle Street, Warana</t>
  </si>
  <si>
    <t>Napalle Street</t>
  </si>
  <si>
    <t>Narambi Street, Warana</t>
  </si>
  <si>
    <t>Narambi Street</t>
  </si>
  <si>
    <t>Nardu Court, Currimundi</t>
  </si>
  <si>
    <t>Nardu Court</t>
  </si>
  <si>
    <t>Naroon Crescent, Wurtulla</t>
  </si>
  <si>
    <t>Naroon Crescent</t>
  </si>
  <si>
    <t>Nebo Street, Caloundra West</t>
  </si>
  <si>
    <t>Nebo Street</t>
  </si>
  <si>
    <t>Neelong Court, Warana</t>
  </si>
  <si>
    <t>Neelong Court</t>
  </si>
  <si>
    <t>Neill Road, Mooloolah Valley</t>
  </si>
  <si>
    <t>Neill Road</t>
  </si>
  <si>
    <t>Neill Street, Dicky Beach</t>
  </si>
  <si>
    <t>Neill Street</t>
  </si>
  <si>
    <t>Neill Road, Peachester</t>
  </si>
  <si>
    <t>Nelson Street, Golden Beach</t>
  </si>
  <si>
    <t>Nelson Street</t>
  </si>
  <si>
    <t>Nentoura Court, Buddina</t>
  </si>
  <si>
    <t>Nentoura Court</t>
  </si>
  <si>
    <t>Nevis Court, Parrearra</t>
  </si>
  <si>
    <t>Nevis Court</t>
  </si>
  <si>
    <t>New Holland Drive, Pelican Waters</t>
  </si>
  <si>
    <t>New Holland Drive</t>
  </si>
  <si>
    <t>Newells Road, Beerwah</t>
  </si>
  <si>
    <t>Newells Road</t>
  </si>
  <si>
    <t>Newing Way, Caloundra West</t>
  </si>
  <si>
    <t>Newing Way</t>
  </si>
  <si>
    <t>Newton Drive, Beerwah</t>
  </si>
  <si>
    <t>Newton Drive</t>
  </si>
  <si>
    <t>Ngama Street, Wurtulla</t>
  </si>
  <si>
    <t>Ngama Street</t>
  </si>
  <si>
    <t>Ngungun Street, Landsborough</t>
  </si>
  <si>
    <t>Ngungun Street</t>
  </si>
  <si>
    <t>Ngungun Street, Dicky Beach</t>
  </si>
  <si>
    <t>Nicholls Street, Caloundra</t>
  </si>
  <si>
    <t>Nicholls Street</t>
  </si>
  <si>
    <t>Nichols Avenue, Beerwah</t>
  </si>
  <si>
    <t>Nichols Avenue</t>
  </si>
  <si>
    <t>Nicklin Way, Caloundra West</t>
  </si>
  <si>
    <t>Nicklin Way</t>
  </si>
  <si>
    <t>Nicklin Way Service Lane, Wurtulla</t>
  </si>
  <si>
    <t>Nicklin Way Service Lane</t>
  </si>
  <si>
    <t>Nicolle Court, Mooloolah Valley</t>
  </si>
  <si>
    <t>Nicolle Court</t>
  </si>
  <si>
    <t>Nina Drive, Glenview</t>
  </si>
  <si>
    <t>Nina Drive</t>
  </si>
  <si>
    <t>Ninderry Close, Battery Hill</t>
  </si>
  <si>
    <t>Ninderry Close</t>
  </si>
  <si>
    <t>Nindoah Street, Wurtulla</t>
  </si>
  <si>
    <t>Nindoah Street</t>
  </si>
  <si>
    <t>Ningi Street, Pelican Waters</t>
  </si>
  <si>
    <t>Ningi Street</t>
  </si>
  <si>
    <t>Nobles Road, Mooloolah Valley</t>
  </si>
  <si>
    <t>Nooree Street, Wurtulla</t>
  </si>
  <si>
    <t>Nooree Street</t>
  </si>
  <si>
    <t>Norfolk Court, Pelican Waters</t>
  </si>
  <si>
    <t>Norfolk Court</t>
  </si>
  <si>
    <t>Norman Court, Caloundra West</t>
  </si>
  <si>
    <t>Norman Court</t>
  </si>
  <si>
    <t>Normandy Crescent, Aroona</t>
  </si>
  <si>
    <t>Normandy Crescent</t>
  </si>
  <si>
    <t>North Street, Beerwah</t>
  </si>
  <si>
    <t>North Street, Caloundra</t>
  </si>
  <si>
    <t>North Maleny Road, Maleny</t>
  </si>
  <si>
    <t>North Maleny Road</t>
  </si>
  <si>
    <t>North Point Crescent, Pelican Waters</t>
  </si>
  <si>
    <t>North Point Crescent</t>
  </si>
  <si>
    <t>Northbrook Street, Caloundra West</t>
  </si>
  <si>
    <t>Northbrook Street</t>
  </si>
  <si>
    <t>Northcote Crescent, Caloundra West</t>
  </si>
  <si>
    <t>Northcote Crescent</t>
  </si>
  <si>
    <t>Nothling Street, Moffat Beach</t>
  </si>
  <si>
    <t>Nothling Street</t>
  </si>
  <si>
    <t>Nothling Lane, Witta</t>
  </si>
  <si>
    <t>Nothling Lane</t>
  </si>
  <si>
    <t>Nottingham Court, Beerwah</t>
  </si>
  <si>
    <t>Nottingham Court</t>
  </si>
  <si>
    <t>Noval Street, Aroona</t>
  </si>
  <si>
    <t>Noval Street</t>
  </si>
  <si>
    <t>Nursery Road, Glass House Mountains</t>
  </si>
  <si>
    <t>Nutley Street, Caloundra</t>
  </si>
  <si>
    <t>Nutley Street</t>
  </si>
  <si>
    <t>Nutley Street (Carpark 1) Carpark</t>
  </si>
  <si>
    <t>Nutley Street (Carpark 2) Carpark</t>
  </si>
  <si>
    <t>Nyora Place, Wurtulla</t>
  </si>
  <si>
    <t>Nyora Place</t>
  </si>
  <si>
    <t>Oak Court, Minyama</t>
  </si>
  <si>
    <t>Oak Court, Maleny</t>
  </si>
  <si>
    <t>Oakdale Circuit, Currimundi</t>
  </si>
  <si>
    <t>Oakdale Circuit</t>
  </si>
  <si>
    <t>Oakwood Street, Little Mountain</t>
  </si>
  <si>
    <t>Oakwood Street</t>
  </si>
  <si>
    <t>Obi Lane, North Maleny</t>
  </si>
  <si>
    <t>Obi Lane</t>
  </si>
  <si>
    <t>Obi Lane, Maleny</t>
  </si>
  <si>
    <t>Obi Vale, North Maleny</t>
  </si>
  <si>
    <t>Obi Vale</t>
  </si>
  <si>
    <t>Ocean Court, Shelly Beach</t>
  </si>
  <si>
    <t>Ocean Court</t>
  </si>
  <si>
    <t>Ocean View Place, Aroona</t>
  </si>
  <si>
    <t>Ocean View Place</t>
  </si>
  <si>
    <t>Ocean View Road, Mount Mellum</t>
  </si>
  <si>
    <t>Oceanic Drive, Wurtulla</t>
  </si>
  <si>
    <t>Oceanic Drive</t>
  </si>
  <si>
    <t>Oceanic Drive, Bokarina</t>
  </si>
  <si>
    <t>Oehmichen Road, Witta</t>
  </si>
  <si>
    <t>Oehmichen Road</t>
  </si>
  <si>
    <t>Old Caloundra Road, Little Mountain</t>
  </si>
  <si>
    <t>Old Caloundra Road</t>
  </si>
  <si>
    <t>Old Caloundra Road, Landsborough</t>
  </si>
  <si>
    <t>Old Gympie Road, Mooloolah Valley</t>
  </si>
  <si>
    <t>Old Landsborough Road, Beerwah</t>
  </si>
  <si>
    <t>Old Landsborough Road</t>
  </si>
  <si>
    <t>Old Maleny Road, Landsborough</t>
  </si>
  <si>
    <t>Old Maleny Road</t>
  </si>
  <si>
    <t>Old North Coast Road, Beerburrum</t>
  </si>
  <si>
    <t>Old North Coast Road</t>
  </si>
  <si>
    <t>Old Peachester Road, Beerwah</t>
  </si>
  <si>
    <t>Old Peachester Road</t>
  </si>
  <si>
    <t>Oldham Court, Mooloolah Valley</t>
  </si>
  <si>
    <t>Oldham Court</t>
  </si>
  <si>
    <t>Oleander Avenue, Shelly Beach</t>
  </si>
  <si>
    <t>Oleander Avenue</t>
  </si>
  <si>
    <t>Olivia Court, Landsborough</t>
  </si>
  <si>
    <t>Olivia Court</t>
  </si>
  <si>
    <t>Ollie Lane, North Maleny</t>
  </si>
  <si>
    <t>Ollie Lane</t>
  </si>
  <si>
    <t>Olympic Lane, Pelican Waters</t>
  </si>
  <si>
    <t>Olympic Lane</t>
  </si>
  <si>
    <t>Omaha Street, Aroona</t>
  </si>
  <si>
    <t>Omaha Street</t>
  </si>
  <si>
    <t>Omrah Avenue, Caloundra</t>
  </si>
  <si>
    <t>Omrah Avenue</t>
  </si>
  <si>
    <t>Onslow Street, Golden Beach</t>
  </si>
  <si>
    <t>Onslow Street</t>
  </si>
  <si>
    <t>Onyett Street, Little Mountain</t>
  </si>
  <si>
    <t>Onyett Street</t>
  </si>
  <si>
    <t>Oomoo Street, Buddina</t>
  </si>
  <si>
    <t>Oomoo Street</t>
  </si>
  <si>
    <t>Orama Avenue, Caloundra</t>
  </si>
  <si>
    <t>Orama Avenue</t>
  </si>
  <si>
    <t>Oramba Street, Currimundi</t>
  </si>
  <si>
    <t>Oramba Street</t>
  </si>
  <si>
    <t>Orana Street, Buddina</t>
  </si>
  <si>
    <t>Orana Street</t>
  </si>
  <si>
    <t>Orchard Drive, Beerburrum</t>
  </si>
  <si>
    <t>Orchard Drive</t>
  </si>
  <si>
    <t>Orchid Place, Bokarina</t>
  </si>
  <si>
    <t>Orchid Place</t>
  </si>
  <si>
    <t>Oreilly Drive, Caloundra West</t>
  </si>
  <si>
    <t>Oreilly Drive</t>
  </si>
  <si>
    <t>Oriole Close, Maleny</t>
  </si>
  <si>
    <t>Oriole Close</t>
  </si>
  <si>
    <t>Ormonde Terrace, Kings Beach</t>
  </si>
  <si>
    <t>Ormonde Terrace</t>
  </si>
  <si>
    <t>Ormuz Avenue, Caloundra</t>
  </si>
  <si>
    <t>Ormuz Avenue</t>
  </si>
  <si>
    <t>Oronsay Avenue, Caloundra</t>
  </si>
  <si>
    <t>Oronsay Avenue</t>
  </si>
  <si>
    <t>Orpheus Court, Little Mountain</t>
  </si>
  <si>
    <t>Orpheus Court</t>
  </si>
  <si>
    <t>Orringa Street, Bokarina</t>
  </si>
  <si>
    <t>Orringa Street</t>
  </si>
  <si>
    <t>Orsova Terrace, Caloundra</t>
  </si>
  <si>
    <t>Orsova Terrace</t>
  </si>
  <si>
    <t>Orvieto Terrace, Kings Beach</t>
  </si>
  <si>
    <t>Orvieto Terrace</t>
  </si>
  <si>
    <t>Osprey Street, Caloundra</t>
  </si>
  <si>
    <t>Osterley Avenue, Caloundra</t>
  </si>
  <si>
    <t>Osterley Avenue</t>
  </si>
  <si>
    <t>Otama Court, Warana</t>
  </si>
  <si>
    <t>Otama Court</t>
  </si>
  <si>
    <t>Otranto Avenue, Caloundra</t>
  </si>
  <si>
    <t>Otranto Avenue</t>
  </si>
  <si>
    <t>Otranto Avenue Carpark</t>
  </si>
  <si>
    <t>Otter Court, Pelican Waters</t>
  </si>
  <si>
    <t>Otter Court</t>
  </si>
  <si>
    <t>Otto Road, Peachester</t>
  </si>
  <si>
    <t>Otto Road</t>
  </si>
  <si>
    <t>Otto Nothling Place, Beerwah</t>
  </si>
  <si>
    <t>Otto Nothling Place</t>
  </si>
  <si>
    <t>Otway Street, Caloundra West</t>
  </si>
  <si>
    <t>Otway Street</t>
  </si>
  <si>
    <t>Outlook Drive, Glass House Mountains</t>
  </si>
  <si>
    <t>Outrigger Street, Wurtulla</t>
  </si>
  <si>
    <t>Outrigger Street</t>
  </si>
  <si>
    <t>Oval Avenue, Caloundra</t>
  </si>
  <si>
    <t>Oval Avenue</t>
  </si>
  <si>
    <t>Overland Court, Currimundi</t>
  </si>
  <si>
    <t>Overland Court</t>
  </si>
  <si>
    <t>Owen Street, Battery Hill</t>
  </si>
  <si>
    <t>Owen Street</t>
  </si>
  <si>
    <t>Oxenham Lane, Reesville</t>
  </si>
  <si>
    <t>Oxenham Lane</t>
  </si>
  <si>
    <t>Oxford Parade, Pelican Waters</t>
  </si>
  <si>
    <t>Oxford Parade</t>
  </si>
  <si>
    <t>Oxley Street, Golden Beach</t>
  </si>
  <si>
    <t>Oxley Street</t>
  </si>
  <si>
    <t>Pacific Place, Beerwah</t>
  </si>
  <si>
    <t>Pacific Place</t>
  </si>
  <si>
    <t>Pacific Boulevard, Buddina</t>
  </si>
  <si>
    <t>Pacific Boulevard</t>
  </si>
  <si>
    <t>Padmur Court, Currimundi</t>
  </si>
  <si>
    <t>Padmur Court</t>
  </si>
  <si>
    <t>Page Street, Glass House Mountains</t>
  </si>
  <si>
    <t>Pages Road, Peachester</t>
  </si>
  <si>
    <t>Pages Road</t>
  </si>
  <si>
    <t>Paget Street, Mooloolah Valley</t>
  </si>
  <si>
    <t>Paget Street</t>
  </si>
  <si>
    <t>Pakenham Street, Aroona</t>
  </si>
  <si>
    <t>Pakenham Street</t>
  </si>
  <si>
    <t>Palamino Court, Conondale</t>
  </si>
  <si>
    <t>Palamino Court</t>
  </si>
  <si>
    <t>Palara Street, Buddina</t>
  </si>
  <si>
    <t>Palara Street</t>
  </si>
  <si>
    <t>Palkana Drive, Warana</t>
  </si>
  <si>
    <t>Palkana Drive</t>
  </si>
  <si>
    <t>Palm Street, Maleny</t>
  </si>
  <si>
    <t>Palm Grove Court, Little Mountain</t>
  </si>
  <si>
    <t>Palmer Avenue, Golden Beach</t>
  </si>
  <si>
    <t>Palmer Avenue</t>
  </si>
  <si>
    <t>Palmer Road, Beerwah</t>
  </si>
  <si>
    <t>Palmer Road</t>
  </si>
  <si>
    <t>Paloona Street, Caloundra West</t>
  </si>
  <si>
    <t>Paloona Street</t>
  </si>
  <si>
    <t>Pamphlet Place, Pelican Waters</t>
  </si>
  <si>
    <t>Pamphlet Place</t>
  </si>
  <si>
    <t>Panama Court, Parrearra</t>
  </si>
  <si>
    <t>Panama Court</t>
  </si>
  <si>
    <t>Pandorea Street, Meridan Plains</t>
  </si>
  <si>
    <t>Pandorea Street</t>
  </si>
  <si>
    <t>Panna Road, Beerburrum</t>
  </si>
  <si>
    <t>Panna Road</t>
  </si>
  <si>
    <t>Pannaroo Street, Buddina</t>
  </si>
  <si>
    <t>Pannaroo Street</t>
  </si>
  <si>
    <t>Panorama Court, Glass House Mountains</t>
  </si>
  <si>
    <t>Panorama Court</t>
  </si>
  <si>
    <t>Panorama Place, Maleny</t>
  </si>
  <si>
    <t>Panorama Place</t>
  </si>
  <si>
    <t>Paper Road, Mount Mellum</t>
  </si>
  <si>
    <t>Paper Road</t>
  </si>
  <si>
    <t>Paperbark Lane, Landsborough</t>
  </si>
  <si>
    <t>Parakeet Court, Wurtulla</t>
  </si>
  <si>
    <t>Parakeet Court</t>
  </si>
  <si>
    <t>Parari Street, Bokarina</t>
  </si>
  <si>
    <t>Parari Street</t>
  </si>
  <si>
    <t>Park Street, Caloundra</t>
  </si>
  <si>
    <t>Park Court, Landsborough</t>
  </si>
  <si>
    <t>Park Place, Caloundra</t>
  </si>
  <si>
    <t>Park Place</t>
  </si>
  <si>
    <t>Park Haven Drive, Wurtulla</t>
  </si>
  <si>
    <t>Park Haven Drive</t>
  </si>
  <si>
    <t>Park Hollow Mews, Little Mountain</t>
  </si>
  <si>
    <t>Park Hollow Mews</t>
  </si>
  <si>
    <t>Park Links Court, Pelican Waters</t>
  </si>
  <si>
    <t>Park Links Court</t>
  </si>
  <si>
    <t>Parkana Crescent, Buddina</t>
  </si>
  <si>
    <t>Parkana Crescent</t>
  </si>
  <si>
    <t>Parkana Crescent Carpark</t>
  </si>
  <si>
    <t>Parkglen Place, Maleny</t>
  </si>
  <si>
    <t>Parkglen Place</t>
  </si>
  <si>
    <t>Parkhill Court, Little Mountain</t>
  </si>
  <si>
    <t>Parkhill Court</t>
  </si>
  <si>
    <t>Parkland Court, Witta</t>
  </si>
  <si>
    <t>Parkland Court</t>
  </si>
  <si>
    <t>Parklands Boulevard, Little Mountain</t>
  </si>
  <si>
    <t>Parklands Boulevard</t>
  </si>
  <si>
    <t>Parkside Drive, Beerwah</t>
  </si>
  <si>
    <t>Parkside Drive</t>
  </si>
  <si>
    <t>Parkview Road, Glass House Mountains</t>
  </si>
  <si>
    <t>Parkview Road</t>
  </si>
  <si>
    <t>Parsons Close, Pelican Waters</t>
  </si>
  <si>
    <t>Parsons Close</t>
  </si>
  <si>
    <t>Parumba Street, Wurtulla</t>
  </si>
  <si>
    <t>Parumba Street</t>
  </si>
  <si>
    <t>Pathfinder Drive, Caloundra West</t>
  </si>
  <si>
    <t>Pathfinder Drive</t>
  </si>
  <si>
    <t>Paul Place, Glass House Mountains</t>
  </si>
  <si>
    <t>Paul Place</t>
  </si>
  <si>
    <t>Peachester Road, Peachester</t>
  </si>
  <si>
    <t>Peachester Road</t>
  </si>
  <si>
    <t>Peachester Road Service Lane, Beerwah</t>
  </si>
  <si>
    <t>Peachester Road Service Lane</t>
  </si>
  <si>
    <t>Peachester State School Carpark</t>
  </si>
  <si>
    <t>Peacock Crescent, Bokarina</t>
  </si>
  <si>
    <t>Peacock Crescent</t>
  </si>
  <si>
    <t>Peak View Place, Glass House Mountains</t>
  </si>
  <si>
    <t>Peak View Place</t>
  </si>
  <si>
    <t>Pebbly Creek Crescent, Little Mountain</t>
  </si>
  <si>
    <t>Pebbly Creek Crescent</t>
  </si>
  <si>
    <t>Pecan Road, Glass House Mountains</t>
  </si>
  <si>
    <t>Pecan Road</t>
  </si>
  <si>
    <t>Pecan Street, Warana</t>
  </si>
  <si>
    <t>Pecan Street</t>
  </si>
  <si>
    <t>Pegwell Place, Currimundi</t>
  </si>
  <si>
    <t>Pegwell Place</t>
  </si>
  <si>
    <t>Pelican Waters Boulevard, Pelican Waters</t>
  </si>
  <si>
    <t>Pelican Waters Boulevard</t>
  </si>
  <si>
    <t>Pembroke Avenue, Pelican Waters</t>
  </si>
  <si>
    <t>Pembroke Avenue</t>
  </si>
  <si>
    <t>Pendula Place, Little Mountain</t>
  </si>
  <si>
    <t>Pendula Place</t>
  </si>
  <si>
    <t>Pennyroyal Circle, Currimundi</t>
  </si>
  <si>
    <t>Pennyroyal Circle</t>
  </si>
  <si>
    <t>Peony Circuit, Little Mountain</t>
  </si>
  <si>
    <t>Peony Circuit</t>
  </si>
  <si>
    <t>Pepper Berry Drive, Maleny</t>
  </si>
  <si>
    <t>Pepper Berry Drive</t>
  </si>
  <si>
    <t>Pepper Tree Way, Beerwah</t>
  </si>
  <si>
    <t>Pepper Tree Way</t>
  </si>
  <si>
    <t>Peregrine Drive, Wurtulla</t>
  </si>
  <si>
    <t>Peregrine Drive</t>
  </si>
  <si>
    <t>Perina Street, Warana</t>
  </si>
  <si>
    <t>Perina Street</t>
  </si>
  <si>
    <t>Perindi Chase, Currimundi</t>
  </si>
  <si>
    <t>Perindi Chase</t>
  </si>
  <si>
    <t>Perle Place, Currimundi</t>
  </si>
  <si>
    <t>Perle Place</t>
  </si>
  <si>
    <t>Peronne Street, Aroona</t>
  </si>
  <si>
    <t>Peronne Street</t>
  </si>
  <si>
    <t>Perrys Road, Kidaman Creek</t>
  </si>
  <si>
    <t>Perrys Road</t>
  </si>
  <si>
    <t>Persea Place, Glass House Mountains</t>
  </si>
  <si>
    <t>Persea Place</t>
  </si>
  <si>
    <t>Petal Court, Currimundi</t>
  </si>
  <si>
    <t>Petal Court</t>
  </si>
  <si>
    <t>Peterlyn Court, Beerwah</t>
  </si>
  <si>
    <t>Peterlyn Court</t>
  </si>
  <si>
    <t>Peters Road, Glass House Mountains</t>
  </si>
  <si>
    <t>Peters Road</t>
  </si>
  <si>
    <t>Petrel Court, Wurtulla</t>
  </si>
  <si>
    <t>Petrel Court</t>
  </si>
  <si>
    <t>Phar Lap Court, Little Mountain</t>
  </si>
  <si>
    <t>Phar Lap Court</t>
  </si>
  <si>
    <t>Pheasant Street, Parrearra</t>
  </si>
  <si>
    <t>Phipps Street, Beerwah</t>
  </si>
  <si>
    <t>Phipps Street</t>
  </si>
  <si>
    <t>Phyllis Court, Glass House Mountains</t>
  </si>
  <si>
    <t>Phyllis Court</t>
  </si>
  <si>
    <t>Piat Place, Beerwah</t>
  </si>
  <si>
    <t>Piat Place</t>
  </si>
  <si>
    <t>Piccabeen Place, Maleny</t>
  </si>
  <si>
    <t>Piccabeen Place</t>
  </si>
  <si>
    <t>Piccabeen Street, Meridan Plains</t>
  </si>
  <si>
    <t>Pierce Avenue, Little Mountain</t>
  </si>
  <si>
    <t>Pierce Avenue</t>
  </si>
  <si>
    <t>Pignata Road, Palmview</t>
  </si>
  <si>
    <t>Pignata Road</t>
  </si>
  <si>
    <t>Pikes Road, Beerwah</t>
  </si>
  <si>
    <t>Pikes Road</t>
  </si>
  <si>
    <t>Pildara Court, Wurtulla</t>
  </si>
  <si>
    <t>Pildara Court</t>
  </si>
  <si>
    <t>Pimpala Street, Wurtulla</t>
  </si>
  <si>
    <t>Pimpala Street</t>
  </si>
  <si>
    <t>Pinanga Place, Little Mountain</t>
  </si>
  <si>
    <t>Pinanga Place</t>
  </si>
  <si>
    <t>Pinaroo Street, Battery Hill</t>
  </si>
  <si>
    <t>Pinaroo Street</t>
  </si>
  <si>
    <t>Pine Camp Road, Beerwah</t>
  </si>
  <si>
    <t>Pine Camp Road</t>
  </si>
  <si>
    <t>Pine Ridge Place, Little Mountain</t>
  </si>
  <si>
    <t>Pine Ridge Place</t>
  </si>
  <si>
    <t>Pinehurst Street, Currimundi</t>
  </si>
  <si>
    <t>Pinehurst Street</t>
  </si>
  <si>
    <t>Pinelands Drive, Beerwah</t>
  </si>
  <si>
    <t>Pinelands Drive</t>
  </si>
  <si>
    <t>Pinewood Street, Little Mountain</t>
  </si>
  <si>
    <t>Pinewood Street</t>
  </si>
  <si>
    <t>Pinewood Circuit, Maleny</t>
  </si>
  <si>
    <t>Pinewood Circuit</t>
  </si>
  <si>
    <t>Pinto Drive, Conondale</t>
  </si>
  <si>
    <t>Pinto Drive</t>
  </si>
  <si>
    <t>Pio Court, Beerwah</t>
  </si>
  <si>
    <t>Pio Court</t>
  </si>
  <si>
    <t>Pioneer Road, Beerburrum</t>
  </si>
  <si>
    <t>Piringa Street, Wurtulla</t>
  </si>
  <si>
    <t>Piringa Street</t>
  </si>
  <si>
    <t>Pitt Street</t>
  </si>
  <si>
    <t>Plantation Road, Glass House Mountains</t>
  </si>
  <si>
    <t>Plantation Road</t>
  </si>
  <si>
    <t>Platypus Court, Mooloolah Valley</t>
  </si>
  <si>
    <t>Platypus Court</t>
  </si>
  <si>
    <t>Plimsol Court, Wurtulla</t>
  </si>
  <si>
    <t>Plimsol Court</t>
  </si>
  <si>
    <t>Plover Parade, Caloundra</t>
  </si>
  <si>
    <t>Plover Parade</t>
  </si>
  <si>
    <t>Plover Drive, Landsborough</t>
  </si>
  <si>
    <t>Plover Drive</t>
  </si>
  <si>
    <t>Poatina Street, Wurtulla</t>
  </si>
  <si>
    <t>Poatina Street</t>
  </si>
  <si>
    <t>Point Cartwright Drive, Buddina</t>
  </si>
  <si>
    <t>Point Cartwright Drive</t>
  </si>
  <si>
    <t>Point Cartwright Drive Service Lane, Buddina</t>
  </si>
  <si>
    <t>Point Cartwright Drive Service Lane</t>
  </si>
  <si>
    <t>Policeman Spur Road, Wootha</t>
  </si>
  <si>
    <t>Policeman Spur Road</t>
  </si>
  <si>
    <t>Poole Road, Glass House Mountains</t>
  </si>
  <si>
    <t>Poole Road</t>
  </si>
  <si>
    <t>Porfiri Road</t>
  </si>
  <si>
    <t>Porters Lane, North Maleny</t>
  </si>
  <si>
    <t>Portside Street, Wurtulla</t>
  </si>
  <si>
    <t>Portside Street</t>
  </si>
  <si>
    <t>Potter Street</t>
  </si>
  <si>
    <t>Caloundra Power Boat Club Carpark</t>
  </si>
  <si>
    <t>Pozieres Crescent, Aroona</t>
  </si>
  <si>
    <t>Pozieres Crescent</t>
  </si>
  <si>
    <t>Premier Circuit, Warana</t>
  </si>
  <si>
    <t>Premier Circuit</t>
  </si>
  <si>
    <t>Pretella Street, Wurtulla</t>
  </si>
  <si>
    <t>Pretella Street</t>
  </si>
  <si>
    <t>Primrose Place, Little Mountain</t>
  </si>
  <si>
    <t>Primrose Place</t>
  </si>
  <si>
    <t>Princess Lane, Kings Beach</t>
  </si>
  <si>
    <t>Princess Lane</t>
  </si>
  <si>
    <t>Prior Road, Moffat Beach</t>
  </si>
  <si>
    <t>Prior Road</t>
  </si>
  <si>
    <t>Private Road, Reesville</t>
  </si>
  <si>
    <t>Private Road</t>
  </si>
  <si>
    <t>PRIVATE</t>
  </si>
  <si>
    <t>Production Avenue, Warana</t>
  </si>
  <si>
    <t>Production Avenue</t>
  </si>
  <si>
    <t>Providence Street, Parrearra</t>
  </si>
  <si>
    <t>Providence Street</t>
  </si>
  <si>
    <t>Prow Street, Caloundra West</t>
  </si>
  <si>
    <t>Prow Street</t>
  </si>
  <si>
    <t>Prunus Place, Aroona</t>
  </si>
  <si>
    <t>Prunus Place</t>
  </si>
  <si>
    <t>Pumicestone Place, Golden Beach</t>
  </si>
  <si>
    <t>Pumicestone Place</t>
  </si>
  <si>
    <t>Puroko Street, Wurtulla</t>
  </si>
  <si>
    <t>Puroko Street</t>
  </si>
  <si>
    <t>Quail Court, Bokarina</t>
  </si>
  <si>
    <t>Quail Court</t>
  </si>
  <si>
    <t>Quandong Street, Meridan Plains</t>
  </si>
  <si>
    <t>Quandong Street</t>
  </si>
  <si>
    <t>Quarrion Court, Aroona</t>
  </si>
  <si>
    <t>Quarrion Court</t>
  </si>
  <si>
    <t>Quayline Close, Pelican Waters</t>
  </si>
  <si>
    <t>Quayline Close</t>
  </si>
  <si>
    <t>Queen Street, Moffat Beach</t>
  </si>
  <si>
    <t>Queen Of Colonies Parade, Moffat Beach</t>
  </si>
  <si>
    <t>Queen Of Colonies Parade</t>
  </si>
  <si>
    <t>Queen Street Service Lane, Kings Beach</t>
  </si>
  <si>
    <t>Queen Street Service Lane</t>
  </si>
  <si>
    <t>Quinto Court, Beerwah</t>
  </si>
  <si>
    <t>Quinto Court</t>
  </si>
  <si>
    <t>Racecourse Road, Bells Creek</t>
  </si>
  <si>
    <t>Racecourse Road</t>
  </si>
  <si>
    <t>Raddatz Road, Conondale</t>
  </si>
  <si>
    <t>Raddatz Road</t>
  </si>
  <si>
    <t>Raglan Court, Aroona</t>
  </si>
  <si>
    <t>Raglan Court</t>
  </si>
  <si>
    <t>Railway Street, Landsborough</t>
  </si>
  <si>
    <t>Railway Parade, Glass House Mountains</t>
  </si>
  <si>
    <t>Rainbird Place, Wurtulla</t>
  </si>
  <si>
    <t>Rainbird Place</t>
  </si>
  <si>
    <t>Rainbow Court, Glass House Mountains</t>
  </si>
  <si>
    <t>Rainbow Lane, Pelican Waters</t>
  </si>
  <si>
    <t>Rainbow Lane</t>
  </si>
  <si>
    <t>Rainforest Place, Diamond Valley</t>
  </si>
  <si>
    <t>Rainforest Place</t>
  </si>
  <si>
    <t>Rainforest Drive, Meridan Plains</t>
  </si>
  <si>
    <t>Rainforest Drive</t>
  </si>
  <si>
    <t>Raintree Boulevard, Little Mountain</t>
  </si>
  <si>
    <t>Raintree Boulevard</t>
  </si>
  <si>
    <t>Raintree Court, Peachester</t>
  </si>
  <si>
    <t>Raintree Court</t>
  </si>
  <si>
    <t>Raintree Close, Diamond Valley</t>
  </si>
  <si>
    <t>Raintree Close</t>
  </si>
  <si>
    <t>Little Mountain Common Carpark</t>
  </si>
  <si>
    <t>Raleigh Street, Golden Beach</t>
  </si>
  <si>
    <t>Raleigh Street</t>
  </si>
  <si>
    <t>Ramms Road, Beerburrum</t>
  </si>
  <si>
    <t>Ramms Road</t>
  </si>
  <si>
    <t>Ramsay Crescent, Golden Beach</t>
  </si>
  <si>
    <t>Ramsay Crescent</t>
  </si>
  <si>
    <t>Range Road, Peachester</t>
  </si>
  <si>
    <t>Range Road</t>
  </si>
  <si>
    <t>Rangers Road, Balmoral Ridge</t>
  </si>
  <si>
    <t>Rangers Road</t>
  </si>
  <si>
    <t>Rapanea Street, Meridan Plains</t>
  </si>
  <si>
    <t>Rapanea Street</t>
  </si>
  <si>
    <t>Rapkins Road, Beerburrum</t>
  </si>
  <si>
    <t>Rapkins Road</t>
  </si>
  <si>
    <t>Raptor Place, Pelican Waters</t>
  </si>
  <si>
    <t>Raptor Place</t>
  </si>
  <si>
    <t>Rata Street, Warana</t>
  </si>
  <si>
    <t>Rata Street</t>
  </si>
  <si>
    <t>Ratcliffe Road, Diamond Valley</t>
  </si>
  <si>
    <t>Ratcliffe Road</t>
  </si>
  <si>
    <t>Rathbone Street, Aroona</t>
  </si>
  <si>
    <t>Rathbone Street</t>
  </si>
  <si>
    <t>Rathdowney Avenue, Aroona</t>
  </si>
  <si>
    <t>Rathdowney Avenue</t>
  </si>
  <si>
    <t>Ravensberg Drive, Witta</t>
  </si>
  <si>
    <t>Ravensberg Drive</t>
  </si>
  <si>
    <t>Rawson Street, Caloundra West</t>
  </si>
  <si>
    <t>Rawson Street</t>
  </si>
  <si>
    <t>Rebecca Street, Little Mountain</t>
  </si>
  <si>
    <t>Rebecca Street</t>
  </si>
  <si>
    <t>Red Road, Beerburrum</t>
  </si>
  <si>
    <t>Red Road</t>
  </si>
  <si>
    <t>Red Lane, Beerburrum</t>
  </si>
  <si>
    <t>Red Lane</t>
  </si>
  <si>
    <t>Red Ash Court, Beerwah</t>
  </si>
  <si>
    <t>Red Cedar Drive, Meridan Plains</t>
  </si>
  <si>
    <t>Red Cedar Drive</t>
  </si>
  <si>
    <t>Redleaf Court, Currimundi</t>
  </si>
  <si>
    <t>Redleaf Court</t>
  </si>
  <si>
    <t>Redwood Court, Currimundi</t>
  </si>
  <si>
    <t>Redwood Court</t>
  </si>
  <si>
    <t>Redwood Court, Landsborough</t>
  </si>
  <si>
    <t>Reed Street, Glass House Mountains</t>
  </si>
  <si>
    <t>Reed Street</t>
  </si>
  <si>
    <t>Reedlark Place, Parrearra</t>
  </si>
  <si>
    <t>Reedlark Place</t>
  </si>
  <si>
    <t>Rees Lane, Reesville</t>
  </si>
  <si>
    <t>Rees Lane</t>
  </si>
  <si>
    <t>Reesville Road, Maleny</t>
  </si>
  <si>
    <t>Reesville Road</t>
  </si>
  <si>
    <t>Reesville Road Service Lane, Reesville</t>
  </si>
  <si>
    <t>Reesville Road Service Lane</t>
  </si>
  <si>
    <t>Regal Place, Aroona</t>
  </si>
  <si>
    <t>Regal Place</t>
  </si>
  <si>
    <t>Regatta Boulevard, Wurtulla</t>
  </si>
  <si>
    <t>Regatta Boulevard</t>
  </si>
  <si>
    <t>Regent Street, Caloundra</t>
  </si>
  <si>
    <t>Regent Street</t>
  </si>
  <si>
    <t>Reliance Place, Pelican Waters</t>
  </si>
  <si>
    <t>Reserve Road</t>
  </si>
  <si>
    <t>Reserve Lane, Peachester</t>
  </si>
  <si>
    <t>Reserve Lane</t>
  </si>
  <si>
    <t>Resolution Street, Pelican Waters</t>
  </si>
  <si>
    <t>Resolution Street</t>
  </si>
  <si>
    <t>Rest Area Layby Road, Beerwah</t>
  </si>
  <si>
    <t>Rest Area Layby Road</t>
  </si>
  <si>
    <t>Rhodes Place, Aroona</t>
  </si>
  <si>
    <t>Rhodes Place</t>
  </si>
  <si>
    <t>Ribbonwood Avenue, Maleny</t>
  </si>
  <si>
    <t>Ribbonwood Avenue</t>
  </si>
  <si>
    <t>Riberry Place, Meridan Plains</t>
  </si>
  <si>
    <t>Riberry Place</t>
  </si>
  <si>
    <t>Richmond Place, Minyama</t>
  </si>
  <si>
    <t>Richmond Place</t>
  </si>
  <si>
    <t>Ridge Court, Mooloolah Valley</t>
  </si>
  <si>
    <t>Ridge Court</t>
  </si>
  <si>
    <t>Ridgehaven Court, Aroona</t>
  </si>
  <si>
    <t>Ridgehaven Court</t>
  </si>
  <si>
    <t>Ridgemount Place, Glass House Mountains</t>
  </si>
  <si>
    <t>Ridgemount Place</t>
  </si>
  <si>
    <t>Ridgewood Road, Little Mountain</t>
  </si>
  <si>
    <t>Ridgewood Road</t>
  </si>
  <si>
    <t>Ridley Road, Reesville</t>
  </si>
  <si>
    <t>Ridley Road</t>
  </si>
  <si>
    <t>Riflebird Avenue, Aroona</t>
  </si>
  <si>
    <t>Riflebird Avenue</t>
  </si>
  <si>
    <t>Rinaldi Street, Moffat Beach</t>
  </si>
  <si>
    <t>Rinaldi Street</t>
  </si>
  <si>
    <t>Rinca Place, Parrearra</t>
  </si>
  <si>
    <t>Rinca Place</t>
  </si>
  <si>
    <t>Ritchie Lane, Caloundra</t>
  </si>
  <si>
    <t>Ritchie Lane</t>
  </si>
  <si>
    <t>River Road, Peachester</t>
  </si>
  <si>
    <t>River Cherry Place, Maleny</t>
  </si>
  <si>
    <t>River Cherry Place</t>
  </si>
  <si>
    <t>River Gum Close, Mooloolah Valley</t>
  </si>
  <si>
    <t>River Gum Close</t>
  </si>
  <si>
    <t>Riveraine Avenue</t>
  </si>
  <si>
    <t>Rivers Road, Glass House Mountains</t>
  </si>
  <si>
    <t>Rivers Road</t>
  </si>
  <si>
    <t>Riverview Court, Mooloolah Valley</t>
  </si>
  <si>
    <t>Riverview Court</t>
  </si>
  <si>
    <t>Robe Street, Currimundi</t>
  </si>
  <si>
    <t>Robe Street</t>
  </si>
  <si>
    <t>Roberts Road, Beerwah</t>
  </si>
  <si>
    <t>Roberts Road</t>
  </si>
  <si>
    <t>Roberts Street, Golden Beach</t>
  </si>
  <si>
    <t>Roberts Street, Glass House Mountains</t>
  </si>
  <si>
    <t>Robin Street, Wurtulla</t>
  </si>
  <si>
    <t>Robin Street</t>
  </si>
  <si>
    <t>Rochester Rise, Aroona</t>
  </si>
  <si>
    <t>Rochester Rise</t>
  </si>
  <si>
    <t>Roderick Street, Moffat Beach</t>
  </si>
  <si>
    <t>Roderick Street</t>
  </si>
  <si>
    <t>Rogers Road</t>
  </si>
  <si>
    <t>Roley Road</t>
  </si>
  <si>
    <t>Romar Road, Glass House Mountains</t>
  </si>
  <si>
    <t>Romar Road</t>
  </si>
  <si>
    <t>Ron Parkenson Crescent, Bells Creek</t>
  </si>
  <si>
    <t>Ron Parkenson Crescent</t>
  </si>
  <si>
    <t>Ronald Court, Peachester</t>
  </si>
  <si>
    <t>Ronald Court</t>
  </si>
  <si>
    <t>Rooke Street, Dicky Beach</t>
  </si>
  <si>
    <t>Rooke Street</t>
  </si>
  <si>
    <t>Rose Road, Mooloolah Valley</t>
  </si>
  <si>
    <t>Rose Road</t>
  </si>
  <si>
    <t>Rose Street, Shelly Beach</t>
  </si>
  <si>
    <t>Rose Gum Lane, Witta</t>
  </si>
  <si>
    <t>Rose Gum Lane</t>
  </si>
  <si>
    <t>Rosea Court, Currimundi</t>
  </si>
  <si>
    <t>Rosea Court</t>
  </si>
  <si>
    <t>Rosegum Street, Little Mountain</t>
  </si>
  <si>
    <t>Rosegum Street</t>
  </si>
  <si>
    <t>Rosella Road, North Maleny</t>
  </si>
  <si>
    <t>Rosella Road</t>
  </si>
  <si>
    <t>Rosella Street, Parrearra</t>
  </si>
  <si>
    <t>Rosella Street</t>
  </si>
  <si>
    <t>Rosemary Avenue, Glenview</t>
  </si>
  <si>
    <t>Rosemary Avenue</t>
  </si>
  <si>
    <t>Rosevale Avenue, Aroona</t>
  </si>
  <si>
    <t>Rosevale Avenue</t>
  </si>
  <si>
    <t>Rosewood Drive, Caloundra West</t>
  </si>
  <si>
    <t>Rosewood Drive</t>
  </si>
  <si>
    <t>Rosewood Court, Landsborough</t>
  </si>
  <si>
    <t>Rosewood Court</t>
  </si>
  <si>
    <t>Rosewood Court, Maleny</t>
  </si>
  <si>
    <t>Roslin Street, Moffat Beach</t>
  </si>
  <si>
    <t>Roslin Street</t>
  </si>
  <si>
    <t>Rossiter Place, Aroona</t>
  </si>
  <si>
    <t>Rossiter Place</t>
  </si>
  <si>
    <t>Rosslare Street, Caloundra West</t>
  </si>
  <si>
    <t>Rosslare Street</t>
  </si>
  <si>
    <t>Rotary Settlers Park Carpark</t>
  </si>
  <si>
    <t>Rothfall Chase, Aroona</t>
  </si>
  <si>
    <t>Rothfall Chase</t>
  </si>
  <si>
    <t>Rovera Road, Glass House Mountains</t>
  </si>
  <si>
    <t>Rovera Road</t>
  </si>
  <si>
    <t>Rowan Lane, Bald Knob</t>
  </si>
  <si>
    <t>Rowan Lane</t>
  </si>
  <si>
    <t>Rowell Street, Battery Hill</t>
  </si>
  <si>
    <t>Rowell Street</t>
  </si>
  <si>
    <t>Roxton Court, Beerwah</t>
  </si>
  <si>
    <t>Roxton Court</t>
  </si>
  <si>
    <t>Roy Street, Golden Beach</t>
  </si>
  <si>
    <t>Roy Street</t>
  </si>
  <si>
    <t>Royal Close, Wurtulla</t>
  </si>
  <si>
    <t>Royal Close</t>
  </si>
  <si>
    <t>Roys Road, Beerwah</t>
  </si>
  <si>
    <t>Ruddle Drive, Reesville</t>
  </si>
  <si>
    <t>Ruddle Drive</t>
  </si>
  <si>
    <t>Ruffs Road</t>
  </si>
  <si>
    <t>Rufous Court, Caloundra</t>
  </si>
  <si>
    <t>Rufous Court</t>
  </si>
  <si>
    <t>Rungert Court, Mooloolah Valley</t>
  </si>
  <si>
    <t>Rungert Court</t>
  </si>
  <si>
    <t>Ruskin Place, Aroona</t>
  </si>
  <si>
    <t>Ruskin Place</t>
  </si>
  <si>
    <t>Russell Street, Moffat Beach</t>
  </si>
  <si>
    <t>Rutherford Place, Pelican Waters</t>
  </si>
  <si>
    <t>Rutherford Place</t>
  </si>
  <si>
    <t>Rutherglen Court, Aroona</t>
  </si>
  <si>
    <t>Rutherglen Court</t>
  </si>
  <si>
    <t>Ruwa Drive, Glass House Mountains</t>
  </si>
  <si>
    <t>Ruwa Drive</t>
  </si>
  <si>
    <t>Ryan Street, Glass House Mountains</t>
  </si>
  <si>
    <t>Ryan Street</t>
  </si>
  <si>
    <t>Saba Place, Parrearra</t>
  </si>
  <si>
    <t>Saba Place</t>
  </si>
  <si>
    <t>Sable Court, Parrearra</t>
  </si>
  <si>
    <t>Sable Court</t>
  </si>
  <si>
    <t>Saffron Drive, Currimundi</t>
  </si>
  <si>
    <t>Saffron Drive</t>
  </si>
  <si>
    <t>Sahara Road, Glass House Mountains</t>
  </si>
  <si>
    <t>Sahara Road</t>
  </si>
  <si>
    <t>Sahara Road Service Lane, Glass House Mountains</t>
  </si>
  <si>
    <t>Sahara Road Service Lane</t>
  </si>
  <si>
    <t>Saleng Crescent, Warana</t>
  </si>
  <si>
    <t>Saleng Crescent</t>
  </si>
  <si>
    <t>Saltair Street, Kings Beach</t>
  </si>
  <si>
    <t>Saltair Street</t>
  </si>
  <si>
    <t>Samson Circuit, Caloundra West</t>
  </si>
  <si>
    <t>Samson Circuit</t>
  </si>
  <si>
    <t>Samuel Court, Moffat Beach</t>
  </si>
  <si>
    <t>Samuel Court</t>
  </si>
  <si>
    <t>Samuel Place, Mooloolah Valley</t>
  </si>
  <si>
    <t>Samuel Place</t>
  </si>
  <si>
    <t>Sanctuary Place, Little Mountain</t>
  </si>
  <si>
    <t>Sanctuary Place</t>
  </si>
  <si>
    <t>Sand Road, Glass House Mountains</t>
  </si>
  <si>
    <t>Sand Road</t>
  </si>
  <si>
    <t>Sanderling Street, Aroona</t>
  </si>
  <si>
    <t>Sanderling Street</t>
  </si>
  <si>
    <t>Sandpiper Place, Aroona</t>
  </si>
  <si>
    <t>Sandpiper Place</t>
  </si>
  <si>
    <t>Sandstone Way, Little Mountain</t>
  </si>
  <si>
    <t>Sandstone Way</t>
  </si>
  <si>
    <t>Sandy Lane, Pelican Waters</t>
  </si>
  <si>
    <t>Sandy Lane</t>
  </si>
  <si>
    <t>Sanibel Court, Parrearra</t>
  </si>
  <si>
    <t>Sanibel Court</t>
  </si>
  <si>
    <t>Santa Ana Court, Beerwah</t>
  </si>
  <si>
    <t>Santa Ana Court</t>
  </si>
  <si>
    <t>Santorini Court, Parrearra</t>
  </si>
  <si>
    <t>Santorini Court</t>
  </si>
  <si>
    <t>Sapphire Court, Beerwah</t>
  </si>
  <si>
    <t>Sapphire Court</t>
  </si>
  <si>
    <t>Saracen Street, Battery Hill</t>
  </si>
  <si>
    <t>Saracen Street</t>
  </si>
  <si>
    <t>Sardinia Place, Parrearra</t>
  </si>
  <si>
    <t>Sardinia Place</t>
  </si>
  <si>
    <t>Sargeants Road, Beerwah</t>
  </si>
  <si>
    <t>Sargeants Road</t>
  </si>
  <si>
    <t>Satinash Street, Meridan Plains</t>
  </si>
  <si>
    <t>Satinash Street</t>
  </si>
  <si>
    <t>Satinbird Place, Bokarina</t>
  </si>
  <si>
    <t>Satinbird Place</t>
  </si>
  <si>
    <t>Satinwood Court, Caloundra West</t>
  </si>
  <si>
    <t>Satinwood Court</t>
  </si>
  <si>
    <t>Sattler Road, Meridan Plains</t>
  </si>
  <si>
    <t>Sattler Road</t>
  </si>
  <si>
    <t>Scarffe Road, Glenview</t>
  </si>
  <si>
    <t>Scarffe Road</t>
  </si>
  <si>
    <t>Scartree Street, Pelican Waters</t>
  </si>
  <si>
    <t>Scartree Street</t>
  </si>
  <si>
    <t>Schnappering Close, Pelican Waters</t>
  </si>
  <si>
    <t>Schnappering Close</t>
  </si>
  <si>
    <t>Schooner Court, Wurtulla</t>
  </si>
  <si>
    <t>Schooner Court</t>
  </si>
  <si>
    <t>Schultz Road, Curramore</t>
  </si>
  <si>
    <t>Scotts Road, Glass House Mountains</t>
  </si>
  <si>
    <t>Scotts Road</t>
  </si>
  <si>
    <t>Scotts Road, Booroobin</t>
  </si>
  <si>
    <t>Scowcroft Place, Currimundi</t>
  </si>
  <si>
    <t>Scowcroft Place</t>
  </si>
  <si>
    <t>Scribble Gum Close, Mooloolah Valley</t>
  </si>
  <si>
    <t>Scribble Gum Close</t>
  </si>
  <si>
    <t>Scribbly Gum Drive, Meridan Plains</t>
  </si>
  <si>
    <t>Scribbly Gum Drive</t>
  </si>
  <si>
    <t>Scrubby Creek Road, Conondale</t>
  </si>
  <si>
    <t>Scrubby Creek Road</t>
  </si>
  <si>
    <t>Sea Glint Place, Pelican Waters</t>
  </si>
  <si>
    <t>Sea Glint Place</t>
  </si>
  <si>
    <t>Seafarer Court, Bokarina</t>
  </si>
  <si>
    <t>Seagull Avenue, Aroona</t>
  </si>
  <si>
    <t>Seaview Terrace, Moffat Beach</t>
  </si>
  <si>
    <t>Seaview Terrace Carpark, Moffat Beach</t>
  </si>
  <si>
    <t>Seaview Terrace Carpark</t>
  </si>
  <si>
    <t>Second Avenue, Caloundra</t>
  </si>
  <si>
    <t>Settlers Road</t>
  </si>
  <si>
    <t>Seychelles Place, Parrearra</t>
  </si>
  <si>
    <t>Seychelles Place</t>
  </si>
  <si>
    <t>Shady Lane, Diamond Valley</t>
  </si>
  <si>
    <t>Shady Lane</t>
  </si>
  <si>
    <t>Shannon Crescent, Caloundra West</t>
  </si>
  <si>
    <t>Shannon Crescent</t>
  </si>
  <si>
    <t>Sharrys Road, Kidaman Creek</t>
  </si>
  <si>
    <t>Sharrys Road</t>
  </si>
  <si>
    <t>Sharwill Court, Glass House Mountains</t>
  </si>
  <si>
    <t>Sharwill Court</t>
  </si>
  <si>
    <t>Sharyn Place, Glass House Mountains</t>
  </si>
  <si>
    <t>Sharyn Place</t>
  </si>
  <si>
    <t>Shaws Road, Beerwah</t>
  </si>
  <si>
    <t>Shaws Road</t>
  </si>
  <si>
    <t>Shearwater Court, Aroona</t>
  </si>
  <si>
    <t>Shearwater Court</t>
  </si>
  <si>
    <t>Shelly Beach Park Carpark</t>
  </si>
  <si>
    <t>Sheoak Court, Beerwah</t>
  </si>
  <si>
    <t>Sherman Street, Battery Hill</t>
  </si>
  <si>
    <t>Sherman Street</t>
  </si>
  <si>
    <t>Shirley Street, Moffat Beach</t>
  </si>
  <si>
    <t>Shirley Street</t>
  </si>
  <si>
    <t>Short Street, Golden Beach</t>
  </si>
  <si>
    <t>Sidha Avenue, Glass House Mountains</t>
  </si>
  <si>
    <t>Sidha Avenue</t>
  </si>
  <si>
    <t>Sidney Drive, Beerwah</t>
  </si>
  <si>
    <t>Sidney Drive</t>
  </si>
  <si>
    <t>Silkpod Street, Meridan Plains</t>
  </si>
  <si>
    <t>Silkpod Street</t>
  </si>
  <si>
    <t>Silky Oak Place, Pelican Waters</t>
  </si>
  <si>
    <t>Silky Oak Place</t>
  </si>
  <si>
    <t>Silver Rock Court, Glass House Mountains</t>
  </si>
  <si>
    <t>Silver Rock Court</t>
  </si>
  <si>
    <t>Silverbirch Court, Landsborough</t>
  </si>
  <si>
    <t>Silverbirch Court</t>
  </si>
  <si>
    <t>Silvereye Circuit, Beerwah</t>
  </si>
  <si>
    <t>Silvereye Circuit</t>
  </si>
  <si>
    <t>Silver-Gull Close, Wurtulla</t>
  </si>
  <si>
    <t>Silver-Gull Close</t>
  </si>
  <si>
    <t>Simpson Street, Moffat Beach</t>
  </si>
  <si>
    <t>Simpson Street</t>
  </si>
  <si>
    <t>Simpson Street, Beerwah</t>
  </si>
  <si>
    <t>Simpson Street Carpark South</t>
  </si>
  <si>
    <t>Simpson Street Carpark</t>
  </si>
  <si>
    <t>Sinclairs Lane, Balmoral Ridge</t>
  </si>
  <si>
    <t>Sinclairs Lane</t>
  </si>
  <si>
    <t>Singh Lane, Golden Beach</t>
  </si>
  <si>
    <t>Singh Lane</t>
  </si>
  <si>
    <t>Sir Joseph Banks Drive, Pelican Waters</t>
  </si>
  <si>
    <t>Sir Joseph Banks Drive</t>
  </si>
  <si>
    <t>Slim Crescent, Golden Beach</t>
  </si>
  <si>
    <t>Slim Crescent</t>
  </si>
  <si>
    <t>Smerdon Way, Glass House Mountains</t>
  </si>
  <si>
    <t>Smerdon Way</t>
  </si>
  <si>
    <t>Smith Lane, Beerwah</t>
  </si>
  <si>
    <t>Smith Lane</t>
  </si>
  <si>
    <t>Smith Drive, Mooloolah Valley</t>
  </si>
  <si>
    <t>Smith Drive</t>
  </si>
  <si>
    <t>Snapdragon Street, Currimundi</t>
  </si>
  <si>
    <t>Snapdragon Street</t>
  </si>
  <si>
    <t>Snapper Street, Little Mountain</t>
  </si>
  <si>
    <t>Snapper Street</t>
  </si>
  <si>
    <t>Snowdrop Avenue, Currimundi</t>
  </si>
  <si>
    <t>Snowdrop Avenue</t>
  </si>
  <si>
    <t>Snowgum Court, Landsborough</t>
  </si>
  <si>
    <t>Snowgum Court</t>
  </si>
  <si>
    <t>Snowwood Avenue, Maleny</t>
  </si>
  <si>
    <t>Snowwood Avenue</t>
  </si>
  <si>
    <t>Solander Street, Pelican Waters</t>
  </si>
  <si>
    <t>Solander Street</t>
  </si>
  <si>
    <t>Soldier Lane, Beerburrum</t>
  </si>
  <si>
    <t>Soldier Lane</t>
  </si>
  <si>
    <t>Solomon Court, Parrearra</t>
  </si>
  <si>
    <t>Solomon Court</t>
  </si>
  <si>
    <t>Somerset Lane, Little Mountain</t>
  </si>
  <si>
    <t>Somerset Lane</t>
  </si>
  <si>
    <t>Sommers Road, Witta</t>
  </si>
  <si>
    <t>Sommers Road</t>
  </si>
  <si>
    <t>Songbird Place, Mooloolah Valley</t>
  </si>
  <si>
    <t>Songbird Place</t>
  </si>
  <si>
    <t>South River Drive, Mooloolah Valley</t>
  </si>
  <si>
    <t>South River Drive</t>
  </si>
  <si>
    <t>Sovereign Circuit, Pelican Waters</t>
  </si>
  <si>
    <t>Sovereign Circuit</t>
  </si>
  <si>
    <t>Spanner Road, Glass House Mountains</t>
  </si>
  <si>
    <t>Spanner Road</t>
  </si>
  <si>
    <t>Spender Lane, Kings Beach</t>
  </si>
  <si>
    <t>Spender Lane</t>
  </si>
  <si>
    <t>Spindrift Court, Bokarina</t>
  </si>
  <si>
    <t>Spinnaker Boulevard, Wurtulla</t>
  </si>
  <si>
    <t>Spinnaker Boulevard</t>
  </si>
  <si>
    <t>Sportsmans Parade, Bokarina</t>
  </si>
  <si>
    <t>Sportsmans Parade</t>
  </si>
  <si>
    <t>Springbrook Street, Caloundra West</t>
  </si>
  <si>
    <t>Springbrook Street</t>
  </si>
  <si>
    <t>Springburn Drive, Glass House Mountains</t>
  </si>
  <si>
    <t>Springburn Drive</t>
  </si>
  <si>
    <t>Springs Drive, Little Mountain</t>
  </si>
  <si>
    <t>Springs Drive</t>
  </si>
  <si>
    <t>St Helena Street, Little Mountain</t>
  </si>
  <si>
    <t>St Helena Street</t>
  </si>
  <si>
    <t>St James Court, Little Mountain</t>
  </si>
  <si>
    <t>St Lucia Crescent, Parrearra</t>
  </si>
  <si>
    <t>St Lucia Crescent</t>
  </si>
  <si>
    <t>St Pauls Avenue, Golden Beach</t>
  </si>
  <si>
    <t>St Pauls Avenue</t>
  </si>
  <si>
    <t>St Vincents Court, Minyama</t>
  </si>
  <si>
    <t>St Vincents Court</t>
  </si>
  <si>
    <t>Stanley Street, Dicky Beach</t>
  </si>
  <si>
    <t>Starboard Place, Wurtulla</t>
  </si>
  <si>
    <t>Starboard Place</t>
  </si>
  <si>
    <t>Stavewood Street, Meridan Plains</t>
  </si>
  <si>
    <t>Stavewood Street</t>
  </si>
  <si>
    <t>Stephen Burton Way, Pelican Waters</t>
  </si>
  <si>
    <t>Stephen Burton Way</t>
  </si>
  <si>
    <t>Stephens Street, Landsborough</t>
  </si>
  <si>
    <t>Stephens Street</t>
  </si>
  <si>
    <t>Stephenson Court, Beerwah</t>
  </si>
  <si>
    <t>Stephenson Court</t>
  </si>
  <si>
    <t>Stern Drive, Wurtulla</t>
  </si>
  <si>
    <t>Stern Drive</t>
  </si>
  <si>
    <t>Sternberg Road, Witta</t>
  </si>
  <si>
    <t>Sternberg Road</t>
  </si>
  <si>
    <t>Steve Irwin Way, Beerburrum</t>
  </si>
  <si>
    <t>Steve Irwin Way</t>
  </si>
  <si>
    <t>Stevens Road, Glenview</t>
  </si>
  <si>
    <t>Stevens Road</t>
  </si>
  <si>
    <t>Stewart Way, Shelly Beach</t>
  </si>
  <si>
    <t>Stewart Way</t>
  </si>
  <si>
    <t>Sting-Ray Harbour Court, Pelican Waters</t>
  </si>
  <si>
    <t>Sting-Ray Harbour Court</t>
  </si>
  <si>
    <t xml:space="preserve">Stirling Road, </t>
  </si>
  <si>
    <t>Stirling Road</t>
  </si>
  <si>
    <t>Stirling Castle Court, Pelican Waters</t>
  </si>
  <si>
    <t>Stirling Castle Court</t>
  </si>
  <si>
    <t>Stokes Road, Beerwah</t>
  </si>
  <si>
    <t>Stokes Road</t>
  </si>
  <si>
    <t>Stonehaven Lane, Glass House Mountains</t>
  </si>
  <si>
    <t>Stonehaven Lane</t>
  </si>
  <si>
    <t>Stornaway Avenue, Caloundra West</t>
  </si>
  <si>
    <t>Stornaway Avenue</t>
  </si>
  <si>
    <t>Storrs Road, Peachester</t>
  </si>
  <si>
    <t>Storrs Road</t>
  </si>
  <si>
    <t>Stradbroke Drive, Little Mountain</t>
  </si>
  <si>
    <t>Stradbroke Drive</t>
  </si>
  <si>
    <t>Strawberry Road, Beerwah</t>
  </si>
  <si>
    <t>Strawberry Road</t>
  </si>
  <si>
    <t>Streek Road, Glass House Mountains</t>
  </si>
  <si>
    <t>Streek Road</t>
  </si>
  <si>
    <t>Sugar Bag Road, Little Mountain</t>
  </si>
  <si>
    <t>Sugar Bag Road</t>
  </si>
  <si>
    <t>Sugar Coast Drive, Glass House Mountains</t>
  </si>
  <si>
    <t>Sugar Coast Drive</t>
  </si>
  <si>
    <t>Sugar Gum Drive, Mooloolah Valley</t>
  </si>
  <si>
    <t>Sugar Gum Drive</t>
  </si>
  <si>
    <t>Sugarwood Street, Aroona</t>
  </si>
  <si>
    <t>Sugarwood Street</t>
  </si>
  <si>
    <t>Suller Street, Caloundra</t>
  </si>
  <si>
    <t>Suller Street</t>
  </si>
  <si>
    <t>Sumatra Court, Parrearra</t>
  </si>
  <si>
    <t>Sumatra Court</t>
  </si>
  <si>
    <t>Sunbird Chase, Buddina</t>
  </si>
  <si>
    <t>Sunbird Chase</t>
  </si>
  <si>
    <t>Suncrest Court, Wurtulla</t>
  </si>
  <si>
    <t>Suncrest Court</t>
  </si>
  <si>
    <t>Sunjewel Boulevard, Currimundi</t>
  </si>
  <si>
    <t>Sunjewel Boulevard</t>
  </si>
  <si>
    <t>Sunland Court, Beerwah</t>
  </si>
  <si>
    <t>Sunland Court</t>
  </si>
  <si>
    <t>Sunnyside Court, Maleny</t>
  </si>
  <si>
    <t>Sunnyside Court</t>
  </si>
  <si>
    <t>Sunrise Terrace, Little Mountain</t>
  </si>
  <si>
    <t>Sunrise Terrace</t>
  </si>
  <si>
    <t>Sunset Drive, Little Mountain</t>
  </si>
  <si>
    <t>Sutherland Street, Battery Hill</t>
  </si>
  <si>
    <t>Suzen Court, Mooloolah Valley</t>
  </si>
  <si>
    <t>Suzen Court</t>
  </si>
  <si>
    <t>Swallow Street, Wurtulla</t>
  </si>
  <si>
    <t>Swan Street, Beerwah</t>
  </si>
  <si>
    <t>Sweetgum Court, Currimundi</t>
  </si>
  <si>
    <t>Sweetgum Court</t>
  </si>
  <si>
    <t>Sword Street, Aroona</t>
  </si>
  <si>
    <t>Sword Street</t>
  </si>
  <si>
    <t>Sycamore Drive, Currimundi</t>
  </si>
  <si>
    <t>Sycamore Drive</t>
  </si>
  <si>
    <t>Sydal Street, Little Mountain</t>
  </si>
  <si>
    <t>Sydal Street</t>
  </si>
  <si>
    <t>Sydney Avenue, Pelican Waters</t>
  </si>
  <si>
    <t>Sydney Avenue</t>
  </si>
  <si>
    <t>Sykes Avenue, Kings Beach</t>
  </si>
  <si>
    <t>Sykes Avenue</t>
  </si>
  <si>
    <t>Tagera Street, Warana</t>
  </si>
  <si>
    <t>Tagera Street</t>
  </si>
  <si>
    <t>Tahiti Street, Parrearra</t>
  </si>
  <si>
    <t>Tahiti Street</t>
  </si>
  <si>
    <t>Talara Street, Currimundi</t>
  </si>
  <si>
    <t>Talara Street</t>
  </si>
  <si>
    <t>Talara State Special School Carpark</t>
  </si>
  <si>
    <t>Talinga Street, Buddina</t>
  </si>
  <si>
    <t>Talinga Street</t>
  </si>
  <si>
    <t>Tall Trees Way, Little Mountain</t>
  </si>
  <si>
    <t>Tall Trees Way</t>
  </si>
  <si>
    <t>Tallawa Place, Wurtulla</t>
  </si>
  <si>
    <t>Tallawa Place</t>
  </si>
  <si>
    <t>Tallawong Close, Beerwah</t>
  </si>
  <si>
    <t>Tallawong Close</t>
  </si>
  <si>
    <t>Tallowood Close, Little Mountain</t>
  </si>
  <si>
    <t>Tallowood Close</t>
  </si>
  <si>
    <t>Tallowwood Street, Maleny</t>
  </si>
  <si>
    <t>Tallowwood Street</t>
  </si>
  <si>
    <t>Tamala Street, Warana</t>
  </si>
  <si>
    <t>Tamala Street</t>
  </si>
  <si>
    <t>Tamarind Street, Meridan Plains</t>
  </si>
  <si>
    <t>Tamarind Street</t>
  </si>
  <si>
    <t>Tamarind Street, Maleny</t>
  </si>
  <si>
    <t>Taminga Street, Wurtulla</t>
  </si>
  <si>
    <t>Taminga Street</t>
  </si>
  <si>
    <t>Tandara Street, Warana</t>
  </si>
  <si>
    <t>Tandem Avenue, Warana</t>
  </si>
  <si>
    <t>Tandem Avenue</t>
  </si>
  <si>
    <t>Tanna Street, Caloundra West</t>
  </si>
  <si>
    <t>Tanna Street</t>
  </si>
  <si>
    <t>Tarawa Street, Parrearra</t>
  </si>
  <si>
    <t>Tarawa Street</t>
  </si>
  <si>
    <t>Tareel Street, Wurtulla</t>
  </si>
  <si>
    <t>Tareel Street</t>
  </si>
  <si>
    <t>Taro Place, Aroona</t>
  </si>
  <si>
    <t>Taro Place</t>
  </si>
  <si>
    <t>Taroona Court, Peachester</t>
  </si>
  <si>
    <t>Taroona Court</t>
  </si>
  <si>
    <t>Tarver Street, Aroona</t>
  </si>
  <si>
    <t>Tarver Street</t>
  </si>
  <si>
    <t>Taryn Close, Glass House Mountains</t>
  </si>
  <si>
    <t>Taryn Close</t>
  </si>
  <si>
    <t>Tashi Place, Little Mountain</t>
  </si>
  <si>
    <t>Tashi Place</t>
  </si>
  <si>
    <t>Tay Avenue, Caloundra</t>
  </si>
  <si>
    <t>Tay Avenue</t>
  </si>
  <si>
    <t>Taylor Court, Mooloolah Valley</t>
  </si>
  <si>
    <t>Taylor Avenue, Golden Beach</t>
  </si>
  <si>
    <t>Taylor Avenue</t>
  </si>
  <si>
    <t>Teak Street, Maleny</t>
  </si>
  <si>
    <t>Teak Street</t>
  </si>
  <si>
    <t>Teal Court, Wurtulla</t>
  </si>
  <si>
    <t>Teal Court</t>
  </si>
  <si>
    <t>Teasel Square, Currimundi</t>
  </si>
  <si>
    <t>Teasel Square</t>
  </si>
  <si>
    <t>Technology Drive, Warana</t>
  </si>
  <si>
    <t>Technology Drive</t>
  </si>
  <si>
    <t>Teewah Street, Battery Hill</t>
  </si>
  <si>
    <t>Tempest Street, Caloundra West</t>
  </si>
  <si>
    <t>Tempest Street</t>
  </si>
  <si>
    <t>Teneale Place, Glass House Mountains</t>
  </si>
  <si>
    <t>Teneale Place</t>
  </si>
  <si>
    <t>Teneriffe Court, Parrearra</t>
  </si>
  <si>
    <t>Teneriffe Court</t>
  </si>
  <si>
    <t>Tenkate Drive, Little Mountain</t>
  </si>
  <si>
    <t>Tenkate Drive</t>
  </si>
  <si>
    <t>Teranna Street, Battery Hill</t>
  </si>
  <si>
    <t>Teranna Street</t>
  </si>
  <si>
    <t>Tesch Road, Witta</t>
  </si>
  <si>
    <t>Tesch Road</t>
  </si>
  <si>
    <t>Teutoberg Avenue, Witta</t>
  </si>
  <si>
    <t>Teutoberg Avenue</t>
  </si>
  <si>
    <t>Textile Avenue, Warana</t>
  </si>
  <si>
    <t>Textile Avenue</t>
  </si>
  <si>
    <t>Thalan Court, Wurtulla</t>
  </si>
  <si>
    <t>Thalan Court</t>
  </si>
  <si>
    <t>The Corso No Type, Pelican Waters</t>
  </si>
  <si>
    <t>The Corso No Type</t>
  </si>
  <si>
    <t>The Dales Crescent, Little Mountain</t>
  </si>
  <si>
    <t>The Dales Crescent</t>
  </si>
  <si>
    <t>The Decks No Type, Wurtulla</t>
  </si>
  <si>
    <t>The Decks No Type</t>
  </si>
  <si>
    <t>The Esplanade No Type, Coochin Creek</t>
  </si>
  <si>
    <t>The Parkway No Type, Aroona</t>
  </si>
  <si>
    <t>The Parkway No Type</t>
  </si>
  <si>
    <t>The Pinch Lane, Eudlo</t>
  </si>
  <si>
    <t>The Pinch Lane</t>
  </si>
  <si>
    <t>The Promenade No Type, Pelican Waters</t>
  </si>
  <si>
    <t>The Promenade No Type</t>
  </si>
  <si>
    <t>The Rivers Edge No Type, Mooloolah Valley</t>
  </si>
  <si>
    <t>The Rivers Edge No Type</t>
  </si>
  <si>
    <t>Theodore Court, Moffat Beach</t>
  </si>
  <si>
    <t>Theodore Court</t>
  </si>
  <si>
    <t>Theresa Street, Golden Beach</t>
  </si>
  <si>
    <t>Theresa Street</t>
  </si>
  <si>
    <t>Thinana Street, Wurtulla</t>
  </si>
  <si>
    <t>Thinana Street</t>
  </si>
  <si>
    <t>Third Avenue, Caloundra</t>
  </si>
  <si>
    <t>Thomas Lane</t>
  </si>
  <si>
    <t>Thompson Road, Beerwah</t>
  </si>
  <si>
    <t>Thorne Road, Curramore</t>
  </si>
  <si>
    <t>Thorne Road</t>
  </si>
  <si>
    <t>Thrush Street, Caloundra</t>
  </si>
  <si>
    <t>Thrush Street</t>
  </si>
  <si>
    <t>Thunderbird Drive, Bokarina</t>
  </si>
  <si>
    <t>Thunderbird Drive</t>
  </si>
  <si>
    <t>Thynne Court, Maleny</t>
  </si>
  <si>
    <t>Thynne Court</t>
  </si>
  <si>
    <t>Tibouchina Place, Currimundi</t>
  </si>
  <si>
    <t>Tibouchina Place</t>
  </si>
  <si>
    <t>Tibrogargan Place, Pelican Waters</t>
  </si>
  <si>
    <t>Tibrogargan Place</t>
  </si>
  <si>
    <t>Tibrogargan Drive, Beerburrum</t>
  </si>
  <si>
    <t>Tibrogargan Drive</t>
  </si>
  <si>
    <t>Tigerlily Court, Little Mountain</t>
  </si>
  <si>
    <t>Tigerlily Court</t>
  </si>
  <si>
    <t>Tiller Street, Wurtulla</t>
  </si>
  <si>
    <t>Tiller Street</t>
  </si>
  <si>
    <t>Timber Road</t>
  </si>
  <si>
    <t>Timbertop Court, Little Mountain</t>
  </si>
  <si>
    <t>Timbertop Court</t>
  </si>
  <si>
    <t>Tina Street, Golden Beach</t>
  </si>
  <si>
    <t>Tina Street</t>
  </si>
  <si>
    <t>Tinbeerwah Street, Dicky Beach</t>
  </si>
  <si>
    <t>Tinbeerwah Street</t>
  </si>
  <si>
    <t>Tiverton Place, Landsborough</t>
  </si>
  <si>
    <t>Tiverton Place</t>
  </si>
  <si>
    <t>Tivoli Crescent, Minyama</t>
  </si>
  <si>
    <t>Tivoli Crescent</t>
  </si>
  <si>
    <t>Tobacco Road, Beerwah</t>
  </si>
  <si>
    <t>Tobacco Road</t>
  </si>
  <si>
    <t>Tobago Street, Parrearra</t>
  </si>
  <si>
    <t>Tobago Street</t>
  </si>
  <si>
    <t>Tolson Road, Glenview</t>
  </si>
  <si>
    <t>Tolson Road</t>
  </si>
  <si>
    <t>Toolona Place, Caloundra West</t>
  </si>
  <si>
    <t>Toolona Place</t>
  </si>
  <si>
    <t>Toorak Court, Wurtulla</t>
  </si>
  <si>
    <t>Toorak Court</t>
  </si>
  <si>
    <t>Toorbul Street, Pelican Waters</t>
  </si>
  <si>
    <t>Toorbul Street</t>
  </si>
  <si>
    <t>Toorbul Street, Landsborough</t>
  </si>
  <si>
    <t>Tooringoor Close, Pelican Waters</t>
  </si>
  <si>
    <t>Tooringoor Close</t>
  </si>
  <si>
    <t>Tooway Parade, Moffat Beach</t>
  </si>
  <si>
    <t>Tooway Parade</t>
  </si>
  <si>
    <t>Toriana Place, Beerwah</t>
  </si>
  <si>
    <t>Toriana Place</t>
  </si>
  <si>
    <t>Torrens Court, Caloundra West</t>
  </si>
  <si>
    <t>Torrens Court</t>
  </si>
  <si>
    <t>Tortola Place, Parrearra</t>
  </si>
  <si>
    <t>Tortola Place</t>
  </si>
  <si>
    <t>Tower Lane, Beerwah</t>
  </si>
  <si>
    <t>Tower Lane</t>
  </si>
  <si>
    <t>Trail Road, Maleny</t>
  </si>
  <si>
    <t>Trail Road</t>
  </si>
  <si>
    <t>Traill Crescent, Currimundi</t>
  </si>
  <si>
    <t>Traill Crescent</t>
  </si>
  <si>
    <t>Traline Road, Glass House Mountains</t>
  </si>
  <si>
    <t>Traline Road</t>
  </si>
  <si>
    <t>Transom Court, Wurtulla</t>
  </si>
  <si>
    <t>Transom Court</t>
  </si>
  <si>
    <t>Treehaven Way, Maleny</t>
  </si>
  <si>
    <t>Treehaven Way</t>
  </si>
  <si>
    <t>Treetop Court, Mooloolah Valley</t>
  </si>
  <si>
    <t>Treetop Court</t>
  </si>
  <si>
    <t>Trilogy Street, Glass House Mountains</t>
  </si>
  <si>
    <t>Trilogy Street</t>
  </si>
  <si>
    <t>Trinidad Street, Parrearra</t>
  </si>
  <si>
    <t>Trinidad Street</t>
  </si>
  <si>
    <t>Trinity Place, Pelican Waters</t>
  </si>
  <si>
    <t>Trinity Place</t>
  </si>
  <si>
    <t>Tripcony Court, Pelican Waters</t>
  </si>
  <si>
    <t>Tripcony Court</t>
  </si>
  <si>
    <t>Tripcony Lane Carpark</t>
  </si>
  <si>
    <t>Tristania Street, Aroona</t>
  </si>
  <si>
    <t>Trundle Street, Battery Hill</t>
  </si>
  <si>
    <t>Trundle Street</t>
  </si>
  <si>
    <t>Truscott Court, Golden Beach</t>
  </si>
  <si>
    <t>Truscott Court</t>
  </si>
  <si>
    <t>Tucker Lane, Wootha</t>
  </si>
  <si>
    <t>Tucker Lane</t>
  </si>
  <si>
    <t>Tuckeroo Drive, Meridan Plains</t>
  </si>
  <si>
    <t>Tuckeroo Drive</t>
  </si>
  <si>
    <t>Tudor Court, Beerwah</t>
  </si>
  <si>
    <t>Tudor Court</t>
  </si>
  <si>
    <t>Tuldar Street, Wurtulla</t>
  </si>
  <si>
    <t>Tuldar Street</t>
  </si>
  <si>
    <t>Tulip Street, Maleny</t>
  </si>
  <si>
    <t>Tulipoak Court, Little Mountain</t>
  </si>
  <si>
    <t>Tulipoak Court</t>
  </si>
  <si>
    <t>Tulipwood Close, Maleny</t>
  </si>
  <si>
    <t>Tulipwood Close</t>
  </si>
  <si>
    <t>Tulipwood Court, Meridan Plains</t>
  </si>
  <si>
    <t>Tullamore Court, Little Mountain</t>
  </si>
  <si>
    <t>Tullamore Court</t>
  </si>
  <si>
    <t>Tulloch Close, Little Mountain</t>
  </si>
  <si>
    <t>Tulloch Close</t>
  </si>
  <si>
    <t>Tumala Street, Parrearra</t>
  </si>
  <si>
    <t>Tumala Street</t>
  </si>
  <si>
    <t>Tumblegum Lane, Meridan Plains</t>
  </si>
  <si>
    <t>Tumblegum Lane</t>
  </si>
  <si>
    <t>Tumut Street, Buddina</t>
  </si>
  <si>
    <t>Tumut Street</t>
  </si>
  <si>
    <t>Tunnel Ridge Road, Landsborough</t>
  </si>
  <si>
    <t>Tunnel Ridge Road</t>
  </si>
  <si>
    <t>Turnbuckle Court, Wurtulla</t>
  </si>
  <si>
    <t>Turnbuckle Court</t>
  </si>
  <si>
    <t>Turnbury Street, Little Mountain</t>
  </si>
  <si>
    <t>Turnbury Street</t>
  </si>
  <si>
    <t>Turner Street, Beerwah</t>
  </si>
  <si>
    <t>Turner Drive, Moffat Beach</t>
  </si>
  <si>
    <t>Turner Drive</t>
  </si>
  <si>
    <t>Turner Street, Glass House Mountains</t>
  </si>
  <si>
    <t>Turrum Street, Landsborough</t>
  </si>
  <si>
    <t>Turrum Street</t>
  </si>
  <si>
    <t>Tutt Court, Landsborough</t>
  </si>
  <si>
    <t>Tutt Court</t>
  </si>
  <si>
    <t>Tweddell Drive, Pelican Waters</t>
  </si>
  <si>
    <t>Tweddell Drive</t>
  </si>
  <si>
    <t>Tweedale Road, Coochin Creek</t>
  </si>
  <si>
    <t>Tweedale Road</t>
  </si>
  <si>
    <t>Twin Peaks Drive, Beerwah</t>
  </si>
  <si>
    <t>Twin Peaks Drive</t>
  </si>
  <si>
    <t>Tytherleigh Avenue, Landsborough</t>
  </si>
  <si>
    <t>Tytherleigh Avenue</t>
  </si>
  <si>
    <t>Tytherleigh Lane, Pelican Waters</t>
  </si>
  <si>
    <t>Tytherleigh Lane</t>
  </si>
  <si>
    <t>Ulm Street, Caloundra</t>
  </si>
  <si>
    <t>Ulm Street</t>
  </si>
  <si>
    <t>Undanbi Place, Pelican Waters</t>
  </si>
  <si>
    <t>Undanbi Place</t>
  </si>
  <si>
    <t>Undara Avenue, Buddina</t>
  </si>
  <si>
    <t>Undara Avenue</t>
  </si>
  <si>
    <t>Unnamed Road, Landsborough</t>
  </si>
  <si>
    <t>Unnamed Road</t>
  </si>
  <si>
    <t>Unnamed Road, Aroona</t>
  </si>
  <si>
    <t>Upper Cedar Creek Road, Elaman Creek</t>
  </si>
  <si>
    <t>Upper Cedar Creek Road</t>
  </si>
  <si>
    <t>Upper Gay Terrace, Kings Beach</t>
  </si>
  <si>
    <t>Upper Gay Terrace</t>
  </si>
  <si>
    <t>Upper Mount Mellum Road, Bald Knob</t>
  </si>
  <si>
    <t>Upper Mount Mellum Road</t>
  </si>
  <si>
    <t>Upper Tolson Road, Mooloolah Valley</t>
  </si>
  <si>
    <t>Uringa Street, Warana</t>
  </si>
  <si>
    <t>Uringa Street</t>
  </si>
  <si>
    <t>Usher Boulevard, Beerwah</t>
  </si>
  <si>
    <t>Usher Boulevard</t>
  </si>
  <si>
    <t>Utah Street, Aroona</t>
  </si>
  <si>
    <t>Utah Street</t>
  </si>
  <si>
    <t>Vale End, North Maleny</t>
  </si>
  <si>
    <t>Vale End</t>
  </si>
  <si>
    <t>Valley Vista, Maleny</t>
  </si>
  <si>
    <t>Valley Vista</t>
  </si>
  <si>
    <t>Valley View Close, Maleny</t>
  </si>
  <si>
    <t>Valley View Close</t>
  </si>
  <si>
    <t>Valley View Court, Little Mountain</t>
  </si>
  <si>
    <t>Valley View Court</t>
  </si>
  <si>
    <t>Valley View Rise, Mooloolah Valley</t>
  </si>
  <si>
    <t>Valley View Rise</t>
  </si>
  <si>
    <t>Vannick Court, Currimundi</t>
  </si>
  <si>
    <t>Vannick Court</t>
  </si>
  <si>
    <t>Vanohr Road, Peachester</t>
  </si>
  <si>
    <t>Vanohr Road</t>
  </si>
  <si>
    <t>Vauxhall Street, Minyama</t>
  </si>
  <si>
    <t>Vauxhall Street</t>
  </si>
  <si>
    <t>Vector Place, Little Mountain</t>
  </si>
  <si>
    <t>Vector Place</t>
  </si>
  <si>
    <t>Verdon Street, Golden Beach</t>
  </si>
  <si>
    <t>Verdon Street</t>
  </si>
  <si>
    <t>Vere Road, Glass House Mountains</t>
  </si>
  <si>
    <t>Vere Road</t>
  </si>
  <si>
    <t>Verney Street, Kings Beach</t>
  </si>
  <si>
    <t>Verney Street</t>
  </si>
  <si>
    <t>Vickers Street, Battery Hill</t>
  </si>
  <si>
    <t>Vickers Street</t>
  </si>
  <si>
    <t>Victor Avenue, Palmview</t>
  </si>
  <si>
    <t>Victor Avenue</t>
  </si>
  <si>
    <t>Victoria Terrace, Kings Beach</t>
  </si>
  <si>
    <t>Victoria Terrace</t>
  </si>
  <si>
    <t>Vidler Court, Landsborough</t>
  </si>
  <si>
    <t>Vidler Court</t>
  </si>
  <si>
    <t>Vieritz Road, Peachester</t>
  </si>
  <si>
    <t>Vieritz Road</t>
  </si>
  <si>
    <t>View Court, Glass House Mountains</t>
  </si>
  <si>
    <t>View Court</t>
  </si>
  <si>
    <t>Viewland Drive, Mooloolah Valley</t>
  </si>
  <si>
    <t>Villa Court, Currimundi</t>
  </si>
  <si>
    <t>Villa Court</t>
  </si>
  <si>
    <t>Village Way, Little Mountain</t>
  </si>
  <si>
    <t>Village Way</t>
  </si>
  <si>
    <t>Village Green Street, Caloundra</t>
  </si>
  <si>
    <t>Village Green Street</t>
  </si>
  <si>
    <t>Viola Close, Little Mountain</t>
  </si>
  <si>
    <t>Viola Close</t>
  </si>
  <si>
    <t>Vista Drive, Balmoral Ridge</t>
  </si>
  <si>
    <t>Vista Drive</t>
  </si>
  <si>
    <t>Vista Court, Glass House Mountains</t>
  </si>
  <si>
    <t>Vista Court</t>
  </si>
  <si>
    <t>Vista Place, Wurtulla</t>
  </si>
  <si>
    <t>Vista Place</t>
  </si>
  <si>
    <t>Wagtail Court, Landsborough</t>
  </si>
  <si>
    <t>Wagtail Court</t>
  </si>
  <si>
    <t>Walkers Road, Beerwah</t>
  </si>
  <si>
    <t>Walkers Road</t>
  </si>
  <si>
    <t>Walkers Drive, Maleny</t>
  </si>
  <si>
    <t>Walkers Drive</t>
  </si>
  <si>
    <t>Wallaby Circuit, Pelican Waters</t>
  </si>
  <si>
    <t>Wallaby Circuit</t>
  </si>
  <si>
    <t>Wallum Close, Pelican Waters</t>
  </si>
  <si>
    <t>Wallum Close</t>
  </si>
  <si>
    <t>Walton Road, Beerwah</t>
  </si>
  <si>
    <t>Walton Road</t>
  </si>
  <si>
    <t>Wamara Street, Buddina</t>
  </si>
  <si>
    <t>Wamara Street</t>
  </si>
  <si>
    <t>Wandana Court, Currimundi</t>
  </si>
  <si>
    <t>Wandarri Street, Wurtulla</t>
  </si>
  <si>
    <t>Wandarri Street</t>
  </si>
  <si>
    <t>Wandoo Street, Minyama</t>
  </si>
  <si>
    <t>Wandoo Street</t>
  </si>
  <si>
    <t>Wanungra Court, Caloundra West</t>
  </si>
  <si>
    <t>Wanungra Court</t>
  </si>
  <si>
    <t>Warattah Court, Wurtulla</t>
  </si>
  <si>
    <t>Warattah Court</t>
  </si>
  <si>
    <t>Waringa Court, Minyama</t>
  </si>
  <si>
    <t>Waringa Court</t>
  </si>
  <si>
    <t>Warloo Street, Wurtulla</t>
  </si>
  <si>
    <t>Warloo Street</t>
  </si>
  <si>
    <t>Warne Terrace, Kings Beach</t>
  </si>
  <si>
    <t>Warne Terrace</t>
  </si>
  <si>
    <t>Wategos Circuit, Pelican Waters</t>
  </si>
  <si>
    <t>Wategos Circuit</t>
  </si>
  <si>
    <t>Water Gum Crescent, Maleny</t>
  </si>
  <si>
    <t>Water Gum Crescent</t>
  </si>
  <si>
    <t>Water Side Place, Little Mountain</t>
  </si>
  <si>
    <t>Water Side Place</t>
  </si>
  <si>
    <t>Waterhen Court, Pelican Waters</t>
  </si>
  <si>
    <t>Waterhen Court</t>
  </si>
  <si>
    <t>Waterview Street, Warana</t>
  </si>
  <si>
    <t>Waterview Street</t>
  </si>
  <si>
    <t>Watson Road, Beerwah</t>
  </si>
  <si>
    <t>Watson Road</t>
  </si>
  <si>
    <t>Watson Street, Currimundi</t>
  </si>
  <si>
    <t>Watson Street</t>
  </si>
  <si>
    <t>Watson Lane, Reesville</t>
  </si>
  <si>
    <t>Watson Lane</t>
  </si>
  <si>
    <t>Wattle Court, Little Mountain</t>
  </si>
  <si>
    <t>Wattle Court</t>
  </si>
  <si>
    <t>Wattle Street, Maleny</t>
  </si>
  <si>
    <t>Wattle Avenue, Beerburrum</t>
  </si>
  <si>
    <t>Wattle Avenue</t>
  </si>
  <si>
    <t>Wattlebird Place, Landsborough</t>
  </si>
  <si>
    <t>Wattlebird Place</t>
  </si>
  <si>
    <t>Wattlefield Road, Little Mountain</t>
  </si>
  <si>
    <t>Wattlefield Road</t>
  </si>
  <si>
    <t>Wavell Avenue, Golden Beach</t>
  </si>
  <si>
    <t>Wavell Avenue</t>
  </si>
  <si>
    <t>Way Street, Mooloolah Valley</t>
  </si>
  <si>
    <t>Way Street</t>
  </si>
  <si>
    <t>Wayalla Street, Wurtulla</t>
  </si>
  <si>
    <t>Wayalla Street</t>
  </si>
  <si>
    <t>Webb Ellis Court, Pelican Waters</t>
  </si>
  <si>
    <t>Webb Ellis Court</t>
  </si>
  <si>
    <t>Weegen Court, Landsborough</t>
  </si>
  <si>
    <t>Weegen Court</t>
  </si>
  <si>
    <t>Weema Street, Buddina</t>
  </si>
  <si>
    <t>Weema Street</t>
  </si>
  <si>
    <t>Wellington Parade, Shelly Beach</t>
  </si>
  <si>
    <t>Wellington Parade</t>
  </si>
  <si>
    <t>Wells Road, Maleny</t>
  </si>
  <si>
    <t>Wells Road</t>
  </si>
  <si>
    <t>Wentworth Parade, Golden Beach</t>
  </si>
  <si>
    <t>Wentworth Parade</t>
  </si>
  <si>
    <t>Werona Street, Buddina</t>
  </si>
  <si>
    <t>Werona Street</t>
  </si>
  <si>
    <t>West Terrace, Caloundra</t>
  </si>
  <si>
    <t>West Terrace</t>
  </si>
  <si>
    <t>Westaway Road, Meridan Plains</t>
  </si>
  <si>
    <t>Westaway Road</t>
  </si>
  <si>
    <t>Westaway Parade, Currimundi</t>
  </si>
  <si>
    <t>Westaway Parade</t>
  </si>
  <si>
    <t>Western Fields Quad Park Carpark, Birtinya</t>
  </si>
  <si>
    <t>Western Fields Quad Park Carpark</t>
  </si>
  <si>
    <t>Westholme Circuit, Pelican Waters</t>
  </si>
  <si>
    <t>Westholme Circuit</t>
  </si>
  <si>
    <t>Westminster Avenue, Golden Beach</t>
  </si>
  <si>
    <t>Westminster Avenue</t>
  </si>
  <si>
    <t>Wexford Place, Caloundra West</t>
  </si>
  <si>
    <t>Wexford Place</t>
  </si>
  <si>
    <t>Wheeler Crescent, Caloundra West</t>
  </si>
  <si>
    <t>Wheeler Crescent</t>
  </si>
  <si>
    <t>Whipbird Place, Glenview</t>
  </si>
  <si>
    <t>Whiptail Court, Maleny</t>
  </si>
  <si>
    <t>Whiptail Court</t>
  </si>
  <si>
    <t>Whistler Place, Beerwah</t>
  </si>
  <si>
    <t>Whistler Place</t>
  </si>
  <si>
    <t>Whitby Place, Pelican Waters</t>
  </si>
  <si>
    <t>Whitby Place</t>
  </si>
  <si>
    <t>Whitby Street, Glass House Mountains</t>
  </si>
  <si>
    <t>Whitby Street</t>
  </si>
  <si>
    <t>White Cedar Drive, Meridan Plains</t>
  </si>
  <si>
    <t>White Cedar Drive</t>
  </si>
  <si>
    <t>White Gums Street, Landsborough</t>
  </si>
  <si>
    <t>White Gums Street</t>
  </si>
  <si>
    <t>Whiteash Place, Currimundi</t>
  </si>
  <si>
    <t>Whiteash Place</t>
  </si>
  <si>
    <t>Whitebeech Street, Meridan Plains</t>
  </si>
  <si>
    <t>Whitebeech Street</t>
  </si>
  <si>
    <t>White-Dove Court, Wurtulla</t>
  </si>
  <si>
    <t>White-Dove Court</t>
  </si>
  <si>
    <t>Whitehaven Way, Pelican Waters</t>
  </si>
  <si>
    <t>Whitehaven Way</t>
  </si>
  <si>
    <t>Whites Road, Landsborough</t>
  </si>
  <si>
    <t>Whiting Road, Glass House Mountains</t>
  </si>
  <si>
    <t>Whiting Road</t>
  </si>
  <si>
    <t>Whitsunday Street, Parrearra</t>
  </si>
  <si>
    <t>Whitsunday Street</t>
  </si>
  <si>
    <t>Shelly Beach Headland Carpark</t>
  </si>
  <si>
    <t>Widgee Place, Caloundra West</t>
  </si>
  <si>
    <t>Widgee Place</t>
  </si>
  <si>
    <t>Wild Road, Crohamhurst</t>
  </si>
  <si>
    <t>Wild Road</t>
  </si>
  <si>
    <t>Wild Road, Landsborough</t>
  </si>
  <si>
    <t>Wild Horse Road, Glass House Mountains</t>
  </si>
  <si>
    <t>Wild Horse Road</t>
  </si>
  <si>
    <t>Wild Horse Road, Coochin Creek</t>
  </si>
  <si>
    <t>Wildflower Way, Little Mountain</t>
  </si>
  <si>
    <t>Wildflower Way</t>
  </si>
  <si>
    <t>Wildwood Place, Mooloolah Valley</t>
  </si>
  <si>
    <t>Wildwood Place</t>
  </si>
  <si>
    <t>Wilkiea Street, Meridan Plains</t>
  </si>
  <si>
    <t>Wilkiea Street</t>
  </si>
  <si>
    <t>Wilkins Road, Glass House Mountains</t>
  </si>
  <si>
    <t>Wilkins Road</t>
  </si>
  <si>
    <t>Willaroo Court, Wurtulla</t>
  </si>
  <si>
    <t>Willaroo Court</t>
  </si>
  <si>
    <t>Willaroo Way, Maleny</t>
  </si>
  <si>
    <t>Willaroo Way</t>
  </si>
  <si>
    <t>William Street, Shelly Beach</t>
  </si>
  <si>
    <t>William Street, Landsborough</t>
  </si>
  <si>
    <t>Williamson Lane, Caloundra</t>
  </si>
  <si>
    <t>Williamson Lane</t>
  </si>
  <si>
    <t>Willow Lane, Maleny</t>
  </si>
  <si>
    <t>Willow Lane</t>
  </si>
  <si>
    <t>Wills Avenue, Golden Beach</t>
  </si>
  <si>
    <t>Wills Avenue</t>
  </si>
  <si>
    <t>Wilson Avenue, Dicky Beach</t>
  </si>
  <si>
    <t>Wiluna Street, Warana</t>
  </si>
  <si>
    <t>Wiluna Street</t>
  </si>
  <si>
    <t>Wimbrel Court, Wurtulla</t>
  </si>
  <si>
    <t>Wimbrel Court</t>
  </si>
  <si>
    <t>Winch Street, Wurtulla</t>
  </si>
  <si>
    <t>Winch Street</t>
  </si>
  <si>
    <t>Winchester Road, Little Mountain</t>
  </si>
  <si>
    <t>Winchester Road</t>
  </si>
  <si>
    <t>Windsor Avenue, Shelly Beach</t>
  </si>
  <si>
    <t>Windsor Avenue</t>
  </si>
  <si>
    <t>Wingara Street, Buddina</t>
  </si>
  <si>
    <t>Wingara Street</t>
  </si>
  <si>
    <t>Winjeel Court, Currimundi</t>
  </si>
  <si>
    <t>Winjeel Court</t>
  </si>
  <si>
    <t>Winkara Street, Wurtulla</t>
  </si>
  <si>
    <t>Winkara Street</t>
  </si>
  <si>
    <t>Winston Court, Landsborough</t>
  </si>
  <si>
    <t>Winston Court</t>
  </si>
  <si>
    <t>Wintergreen Way, Peachester</t>
  </si>
  <si>
    <t>Wintergreen Way</t>
  </si>
  <si>
    <t>Wintzloff Road, Landsborough</t>
  </si>
  <si>
    <t>Wintzloff Road</t>
  </si>
  <si>
    <t>Wisteria Place, Currimundi</t>
  </si>
  <si>
    <t>Wisteria Place</t>
  </si>
  <si>
    <t>Witham Road, Maleny</t>
  </si>
  <si>
    <t>Witham Road</t>
  </si>
  <si>
    <t>Witta Road, Witta</t>
  </si>
  <si>
    <t>Witta Road</t>
  </si>
  <si>
    <t>Wittaberg Road, Witta</t>
  </si>
  <si>
    <t>Wittaberg Road</t>
  </si>
  <si>
    <t>Wonga Circuit, Beerwah</t>
  </si>
  <si>
    <t>Wonga Circuit</t>
  </si>
  <si>
    <t>Wongabel Street, Maleny</t>
  </si>
  <si>
    <t>Wongabel Street</t>
  </si>
  <si>
    <t>Wood Road, Beerwah</t>
  </si>
  <si>
    <t>Wood Road</t>
  </si>
  <si>
    <t>Woodgrove Boulevard, Beerwah</t>
  </si>
  <si>
    <t>Woodgrove Boulevard</t>
  </si>
  <si>
    <t>Woodhaven Place, Glass House Mountains</t>
  </si>
  <si>
    <t>Woodhaven Place</t>
  </si>
  <si>
    <t>Woodlands Court, Mooloolah Valley</t>
  </si>
  <si>
    <t>Woodlands Court</t>
  </si>
  <si>
    <t>Woodlands Boulevard, Meridan Plains</t>
  </si>
  <si>
    <t>Woodlands Boulevard</t>
  </si>
  <si>
    <t>Woodpecker Close, Maleny</t>
  </si>
  <si>
    <t>Woodpecker Close</t>
  </si>
  <si>
    <t>Woodroffe Street, Little Mountain</t>
  </si>
  <si>
    <t>Woodroffe Street</t>
  </si>
  <si>
    <t>Woodrows Road, Glass House Mountains</t>
  </si>
  <si>
    <t>Woodrows Road</t>
  </si>
  <si>
    <t>Woods Road, Wootha</t>
  </si>
  <si>
    <t>Woodwood Road, Landsborough</t>
  </si>
  <si>
    <t>Woodwood Road</t>
  </si>
  <si>
    <t>Woolleys Road, Glass House Mountains</t>
  </si>
  <si>
    <t>Woolleys Road</t>
  </si>
  <si>
    <t>Woombye Street, Meridan Plains</t>
  </si>
  <si>
    <t>Woombye Street</t>
  </si>
  <si>
    <t>Woorim Street, Landsborough</t>
  </si>
  <si>
    <t>Woorim Street</t>
  </si>
  <si>
    <t>Worendo Court, Caloundra West</t>
  </si>
  <si>
    <t>Worendo Court</t>
  </si>
  <si>
    <t>Worthington Lane, Golden Beach</t>
  </si>
  <si>
    <t>Worthington Lane</t>
  </si>
  <si>
    <t>Wurley Drive, Bokarina</t>
  </si>
  <si>
    <t>Wurley Drive</t>
  </si>
  <si>
    <t>Wyanda Drive, Bokarina</t>
  </si>
  <si>
    <t>Wyanda Drive</t>
  </si>
  <si>
    <t>Wyreema Terrace, Caloundra</t>
  </si>
  <si>
    <t>Wyreema Terrace</t>
  </si>
  <si>
    <t>Yaltara Street, Wurtulla</t>
  </si>
  <si>
    <t>Yaltara Street</t>
  </si>
  <si>
    <t>Yaringa Avenue, Buddina</t>
  </si>
  <si>
    <t>Yaringa Avenue</t>
  </si>
  <si>
    <t>Yeates Road, Beerwah</t>
  </si>
  <si>
    <t>Yeates Road</t>
  </si>
  <si>
    <t>Youngs Road, Glass House Mountains</t>
  </si>
  <si>
    <t>Youngs Road</t>
  </si>
  <si>
    <t>Zante Lane, Parrearra</t>
  </si>
  <si>
    <t>Zante Lane</t>
  </si>
  <si>
    <t>Zanzibar Court, Parrearra</t>
  </si>
  <si>
    <t>Zanzibar Court</t>
  </si>
  <si>
    <t>Amity Avenue, Maroochydore</t>
  </si>
  <si>
    <t>Amity Avenue</t>
  </si>
  <si>
    <t>St Helena Street, Maroochydore</t>
  </si>
  <si>
    <t>Lytton Lane, Maroochydore</t>
  </si>
  <si>
    <t>Lytton Lane</t>
  </si>
  <si>
    <t>Tulleen Place, Maroochydore</t>
  </si>
  <si>
    <t>Tulleen Place</t>
  </si>
  <si>
    <t>St Clair Street, Maroochydore</t>
  </si>
  <si>
    <t>St Clair Street</t>
  </si>
  <si>
    <t>Hilliards Lane, Maroochydore</t>
  </si>
  <si>
    <t>Hilliards Lane</t>
  </si>
  <si>
    <t>Macleay Lane, Maroochydore</t>
  </si>
  <si>
    <t>Macleay Lane</t>
  </si>
  <si>
    <t>Beachwood Place, Peregian Springs</t>
  </si>
  <si>
    <t>Beachwood Place</t>
  </si>
  <si>
    <t>Cable Crescent, Mountain Creek</t>
  </si>
  <si>
    <t>Cable Crescent</t>
  </si>
  <si>
    <t>Rohan Rise, Coolum Beach</t>
  </si>
  <si>
    <t>Rohan Rise</t>
  </si>
  <si>
    <t>Reservoir Road, Landsborough</t>
  </si>
  <si>
    <t>Reservoir Road</t>
  </si>
  <si>
    <t>Unnamed Road, Caloundra West</t>
  </si>
  <si>
    <t>Devils Elbow, Curramore</t>
  </si>
  <si>
    <t>Devils Elbow</t>
  </si>
  <si>
    <t>Weeks Road, Balmoral Ridge</t>
  </si>
  <si>
    <t>Weeks Road</t>
  </si>
  <si>
    <t>Park Place Carpark, Caloundra</t>
  </si>
  <si>
    <t>Park Place Carpark</t>
  </si>
  <si>
    <t>Riflebird Place, Mountain Creek</t>
  </si>
  <si>
    <t>Riflebird Place</t>
  </si>
  <si>
    <t>Grass Gully Crescent, Little Mountain</t>
  </si>
  <si>
    <t>Grass Gully Crescent</t>
  </si>
  <si>
    <t>Parkview Drive, Little Mountain</t>
  </si>
  <si>
    <t>Parkview Drive</t>
  </si>
  <si>
    <t>Riverstone Court, Little Mountain</t>
  </si>
  <si>
    <t>Papertree Street, Little Mountain</t>
  </si>
  <si>
    <t>Papertree Street</t>
  </si>
  <si>
    <t>Buruwang Street, Birtinya</t>
  </si>
  <si>
    <t>Buruwang Street</t>
  </si>
  <si>
    <t>Headland Drive, Birtinya</t>
  </si>
  <si>
    <t>Pangali Circuit, Birtinya</t>
  </si>
  <si>
    <t>Pangali Circuit</t>
  </si>
  <si>
    <t>Birtinya Boulevard, Birtinya</t>
  </si>
  <si>
    <t>Birtinya Boulevard</t>
  </si>
  <si>
    <t>Greenfields Court, Maleny</t>
  </si>
  <si>
    <t>Greenfields Court</t>
  </si>
  <si>
    <t>Blackbean Court, Beerwah</t>
  </si>
  <si>
    <t>Brush Box Court, Beerwah</t>
  </si>
  <si>
    <t>Brush Box Court</t>
  </si>
  <si>
    <t>Hickory Court, Beerwah</t>
  </si>
  <si>
    <t>Fairview Court, Mooloolah Valley</t>
  </si>
  <si>
    <t>Haven Court, Mooloolah Valley</t>
  </si>
  <si>
    <t>Haven Court</t>
  </si>
  <si>
    <t xml:space="preserve">Murphys Road, </t>
  </si>
  <si>
    <t xml:space="preserve">Corbould Way, </t>
  </si>
  <si>
    <t>Corbould Way</t>
  </si>
  <si>
    <t>Macon Street, Birtinya</t>
  </si>
  <si>
    <t>Macon Street</t>
  </si>
  <si>
    <t>Tomkins Esplanade, Birtinya</t>
  </si>
  <si>
    <t>Tomkins Esplanade</t>
  </si>
  <si>
    <t>Feather Court, Birtinya</t>
  </si>
  <si>
    <t>Feather Court</t>
  </si>
  <si>
    <t>Sweep Court, Birtinya</t>
  </si>
  <si>
    <t>Sweep Court</t>
  </si>
  <si>
    <t>Keelson Street, Birtinya</t>
  </si>
  <si>
    <t>Keelson Street</t>
  </si>
  <si>
    <t>Blade Court, Birtinya</t>
  </si>
  <si>
    <t>Blade Court</t>
  </si>
  <si>
    <t>Swivel Court, Birtinya</t>
  </si>
  <si>
    <t>Swivel Court</t>
  </si>
  <si>
    <t>Regatta Bouvlevard Carpark, Birtinya</t>
  </si>
  <si>
    <t>Regatta Bouvlevard Carpark</t>
  </si>
  <si>
    <t>Yucca Court, Mountain Creek</t>
  </si>
  <si>
    <t>Yucca Court</t>
  </si>
  <si>
    <t>Lamatia Drive, Mountain Creek</t>
  </si>
  <si>
    <t>Lamatia Drive</t>
  </si>
  <si>
    <t>Aloe Street, Mountain Creek</t>
  </si>
  <si>
    <t>Aloe Street</t>
  </si>
  <si>
    <t>Warren Court, Aroona</t>
  </si>
  <si>
    <t>Warren Court</t>
  </si>
  <si>
    <t>Scribbly Gum Circuit, Peregian Springs</t>
  </si>
  <si>
    <t>Scribbly Gum Circuit</t>
  </si>
  <si>
    <t>Rose Gum Court, Peregian Springs</t>
  </si>
  <si>
    <t>Stringybark Place, Peregian Springs</t>
  </si>
  <si>
    <t>Stringybark Place</t>
  </si>
  <si>
    <t>Amberjack Street, Mountain Creek</t>
  </si>
  <si>
    <t>Amberjack Street</t>
  </si>
  <si>
    <t>Aurora Place, Valdora</t>
  </si>
  <si>
    <t>Aurora Place</t>
  </si>
  <si>
    <t>Parkland Street, Birtinya</t>
  </si>
  <si>
    <t>Parkland Street</t>
  </si>
  <si>
    <t>Banyandah Close, Birtinya</t>
  </si>
  <si>
    <t>Banyandah Close</t>
  </si>
  <si>
    <t>Akuna Close, Birtinya</t>
  </si>
  <si>
    <t>Akuna Close</t>
  </si>
  <si>
    <t>Marmont Street, Pelican Waters</t>
  </si>
  <si>
    <t>Marmont Street</t>
  </si>
  <si>
    <t>Wilshire Place, Pelican Waters</t>
  </si>
  <si>
    <t>Wilshire Place</t>
  </si>
  <si>
    <t xml:space="preserve">Wendoma Close, </t>
  </si>
  <si>
    <t>Wendoma Close</t>
  </si>
  <si>
    <t xml:space="preserve">Hillview Lane, </t>
  </si>
  <si>
    <t>William Street, Cooran</t>
  </si>
  <si>
    <t>Evergreen Drive, Glenview</t>
  </si>
  <si>
    <t>Evergreen Drive</t>
  </si>
  <si>
    <t xml:space="preserve">Knox Road, </t>
  </si>
  <si>
    <t>Knox Road</t>
  </si>
  <si>
    <t>Melaleuca Lane, Cootharaba</t>
  </si>
  <si>
    <t>Melaleuca Lane</t>
  </si>
  <si>
    <t>Postmans Track, Conondale</t>
  </si>
  <si>
    <t>Postmans Track</t>
  </si>
  <si>
    <t>Kelly Court, Landsborough</t>
  </si>
  <si>
    <t>Gateway Avenue, Landsborough</t>
  </si>
  <si>
    <t>Gateway Avenue</t>
  </si>
  <si>
    <t>Caloundra Road Service Lane, Caloundra West</t>
  </si>
  <si>
    <t>Corporate Place, Landsborough</t>
  </si>
  <si>
    <t>Corporate Place</t>
  </si>
  <si>
    <t>Deepwater Close, Bli Bli</t>
  </si>
  <si>
    <t>Deepwater Close</t>
  </si>
  <si>
    <t>Mackerel Street, Mountain Creek</t>
  </si>
  <si>
    <t>Blue Fin Circuit, Mountain Creek</t>
  </si>
  <si>
    <t>Blue Fin Circuit</t>
  </si>
  <si>
    <t>Marlin Street, Mountain Creek</t>
  </si>
  <si>
    <t>Marlin Street</t>
  </si>
  <si>
    <t>Venture Close, Coolum Beach</t>
  </si>
  <si>
    <t>Venture Close</t>
  </si>
  <si>
    <t>Parklakes Sports Reserve Road, Bli Bli</t>
  </si>
  <si>
    <t>Parklakes Sports Reserve Road</t>
  </si>
  <si>
    <t>Parklakes Sports Reserve Road Carpark, Bli Bli</t>
  </si>
  <si>
    <t>Parklakes Sports Reserve Road Carpark</t>
  </si>
  <si>
    <t>Genoa Circuit, Birtinya</t>
  </si>
  <si>
    <t>Genoa Circuit</t>
  </si>
  <si>
    <t>Buoy Court, Birtinya</t>
  </si>
  <si>
    <t>Buoy Court</t>
  </si>
  <si>
    <t>Trim Street, Birtinya</t>
  </si>
  <si>
    <t>Trim Street</t>
  </si>
  <si>
    <t>Reef Court, Birtinya</t>
  </si>
  <si>
    <t>Reef Court</t>
  </si>
  <si>
    <t>Sheave Street, Birtinya</t>
  </si>
  <si>
    <t>Sheave Street</t>
  </si>
  <si>
    <t>Wake Court, Birtinya</t>
  </si>
  <si>
    <t>Wake Court</t>
  </si>
  <si>
    <t>Bremer Street, Sippy Downs</t>
  </si>
  <si>
    <t>Bremer Street</t>
  </si>
  <si>
    <t>Warrego Street, Sippy Downs</t>
  </si>
  <si>
    <t>Warrego Street</t>
  </si>
  <si>
    <t>Cribb Close, Bli Bli</t>
  </si>
  <si>
    <t>Cribb Close</t>
  </si>
  <si>
    <t>Tilney Street, Pelican Waters</t>
  </si>
  <si>
    <t>Tilney Street</t>
  </si>
  <si>
    <t>Sylvie Street, Pelican Waters</t>
  </si>
  <si>
    <t>Sylvie Street</t>
  </si>
  <si>
    <t>Carnell Street, Pelican Waters</t>
  </si>
  <si>
    <t>Carnell Street</t>
  </si>
  <si>
    <t>Pelican Waters Boulevard Carpark, Pelican Waters</t>
  </si>
  <si>
    <t>Pelican Waters Boulevard Carpark</t>
  </si>
  <si>
    <t>Dalton Street Easement (Right of Way)</t>
  </si>
  <si>
    <t>Leeside Street, Little Mountain</t>
  </si>
  <si>
    <t>Leeside Street</t>
  </si>
  <si>
    <t>Little Tree Lane, Little Mountain</t>
  </si>
  <si>
    <t>Little Tree Lane</t>
  </si>
  <si>
    <t>Citrus Grove, Little Mountain</t>
  </si>
  <si>
    <t>Citrus Grove</t>
  </si>
  <si>
    <t>Sanctuary Grove, Buderim</t>
  </si>
  <si>
    <t>Sanctuary Grove</t>
  </si>
  <si>
    <t>Quite Close, Buderim</t>
  </si>
  <si>
    <t>Quite Close</t>
  </si>
  <si>
    <t>Yellow Fin Circuit, Mountain Creek</t>
  </si>
  <si>
    <t>Yellow Fin Circuit</t>
  </si>
  <si>
    <t xml:space="preserve">Linsay Circuit, </t>
  </si>
  <si>
    <t>Linsay Circuit</t>
  </si>
  <si>
    <t>Blanfords Court, Cooroy</t>
  </si>
  <si>
    <t>Blanfords Court</t>
  </si>
  <si>
    <t>Penina Close, Peregian Springs</t>
  </si>
  <si>
    <t>Penina Close</t>
  </si>
  <si>
    <t xml:space="preserve">Feathertail Drive, </t>
  </si>
  <si>
    <t>Feathertail Drive</t>
  </si>
  <si>
    <t xml:space="preserve">Swift Place, </t>
  </si>
  <si>
    <t>Swift Place</t>
  </si>
  <si>
    <t xml:space="preserve">Goldfinch Close, </t>
  </si>
  <si>
    <t>Goldfinch Close</t>
  </si>
  <si>
    <t xml:space="preserve">Bellbird Place, </t>
  </si>
  <si>
    <t>Bellbird Place</t>
  </si>
  <si>
    <t>Expectation Lane, Nambour</t>
  </si>
  <si>
    <t>Expectation Lane</t>
  </si>
  <si>
    <t>Research Street, Coolum Beach</t>
  </si>
  <si>
    <t>Research Street</t>
  </si>
  <si>
    <t>Tewantin Wading Pool &amp; Boat Ramp Carpark</t>
  </si>
  <si>
    <t>Tree View Crescent, Little Mountain</t>
  </si>
  <si>
    <t>Tree View Crescent</t>
  </si>
  <si>
    <t>Crosby Road Service Lane, Buderim</t>
  </si>
  <si>
    <t>Crosby Road Service Lane</t>
  </si>
  <si>
    <t>Brushbox Place, Eumundi</t>
  </si>
  <si>
    <t>Pope Avenue, Burnside</t>
  </si>
  <si>
    <t>Pope Avenue</t>
  </si>
  <si>
    <t>Tramline Rise, Burnside</t>
  </si>
  <si>
    <t>Tramline Rise</t>
  </si>
  <si>
    <t>Sunset Road, Beerwah</t>
  </si>
  <si>
    <t>Sunset Road</t>
  </si>
  <si>
    <t>Jardine Court, Sippy Downs</t>
  </si>
  <si>
    <t>Jardine Court</t>
  </si>
  <si>
    <t>Buderim Hub Carpark, Buderim</t>
  </si>
  <si>
    <t>Buderim Hub Carpark</t>
  </si>
  <si>
    <t>Garnet Street, Mountain Creek</t>
  </si>
  <si>
    <t>Lady Elliot Street, Mountain Creek</t>
  </si>
  <si>
    <t>Lady Elliot Street</t>
  </si>
  <si>
    <t>Tibrogargan Street, Mountain Creek</t>
  </si>
  <si>
    <t>Tibrogargan Street</t>
  </si>
  <si>
    <t>Frangipani Place, Mountain Creek</t>
  </si>
  <si>
    <t>Frangipani Place</t>
  </si>
  <si>
    <t>Hillsborough Circuit, Mountain Creek</t>
  </si>
  <si>
    <t>Hillsborough Circuit</t>
  </si>
  <si>
    <t>Coonowrin Crescent, Mountain Creek</t>
  </si>
  <si>
    <t>Coonowrin Crescent</t>
  </si>
  <si>
    <t>Don Napier Road, Eumundi</t>
  </si>
  <si>
    <t>Don Napier Road</t>
  </si>
  <si>
    <t>Serenity Circuit, Maroochydore</t>
  </si>
  <si>
    <t>Serenity Circuit</t>
  </si>
  <si>
    <t>Sarina Place, Maroochydore</t>
  </si>
  <si>
    <t>Sarina Place</t>
  </si>
  <si>
    <t>Wappa Falls Service Road, Yandina</t>
  </si>
  <si>
    <t>Wappa Falls Service Road</t>
  </si>
  <si>
    <t>Retreat Crescent, Yandina</t>
  </si>
  <si>
    <t>Retreat Crescent</t>
  </si>
  <si>
    <t>Sanctuary Street, Yandina</t>
  </si>
  <si>
    <t>Sanctuary Street</t>
  </si>
  <si>
    <t>Coolwater Place, Rosemount</t>
  </si>
  <si>
    <t>Coolwater Place</t>
  </si>
  <si>
    <t xml:space="preserve">Esmaurel Close, </t>
  </si>
  <si>
    <t>Esmaurel Close</t>
  </si>
  <si>
    <t xml:space="preserve">Ocean Vista Lane, </t>
  </si>
  <si>
    <t>Ocean Vista Lane</t>
  </si>
  <si>
    <t xml:space="preserve">Pepper Tree Circuit, </t>
  </si>
  <si>
    <t>Pepper Tree Circuit</t>
  </si>
  <si>
    <t xml:space="preserve">Pippi Court, </t>
  </si>
  <si>
    <t>Pippi Court</t>
  </si>
  <si>
    <t>Yamba Court, Maroochydore</t>
  </si>
  <si>
    <t>Yamba Court</t>
  </si>
  <si>
    <t>Jarrah Way, Landsborough</t>
  </si>
  <si>
    <t>Jarrah Way</t>
  </si>
  <si>
    <t>Elouera Close, Landsborough</t>
  </si>
  <si>
    <t>Elouera Close</t>
  </si>
  <si>
    <t>Tarwhine Place, Mountain Creek</t>
  </si>
  <si>
    <t>Tarwhine Place</t>
  </si>
  <si>
    <t>Sweetlip Circuit, Mountain Creek</t>
  </si>
  <si>
    <t>Sweetlip Circuit</t>
  </si>
  <si>
    <t>Azolla Circle, Noosaville</t>
  </si>
  <si>
    <t>Azolla Circle</t>
  </si>
  <si>
    <t>Jacaranda Close, Glass House Mountains</t>
  </si>
  <si>
    <t>Jacaranda Close</t>
  </si>
  <si>
    <t>Fern Tree Road, Glass House Mountains</t>
  </si>
  <si>
    <t>Fern Tree Road</t>
  </si>
  <si>
    <t>Quandong Close, Peachester</t>
  </si>
  <si>
    <t>Quandong Close</t>
  </si>
  <si>
    <t>Sportsground Parade, Cooroy</t>
  </si>
  <si>
    <t>Sportsground Parade</t>
  </si>
  <si>
    <t>McKinnon Drive Sports Complex Entrance</t>
  </si>
  <si>
    <t>McKinnon Drive Sports Complex Carpark</t>
  </si>
  <si>
    <t>Cooroy Sports Complex Carpark</t>
  </si>
  <si>
    <t>Sunshine Coast Airport (Carpark 5) Carpark</t>
  </si>
  <si>
    <t>Bond Street, Pelican Waters</t>
  </si>
  <si>
    <t>Bond Street</t>
  </si>
  <si>
    <t>Ballinger Road Cricket Club Carpark</t>
  </si>
  <si>
    <t>Dicky Beach Caravan Park Service Road</t>
  </si>
  <si>
    <t>Baronet Court, Pelican Waters</t>
  </si>
  <si>
    <t>Baronet Court</t>
  </si>
  <si>
    <t>The Ridges Sportsground Carpark</t>
  </si>
  <si>
    <t>Road 300 Road, Cooran</t>
  </si>
  <si>
    <t>Road 300 Road</t>
  </si>
  <si>
    <t>Coachwood Terrace, Black Mountain</t>
  </si>
  <si>
    <t>Coachwood Terrace</t>
  </si>
  <si>
    <t>Brampton Crescent, Mountain Creek</t>
  </si>
  <si>
    <t>Brampton Crescent</t>
  </si>
  <si>
    <t>Carlisle Circuit, Mountain Creek</t>
  </si>
  <si>
    <t>Carlisle Circuit</t>
  </si>
  <si>
    <t>Wilkes Family Park Carpark</t>
  </si>
  <si>
    <t>Kawana Waters State College (High) Carpark</t>
  </si>
  <si>
    <t>Caloundra Junior Rugby League Club Carpark</t>
  </si>
  <si>
    <t>Ed Webb Park Carpark</t>
  </si>
  <si>
    <t>Maze Carpark</t>
  </si>
  <si>
    <t>Lions Park Carpark</t>
  </si>
  <si>
    <t>Apex Park Carpark</t>
  </si>
  <si>
    <t>Sunrise Beach Primary School Carpark</t>
  </si>
  <si>
    <t>Cooroy Primary School Carpark</t>
  </si>
  <si>
    <t>Noosaville Primary School Carpark</t>
  </si>
  <si>
    <t>Caloundra Indoor Stadium (Carpark 2) Carpark</t>
  </si>
  <si>
    <t>Caloundra Indoor Stadium (Carpark 3) Carpark</t>
  </si>
  <si>
    <t>Alex Bluff Foreshore Park Carpark</t>
  </si>
  <si>
    <t>Bli Bli Primary School Carpark</t>
  </si>
  <si>
    <t>Peregian Beach Community House Carpark</t>
  </si>
  <si>
    <t>Tewantin Administration Building Carpark</t>
  </si>
  <si>
    <t>Tewantin-Noosa RSL (Undercover) Carpark</t>
  </si>
  <si>
    <t>Noosa Coastal Transit Centre Carpark</t>
  </si>
  <si>
    <t>Lanyana Way (Carpark 2) Carpark</t>
  </si>
  <si>
    <t>Lanyana Way (Carpark 1) Carpark</t>
  </si>
  <si>
    <t>Ely Park Public Amenities Carpark</t>
  </si>
  <si>
    <t>Ely Park Carpark</t>
  </si>
  <si>
    <t>Cooroy Railway Station Carpark</t>
  </si>
  <si>
    <t>Point Cartwright Reserve (Beach Access No 198 &amp; 199) Carpark</t>
  </si>
  <si>
    <t>Caloundra Rugby Union Club Carpark</t>
  </si>
  <si>
    <t>Caloundra United Soccer &amp; Sporting Club Carpark</t>
  </si>
  <si>
    <t>Shorehaven Park Carpark</t>
  </si>
  <si>
    <t>Harrys Restaurant Park (Carpark 2) Carpark</t>
  </si>
  <si>
    <t>Harrys Restaurant Park (Carpark 1) Carpark, Buderim</t>
  </si>
  <si>
    <t>Harrys Restaurant Park (Carpark 1) Carpark</t>
  </si>
  <si>
    <t>Short Street Carpark</t>
  </si>
  <si>
    <t>Kelly Court Carpark</t>
  </si>
  <si>
    <t>Nambour Primary School Carpark</t>
  </si>
  <si>
    <t>Mooloolah Hall-Bray Road Park Public Amenities Carpark</t>
  </si>
  <si>
    <t>Sunshine Coast Historical and Genealogical Resource Centre Carpark</t>
  </si>
  <si>
    <t>Nambour Aquatic Centre Carpark</t>
  </si>
  <si>
    <t>Marcoola Beach (Beach Access No 100) Carpark</t>
  </si>
  <si>
    <t>Peregian Beach Surf Life Saving Club Carpark</t>
  </si>
  <si>
    <t>Stockland Park Carpark</t>
  </si>
  <si>
    <t>Lanyana Way (Carpark 3) Carpark</t>
  </si>
  <si>
    <t>Coolum Beach Library Carpark</t>
  </si>
  <si>
    <t>Frank Mcivor Public Amenities Carpark</t>
  </si>
  <si>
    <t>Nambour Heights Tennis Club Carpark</t>
  </si>
  <si>
    <t>Sunshine Beach High School Carpark</t>
  </si>
  <si>
    <t>Sunrise Beach High School Carpark</t>
  </si>
  <si>
    <t>Nambour Railway Station (Carpark 1) Carpark</t>
  </si>
  <si>
    <t>Coolum Aquatic Centre Carpark</t>
  </si>
  <si>
    <t>Wilkinson Park (Point Perry) Carpark</t>
  </si>
  <si>
    <t>Landsborough Railway Station Carpark</t>
  </si>
  <si>
    <t>Glasshouse State School (Carpark 1) Carpark</t>
  </si>
  <si>
    <t>Simpson Street Rest Area Carpark</t>
  </si>
  <si>
    <t>Beerwah Resource Recovery Centre Carpark</t>
  </si>
  <si>
    <t>Kawana Waters State College (Preschool) Carpark</t>
  </si>
  <si>
    <t>La Balsa Park (Carpark 2) Carpark</t>
  </si>
  <si>
    <t>La Balsa Park (Carpark 3) Carpark</t>
  </si>
  <si>
    <t>La Balsa Park (Carpark 4) Carpark</t>
  </si>
  <si>
    <t>Kawana Waters Surf Life Saving Club Carpark</t>
  </si>
  <si>
    <t>Buddina Boat Ramp Carpark</t>
  </si>
  <si>
    <t>Moffat Beach Park Carpark</t>
  </si>
  <si>
    <t>Bottlebrush Avenue Carpark</t>
  </si>
  <si>
    <t>Sunshine Beach (Beach Access No 27) Carpark</t>
  </si>
  <si>
    <t>Noosa Surf Club Carpark</t>
  </si>
  <si>
    <t>Peregian Esplanade (Beach Access No 50) Carpark</t>
  </si>
  <si>
    <t>Peregian Beach Park (Carpark 1) Carpark</t>
  </si>
  <si>
    <t>Pearl Lane Carpark</t>
  </si>
  <si>
    <t>Marcus Beach (Beach Access No 47) Carpark</t>
  </si>
  <si>
    <t>Butter Factory Carpark</t>
  </si>
  <si>
    <t>Cooran Sports Ground Carpark</t>
  </si>
  <si>
    <t>Albert Street Carpark</t>
  </si>
  <si>
    <t>Noosa National Park (Beach Access No 25) Carpark</t>
  </si>
  <si>
    <t>Pirate Ship Park (West) Carpark</t>
  </si>
  <si>
    <t>The Wharf Mooloolaba Carpark</t>
  </si>
  <si>
    <t>Centaur Park Carpark</t>
  </si>
  <si>
    <t>Kings Beach Headland Boat Ramp Carpark</t>
  </si>
  <si>
    <t>Council Chambers Nambour Office (Carpark 1) Carpark</t>
  </si>
  <si>
    <t>Council Chambers Nambour Office (Carpark 2) Carpark</t>
  </si>
  <si>
    <t>Quota Memorial Park Carpark</t>
  </si>
  <si>
    <t>Nambour General Hospital (Carpark 1) Carpark</t>
  </si>
  <si>
    <t>Nambour General Hospital (Carpark 2) Carpark</t>
  </si>
  <si>
    <t>Mountain Creek Primary School Carpark</t>
  </si>
  <si>
    <t>Power Memorial Park Carpark</t>
  </si>
  <si>
    <t>Eumundi Markets Carpark</t>
  </si>
  <si>
    <t>Coolum Early Childcare Centre Carpark</t>
  </si>
  <si>
    <t>Price Lane, Nambour</t>
  </si>
  <si>
    <t>Woombye Depot Carpark</t>
  </si>
  <si>
    <t>Bicentennial Community Centre (Carpark 3) Carpark</t>
  </si>
  <si>
    <t>Bicentennial Community Centre (Carpark 2) Carpark</t>
  </si>
  <si>
    <t>Bicentennial Community Centre (Carpark 1) Carpark</t>
  </si>
  <si>
    <t>Coora Crescent Carpark</t>
  </si>
  <si>
    <t>Peregian Beach Park (Carpark 2) Carpark</t>
  </si>
  <si>
    <t>Maple Street Carpark</t>
  </si>
  <si>
    <t>Currimundi Kindergarten Carpark</t>
  </si>
  <si>
    <t>Cutters Way, Bli Bli</t>
  </si>
  <si>
    <t>Cutters Way</t>
  </si>
  <si>
    <t>Hegarty Circuit, Bli Bli</t>
  </si>
  <si>
    <t>Hegarty Circuit</t>
  </si>
  <si>
    <t>Wickerson Crescent, Bli Bli</t>
  </si>
  <si>
    <t>Wickerson Crescent</t>
  </si>
  <si>
    <t>Wellard Court, Bli Bli</t>
  </si>
  <si>
    <t>Wellard Court</t>
  </si>
  <si>
    <t>Doonella Street Carpark</t>
  </si>
  <si>
    <t>Sunshine Coast Airport (Bus Zone) Carpark</t>
  </si>
  <si>
    <t>Sunshine Coast Airport (Carpark 3) Carpark</t>
  </si>
  <si>
    <t>Sunshine Coast Airport (Taxi Overload Area) Carpark</t>
  </si>
  <si>
    <t>Cordwood Drive, Cooroy</t>
  </si>
  <si>
    <t>Cordwood Drive</t>
  </si>
  <si>
    <t>Sidoni Lane Carpark</t>
  </si>
  <si>
    <t>Fewtrell Street Carpark</t>
  </si>
  <si>
    <t>Caloundra Indoor Stadium (Carpark 1) Carpark</t>
  </si>
  <si>
    <t>South Street, Birtinya</t>
  </si>
  <si>
    <t>South Street</t>
  </si>
  <si>
    <t>Corella Street, Forest Glen</t>
  </si>
  <si>
    <t>Corella Street</t>
  </si>
  <si>
    <t>Noosa Yacht &amp; Rowing Club Carpark</t>
  </si>
  <si>
    <t>Ochre Way, Sippy Downs</t>
  </si>
  <si>
    <t>Ochre Way</t>
  </si>
  <si>
    <t>Ochre Way Easement, Sippy Downs</t>
  </si>
  <si>
    <t>Ochre Way Easement</t>
  </si>
  <si>
    <t>Old Blue Gum Place, Tewantin</t>
  </si>
  <si>
    <t>Old Blue Gum Place</t>
  </si>
  <si>
    <t>Argus Court, Beerwah</t>
  </si>
  <si>
    <t>Argus Court</t>
  </si>
  <si>
    <t>498 Bradman Avenue Service Road, Maroochydore</t>
  </si>
  <si>
    <t>498 Bradman Avenue Service Road</t>
  </si>
  <si>
    <t>Mirbelia Place, Doonan</t>
  </si>
  <si>
    <t>Mirbelia Place</t>
  </si>
  <si>
    <t>Dunwich Lane, Maroochydore</t>
  </si>
  <si>
    <t>Dunwich Lane</t>
  </si>
  <si>
    <t>Palmview Forrest Drive, Palmview</t>
  </si>
  <si>
    <t>Palmview Forrest Drive</t>
  </si>
  <si>
    <t>Feitz Lane, Glass House Mountains</t>
  </si>
  <si>
    <t>Feitz Lane</t>
  </si>
  <si>
    <t>Fernhill Place, Diddillibah</t>
  </si>
  <si>
    <t>Fernhill Place</t>
  </si>
  <si>
    <t>Bribie Place, Mountain Creek</t>
  </si>
  <si>
    <t>Bribie Place</t>
  </si>
  <si>
    <t>Craven Place, Mountain Creek</t>
  </si>
  <si>
    <t>Craven Place</t>
  </si>
  <si>
    <t>Nelson Street Carpark, Golden Beach</t>
  </si>
  <si>
    <t>Nelson Street Carpark</t>
  </si>
  <si>
    <t>Leonie Court, Pelican Waters</t>
  </si>
  <si>
    <t>Leonie Court</t>
  </si>
  <si>
    <t>Anchorage Drive, Birtinya</t>
  </si>
  <si>
    <t>Anchorage Drive</t>
  </si>
  <si>
    <t>Promontory Street, Birtinya</t>
  </si>
  <si>
    <t>Promontory Street</t>
  </si>
  <si>
    <t>Eccles Boulevard, Birtinya</t>
  </si>
  <si>
    <t>Eccles Boulevard</t>
  </si>
  <si>
    <t>Doherty Street, Birtinya</t>
  </si>
  <si>
    <t>Doherty Street</t>
  </si>
  <si>
    <t>Bragg Street, Birtinya</t>
  </si>
  <si>
    <t>Bragg Street</t>
  </si>
  <si>
    <t>Bullwinkel Lane, Birtinya</t>
  </si>
  <si>
    <t>Bullwinkel Lane</t>
  </si>
  <si>
    <t>Headland Bowls Club Carpark 2 Carpark, Buderim</t>
  </si>
  <si>
    <t>Headland Bowls Club Carpark 2 Carpark</t>
  </si>
  <si>
    <t>Upper Rosemount Service Road 1 Road, Rosemount</t>
  </si>
  <si>
    <t>Upper Rosemount Service Road 1 Road</t>
  </si>
  <si>
    <t>Foxtail Circuit, Mountain Creek</t>
  </si>
  <si>
    <t>Foxtail Circuit</t>
  </si>
  <si>
    <t>River Birch Lane, Maleny</t>
  </si>
  <si>
    <t>River Birch Lane</t>
  </si>
  <si>
    <t>Brookhaven Court, Maleny</t>
  </si>
  <si>
    <t>Brookhaven Court</t>
  </si>
  <si>
    <t>Forster Place, Pelican Waters</t>
  </si>
  <si>
    <t>Forster Place</t>
  </si>
  <si>
    <t>Sunshine Beach Rugby Club Carpark, Sunshine Beach</t>
  </si>
  <si>
    <t>Sunshine Beach Rugby Club Carpark</t>
  </si>
  <si>
    <t>Edmore Court, Peregian Springs</t>
  </si>
  <si>
    <t>Edmore Court</t>
  </si>
  <si>
    <t>Coulson Lane, Bli Bli</t>
  </si>
  <si>
    <t>Coulson Lane</t>
  </si>
  <si>
    <t>Dauntless Avenue, Bli Bli</t>
  </si>
  <si>
    <t>Dauntless Avenue</t>
  </si>
  <si>
    <t>Cheyenne Way, Maroochydore</t>
  </si>
  <si>
    <t>Cheyenne Way</t>
  </si>
  <si>
    <t>Normanton Terrace, Maroochydore</t>
  </si>
  <si>
    <t>Normanton Terrace</t>
  </si>
  <si>
    <t>Cobbold Lane, Maroochydore</t>
  </si>
  <si>
    <t>Cobbold Lane</t>
  </si>
  <si>
    <t>Savannah Esplanade, Maroochydore</t>
  </si>
  <si>
    <t>Savannah Esplanade</t>
  </si>
  <si>
    <t>Undara Street, Maroochydore</t>
  </si>
  <si>
    <t>Undara Street</t>
  </si>
  <si>
    <t>Forsayth Lane, Maroochydore</t>
  </si>
  <si>
    <t>Forsayth Lane</t>
  </si>
  <si>
    <t>Almaden Lane, Maroochydore</t>
  </si>
  <si>
    <t>Almaden Lane</t>
  </si>
  <si>
    <t>Karumba Place, Maroochydore</t>
  </si>
  <si>
    <t>Karumba Place</t>
  </si>
  <si>
    <t>Armet Court, Little Mountain</t>
  </si>
  <si>
    <t>Armet Court</t>
  </si>
  <si>
    <t>Renoso Place, Little Mountain</t>
  </si>
  <si>
    <t>Renoso Place</t>
  </si>
  <si>
    <t>Mon Terre Drive, Little Mountain</t>
  </si>
  <si>
    <t>Mon Terre Drive</t>
  </si>
  <si>
    <t>Vaymont Place, Little Mountain</t>
  </si>
  <si>
    <t>Vaymont Place</t>
  </si>
  <si>
    <t>Berard Terrace, Little Mountain</t>
  </si>
  <si>
    <t>Berard Terrace</t>
  </si>
  <si>
    <t>Florey Boulevard, Birtinya</t>
  </si>
  <si>
    <t>Florey Boulevard</t>
  </si>
  <si>
    <t>Shine Court, Birtinya</t>
  </si>
  <si>
    <t>Shine Court</t>
  </si>
  <si>
    <t>Barramundi Court, Mountain Creek</t>
  </si>
  <si>
    <t>Barramundi Court</t>
  </si>
  <si>
    <t>Cobia Court, Mountain Creek</t>
  </si>
  <si>
    <t>Cobia Court</t>
  </si>
  <si>
    <t>Aldi Carpark, Maleny</t>
  </si>
  <si>
    <t>Aldi Carpark</t>
  </si>
  <si>
    <t>Forest Ridge Avenue, Palmview</t>
  </si>
  <si>
    <t>Forest Ridge Avenue</t>
  </si>
  <si>
    <t>Richmond Lane, Palmview</t>
  </si>
  <si>
    <t>Richmond Lane</t>
  </si>
  <si>
    <t>Tomoka Close, Peregian Springs</t>
  </si>
  <si>
    <t>Tomoka Close</t>
  </si>
  <si>
    <t>Bonita Court, Peregian Springs</t>
  </si>
  <si>
    <t>Bonita Court</t>
  </si>
  <si>
    <t>Stanwich Close, Peregian Springs</t>
  </si>
  <si>
    <t>Stanwich Close</t>
  </si>
  <si>
    <t>The Passage No Type, Pelican Waters</t>
  </si>
  <si>
    <t>The Passage No Type</t>
  </si>
  <si>
    <t>Flinders Lane, Maroochydore</t>
  </si>
  <si>
    <t>Flinders Lane</t>
  </si>
  <si>
    <t>Faith Court, Meridan Plains</t>
  </si>
  <si>
    <t>Faith Court</t>
  </si>
  <si>
    <t>Hope Court, Meridan Plains</t>
  </si>
  <si>
    <t>Hope Court</t>
  </si>
  <si>
    <t>Joy Place, Meridan Plains</t>
  </si>
  <si>
    <t>Joy Place</t>
  </si>
  <si>
    <t>Frankland Avenue, Meridan Plains</t>
  </si>
  <si>
    <t>Frankland Avenue</t>
  </si>
  <si>
    <t>Creekwood Avenue, Meridan Plains</t>
  </si>
  <si>
    <t>Creekwood Avenue</t>
  </si>
  <si>
    <t>Capricorn Crescent, Meridan Plains</t>
  </si>
  <si>
    <t>Capricorn Crescent</t>
  </si>
  <si>
    <t>Keppel Street, Meridan Plains</t>
  </si>
  <si>
    <t>Keppel Street</t>
  </si>
  <si>
    <t>Bedford Circuit, Coes Creek</t>
  </si>
  <si>
    <t>Bedford Circuit</t>
  </si>
  <si>
    <t>Maroochydore Depot Road, Buderim</t>
  </si>
  <si>
    <t>Maroochydore Depot Road</t>
  </si>
  <si>
    <t>Treetop Place, Little Mountain</t>
  </si>
  <si>
    <t>Treetop Place</t>
  </si>
  <si>
    <t>Hamilton Street, Meridan Plains</t>
  </si>
  <si>
    <t>Haslewood Crescent, Meridan Plains</t>
  </si>
  <si>
    <t>Haslewood Crescent</t>
  </si>
  <si>
    <t>Fitzroy Lane, Meridan Plains</t>
  </si>
  <si>
    <t>Fitzroy Lane</t>
  </si>
  <si>
    <t>Tea Tree Court, Little Mountain</t>
  </si>
  <si>
    <t>Tea Tree Court</t>
  </si>
  <si>
    <t>Starling Crescent, Peregian Springs</t>
  </si>
  <si>
    <t>Starling Crescent</t>
  </si>
  <si>
    <t>Pine Grove Service Road, Woombye</t>
  </si>
  <si>
    <t>Pine Grove Service Road</t>
  </si>
  <si>
    <t>Shaw Street, Meridan Plains</t>
  </si>
  <si>
    <t>Shaw Street</t>
  </si>
  <si>
    <t>Arthur Street Community Hall Carpark, Caloundra</t>
  </si>
  <si>
    <t>Arthur Street Community Hall Carpark</t>
  </si>
  <si>
    <t>Hideaway Street, Birtinya</t>
  </si>
  <si>
    <t>Hideaway Street</t>
  </si>
  <si>
    <t>Great Keppel Crescent, Mountain Creek</t>
  </si>
  <si>
    <t>Great Keppel Crescent</t>
  </si>
  <si>
    <t>Daydream Street, Mountain Creek</t>
  </si>
  <si>
    <t>Daydream Street</t>
  </si>
  <si>
    <t>Karibu Street, Buderim</t>
  </si>
  <si>
    <t>Karibu Street</t>
  </si>
  <si>
    <t>Kauri Crescent, Peregian Beach</t>
  </si>
  <si>
    <t>Kauri Crescent</t>
  </si>
  <si>
    <t>Bluff Street, Birtinya</t>
  </si>
  <si>
    <t>Bluff Street</t>
  </si>
  <si>
    <t>Waterway Drive, Birtinya</t>
  </si>
  <si>
    <t>Waterway Drive</t>
  </si>
  <si>
    <t>Cape Street, Birtinya</t>
  </si>
  <si>
    <t>Cape Street</t>
  </si>
  <si>
    <t>Osprey Drive, Birtinya</t>
  </si>
  <si>
    <t>Osprey Drive</t>
  </si>
  <si>
    <t>Forest Park Street, Meridan Plains</t>
  </si>
  <si>
    <t>Forest Park Street</t>
  </si>
  <si>
    <t>Sage Close, Mountain Creek</t>
  </si>
  <si>
    <t>Sage Close</t>
  </si>
  <si>
    <t>Point Court, Mountain Creek</t>
  </si>
  <si>
    <t>Point Court</t>
  </si>
  <si>
    <t>South Paget Street, Mooloolah Valley</t>
  </si>
  <si>
    <t>South Paget Street</t>
  </si>
  <si>
    <t>Kookaburra Drive, Palmview</t>
  </si>
  <si>
    <t>Kookaburra Drive</t>
  </si>
  <si>
    <t>Stradbroke Street, Mountain Creek</t>
  </si>
  <si>
    <t>Stradbroke Street</t>
  </si>
  <si>
    <t>Bright Place, Birtinya</t>
  </si>
  <si>
    <t>Bright Place</t>
  </si>
  <si>
    <t>To be advised</t>
  </si>
  <si>
    <t>WOR</t>
  </si>
  <si>
    <t>Whole of Region</t>
  </si>
  <si>
    <t>chk</t>
  </si>
  <si>
    <t>All Road Assets - FAIM</t>
  </si>
  <si>
    <t>Gross Cost</t>
  </si>
  <si>
    <t>Written Down Value</t>
  </si>
  <si>
    <t>ROADSEAL</t>
  </si>
  <si>
    <t>Sealed Roads</t>
  </si>
  <si>
    <t>ROADGRAV</t>
  </si>
  <si>
    <t>Gravel Roads</t>
  </si>
  <si>
    <t>Earthworks</t>
  </si>
  <si>
    <t>TIMBER</t>
  </si>
  <si>
    <t>CONCRETE</t>
  </si>
  <si>
    <t>Trial Balance 30-Jun-2014</t>
  </si>
  <si>
    <t>Road Hierarchy Level</t>
  </si>
  <si>
    <t>Asphalt (SCC)</t>
  </si>
  <si>
    <t>Chip Seal (SCC)</t>
  </si>
  <si>
    <t>Major Arterial</t>
  </si>
  <si>
    <t>Asphalt 
(Cardno Recommended)</t>
  </si>
  <si>
    <t>Chip Seal 
(Cardno Recommended)</t>
  </si>
  <si>
    <t>Useful Life (Years)</t>
  </si>
  <si>
    <t>Existing Code</t>
  </si>
  <si>
    <t>Revised CODE</t>
  </si>
  <si>
    <t>COST ($/m2)</t>
  </si>
  <si>
    <t>DESCRIPTION</t>
  </si>
  <si>
    <t>Rejuvenation Treatment</t>
  </si>
  <si>
    <t>MSL</t>
  </si>
  <si>
    <t>Sealing</t>
  </si>
  <si>
    <t>S/S 7mm aggregate with C170 Binder (Reseal)</t>
  </si>
  <si>
    <t>SC1</t>
  </si>
  <si>
    <t>S/S 10mm aggregate with C170 Binder (Reseal)</t>
  </si>
  <si>
    <t>SC2</t>
  </si>
  <si>
    <t>S/S 14mm aggregate with C170 Binder (Reseal)</t>
  </si>
  <si>
    <t>ST2</t>
  </si>
  <si>
    <t>D/D 14 and 7mm aggregate with 2 coats of C170 Binder (Reseal)</t>
  </si>
  <si>
    <t>S/S 7mm aggregate with PMB Binder (Reseal)</t>
  </si>
  <si>
    <t>SA1</t>
  </si>
  <si>
    <t>S/S 10mm aggregate with PMB Binder (Reseal)</t>
  </si>
  <si>
    <t>SA2</t>
  </si>
  <si>
    <t>S/S 14mm aggregate with PMB Binder (Reseal)</t>
  </si>
  <si>
    <t>30mm BCC mix Class 320 Binder (Asphalt Overlay)</t>
  </si>
  <si>
    <t>30mm BCC M+F+C170</t>
  </si>
  <si>
    <t>30mm Profiling (full width) + BCC mix Class 320 Binder (Asphalt Overlay)</t>
  </si>
  <si>
    <t>50mm DG14 mix Class 320 Binder (Asphalt Overlay)</t>
  </si>
  <si>
    <t>50mm DG14+C170</t>
  </si>
  <si>
    <t xml:space="preserve">S/S 10mm Aggregate with C170 Binder + 50mm DG14 mix Class 320 Binder (Asphalt Overlay) </t>
  </si>
  <si>
    <t>50mm DG14+SAMI</t>
  </si>
  <si>
    <t>50mm DG14 M&amp;F+C170</t>
  </si>
  <si>
    <t xml:space="preserve">50mm Profiling (full width) + S/S 10mm Aggregate with PMB Binder + 50mm DG14 mix Class 320 Binder (Asphalt Overlay) </t>
  </si>
  <si>
    <t>50mm DG14 M&amp;F+SAMI</t>
  </si>
  <si>
    <t>50mm BCC3 (AC14) mix Class 320 Binder (Asphalt Overlay)</t>
  </si>
  <si>
    <t>50mm BCC3 (AC14)+C170</t>
  </si>
  <si>
    <t xml:space="preserve">S/S 10mm Aggregate with C170 Binder + 50mm BCC3 (AC14) mix Class 320 Binder (Asphalt Overlay) </t>
  </si>
  <si>
    <t>50mm BCC3 (AC14)+SAMI</t>
  </si>
  <si>
    <t xml:space="preserve">S/S 10mm Aggregate with PMB Binder + 50mm BCC3 (AC14) mix Class 320 Binder (Asphalt Overlay) </t>
  </si>
  <si>
    <t>50mm DG14 M&amp;F+C170+PMB</t>
  </si>
  <si>
    <t xml:space="preserve">50mm Profiling (full width) + D/D 14mm Aggregate with C170 Binder +  10mm Aggregate with PMB Binder + 50mm DG14 mix Class 320 Binder (Asphalt Overlay) </t>
  </si>
  <si>
    <t>50mm DG14 C170+SAMI</t>
  </si>
  <si>
    <t xml:space="preserve">D/D 14mm Aggregate with C170 Binder+ 10mm Aggregate with PMB Binder + 50mm DG14 mix Class 320 Binder (Asphalt Overlay) </t>
  </si>
  <si>
    <t>50mm DG14 PMB+SAMI</t>
  </si>
  <si>
    <t xml:space="preserve">S/S 10mm Aggregate with PMB Binder + 50mm DG14 (PMB) mix Class 320 Binder (Asphalt Overlay) </t>
  </si>
  <si>
    <t>50mm DG14 PMB+M&amp;F+SAMI</t>
  </si>
  <si>
    <t xml:space="preserve">50mm Profiling (full width) + S/S 10mm Aggregate with PMB Binder + 50mm DG14 (PMB) mix Class 320 Binder (Asphalt Overlay) </t>
  </si>
  <si>
    <t>50mm DG14 PMB+M&amp;F+C170</t>
  </si>
  <si>
    <t xml:space="preserve">50mm Profiling (full width) + S/S 10mm Aggregate with C170 Binder + 50mm DG14 (PMB) mix Class 320 Binder (Asphalt Overlay) </t>
  </si>
  <si>
    <t>50mm DG14+C170 (Night)</t>
  </si>
  <si>
    <t>S/S 10mm Aggregate with C170 Binder + 50mm DG14 mix Class 320 Binder (Asphalt Overlay) (Night Works)</t>
  </si>
  <si>
    <t>50mm DG14+SAMI (Night)</t>
  </si>
  <si>
    <t>S/S 10mm Aggregate with PMB Binder + 50mm DG14 mix Class 320 Binder (Asphalt Overlay) (Night Works)</t>
  </si>
  <si>
    <t>50mm DG14 M&amp;F+C170 (Night)</t>
  </si>
  <si>
    <t>50mm Profiling (full width) + S/S 10mm Aggregate with C170 Binder + 50mm DG14 mix Class 320 Binder (Asphalt Overlay) (Night Works)</t>
  </si>
  <si>
    <t>50mm DG14 M&amp;F+SAMI (Night)</t>
  </si>
  <si>
    <t>50mm Profiling (full width) + S/S 10mm Aggregate with PMB Binder + 50mm DG14 mix Class 320 Binder (Asphalt Overlay) (Night Works)</t>
  </si>
  <si>
    <t>50mm BCC3 (AC14)+C170 (Night)</t>
  </si>
  <si>
    <t>S/S 10mm Aggregate with C170 Binder + 50mmBCC3 (DG14) mix Class 320 Binder (Asphalt Overlay) (Night Works)</t>
  </si>
  <si>
    <t>50mm BCC3 (AC14)+SAMI (Night)</t>
  </si>
  <si>
    <t>S/S 10mm Aggregate with PMB Binder + 50mm BCC3 (AC14) mix Class 320 Binder (Asphalt Overlay) (Night Works)</t>
  </si>
  <si>
    <t>50mm DG14 PMB+C170 (Night)</t>
  </si>
  <si>
    <t>S/S 10mm Aggregate with C170 Binder + 50mm DG14 (PMB) mix Class 320 Binder (Asphalt Overlay) (Night Works)</t>
  </si>
  <si>
    <t>50mm DG14 PMB+SAMI (Night)</t>
  </si>
  <si>
    <t>S/S 10mm Aggregate with PMB Binder + 50mm DG14 (PMB) mix Class 320 Binder (Asphalt Overlay) (Night Works)</t>
  </si>
  <si>
    <t>50mm DG14 PMB+M&amp;F+SAMI (Night)</t>
  </si>
  <si>
    <t>50mm Profiling (full width) + S/S 10mm Aggregate with PMB Binder + 50mm DG14 (PMB) mix Class 320 Binder (Asphalt Overlay) (Night Works)</t>
  </si>
  <si>
    <t>50mm DG14 PMB+M&amp;F+C170 (Night)</t>
  </si>
  <si>
    <t>50mm Profiling (full width) + S/S 10mm Aggregate with C170 Binder + 50mm DG14 (PMB) mix Class 320 Binder (Asphalt Overlay) (Night Works)</t>
  </si>
  <si>
    <t>Treatment Type</t>
  </si>
  <si>
    <t>(Asphalt Overlay)</t>
  </si>
  <si>
    <t>(Reseal)</t>
  </si>
  <si>
    <t>Surface Treatment - Reseal</t>
  </si>
  <si>
    <t>Surface Treatment - Asphalt Overlay</t>
  </si>
  <si>
    <t>Surface Enrichment</t>
  </si>
  <si>
    <t>Single/Single Chip Seal 7mm aggregate with C170 Binder (Reseal)</t>
  </si>
  <si>
    <t>Single/Single Chip Seal 10mm aggregate with C170 Binder (Reseal)</t>
  </si>
  <si>
    <t>Single/Single Chip Seal 14mm aggregate with C170 Binder (Reseal)</t>
  </si>
  <si>
    <t>Double/Double Chip Seal 14 and 7mm aggregate with 2 coats of C170 Binder (Reseal)</t>
  </si>
  <si>
    <t>Single/Single Chip Seal 7mm aggregate with Poly Modified Binder (Reseal)</t>
  </si>
  <si>
    <t>Single/Single Chip Seal 10mm aggregate with Poly Modified Binder (Reseal)</t>
  </si>
  <si>
    <t>Single/Single Chip Seal 14mm aggregate with Poly Modified Binder (Reseal)</t>
  </si>
  <si>
    <t xml:space="preserve">Single/Single Chip Seal 10mm Aggregate with C170 Binder + 50mm DG14 mix Class 320 Binder (Asphalt Overlay) </t>
  </si>
  <si>
    <t xml:space="preserve">Single/Single Chip Seal 10mm Aggregate with C170 Binder + 50mm BCC3 (AC14) mix Class 320 Binder (Asphalt Overlay) </t>
  </si>
  <si>
    <t xml:space="preserve">Single/Single Chip Seal 10mm Aggregate with Poly Modified Binder + 50mm BCC3 (AC14) mix Class 320 Binder (Asphalt Overlay) </t>
  </si>
  <si>
    <t xml:space="preserve">50mm Profiling (full width) + Double/Double Chip Seal 14mm Aggregate with C170 Binder +  10mm Aggregate with Poly Modified Binder + 50mm DG14 mix Class 320 Binder (Asphalt Overlay) </t>
  </si>
  <si>
    <t xml:space="preserve">Double/Double Chip Seal 14mm Aggregate with C170 Binder+ 10mm Aggregate with Poly Modified Binder + 50mm DG14 mix Class 320 Binder (Asphalt Overlay) </t>
  </si>
  <si>
    <t xml:space="preserve">Single/Single Chip Seal 10mm Aggregate with Poly Modified Binder + 50mm DG14 (Poly Modified) mix Class 320 Binder (Asphalt Overlay) </t>
  </si>
  <si>
    <r>
      <t xml:space="preserve">30mm Profiling (full width) + BCC mix Class 320 Binder (Asphalt Overlay) - </t>
    </r>
    <r>
      <rPr>
        <sz val="10"/>
        <color rgb="FFFF0000"/>
        <rFont val="Arial"/>
        <family val="2"/>
      </rPr>
      <t>surface disposal</t>
    </r>
  </si>
  <si>
    <r>
      <t xml:space="preserve">50mm Profiling (full width) + Single/Single Chip Seal 10mm Aggregate with Poly Modified Binder + 50mm DG14 mix Class 320 Binder (Asphalt Overlay) - </t>
    </r>
    <r>
      <rPr>
        <sz val="10"/>
        <color rgb="FFFF0000"/>
        <rFont val="Arial"/>
        <family val="2"/>
      </rPr>
      <t>surface disposal</t>
    </r>
  </si>
  <si>
    <r>
      <t xml:space="preserve">50mm Profiling (full width) + Single/Single Chip Seal 10mm Aggregate with Poly Modified Binder + 50mm DG14 (Poly Modified) mix Class 320 Binder (Asphalt Overlay) - </t>
    </r>
    <r>
      <rPr>
        <sz val="10"/>
        <color rgb="FFFF0000"/>
        <rFont val="Arial"/>
        <family val="2"/>
      </rPr>
      <t>surface disposal</t>
    </r>
  </si>
  <si>
    <r>
      <t xml:space="preserve">50mm Profiling (full width) + Single/Single Chip Seal 10mm Aggregate with C170 Binder + 50mm DG14 (Poly Modified) mix Class 320 Binder (Asphalt Overlay) - </t>
    </r>
    <r>
      <rPr>
        <sz val="10"/>
        <color rgb="FFFF0000"/>
        <rFont val="Arial"/>
        <family val="2"/>
      </rPr>
      <t>surface disposal</t>
    </r>
  </si>
  <si>
    <t>Surface Treatment - Asphalt Renewal</t>
  </si>
  <si>
    <t>Boardwalk - Timber - no handrail</t>
  </si>
  <si>
    <t>Boardwalk - Timber - single timber handrail</t>
  </si>
  <si>
    <t>Boardwalk - Timber - double timber handrail</t>
  </si>
  <si>
    <t>Boardwalk - Timber - single stainless steel handrail</t>
  </si>
  <si>
    <t>Boardwalk - Timber - double stainless steel handrail</t>
  </si>
  <si>
    <t>Boarwalk timber decking including twin kick rails and no hand rails</t>
  </si>
  <si>
    <t>Boardwalk timber decking with single timber rail and single kick rail.  </t>
  </si>
  <si>
    <t xml:space="preserve">Boardwalk timber decking with twin timber rails and no kick rails (will have to assume viewing platform timber hand rail rate) </t>
  </si>
  <si>
    <t>Boardwalk timber decking with twin stainless steel hand rails and cable inserts (photo attached and rate provided)</t>
  </si>
  <si>
    <t>Boardwalk timber decking with single stainless steel hand rails and cable inserts and single kick rail.</t>
  </si>
  <si>
    <t>Bridges – Timber</t>
  </si>
  <si>
    <t>CRASH BARRIER (END TREATMENT)</t>
  </si>
  <si>
    <t>Other</t>
  </si>
  <si>
    <t>Valued by Modern Equivalent</t>
  </si>
  <si>
    <t>Valuation Methodology</t>
  </si>
  <si>
    <t>Confidence</t>
  </si>
  <si>
    <t xml:space="preserve">Higher </t>
  </si>
  <si>
    <t>Lower</t>
  </si>
  <si>
    <t>Unit Rate Review</t>
  </si>
  <si>
    <t>Network Representation and Valuation Techniques Utilised by External Vallers</t>
  </si>
  <si>
    <t>A change in assumptions</t>
  </si>
  <si>
    <t>A more detailed approach in the revised cost model</t>
  </si>
  <si>
    <t>A change in the inputs</t>
  </si>
  <si>
    <t>Small decrease due to exclusion of approaches in the valuation</t>
  </si>
  <si>
    <t>Bikeway Linemarking</t>
  </si>
  <si>
    <t>Road Bridges - Concrete</t>
  </si>
  <si>
    <t>Road Bridges - Timber</t>
  </si>
  <si>
    <t>Road Bridges - Steel / Timber</t>
  </si>
  <si>
    <t>Average Change in Unit Rate</t>
  </si>
  <si>
    <t>Commentary</t>
  </si>
  <si>
    <t>Network Representation %</t>
  </si>
  <si>
    <t>Movement Summary</t>
  </si>
  <si>
    <t>Proposed Useful Lives</t>
  </si>
  <si>
    <t>Life Expectancy (Years)</t>
  </si>
  <si>
    <t>Hierarchy Value</t>
  </si>
  <si>
    <t>Traffic Numbers</t>
  </si>
  <si>
    <t>Traffic Numbers Range</t>
  </si>
  <si>
    <t>Chip Seal</t>
  </si>
  <si>
    <t>Pavement</t>
  </si>
  <si>
    <t>Traffic volumes</t>
  </si>
  <si>
    <t>Useful Lives</t>
  </si>
  <si>
    <t xml:space="preserve">Longer </t>
  </si>
  <si>
    <t>0-750</t>
  </si>
  <si>
    <t>750-2000</t>
  </si>
  <si>
    <t>2000-4000</t>
  </si>
  <si>
    <t>4000-6000</t>
  </si>
  <si>
    <t>Arterial Main Street</t>
  </si>
  <si>
    <t>6000+</t>
  </si>
  <si>
    <t>Higher</t>
  </si>
  <si>
    <t>Shorter</t>
  </si>
  <si>
    <t>Rural Residential District Collector</t>
  </si>
  <si>
    <t>Sub-arterial Main Street</t>
  </si>
  <si>
    <t>ASPHALT SURFACE</t>
  </si>
  <si>
    <t>BITUMEN SURFACE</t>
  </si>
  <si>
    <t>Count</t>
  </si>
  <si>
    <t>Hierarchy</t>
  </si>
  <si>
    <t>Code</t>
  </si>
  <si>
    <t>01U</t>
  </si>
  <si>
    <t>02U</t>
  </si>
  <si>
    <t>01R</t>
  </si>
  <si>
    <t>02R</t>
  </si>
  <si>
    <t>03R</t>
  </si>
  <si>
    <t>04R</t>
  </si>
  <si>
    <t>03U</t>
  </si>
  <si>
    <t>04U</t>
  </si>
  <si>
    <t>01I</t>
  </si>
  <si>
    <t>02I</t>
  </si>
  <si>
    <t>05A</t>
  </si>
  <si>
    <t>06A</t>
  </si>
  <si>
    <t>01C</t>
  </si>
  <si>
    <t>Rural Residential Neighbourhood Collector</t>
  </si>
  <si>
    <t>UL</t>
  </si>
  <si>
    <t>Forecast Depreciation Expense</t>
  </si>
  <si>
    <t>ADAC CODE</t>
  </si>
  <si>
    <t>ADAC DESCRIPTION</t>
  </si>
  <si>
    <t>GIS CODE</t>
  </si>
  <si>
    <t>GIS DESCRIPTION</t>
  </si>
  <si>
    <t>B1</t>
  </si>
  <si>
    <r>
      <t xml:space="preserve">Barrier Kerb Type 5 </t>
    </r>
    <r>
      <rPr>
        <b/>
        <i/>
        <sz val="10"/>
        <color rgb="FFFF0000"/>
        <rFont val="Arial"/>
        <family val="2"/>
      </rPr>
      <t>(ref. MR drawing 1033)</t>
    </r>
  </si>
  <si>
    <t>B2</t>
  </si>
  <si>
    <r>
      <t xml:space="preserve">Barrier Kerb &amp; Channel Type 6 </t>
    </r>
    <r>
      <rPr>
        <b/>
        <i/>
        <sz val="10"/>
        <color rgb="FFFF0000"/>
        <rFont val="Arial"/>
        <family val="2"/>
      </rPr>
      <t>(ref. MR drawing 1033)</t>
    </r>
  </si>
  <si>
    <t>B3</t>
  </si>
  <si>
    <r>
      <t xml:space="preserve">Barrier Kerb &amp; Channel Type 7 </t>
    </r>
    <r>
      <rPr>
        <b/>
        <i/>
        <sz val="10"/>
        <color rgb="FFFF0000"/>
        <rFont val="Arial"/>
        <family val="2"/>
      </rPr>
      <t>(ref. MR drawing 1033)</t>
    </r>
  </si>
  <si>
    <t>B4</t>
  </si>
  <si>
    <r>
      <t xml:space="preserve">Barrier Kerb &amp; Tray Type 23 </t>
    </r>
    <r>
      <rPr>
        <b/>
        <i/>
        <sz val="10"/>
        <color rgb="FFFF0000"/>
        <rFont val="Arial"/>
        <family val="2"/>
      </rPr>
      <t>(ref. MR drawing 1033)</t>
    </r>
  </si>
  <si>
    <t>B5</t>
  </si>
  <si>
    <r>
      <t xml:space="preserve">Barrier Kerb &amp; Tray Type 24 </t>
    </r>
    <r>
      <rPr>
        <b/>
        <i/>
        <sz val="10"/>
        <color rgb="FFFF0000"/>
        <rFont val="Arial"/>
        <family val="2"/>
      </rPr>
      <t>(ref. MR drawing 1033)</t>
    </r>
  </si>
  <si>
    <t>SM1</t>
  </si>
  <si>
    <r>
      <t xml:space="preserve">Semi-Mountable Kerb Type 8 </t>
    </r>
    <r>
      <rPr>
        <b/>
        <i/>
        <sz val="10"/>
        <color rgb="FFFF0000"/>
        <rFont val="Arial"/>
        <family val="2"/>
      </rPr>
      <t>(ref. MR drawing 1033)</t>
    </r>
  </si>
  <si>
    <t>SM2</t>
  </si>
  <si>
    <r>
      <t xml:space="preserve">Semi-Mountable Kerb Type 10 </t>
    </r>
    <r>
      <rPr>
        <b/>
        <i/>
        <sz val="10"/>
        <color rgb="FFFF0000"/>
        <rFont val="Arial"/>
        <family val="2"/>
      </rPr>
      <t>(ref. MR drawing 1033)</t>
    </r>
  </si>
  <si>
    <t>SM3</t>
  </si>
  <si>
    <r>
      <t xml:space="preserve">Semi-Mountable Kerb Type 12 </t>
    </r>
    <r>
      <rPr>
        <b/>
        <i/>
        <sz val="10"/>
        <color rgb="FFFF0000"/>
        <rFont val="Arial"/>
        <family val="2"/>
      </rPr>
      <t>(ref. MR drawing 1033)</t>
    </r>
  </si>
  <si>
    <t>SM4</t>
  </si>
  <si>
    <r>
      <t xml:space="preserve">Semi-Mountable Kerb with Channel Type 14 </t>
    </r>
    <r>
      <rPr>
        <b/>
        <i/>
        <sz val="10"/>
        <color rgb="FFFF0000"/>
        <rFont val="Arial"/>
        <family val="2"/>
      </rPr>
      <t>(ref. MR drawing 1033)</t>
    </r>
  </si>
  <si>
    <t>SM5</t>
  </si>
  <si>
    <r>
      <t xml:space="preserve">Semi-Mountable Kerb with Channel Type 15 </t>
    </r>
    <r>
      <rPr>
        <b/>
        <i/>
        <sz val="10"/>
        <color rgb="FFFF0000"/>
        <rFont val="Arial"/>
        <family val="2"/>
      </rPr>
      <t>(ref. MR drawing 1033)</t>
    </r>
  </si>
  <si>
    <t>M1</t>
  </si>
  <si>
    <r>
      <t xml:space="preserve">Mountable Kerb and Channel </t>
    </r>
    <r>
      <rPr>
        <b/>
        <i/>
        <sz val="10"/>
        <color rgb="FFFF0000"/>
        <rFont val="Arial"/>
        <family val="2"/>
      </rPr>
      <t>(ref. IPWEA SEQR-080)</t>
    </r>
  </si>
  <si>
    <t>M2</t>
  </si>
  <si>
    <t>M3</t>
  </si>
  <si>
    <t>M4</t>
  </si>
  <si>
    <r>
      <t>Mountable Kerb</t>
    </r>
    <r>
      <rPr>
        <b/>
        <i/>
        <sz val="10"/>
        <color rgb="FFFF0000"/>
        <rFont val="Arial"/>
        <family val="2"/>
      </rPr>
      <t>(ref. IPWEA SEQR-080)</t>
    </r>
  </si>
  <si>
    <t>M5</t>
  </si>
  <si>
    <t>M6</t>
  </si>
  <si>
    <t>ER1</t>
  </si>
  <si>
    <r>
      <t xml:space="preserve">Edge Restraint </t>
    </r>
    <r>
      <rPr>
        <b/>
        <i/>
        <sz val="10"/>
        <color rgb="FFFF0000"/>
        <rFont val="Arial"/>
        <family val="2"/>
      </rPr>
      <t>(ref. IPWEA SEQR-080)</t>
    </r>
  </si>
  <si>
    <t>FLUSH KERB TYPE A (300mm)</t>
  </si>
  <si>
    <t>ER2</t>
  </si>
  <si>
    <t>ER3</t>
  </si>
  <si>
    <t>ER4</t>
  </si>
  <si>
    <t>ER5</t>
  </si>
  <si>
    <t>INV600</t>
  </si>
  <si>
    <r>
      <t xml:space="preserve">Concrete Channel Type 22 </t>
    </r>
    <r>
      <rPr>
        <b/>
        <i/>
        <sz val="10"/>
        <color rgb="FFFF0000"/>
        <rFont val="Arial"/>
        <family val="2"/>
      </rPr>
      <t>(ref. MR drawing 1033)</t>
    </r>
  </si>
  <si>
    <t>INV900</t>
  </si>
  <si>
    <r>
      <t xml:space="preserve">Concrete Channel Type 28 </t>
    </r>
    <r>
      <rPr>
        <b/>
        <i/>
        <sz val="10"/>
        <color rgb="FFFF0000"/>
        <rFont val="Arial"/>
        <family val="2"/>
      </rPr>
      <t>(ref. MR drawing 1033)</t>
    </r>
  </si>
  <si>
    <t>Semi-Mountable Kerb and Channel - ADAC SM4 or MR drawing 1033 - Type 14</t>
  </si>
  <si>
    <t>Semi-Mountable Kerb and Channel - ADAC SM5 or MR drawing 1033 - Type 15</t>
  </si>
  <si>
    <t>Semi-Mountable Kerb and Channel - ADAC SM1 or MR drawing 1033 - Type 8</t>
  </si>
  <si>
    <t>Semi-Mountable Kerb and Channel - ADAC SM2 or MR drawing 1033 - Type 10</t>
  </si>
  <si>
    <t>Semi-Mountable Kerb - ADAC SM3 or MR drawing 1033 - Type 12</t>
  </si>
  <si>
    <t>Barrier Kerb &amp; Channel - ADAC B2 or MR drawing 1033 - Type 6</t>
  </si>
  <si>
    <t>Barrier Kerb &amp; Channel - ADAC B3 or MR drawing 1033 - Type 7</t>
  </si>
  <si>
    <t>Barrier Kerb &amp; Tray - ADAC B4 or MR drawing 1033 - Type 23</t>
  </si>
  <si>
    <t>Barrier Kerb &amp; Tray - ADAC B5 or MR drawing 1033 - Type 24</t>
  </si>
  <si>
    <t>Barrier Kerb - ADAC B1 or MR drawing 1033 - Type 5</t>
  </si>
  <si>
    <t>Invert Channel - ADAC INV900</t>
  </si>
  <si>
    <t>Invert Channel - ADAC INV600</t>
  </si>
  <si>
    <t>Mountable Kerb and Channel - ADAC M1</t>
  </si>
  <si>
    <t>Mountable Kerb and Channel - ADAC M2</t>
  </si>
  <si>
    <t>Mountable Kerb and Channel - ADAC M3</t>
  </si>
  <si>
    <t>Mountable Kerb Only - ADAC M4</t>
  </si>
  <si>
    <t>Mountable Kerb Only - ADAC M5</t>
  </si>
  <si>
    <t>Mountable Kerb Only - ADAC M6</t>
  </si>
  <si>
    <t>Edge Restraint - ADAC ER1</t>
  </si>
  <si>
    <t>Edge Restraint - ADAC ER2</t>
  </si>
  <si>
    <t>Edge Restraint - ADAC ER3</t>
  </si>
  <si>
    <t>Edge Restraint - ADAC ER4</t>
  </si>
  <si>
    <t>Edge Restraint - ADAC ER5</t>
  </si>
  <si>
    <t>Kerb and Channel - no longer required</t>
  </si>
  <si>
    <t>BARRIER KERB WITH 300 MM CHANNEL</t>
  </si>
  <si>
    <t>BARRIER KERB WITH 450 MM CHANNEL</t>
  </si>
  <si>
    <t>BARRIER KERB WITH 300 MM TRAY</t>
  </si>
  <si>
    <t>BARRIER KERB WITH 450 MM TRAY</t>
  </si>
  <si>
    <t>BARRIER KERB - BELOW ROAD SURFACE</t>
  </si>
  <si>
    <t>FLUSH KERB TYPE A</t>
  </si>
  <si>
    <t>TYPE "G" KERB</t>
  </si>
  <si>
    <t>On Costs  at 21%</t>
  </si>
  <si>
    <t>Council’s existing rates have assigned the same unit rate to both the “AC overlay” and “AC overlay with SAM.”  We have added $4.90 (excl. on-costs) for the SAM inclusion.</t>
  </si>
  <si>
    <t>DG10 32MM AC OVERLAY + SAM allowance ($4.90 excl on-costs)</t>
  </si>
  <si>
    <t>DG20 40 MM AC OVERLAY + SAM allowance ($4.90 excl on-costs)</t>
  </si>
  <si>
    <t>DG20 50 MM AC OVERLAY + SAM allowance ($4.90 excl on-costs)</t>
  </si>
  <si>
    <t>Concrete: TBA</t>
  </si>
  <si>
    <t>Spray seals:</t>
  </si>
  <si>
    <t>Single coat seal + geofabric allowance</t>
  </si>
  <si>
    <t>As above</t>
  </si>
  <si>
    <t>Treated/stabilised road base:</t>
  </si>
  <si>
    <t>The costs of different types of cement stabilisation are assumed to be materially indifferent.</t>
  </si>
  <si>
    <t>Type 2.1 gravel + 20% foamed bitumen stabilisation allowance (based on engineering judgement)</t>
  </si>
  <si>
    <t>Miscellaneous:</t>
  </si>
  <si>
    <t>Road drainage</t>
  </si>
  <si>
    <t>Traffic islands – infill only</t>
  </si>
  <si>
    <t>This unit rate was derived from the Dorson Dr, Mooloolah Valley and Caloundra Rd, Little Mountain contracts provided to us by Council and excludes demolition.</t>
  </si>
  <si>
    <t>This rate is based on a two-coat seal sprayed on a Type 2.1 gravel base.  Our assumed gravel base depth (&gt; 100 mm) is greater than the existing gravel base depth assumption (50 mm).  Additionally, we have assumed a Type 2.1 gravel base, as opposed to a (less expensive) Type 2.3 gravel base, which is what the existing cost model assumes.</t>
  </si>
  <si>
    <t>Beach access ramps are assumed to be timber boardwalks.  This rate is hence the original rate assigned to timber boardwalks.</t>
  </si>
  <si>
    <t>Our rate is based on the simple (quick) installation of Boddingtons BodPave 85 Porous Grass/Gravel Pavers (500 x 500 mm).</t>
  </si>
  <si>
    <t>Bus stops</t>
  </si>
  <si>
    <t>Only the cost of the shelter and sign are included.  It was assumed that Council’s bus stations are comprised of 6 shelters generally of a TransLink Type 1A configuration but approximately 50% larger.</t>
  </si>
  <si>
    <t>Traffic calming and control devices</t>
  </si>
  <si>
    <t>Rock retaining walls are assumed to be the same as boulder retaining walls.  This rate was developed from first principles with an assumption of approximately 1 m height.  Our cost model includes dedicated establishment, blinding concrete, drainage and a capping block.</t>
  </si>
  <si>
    <t>Refer to the explanation for rock retaining walls.</t>
  </si>
  <si>
    <r>
      <t xml:space="preserve">This rate was obtained from Rawlinsons’ </t>
    </r>
    <r>
      <rPr>
        <i/>
        <sz val="10"/>
        <color theme="1"/>
        <rFont val="Arial"/>
        <family val="2"/>
      </rPr>
      <t>Australian Construction Handbook</t>
    </r>
    <r>
      <rPr>
        <sz val="10"/>
        <color theme="1"/>
        <rFont val="Arial"/>
        <family val="2"/>
      </rPr>
      <t xml:space="preserve"> (Edition 33 – 2015) due to the lack of adequate contract data at the time of estimation.  We have since had an actual South-East Queensland rate of $110.64/m</t>
    </r>
    <r>
      <rPr>
        <vertAlign val="superscript"/>
        <sz val="10"/>
        <color theme="1"/>
        <rFont val="Arial"/>
        <family val="2"/>
      </rPr>
      <t>2</t>
    </r>
    <r>
      <rPr>
        <sz val="10"/>
        <color theme="1"/>
        <rFont val="Arial"/>
        <family val="2"/>
      </rPr>
      <t xml:space="preserve"> made available to us which, when a 150 mm depth is assumed, is equal to $737.60/m</t>
    </r>
    <r>
      <rPr>
        <vertAlign val="superscript"/>
        <sz val="10"/>
        <color theme="1"/>
        <rFont val="Arial"/>
        <family val="2"/>
      </rPr>
      <t>3</t>
    </r>
    <r>
      <rPr>
        <sz val="10"/>
        <color theme="1"/>
        <rFont val="Arial"/>
        <family val="2"/>
      </rPr>
      <t xml:space="preserve"> (excluding establishment</t>
    </r>
    <r>
      <rPr>
        <sz val="10"/>
        <color rgb="FF000000"/>
        <rFont val="Arial"/>
        <family val="2"/>
      </rPr>
      <t xml:space="preserve"> and on-costs</t>
    </r>
    <r>
      <rPr>
        <sz val="10"/>
        <color theme="1"/>
        <rFont val="Arial"/>
        <family val="2"/>
      </rPr>
      <t>).  The application of our initial 200 mm assumption to this rate results in $147.52/m</t>
    </r>
    <r>
      <rPr>
        <vertAlign val="superscript"/>
        <sz val="10"/>
        <color theme="1"/>
        <rFont val="Arial"/>
        <family val="2"/>
      </rPr>
      <t>2</t>
    </r>
    <r>
      <rPr>
        <sz val="10"/>
        <color theme="1"/>
        <rFont val="Arial"/>
        <family val="2"/>
      </rPr>
      <t xml:space="preserve"> excluding establishment</t>
    </r>
    <r>
      <rPr>
        <sz val="10"/>
        <color rgb="FF000000"/>
        <rFont val="Arial"/>
        <family val="2"/>
      </rPr>
      <t xml:space="preserve"> and on-costs</t>
    </r>
    <r>
      <rPr>
        <sz val="10"/>
        <color theme="1"/>
        <rFont val="Arial"/>
        <family val="2"/>
      </rPr>
      <t>.</t>
    </r>
    <r>
      <rPr>
        <sz val="10"/>
        <color rgb="FF000000"/>
        <rFont val="Arial"/>
        <family val="2"/>
      </rPr>
      <t>  This is not considerably less than our proposed direct cost of $159.94/m</t>
    </r>
    <r>
      <rPr>
        <vertAlign val="superscript"/>
        <sz val="10"/>
        <color rgb="FF000000"/>
        <rFont val="Arial"/>
        <family val="2"/>
      </rPr>
      <t>2</t>
    </r>
    <r>
      <rPr>
        <sz val="10"/>
        <color rgb="FF000000"/>
        <rFont val="Arial"/>
        <family val="2"/>
      </rPr>
      <t>.</t>
    </r>
  </si>
  <si>
    <r>
      <t>T</t>
    </r>
    <r>
      <rPr>
        <sz val="10"/>
        <color theme="1"/>
        <rFont val="Arial"/>
        <family val="2"/>
      </rPr>
      <t xml:space="preserve">he difference between the </t>
    </r>
    <r>
      <rPr>
        <i/>
        <sz val="10"/>
        <color theme="1"/>
        <rFont val="Arial"/>
        <family val="2"/>
      </rPr>
      <t>existing</t>
    </r>
    <r>
      <rPr>
        <sz val="10"/>
        <color theme="1"/>
        <rFont val="Arial"/>
        <family val="2"/>
      </rPr>
      <t xml:space="preserve"> plain concrete and exposed aggregate rates (excl. on-costs) is $32.98, while the difference between the </t>
    </r>
    <r>
      <rPr>
        <i/>
        <sz val="10"/>
        <color theme="1"/>
        <rFont val="Arial"/>
        <family val="2"/>
      </rPr>
      <t>proposed</t>
    </r>
    <r>
      <rPr>
        <sz val="10"/>
        <color theme="1"/>
        <rFont val="Arial"/>
        <family val="2"/>
      </rPr>
      <t xml:space="preserve"> plain concrete and exposed aggregate rates (excl. on-costs) is $31.99.  </t>
    </r>
    <r>
      <rPr>
        <sz val="10"/>
        <color rgb="FF000000"/>
        <rFont val="Arial"/>
        <family val="2"/>
      </rPr>
      <t>These differences are similar and, t</t>
    </r>
    <r>
      <rPr>
        <sz val="10"/>
        <color theme="1"/>
        <rFont val="Arial"/>
        <family val="2"/>
      </rPr>
      <t>herefore, the variance lies in the plain concrete rate.</t>
    </r>
  </si>
  <si>
    <r>
      <t xml:space="preserve">This rate was obtained from Rawlinsons’ </t>
    </r>
    <r>
      <rPr>
        <i/>
        <sz val="10"/>
        <color theme="1"/>
        <rFont val="Arial"/>
        <family val="2"/>
      </rPr>
      <t>Australian Construction Handbook</t>
    </r>
    <r>
      <rPr>
        <sz val="10"/>
        <color theme="1"/>
        <rFont val="Arial"/>
        <family val="2"/>
      </rPr>
      <t xml:space="preserve"> (Edition 33 – 2015).  Recently analysed supplier data from another SEQ council results in a rate of $144.34/m</t>
    </r>
    <r>
      <rPr>
        <vertAlign val="superscript"/>
        <sz val="10"/>
        <color theme="1"/>
        <rFont val="Arial"/>
        <family val="2"/>
      </rPr>
      <t>3</t>
    </r>
    <r>
      <rPr>
        <sz val="10"/>
        <color theme="1"/>
        <rFont val="Arial"/>
        <family val="2"/>
      </rPr>
      <t xml:space="preserve"> (excl. on-costs), which is close to our originally proposed rate of $142.45/m</t>
    </r>
    <r>
      <rPr>
        <vertAlign val="superscript"/>
        <sz val="10"/>
        <color theme="1"/>
        <rFont val="Arial"/>
        <family val="2"/>
      </rPr>
      <t>3</t>
    </r>
    <r>
      <rPr>
        <sz val="10"/>
        <color theme="1"/>
        <rFont val="Arial"/>
        <family val="2"/>
      </rPr>
      <t xml:space="preserve"> (excl. on-costs).</t>
    </r>
  </si>
  <si>
    <r>
      <t>Following our review of recently acquired SEQ tender data, we believe that Council’s existing indexed rate ($130.58/m</t>
    </r>
    <r>
      <rPr>
        <vertAlign val="superscript"/>
        <sz val="10"/>
        <color theme="1"/>
        <rFont val="Arial"/>
        <family val="2"/>
      </rPr>
      <t>2</t>
    </r>
    <r>
      <rPr>
        <sz val="10"/>
        <color theme="1"/>
        <rFont val="Arial"/>
        <family val="2"/>
      </rPr>
      <t xml:space="preserve"> incl. on-costs) should be retained.</t>
    </r>
  </si>
  <si>
    <r>
      <t xml:space="preserve">Following our review of Landscape Queensland’s </t>
    </r>
    <r>
      <rPr>
        <i/>
        <sz val="10"/>
        <color theme="1"/>
        <rFont val="Arial"/>
        <family val="2"/>
      </rPr>
      <t>Costing Guide</t>
    </r>
    <r>
      <rPr>
        <sz val="10"/>
        <color theme="1"/>
        <rFont val="Arial"/>
        <family val="2"/>
      </rPr>
      <t xml:space="preserve"> (Edition 7 – 2014) and Rawlinsons’ </t>
    </r>
    <r>
      <rPr>
        <i/>
        <sz val="10"/>
        <color theme="1"/>
        <rFont val="Arial"/>
        <family val="2"/>
      </rPr>
      <t>Australian Construction Handbook</t>
    </r>
    <r>
      <rPr>
        <sz val="10"/>
        <color theme="1"/>
        <rFont val="Arial"/>
        <family val="2"/>
      </rPr>
      <t xml:space="preserve"> (Edition 33 – 2015), we believe that Council’s existing indexed rate ($187.03/m</t>
    </r>
    <r>
      <rPr>
        <vertAlign val="superscript"/>
        <sz val="10"/>
        <color theme="1"/>
        <rFont val="Arial"/>
        <family val="2"/>
      </rPr>
      <t>2</t>
    </r>
    <r>
      <rPr>
        <sz val="10"/>
        <color theme="1"/>
        <rFont val="Arial"/>
        <family val="2"/>
      </rPr>
      <t xml:space="preserve"> incl. on-costs) should be retained.</t>
    </r>
  </si>
  <si>
    <r>
      <t xml:space="preserve">Concrete </t>
    </r>
    <r>
      <rPr>
        <sz val="10"/>
        <color rgb="FF000000"/>
        <rFont val="Arial"/>
        <family val="2"/>
      </rPr>
      <t>–</t>
    </r>
    <r>
      <rPr>
        <sz val="10"/>
        <color theme="1"/>
        <rFont val="Arial"/>
        <family val="2"/>
      </rPr>
      <t xml:space="preserve"> plain + 20% coloured concrete allowance.  Refer to the explanation for coloured concrete road pavements.</t>
    </r>
  </si>
  <si>
    <r>
      <t>Our assumed gravel base depth (150 mm) is greater than the existing gravel base depth assumption (50 mm).  Additionally, we have assumed a Type 2.1 gravel base, as opposed to a (less expensive) Type 2.3 gravel base, which is what the existing cost model assumes.  Lastly, we have assumed 50 mm of asphalt (depth), a greater depth than the existing 25 mm assumption.  Our asphalt ($/m</t>
    </r>
    <r>
      <rPr>
        <vertAlign val="superscript"/>
        <sz val="10"/>
        <color theme="1"/>
        <rFont val="Arial"/>
        <family val="2"/>
      </rPr>
      <t>3</t>
    </r>
    <r>
      <rPr>
        <sz val="10"/>
        <color theme="1"/>
        <rFont val="Arial"/>
        <family val="2"/>
      </rPr>
      <t>) rate is also higher.</t>
    </r>
  </si>
  <si>
    <r>
      <t xml:space="preserve">This rate was developed from first principles.  The configurations of the narrowed and angled slow points are assumed to be represented respectively by Figures 3.6 and 3.8 of Part 14 of the Manual of Uniform Traffic Control Devices (MUTCD) (“Local Area Traffic Management”).  Narrowed and angled slow points are assumed to contain landscaped infill, with dimensions approximated from slow point examples depicted in </t>
    </r>
    <r>
      <rPr>
        <sz val="10"/>
        <color rgb="FF000000"/>
        <rFont val="Arial"/>
        <family val="2"/>
      </rPr>
      <t>SEQ</t>
    </r>
    <r>
      <rPr>
        <sz val="10"/>
        <color theme="1"/>
        <rFont val="Arial"/>
        <family val="2"/>
      </rPr>
      <t xml:space="preserve"> aerial imagery.</t>
    </r>
  </si>
  <si>
    <r>
      <t>Sleeper retaining walls are assumed to be timber sleeper retaining walls.</t>
    </r>
    <r>
      <rPr>
        <sz val="10"/>
        <color rgb="FF000000"/>
        <rFont val="Arial"/>
        <family val="2"/>
      </rPr>
      <t xml:space="preserve">  As above, </t>
    </r>
    <r>
      <rPr>
        <sz val="10"/>
        <color theme="1"/>
        <rFont val="Arial"/>
        <family val="2"/>
      </rPr>
      <t>we propose to increase our rate to $230/m</t>
    </r>
    <r>
      <rPr>
        <vertAlign val="superscript"/>
        <sz val="10"/>
        <color theme="1"/>
        <rFont val="Arial"/>
        <family val="2"/>
      </rPr>
      <t>2</t>
    </r>
    <r>
      <rPr>
        <sz val="10"/>
        <color theme="1"/>
        <rFont val="Arial"/>
        <family val="2"/>
      </rPr>
      <t xml:space="preserve"> (excl. on-costs).</t>
    </r>
  </si>
  <si>
    <r>
      <t xml:space="preserve">This rate was obtained from Rawlinsons’ </t>
    </r>
    <r>
      <rPr>
        <i/>
        <sz val="10"/>
        <color theme="1"/>
        <rFont val="Arial"/>
        <family val="2"/>
      </rPr>
      <t>Australian Construction Handbook</t>
    </r>
    <r>
      <rPr>
        <sz val="10"/>
        <color theme="1"/>
        <rFont val="Arial"/>
        <family val="2"/>
      </rPr>
      <t xml:space="preserve"> (Edition 33 – 2015) due to the lack of adequate contract data.</t>
    </r>
  </si>
  <si>
    <t>The costs of 10 mm and 14 mm aggregate in single coat seals are assumed to be materially indifferent. As per the source code, the single coat seal rate is derived from contract data sourced from another South-East Queensland (SEQ) council.</t>
  </si>
  <si>
    <t>The costs of coloured and exposed aggregate finished concrete are assumed to be materially similar.  This is supported by Rawlinsons. The factor of 1.2 that was applied to the plain concrete rate to derive the coloured concrete rate is supported by 2.2_Qld Concrete Constructions_Bli Bli- VARIOUS.pdf, where the “Supply of black colour” item is 1.2 times the cost of the “Concrete 32/10” item.</t>
  </si>
  <si>
    <t>DG10 32MM AC OVERLAY + SAM allowance ($4.90 excl on-costs) (The costs of DG10 and DG14 asphalt are assumed to be materially similar.  The contracts provided by Council are predominantly for DG14 asphalt.)</t>
  </si>
  <si>
    <r>
      <t>Following our review of recently acquired SEQ tender data, we propose to increase our rate to $230/m</t>
    </r>
    <r>
      <rPr>
        <vertAlign val="superscript"/>
        <sz val="10"/>
        <color theme="1"/>
        <rFont val="Arial"/>
        <family val="2"/>
      </rPr>
      <t>2</t>
    </r>
    <r>
      <rPr>
        <sz val="10"/>
        <color theme="1"/>
        <rFont val="Arial"/>
        <family val="2"/>
      </rPr>
      <t xml:space="preserve"> (excl. on-costs). Timber retaining walls are assumed to be timber sleeper retaining walls.</t>
    </r>
  </si>
  <si>
    <t>200 mm thick single layer of concrete pavement assumed.  Unit changed to "sqm" as per the category description. This rate was obtained from Rawlinsons’ Australian Construction Handbook (Edition 33 – 2015) due to the lack of adequate contract data at the time of estimation.  We have since had an actual South-East Queensland rate of $110.64/m2 made available to us which, when a 150 mm depth is assumed, is equal to $737.60/m3 (excluding establishment and on-costs).  The application of our initial 200 mm assumption to this rate results in $147.52/m2 excluding establishment and on-costs.  This is not considerably less than our proposed direct cost of $159.94/m2.</t>
  </si>
  <si>
    <t>200 mm thick single layer of concrete pavement assumed.  Unit changed to "sqm" as per the category description. The difference between the existing plain concrete and exposed aggregate rates (excl. on-costs) is $32.98, while the difference between the proposed plain concrete and exposed aggregate rates (excl. on-costs) is $31.99.  These differences are similar and, therefore, the variance lies in the plain concrete rate.</t>
  </si>
  <si>
    <t>200 mm thick single layer of concrete pavement assumed.  Unit changed to "sqm" as per the category description.The costs of coloured and exposed aggregate finished concrete are assumed to be materially similar.  This is supported by Rawlinsons. The factor of 1.2 that was applied to the plain concrete rate to derive the coloured concrete rate is supported by 2.2_Qld Concrete Constructions_Bli Bli- VARIOUS.pdf, where the “Supply of black colour” item is 1.2 times the cost of the “Concrete 32/10” item.</t>
  </si>
  <si>
    <t>This rate was obtained from Rawlinsons’ Australian Construction Handbook (Edition 33 – 2015).  Recently analysed supplier data from another SEQ council results in a rate of $144.34/m3 (excl. on-costs), which is close to our originally proposed rate of $142.45/m3 (excl. on-costs).</t>
  </si>
  <si>
    <t>Following our review of recently acquired SEQ tender data, we believe that Council’s existing indexed rate ($130.58/m2 incl. on-costs) should be retained.</t>
  </si>
  <si>
    <t>Following our review of Landscape Queensland’s Costing Guide (Edition 7 – 2014) and Rawlinsons’ Australian Construction Handbook (Edition 33 – 2015), we believe that Council’s existing indexed rate ($187.03/m2 incl. on-costs) should be retained.</t>
  </si>
  <si>
    <t>Concrete – plain + 20% coloured concrete allowance.  Refer to the explanation for coloured concrete road pavements.</t>
  </si>
  <si>
    <t>Our assumed gravel base depth (150 mm) is greater than the existing gravel base depth assumption (50 mm).  Additionally, we have assumed a Type 2.1 gravel base, as opposed to a (less expensive) Type 2.3 gravel base, which is what the existing cost model assumes.  Lastly, we have assumed 50 mm of asphalt (depth), a greater depth than the existing 25 mm assumption.  Our asphalt ($/m3) rate is also higher.</t>
  </si>
  <si>
    <t>This rate was developed from first principles.  The configurations of the narrowed and angled slow points are assumed to be represented respectively by Figures 3.6 and 3.8 of Part 14 of the Manual of Uniform Traffic Control Devices (MUTCD) (“Local Area Traffic Management”).  Narrowed and angled slow points are assumed to contain landscaped infill, with dimensions approximated from slow point examples depicted in SEQ aerial imagery.</t>
  </si>
  <si>
    <t>Following our review of recently acquired SEQ tender data, we propose to increase our rate to $230/m2 (excl. on-costs). Timber retaining walls are assumed to be timber sleeper retaining walls.</t>
  </si>
  <si>
    <t>Sleeper retaining walls are assumed to be timber sleeper retaining walls.  As above, we propose to increase our rate to $230/m2 (excl. on-costs).</t>
  </si>
  <si>
    <t>This rate was obtained from Rawlinsons’ Australian Construction Handbook (Edition 33 – 2015) due to the lack of adequate contract data.</t>
  </si>
  <si>
    <t>Addition</t>
  </si>
  <si>
    <t>Retaining Walls</t>
  </si>
  <si>
    <t>4 leg intersection</t>
  </si>
  <si>
    <t>Pedestrian</t>
  </si>
  <si>
    <t>3 leg intersection</t>
  </si>
  <si>
    <t>Rates were developed from first principles.  The configurations are assumed to be represented respectively by the Manual of Uniform Traffic Control Devices (MUTCD) (“Local Area Traffic Management”).  Narrowed and angled slow points are assumed to contain landscaped infill, with dimensions approximated from slow point examples depicted in SEQ aerial imagery.</t>
  </si>
  <si>
    <t>There are small adjustments to the assumptions that underlie these rates, such as those around the depth of gravel underneath the pathway.</t>
  </si>
  <si>
    <t>Some assumptions have been revised slightly and the revised rates include new pavement renewal treatments.</t>
  </si>
  <si>
    <t>Assumed 100% concrete base which is a new definition.</t>
  </si>
  <si>
    <t>Some rates not accepted - under review</t>
  </si>
  <si>
    <t>The exclusion of approaches in the bridge definition has resulted in a slight decrease in the road bridge unit rates.</t>
  </si>
  <si>
    <t>A change in assumptions means the new rate is based on a 300m construction rather than a 100m construction. We feel this revised assumption is more valid from a network perspective, but would understate the cost for replacement of a very small section of kerb and channel. Whilst patchwork repairs of small sections of kerb and channel occurs, this work is not deemed to be material or capital in nature. Kerb replacement programs tend to be larger in scope and with a project focus, and on that basis we deem the revision in assumptions to be a valid one. This has led to a reduction in the unit rate as the economies of scale in a larger kerb construction job reduce the rate per linear metre to replace kerb and channel.</t>
  </si>
  <si>
    <t>Councils existing cost model with assumptions and inputs was compared to SEQ tender data and it was resolved that Council's model better reflected costs in the region.</t>
  </si>
  <si>
    <t>Rock retaining walls are assumed to be the same as boulder retaining walls.  This rate was developed from first principles with an assumption of approximately 1 m height.  Our cost model includes dedicated establishment, binding concrete, drainage and a capping block.</t>
  </si>
  <si>
    <t>Some changes in asssumptions including retaining wall height.</t>
  </si>
  <si>
    <t>There has been a more detailed list of rates defined which include different embellishments and rail definintions.</t>
  </si>
  <si>
    <t>Some changes in asssumptions and rates and one rate has been retained.</t>
  </si>
  <si>
    <t>Some new definitions have been generated to capture a broader spectrum of bus stop types.</t>
  </si>
  <si>
    <t>Guardrails and end treatments have been separately identified.</t>
  </si>
  <si>
    <t>Rates developed, but the asset type is not currently represented.</t>
  </si>
  <si>
    <t>New rates developed.</t>
  </si>
  <si>
    <t>Road Surface unit rates per square metre</t>
  </si>
  <si>
    <t>Internal</t>
  </si>
  <si>
    <t>Internally generated rate using existing cost models, updated.</t>
  </si>
  <si>
    <t>Unvalued as material in-situ.</t>
  </si>
  <si>
    <t>Internally generated rate using existing cost models, updated. Assumption of Rocla PermaTrak pre-cast concrete bridge of 2.1 m width not valid for this type of asset.</t>
  </si>
  <si>
    <t>Existing rate maintained as assumption of timber boardwalk as modern equivalent not valid.</t>
  </si>
  <si>
    <t xml:space="preserve">Internally generated rate using existing cost models, updated. </t>
  </si>
  <si>
    <t>Existing Rate</t>
  </si>
  <si>
    <t>Extremely small amount of this kerb represented spatially. Information not available regarding profile type. To be valued by modern equivalent.</t>
  </si>
  <si>
    <t>Modern Equiv</t>
  </si>
  <si>
    <t>Unit changed to "sqm" as per the category description -&gt;</t>
  </si>
  <si>
    <t>Road Valuations 30-Jun-2014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</si>
</sst>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quot;$&quot;#,##0.00"/>
    <numFmt numFmtId="165" formatCode="#,##0.00;[Red]\(#,##0.00\)"/>
    <numFmt numFmtId="166" formatCode="0.0%;[Red]\(0.0%\)"/>
    <numFmt numFmtId="167" formatCode="0%;[Red]\(0%\)"/>
    <numFmt numFmtId="168" formatCode="#,##0.000;[Red]\(#,##0.000\)"/>
    <numFmt numFmtId="169" formatCode="0.00%;[Red]\(0.00%\)"/>
    <numFmt numFmtId="170" formatCode="0.0%"/>
    <numFmt numFmtId="171" formatCode="#,##0;[Red]\(#,##0\)"/>
    <numFmt numFmtId="172" formatCode="_-* #,##0_-;\-* #,##0_-;_-* &quot;-&quot;??_-;_-@_-"/>
    <numFmt numFmtId="173" formatCode="_(* #,##0.00_);_(* \(#,##0.00\);_(* &quot;-&quot;??_);_(@_)"/>
    <numFmt numFmtId="174" formatCode="&quot;$&quot;#,##0\ ;\(&quot;$&quot;#,##0\)"/>
  </numFmts>
  <fonts count="72" x14ac:knownFonts="1">
    <font>
      <sz val="11"/>
      <color theme="1"/>
      <name val="Calibri"/>
      <family val="2"/>
      <scheme val="minor"/>
    </font>
    <font>
      <sz val="11"/>
      <color theme="1"/>
      <name val="Calibri"/>
      <family val="2"/>
      <scheme val="minor"/>
    </font>
    <font>
      <b/>
      <sz val="10"/>
      <color theme="0" tint="-4.9989318521683403E-2"/>
      <name val="Arial"/>
      <family val="2"/>
    </font>
    <font>
      <sz val="10"/>
      <color rgb="FF0070C0"/>
      <name val="Arial"/>
      <family val="2"/>
    </font>
    <font>
      <sz val="10"/>
      <color theme="1" tint="0.499984740745262"/>
      <name val="Arial"/>
      <family val="2"/>
    </font>
    <font>
      <sz val="10"/>
      <color rgb="FF008E40"/>
      <name val="Arial"/>
      <family val="2"/>
    </font>
    <font>
      <sz val="10"/>
      <color theme="1"/>
      <name val="Arial"/>
      <family val="2"/>
    </font>
    <font>
      <sz val="10"/>
      <color rgb="FF7030A0"/>
      <name val="Arial"/>
      <family val="2"/>
    </font>
    <font>
      <sz val="10"/>
      <color theme="1" tint="0.34998626667073579"/>
      <name val="Arial"/>
      <family val="2"/>
    </font>
    <font>
      <sz val="10"/>
      <color rgb="FFFF0000"/>
      <name val="Arial"/>
      <family val="2"/>
    </font>
    <font>
      <sz val="10"/>
      <name val="Arial"/>
      <family val="2"/>
    </font>
    <font>
      <b/>
      <sz val="10"/>
      <color theme="0"/>
      <name val="Arial"/>
      <family val="2"/>
    </font>
    <font>
      <b/>
      <sz val="11"/>
      <color theme="0"/>
      <name val="Arial"/>
      <family val="2"/>
    </font>
    <font>
      <b/>
      <sz val="12"/>
      <color theme="1"/>
      <name val="Arial"/>
      <family val="2"/>
    </font>
    <font>
      <b/>
      <sz val="10"/>
      <name val="Arial"/>
      <family val="2"/>
    </font>
    <font>
      <i/>
      <sz val="10"/>
      <color rgb="FFFF0000"/>
      <name val="Arial"/>
      <family val="2"/>
    </font>
    <font>
      <sz val="8"/>
      <color theme="1"/>
      <name val="Arial"/>
      <family val="2"/>
    </font>
    <font>
      <sz val="8"/>
      <color theme="1" tint="0.499984740745262"/>
      <name val="Arial"/>
      <family val="2"/>
    </font>
    <font>
      <b/>
      <sz val="10"/>
      <color theme="4" tint="-0.499984740745262"/>
      <name val="Arial"/>
      <family val="2"/>
    </font>
    <font>
      <sz val="8"/>
      <color theme="4" tint="-0.499984740745262"/>
      <name val="Arial"/>
      <family val="2"/>
    </font>
    <font>
      <b/>
      <sz val="10"/>
      <color rgb="FFFF0000"/>
      <name val="Arial"/>
      <family val="2"/>
    </font>
    <font>
      <sz val="10"/>
      <color theme="0"/>
      <name val="Arial"/>
      <family val="2"/>
    </font>
    <font>
      <b/>
      <sz val="11"/>
      <color theme="1"/>
      <name val="Calibri"/>
      <family val="2"/>
      <scheme val="minor"/>
    </font>
    <font>
      <sz val="26"/>
      <color theme="8" tint="-0.499984740745262"/>
      <name val="Arial"/>
      <family val="2"/>
    </font>
    <font>
      <b/>
      <sz val="12"/>
      <color theme="0"/>
      <name val="Arial"/>
      <family val="2"/>
    </font>
    <font>
      <b/>
      <sz val="9"/>
      <color theme="1"/>
      <name val="Consolas"/>
      <family val="2"/>
    </font>
    <font>
      <b/>
      <sz val="10"/>
      <color theme="1"/>
      <name val="Arial"/>
      <family val="2"/>
    </font>
    <font>
      <b/>
      <sz val="10"/>
      <color theme="1" tint="0.499984740745262"/>
      <name val="Arial"/>
      <family val="2"/>
    </font>
    <font>
      <b/>
      <sz val="26"/>
      <color theme="9" tint="-0.249977111117893"/>
      <name val="Arial"/>
      <family val="2"/>
    </font>
    <font>
      <sz val="8"/>
      <name val="Arial"/>
      <family val="2"/>
    </font>
    <font>
      <sz val="14"/>
      <color theme="0" tint="-0.249977111117893"/>
      <name val="Arial"/>
      <family val="2"/>
    </font>
    <font>
      <sz val="14"/>
      <color theme="1" tint="0.499984740745262"/>
      <name val="Arial"/>
      <family val="2"/>
    </font>
    <font>
      <b/>
      <sz val="12"/>
      <color theme="8" tint="-0.249977111117893"/>
      <name val="Arial"/>
      <family val="2"/>
    </font>
    <font>
      <sz val="10"/>
      <color theme="8" tint="-0.499984740745262"/>
      <name val="Arial"/>
      <family val="2"/>
    </font>
    <font>
      <sz val="8"/>
      <color rgb="FFFF0000"/>
      <name val="Arial"/>
      <family val="2"/>
    </font>
    <font>
      <sz val="8"/>
      <color theme="8" tint="-0.499984740745262"/>
      <name val="Arial"/>
      <family val="2"/>
    </font>
    <font>
      <sz val="8"/>
      <color theme="0"/>
      <name val="Arial"/>
      <family val="2"/>
    </font>
    <font>
      <sz val="8"/>
      <color theme="8" tint="-0.249977111117893"/>
      <name val="Arial"/>
      <family val="2"/>
    </font>
    <font>
      <i/>
      <sz val="10"/>
      <color theme="1" tint="0.499984740745262"/>
      <name val="Arial"/>
      <family val="2"/>
    </font>
    <font>
      <i/>
      <sz val="8"/>
      <color theme="1" tint="0.499984740745262"/>
      <name val="Arial"/>
      <family val="2"/>
    </font>
    <font>
      <b/>
      <sz val="8"/>
      <name val="Arial"/>
      <family val="2"/>
    </font>
    <font>
      <b/>
      <u/>
      <sz val="10"/>
      <name val="Arial"/>
      <family val="2"/>
    </font>
    <font>
      <b/>
      <sz val="10"/>
      <color theme="8" tint="-0.499984740745262"/>
      <name val="Arial"/>
      <family val="2"/>
    </font>
    <font>
      <sz val="10"/>
      <color indexed="8"/>
      <name val="Arial"/>
      <family val="2"/>
    </font>
    <font>
      <sz val="11"/>
      <color indexed="8"/>
      <name val="Calibri"/>
      <family val="2"/>
    </font>
    <font>
      <sz val="10"/>
      <name val="Arial Narrow"/>
      <family val="2"/>
    </font>
    <font>
      <sz val="10"/>
      <name val="Trebuchet MS"/>
      <family val="2"/>
    </font>
    <font>
      <b/>
      <sz val="10"/>
      <color rgb="FF000000"/>
      <name val="Arial"/>
      <family val="2"/>
    </font>
    <font>
      <sz val="10"/>
      <color rgb="FF000000"/>
      <name val="Arial"/>
      <family val="2"/>
    </font>
    <font>
      <b/>
      <sz val="8"/>
      <color theme="0"/>
      <name val="Arial"/>
      <family val="2"/>
    </font>
    <font>
      <b/>
      <u/>
      <sz val="10"/>
      <color theme="8" tint="-0.499984740745262"/>
      <name val="Arial"/>
      <family val="2"/>
    </font>
    <font>
      <i/>
      <sz val="10"/>
      <color theme="1"/>
      <name val="Arial"/>
      <family val="2"/>
    </font>
    <font>
      <sz val="14"/>
      <color theme="8" tint="-0.499984740745262"/>
      <name val="Arial"/>
      <family val="2"/>
    </font>
    <font>
      <sz val="20"/>
      <color theme="8" tint="0.39997558519241921"/>
      <name val="Arial"/>
      <family val="2"/>
    </font>
    <font>
      <u/>
      <sz val="14"/>
      <color theme="8" tint="-0.499984740745262"/>
      <name val="Arial"/>
      <family val="2"/>
    </font>
    <font>
      <b/>
      <i/>
      <sz val="10"/>
      <color theme="1"/>
      <name val="Arial"/>
      <family val="2"/>
    </font>
    <font>
      <sz val="10"/>
      <name val="Arial"/>
      <family val="2"/>
    </font>
    <font>
      <i/>
      <sz val="10"/>
      <color theme="6" tint="-0.499984740745262"/>
      <name val="Arial"/>
      <family val="2"/>
    </font>
    <font>
      <b/>
      <sz val="11"/>
      <color theme="1"/>
      <name val="Calibri"/>
      <family val="2"/>
    </font>
    <font>
      <b/>
      <sz val="11"/>
      <color rgb="FF000000"/>
      <name val="Calibri"/>
      <family val="2"/>
    </font>
    <font>
      <b/>
      <i/>
      <sz val="10"/>
      <color rgb="FFFF0000"/>
      <name val="Arial"/>
      <family val="2"/>
    </font>
    <font>
      <sz val="11"/>
      <color rgb="FF000000"/>
      <name val="Calibri"/>
      <family val="2"/>
    </font>
    <font>
      <b/>
      <sz val="10"/>
      <color rgb="FFFFFFFF"/>
      <name val="Arial"/>
      <family val="2"/>
    </font>
    <font>
      <b/>
      <sz val="10"/>
      <color rgb="FFF2F2F2"/>
      <name val="Arial"/>
      <family val="2"/>
    </font>
    <font>
      <sz val="10"/>
      <color theme="1"/>
      <name val="Calibri"/>
      <family val="2"/>
      <scheme val="minor"/>
    </font>
    <font>
      <vertAlign val="superscript"/>
      <sz val="10"/>
      <color theme="1"/>
      <name val="Arial"/>
      <family val="2"/>
    </font>
    <font>
      <vertAlign val="superscript"/>
      <sz val="10"/>
      <color rgb="FF000000"/>
      <name val="Arial"/>
      <family val="2"/>
    </font>
    <font>
      <i/>
      <sz val="10"/>
      <color rgb="FF000000"/>
      <name val="Arial"/>
      <family val="2"/>
    </font>
    <font>
      <sz val="10"/>
      <color rgb="FFFFFFFF"/>
      <name val="Arial"/>
      <family val="2"/>
    </font>
    <font>
      <sz val="14"/>
      <color rgb="FFFFC000"/>
      <name val="Arial"/>
      <family val="2"/>
    </font>
    <font>
      <sz val="10"/>
      <color theme="9" tint="-0.499984740745262"/>
      <name val="Arial"/>
      <family val="2"/>
    </font>
    <font>
      <sz val="10"/>
      <color theme="8" tint="-0.249977111117893"/>
      <name val="Arial"/>
      <family val="2"/>
    </font>
  </fonts>
  <fills count="54">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4" tint="0.79998168889431442"/>
        <bgColor theme="4" tint="0.79998168889431442"/>
      </patternFill>
    </fill>
    <fill>
      <patternFill patternType="solid">
        <fgColor rgb="FFFF000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ACA59E"/>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499984740745262"/>
        <bgColor indexed="64"/>
      </patternFill>
    </fill>
    <fill>
      <patternFill patternType="solid">
        <fgColor theme="8" tint="-0.499984740745262"/>
        <bgColor indexed="64"/>
      </patternFill>
    </fill>
    <fill>
      <patternFill patternType="solid">
        <fgColor theme="8" tint="-0.499984740745262"/>
        <bgColor theme="4" tint="0.79998168889431442"/>
      </patternFill>
    </fill>
    <fill>
      <patternFill patternType="solid">
        <fgColor theme="9" tint="-0.249977111117893"/>
        <bgColor indexed="64"/>
      </patternFill>
    </fill>
    <fill>
      <patternFill patternType="solid">
        <fgColor theme="0"/>
        <bgColor indexed="64"/>
      </patternFill>
    </fill>
    <fill>
      <patternFill patternType="solid">
        <fgColor theme="9" tint="-0.249977111117893"/>
        <bgColor theme="4" tint="0.79998168889431442"/>
      </patternFill>
    </fill>
    <fill>
      <patternFill patternType="solid">
        <fgColor theme="0" tint="-0.34998626667073579"/>
        <bgColor indexed="64"/>
      </patternFill>
    </fill>
    <fill>
      <patternFill patternType="solid">
        <fgColor theme="8" tint="-0.249977111117893"/>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rgb="FF33CCCC"/>
        <bgColor indexed="64"/>
      </patternFill>
    </fill>
    <fill>
      <patternFill patternType="solid">
        <fgColor rgb="FF87E3E1"/>
        <bgColor indexed="64"/>
      </patternFill>
    </fill>
    <fill>
      <patternFill patternType="solid">
        <fgColor theme="0" tint="-4.9989318521683403E-2"/>
        <bgColor indexed="64"/>
      </patternFill>
    </fill>
    <fill>
      <patternFill patternType="solid">
        <fgColor rgb="FF7F7F7F"/>
        <bgColor indexed="64"/>
      </patternFill>
    </fill>
    <fill>
      <patternFill patternType="solid">
        <fgColor rgb="FFD9D9D9"/>
        <bgColor indexed="64"/>
      </patternFill>
    </fill>
    <fill>
      <patternFill patternType="solid">
        <fgColor rgb="FFEAE8E6"/>
        <bgColor indexed="64"/>
      </patternFill>
    </fill>
    <fill>
      <patternFill patternType="solid">
        <fgColor rgb="FFA6A6A6"/>
        <bgColor indexed="64"/>
      </patternFill>
    </fill>
    <fill>
      <patternFill patternType="solid">
        <fgColor rgb="FFD4ECFF"/>
        <bgColor indexed="64"/>
      </patternFill>
    </fill>
    <fill>
      <patternFill patternType="solid">
        <fgColor rgb="FF95D1FF"/>
        <bgColor indexed="64"/>
      </patternFill>
    </fill>
    <fill>
      <patternFill patternType="solid">
        <fgColor theme="1" tint="4.9989318521683403E-2"/>
        <bgColor indexed="64"/>
      </patternFill>
    </fill>
    <fill>
      <patternFill patternType="solid">
        <fgColor theme="0"/>
        <bgColor theme="4" tint="0.79998168889431442"/>
      </patternFill>
    </fill>
    <fill>
      <patternFill patternType="solid">
        <fgColor theme="6" tint="-0.499984740745262"/>
        <bgColor theme="4" tint="0.79998168889431442"/>
      </patternFill>
    </fill>
    <fill>
      <patternFill patternType="solid">
        <fgColor theme="6" tint="-0.499984740745262"/>
        <bgColor indexed="64"/>
      </patternFill>
    </fill>
    <fill>
      <patternFill patternType="solid">
        <fgColor theme="8" tint="0.59999389629810485"/>
        <bgColor indexed="64"/>
      </patternFill>
    </fill>
    <fill>
      <patternFill patternType="solid">
        <fgColor theme="8" tint="0.79998168889431442"/>
        <bgColor theme="4" tint="0.79998168889431442"/>
      </patternFill>
    </fill>
    <fill>
      <patternFill patternType="solid">
        <fgColor theme="1"/>
        <bgColor indexed="64"/>
      </patternFill>
    </fill>
    <fill>
      <patternFill patternType="solid">
        <fgColor theme="8" tint="0.39997558519241921"/>
        <bgColor indexed="64"/>
      </patternFill>
    </fill>
    <fill>
      <patternFill patternType="solid">
        <fgColor theme="5" tint="-0.249977111117893"/>
        <bgColor indexed="64"/>
      </patternFill>
    </fill>
    <fill>
      <patternFill patternType="solid">
        <fgColor theme="0" tint="-0.14999847407452621"/>
        <bgColor theme="4" tint="0.79998168889431442"/>
      </patternFill>
    </fill>
    <fill>
      <patternFill patternType="solid">
        <fgColor theme="4"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FF"/>
        <bgColor indexed="64"/>
      </patternFill>
    </fill>
    <fill>
      <patternFill patternType="solid">
        <fgColor rgb="FF215967"/>
        <bgColor indexed="64"/>
      </patternFill>
    </fill>
    <fill>
      <patternFill patternType="solid">
        <fgColor rgb="FFE26B0A"/>
        <bgColor indexed="64"/>
      </patternFill>
    </fill>
    <fill>
      <patternFill patternType="solid">
        <fgColor rgb="FF538135"/>
        <bgColor indexed="64"/>
      </patternFill>
    </fill>
    <fill>
      <patternFill patternType="solid">
        <fgColor rgb="FFE7E6E6"/>
        <bgColor indexed="64"/>
      </patternFill>
    </fill>
    <fill>
      <patternFill patternType="solid">
        <fgColor rgb="FFF4B083"/>
        <bgColor indexed="64"/>
      </patternFill>
    </fill>
    <fill>
      <patternFill patternType="solid">
        <fgColor rgb="FFE2EFD9"/>
        <bgColor indexed="64"/>
      </patternFill>
    </fill>
    <fill>
      <patternFill patternType="solid">
        <fgColor rgb="FFF7CAAC"/>
        <bgColor indexed="64"/>
      </patternFill>
    </fill>
    <fill>
      <patternFill patternType="solid">
        <fgColor theme="8" tint="0.59999389629810485"/>
        <bgColor theme="4" tint="0.79998168889431442"/>
      </patternFill>
    </fill>
    <fill>
      <patternFill patternType="solid">
        <fgColor theme="9" tint="-0.499984740745262"/>
        <bgColor indexed="64"/>
      </patternFill>
    </fill>
  </fills>
  <borders count="113">
    <border>
      <left/>
      <right/>
      <top/>
      <bottom/>
      <diagonal/>
    </border>
    <border>
      <left/>
      <right/>
      <top style="thin">
        <color theme="4" tint="0.39997558519241921"/>
      </top>
      <bottom style="thin">
        <color theme="4" tint="0.39997558519241921"/>
      </bottom>
      <diagonal/>
    </border>
    <border>
      <left/>
      <right style="thin">
        <color theme="0" tint="-0.24994659260841701"/>
      </right>
      <top style="thin">
        <color theme="4" tint="0.39997558519241921"/>
      </top>
      <bottom style="thin">
        <color theme="4" tint="0.39997558519241921"/>
      </bottom>
      <diagonal/>
    </border>
    <border>
      <left style="thin">
        <color theme="0" tint="-0.24994659260841701"/>
      </left>
      <right style="thin">
        <color theme="0" tint="-0.24994659260841701"/>
      </right>
      <top style="thin">
        <color theme="4" tint="0.39997558519241921"/>
      </top>
      <bottom style="thin">
        <color theme="4" tint="0.39997558519241921"/>
      </bottom>
      <diagonal/>
    </border>
    <border>
      <left style="thin">
        <color theme="0" tint="-0.24994659260841701"/>
      </left>
      <right style="thin">
        <color indexed="64"/>
      </right>
      <top style="thin">
        <color theme="4" tint="0.39997558519241921"/>
      </top>
      <bottom style="thin">
        <color theme="4" tint="0.39997558519241921"/>
      </bottom>
      <diagonal/>
    </border>
    <border>
      <left style="thin">
        <color theme="0" tint="-0.24994659260841701"/>
      </left>
      <right/>
      <top style="thin">
        <color theme="4" tint="0.39997558519241921"/>
      </top>
      <bottom style="thin">
        <color theme="4" tint="0.39997558519241921"/>
      </bottom>
      <diagonal/>
    </border>
    <border>
      <left style="thin">
        <color theme="0" tint="-0.24994659260841701"/>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tint="0.39994506668294322"/>
      </left>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right style="thin">
        <color theme="0" tint="-0.24994659260841701"/>
      </right>
      <top/>
      <bottom style="thin">
        <color theme="4" tint="0.39997558519241921"/>
      </bottom>
      <diagonal/>
    </border>
    <border>
      <left style="thin">
        <color theme="0" tint="-0.24994659260841701"/>
      </left>
      <right style="thin">
        <color theme="0" tint="-0.24994659260841701"/>
      </right>
      <top/>
      <bottom style="thin">
        <color theme="4" tint="0.39997558519241921"/>
      </bottom>
      <diagonal/>
    </border>
    <border>
      <left style="thin">
        <color theme="0" tint="-0.24994659260841701"/>
      </left>
      <right/>
      <top/>
      <bottom style="thin">
        <color theme="4" tint="0.39997558519241921"/>
      </bottom>
      <diagonal/>
    </border>
    <border>
      <left style="thin">
        <color theme="4" tint="0.39994506668294322"/>
      </left>
      <right/>
      <top/>
      <bottom style="thin">
        <color theme="4" tint="0.39997558519241921"/>
      </bottom>
      <diagonal/>
    </border>
    <border>
      <left style="thin">
        <color theme="0" tint="-0.24994659260841701"/>
      </left>
      <right style="thin">
        <color theme="4" tint="0.39997558519241921"/>
      </right>
      <top/>
      <bottom style="thin">
        <color theme="4" tint="0.39997558519241921"/>
      </bottom>
      <diagonal/>
    </border>
    <border>
      <left style="thin">
        <color indexed="64"/>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style="thin">
        <color theme="0" tint="-0.24994659260841701"/>
      </right>
      <top style="thin">
        <color theme="4" tint="0.39997558519241921"/>
      </top>
      <bottom style="thin">
        <color theme="4" tint="0.39997558519241921"/>
      </bottom>
      <diagonal/>
    </border>
    <border>
      <left style="thin">
        <color indexed="64"/>
      </left>
      <right style="thin">
        <color theme="0" tint="-0.24994659260841701"/>
      </right>
      <top style="thin">
        <color theme="4" tint="0.39997558519241921"/>
      </top>
      <bottom style="thin">
        <color indexed="64"/>
      </bottom>
      <diagonal/>
    </border>
    <border>
      <left style="thin">
        <color theme="0" tint="-0.24994659260841701"/>
      </left>
      <right style="thin">
        <color theme="0" tint="-0.24994659260841701"/>
      </right>
      <top style="thin">
        <color theme="4" tint="0.39997558519241921"/>
      </top>
      <bottom style="thin">
        <color indexed="64"/>
      </bottom>
      <diagonal/>
    </border>
    <border>
      <left style="thin">
        <color theme="0" tint="-0.24994659260841701"/>
      </left>
      <right/>
      <top style="thin">
        <color theme="4" tint="0.39997558519241921"/>
      </top>
      <bottom style="thin">
        <color indexed="64"/>
      </bottom>
      <diagonal/>
    </border>
    <border>
      <left style="thin">
        <color theme="4" tint="0.39994506668294322"/>
      </left>
      <right/>
      <top style="thin">
        <color theme="4" tint="0.39997558519241921"/>
      </top>
      <bottom style="thin">
        <color indexed="64"/>
      </bottom>
      <diagonal/>
    </border>
    <border>
      <left/>
      <right style="thin">
        <color theme="0" tint="-0.24994659260841701"/>
      </right>
      <top style="thin">
        <color theme="4" tint="0.39997558519241921"/>
      </top>
      <bottom style="thin">
        <color indexed="64"/>
      </bottom>
      <diagonal/>
    </border>
    <border>
      <left style="thin">
        <color theme="0" tint="-0.24994659260841701"/>
      </left>
      <right style="thin">
        <color indexed="64"/>
      </right>
      <top style="thin">
        <color theme="4" tint="0.39997558519241921"/>
      </top>
      <bottom style="thin">
        <color indexed="64"/>
      </bottom>
      <diagonal/>
    </border>
    <border>
      <left/>
      <right/>
      <top style="thin">
        <color theme="4" tint="0.39997558519241921"/>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theme="0" tint="-0.24994659260841701"/>
      </left>
      <right style="thin">
        <color indexed="64"/>
      </right>
      <top/>
      <bottom style="thin">
        <color theme="4" tint="0.39997558519241921"/>
      </bottom>
      <diagonal/>
    </border>
    <border>
      <left/>
      <right/>
      <top style="thin">
        <color theme="4" tint="0.39994506668294322"/>
      </top>
      <bottom style="thin">
        <color theme="4" tint="0.39994506668294322"/>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diagonal/>
    </border>
    <border>
      <left style="thin">
        <color theme="4" tint="0.39991454817346722"/>
      </left>
      <right style="thin">
        <color theme="4" tint="0.39991454817346722"/>
      </right>
      <top/>
      <bottom style="thin">
        <color theme="4" tint="0.39991454817346722"/>
      </bottom>
      <diagonal/>
    </border>
    <border>
      <left/>
      <right/>
      <top style="thin">
        <color theme="8" tint="-0.499984740745262"/>
      </top>
      <bottom/>
      <diagonal/>
    </border>
    <border>
      <left/>
      <right/>
      <top/>
      <bottom style="thin">
        <color theme="8" tint="-0.4999847407452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rgb="FF95B3D7"/>
      </top>
      <bottom style="medium">
        <color rgb="FF95B3D7"/>
      </bottom>
      <diagonal/>
    </border>
    <border>
      <left style="medium">
        <color rgb="FFE26B0A"/>
      </left>
      <right style="medium">
        <color rgb="FFE26B0A"/>
      </right>
      <top style="medium">
        <color rgb="FFE26B0A"/>
      </top>
      <bottom style="medium">
        <color rgb="FFE26B0A"/>
      </bottom>
      <diagonal/>
    </border>
    <border>
      <left/>
      <right style="medium">
        <color rgb="FF95B3D7"/>
      </right>
      <top style="medium">
        <color rgb="FF95B3D7"/>
      </top>
      <bottom style="medium">
        <color rgb="FF95B3D7"/>
      </bottom>
      <diagonal/>
    </border>
    <border>
      <left/>
      <right/>
      <top/>
      <bottom style="medium">
        <color rgb="FF95B3D7"/>
      </bottom>
      <diagonal/>
    </border>
    <border>
      <left style="medium">
        <color rgb="FFE26B0A"/>
      </left>
      <right style="medium">
        <color rgb="FFE26B0A"/>
      </right>
      <top/>
      <bottom style="medium">
        <color rgb="FFE26B0A"/>
      </bottom>
      <diagonal/>
    </border>
    <border>
      <left/>
      <right style="medium">
        <color rgb="FF95B3D7"/>
      </right>
      <top/>
      <bottom style="medium">
        <color rgb="FF95B3D7"/>
      </bottom>
      <diagonal/>
    </border>
    <border>
      <left/>
      <right style="medium">
        <color rgb="FF95B3D7"/>
      </right>
      <top/>
      <bottom/>
      <diagonal/>
    </border>
    <border>
      <left/>
      <right/>
      <top style="medium">
        <color rgb="FF95B3D7"/>
      </top>
      <bottom/>
      <diagonal/>
    </border>
    <border>
      <left/>
      <right style="medium">
        <color rgb="FFE26B0A"/>
      </right>
      <top style="medium">
        <color rgb="FF95B3D7"/>
      </top>
      <bottom/>
      <diagonal/>
    </border>
    <border>
      <left style="medium">
        <color rgb="FFE26B0A"/>
      </left>
      <right/>
      <top style="medium">
        <color rgb="FF95B3D7"/>
      </top>
      <bottom/>
      <diagonal/>
    </border>
    <border>
      <left style="medium">
        <color rgb="FFE26B0A"/>
      </left>
      <right style="medium">
        <color rgb="FFE26B0A"/>
      </right>
      <top/>
      <bottom style="medium">
        <color rgb="FF95B3D7"/>
      </bottom>
      <diagonal/>
    </border>
    <border>
      <left style="medium">
        <color rgb="FFE26B0A"/>
      </left>
      <right style="medium">
        <color rgb="FFE26B0A"/>
      </right>
      <top style="medium">
        <color rgb="FFE26B0A"/>
      </top>
      <bottom style="medium">
        <color rgb="FF95B3D7"/>
      </bottom>
      <diagonal/>
    </border>
    <border>
      <left/>
      <right/>
      <top/>
      <bottom style="medium">
        <color indexed="64"/>
      </bottom>
      <diagonal/>
    </border>
    <border>
      <left style="medium">
        <color rgb="FFE26B0A"/>
      </left>
      <right style="medium">
        <color rgb="FFE26B0A"/>
      </right>
      <top/>
      <bottom style="medium">
        <color indexed="64"/>
      </bottom>
      <diagonal/>
    </border>
    <border>
      <left/>
      <right style="medium">
        <color rgb="FF95B3D7"/>
      </right>
      <top/>
      <bottom style="medium">
        <color indexed="64"/>
      </bottom>
      <diagonal/>
    </border>
    <border>
      <left/>
      <right/>
      <top style="medium">
        <color indexed="64"/>
      </top>
      <bottom/>
      <diagonal/>
    </border>
    <border>
      <left style="medium">
        <color rgb="FFE26B0A"/>
      </left>
      <right style="medium">
        <color rgb="FFE26B0A"/>
      </right>
      <top style="medium">
        <color rgb="FF95B3D7"/>
      </top>
      <bottom/>
      <diagonal/>
    </border>
    <border>
      <left style="thin">
        <color theme="8" tint="0.39991454817346722"/>
      </left>
      <right/>
      <top style="thin">
        <color theme="8" tint="0.39991454817346722"/>
      </top>
      <bottom style="thin">
        <color theme="8" tint="0.39991454817346722"/>
      </bottom>
      <diagonal/>
    </border>
    <border>
      <left/>
      <right/>
      <top style="thin">
        <color theme="8" tint="0.39991454817346722"/>
      </top>
      <bottom style="thin">
        <color theme="8" tint="0.39991454817346722"/>
      </bottom>
      <diagonal/>
    </border>
    <border>
      <left/>
      <right style="thin">
        <color theme="8" tint="0.39991454817346722"/>
      </right>
      <top style="thin">
        <color theme="8" tint="0.39991454817346722"/>
      </top>
      <bottom style="thin">
        <color theme="8" tint="0.39991454817346722"/>
      </bottom>
      <diagonal/>
    </border>
    <border>
      <left style="thin">
        <color theme="8" tint="-0.24994659260841701"/>
      </left>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style="thin">
        <color theme="4" tint="0.39988402966399123"/>
      </left>
      <right/>
      <top style="thin">
        <color theme="4" tint="0.39988402966399123"/>
      </top>
      <bottom/>
      <diagonal/>
    </border>
    <border>
      <left/>
      <right/>
      <top style="thin">
        <color theme="4" tint="0.39988402966399123"/>
      </top>
      <bottom/>
      <diagonal/>
    </border>
    <border>
      <left/>
      <right style="thin">
        <color theme="4" tint="0.39988402966399123"/>
      </right>
      <top style="thin">
        <color theme="4" tint="0.39988402966399123"/>
      </top>
      <bottom/>
      <diagonal/>
    </border>
    <border>
      <left style="thin">
        <color theme="4" tint="0.39988402966399123"/>
      </left>
      <right/>
      <top style="thin">
        <color theme="4" tint="0.39994506668294322"/>
      </top>
      <bottom style="thin">
        <color theme="4" tint="0.39994506668294322"/>
      </bottom>
      <diagonal/>
    </border>
    <border>
      <left/>
      <right style="thin">
        <color theme="4" tint="0.39988402966399123"/>
      </right>
      <top style="thin">
        <color theme="4" tint="0.39994506668294322"/>
      </top>
      <bottom style="thin">
        <color theme="4" tint="0.39994506668294322"/>
      </bottom>
      <diagonal/>
    </border>
    <border>
      <left style="thin">
        <color theme="0" tint="-0.24994659260841701"/>
      </left>
      <right style="thin">
        <color theme="4" tint="0.39988402966399123"/>
      </right>
      <top/>
      <bottom style="thin">
        <color theme="4" tint="0.39997558519241921"/>
      </bottom>
      <diagonal/>
    </border>
    <border>
      <left style="thin">
        <color theme="0" tint="-0.24994659260841701"/>
      </left>
      <right style="thin">
        <color theme="4" tint="0.39988402966399123"/>
      </right>
      <top style="thin">
        <color theme="4" tint="0.39997558519241921"/>
      </top>
      <bottom style="thin">
        <color theme="4" tint="0.39997558519241921"/>
      </bottom>
      <diagonal/>
    </border>
    <border>
      <left/>
      <right style="thin">
        <color theme="4" tint="0.39988402966399123"/>
      </right>
      <top/>
      <bottom/>
      <diagonal/>
    </border>
    <border>
      <left/>
      <right style="thin">
        <color theme="0" tint="-0.24994659260841701"/>
      </right>
      <top style="thin">
        <color theme="4" tint="0.39997558519241921"/>
      </top>
      <bottom style="thin">
        <color theme="4" tint="0.39988402966399123"/>
      </bottom>
      <diagonal/>
    </border>
    <border>
      <left style="thin">
        <color theme="0" tint="-0.24994659260841701"/>
      </left>
      <right style="thin">
        <color theme="4" tint="0.39988402966399123"/>
      </right>
      <top style="thin">
        <color theme="4" tint="0.39997558519241921"/>
      </top>
      <bottom style="thin">
        <color theme="4" tint="0.39988402966399123"/>
      </bottom>
      <diagonal/>
    </border>
    <border>
      <left style="thin">
        <color indexed="64"/>
      </left>
      <right/>
      <top style="thin">
        <color theme="4" tint="0.39994506668294322"/>
      </top>
      <bottom style="thin">
        <color indexed="64"/>
      </bottom>
      <diagonal/>
    </border>
    <border>
      <left/>
      <right/>
      <top style="thin">
        <color theme="4" tint="0.39994506668294322"/>
      </top>
      <bottom style="thin">
        <color indexed="64"/>
      </bottom>
      <diagonal/>
    </border>
    <border>
      <left/>
      <right style="thin">
        <color indexed="64"/>
      </right>
      <top style="thin">
        <color theme="4" tint="0.39994506668294322"/>
      </top>
      <bottom style="thin">
        <color indexed="64"/>
      </bottom>
      <diagonal/>
    </border>
    <border>
      <left style="medium">
        <color theme="8" tint="0.39991454817346722"/>
      </left>
      <right style="medium">
        <color theme="8" tint="0.39991454817346722"/>
      </right>
      <top style="medium">
        <color theme="8" tint="0.39991454817346722"/>
      </top>
      <bottom style="medium">
        <color theme="8" tint="0.39991454817346722"/>
      </bottom>
      <diagonal/>
    </border>
    <border>
      <left style="thin">
        <color theme="4" tint="0.39988402966399123"/>
      </left>
      <right style="thin">
        <color theme="4" tint="0.39985351115451523"/>
      </right>
      <top style="thin">
        <color theme="4" tint="0.39994506668294322"/>
      </top>
      <bottom style="thin">
        <color theme="4" tint="0.39997558519241921"/>
      </bottom>
      <diagonal/>
    </border>
    <border>
      <left style="thin">
        <color theme="4" tint="0.39985351115451523"/>
      </left>
      <right style="thin">
        <color theme="0" tint="-0.24994659260841701"/>
      </right>
      <top style="thin">
        <color theme="4" tint="0.39994506668294322"/>
      </top>
      <bottom style="thin">
        <color theme="4" tint="0.39997558519241921"/>
      </bottom>
      <diagonal/>
    </border>
    <border>
      <left style="thin">
        <color theme="4" tint="0.39988402966399123"/>
      </left>
      <right style="thin">
        <color theme="4" tint="0.39985351115451523"/>
      </right>
      <top style="thin">
        <color theme="4" tint="0.39997558519241921"/>
      </top>
      <bottom style="thin">
        <color theme="4" tint="0.39997558519241921"/>
      </bottom>
      <diagonal/>
    </border>
    <border>
      <left style="thin">
        <color theme="4" tint="0.39985351115451523"/>
      </left>
      <right style="thin">
        <color theme="0" tint="-0.24994659260841701"/>
      </right>
      <top style="thin">
        <color theme="4" tint="0.39997558519241921"/>
      </top>
      <bottom style="thin">
        <color theme="4" tint="0.39997558519241921"/>
      </bottom>
      <diagonal/>
    </border>
    <border>
      <left style="thin">
        <color theme="4" tint="0.39988402966399123"/>
      </left>
      <right style="thin">
        <color theme="4" tint="0.39985351115451523"/>
      </right>
      <top/>
      <bottom/>
      <diagonal/>
    </border>
    <border>
      <left style="thin">
        <color theme="4" tint="0.39985351115451523"/>
      </left>
      <right/>
      <top/>
      <bottom/>
      <diagonal/>
    </border>
    <border>
      <left style="thin">
        <color theme="4" tint="0.39988402966399123"/>
      </left>
      <right style="thin">
        <color theme="4" tint="0.39985351115451523"/>
      </right>
      <top/>
      <bottom style="thin">
        <color theme="4" tint="0.39988402966399123"/>
      </bottom>
      <diagonal/>
    </border>
    <border>
      <left style="thin">
        <color theme="4" tint="0.39985351115451523"/>
      </left>
      <right style="thin">
        <color theme="0" tint="-0.24994659260841701"/>
      </right>
      <top style="thin">
        <color theme="4" tint="0.39997558519241921"/>
      </top>
      <bottom style="thin">
        <color theme="4" tint="0.39988402966399123"/>
      </bottom>
      <diagonal/>
    </border>
    <border>
      <left style="medium">
        <color theme="8" tint="0.39988402966399123"/>
      </left>
      <right style="medium">
        <color theme="8" tint="0.39988402966399123"/>
      </right>
      <top style="medium">
        <color theme="8" tint="0.39988402966399123"/>
      </top>
      <bottom style="medium">
        <color theme="8" tint="0.39988402966399123"/>
      </bottom>
      <diagonal/>
    </border>
    <border>
      <left/>
      <right/>
      <top style="thin">
        <color theme="8" tint="-0.24994659260841701"/>
      </top>
      <bottom/>
      <diagonal/>
    </border>
    <border>
      <left style="thin">
        <color theme="0" tint="-0.24994659260841701"/>
      </left>
      <right style="thin">
        <color theme="0" tint="-0.24994659260841701"/>
      </right>
      <top style="thin">
        <color theme="4" tint="0.39997558519241921"/>
      </top>
      <bottom/>
      <diagonal/>
    </border>
    <border>
      <left style="thin">
        <color theme="0" tint="-0.24994659260841701"/>
      </left>
      <right/>
      <top style="thin">
        <color theme="4" tint="0.39997558519241921"/>
      </top>
      <bottom/>
      <diagonal/>
    </border>
    <border>
      <left style="thin">
        <color theme="4" tint="0.39994506668294322"/>
      </left>
      <right/>
      <top style="thin">
        <color theme="4" tint="0.39997558519241921"/>
      </top>
      <bottom/>
      <diagonal/>
    </border>
    <border>
      <left/>
      <right style="thin">
        <color theme="0" tint="-0.24994659260841701"/>
      </right>
      <top style="thin">
        <color theme="4" tint="0.39997558519241921"/>
      </top>
      <bottom/>
      <diagonal/>
    </border>
    <border>
      <left style="thin">
        <color theme="0" tint="-0.24994659260841701"/>
      </left>
      <right style="thin">
        <color theme="4" tint="0.39997558519241921"/>
      </right>
      <top style="thin">
        <color theme="4" tint="0.39997558519241921"/>
      </top>
      <bottom/>
      <diagonal/>
    </border>
    <border>
      <left style="medium">
        <color theme="8" tint="0.39985351115451523"/>
      </left>
      <right style="medium">
        <color theme="8" tint="0.39985351115451523"/>
      </right>
      <top style="medium">
        <color theme="8" tint="0.39985351115451523"/>
      </top>
      <bottom style="medium">
        <color theme="8" tint="0.39985351115451523"/>
      </bottom>
      <diagonal/>
    </border>
  </borders>
  <cellStyleXfs count="64">
    <xf numFmtId="0" fontId="0" fillId="0" borderId="0"/>
    <xf numFmtId="9" fontId="1" fillId="0" borderId="0" applyFont="0" applyFill="0" applyBorder="0" applyAlignment="0" applyProtection="0"/>
    <xf numFmtId="164" fontId="2" fillId="2" borderId="0">
      <alignment wrapText="1"/>
    </xf>
    <xf numFmtId="0" fontId="2" fillId="3" borderId="0"/>
    <xf numFmtId="0" fontId="6"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43" fontId="43" fillId="0" borderId="0" applyFont="0" applyFill="0" applyBorder="0" applyAlignment="0" applyProtection="0"/>
    <xf numFmtId="43" fontId="44" fillId="0" borderId="0" applyFont="0" applyFill="0" applyBorder="0" applyAlignment="0" applyProtection="0"/>
    <xf numFmtId="173" fontId="44" fillId="0" borderId="0" applyFont="0" applyFill="0" applyBorder="0" applyAlignment="0" applyProtection="0"/>
    <xf numFmtId="43" fontId="44" fillId="0" borderId="0" applyFont="0" applyFill="0" applyBorder="0" applyAlignment="0" applyProtection="0"/>
    <xf numFmtId="173" fontId="45" fillId="0" borderId="0" applyFont="0" applyFill="0" applyBorder="0" applyAlignment="0" applyProtection="0"/>
    <xf numFmtId="43" fontId="46"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43" fillId="0" borderId="0" applyFont="0" applyFill="0" applyBorder="0" applyAlignment="0" applyProtection="0"/>
    <xf numFmtId="3" fontId="10" fillId="0" borderId="0" applyFont="0" applyFill="0" applyBorder="0" applyAlignment="0" applyProtection="0"/>
    <xf numFmtId="44" fontId="44" fillId="0" borderId="0" applyFont="0" applyFill="0" applyBorder="0" applyAlignment="0" applyProtection="0"/>
    <xf numFmtId="44" fontId="10" fillId="0" borderId="0" applyFont="0" applyFill="0" applyBorder="0" applyAlignment="0" applyProtection="0"/>
    <xf numFmtId="174" fontId="10" fillId="0" borderId="0" applyFont="0" applyFill="0" applyBorder="0" applyAlignment="0" applyProtection="0"/>
    <xf numFmtId="0" fontId="10" fillId="0" borderId="0" applyFont="0" applyFill="0" applyBorder="0" applyAlignment="0" applyProtection="0"/>
    <xf numFmtId="2" fontId="10" fillId="0" borderId="0" applyFont="0" applyFill="0" applyBorder="0" applyAlignment="0" applyProtection="0"/>
    <xf numFmtId="0" fontId="44" fillId="0" borderId="0"/>
    <xf numFmtId="0" fontId="44" fillId="0" borderId="0"/>
    <xf numFmtId="0" fontId="10" fillId="0" borderId="0"/>
    <xf numFmtId="0" fontId="46" fillId="0" borderId="0"/>
    <xf numFmtId="0" fontId="46" fillId="0" borderId="0"/>
    <xf numFmtId="0" fontId="46" fillId="0" borderId="0"/>
    <xf numFmtId="0" fontId="6"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1" fillId="0" borderId="0"/>
    <xf numFmtId="0" fontId="1" fillId="0" borderId="0"/>
    <xf numFmtId="0" fontId="44" fillId="0" borderId="0"/>
    <xf numFmtId="9" fontId="43" fillId="0" borderId="0" applyFont="0" applyFill="0" applyBorder="0" applyAlignment="0" applyProtection="0"/>
    <xf numFmtId="9" fontId="43" fillId="0" borderId="0" applyFont="0" applyFill="0" applyBorder="0" applyAlignment="0" applyProtection="0"/>
    <xf numFmtId="9" fontId="6" fillId="0" borderId="0" applyFont="0" applyFill="0" applyBorder="0" applyAlignment="0" applyProtection="0"/>
    <xf numFmtId="0" fontId="43" fillId="0" borderId="0">
      <alignment vertical="top"/>
    </xf>
    <xf numFmtId="0" fontId="56" fillId="0" borderId="0"/>
  </cellStyleXfs>
  <cellXfs count="761">
    <xf numFmtId="0" fontId="0" fillId="0" borderId="0" xfId="0"/>
    <xf numFmtId="164" fontId="2" fillId="2" borderId="1" xfId="2" applyNumberFormat="1" applyFont="1" applyFill="1" applyBorder="1" applyAlignment="1">
      <alignment vertical="center" wrapText="1"/>
    </xf>
    <xf numFmtId="0" fontId="3" fillId="4" borderId="3" xfId="0" applyFont="1" applyFill="1" applyBorder="1" applyAlignment="1">
      <alignment horizontal="center" vertical="center"/>
    </xf>
    <xf numFmtId="0" fontId="4" fillId="4" borderId="4" xfId="0" applyFont="1" applyFill="1" applyBorder="1" applyAlignment="1">
      <alignment vertical="center" wrapText="1"/>
    </xf>
    <xf numFmtId="0" fontId="5" fillId="4" borderId="3" xfId="0" applyFont="1" applyFill="1" applyBorder="1" applyAlignment="1">
      <alignment horizontal="center" vertical="center"/>
    </xf>
    <xf numFmtId="0" fontId="5" fillId="4" borderId="6" xfId="0" applyFont="1" applyFill="1" applyBorder="1" applyAlignment="1">
      <alignment vertical="center" wrapText="1"/>
    </xf>
    <xf numFmtId="0" fontId="3" fillId="0" borderId="3" xfId="0" applyFont="1" applyBorder="1" applyAlignment="1">
      <alignment horizontal="center" vertical="center"/>
    </xf>
    <xf numFmtId="0" fontId="4" fillId="0" borderId="4" xfId="0" applyFont="1" applyBorder="1" applyAlignment="1">
      <alignment vertical="center" wrapText="1"/>
    </xf>
    <xf numFmtId="0" fontId="5" fillId="0" borderId="3" xfId="0" applyFont="1" applyBorder="1" applyAlignment="1">
      <alignment horizontal="center" vertical="center"/>
    </xf>
    <xf numFmtId="0" fontId="5" fillId="0" borderId="6" xfId="0" applyFont="1" applyBorder="1" applyAlignment="1">
      <alignment vertical="center" wrapText="1"/>
    </xf>
    <xf numFmtId="0" fontId="4" fillId="4" borderId="6" xfId="0" applyFont="1" applyFill="1" applyBorder="1" applyAlignment="1">
      <alignment vertical="center" wrapText="1"/>
    </xf>
    <xf numFmtId="0" fontId="4" fillId="0" borderId="6" xfId="0" applyFont="1" applyBorder="1" applyAlignment="1">
      <alignment vertical="center" wrapText="1"/>
    </xf>
    <xf numFmtId="0" fontId="8" fillId="0" borderId="6" xfId="0" applyFont="1" applyBorder="1" applyAlignment="1">
      <alignment vertical="center" wrapText="1"/>
    </xf>
    <xf numFmtId="0" fontId="8" fillId="4" borderId="6" xfId="0" applyFont="1" applyFill="1" applyBorder="1" applyAlignment="1">
      <alignment vertical="center" wrapText="1"/>
    </xf>
    <xf numFmtId="0" fontId="7" fillId="0" borderId="3" xfId="0" applyFont="1" applyBorder="1" applyAlignment="1">
      <alignment horizontal="center" vertical="center"/>
    </xf>
    <xf numFmtId="0" fontId="9" fillId="0" borderId="3" xfId="0" applyFont="1" applyBorder="1" applyAlignment="1">
      <alignment vertical="center"/>
    </xf>
    <xf numFmtId="165" fontId="9" fillId="0" borderId="5" xfId="0" applyNumberFormat="1" applyFont="1" applyBorder="1" applyAlignment="1">
      <alignment vertical="center"/>
    </xf>
    <xf numFmtId="0" fontId="9" fillId="0" borderId="3" xfId="0" applyFont="1" applyBorder="1" applyAlignment="1">
      <alignment horizontal="center" vertical="center"/>
    </xf>
    <xf numFmtId="0" fontId="7" fillId="4" borderId="3" xfId="0" applyFont="1" applyFill="1" applyBorder="1" applyAlignment="1">
      <alignment horizontal="center" vertical="center"/>
    </xf>
    <xf numFmtId="0" fontId="9" fillId="4" borderId="3" xfId="0" applyFont="1" applyFill="1" applyBorder="1" applyAlignment="1">
      <alignment vertical="center"/>
    </xf>
    <xf numFmtId="165" fontId="10" fillId="4" borderId="1" xfId="0" applyNumberFormat="1" applyFont="1" applyFill="1" applyBorder="1" applyAlignment="1">
      <alignment vertical="center"/>
    </xf>
    <xf numFmtId="0" fontId="6" fillId="0" borderId="0" xfId="0" applyFont="1"/>
    <xf numFmtId="0" fontId="6" fillId="4" borderId="1" xfId="0" applyFont="1" applyFill="1" applyBorder="1" applyAlignment="1">
      <alignment vertical="center"/>
    </xf>
    <xf numFmtId="0" fontId="6" fillId="0" borderId="1" xfId="0" applyFont="1" applyBorder="1" applyAlignment="1">
      <alignment vertical="center"/>
    </xf>
    <xf numFmtId="0" fontId="6" fillId="4" borderId="3" xfId="0" applyFont="1" applyFill="1" applyBorder="1" applyAlignment="1">
      <alignment vertical="center"/>
    </xf>
    <xf numFmtId="165" fontId="6" fillId="4" borderId="5" xfId="0" applyNumberFormat="1" applyFont="1" applyFill="1" applyBorder="1" applyAlignment="1">
      <alignment vertical="center"/>
    </xf>
    <xf numFmtId="165" fontId="6" fillId="4" borderId="2" xfId="0" applyNumberFormat="1" applyFont="1" applyFill="1" applyBorder="1" applyAlignment="1">
      <alignment vertical="center"/>
    </xf>
    <xf numFmtId="0" fontId="6" fillId="4" borderId="3" xfId="0" applyFont="1" applyFill="1" applyBorder="1" applyAlignment="1">
      <alignment horizontal="center" vertical="center"/>
    </xf>
    <xf numFmtId="0" fontId="6" fillId="0" borderId="3" xfId="0" applyFont="1" applyBorder="1" applyAlignment="1">
      <alignment vertical="center"/>
    </xf>
    <xf numFmtId="165" fontId="6" fillId="0" borderId="5" xfId="0" applyNumberFormat="1" applyFont="1" applyBorder="1" applyAlignment="1">
      <alignment vertical="center"/>
    </xf>
    <xf numFmtId="165" fontId="6" fillId="0" borderId="2" xfId="0" applyNumberFormat="1" applyFont="1" applyBorder="1" applyAlignment="1">
      <alignment vertical="center"/>
    </xf>
    <xf numFmtId="0" fontId="6" fillId="0" borderId="3" xfId="0" applyFont="1" applyBorder="1" applyAlignment="1">
      <alignment horizontal="center" vertical="center"/>
    </xf>
    <xf numFmtId="0" fontId="6" fillId="0" borderId="6" xfId="0" applyFont="1" applyBorder="1" applyAlignment="1">
      <alignment vertical="center" wrapText="1"/>
    </xf>
    <xf numFmtId="0" fontId="6" fillId="4" borderId="6" xfId="0" applyFont="1" applyFill="1" applyBorder="1" applyAlignment="1">
      <alignment vertical="center" wrapText="1"/>
    </xf>
    <xf numFmtId="165" fontId="6" fillId="0" borderId="1" xfId="0" applyNumberFormat="1" applyFont="1" applyBorder="1" applyAlignment="1">
      <alignment vertical="center" wrapText="1"/>
    </xf>
    <xf numFmtId="165" fontId="6" fillId="4" borderId="1" xfId="0" applyNumberFormat="1" applyFont="1" applyFill="1" applyBorder="1" applyAlignment="1">
      <alignment vertical="center" wrapText="1"/>
    </xf>
    <xf numFmtId="166" fontId="6" fillId="4" borderId="2" xfId="1" applyNumberFormat="1" applyFont="1" applyFill="1" applyBorder="1" applyAlignment="1">
      <alignment horizontal="center" vertical="center"/>
    </xf>
    <xf numFmtId="0" fontId="6" fillId="4" borderId="2" xfId="0" applyFont="1" applyFill="1" applyBorder="1" applyAlignment="1">
      <alignment vertical="center" wrapText="1"/>
    </xf>
    <xf numFmtId="0" fontId="6" fillId="0" borderId="2" xfId="0" applyFont="1" applyBorder="1" applyAlignment="1">
      <alignment vertical="center" wrapText="1"/>
    </xf>
    <xf numFmtId="0" fontId="6" fillId="4" borderId="1" xfId="0" applyFont="1" applyFill="1" applyBorder="1" applyAlignment="1">
      <alignment vertical="center" wrapText="1"/>
    </xf>
    <xf numFmtId="0" fontId="6" fillId="0" borderId="1" xfId="0" applyFont="1" applyBorder="1" applyAlignment="1">
      <alignment vertical="center" wrapText="1"/>
    </xf>
    <xf numFmtId="0" fontId="5" fillId="0" borderId="2" xfId="0" applyFont="1" applyBorder="1" applyAlignment="1">
      <alignment vertical="center" wrapText="1"/>
    </xf>
    <xf numFmtId="0" fontId="5" fillId="4" borderId="2" xfId="0" applyFont="1" applyFill="1" applyBorder="1" applyAlignment="1">
      <alignment vertical="center" wrapText="1"/>
    </xf>
    <xf numFmtId="166" fontId="6" fillId="0" borderId="2" xfId="1" applyNumberFormat="1" applyFont="1" applyBorder="1" applyAlignment="1">
      <alignment horizontal="center" vertical="center"/>
    </xf>
    <xf numFmtId="166" fontId="6" fillId="0" borderId="0" xfId="1" applyNumberFormat="1" applyFont="1"/>
    <xf numFmtId="166" fontId="6" fillId="0" borderId="3" xfId="1" applyNumberFormat="1" applyFont="1" applyBorder="1" applyAlignment="1">
      <alignment horizontal="center" vertical="center"/>
    </xf>
    <xf numFmtId="166" fontId="6" fillId="4" borderId="3" xfId="1" applyNumberFormat="1" applyFont="1" applyFill="1" applyBorder="1" applyAlignment="1">
      <alignment horizontal="center" vertical="center"/>
    </xf>
    <xf numFmtId="166" fontId="6" fillId="0" borderId="1" xfId="1" applyNumberFormat="1" applyFont="1" applyBorder="1" applyAlignment="1">
      <alignment horizontal="center" vertical="center" wrapText="1"/>
    </xf>
    <xf numFmtId="166" fontId="6" fillId="4" borderId="1" xfId="1" applyNumberFormat="1" applyFont="1" applyFill="1" applyBorder="1" applyAlignment="1">
      <alignment horizontal="center" vertical="center" wrapText="1"/>
    </xf>
    <xf numFmtId="166" fontId="10" fillId="4" borderId="1" xfId="1" applyNumberFormat="1" applyFont="1" applyFill="1" applyBorder="1" applyAlignment="1">
      <alignment horizontal="center" vertical="center"/>
    </xf>
    <xf numFmtId="0" fontId="6" fillId="7" borderId="0" xfId="4" applyFill="1"/>
    <xf numFmtId="0" fontId="9" fillId="4" borderId="3" xfId="0" applyFont="1" applyFill="1" applyBorder="1" applyAlignment="1">
      <alignment horizontal="center" vertical="center"/>
    </xf>
    <xf numFmtId="0" fontId="6" fillId="0" borderId="12" xfId="0" applyFont="1" applyBorder="1" applyAlignment="1">
      <alignment vertical="center"/>
    </xf>
    <xf numFmtId="0" fontId="6" fillId="4" borderId="13" xfId="0" applyFont="1" applyFill="1" applyBorder="1" applyAlignment="1">
      <alignment vertical="center"/>
    </xf>
    <xf numFmtId="0" fontId="6" fillId="4" borderId="14" xfId="0" applyFont="1" applyFill="1" applyBorder="1" applyAlignment="1">
      <alignment vertical="center" wrapText="1"/>
    </xf>
    <xf numFmtId="0" fontId="3" fillId="4" borderId="15" xfId="0" applyFont="1" applyFill="1" applyBorder="1" applyAlignment="1">
      <alignment horizontal="center" vertical="center"/>
    </xf>
    <xf numFmtId="0" fontId="6" fillId="4" borderId="15" xfId="0" applyFont="1" applyFill="1" applyBorder="1" applyAlignment="1">
      <alignment vertical="center"/>
    </xf>
    <xf numFmtId="0" fontId="6" fillId="4" borderId="15" xfId="0" applyFont="1" applyFill="1" applyBorder="1" applyAlignment="1">
      <alignment horizontal="center" vertical="center"/>
    </xf>
    <xf numFmtId="165" fontId="6" fillId="4" borderId="16" xfId="0" applyNumberFormat="1" applyFont="1" applyFill="1" applyBorder="1" applyAlignment="1">
      <alignment vertical="center"/>
    </xf>
    <xf numFmtId="165" fontId="6" fillId="4" borderId="14" xfId="0" applyNumberFormat="1" applyFont="1" applyFill="1" applyBorder="1" applyAlignment="1">
      <alignment vertical="center"/>
    </xf>
    <xf numFmtId="166" fontId="6" fillId="4" borderId="14" xfId="1" applyNumberFormat="1" applyFont="1" applyFill="1" applyBorder="1" applyAlignment="1">
      <alignment horizontal="center" vertical="center"/>
    </xf>
    <xf numFmtId="0" fontId="6" fillId="4" borderId="22" xfId="0" applyFont="1" applyFill="1" applyBorder="1" applyAlignment="1">
      <alignmen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3" fillId="0" borderId="24" xfId="0" applyFont="1" applyBorder="1" applyAlignment="1">
      <alignment horizontal="center" vertical="center"/>
    </xf>
    <xf numFmtId="0" fontId="6" fillId="0" borderId="24" xfId="0" applyFont="1" applyBorder="1" applyAlignment="1">
      <alignment vertical="center"/>
    </xf>
    <xf numFmtId="0" fontId="6" fillId="0" borderId="24" xfId="0" applyFont="1" applyBorder="1" applyAlignment="1">
      <alignment horizontal="center" vertical="center"/>
    </xf>
    <xf numFmtId="165" fontId="6" fillId="0" borderId="25" xfId="0" applyNumberFormat="1" applyFont="1" applyBorder="1" applyAlignment="1">
      <alignment vertical="center"/>
    </xf>
    <xf numFmtId="165" fontId="6" fillId="0" borderId="27" xfId="0" applyNumberFormat="1" applyFont="1" applyBorder="1" applyAlignment="1">
      <alignment vertical="center"/>
    </xf>
    <xf numFmtId="166" fontId="6" fillId="0" borderId="27" xfId="1" applyNumberFormat="1" applyFont="1" applyBorder="1" applyAlignment="1">
      <alignment horizontal="center" vertical="center"/>
    </xf>
    <xf numFmtId="0" fontId="4" fillId="0" borderId="28" xfId="0" applyFont="1" applyBorder="1" applyAlignment="1">
      <alignment vertical="center" wrapText="1"/>
    </xf>
    <xf numFmtId="0" fontId="17" fillId="0" borderId="0" xfId="0" applyFont="1"/>
    <xf numFmtId="0" fontId="6" fillId="7" borderId="0" xfId="4" applyFill="1" applyAlignment="1">
      <alignment wrapText="1"/>
    </xf>
    <xf numFmtId="0" fontId="14" fillId="8" borderId="9" xfId="4" applyFont="1" applyFill="1" applyBorder="1" applyAlignment="1">
      <alignment wrapText="1"/>
    </xf>
    <xf numFmtId="0" fontId="9" fillId="0" borderId="9" xfId="4" applyFont="1" applyFill="1" applyBorder="1" applyAlignment="1">
      <alignment wrapText="1"/>
    </xf>
    <xf numFmtId="0" fontId="5" fillId="0" borderId="9" xfId="4" applyFont="1" applyFill="1" applyBorder="1" applyAlignment="1">
      <alignment wrapText="1"/>
    </xf>
    <xf numFmtId="0" fontId="8" fillId="0" borderId="9" xfId="4" applyFont="1" applyFill="1" applyBorder="1" applyAlignment="1">
      <alignment wrapText="1"/>
    </xf>
    <xf numFmtId="0" fontId="7" fillId="0" borderId="9" xfId="4" applyFont="1" applyFill="1" applyBorder="1" applyAlignment="1">
      <alignment wrapText="1"/>
    </xf>
    <xf numFmtId="0" fontId="10" fillId="0" borderId="10" xfId="4" applyFont="1" applyFill="1" applyBorder="1" applyAlignment="1">
      <alignment wrapText="1"/>
    </xf>
    <xf numFmtId="0" fontId="10" fillId="0" borderId="9" xfId="4" applyFont="1" applyFill="1" applyBorder="1" applyAlignment="1">
      <alignment wrapText="1"/>
    </xf>
    <xf numFmtId="0" fontId="6" fillId="0" borderId="9" xfId="4" applyFill="1" applyBorder="1" applyAlignment="1">
      <alignment wrapText="1"/>
    </xf>
    <xf numFmtId="0" fontId="6" fillId="7" borderId="9" xfId="4" applyFill="1" applyBorder="1" applyAlignment="1">
      <alignment wrapText="1"/>
    </xf>
    <xf numFmtId="0" fontId="12" fillId="6" borderId="8" xfId="4" applyFont="1" applyFill="1" applyBorder="1" applyAlignment="1">
      <alignment horizontal="centerContinuous" wrapText="1"/>
    </xf>
    <xf numFmtId="0" fontId="12" fillId="6" borderId="8" xfId="4" applyFont="1" applyFill="1" applyBorder="1" applyAlignment="1">
      <alignment horizontal="centerContinuous"/>
    </xf>
    <xf numFmtId="0" fontId="13" fillId="7" borderId="0" xfId="4" applyFont="1" applyFill="1" applyBorder="1" applyAlignment="1">
      <alignment vertical="center"/>
    </xf>
    <xf numFmtId="0" fontId="14" fillId="8" borderId="9" xfId="4" applyFont="1" applyFill="1" applyBorder="1" applyAlignment="1">
      <alignment vertical="center"/>
    </xf>
    <xf numFmtId="0" fontId="6" fillId="5" borderId="9" xfId="4" applyFill="1" applyBorder="1" applyAlignment="1">
      <alignment vertical="center"/>
    </xf>
    <xf numFmtId="0" fontId="6" fillId="0" borderId="9" xfId="4" applyFill="1" applyBorder="1" applyAlignment="1">
      <alignment vertical="center"/>
    </xf>
    <xf numFmtId="0" fontId="12" fillId="6" borderId="7" xfId="4" applyFont="1" applyFill="1" applyBorder="1" applyAlignment="1">
      <alignment horizontal="centerContinuous" vertical="center"/>
    </xf>
    <xf numFmtId="0" fontId="14" fillId="9" borderId="10" xfId="4" applyFont="1" applyFill="1" applyBorder="1" applyAlignment="1">
      <alignment vertical="center"/>
    </xf>
    <xf numFmtId="0" fontId="14" fillId="9" borderId="9" xfId="4" applyFont="1" applyFill="1" applyBorder="1" applyAlignment="1">
      <alignment vertical="center"/>
    </xf>
    <xf numFmtId="0" fontId="6" fillId="7" borderId="9" xfId="4" applyFill="1" applyBorder="1" applyAlignment="1">
      <alignment vertical="center"/>
    </xf>
    <xf numFmtId="0" fontId="6" fillId="7" borderId="0" xfId="4" applyFill="1" applyAlignment="1">
      <alignment vertical="center"/>
    </xf>
    <xf numFmtId="0" fontId="10" fillId="0" borderId="0" xfId="0" applyFont="1"/>
    <xf numFmtId="0" fontId="10" fillId="4" borderId="2" xfId="0" applyFont="1" applyFill="1" applyBorder="1" applyAlignment="1">
      <alignment horizontal="center" vertical="center"/>
    </xf>
    <xf numFmtId="0" fontId="10" fillId="0" borderId="2" xfId="0" applyFont="1" applyBorder="1" applyAlignment="1">
      <alignment horizontal="center" vertical="center"/>
    </xf>
    <xf numFmtId="0" fontId="10" fillId="0" borderId="27" xfId="0" applyFont="1" applyBorder="1" applyAlignment="1">
      <alignment horizontal="center" vertical="center"/>
    </xf>
    <xf numFmtId="0" fontId="10" fillId="4" borderId="14" xfId="0" applyFont="1" applyFill="1" applyBorder="1" applyAlignment="1">
      <alignment horizontal="center" vertical="center"/>
    </xf>
    <xf numFmtId="0" fontId="10" fillId="0" borderId="3" xfId="0" applyFont="1" applyBorder="1" applyAlignment="1">
      <alignment horizontal="center" vertical="center"/>
    </xf>
    <xf numFmtId="0" fontId="10" fillId="4" borderId="3" xfId="0" applyFont="1" applyFill="1" applyBorder="1" applyAlignment="1">
      <alignment horizontal="center" vertical="center"/>
    </xf>
    <xf numFmtId="0" fontId="10" fillId="0" borderId="1" xfId="0" applyFont="1" applyBorder="1" applyAlignment="1">
      <alignment horizontal="center" vertical="center"/>
    </xf>
    <xf numFmtId="0" fontId="10" fillId="4" borderId="1" xfId="0" applyFont="1" applyFill="1" applyBorder="1" applyAlignment="1">
      <alignment horizontal="center" vertical="center"/>
    </xf>
    <xf numFmtId="0" fontId="6" fillId="10" borderId="30" xfId="0" applyFont="1" applyFill="1" applyBorder="1" applyAlignment="1">
      <alignment horizontal="left"/>
    </xf>
    <xf numFmtId="165" fontId="6" fillId="10" borderId="0" xfId="0" applyNumberFormat="1" applyFont="1" applyFill="1" applyBorder="1"/>
    <xf numFmtId="0" fontId="6" fillId="0" borderId="30" xfId="0" applyFont="1" applyBorder="1" applyAlignment="1">
      <alignment horizontal="left"/>
    </xf>
    <xf numFmtId="165" fontId="6" fillId="0" borderId="0" xfId="0" applyNumberFormat="1" applyFont="1" applyBorder="1"/>
    <xf numFmtId="0" fontId="6" fillId="0" borderId="30" xfId="0" applyFont="1" applyBorder="1" applyAlignment="1">
      <alignment horizontal="left" indent="1"/>
    </xf>
    <xf numFmtId="0" fontId="18" fillId="4" borderId="19" xfId="0" applyFont="1" applyFill="1" applyBorder="1"/>
    <xf numFmtId="0" fontId="18" fillId="4" borderId="19" xfId="0" applyFont="1" applyFill="1" applyBorder="1" applyAlignment="1">
      <alignment vertical="center" wrapText="1"/>
    </xf>
    <xf numFmtId="0" fontId="19" fillId="4" borderId="20" xfId="0" applyFont="1" applyFill="1" applyBorder="1" applyAlignment="1">
      <alignment horizontal="right" vertical="center" wrapText="1"/>
    </xf>
    <xf numFmtId="167" fontId="19" fillId="4" borderId="21" xfId="1" applyNumberFormat="1" applyFont="1" applyFill="1" applyBorder="1" applyAlignment="1">
      <alignment horizontal="center" vertical="center" wrapText="1"/>
    </xf>
    <xf numFmtId="167" fontId="19" fillId="4" borderId="20" xfId="1" applyNumberFormat="1" applyFont="1" applyFill="1" applyBorder="1" applyAlignment="1">
      <alignment horizontal="center"/>
    </xf>
    <xf numFmtId="0" fontId="18" fillId="4" borderId="32" xfId="0" applyFont="1" applyFill="1" applyBorder="1" applyAlignment="1">
      <alignment horizontal="left"/>
    </xf>
    <xf numFmtId="165" fontId="18" fillId="4" borderId="29" xfId="0" applyNumberFormat="1" applyFont="1" applyFill="1" applyBorder="1"/>
    <xf numFmtId="165" fontId="18" fillId="4" borderId="33" xfId="0" applyNumberFormat="1" applyFont="1" applyFill="1" applyBorder="1"/>
    <xf numFmtId="0" fontId="6" fillId="0" borderId="0" xfId="0" applyFont="1" applyAlignment="1">
      <alignment vertical="center"/>
    </xf>
    <xf numFmtId="167" fontId="16" fillId="0" borderId="0" xfId="1" applyNumberFormat="1" applyFont="1" applyAlignment="1">
      <alignment horizontal="center"/>
    </xf>
    <xf numFmtId="167" fontId="16" fillId="10" borderId="31" xfId="1" applyNumberFormat="1" applyFont="1" applyFill="1" applyBorder="1" applyAlignment="1">
      <alignment horizontal="center"/>
    </xf>
    <xf numFmtId="167" fontId="16" fillId="0" borderId="31" xfId="1" applyNumberFormat="1" applyFont="1" applyBorder="1" applyAlignment="1">
      <alignment horizontal="center"/>
    </xf>
    <xf numFmtId="165" fontId="18" fillId="4" borderId="33" xfId="0" applyNumberFormat="1" applyFont="1" applyFill="1" applyBorder="1" applyAlignment="1">
      <alignment horizontal="center"/>
    </xf>
    <xf numFmtId="167" fontId="17" fillId="0" borderId="0" xfId="1" applyNumberFormat="1" applyFont="1" applyBorder="1" applyAlignment="1">
      <alignment horizontal="center"/>
    </xf>
    <xf numFmtId="167" fontId="16" fillId="0" borderId="0" xfId="1" applyNumberFormat="1" applyFont="1" applyBorder="1" applyAlignment="1">
      <alignment horizontal="center"/>
    </xf>
    <xf numFmtId="165" fontId="18" fillId="4" borderId="29" xfId="0" applyNumberFormat="1" applyFont="1" applyFill="1" applyBorder="1" applyAlignment="1">
      <alignment horizontal="center"/>
    </xf>
    <xf numFmtId="10" fontId="3" fillId="4" borderId="3" xfId="1" applyNumberFormat="1" applyFont="1" applyFill="1" applyBorder="1" applyAlignment="1">
      <alignment horizontal="center" vertical="center"/>
    </xf>
    <xf numFmtId="10" fontId="3" fillId="0" borderId="3" xfId="1" applyNumberFormat="1" applyFont="1" applyBorder="1" applyAlignment="1">
      <alignment horizontal="center" vertical="center"/>
    </xf>
    <xf numFmtId="10" fontId="3" fillId="0" borderId="24" xfId="1" applyNumberFormat="1" applyFont="1" applyBorder="1" applyAlignment="1">
      <alignment horizontal="center" vertical="center"/>
    </xf>
    <xf numFmtId="10" fontId="3" fillId="4" borderId="15" xfId="1" applyNumberFormat="1" applyFont="1" applyFill="1" applyBorder="1" applyAlignment="1">
      <alignment horizontal="center" vertical="center"/>
    </xf>
    <xf numFmtId="0" fontId="5" fillId="4" borderId="11" xfId="0" applyFont="1" applyFill="1" applyBorder="1" applyAlignment="1">
      <alignment horizontal="center" vertical="center"/>
    </xf>
    <xf numFmtId="0" fontId="6" fillId="0" borderId="11" xfId="0" applyFont="1" applyBorder="1" applyAlignment="1">
      <alignment horizontal="center" vertical="center"/>
    </xf>
    <xf numFmtId="0" fontId="6" fillId="4" borderId="11" xfId="0" applyFont="1" applyFill="1" applyBorder="1" applyAlignment="1">
      <alignment horizontal="center" vertical="center"/>
    </xf>
    <xf numFmtId="0" fontId="5" fillId="0" borderId="11" xfId="0" applyFont="1" applyBorder="1" applyAlignment="1">
      <alignment horizontal="center" vertical="center"/>
    </xf>
    <xf numFmtId="0" fontId="6" fillId="0" borderId="26" xfId="0" applyFont="1" applyBorder="1" applyAlignment="1">
      <alignment horizontal="center" vertical="center"/>
    </xf>
    <xf numFmtId="0" fontId="6" fillId="4" borderId="17" xfId="0" applyFont="1" applyFill="1" applyBorder="1" applyAlignment="1">
      <alignment horizontal="center" vertical="center"/>
    </xf>
    <xf numFmtId="0" fontId="9" fillId="0" borderId="11" xfId="0" applyFont="1" applyBorder="1" applyAlignment="1">
      <alignment horizontal="center" vertical="center"/>
    </xf>
    <xf numFmtId="0" fontId="7" fillId="0" borderId="11" xfId="0" applyFont="1" applyBorder="1" applyAlignment="1">
      <alignment horizontal="center" vertical="center"/>
    </xf>
    <xf numFmtId="0" fontId="7" fillId="4" borderId="11" xfId="0" applyFont="1" applyFill="1" applyBorder="1" applyAlignment="1">
      <alignment horizontal="center" vertical="center"/>
    </xf>
    <xf numFmtId="0" fontId="19" fillId="0" borderId="0" xfId="0" applyFont="1"/>
    <xf numFmtId="167" fontId="19" fillId="4" borderId="21" xfId="1" applyNumberFormat="1" applyFont="1" applyFill="1" applyBorder="1" applyAlignment="1">
      <alignment horizontal="center"/>
    </xf>
    <xf numFmtId="0" fontId="9" fillId="0" borderId="1" xfId="0" applyFont="1" applyBorder="1" applyAlignment="1">
      <alignment vertical="center"/>
    </xf>
    <xf numFmtId="0" fontId="9" fillId="0" borderId="22" xfId="0" applyFont="1" applyBorder="1" applyAlignment="1">
      <alignment vertical="center" wrapText="1"/>
    </xf>
    <xf numFmtId="165" fontId="9" fillId="0" borderId="2" xfId="0" applyNumberFormat="1" applyFont="1" applyBorder="1" applyAlignment="1">
      <alignment vertical="center"/>
    </xf>
    <xf numFmtId="0" fontId="9" fillId="0" borderId="2" xfId="0" applyFont="1" applyBorder="1" applyAlignment="1">
      <alignment horizontal="center" vertical="center"/>
    </xf>
    <xf numFmtId="166" fontId="9" fillId="0" borderId="2" xfId="1" applyNumberFormat="1" applyFont="1" applyBorder="1" applyAlignment="1">
      <alignment horizontal="center" vertical="center"/>
    </xf>
    <xf numFmtId="0" fontId="9" fillId="0" borderId="0" xfId="0" applyFont="1"/>
    <xf numFmtId="0" fontId="9" fillId="4" borderId="1" xfId="0" applyFont="1" applyFill="1" applyBorder="1" applyAlignment="1">
      <alignment vertical="center"/>
    </xf>
    <xf numFmtId="0" fontId="9" fillId="4" borderId="22" xfId="0" applyFont="1" applyFill="1" applyBorder="1" applyAlignment="1">
      <alignment vertical="center" wrapText="1"/>
    </xf>
    <xf numFmtId="165" fontId="9" fillId="4" borderId="5" xfId="0" applyNumberFormat="1" applyFont="1" applyFill="1" applyBorder="1" applyAlignment="1">
      <alignment vertical="center"/>
    </xf>
    <xf numFmtId="0" fontId="9" fillId="4" borderId="11" xfId="0" applyFont="1" applyFill="1" applyBorder="1" applyAlignment="1">
      <alignment horizontal="center" vertical="center"/>
    </xf>
    <xf numFmtId="165" fontId="9" fillId="4" borderId="2" xfId="0" applyNumberFormat="1" applyFont="1" applyFill="1" applyBorder="1" applyAlignment="1">
      <alignment vertical="center"/>
    </xf>
    <xf numFmtId="0" fontId="9" fillId="4" borderId="2" xfId="0" applyFont="1" applyFill="1" applyBorder="1" applyAlignment="1">
      <alignment horizontal="center" vertical="center"/>
    </xf>
    <xf numFmtId="166" fontId="9" fillId="4" borderId="2" xfId="1" applyNumberFormat="1" applyFont="1" applyFill="1" applyBorder="1" applyAlignment="1">
      <alignment horizontal="center" vertical="center"/>
    </xf>
    <xf numFmtId="166" fontId="16" fillId="0" borderId="0" xfId="1" applyNumberFormat="1" applyFont="1" applyBorder="1" applyAlignment="1">
      <alignment horizontal="center"/>
    </xf>
    <xf numFmtId="0" fontId="19" fillId="0" borderId="0" xfId="0" applyFont="1" applyBorder="1"/>
    <xf numFmtId="166" fontId="16" fillId="0" borderId="31" xfId="1" applyNumberFormat="1" applyFont="1" applyBorder="1" applyAlignment="1">
      <alignment horizontal="center"/>
    </xf>
    <xf numFmtId="0" fontId="6" fillId="0" borderId="0" xfId="0" applyFont="1" applyBorder="1"/>
    <xf numFmtId="169" fontId="21" fillId="12" borderId="34" xfId="0" applyNumberFormat="1" applyFont="1" applyFill="1" applyBorder="1" applyAlignment="1">
      <alignment horizontal="center"/>
    </xf>
    <xf numFmtId="165" fontId="6" fillId="11" borderId="35" xfId="0" applyNumberFormat="1" applyFont="1" applyFill="1" applyBorder="1"/>
    <xf numFmtId="165" fontId="6" fillId="11" borderId="36" xfId="0" applyNumberFormat="1" applyFont="1" applyFill="1" applyBorder="1"/>
    <xf numFmtId="165" fontId="6" fillId="11" borderId="37" xfId="0" applyNumberFormat="1" applyFont="1" applyFill="1" applyBorder="1"/>
    <xf numFmtId="165" fontId="6" fillId="11" borderId="38" xfId="0" applyNumberFormat="1" applyFont="1" applyFill="1" applyBorder="1"/>
    <xf numFmtId="165" fontId="6" fillId="11" borderId="39" xfId="0" applyNumberFormat="1" applyFont="1" applyFill="1" applyBorder="1"/>
    <xf numFmtId="165" fontId="6" fillId="11" borderId="40" xfId="0" applyNumberFormat="1" applyFont="1" applyFill="1" applyBorder="1"/>
    <xf numFmtId="0" fontId="21" fillId="13" borderId="3" xfId="0" applyFont="1" applyFill="1" applyBorder="1" applyAlignment="1">
      <alignment horizontal="center" vertical="center"/>
    </xf>
    <xf numFmtId="0" fontId="21" fillId="14" borderId="3" xfId="0" applyFont="1" applyFill="1" applyBorder="1" applyAlignment="1">
      <alignment horizontal="center" vertical="center"/>
    </xf>
    <xf numFmtId="0" fontId="6" fillId="16" borderId="42" xfId="0" applyFont="1" applyFill="1" applyBorder="1" applyAlignment="1">
      <alignment horizontal="centerContinuous"/>
    </xf>
    <xf numFmtId="0" fontId="10" fillId="16" borderId="42" xfId="0" applyFont="1" applyFill="1" applyBorder="1" applyAlignment="1">
      <alignment horizontal="centerContinuous"/>
    </xf>
    <xf numFmtId="166" fontId="6" fillId="16" borderId="42" xfId="1" applyNumberFormat="1" applyFont="1" applyFill="1" applyBorder="1" applyAlignment="1">
      <alignment horizontal="centerContinuous"/>
    </xf>
    <xf numFmtId="0" fontId="6" fillId="16" borderId="8" xfId="0" applyFont="1" applyFill="1" applyBorder="1" applyAlignment="1">
      <alignment horizontal="centerContinuous"/>
    </xf>
    <xf numFmtId="0" fontId="23" fillId="16" borderId="7" xfId="0" applyFont="1" applyFill="1" applyBorder="1" applyAlignment="1">
      <alignment horizontal="centerContinuous" vertical="center"/>
    </xf>
    <xf numFmtId="164" fontId="21" fillId="13" borderId="19" xfId="2" applyNumberFormat="1" applyFont="1" applyFill="1" applyBorder="1" applyAlignment="1">
      <alignment vertical="center" wrapText="1"/>
    </xf>
    <xf numFmtId="0" fontId="21" fillId="0" borderId="0" xfId="0" applyFont="1"/>
    <xf numFmtId="170" fontId="6" fillId="0" borderId="0" xfId="1" applyNumberFormat="1" applyFont="1"/>
    <xf numFmtId="170" fontId="6" fillId="16" borderId="42" xfId="1" applyNumberFormat="1" applyFont="1" applyFill="1" applyBorder="1" applyAlignment="1">
      <alignment horizontal="centerContinuous"/>
    </xf>
    <xf numFmtId="170" fontId="3" fillId="4" borderId="3" xfId="1" applyNumberFormat="1" applyFont="1" applyFill="1" applyBorder="1" applyAlignment="1">
      <alignment horizontal="center" vertical="center"/>
    </xf>
    <xf numFmtId="170" fontId="3" fillId="0" borderId="3" xfId="1" applyNumberFormat="1" applyFont="1" applyBorder="1" applyAlignment="1">
      <alignment horizontal="center" vertical="center"/>
    </xf>
    <xf numFmtId="170" fontId="3" fillId="0" borderId="24" xfId="1" applyNumberFormat="1" applyFont="1" applyBorder="1" applyAlignment="1">
      <alignment horizontal="center" vertical="center"/>
    </xf>
    <xf numFmtId="170" fontId="3" fillId="4" borderId="15" xfId="1" applyNumberFormat="1" applyFont="1" applyFill="1" applyBorder="1" applyAlignment="1">
      <alignment horizontal="center" vertical="center"/>
    </xf>
    <xf numFmtId="164" fontId="24" fillId="13" borderId="7" xfId="2" applyNumberFormat="1" applyFont="1" applyFill="1" applyBorder="1" applyAlignment="1">
      <alignment vertical="center" wrapText="1"/>
    </xf>
    <xf numFmtId="0" fontId="21" fillId="0" borderId="0" xfId="0" applyFont="1" applyFill="1" applyBorder="1"/>
    <xf numFmtId="0" fontId="6" fillId="0" borderId="12" xfId="0" applyFont="1" applyFill="1" applyBorder="1" applyAlignment="1">
      <alignment vertical="center"/>
    </xf>
    <xf numFmtId="0" fontId="6" fillId="0" borderId="41" xfId="0" applyFont="1" applyFill="1" applyBorder="1" applyAlignment="1">
      <alignment vertical="center" wrapText="1"/>
    </xf>
    <xf numFmtId="0" fontId="6" fillId="0" borderId="0" xfId="0" applyFont="1" applyFill="1" applyBorder="1" applyAlignment="1">
      <alignment vertical="center"/>
    </xf>
    <xf numFmtId="0" fontId="6" fillId="0" borderId="0" xfId="0" applyFont="1" applyFill="1" applyBorder="1"/>
    <xf numFmtId="0" fontId="5" fillId="4" borderId="17" xfId="0" applyFont="1" applyFill="1" applyBorder="1" applyAlignment="1">
      <alignment horizontal="center" vertical="center"/>
    </xf>
    <xf numFmtId="0" fontId="21" fillId="14" borderId="15" xfId="0" applyFont="1" applyFill="1" applyBorder="1" applyAlignment="1">
      <alignment horizontal="center" vertical="center"/>
    </xf>
    <xf numFmtId="165" fontId="11" fillId="13" borderId="44" xfId="3" applyNumberFormat="1" applyFont="1" applyFill="1" applyBorder="1" applyAlignment="1">
      <alignment horizontal="center" vertical="center" wrapText="1"/>
    </xf>
    <xf numFmtId="165" fontId="11" fillId="13" borderId="44" xfId="3" quotePrefix="1" applyNumberFormat="1" applyFont="1" applyFill="1" applyBorder="1" applyAlignment="1">
      <alignment horizontal="center" vertical="center" wrapText="1"/>
    </xf>
    <xf numFmtId="165" fontId="0" fillId="0" borderId="0" xfId="0" applyNumberFormat="1"/>
    <xf numFmtId="0" fontId="0" fillId="0" borderId="0" xfId="0" applyAlignment="1">
      <alignment horizontal="left" indent="1"/>
    </xf>
    <xf numFmtId="0" fontId="25" fillId="0" borderId="13" xfId="0" applyFont="1" applyBorder="1" applyAlignment="1">
      <alignment horizontal="left"/>
    </xf>
    <xf numFmtId="165" fontId="25" fillId="0" borderId="13" xfId="0" applyNumberFormat="1" applyFont="1" applyBorder="1"/>
    <xf numFmtId="165" fontId="25" fillId="4" borderId="12" xfId="0" applyNumberFormat="1" applyFont="1" applyFill="1" applyBorder="1"/>
    <xf numFmtId="9" fontId="0" fillId="0" borderId="0" xfId="1" applyFont="1"/>
    <xf numFmtId="0" fontId="22" fillId="0" borderId="0" xfId="0" applyFont="1"/>
    <xf numFmtId="165" fontId="11" fillId="13" borderId="45" xfId="3" quotePrefix="1" applyNumberFormat="1" applyFont="1" applyFill="1" applyBorder="1" applyAlignment="1">
      <alignment horizontal="center" vertical="center" wrapText="1"/>
    </xf>
    <xf numFmtId="0" fontId="3" fillId="0" borderId="0" xfId="0" applyFont="1" applyFill="1" applyBorder="1" applyAlignment="1">
      <alignment horizontal="center" vertical="center"/>
    </xf>
    <xf numFmtId="10" fontId="3" fillId="0" borderId="0" xfId="1" applyNumberFormat="1" applyFont="1" applyFill="1" applyBorder="1" applyAlignment="1">
      <alignment horizontal="center" vertical="center"/>
    </xf>
    <xf numFmtId="170" fontId="3" fillId="0" borderId="0" xfId="1" applyNumberFormat="1" applyFont="1" applyFill="1" applyBorder="1" applyAlignment="1">
      <alignment horizontal="center" vertical="center"/>
    </xf>
    <xf numFmtId="0" fontId="4" fillId="0" borderId="0" xfId="0" applyFont="1" applyFill="1" applyBorder="1" applyAlignment="1">
      <alignment vertical="center" wrapText="1"/>
    </xf>
    <xf numFmtId="0" fontId="6" fillId="0" borderId="0" xfId="0" applyFont="1" applyFill="1" applyBorder="1" applyAlignment="1">
      <alignment horizontal="center" vertical="center"/>
    </xf>
    <xf numFmtId="165" fontId="6" fillId="0" borderId="0" xfId="0" applyNumberFormat="1" applyFont="1" applyFill="1" applyBorder="1" applyAlignment="1">
      <alignment vertical="center"/>
    </xf>
    <xf numFmtId="168" fontId="6" fillId="0" borderId="0" xfId="0" applyNumberFormat="1" applyFont="1" applyFill="1" applyBorder="1" applyAlignment="1">
      <alignment vertical="center"/>
    </xf>
    <xf numFmtId="0" fontId="10" fillId="0" borderId="0" xfId="0" applyFont="1" applyFill="1" applyBorder="1" applyAlignment="1">
      <alignment horizontal="center" vertical="center"/>
    </xf>
    <xf numFmtId="166" fontId="6" fillId="0" borderId="0" xfId="1" applyNumberFormat="1" applyFont="1" applyFill="1" applyBorder="1" applyAlignment="1">
      <alignment horizontal="center" vertical="center"/>
    </xf>
    <xf numFmtId="0" fontId="10" fillId="0" borderId="1" xfId="0" applyFont="1" applyBorder="1" applyAlignment="1">
      <alignment vertical="center"/>
    </xf>
    <xf numFmtId="0" fontId="10" fillId="0" borderId="2" xfId="0" applyFont="1" applyBorder="1" applyAlignment="1">
      <alignment vertical="center" wrapText="1"/>
    </xf>
    <xf numFmtId="0" fontId="10" fillId="18" borderId="3" xfId="0" applyFont="1" applyFill="1" applyBorder="1" applyAlignment="1">
      <alignment horizontal="center" vertical="center"/>
    </xf>
    <xf numFmtId="10" fontId="10" fillId="18" borderId="3" xfId="1" applyNumberFormat="1" applyFont="1" applyFill="1" applyBorder="1" applyAlignment="1">
      <alignment horizontal="center" vertical="center"/>
    </xf>
    <xf numFmtId="170" fontId="10" fillId="18" borderId="3" xfId="1" applyNumberFormat="1" applyFont="1" applyFill="1" applyBorder="1" applyAlignment="1">
      <alignment horizontal="center" vertical="center"/>
    </xf>
    <xf numFmtId="0" fontId="10" fillId="18" borderId="3" xfId="0" applyFont="1" applyFill="1" applyBorder="1" applyAlignment="1">
      <alignment vertical="center"/>
    </xf>
    <xf numFmtId="165" fontId="10" fillId="18" borderId="5" xfId="0" applyNumberFormat="1" applyFont="1" applyFill="1" applyBorder="1" applyAlignment="1">
      <alignment vertical="center"/>
    </xf>
    <xf numFmtId="0" fontId="10" fillId="18" borderId="11" xfId="0" applyFont="1" applyFill="1" applyBorder="1" applyAlignment="1">
      <alignment horizontal="center" vertical="center"/>
    </xf>
    <xf numFmtId="165" fontId="10" fillId="18" borderId="2" xfId="0" applyNumberFormat="1" applyFont="1" applyFill="1" applyBorder="1" applyAlignment="1">
      <alignment vertical="center"/>
    </xf>
    <xf numFmtId="0" fontId="10" fillId="18" borderId="2" xfId="0" applyFont="1" applyFill="1" applyBorder="1" applyAlignment="1">
      <alignment horizontal="center" vertical="center"/>
    </xf>
    <xf numFmtId="166" fontId="10" fillId="18" borderId="2" xfId="1" applyNumberFormat="1" applyFont="1" applyFill="1" applyBorder="1" applyAlignment="1">
      <alignment horizontal="center" vertical="center"/>
    </xf>
    <xf numFmtId="0" fontId="10" fillId="18" borderId="6" xfId="0" applyFont="1" applyFill="1" applyBorder="1" applyAlignment="1">
      <alignment vertical="center" wrapText="1"/>
    </xf>
    <xf numFmtId="0" fontId="0" fillId="0" borderId="0" xfId="0" applyAlignment="1">
      <alignment horizontal="left"/>
    </xf>
    <xf numFmtId="0" fontId="26" fillId="4" borderId="12" xfId="0" applyFont="1" applyFill="1" applyBorder="1" applyAlignment="1">
      <alignment horizontal="left"/>
    </xf>
    <xf numFmtId="165" fontId="14" fillId="4" borderId="12" xfId="0" applyNumberFormat="1" applyFont="1" applyFill="1" applyBorder="1"/>
    <xf numFmtId="0" fontId="0" fillId="11" borderId="0" xfId="0" applyFill="1"/>
    <xf numFmtId="165" fontId="0" fillId="11" borderId="0" xfId="0" applyNumberFormat="1" applyFill="1"/>
    <xf numFmtId="0" fontId="0" fillId="0" borderId="0" xfId="0" applyFill="1"/>
    <xf numFmtId="165" fontId="0" fillId="0" borderId="0" xfId="0" applyNumberFormat="1" applyFill="1"/>
    <xf numFmtId="0" fontId="0" fillId="0" borderId="0" xfId="0" applyFill="1" applyAlignment="1">
      <alignment horizontal="left"/>
    </xf>
    <xf numFmtId="9" fontId="0" fillId="0" borderId="0" xfId="1" applyFont="1" applyFill="1"/>
    <xf numFmtId="0" fontId="22" fillId="4" borderId="13" xfId="0" applyFont="1" applyFill="1" applyBorder="1"/>
    <xf numFmtId="0" fontId="22" fillId="4" borderId="12" xfId="0" applyFont="1" applyFill="1" applyBorder="1" applyAlignment="1">
      <alignment horizontal="left"/>
    </xf>
    <xf numFmtId="9" fontId="22" fillId="4" borderId="13" xfId="1" applyFont="1" applyFill="1" applyBorder="1"/>
    <xf numFmtId="9" fontId="22" fillId="4" borderId="12" xfId="1" applyFont="1" applyFill="1" applyBorder="1"/>
    <xf numFmtId="0" fontId="21" fillId="0" borderId="0" xfId="5" applyFont="1"/>
    <xf numFmtId="0" fontId="10" fillId="0" borderId="0" xfId="5"/>
    <xf numFmtId="0" fontId="10" fillId="0" borderId="0" xfId="5" applyAlignment="1">
      <alignment horizontal="center"/>
    </xf>
    <xf numFmtId="165" fontId="10" fillId="0" borderId="0" xfId="5" applyNumberFormat="1"/>
    <xf numFmtId="10" fontId="29" fillId="0" borderId="0" xfId="6" applyNumberFormat="1" applyFont="1" applyAlignment="1">
      <alignment horizontal="center"/>
    </xf>
    <xf numFmtId="0" fontId="29" fillId="0" borderId="0" xfId="5" applyFont="1" applyAlignment="1">
      <alignment horizontal="center" vertical="center"/>
    </xf>
    <xf numFmtId="171" fontId="29" fillId="0" borderId="0" xfId="5" applyNumberFormat="1" applyFont="1" applyAlignment="1">
      <alignment horizontal="left" vertical="center" indent="2"/>
    </xf>
    <xf numFmtId="171" fontId="29" fillId="0" borderId="0" xfId="5" applyNumberFormat="1" applyFont="1" applyAlignment="1">
      <alignment horizontal="right" vertical="center" indent="3"/>
    </xf>
    <xf numFmtId="0" fontId="10" fillId="0" borderId="0" xfId="5" applyBorder="1"/>
    <xf numFmtId="0" fontId="10" fillId="16" borderId="46" xfId="5" applyFill="1" applyBorder="1"/>
    <xf numFmtId="0" fontId="10" fillId="16" borderId="47" xfId="5" applyFill="1" applyBorder="1" applyAlignment="1">
      <alignment horizontal="center"/>
    </xf>
    <xf numFmtId="0" fontId="10" fillId="16" borderId="47" xfId="5" applyFill="1" applyBorder="1"/>
    <xf numFmtId="165" fontId="10" fillId="16" borderId="47" xfId="5" applyNumberFormat="1" applyFill="1" applyBorder="1"/>
    <xf numFmtId="10" fontId="29" fillId="16" borderId="47" xfId="6" applyNumberFormat="1" applyFont="1" applyFill="1" applyBorder="1" applyAlignment="1">
      <alignment horizontal="center"/>
    </xf>
    <xf numFmtId="0" fontId="29" fillId="16" borderId="47" xfId="5" applyFont="1" applyFill="1" applyBorder="1" applyAlignment="1">
      <alignment horizontal="center" vertical="center"/>
    </xf>
    <xf numFmtId="171" fontId="29" fillId="16" borderId="47" xfId="5" applyNumberFormat="1" applyFont="1" applyFill="1" applyBorder="1" applyAlignment="1">
      <alignment horizontal="left" vertical="center" indent="2"/>
    </xf>
    <xf numFmtId="171" fontId="29" fillId="16" borderId="47" xfId="5" applyNumberFormat="1" applyFont="1" applyFill="1" applyBorder="1" applyAlignment="1">
      <alignment horizontal="right" vertical="center" indent="3"/>
    </xf>
    <xf numFmtId="0" fontId="10" fillId="16" borderId="48" xfId="5" applyFill="1" applyBorder="1"/>
    <xf numFmtId="0" fontId="10" fillId="16" borderId="30" xfId="5" applyFill="1" applyBorder="1"/>
    <xf numFmtId="0" fontId="10" fillId="16" borderId="0" xfId="5" applyFill="1" applyBorder="1" applyAlignment="1">
      <alignment horizontal="center"/>
    </xf>
    <xf numFmtId="0" fontId="10" fillId="16" borderId="0" xfId="5" applyFill="1" applyBorder="1"/>
    <xf numFmtId="165" fontId="10" fillId="16" borderId="0" xfId="5" applyNumberFormat="1" applyFill="1" applyBorder="1"/>
    <xf numFmtId="10" fontId="29" fillId="16" borderId="0" xfId="6" applyNumberFormat="1" applyFont="1" applyFill="1" applyBorder="1" applyAlignment="1">
      <alignment horizontal="center"/>
    </xf>
    <xf numFmtId="171" fontId="30" fillId="16" borderId="0" xfId="5" applyNumberFormat="1" applyFont="1" applyFill="1" applyBorder="1" applyAlignment="1">
      <alignment horizontal="right" vertical="center"/>
    </xf>
    <xf numFmtId="171" fontId="31" fillId="16" borderId="0" xfId="5" applyNumberFormat="1" applyFont="1" applyFill="1" applyBorder="1" applyAlignment="1">
      <alignment horizontal="center" vertical="center"/>
    </xf>
    <xf numFmtId="171" fontId="29" fillId="16" borderId="0" xfId="5" applyNumberFormat="1" applyFont="1" applyFill="1" applyAlignment="1">
      <alignment horizontal="left" vertical="center" indent="2"/>
    </xf>
    <xf numFmtId="171" fontId="32" fillId="16" borderId="0" xfId="5" applyNumberFormat="1" applyFont="1" applyFill="1" applyBorder="1" applyAlignment="1">
      <alignment horizontal="right" vertical="center" indent="3"/>
    </xf>
    <xf numFmtId="171" fontId="32" fillId="16" borderId="0" xfId="5" applyNumberFormat="1" applyFont="1" applyFill="1" applyBorder="1" applyAlignment="1">
      <alignment horizontal="right" vertical="center" indent="2"/>
    </xf>
    <xf numFmtId="0" fontId="10" fillId="16" borderId="31" xfId="5" applyFill="1" applyBorder="1"/>
    <xf numFmtId="0" fontId="29" fillId="16" borderId="0" xfId="5" applyFont="1" applyFill="1" applyBorder="1" applyAlignment="1">
      <alignment horizontal="center" vertical="center"/>
    </xf>
    <xf numFmtId="171" fontId="29" fillId="16" borderId="0" xfId="5" applyNumberFormat="1" applyFont="1" applyFill="1" applyBorder="1" applyAlignment="1">
      <alignment horizontal="left" vertical="center" indent="2"/>
    </xf>
    <xf numFmtId="171" fontId="29" fillId="16" borderId="0" xfId="5" applyNumberFormat="1" applyFont="1" applyFill="1" applyBorder="1" applyAlignment="1">
      <alignment horizontal="right" vertical="center" indent="3"/>
    </xf>
    <xf numFmtId="165" fontId="10" fillId="16" borderId="0" xfId="5" applyNumberFormat="1" applyFill="1" applyBorder="1" applyAlignment="1">
      <alignment horizontal="center"/>
    </xf>
    <xf numFmtId="0" fontId="27" fillId="16" borderId="0" xfId="5" applyFont="1" applyFill="1" applyBorder="1" applyAlignment="1">
      <alignment vertical="center"/>
    </xf>
    <xf numFmtId="0" fontId="21" fillId="0" borderId="0" xfId="5" applyFont="1" applyAlignment="1">
      <alignment vertical="center"/>
    </xf>
    <xf numFmtId="0" fontId="10" fillId="16" borderId="30" xfId="5" applyFill="1" applyBorder="1" applyAlignment="1">
      <alignment vertical="center"/>
    </xf>
    <xf numFmtId="0" fontId="10" fillId="16" borderId="0" xfId="5" applyFill="1" applyBorder="1" applyAlignment="1">
      <alignment vertical="center"/>
    </xf>
    <xf numFmtId="0" fontId="10" fillId="16" borderId="0" xfId="5" applyFill="1" applyBorder="1" applyAlignment="1">
      <alignment horizontal="center" vertical="center"/>
    </xf>
    <xf numFmtId="165" fontId="10" fillId="16" borderId="0" xfId="5" applyNumberFormat="1" applyFill="1" applyBorder="1" applyAlignment="1">
      <alignment horizontal="right" vertical="center" indent="1"/>
    </xf>
    <xf numFmtId="165" fontId="33" fillId="16" borderId="0" xfId="5" applyNumberFormat="1" applyFont="1" applyFill="1" applyBorder="1" applyAlignment="1">
      <alignment horizontal="right" vertical="center" indent="1"/>
    </xf>
    <xf numFmtId="10" fontId="17" fillId="16" borderId="0" xfId="6" applyNumberFormat="1" applyFont="1" applyFill="1" applyBorder="1" applyAlignment="1">
      <alignment horizontal="center" vertical="center"/>
    </xf>
    <xf numFmtId="10" fontId="34" fillId="16" borderId="0" xfId="6" applyNumberFormat="1" applyFont="1" applyFill="1" applyBorder="1" applyAlignment="1">
      <alignment horizontal="center" vertical="center"/>
    </xf>
    <xf numFmtId="165" fontId="21" fillId="19" borderId="0" xfId="5" applyNumberFormat="1" applyFont="1" applyFill="1" applyBorder="1" applyAlignment="1">
      <alignment horizontal="center" vertical="center"/>
    </xf>
    <xf numFmtId="10" fontId="35" fillId="16" borderId="0" xfId="6" applyNumberFormat="1" applyFont="1" applyFill="1" applyBorder="1" applyAlignment="1">
      <alignment horizontal="center" vertical="center"/>
    </xf>
    <xf numFmtId="10" fontId="29" fillId="16" borderId="0" xfId="6" applyNumberFormat="1" applyFont="1" applyFill="1" applyBorder="1" applyAlignment="1">
      <alignment horizontal="center" vertical="center" wrapText="1"/>
    </xf>
    <xf numFmtId="10" fontId="36" fillId="20" borderId="0" xfId="6" applyNumberFormat="1" applyFont="1" applyFill="1" applyBorder="1" applyAlignment="1">
      <alignment horizontal="center" vertical="center" wrapText="1"/>
    </xf>
    <xf numFmtId="10" fontId="36" fillId="18" borderId="0" xfId="6" applyNumberFormat="1" applyFont="1" applyFill="1" applyBorder="1" applyAlignment="1">
      <alignment horizontal="center" vertical="center" wrapText="1"/>
    </xf>
    <xf numFmtId="10" fontId="36" fillId="6" borderId="0" xfId="6" applyNumberFormat="1" applyFont="1" applyFill="1" applyBorder="1" applyAlignment="1">
      <alignment horizontal="center" vertical="center" wrapText="1"/>
    </xf>
    <xf numFmtId="171" fontId="29" fillId="16" borderId="0" xfId="6" applyNumberFormat="1" applyFont="1" applyFill="1" applyBorder="1" applyAlignment="1">
      <alignment horizontal="center" vertical="center" wrapText="1"/>
    </xf>
    <xf numFmtId="0" fontId="10" fillId="16" borderId="31" xfId="5" applyFill="1" applyBorder="1" applyAlignment="1">
      <alignment vertical="center"/>
    </xf>
    <xf numFmtId="0" fontId="10" fillId="0" borderId="0" xfId="5" applyAlignment="1">
      <alignment vertical="center"/>
    </xf>
    <xf numFmtId="0" fontId="10" fillId="16" borderId="0" xfId="5" applyFill="1" applyBorder="1" applyAlignment="1">
      <alignment horizontal="left"/>
    </xf>
    <xf numFmtId="0" fontId="29" fillId="16" borderId="0" xfId="5" applyFont="1" applyFill="1" applyBorder="1" applyAlignment="1">
      <alignment horizontal="center"/>
    </xf>
    <xf numFmtId="0" fontId="35" fillId="16" borderId="0" xfId="5" applyFont="1" applyFill="1" applyBorder="1" applyAlignment="1">
      <alignment horizontal="center" vertical="center"/>
    </xf>
    <xf numFmtId="171" fontId="17" fillId="16" borderId="0" xfId="5" applyNumberFormat="1" applyFont="1" applyFill="1" applyBorder="1" applyAlignment="1">
      <alignment horizontal="right" vertical="center" indent="2"/>
    </xf>
    <xf numFmtId="171" fontId="17" fillId="16" borderId="0" xfId="5" applyNumberFormat="1" applyFont="1" applyFill="1" applyBorder="1" applyAlignment="1">
      <alignment horizontal="right" vertical="center" indent="1"/>
    </xf>
    <xf numFmtId="171" fontId="29" fillId="16" borderId="0" xfId="5" applyNumberFormat="1" applyFont="1" applyFill="1" applyBorder="1" applyAlignment="1">
      <alignment horizontal="right" vertical="center" indent="2"/>
    </xf>
    <xf numFmtId="171" fontId="29" fillId="16" borderId="0" xfId="5" applyNumberFormat="1" applyFont="1" applyFill="1" applyBorder="1" applyAlignment="1">
      <alignment horizontal="right" vertical="center" indent="1"/>
    </xf>
    <xf numFmtId="0" fontId="10" fillId="21" borderId="0" xfId="5" applyFill="1" applyBorder="1" applyAlignment="1">
      <alignment horizontal="left"/>
    </xf>
    <xf numFmtId="0" fontId="10" fillId="21" borderId="0" xfId="5" applyFont="1" applyFill="1" applyBorder="1"/>
    <xf numFmtId="0" fontId="17" fillId="21" borderId="0" xfId="5" applyFont="1" applyFill="1" applyBorder="1" applyAlignment="1">
      <alignment horizontal="center"/>
    </xf>
    <xf numFmtId="165" fontId="10" fillId="21" borderId="0" xfId="5" applyNumberFormat="1" applyFill="1" applyBorder="1"/>
    <xf numFmtId="10" fontId="29" fillId="21" borderId="0" xfId="6" applyNumberFormat="1" applyFont="1" applyFill="1" applyBorder="1" applyAlignment="1">
      <alignment horizontal="center"/>
    </xf>
    <xf numFmtId="0" fontId="29" fillId="21" borderId="0" xfId="5" applyFont="1" applyFill="1" applyBorder="1" applyAlignment="1">
      <alignment horizontal="center" vertical="center"/>
    </xf>
    <xf numFmtId="0" fontId="17" fillId="21" borderId="0" xfId="5" applyFont="1" applyFill="1" applyBorder="1" applyAlignment="1">
      <alignment horizontal="center" vertical="center"/>
    </xf>
    <xf numFmtId="171" fontId="17" fillId="21" borderId="0" xfId="5" applyNumberFormat="1" applyFont="1" applyFill="1" applyBorder="1" applyAlignment="1">
      <alignment horizontal="right" vertical="center" indent="2"/>
    </xf>
    <xf numFmtId="171" fontId="17" fillId="21" borderId="0" xfId="5" applyNumberFormat="1" applyFont="1" applyFill="1" applyBorder="1" applyAlignment="1">
      <alignment horizontal="right" vertical="center" indent="1"/>
    </xf>
    <xf numFmtId="0" fontId="10" fillId="16" borderId="0" xfId="5" applyFont="1" applyFill="1" applyBorder="1"/>
    <xf numFmtId="0" fontId="17" fillId="16" borderId="0" xfId="5" applyFont="1" applyFill="1" applyBorder="1" applyAlignment="1">
      <alignment horizontal="center"/>
    </xf>
    <xf numFmtId="10" fontId="17" fillId="16" borderId="0" xfId="6" applyNumberFormat="1" applyFont="1" applyFill="1" applyBorder="1" applyAlignment="1">
      <alignment horizontal="center"/>
    </xf>
    <xf numFmtId="0" fontId="17" fillId="16" borderId="0" xfId="5" applyFont="1" applyFill="1" applyBorder="1" applyAlignment="1">
      <alignment horizontal="center" vertical="center"/>
    </xf>
    <xf numFmtId="0" fontId="10" fillId="22" borderId="0" xfId="5" applyFill="1" applyBorder="1" applyAlignment="1">
      <alignment horizontal="left"/>
    </xf>
    <xf numFmtId="0" fontId="10" fillId="22" borderId="0" xfId="5" applyFont="1" applyFill="1" applyBorder="1"/>
    <xf numFmtId="0" fontId="17" fillId="22" borderId="0" xfId="5" applyFont="1" applyFill="1" applyBorder="1" applyAlignment="1">
      <alignment horizontal="center"/>
    </xf>
    <xf numFmtId="165" fontId="10" fillId="22" borderId="0" xfId="5" applyNumberFormat="1" applyFill="1" applyBorder="1"/>
    <xf numFmtId="10" fontId="29" fillId="22" borderId="0" xfId="6" applyNumberFormat="1" applyFont="1" applyFill="1" applyBorder="1" applyAlignment="1">
      <alignment horizontal="center"/>
    </xf>
    <xf numFmtId="0" fontId="29" fillId="22" borderId="0" xfId="5" applyFont="1" applyFill="1" applyBorder="1" applyAlignment="1">
      <alignment horizontal="center" vertical="center"/>
    </xf>
    <xf numFmtId="0" fontId="17" fillId="22" borderId="0" xfId="5" applyFont="1" applyFill="1" applyBorder="1" applyAlignment="1">
      <alignment horizontal="center" vertical="center"/>
    </xf>
    <xf numFmtId="171" fontId="17" fillId="22" borderId="0" xfId="5" applyNumberFormat="1" applyFont="1" applyFill="1" applyBorder="1" applyAlignment="1">
      <alignment horizontal="right" vertical="center" indent="2"/>
    </xf>
    <xf numFmtId="171" fontId="17" fillId="22" borderId="0" xfId="5" applyNumberFormat="1" applyFont="1" applyFill="1" applyBorder="1" applyAlignment="1">
      <alignment horizontal="right" vertical="center" indent="1"/>
    </xf>
    <xf numFmtId="0" fontId="10" fillId="23" borderId="0" xfId="5" applyFill="1" applyBorder="1" applyAlignment="1">
      <alignment horizontal="left"/>
    </xf>
    <xf numFmtId="0" fontId="10" fillId="23" borderId="0" xfId="5" applyFill="1" applyBorder="1"/>
    <xf numFmtId="0" fontId="29" fillId="23" borderId="0" xfId="5" applyFont="1" applyFill="1" applyBorder="1" applyAlignment="1">
      <alignment horizontal="center"/>
    </xf>
    <xf numFmtId="165" fontId="10" fillId="23" borderId="0" xfId="5" applyNumberFormat="1" applyFill="1" applyBorder="1"/>
    <xf numFmtId="10" fontId="29" fillId="23" borderId="0" xfId="6" applyNumberFormat="1" applyFont="1" applyFill="1" applyBorder="1" applyAlignment="1">
      <alignment horizontal="center"/>
    </xf>
    <xf numFmtId="0" fontId="29" fillId="23" borderId="0" xfId="5" applyFont="1" applyFill="1" applyBorder="1" applyAlignment="1">
      <alignment horizontal="center" vertical="center"/>
    </xf>
    <xf numFmtId="0" fontId="35" fillId="23" borderId="0" xfId="5" applyFont="1" applyFill="1" applyBorder="1" applyAlignment="1">
      <alignment horizontal="center" vertical="center"/>
    </xf>
    <xf numFmtId="171" fontId="29" fillId="23" borderId="0" xfId="5" applyNumberFormat="1" applyFont="1" applyFill="1" applyBorder="1" applyAlignment="1">
      <alignment horizontal="right" vertical="center" indent="2"/>
    </xf>
    <xf numFmtId="171" fontId="29" fillId="23" borderId="0" xfId="5" applyNumberFormat="1" applyFont="1" applyFill="1" applyBorder="1" applyAlignment="1">
      <alignment horizontal="right" vertical="center" indent="1"/>
    </xf>
    <xf numFmtId="0" fontId="10" fillId="24" borderId="0" xfId="5" applyFill="1" applyBorder="1" applyAlignment="1">
      <alignment horizontal="left"/>
    </xf>
    <xf numFmtId="0" fontId="38" fillId="24" borderId="0" xfId="5" applyFont="1" applyFill="1" applyBorder="1"/>
    <xf numFmtId="0" fontId="39" fillId="24" borderId="0" xfId="5" applyFont="1" applyFill="1" applyBorder="1" applyAlignment="1">
      <alignment horizontal="center"/>
    </xf>
    <xf numFmtId="165" fontId="10" fillId="24" borderId="0" xfId="5" applyNumberFormat="1" applyFill="1" applyBorder="1"/>
    <xf numFmtId="10" fontId="29" fillId="24" borderId="0" xfId="6" applyNumberFormat="1" applyFont="1" applyFill="1" applyBorder="1" applyAlignment="1">
      <alignment horizontal="center"/>
    </xf>
    <xf numFmtId="0" fontId="17" fillId="24" borderId="0" xfId="5" applyFont="1" applyFill="1" applyBorder="1" applyAlignment="1">
      <alignment horizontal="center" vertical="center"/>
    </xf>
    <xf numFmtId="0" fontId="10" fillId="21" borderId="0" xfId="5" applyFill="1" applyBorder="1"/>
    <xf numFmtId="0" fontId="29" fillId="21" borderId="0" xfId="5" applyFont="1" applyFill="1" applyBorder="1" applyAlignment="1">
      <alignment horizontal="center"/>
    </xf>
    <xf numFmtId="0" fontId="29" fillId="22" borderId="0" xfId="5" applyFont="1" applyFill="1" applyBorder="1" applyAlignment="1">
      <alignment horizontal="center"/>
    </xf>
    <xf numFmtId="0" fontId="10" fillId="22" borderId="0" xfId="5" applyFill="1" applyBorder="1"/>
    <xf numFmtId="0" fontId="10" fillId="10" borderId="0" xfId="5" applyFill="1" applyBorder="1" applyAlignment="1">
      <alignment horizontal="left"/>
    </xf>
    <xf numFmtId="0" fontId="10" fillId="10" borderId="0" xfId="5" applyFont="1" applyFill="1" applyBorder="1"/>
    <xf numFmtId="0" fontId="17" fillId="10" borderId="0" xfId="5" applyFont="1" applyFill="1" applyBorder="1" applyAlignment="1">
      <alignment horizontal="center"/>
    </xf>
    <xf numFmtId="165" fontId="10" fillId="10" borderId="0" xfId="5" applyNumberFormat="1" applyFill="1" applyBorder="1"/>
    <xf numFmtId="10" fontId="29" fillId="10" borderId="0" xfId="6" applyNumberFormat="1" applyFont="1" applyFill="1" applyBorder="1" applyAlignment="1">
      <alignment horizontal="center"/>
    </xf>
    <xf numFmtId="0" fontId="29" fillId="10" borderId="0" xfId="5" applyFont="1" applyFill="1" applyBorder="1" applyAlignment="1">
      <alignment horizontal="center" vertical="center"/>
    </xf>
    <xf numFmtId="0" fontId="17" fillId="10" borderId="0" xfId="5" applyFont="1" applyFill="1" applyBorder="1" applyAlignment="1">
      <alignment horizontal="center" vertical="center"/>
    </xf>
    <xf numFmtId="171" fontId="17" fillId="10" borderId="0" xfId="5" applyNumberFormat="1" applyFont="1" applyFill="1" applyBorder="1" applyAlignment="1">
      <alignment horizontal="right" vertical="center" indent="2"/>
    </xf>
    <xf numFmtId="171" fontId="17" fillId="10" borderId="0" xfId="5" applyNumberFormat="1" applyFont="1" applyFill="1" applyBorder="1" applyAlignment="1">
      <alignment horizontal="right" vertical="center" indent="1"/>
    </xf>
    <xf numFmtId="10" fontId="17" fillId="23" borderId="0" xfId="6" applyNumberFormat="1" applyFont="1" applyFill="1" applyBorder="1" applyAlignment="1">
      <alignment horizontal="center"/>
    </xf>
    <xf numFmtId="0" fontId="17" fillId="23" borderId="0" xfId="5" applyFont="1" applyFill="1" applyBorder="1" applyAlignment="1">
      <alignment horizontal="center" vertical="center"/>
    </xf>
    <xf numFmtId="0" fontId="10" fillId="23" borderId="0" xfId="5" applyFont="1" applyFill="1" applyBorder="1"/>
    <xf numFmtId="0" fontId="17" fillId="23" borderId="0" xfId="5" applyFont="1" applyFill="1" applyBorder="1" applyAlignment="1">
      <alignment horizontal="center"/>
    </xf>
    <xf numFmtId="165" fontId="10" fillId="23" borderId="0" xfId="5" applyNumberFormat="1" applyFont="1" applyFill="1" applyBorder="1"/>
    <xf numFmtId="171" fontId="17" fillId="23" borderId="0" xfId="5" applyNumberFormat="1" applyFont="1" applyFill="1" applyBorder="1" applyAlignment="1">
      <alignment horizontal="right" vertical="center" indent="2"/>
    </xf>
    <xf numFmtId="171" fontId="17" fillId="23" borderId="0" xfId="5" applyNumberFormat="1" applyFont="1" applyFill="1" applyBorder="1" applyAlignment="1">
      <alignment horizontal="right" vertical="center" indent="1"/>
    </xf>
    <xf numFmtId="165" fontId="10" fillId="16" borderId="0" xfId="5" applyNumberFormat="1" applyFont="1" applyFill="1" applyBorder="1"/>
    <xf numFmtId="10" fontId="17" fillId="22" borderId="0" xfId="6" applyNumberFormat="1" applyFont="1" applyFill="1" applyBorder="1" applyAlignment="1">
      <alignment horizontal="center"/>
    </xf>
    <xf numFmtId="0" fontId="21" fillId="20" borderId="0" xfId="5" applyFont="1" applyFill="1" applyBorder="1" applyAlignment="1">
      <alignment horizontal="left"/>
    </xf>
    <xf numFmtId="0" fontId="21" fillId="20" borderId="0" xfId="5" applyFont="1" applyFill="1" applyBorder="1"/>
    <xf numFmtId="0" fontId="17" fillId="20" borderId="0" xfId="5" applyFont="1" applyFill="1" applyBorder="1" applyAlignment="1">
      <alignment horizontal="center"/>
    </xf>
    <xf numFmtId="165" fontId="21" fillId="20" borderId="0" xfId="5" applyNumberFormat="1" applyFont="1" applyFill="1" applyBorder="1"/>
    <xf numFmtId="10" fontId="36" fillId="20" borderId="0" xfId="6" applyNumberFormat="1" applyFont="1" applyFill="1" applyBorder="1" applyAlignment="1">
      <alignment horizontal="center"/>
    </xf>
    <xf numFmtId="0" fontId="36" fillId="20" borderId="0" xfId="5" applyFont="1" applyFill="1" applyBorder="1" applyAlignment="1">
      <alignment horizontal="center" vertical="center"/>
    </xf>
    <xf numFmtId="0" fontId="17" fillId="20" borderId="0" xfId="5" applyFont="1" applyFill="1" applyBorder="1" applyAlignment="1">
      <alignment horizontal="center" vertical="center"/>
    </xf>
    <xf numFmtId="171" fontId="36" fillId="20" borderId="0" xfId="5" applyNumberFormat="1" applyFont="1" applyFill="1" applyBorder="1" applyAlignment="1">
      <alignment horizontal="right" vertical="center" indent="2"/>
    </xf>
    <xf numFmtId="171" fontId="36" fillId="20" borderId="0" xfId="5" applyNumberFormat="1" applyFont="1" applyFill="1" applyBorder="1" applyAlignment="1">
      <alignment horizontal="right" vertical="center" indent="1"/>
    </xf>
    <xf numFmtId="0" fontId="17" fillId="0" borderId="0" xfId="5" applyNumberFormat="1" applyFont="1" applyBorder="1" applyAlignment="1">
      <alignment horizontal="center"/>
    </xf>
    <xf numFmtId="171" fontId="17" fillId="0" borderId="0" xfId="5" applyNumberFormat="1" applyFont="1" applyBorder="1" applyAlignment="1">
      <alignment horizontal="right" indent="2"/>
    </xf>
    <xf numFmtId="171" fontId="17" fillId="0" borderId="0" xfId="5" applyNumberFormat="1" applyFont="1" applyBorder="1" applyAlignment="1">
      <alignment horizontal="right" indent="1"/>
    </xf>
    <xf numFmtId="10" fontId="17" fillId="21" borderId="0" xfId="6" applyNumberFormat="1" applyFont="1" applyFill="1" applyBorder="1" applyAlignment="1">
      <alignment horizontal="center"/>
    </xf>
    <xf numFmtId="165" fontId="10" fillId="5" borderId="0" xfId="5" applyNumberFormat="1" applyFill="1" applyBorder="1"/>
    <xf numFmtId="0" fontId="10" fillId="10" borderId="0" xfId="5" applyFill="1" applyBorder="1"/>
    <xf numFmtId="10" fontId="17" fillId="10" borderId="0" xfId="6" applyNumberFormat="1" applyFont="1" applyFill="1" applyBorder="1" applyAlignment="1">
      <alignment horizontal="center"/>
    </xf>
    <xf numFmtId="0" fontId="10" fillId="5" borderId="0" xfId="5" applyFill="1" applyBorder="1" applyAlignment="1">
      <alignment horizontal="left"/>
    </xf>
    <xf numFmtId="0" fontId="10" fillId="5" borderId="0" xfId="5" applyFont="1" applyFill="1" applyBorder="1"/>
    <xf numFmtId="0" fontId="17" fillId="5" borderId="0" xfId="5" applyFont="1" applyFill="1" applyBorder="1" applyAlignment="1">
      <alignment horizontal="center"/>
    </xf>
    <xf numFmtId="10" fontId="29" fillId="5" borderId="0" xfId="6" applyNumberFormat="1" applyFont="1" applyFill="1" applyBorder="1" applyAlignment="1">
      <alignment horizontal="center"/>
    </xf>
    <xf numFmtId="0" fontId="29" fillId="5" borderId="0" xfId="5" applyFont="1" applyFill="1" applyBorder="1" applyAlignment="1">
      <alignment horizontal="center" vertical="center"/>
    </xf>
    <xf numFmtId="0" fontId="17" fillId="5" borderId="0" xfId="5" applyFont="1" applyFill="1" applyBorder="1" applyAlignment="1">
      <alignment horizontal="center" vertical="center"/>
    </xf>
    <xf numFmtId="171" fontId="17" fillId="5" borderId="0" xfId="5" applyNumberFormat="1" applyFont="1" applyFill="1" applyBorder="1" applyAlignment="1">
      <alignment horizontal="right" vertical="center" indent="2"/>
    </xf>
    <xf numFmtId="171" fontId="17" fillId="5" borderId="0" xfId="5" applyNumberFormat="1" applyFont="1" applyFill="1" applyBorder="1" applyAlignment="1">
      <alignment horizontal="right" vertical="center" indent="1"/>
    </xf>
    <xf numFmtId="0" fontId="29" fillId="24" borderId="0" xfId="5" applyFont="1" applyFill="1" applyBorder="1" applyAlignment="1">
      <alignment horizontal="center" vertical="center"/>
    </xf>
    <xf numFmtId="0" fontId="35" fillId="24" borderId="0" xfId="5" applyFont="1" applyFill="1" applyBorder="1" applyAlignment="1">
      <alignment horizontal="center" vertical="center"/>
    </xf>
    <xf numFmtId="171" fontId="29" fillId="24" borderId="0" xfId="5" applyNumberFormat="1" applyFont="1" applyFill="1" applyBorder="1" applyAlignment="1">
      <alignment horizontal="right" vertical="center" indent="1"/>
    </xf>
    <xf numFmtId="0" fontId="10" fillId="16" borderId="0" xfId="5" applyFill="1"/>
    <xf numFmtId="0" fontId="29" fillId="16" borderId="0" xfId="5" applyFont="1" applyFill="1" applyAlignment="1">
      <alignment horizontal="center"/>
    </xf>
    <xf numFmtId="0" fontId="10" fillId="16" borderId="0" xfId="5" applyFont="1" applyFill="1"/>
    <xf numFmtId="0" fontId="10" fillId="0" borderId="0" xfId="5" applyFont="1"/>
    <xf numFmtId="0" fontId="29" fillId="0" borderId="0" xfId="5" applyFont="1" applyAlignment="1">
      <alignment horizontal="center"/>
    </xf>
    <xf numFmtId="0" fontId="29" fillId="10" borderId="0" xfId="5" applyFont="1" applyFill="1" applyBorder="1" applyAlignment="1">
      <alignment horizontal="center"/>
    </xf>
    <xf numFmtId="0" fontId="35" fillId="10" borderId="0" xfId="5" applyFont="1" applyFill="1" applyBorder="1" applyAlignment="1">
      <alignment horizontal="center" vertical="center"/>
    </xf>
    <xf numFmtId="0" fontId="6" fillId="16" borderId="0" xfId="5" applyFont="1" applyFill="1" applyBorder="1" applyAlignment="1">
      <alignment horizontal="left"/>
    </xf>
    <xf numFmtId="0" fontId="16" fillId="16" borderId="0" xfId="5" applyFont="1" applyFill="1" applyBorder="1" applyAlignment="1">
      <alignment horizontal="center"/>
    </xf>
    <xf numFmtId="171" fontId="17" fillId="24" borderId="0" xfId="5" applyNumberFormat="1" applyFont="1" applyFill="1" applyBorder="1" applyAlignment="1">
      <alignment horizontal="right" vertical="center" indent="2"/>
    </xf>
    <xf numFmtId="171" fontId="17" fillId="24" borderId="0" xfId="5" applyNumberFormat="1" applyFont="1" applyFill="1" applyBorder="1" applyAlignment="1">
      <alignment horizontal="right" vertical="center" indent="1"/>
    </xf>
    <xf numFmtId="0" fontId="14" fillId="16" borderId="0" xfId="5" applyFont="1" applyFill="1" applyBorder="1"/>
    <xf numFmtId="165" fontId="14" fillId="16" borderId="47" xfId="5" applyNumberFormat="1" applyFont="1" applyFill="1" applyBorder="1"/>
    <xf numFmtId="172" fontId="29" fillId="16" borderId="0" xfId="7" applyNumberFormat="1" applyFont="1" applyFill="1" applyBorder="1" applyAlignment="1">
      <alignment horizontal="center" vertical="center"/>
    </xf>
    <xf numFmtId="10" fontId="29" fillId="16" borderId="0" xfId="6" applyNumberFormat="1" applyFont="1" applyFill="1" applyAlignment="1">
      <alignment horizontal="center"/>
    </xf>
    <xf numFmtId="0" fontId="29" fillId="16" borderId="0" xfId="5" applyFont="1" applyFill="1" applyAlignment="1">
      <alignment horizontal="center" vertical="center"/>
    </xf>
    <xf numFmtId="165" fontId="14" fillId="16" borderId="0" xfId="5" applyNumberFormat="1" applyFont="1" applyFill="1" applyBorder="1"/>
    <xf numFmtId="9" fontId="14" fillId="16" borderId="0" xfId="6" applyFont="1" applyFill="1" applyBorder="1"/>
    <xf numFmtId="10" fontId="29" fillId="16" borderId="0" xfId="6" applyNumberFormat="1" applyFont="1" applyFill="1" applyBorder="1"/>
    <xf numFmtId="10" fontId="40" fillId="16" borderId="0" xfId="6" applyNumberFormat="1" applyFont="1" applyFill="1" applyBorder="1" applyAlignment="1">
      <alignment horizontal="center"/>
    </xf>
    <xf numFmtId="165" fontId="10" fillId="16" borderId="0" xfId="6" applyNumberFormat="1" applyFont="1" applyFill="1" applyBorder="1"/>
    <xf numFmtId="10" fontId="29" fillId="16" borderId="0" xfId="6" applyNumberFormat="1" applyFont="1" applyFill="1" applyBorder="1" applyAlignment="1"/>
    <xf numFmtId="0" fontId="41" fillId="16" borderId="0" xfId="5" applyFont="1" applyFill="1" applyBorder="1" applyAlignment="1"/>
    <xf numFmtId="165" fontId="42" fillId="16" borderId="0" xfId="5" applyNumberFormat="1" applyFont="1" applyFill="1" applyBorder="1" applyAlignment="1">
      <alignment horizontal="center"/>
    </xf>
    <xf numFmtId="0" fontId="37" fillId="16" borderId="0" xfId="5" applyFont="1" applyFill="1" applyBorder="1" applyAlignment="1">
      <alignment horizontal="center"/>
    </xf>
    <xf numFmtId="165" fontId="14" fillId="10" borderId="49" xfId="5" applyNumberFormat="1" applyFont="1" applyFill="1" applyBorder="1"/>
    <xf numFmtId="165" fontId="14" fillId="16" borderId="49" xfId="5" applyNumberFormat="1" applyFont="1" applyFill="1" applyBorder="1"/>
    <xf numFmtId="165" fontId="14" fillId="10" borderId="50" xfId="5" applyNumberFormat="1" applyFont="1" applyFill="1" applyBorder="1"/>
    <xf numFmtId="165" fontId="14" fillId="10" borderId="47" xfId="5" applyNumberFormat="1" applyFont="1" applyFill="1" applyBorder="1"/>
    <xf numFmtId="165" fontId="14" fillId="16" borderId="50" xfId="5" applyNumberFormat="1" applyFont="1" applyFill="1" applyBorder="1"/>
    <xf numFmtId="165" fontId="14" fillId="16" borderId="10" xfId="5" applyNumberFormat="1" applyFont="1" applyFill="1" applyBorder="1"/>
    <xf numFmtId="0" fontId="10" fillId="16" borderId="51" xfId="5" applyFill="1" applyBorder="1"/>
    <xf numFmtId="0" fontId="10" fillId="16" borderId="41" xfId="5" applyFill="1" applyBorder="1" applyAlignment="1">
      <alignment horizontal="center"/>
    </xf>
    <xf numFmtId="0" fontId="10" fillId="16" borderId="41" xfId="5" applyFill="1" applyBorder="1"/>
    <xf numFmtId="165" fontId="10" fillId="16" borderId="41" xfId="5" applyNumberFormat="1" applyFill="1" applyBorder="1"/>
    <xf numFmtId="165" fontId="0" fillId="16" borderId="41" xfId="6" applyNumberFormat="1" applyFont="1" applyFill="1" applyBorder="1"/>
    <xf numFmtId="10" fontId="29" fillId="16" borderId="41" xfId="6" applyNumberFormat="1" applyFont="1" applyFill="1" applyBorder="1" applyAlignment="1">
      <alignment horizontal="center"/>
    </xf>
    <xf numFmtId="0" fontId="29" fillId="16" borderId="41" xfId="5" applyFont="1" applyFill="1" applyBorder="1" applyAlignment="1">
      <alignment horizontal="center" vertical="center"/>
    </xf>
    <xf numFmtId="171" fontId="29" fillId="16" borderId="41" xfId="5" applyNumberFormat="1" applyFont="1" applyFill="1" applyBorder="1" applyAlignment="1">
      <alignment horizontal="left" vertical="center" indent="2"/>
    </xf>
    <xf numFmtId="171" fontId="29" fillId="16" borderId="41" xfId="5" applyNumberFormat="1" applyFont="1" applyFill="1" applyBorder="1" applyAlignment="1">
      <alignment horizontal="right" vertical="center" indent="3"/>
    </xf>
    <xf numFmtId="0" fontId="10" fillId="16" borderId="34" xfId="5" applyFill="1" applyBorder="1"/>
    <xf numFmtId="0" fontId="5" fillId="0" borderId="3" xfId="0" applyFont="1" applyBorder="1" applyAlignment="1">
      <alignment vertical="center"/>
    </xf>
    <xf numFmtId="0" fontId="5" fillId="4" borderId="3" xfId="0" applyFont="1" applyFill="1" applyBorder="1" applyAlignment="1">
      <alignment vertical="center"/>
    </xf>
    <xf numFmtId="0" fontId="6" fillId="0" borderId="0" xfId="0" applyFont="1" applyAlignment="1"/>
    <xf numFmtId="164" fontId="11" fillId="13" borderId="52" xfId="2" applyNumberFormat="1" applyFont="1" applyFill="1" applyBorder="1" applyAlignment="1">
      <alignment horizontal="centerContinuous" vertical="center"/>
    </xf>
    <xf numFmtId="0" fontId="49" fillId="13" borderId="52" xfId="0" applyFont="1" applyFill="1" applyBorder="1" applyAlignment="1">
      <alignment horizontal="center" vertical="center" wrapText="1"/>
    </xf>
    <xf numFmtId="0" fontId="47" fillId="0" borderId="52" xfId="0" applyFont="1" applyBorder="1" applyAlignment="1">
      <alignment vertical="center" wrapText="1"/>
    </xf>
    <xf numFmtId="0" fontId="48" fillId="0" borderId="52" xfId="0" applyFont="1" applyBorder="1" applyAlignment="1">
      <alignment horizontal="center" vertical="center" wrapText="1"/>
    </xf>
    <xf numFmtId="0" fontId="47" fillId="26" borderId="52" xfId="0" applyFont="1" applyFill="1" applyBorder="1" applyAlignment="1">
      <alignment horizontal="center" vertical="center" wrapText="1"/>
    </xf>
    <xf numFmtId="0" fontId="47" fillId="27" borderId="52" xfId="0" applyFont="1" applyFill="1" applyBorder="1" applyAlignment="1">
      <alignment vertical="center" wrapText="1"/>
    </xf>
    <xf numFmtId="0" fontId="48" fillId="27" borderId="52" xfId="0" applyFont="1" applyFill="1" applyBorder="1" applyAlignment="1">
      <alignment horizontal="center" vertical="center" wrapText="1"/>
    </xf>
    <xf numFmtId="0" fontId="47" fillId="28" borderId="52" xfId="0" applyFont="1" applyFill="1" applyBorder="1" applyAlignment="1">
      <alignment horizontal="center" vertical="center" wrapText="1"/>
    </xf>
    <xf numFmtId="0" fontId="47" fillId="29" borderId="52" xfId="0" applyFont="1" applyFill="1" applyBorder="1" applyAlignment="1">
      <alignment horizontal="center" vertical="center" wrapText="1"/>
    </xf>
    <xf numFmtId="0" fontId="47" fillId="30" borderId="52" xfId="0" applyFont="1" applyFill="1" applyBorder="1" applyAlignment="1">
      <alignment horizontal="center" vertical="center" wrapText="1"/>
    </xf>
    <xf numFmtId="0" fontId="33" fillId="21" borderId="0" xfId="0" applyFont="1" applyFill="1" applyBorder="1" applyAlignment="1"/>
    <xf numFmtId="0" fontId="6" fillId="0" borderId="0" xfId="0" applyFont="1" applyBorder="1" applyAlignment="1"/>
    <xf numFmtId="0" fontId="48" fillId="0" borderId="0" xfId="0" applyFont="1" applyBorder="1" applyAlignment="1"/>
    <xf numFmtId="165" fontId="48" fillId="0" borderId="0" xfId="0" applyNumberFormat="1" applyFont="1" applyBorder="1" applyAlignment="1"/>
    <xf numFmtId="0" fontId="48" fillId="0" borderId="0" xfId="0" applyFont="1" applyBorder="1" applyAlignment="1">
      <alignment horizontal="left"/>
    </xf>
    <xf numFmtId="165" fontId="6" fillId="0" borderId="0" xfId="0" applyNumberFormat="1" applyFont="1" applyBorder="1" applyAlignment="1"/>
    <xf numFmtId="0" fontId="6" fillId="0" borderId="0" xfId="0" applyFont="1" applyBorder="1" applyAlignment="1">
      <alignment horizontal="left"/>
    </xf>
    <xf numFmtId="0" fontId="42" fillId="21" borderId="0" xfId="0" applyFont="1" applyFill="1" applyBorder="1" applyAlignment="1"/>
    <xf numFmtId="165" fontId="21" fillId="31" borderId="0" xfId="0" applyNumberFormat="1" applyFont="1" applyFill="1" applyBorder="1" applyAlignment="1"/>
    <xf numFmtId="0" fontId="50" fillId="21" borderId="0" xfId="0" applyFont="1" applyFill="1" applyBorder="1" applyAlignment="1"/>
    <xf numFmtId="165" fontId="50" fillId="21" borderId="0" xfId="0" applyNumberFormat="1" applyFont="1" applyFill="1" applyBorder="1" applyAlignment="1"/>
    <xf numFmtId="0" fontId="50" fillId="21" borderId="0" xfId="0" applyFont="1" applyFill="1" applyBorder="1" applyAlignment="1">
      <alignment horizontal="left"/>
    </xf>
    <xf numFmtId="0" fontId="4" fillId="0" borderId="3" xfId="0" applyFont="1" applyBorder="1" applyAlignment="1">
      <alignment vertical="center"/>
    </xf>
    <xf numFmtId="0" fontId="4" fillId="4" borderId="3" xfId="0" applyFont="1" applyFill="1" applyBorder="1" applyAlignment="1">
      <alignment vertical="center"/>
    </xf>
    <xf numFmtId="0" fontId="6" fillId="4" borderId="3" xfId="29" applyFont="1" applyFill="1" applyBorder="1" applyAlignment="1">
      <alignment vertical="center"/>
    </xf>
    <xf numFmtId="0" fontId="6" fillId="0" borderId="3" xfId="29" applyFont="1" applyBorder="1" applyAlignment="1">
      <alignment vertical="center"/>
    </xf>
    <xf numFmtId="0" fontId="3" fillId="32" borderId="3" xfId="0" applyFont="1" applyFill="1" applyBorder="1" applyAlignment="1">
      <alignment horizontal="center" vertical="center"/>
    </xf>
    <xf numFmtId="0" fontId="10" fillId="4" borderId="3" xfId="29" applyFont="1" applyFill="1" applyBorder="1" applyAlignment="1">
      <alignment vertical="center" wrapText="1"/>
    </xf>
    <xf numFmtId="0" fontId="10" fillId="0" borderId="3" xfId="29" applyFont="1" applyBorder="1" applyAlignment="1">
      <alignment vertical="center" wrapText="1"/>
    </xf>
    <xf numFmtId="0" fontId="4" fillId="0" borderId="0" xfId="0" applyFont="1" applyFill="1" applyBorder="1" applyAlignment="1">
      <alignment vertical="center"/>
    </xf>
    <xf numFmtId="0" fontId="4" fillId="4" borderId="15" xfId="0" applyFont="1" applyFill="1" applyBorder="1" applyAlignment="1">
      <alignment vertical="center"/>
    </xf>
    <xf numFmtId="0" fontId="4" fillId="0" borderId="24" xfId="0" applyFont="1" applyBorder="1" applyAlignment="1">
      <alignment vertical="center"/>
    </xf>
    <xf numFmtId="0" fontId="10" fillId="4" borderId="3" xfId="29" applyFont="1" applyFill="1" applyBorder="1" applyAlignment="1">
      <alignment vertical="center"/>
    </xf>
    <xf numFmtId="0" fontId="10" fillId="0" borderId="3" xfId="29" applyFont="1" applyBorder="1" applyAlignment="1">
      <alignment vertical="center"/>
    </xf>
    <xf numFmtId="0" fontId="33" fillId="36" borderId="55" xfId="0" applyFont="1" applyFill="1" applyBorder="1" applyAlignment="1">
      <alignment horizontal="left"/>
    </xf>
    <xf numFmtId="0" fontId="33" fillId="21" borderId="55" xfId="0" applyFont="1" applyFill="1" applyBorder="1"/>
    <xf numFmtId="0" fontId="33" fillId="0" borderId="0" xfId="0" applyFont="1"/>
    <xf numFmtId="170" fontId="33" fillId="36" borderId="55" xfId="0" applyNumberFormat="1" applyFont="1" applyFill="1" applyBorder="1" applyAlignment="1">
      <alignment horizontal="right" indent="2"/>
    </xf>
    <xf numFmtId="0" fontId="33" fillId="36" borderId="56" xfId="0" applyFont="1" applyFill="1" applyBorder="1"/>
    <xf numFmtId="9" fontId="33" fillId="36" borderId="56" xfId="0" applyNumberFormat="1" applyFont="1" applyFill="1" applyBorder="1" applyAlignment="1">
      <alignment horizontal="center"/>
    </xf>
    <xf numFmtId="0" fontId="33" fillId="21" borderId="56" xfId="0" applyFont="1" applyFill="1" applyBorder="1"/>
    <xf numFmtId="0" fontId="6" fillId="16" borderId="0" xfId="0" applyFont="1" applyFill="1"/>
    <xf numFmtId="0" fontId="33" fillId="16" borderId="0" xfId="0" applyFont="1" applyFill="1" applyAlignment="1">
      <alignment horizontal="left"/>
    </xf>
    <xf numFmtId="170" fontId="33" fillId="16" borderId="0" xfId="0" applyNumberFormat="1" applyFont="1" applyFill="1" applyAlignment="1">
      <alignment horizontal="right" indent="2"/>
    </xf>
    <xf numFmtId="0" fontId="33" fillId="16" borderId="0" xfId="0" applyFont="1" applyFill="1"/>
    <xf numFmtId="0" fontId="33" fillId="16" borderId="0" xfId="0" applyFont="1" applyFill="1" applyAlignment="1">
      <alignment horizontal="center"/>
    </xf>
    <xf numFmtId="0" fontId="52" fillId="16" borderId="0" xfId="0" applyFont="1" applyFill="1"/>
    <xf numFmtId="0" fontId="21" fillId="19" borderId="0" xfId="0" applyFont="1" applyFill="1" applyAlignment="1">
      <alignment horizontal="left"/>
    </xf>
    <xf numFmtId="170" fontId="21" fillId="19" borderId="0" xfId="0" applyNumberFormat="1" applyFont="1" applyFill="1" applyAlignment="1">
      <alignment horizontal="right" indent="2"/>
    </xf>
    <xf numFmtId="0" fontId="21" fillId="19" borderId="0" xfId="0" applyFont="1" applyFill="1"/>
    <xf numFmtId="0" fontId="21" fillId="19" borderId="0" xfId="0" applyFont="1" applyFill="1" applyAlignment="1">
      <alignment horizontal="center"/>
    </xf>
    <xf numFmtId="0" fontId="33" fillId="38" borderId="0" xfId="0" applyFont="1" applyFill="1" applyAlignment="1">
      <alignment horizontal="left"/>
    </xf>
    <xf numFmtId="170" fontId="33" fillId="38" borderId="0" xfId="0" applyNumberFormat="1" applyFont="1" applyFill="1" applyAlignment="1">
      <alignment horizontal="right" indent="2"/>
    </xf>
    <xf numFmtId="0" fontId="33" fillId="38" borderId="0" xfId="0" applyFont="1" applyFill="1"/>
    <xf numFmtId="0" fontId="6" fillId="38" borderId="0" xfId="0" applyFont="1" applyFill="1" applyAlignment="1">
      <alignment horizontal="center"/>
    </xf>
    <xf numFmtId="0" fontId="21" fillId="13" borderId="0" xfId="0" applyFont="1" applyFill="1" applyAlignment="1">
      <alignment horizontal="left"/>
    </xf>
    <xf numFmtId="170" fontId="21" fillId="13" borderId="0" xfId="0" applyNumberFormat="1" applyFont="1" applyFill="1" applyAlignment="1">
      <alignment horizontal="right" indent="2"/>
    </xf>
    <xf numFmtId="0" fontId="21" fillId="13" borderId="0" xfId="0" applyFont="1" applyFill="1"/>
    <xf numFmtId="0" fontId="21" fillId="13" borderId="0" xfId="0" applyFont="1" applyFill="1" applyAlignment="1">
      <alignment horizontal="center"/>
    </xf>
    <xf numFmtId="0" fontId="33" fillId="35" borderId="0" xfId="0" applyFont="1" applyFill="1" applyAlignment="1">
      <alignment horizontal="left"/>
    </xf>
    <xf numFmtId="170" fontId="33" fillId="35" borderId="0" xfId="0" applyNumberFormat="1" applyFont="1" applyFill="1" applyAlignment="1">
      <alignment horizontal="right" indent="2"/>
    </xf>
    <xf numFmtId="0" fontId="33" fillId="35" borderId="0" xfId="0" applyFont="1" applyFill="1"/>
    <xf numFmtId="0" fontId="6" fillId="35" borderId="0" xfId="0" applyFont="1" applyFill="1" applyAlignment="1">
      <alignment horizontal="center"/>
    </xf>
    <xf numFmtId="0" fontId="33" fillId="10" borderId="0" xfId="0" applyFont="1" applyFill="1" applyAlignment="1">
      <alignment horizontal="left"/>
    </xf>
    <xf numFmtId="170" fontId="33" fillId="10" borderId="0" xfId="0" applyNumberFormat="1" applyFont="1" applyFill="1" applyAlignment="1">
      <alignment horizontal="right" indent="2"/>
    </xf>
    <xf numFmtId="0" fontId="33" fillId="10" borderId="0" xfId="0" applyFont="1" applyFill="1"/>
    <xf numFmtId="0" fontId="6" fillId="10" borderId="0" xfId="0" applyFont="1" applyFill="1" applyAlignment="1">
      <alignment horizontal="center"/>
    </xf>
    <xf numFmtId="0" fontId="33" fillId="24" borderId="0" xfId="0" applyFont="1" applyFill="1" applyAlignment="1">
      <alignment horizontal="left"/>
    </xf>
    <xf numFmtId="170" fontId="33" fillId="24" borderId="0" xfId="0" applyNumberFormat="1" applyFont="1" applyFill="1" applyAlignment="1">
      <alignment horizontal="right" indent="2"/>
    </xf>
    <xf numFmtId="0" fontId="33" fillId="24" borderId="0" xfId="0" applyFont="1" applyFill="1"/>
    <xf numFmtId="0" fontId="6" fillId="24" borderId="0" xfId="0" applyFont="1" applyFill="1" applyAlignment="1">
      <alignment horizontal="center"/>
    </xf>
    <xf numFmtId="0" fontId="53" fillId="16" borderId="0" xfId="0" applyFont="1" applyFill="1" applyAlignment="1">
      <alignment horizontal="right" vertical="center"/>
    </xf>
    <xf numFmtId="0" fontId="0" fillId="0" borderId="0" xfId="0" applyBorder="1"/>
    <xf numFmtId="0" fontId="21" fillId="33" borderId="0" xfId="0" applyFont="1" applyFill="1" applyBorder="1" applyAlignment="1">
      <alignment horizontal="center" vertical="center"/>
    </xf>
    <xf numFmtId="0" fontId="21" fillId="34" borderId="0" xfId="0" applyNumberFormat="1" applyFont="1" applyFill="1" applyBorder="1"/>
    <xf numFmtId="0" fontId="10" fillId="0" borderId="0" xfId="0" applyFont="1" applyBorder="1" applyAlignment="1">
      <alignment horizontal="center" vertical="center"/>
    </xf>
    <xf numFmtId="0" fontId="21" fillId="15" borderId="0" xfId="0" applyNumberFormat="1" applyFont="1" applyFill="1" applyBorder="1"/>
    <xf numFmtId="0" fontId="21" fillId="37" borderId="0" xfId="0" applyNumberFormat="1" applyFont="1" applyFill="1" applyBorder="1"/>
    <xf numFmtId="0" fontId="21" fillId="39" borderId="0" xfId="0" applyFont="1" applyFill="1" applyBorder="1" applyAlignment="1">
      <alignment horizontal="center" vertical="center"/>
    </xf>
    <xf numFmtId="0" fontId="21" fillId="39" borderId="0" xfId="0" applyNumberFormat="1" applyFont="1" applyFill="1" applyBorder="1"/>
    <xf numFmtId="0" fontId="21" fillId="37" borderId="0" xfId="0" applyFont="1" applyFill="1" applyBorder="1" applyAlignment="1">
      <alignment horizontal="center"/>
    </xf>
    <xf numFmtId="0" fontId="26" fillId="40" borderId="0" xfId="0" applyFont="1" applyFill="1" applyBorder="1" applyAlignment="1">
      <alignment horizontal="left"/>
    </xf>
    <xf numFmtId="0" fontId="6" fillId="40" borderId="0" xfId="0" applyNumberFormat="1" applyFont="1" applyFill="1" applyBorder="1"/>
    <xf numFmtId="0" fontId="6" fillId="40" borderId="0" xfId="0" applyFont="1" applyFill="1" applyBorder="1" applyAlignment="1">
      <alignment horizontal="centerContinuous"/>
    </xf>
    <xf numFmtId="0" fontId="26" fillId="40" borderId="0" xfId="0" applyFont="1" applyFill="1" applyBorder="1" applyAlignment="1">
      <alignment horizontal="centerContinuous"/>
    </xf>
    <xf numFmtId="0" fontId="54" fillId="16" borderId="0" xfId="0" applyFont="1" applyFill="1"/>
    <xf numFmtId="0" fontId="33" fillId="0" borderId="0" xfId="0" applyFont="1" applyAlignment="1">
      <alignment horizontal="left" vertical="center"/>
    </xf>
    <xf numFmtId="0" fontId="33" fillId="24" borderId="0" xfId="0" applyFont="1" applyFill="1" applyAlignment="1">
      <alignment horizontal="left" vertical="center"/>
    </xf>
    <xf numFmtId="0" fontId="6" fillId="16" borderId="0" xfId="0" applyFont="1" applyFill="1" applyAlignment="1">
      <alignment vertical="center"/>
    </xf>
    <xf numFmtId="166" fontId="33" fillId="0" borderId="0" xfId="0" applyNumberFormat="1" applyFont="1" applyAlignment="1">
      <alignment vertical="center"/>
    </xf>
    <xf numFmtId="166" fontId="33" fillId="24" borderId="0" xfId="0" applyNumberFormat="1" applyFont="1" applyFill="1" applyAlignment="1">
      <alignment vertical="center"/>
    </xf>
    <xf numFmtId="166" fontId="33" fillId="0" borderId="0" xfId="0" applyNumberFormat="1" applyFont="1" applyAlignment="1">
      <alignment horizontal="right" vertical="center"/>
    </xf>
    <xf numFmtId="166" fontId="33" fillId="24" borderId="0" xfId="0" applyNumberFormat="1" applyFont="1" applyFill="1" applyAlignment="1">
      <alignment horizontal="right" vertical="center"/>
    </xf>
    <xf numFmtId="0" fontId="6" fillId="0" borderId="0" xfId="0" applyFont="1" applyAlignment="1">
      <alignment horizontal="center" vertical="center"/>
    </xf>
    <xf numFmtId="0" fontId="51" fillId="0" borderId="0" xfId="0" applyFont="1"/>
    <xf numFmtId="0" fontId="6" fillId="41" borderId="7" xfId="0" applyFont="1" applyFill="1" applyBorder="1" applyAlignment="1">
      <alignment horizontal="centerContinuous"/>
    </xf>
    <xf numFmtId="0" fontId="6" fillId="41" borderId="42" xfId="0" applyFont="1" applyFill="1" applyBorder="1" applyAlignment="1">
      <alignment horizontal="centerContinuous"/>
    </xf>
    <xf numFmtId="0" fontId="6" fillId="41" borderId="9" xfId="0" applyFont="1" applyFill="1" applyBorder="1" applyAlignment="1">
      <alignment horizontal="center" vertical="center"/>
    </xf>
    <xf numFmtId="0" fontId="6" fillId="41" borderId="9" xfId="0" applyFont="1" applyFill="1" applyBorder="1" applyAlignment="1">
      <alignment horizontal="center"/>
    </xf>
    <xf numFmtId="0" fontId="55" fillId="0" borderId="9"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9" xfId="0" applyFont="1" applyFill="1" applyBorder="1" applyAlignment="1">
      <alignment horizontal="center"/>
    </xf>
    <xf numFmtId="0" fontId="6" fillId="0" borderId="0" xfId="0" applyFont="1" applyFill="1" applyAlignment="1">
      <alignment horizontal="center" vertical="center"/>
    </xf>
    <xf numFmtId="0" fontId="6" fillId="42"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xf>
    <xf numFmtId="0" fontId="6" fillId="43" borderId="9" xfId="0" applyFont="1" applyFill="1" applyBorder="1" applyAlignment="1">
      <alignment horizontal="center"/>
    </xf>
    <xf numFmtId="0" fontId="55" fillId="0" borderId="9" xfId="0" applyFont="1" applyBorder="1" applyAlignment="1">
      <alignment horizontal="center" vertical="center"/>
    </xf>
    <xf numFmtId="0" fontId="6" fillId="0" borderId="0" xfId="0" applyFont="1" applyFill="1"/>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Fill="1" applyAlignment="1">
      <alignment horizontal="center"/>
    </xf>
    <xf numFmtId="165" fontId="6" fillId="0" borderId="0" xfId="0" applyNumberFormat="1" applyFont="1"/>
    <xf numFmtId="165" fontId="6" fillId="0" borderId="0" xfId="0" applyNumberFormat="1" applyFont="1" applyAlignment="1">
      <alignment horizontal="center" vertical="center"/>
    </xf>
    <xf numFmtId="165" fontId="6" fillId="41" borderId="8" xfId="0" applyNumberFormat="1" applyFont="1" applyFill="1" applyBorder="1" applyAlignment="1">
      <alignment horizontal="centerContinuous"/>
    </xf>
    <xf numFmtId="165" fontId="6" fillId="41" borderId="9" xfId="0" applyNumberFormat="1" applyFont="1" applyFill="1" applyBorder="1" applyAlignment="1">
      <alignment horizontal="center"/>
    </xf>
    <xf numFmtId="165" fontId="6" fillId="0" borderId="9" xfId="0" applyNumberFormat="1" applyFont="1" applyFill="1" applyBorder="1" applyAlignment="1">
      <alignment horizontal="center"/>
    </xf>
    <xf numFmtId="165" fontId="6" fillId="0" borderId="9" xfId="0" applyNumberFormat="1" applyFont="1" applyBorder="1" applyAlignment="1">
      <alignment horizontal="center"/>
    </xf>
    <xf numFmtId="165" fontId="6" fillId="0" borderId="0" xfId="0" applyNumberFormat="1" applyFont="1" applyAlignment="1">
      <alignment horizontal="center" vertical="center" wrapText="1"/>
    </xf>
    <xf numFmtId="171" fontId="6" fillId="0" borderId="0" xfId="0" applyNumberFormat="1" applyFont="1"/>
    <xf numFmtId="0" fontId="4" fillId="0" borderId="0" xfId="0" applyFont="1"/>
    <xf numFmtId="171" fontId="4" fillId="0" borderId="0" xfId="0" applyNumberFormat="1" applyFont="1"/>
    <xf numFmtId="165" fontId="4" fillId="0" borderId="0" xfId="0" applyNumberFormat="1" applyFont="1"/>
    <xf numFmtId="165" fontId="6" fillId="0" borderId="0" xfId="0" applyNumberFormat="1" applyFont="1" applyAlignment="1">
      <alignment vertical="center"/>
    </xf>
    <xf numFmtId="165" fontId="26" fillId="0" borderId="0" xfId="0" applyNumberFormat="1" applyFont="1" applyAlignment="1">
      <alignment horizontal="center" vertical="center"/>
    </xf>
    <xf numFmtId="0" fontId="4" fillId="0" borderId="0" xfId="0" applyFont="1" applyAlignment="1">
      <alignment horizontal="center"/>
    </xf>
    <xf numFmtId="165" fontId="42" fillId="21" borderId="0" xfId="0" applyNumberFormat="1" applyFont="1" applyFill="1" applyAlignment="1">
      <alignment horizontal="center" vertical="center"/>
    </xf>
    <xf numFmtId="0" fontId="57" fillId="7" borderId="0" xfId="0" applyFont="1" applyFill="1"/>
    <xf numFmtId="171" fontId="6" fillId="7" borderId="0" xfId="0" applyNumberFormat="1" applyFont="1" applyFill="1"/>
    <xf numFmtId="0" fontId="6" fillId="7" borderId="0" xfId="0" applyFont="1" applyFill="1"/>
    <xf numFmtId="165" fontId="6" fillId="7" borderId="0" xfId="0" applyNumberFormat="1" applyFont="1" applyFill="1"/>
    <xf numFmtId="0" fontId="6" fillId="7" borderId="0" xfId="0" applyFont="1" applyFill="1" applyAlignment="1">
      <alignment horizontal="center"/>
    </xf>
    <xf numFmtId="165" fontId="6" fillId="7" borderId="0" xfId="0" applyNumberFormat="1" applyFont="1" applyFill="1" applyAlignment="1">
      <alignment vertical="center"/>
    </xf>
    <xf numFmtId="0" fontId="6" fillId="24" borderId="0" xfId="0" applyFont="1" applyFill="1"/>
    <xf numFmtId="171" fontId="6" fillId="24" borderId="0" xfId="0" applyNumberFormat="1" applyFont="1" applyFill="1"/>
    <xf numFmtId="165" fontId="6" fillId="24" borderId="0" xfId="0" applyNumberFormat="1" applyFont="1" applyFill="1"/>
    <xf numFmtId="165" fontId="6" fillId="24" borderId="0" xfId="0" applyNumberFormat="1" applyFont="1" applyFill="1" applyAlignment="1">
      <alignment vertical="center"/>
    </xf>
    <xf numFmtId="165" fontId="33" fillId="21" borderId="0" xfId="0" applyNumberFormat="1" applyFont="1" applyFill="1" applyAlignment="1">
      <alignment horizontal="center" vertical="center"/>
    </xf>
    <xf numFmtId="165" fontId="33" fillId="21" borderId="0" xfId="0" applyNumberFormat="1" applyFont="1" applyFill="1" applyAlignment="1">
      <alignment horizontal="center" vertical="center" wrapText="1"/>
    </xf>
    <xf numFmtId="0" fontId="33" fillId="21" borderId="0" xfId="0" applyFont="1" applyFill="1" applyAlignment="1">
      <alignment vertical="center"/>
    </xf>
    <xf numFmtId="171" fontId="33" fillId="21" borderId="0" xfId="0" applyNumberFormat="1" applyFont="1" applyFill="1" applyAlignment="1">
      <alignment horizontal="right" vertical="center"/>
    </xf>
    <xf numFmtId="0" fontId="33" fillId="21" borderId="0" xfId="0" applyFont="1" applyFill="1" applyAlignment="1">
      <alignment horizontal="right" vertical="center"/>
    </xf>
    <xf numFmtId="0" fontId="33" fillId="21" borderId="0" xfId="0" applyFont="1" applyFill="1" applyAlignment="1">
      <alignment horizontal="center" vertical="center"/>
    </xf>
    <xf numFmtId="165" fontId="26" fillId="0" borderId="0" xfId="0" applyNumberFormat="1" applyFont="1" applyAlignment="1">
      <alignment vertical="center"/>
    </xf>
    <xf numFmtId="165" fontId="26" fillId="24" borderId="0" xfId="0" applyNumberFormat="1" applyFont="1" applyFill="1" applyAlignment="1">
      <alignment vertical="center"/>
    </xf>
    <xf numFmtId="165" fontId="26" fillId="7" borderId="0" xfId="0" applyNumberFormat="1" applyFont="1" applyFill="1" applyAlignment="1">
      <alignment vertical="center"/>
    </xf>
    <xf numFmtId="165" fontId="26" fillId="0" borderId="0" xfId="0" applyNumberFormat="1" applyFont="1"/>
    <xf numFmtId="0" fontId="58" fillId="26" borderId="57" xfId="0" applyFont="1" applyFill="1" applyBorder="1" applyAlignment="1">
      <alignment horizontal="center" vertical="center"/>
    </xf>
    <xf numFmtId="0" fontId="59" fillId="26" borderId="58" xfId="0" applyFont="1" applyFill="1" applyBorder="1" applyAlignment="1">
      <alignment horizontal="center" vertical="center"/>
    </xf>
    <xf numFmtId="0" fontId="26" fillId="44" borderId="59" xfId="0" applyFont="1" applyFill="1" applyBorder="1" applyAlignment="1">
      <alignment vertical="center" wrapText="1"/>
    </xf>
    <xf numFmtId="0" fontId="51" fillId="44" borderId="40" xfId="0" applyFont="1" applyFill="1" applyBorder="1" applyAlignment="1">
      <alignment vertical="center" wrapText="1"/>
    </xf>
    <xf numFmtId="0" fontId="61" fillId="44" borderId="40" xfId="0" applyFont="1" applyFill="1" applyBorder="1" applyAlignment="1">
      <alignment vertical="center"/>
    </xf>
    <xf numFmtId="0" fontId="48" fillId="0" borderId="0" xfId="0" applyFont="1" applyAlignment="1">
      <alignment vertical="center"/>
    </xf>
    <xf numFmtId="0" fontId="47" fillId="0" borderId="0" xfId="0" applyFont="1" applyAlignment="1">
      <alignment vertical="center"/>
    </xf>
    <xf numFmtId="0" fontId="62" fillId="45" borderId="60" xfId="0" applyFont="1" applyFill="1" applyBorder="1" applyAlignment="1">
      <alignment vertical="center"/>
    </xf>
    <xf numFmtId="0" fontId="64" fillId="0" borderId="0" xfId="0" applyFont="1"/>
    <xf numFmtId="0" fontId="6" fillId="48" borderId="63" xfId="0" applyFont="1" applyFill="1" applyBorder="1" applyAlignment="1">
      <alignment vertical="center"/>
    </xf>
    <xf numFmtId="0" fontId="6" fillId="48" borderId="63" xfId="0" applyFont="1" applyFill="1" applyBorder="1" applyAlignment="1">
      <alignment horizontal="center" vertical="center"/>
    </xf>
    <xf numFmtId="0" fontId="26" fillId="48" borderId="63" xfId="0" applyFont="1" applyFill="1" applyBorder="1" applyAlignment="1">
      <alignment horizontal="center" vertical="center"/>
    </xf>
    <xf numFmtId="0" fontId="26" fillId="48" borderId="64" xfId="0" applyFont="1" applyFill="1" applyBorder="1" applyAlignment="1">
      <alignment horizontal="center" vertical="center"/>
    </xf>
    <xf numFmtId="10" fontId="6" fillId="48" borderId="63" xfId="0" applyNumberFormat="1" applyFont="1" applyFill="1" applyBorder="1" applyAlignment="1">
      <alignment horizontal="center" vertical="center"/>
    </xf>
    <xf numFmtId="0" fontId="6" fillId="49" borderId="63" xfId="0" applyFont="1" applyFill="1" applyBorder="1" applyAlignment="1">
      <alignment vertical="center"/>
    </xf>
    <xf numFmtId="0" fontId="6" fillId="49" borderId="63" xfId="0" applyFont="1" applyFill="1" applyBorder="1" applyAlignment="1">
      <alignment horizontal="center" vertical="center"/>
    </xf>
    <xf numFmtId="0" fontId="26" fillId="49" borderId="63" xfId="0" applyFont="1" applyFill="1" applyBorder="1" applyAlignment="1">
      <alignment horizontal="center" vertical="center"/>
    </xf>
    <xf numFmtId="0" fontId="26" fillId="49" borderId="64" xfId="0" applyFont="1" applyFill="1" applyBorder="1" applyAlignment="1">
      <alignment horizontal="center" vertical="center"/>
    </xf>
    <xf numFmtId="10" fontId="6" fillId="49" borderId="63" xfId="0" applyNumberFormat="1" applyFont="1" applyFill="1" applyBorder="1" applyAlignment="1">
      <alignment horizontal="center" vertical="center"/>
    </xf>
    <xf numFmtId="0" fontId="62" fillId="46" borderId="60" xfId="0" applyFont="1" applyFill="1" applyBorder="1" applyAlignment="1">
      <alignment horizontal="center" vertical="center" wrapText="1"/>
    </xf>
    <xf numFmtId="0" fontId="63" fillId="46" borderId="60" xfId="0" applyFont="1" applyFill="1" applyBorder="1" applyAlignment="1">
      <alignment horizontal="center" vertical="center" wrapText="1"/>
    </xf>
    <xf numFmtId="0" fontId="62" fillId="45" borderId="60" xfId="0" applyFont="1" applyFill="1" applyBorder="1" applyAlignment="1">
      <alignment horizontal="center" vertical="center" wrapText="1"/>
    </xf>
    <xf numFmtId="0" fontId="62" fillId="45" borderId="61" xfId="0" applyFont="1" applyFill="1" applyBorder="1" applyAlignment="1">
      <alignment horizontal="center" vertical="center" wrapText="1"/>
    </xf>
    <xf numFmtId="0" fontId="62" fillId="47" borderId="62" xfId="0" applyFont="1" applyFill="1" applyBorder="1" applyAlignment="1">
      <alignment vertical="center" wrapText="1"/>
    </xf>
    <xf numFmtId="0" fontId="6" fillId="51" borderId="63" xfId="0" applyFont="1" applyFill="1" applyBorder="1" applyAlignment="1">
      <alignment vertical="center"/>
    </xf>
    <xf numFmtId="0" fontId="6" fillId="51" borderId="63" xfId="0" applyFont="1" applyFill="1" applyBorder="1" applyAlignment="1">
      <alignment horizontal="center" vertical="center" wrapText="1"/>
    </xf>
    <xf numFmtId="0" fontId="26" fillId="51" borderId="63" xfId="0" applyFont="1" applyFill="1" applyBorder="1" applyAlignment="1">
      <alignment horizontal="center" vertical="center" wrapText="1"/>
    </xf>
    <xf numFmtId="0" fontId="26" fillId="51" borderId="64" xfId="0" applyFont="1" applyFill="1" applyBorder="1" applyAlignment="1">
      <alignment horizontal="center" vertical="center" wrapText="1"/>
    </xf>
    <xf numFmtId="10" fontId="6" fillId="51" borderId="63" xfId="0" applyNumberFormat="1" applyFont="1" applyFill="1" applyBorder="1" applyAlignment="1">
      <alignment horizontal="center" vertical="center" wrapText="1"/>
    </xf>
    <xf numFmtId="0" fontId="6" fillId="50" borderId="65" xfId="0" applyFont="1" applyFill="1" applyBorder="1" applyAlignment="1">
      <alignment vertical="center" wrapText="1"/>
    </xf>
    <xf numFmtId="0" fontId="48" fillId="50" borderId="65" xfId="0" applyFont="1" applyFill="1" applyBorder="1" applyAlignment="1">
      <alignment vertical="center" wrapText="1"/>
    </xf>
    <xf numFmtId="0" fontId="6" fillId="50" borderId="66" xfId="0" applyFont="1" applyFill="1" applyBorder="1" applyAlignment="1">
      <alignment vertical="center" wrapText="1"/>
    </xf>
    <xf numFmtId="0" fontId="6" fillId="51" borderId="63" xfId="0" applyFont="1" applyFill="1" applyBorder="1" applyAlignment="1">
      <alignment vertical="center" wrapText="1"/>
    </xf>
    <xf numFmtId="0" fontId="26" fillId="51" borderId="63" xfId="0" applyFont="1" applyFill="1" applyBorder="1" applyAlignment="1">
      <alignment vertical="center" wrapText="1"/>
    </xf>
    <xf numFmtId="0" fontId="26" fillId="51" borderId="64" xfId="0" applyFont="1" applyFill="1" applyBorder="1" applyAlignment="1">
      <alignment vertical="center" wrapText="1"/>
    </xf>
    <xf numFmtId="10" fontId="6" fillId="51" borderId="63" xfId="0" applyNumberFormat="1" applyFont="1" applyFill="1" applyBorder="1" applyAlignment="1">
      <alignment vertical="center" wrapText="1"/>
    </xf>
    <xf numFmtId="0" fontId="26" fillId="51" borderId="70" xfId="0" applyFont="1" applyFill="1" applyBorder="1" applyAlignment="1">
      <alignment vertical="center" wrapText="1"/>
    </xf>
    <xf numFmtId="0" fontId="62" fillId="45" borderId="71" xfId="0" applyFont="1" applyFill="1" applyBorder="1" applyAlignment="1">
      <alignment horizontal="center" vertical="center" wrapText="1"/>
    </xf>
    <xf numFmtId="0" fontId="51" fillId="51" borderId="72" xfId="0" applyFont="1" applyFill="1" applyBorder="1" applyAlignment="1">
      <alignment horizontal="center" vertical="center" wrapText="1"/>
    </xf>
    <xf numFmtId="0" fontId="6" fillId="51" borderId="72" xfId="0" applyFont="1" applyFill="1" applyBorder="1" applyAlignment="1">
      <alignment vertical="center"/>
    </xf>
    <xf numFmtId="0" fontId="6" fillId="51" borderId="72" xfId="0" applyFont="1" applyFill="1" applyBorder="1" applyAlignment="1">
      <alignment horizontal="center" vertical="center" wrapText="1"/>
    </xf>
    <xf numFmtId="0" fontId="26" fillId="51" borderId="73" xfId="0" applyFont="1" applyFill="1" applyBorder="1" applyAlignment="1">
      <alignment horizontal="center" vertical="center" wrapText="1"/>
    </xf>
    <xf numFmtId="10" fontId="6" fillId="51" borderId="72" xfId="0" applyNumberFormat="1" applyFont="1" applyFill="1" applyBorder="1" applyAlignment="1">
      <alignment horizontal="center" vertical="center" wrapText="1"/>
    </xf>
    <xf numFmtId="0" fontId="6" fillId="50" borderId="74" xfId="0" applyFont="1" applyFill="1" applyBorder="1" applyAlignment="1">
      <alignment vertical="center" wrapText="1"/>
    </xf>
    <xf numFmtId="0" fontId="67" fillId="51" borderId="72" xfId="0" applyFont="1" applyFill="1" applyBorder="1" applyAlignment="1">
      <alignment horizontal="center" vertical="center" wrapText="1"/>
    </xf>
    <xf numFmtId="0" fontId="26" fillId="51" borderId="70" xfId="0" applyFont="1" applyFill="1" applyBorder="1" applyAlignment="1">
      <alignment horizontal="center" vertical="center" wrapText="1"/>
    </xf>
    <xf numFmtId="4" fontId="6" fillId="51" borderId="63" xfId="0" applyNumberFormat="1" applyFont="1" applyFill="1" applyBorder="1" applyAlignment="1">
      <alignment horizontal="center" vertical="center" wrapText="1"/>
    </xf>
    <xf numFmtId="4" fontId="26" fillId="51" borderId="70" xfId="0" applyNumberFormat="1" applyFont="1" applyFill="1" applyBorder="1" applyAlignment="1">
      <alignment horizontal="center" vertical="center" wrapText="1"/>
    </xf>
    <xf numFmtId="4" fontId="6" fillId="51" borderId="72" xfId="0" applyNumberFormat="1" applyFont="1" applyFill="1" applyBorder="1" applyAlignment="1">
      <alignment horizontal="center" vertical="center" wrapText="1"/>
    </xf>
    <xf numFmtId="4" fontId="26" fillId="51" borderId="73" xfId="0" applyNumberFormat="1" applyFont="1" applyFill="1" applyBorder="1" applyAlignment="1">
      <alignment horizontal="center" vertical="center" wrapText="1"/>
    </xf>
    <xf numFmtId="0" fontId="64" fillId="0" borderId="0" xfId="0" applyFont="1" applyAlignment="1">
      <alignment wrapText="1"/>
    </xf>
    <xf numFmtId="0" fontId="62" fillId="45" borderId="60" xfId="0" applyFont="1" applyFill="1" applyBorder="1" applyAlignment="1">
      <alignment vertical="center" wrapText="1"/>
    </xf>
    <xf numFmtId="0" fontId="6" fillId="51" borderId="67" xfId="0" applyFont="1" applyFill="1" applyBorder="1" applyAlignment="1">
      <alignment horizontal="center" vertical="center" wrapText="1"/>
    </xf>
    <xf numFmtId="0" fontId="64" fillId="0" borderId="0" xfId="0" applyFont="1" applyAlignment="1">
      <alignment horizontal="center"/>
    </xf>
    <xf numFmtId="0" fontId="68" fillId="45" borderId="60" xfId="0" applyFont="1" applyFill="1" applyBorder="1" applyAlignment="1">
      <alignment horizontal="center" vertical="center" wrapText="1"/>
    </xf>
    <xf numFmtId="10" fontId="6" fillId="51" borderId="67" xfId="0" applyNumberFormat="1" applyFont="1" applyFill="1" applyBorder="1" applyAlignment="1">
      <alignment vertical="center" wrapText="1"/>
    </xf>
    <xf numFmtId="0" fontId="6" fillId="51" borderId="67" xfId="0" applyFont="1" applyFill="1" applyBorder="1" applyAlignment="1">
      <alignment vertical="center"/>
    </xf>
    <xf numFmtId="0" fontId="6" fillId="51" borderId="67" xfId="0" applyFont="1" applyFill="1" applyBorder="1" applyAlignment="1">
      <alignment vertical="center" wrapText="1"/>
    </xf>
    <xf numFmtId="0" fontId="6" fillId="51" borderId="68" xfId="0" applyFont="1" applyFill="1" applyBorder="1" applyAlignment="1">
      <alignment vertical="center" wrapText="1"/>
    </xf>
    <xf numFmtId="0" fontId="6" fillId="51" borderId="69" xfId="0" applyFont="1" applyFill="1" applyBorder="1" applyAlignment="1">
      <alignment vertical="center" wrapText="1"/>
    </xf>
    <xf numFmtId="0" fontId="67" fillId="51" borderId="75" xfId="0" applyFont="1" applyFill="1" applyBorder="1" applyAlignment="1">
      <alignment vertical="center" wrapText="1"/>
    </xf>
    <xf numFmtId="0" fontId="67" fillId="51" borderId="0" xfId="0" applyFont="1" applyFill="1" applyAlignment="1">
      <alignment vertical="center" wrapText="1"/>
    </xf>
    <xf numFmtId="0" fontId="67" fillId="51" borderId="72" xfId="0" applyFont="1" applyFill="1" applyBorder="1" applyAlignment="1">
      <alignment vertical="center" wrapText="1"/>
    </xf>
    <xf numFmtId="0" fontId="51" fillId="51" borderId="75" xfId="0" applyFont="1" applyFill="1" applyBorder="1" applyAlignment="1">
      <alignment vertical="center" wrapText="1"/>
    </xf>
    <xf numFmtId="0" fontId="51" fillId="51" borderId="0" xfId="0" applyFont="1" applyFill="1" applyAlignment="1">
      <alignment vertical="center" wrapText="1"/>
    </xf>
    <xf numFmtId="0" fontId="26" fillId="51" borderId="76" xfId="0" applyFont="1" applyFill="1" applyBorder="1" applyAlignment="1">
      <alignment vertical="center" wrapText="1"/>
    </xf>
    <xf numFmtId="0" fontId="51" fillId="51" borderId="63" xfId="0" applyFont="1" applyFill="1" applyBorder="1" applyAlignment="1">
      <alignment vertical="center" wrapText="1"/>
    </xf>
    <xf numFmtId="0" fontId="6" fillId="48" borderId="65" xfId="0" applyFont="1" applyFill="1" applyBorder="1" applyAlignment="1">
      <alignment vertical="center" wrapText="1"/>
    </xf>
    <xf numFmtId="169" fontId="6" fillId="51" borderId="72" xfId="0" applyNumberFormat="1" applyFont="1" applyFill="1" applyBorder="1" applyAlignment="1">
      <alignment horizontal="center" vertical="center" wrapText="1"/>
    </xf>
    <xf numFmtId="169" fontId="6" fillId="51" borderId="63" xfId="0" applyNumberFormat="1" applyFont="1" applyFill="1" applyBorder="1" applyAlignment="1">
      <alignment horizontal="center" vertical="center" wrapText="1"/>
    </xf>
    <xf numFmtId="169" fontId="6" fillId="51" borderId="67" xfId="0" applyNumberFormat="1" applyFont="1" applyFill="1" applyBorder="1" applyAlignment="1">
      <alignment vertical="center" wrapText="1"/>
    </xf>
    <xf numFmtId="0" fontId="51" fillId="51" borderId="0" xfId="0" applyFont="1" applyFill="1" applyBorder="1" applyAlignment="1">
      <alignment horizontal="center" vertical="center" wrapText="1"/>
    </xf>
    <xf numFmtId="0" fontId="6" fillId="4" borderId="3" xfId="0" applyFont="1" applyFill="1" applyBorder="1" applyAlignment="1">
      <alignment vertical="center" wrapText="1"/>
    </xf>
    <xf numFmtId="0" fontId="6" fillId="0" borderId="3" xfId="0" applyFont="1" applyBorder="1" applyAlignment="1">
      <alignment vertical="center" wrapText="1"/>
    </xf>
    <xf numFmtId="0" fontId="6" fillId="4" borderId="15" xfId="0" applyFont="1" applyFill="1" applyBorder="1" applyAlignment="1">
      <alignment vertical="center" wrapText="1"/>
    </xf>
    <xf numFmtId="0" fontId="9" fillId="0" borderId="3" xfId="0" applyFont="1" applyBorder="1" applyAlignment="1">
      <alignment vertical="center" wrapText="1"/>
    </xf>
    <xf numFmtId="0" fontId="9" fillId="4" borderId="3" xfId="0" applyFont="1" applyFill="1" applyBorder="1" applyAlignment="1">
      <alignment vertical="center" wrapText="1"/>
    </xf>
    <xf numFmtId="0" fontId="6" fillId="0" borderId="24" xfId="0" applyFont="1" applyBorder="1" applyAlignment="1">
      <alignment vertical="center" wrapText="1"/>
    </xf>
    <xf numFmtId="0" fontId="6" fillId="41" borderId="9" xfId="0" applyFont="1" applyFill="1" applyBorder="1" applyAlignment="1">
      <alignment vertical="center"/>
    </xf>
    <xf numFmtId="0" fontId="55" fillId="0" borderId="9" xfId="0" applyFont="1" applyFill="1" applyBorder="1" applyAlignment="1">
      <alignment vertical="center"/>
    </xf>
    <xf numFmtId="0" fontId="6" fillId="42" borderId="9" xfId="0" applyFont="1" applyFill="1" applyBorder="1" applyAlignment="1">
      <alignment vertical="center"/>
    </xf>
    <xf numFmtId="0" fontId="6" fillId="0" borderId="9" xfId="0" applyFont="1" applyBorder="1" applyAlignment="1">
      <alignment vertical="center"/>
    </xf>
    <xf numFmtId="0" fontId="55" fillId="0" borderId="9" xfId="0" applyFont="1" applyBorder="1" applyAlignment="1">
      <alignment vertical="center"/>
    </xf>
    <xf numFmtId="165" fontId="33" fillId="0" borderId="0" xfId="0" applyNumberFormat="1" applyFont="1"/>
    <xf numFmtId="165" fontId="33" fillId="0" borderId="0" xfId="0" applyNumberFormat="1" applyFont="1" applyAlignment="1">
      <alignment vertical="center"/>
    </xf>
    <xf numFmtId="165" fontId="33" fillId="24" borderId="0" xfId="0" applyNumberFormat="1" applyFont="1" applyFill="1" applyAlignment="1">
      <alignment vertical="center"/>
    </xf>
    <xf numFmtId="9" fontId="21" fillId="14" borderId="78" xfId="0" applyNumberFormat="1" applyFont="1" applyFill="1" applyBorder="1" applyAlignment="1">
      <alignment horizontal="right" vertical="center" wrapText="1"/>
    </xf>
    <xf numFmtId="0" fontId="33" fillId="52" borderId="80" xfId="0" applyFont="1" applyFill="1" applyBorder="1" applyAlignment="1">
      <alignment horizontal="left" vertical="center"/>
    </xf>
    <xf numFmtId="169" fontId="33" fillId="52" borderId="81" xfId="0" applyNumberFormat="1" applyFont="1" applyFill="1" applyBorder="1" applyAlignment="1">
      <alignment vertical="center"/>
    </xf>
    <xf numFmtId="9" fontId="21" fillId="14" borderId="77" xfId="0" applyNumberFormat="1" applyFont="1" applyFill="1" applyBorder="1" applyAlignment="1">
      <alignment horizontal="left" vertical="center" indent="1"/>
    </xf>
    <xf numFmtId="0" fontId="33" fillId="0" borderId="0" xfId="0" applyFont="1" applyAlignment="1">
      <alignment horizontal="left" indent="1"/>
    </xf>
    <xf numFmtId="0" fontId="33" fillId="16" borderId="0" xfId="0" applyFont="1" applyFill="1" applyAlignment="1">
      <alignment horizontal="left" indent="1"/>
    </xf>
    <xf numFmtId="9" fontId="21" fillId="14" borderId="79" xfId="0" applyNumberFormat="1" applyFont="1" applyFill="1" applyBorder="1" applyAlignment="1">
      <alignment horizontal="left" vertical="center" wrapText="1" indent="1"/>
    </xf>
    <xf numFmtId="0" fontId="33" fillId="0" borderId="0" xfId="0" applyFont="1" applyAlignment="1">
      <alignment horizontal="left" vertical="center" wrapText="1" indent="1"/>
    </xf>
    <xf numFmtId="0" fontId="33" fillId="24" borderId="0" xfId="0" applyFont="1" applyFill="1" applyAlignment="1">
      <alignment horizontal="left" vertical="center" wrapText="1" indent="1"/>
    </xf>
    <xf numFmtId="169" fontId="33" fillId="52" borderId="82" xfId="0" applyNumberFormat="1" applyFont="1" applyFill="1" applyBorder="1" applyAlignment="1">
      <alignment horizontal="left" vertical="center" indent="1"/>
    </xf>
    <xf numFmtId="0" fontId="6" fillId="16" borderId="47" xfId="0" applyFont="1" applyFill="1" applyBorder="1" applyAlignment="1">
      <alignment horizontal="centerContinuous"/>
    </xf>
    <xf numFmtId="165" fontId="11" fillId="19" borderId="45" xfId="3" quotePrefix="1" applyNumberFormat="1" applyFont="1" applyFill="1" applyBorder="1" applyAlignment="1">
      <alignment horizontal="center" vertical="center" wrapText="1"/>
    </xf>
    <xf numFmtId="0" fontId="9" fillId="0" borderId="0" xfId="0" applyFont="1" applyBorder="1"/>
    <xf numFmtId="164" fontId="69" fillId="13" borderId="83" xfId="2" applyNumberFormat="1" applyFont="1" applyFill="1" applyBorder="1" applyAlignment="1">
      <alignment horizontal="centerContinuous" vertical="center"/>
    </xf>
    <xf numFmtId="165" fontId="11" fillId="13" borderId="84" xfId="3" applyNumberFormat="1" applyFont="1" applyFill="1" applyBorder="1" applyAlignment="1">
      <alignment horizontal="centerContinuous" vertical="center" wrapText="1"/>
    </xf>
    <xf numFmtId="165" fontId="11" fillId="13" borderId="84" xfId="3" quotePrefix="1" applyNumberFormat="1" applyFont="1" applyFill="1" applyBorder="1" applyAlignment="1">
      <alignment horizontal="centerContinuous" vertical="center" wrapText="1"/>
    </xf>
    <xf numFmtId="164" fontId="11" fillId="13" borderId="85" xfId="2" applyNumberFormat="1" applyFont="1" applyFill="1" applyBorder="1" applyAlignment="1">
      <alignment horizontal="centerContinuous" vertical="center" wrapText="1"/>
    </xf>
    <xf numFmtId="168" fontId="11" fillId="15" borderId="86" xfId="2" applyNumberFormat="1" applyFont="1" applyFill="1" applyBorder="1" applyAlignment="1">
      <alignment horizontal="center" vertical="center" wrapText="1"/>
    </xf>
    <xf numFmtId="164" fontId="11" fillId="13" borderId="87" xfId="2" applyNumberFormat="1" applyFont="1" applyFill="1" applyBorder="1" applyAlignment="1">
      <alignment horizontal="center" vertical="center" wrapText="1"/>
    </xf>
    <xf numFmtId="0" fontId="21" fillId="14" borderId="88" xfId="0" applyFont="1" applyFill="1" applyBorder="1" applyAlignment="1">
      <alignment horizontal="center" vertical="center"/>
    </xf>
    <xf numFmtId="0" fontId="21" fillId="13" borderId="89" xfId="0" applyFont="1" applyFill="1" applyBorder="1" applyAlignment="1">
      <alignment horizontal="center" vertical="center"/>
    </xf>
    <xf numFmtId="0" fontId="21" fillId="14" borderId="89" xfId="0" applyFont="1" applyFill="1" applyBorder="1" applyAlignment="1">
      <alignment horizontal="center" vertical="center"/>
    </xf>
    <xf numFmtId="0" fontId="9" fillId="0" borderId="90" xfId="0" applyFont="1" applyBorder="1"/>
    <xf numFmtId="0" fontId="6" fillId="0" borderId="89" xfId="0" applyFont="1" applyBorder="1" applyAlignment="1">
      <alignment horizontal="center" vertical="center"/>
    </xf>
    <xf numFmtId="0" fontId="6" fillId="4" borderId="89" xfId="0" applyFont="1" applyFill="1" applyBorder="1" applyAlignment="1">
      <alignment horizontal="center" vertical="center"/>
    </xf>
    <xf numFmtId="165" fontId="6" fillId="0" borderId="91" xfId="0" applyNumberFormat="1" applyFont="1" applyBorder="1" applyAlignment="1">
      <alignment vertical="center"/>
    </xf>
    <xf numFmtId="0" fontId="6" fillId="0" borderId="92" xfId="0" applyFont="1" applyBorder="1" applyAlignment="1">
      <alignment horizontal="center" vertical="center"/>
    </xf>
    <xf numFmtId="164" fontId="11" fillId="13" borderId="93" xfId="2" applyNumberFormat="1" applyFont="1" applyFill="1" applyBorder="1" applyAlignment="1">
      <alignment vertical="center"/>
    </xf>
    <xf numFmtId="164" fontId="11" fillId="13" borderId="94" xfId="2" applyNumberFormat="1" applyFont="1" applyFill="1" applyBorder="1" applyAlignment="1">
      <alignment horizontal="center" vertical="center" wrapText="1"/>
    </xf>
    <xf numFmtId="170" fontId="11" fillId="13" borderId="94" xfId="1" applyNumberFormat="1" applyFont="1" applyFill="1" applyBorder="1" applyAlignment="1">
      <alignment horizontal="center" vertical="center" wrapText="1"/>
    </xf>
    <xf numFmtId="164" fontId="11" fillId="13" borderId="94" xfId="2" applyNumberFormat="1" applyFont="1" applyFill="1" applyBorder="1" applyAlignment="1">
      <alignment horizontal="center" vertical="center" wrapText="1" shrinkToFit="1"/>
    </xf>
    <xf numFmtId="164" fontId="11" fillId="13" borderId="94" xfId="2" applyNumberFormat="1" applyFont="1" applyFill="1" applyBorder="1" applyAlignment="1">
      <alignment vertical="center"/>
    </xf>
    <xf numFmtId="164" fontId="11" fillId="15" borderId="94" xfId="2" applyNumberFormat="1" applyFont="1" applyFill="1" applyBorder="1" applyAlignment="1">
      <alignment horizontal="center" vertical="center" wrapText="1"/>
    </xf>
    <xf numFmtId="165" fontId="2" fillId="15" borderId="94" xfId="2" applyNumberFormat="1" applyFont="1" applyFill="1" applyBorder="1" applyAlignment="1">
      <alignment horizontal="center" vertical="center" wrapText="1"/>
    </xf>
    <xf numFmtId="165" fontId="11" fillId="13" borderId="94" xfId="3" applyNumberFormat="1" applyFont="1" applyFill="1" applyBorder="1" applyAlignment="1">
      <alignment horizontal="center" vertical="center" wrapText="1"/>
    </xf>
    <xf numFmtId="165" fontId="11" fillId="13" borderId="94" xfId="3" quotePrefix="1" applyNumberFormat="1" applyFont="1" applyFill="1" applyBorder="1" applyAlignment="1">
      <alignment horizontal="center" vertical="center" wrapText="1"/>
    </xf>
    <xf numFmtId="166" fontId="11" fillId="13" borderId="94" xfId="1" applyNumberFormat="1" applyFont="1" applyFill="1" applyBorder="1" applyAlignment="1">
      <alignment horizontal="center" vertical="center" wrapText="1"/>
    </xf>
    <xf numFmtId="0" fontId="11" fillId="13" borderId="94" xfId="3" applyNumberFormat="1" applyFont="1" applyFill="1" applyBorder="1" applyAlignment="1">
      <alignment horizontal="center" vertical="center" wrapText="1"/>
    </xf>
    <xf numFmtId="0" fontId="11" fillId="13" borderId="95" xfId="3" applyNumberFormat="1" applyFont="1" applyFill="1" applyBorder="1" applyAlignment="1">
      <alignment vertical="center" wrapText="1"/>
    </xf>
    <xf numFmtId="165" fontId="2" fillId="53" borderId="96" xfId="2" applyNumberFormat="1" applyFont="1" applyFill="1" applyBorder="1" applyAlignment="1">
      <alignment horizontal="center" vertical="center" wrapText="1"/>
    </xf>
    <xf numFmtId="165" fontId="6" fillId="4" borderId="98" xfId="0" applyNumberFormat="1" applyFont="1" applyFill="1" applyBorder="1" applyAlignment="1">
      <alignment vertical="center"/>
    </xf>
    <xf numFmtId="165" fontId="6" fillId="0" borderId="100" xfId="0" applyNumberFormat="1" applyFont="1" applyBorder="1" applyAlignment="1">
      <alignment vertical="center"/>
    </xf>
    <xf numFmtId="165" fontId="6" fillId="4" borderId="100" xfId="0" applyNumberFormat="1" applyFont="1" applyFill="1" applyBorder="1" applyAlignment="1">
      <alignment vertical="center"/>
    </xf>
    <xf numFmtId="0" fontId="9" fillId="0" borderId="102" xfId="0" applyFont="1" applyBorder="1"/>
    <xf numFmtId="0" fontId="70" fillId="0" borderId="101" xfId="0" applyFont="1" applyBorder="1" applyAlignment="1">
      <alignment horizontal="center" vertical="center"/>
    </xf>
    <xf numFmtId="165" fontId="70" fillId="4" borderId="99" xfId="0" applyNumberFormat="1" applyFont="1" applyFill="1" applyBorder="1" applyAlignment="1">
      <alignment horizontal="center" vertical="center"/>
    </xf>
    <xf numFmtId="0" fontId="70" fillId="0" borderId="103" xfId="0" applyFont="1" applyBorder="1" applyAlignment="1">
      <alignment horizontal="center" vertical="center"/>
    </xf>
    <xf numFmtId="165" fontId="6" fillId="0" borderId="104" xfId="0" applyNumberFormat="1" applyFont="1" applyBorder="1" applyAlignment="1">
      <alignment vertical="center"/>
    </xf>
    <xf numFmtId="168" fontId="21" fillId="17" borderId="97" xfId="0" applyNumberFormat="1" applyFont="1" applyFill="1" applyBorder="1" applyAlignment="1">
      <alignment horizontal="center" vertical="center"/>
    </xf>
    <xf numFmtId="168" fontId="21" fillId="15" borderId="99" xfId="0" applyNumberFormat="1" applyFont="1" applyFill="1" applyBorder="1" applyAlignment="1">
      <alignment horizontal="center" vertical="center"/>
    </xf>
    <xf numFmtId="168" fontId="21" fillId="17" borderId="99" xfId="0" applyNumberFormat="1" applyFont="1" applyFill="1" applyBorder="1" applyAlignment="1">
      <alignment horizontal="center" vertical="center"/>
    </xf>
    <xf numFmtId="0" fontId="9" fillId="0" borderId="101" xfId="0" applyFont="1" applyBorder="1" applyAlignment="1">
      <alignment horizontal="center"/>
    </xf>
    <xf numFmtId="0" fontId="71" fillId="4" borderId="15" xfId="0" applyFont="1" applyFill="1" applyBorder="1" applyAlignment="1">
      <alignment horizontal="center" vertical="center"/>
    </xf>
    <xf numFmtId="0" fontId="71" fillId="0" borderId="3" xfId="0" applyFont="1" applyBorder="1" applyAlignment="1">
      <alignment horizontal="center" vertical="center"/>
    </xf>
    <xf numFmtId="0" fontId="71" fillId="4" borderId="3" xfId="0" applyFont="1" applyFill="1" applyBorder="1" applyAlignment="1">
      <alignment horizontal="center" vertical="center"/>
    </xf>
    <xf numFmtId="0" fontId="71" fillId="0" borderId="24" xfId="0" applyFont="1" applyBorder="1" applyAlignment="1">
      <alignment horizontal="center" vertical="center"/>
    </xf>
    <xf numFmtId="0" fontId="4" fillId="4" borderId="43" xfId="0" applyFont="1" applyFill="1" applyBorder="1" applyAlignment="1">
      <alignment vertical="center" wrapText="1"/>
    </xf>
    <xf numFmtId="0" fontId="4" fillId="4" borderId="18" xfId="0" applyFont="1" applyFill="1" applyBorder="1" applyAlignment="1">
      <alignment vertical="center" wrapText="1"/>
    </xf>
    <xf numFmtId="165" fontId="6" fillId="0" borderId="2" xfId="0" applyNumberFormat="1" applyFont="1" applyBorder="1" applyAlignment="1">
      <alignment horizontal="center" vertical="center"/>
    </xf>
    <xf numFmtId="165" fontId="6" fillId="4" borderId="2" xfId="0" applyNumberFormat="1" applyFont="1" applyFill="1" applyBorder="1" applyAlignment="1">
      <alignment horizontal="center" vertical="center"/>
    </xf>
    <xf numFmtId="164" fontId="69" fillId="13" borderId="80" xfId="2" applyNumberFormat="1" applyFont="1" applyFill="1" applyBorder="1" applyAlignment="1">
      <alignment vertical="center"/>
    </xf>
    <xf numFmtId="164" fontId="11" fillId="13" borderId="81" xfId="2" applyNumberFormat="1" applyFont="1" applyFill="1" applyBorder="1" applyAlignment="1">
      <alignment horizontal="center" vertical="center" wrapText="1"/>
    </xf>
    <xf numFmtId="170" fontId="11" fillId="13" borderId="81" xfId="1" applyNumberFormat="1" applyFont="1" applyFill="1" applyBorder="1" applyAlignment="1">
      <alignment horizontal="center" vertical="center" wrapText="1"/>
    </xf>
    <xf numFmtId="164" fontId="2" fillId="13" borderId="81" xfId="2" applyNumberFormat="1" applyFont="1" applyFill="1" applyBorder="1" applyAlignment="1">
      <alignment horizontal="center" vertical="center" wrapText="1"/>
    </xf>
    <xf numFmtId="164" fontId="11" fillId="13" borderId="81" xfId="2" applyNumberFormat="1" applyFont="1" applyFill="1" applyBorder="1" applyAlignment="1">
      <alignment vertical="center"/>
    </xf>
    <xf numFmtId="165" fontId="2" fillId="13" borderId="81" xfId="2" applyNumberFormat="1" applyFont="1" applyFill="1" applyBorder="1" applyAlignment="1">
      <alignment horizontal="center" vertical="center" wrapText="1"/>
    </xf>
    <xf numFmtId="165" fontId="11" fillId="13" borderId="81" xfId="3" applyNumberFormat="1" applyFont="1" applyFill="1" applyBorder="1" applyAlignment="1">
      <alignment horizontal="center" vertical="center" wrapText="1"/>
    </xf>
    <xf numFmtId="165" fontId="11" fillId="13" borderId="81" xfId="3" quotePrefix="1" applyNumberFormat="1" applyFont="1" applyFill="1" applyBorder="1" applyAlignment="1">
      <alignment horizontal="center" vertical="center" wrapText="1"/>
    </xf>
    <xf numFmtId="166" fontId="20" fillId="13" borderId="81" xfId="1" applyNumberFormat="1" applyFont="1" applyFill="1" applyBorder="1" applyAlignment="1">
      <alignment horizontal="center" vertical="center" wrapText="1"/>
    </xf>
    <xf numFmtId="0" fontId="2" fillId="13" borderId="81" xfId="3" applyNumberFormat="1" applyFont="1" applyFill="1" applyBorder="1" applyAlignment="1">
      <alignment horizontal="center" vertical="center" wrapText="1"/>
    </xf>
    <xf numFmtId="0" fontId="2" fillId="13" borderId="82" xfId="3" applyNumberFormat="1" applyFont="1" applyFill="1" applyBorder="1" applyAlignment="1">
      <alignment vertical="center" wrapText="1"/>
    </xf>
    <xf numFmtId="164" fontId="11" fillId="13" borderId="80" xfId="2" applyNumberFormat="1" applyFont="1" applyFill="1" applyBorder="1" applyAlignment="1">
      <alignment vertical="center"/>
    </xf>
    <xf numFmtId="164" fontId="11" fillId="13" borderId="81" xfId="2" applyNumberFormat="1" applyFont="1" applyFill="1" applyBorder="1" applyAlignment="1">
      <alignment horizontal="center" vertical="center" wrapText="1" shrinkToFit="1"/>
    </xf>
    <xf numFmtId="164" fontId="11" fillId="15" borderId="81" xfId="2" applyNumberFormat="1" applyFont="1" applyFill="1" applyBorder="1" applyAlignment="1">
      <alignment horizontal="center" vertical="center" wrapText="1"/>
    </xf>
    <xf numFmtId="165" fontId="2" fillId="15" borderId="81" xfId="2" applyNumberFormat="1" applyFont="1" applyFill="1" applyBorder="1" applyAlignment="1">
      <alignment horizontal="center" vertical="center" wrapText="1"/>
    </xf>
    <xf numFmtId="166" fontId="11" fillId="13" borderId="81" xfId="1" applyNumberFormat="1" applyFont="1" applyFill="1" applyBorder="1" applyAlignment="1">
      <alignment horizontal="center" vertical="center" wrapText="1"/>
    </xf>
    <xf numFmtId="0" fontId="11" fillId="13" borderId="81" xfId="3" applyNumberFormat="1" applyFont="1" applyFill="1" applyBorder="1" applyAlignment="1">
      <alignment horizontal="center" vertical="center" wrapText="1"/>
    </xf>
    <xf numFmtId="0" fontId="11" fillId="13" borderId="82" xfId="3" applyNumberFormat="1" applyFont="1" applyFill="1" applyBorder="1" applyAlignment="1">
      <alignment vertical="center" wrapText="1"/>
    </xf>
    <xf numFmtId="165" fontId="2" fillId="13" borderId="106" xfId="2" applyNumberFormat="1" applyFont="1" applyFill="1" applyBorder="1" applyAlignment="1">
      <alignment horizontal="center" vertical="center" wrapText="1"/>
    </xf>
    <xf numFmtId="165" fontId="2" fillId="53" borderId="105" xfId="2" applyNumberFormat="1" applyFont="1" applyFill="1" applyBorder="1" applyAlignment="1">
      <alignment horizontal="center" vertical="center" wrapText="1"/>
    </xf>
    <xf numFmtId="165" fontId="11" fillId="13" borderId="106" xfId="3" quotePrefix="1" applyNumberFormat="1" applyFont="1" applyFill="1" applyBorder="1" applyAlignment="1">
      <alignment horizontal="center" vertical="center" wrapText="1"/>
    </xf>
    <xf numFmtId="0" fontId="6" fillId="4" borderId="107" xfId="0" applyFont="1" applyFill="1" applyBorder="1" applyAlignment="1">
      <alignment vertical="center"/>
    </xf>
    <xf numFmtId="0" fontId="3" fillId="4" borderId="107" xfId="0" applyFont="1" applyFill="1" applyBorder="1" applyAlignment="1">
      <alignment horizontal="center" vertical="center"/>
    </xf>
    <xf numFmtId="10" fontId="3" fillId="4" borderId="107" xfId="1" applyNumberFormat="1" applyFont="1" applyFill="1" applyBorder="1" applyAlignment="1">
      <alignment horizontal="center" vertical="center"/>
    </xf>
    <xf numFmtId="170" fontId="3" fillId="4" borderId="107" xfId="1" applyNumberFormat="1" applyFont="1" applyFill="1" applyBorder="1" applyAlignment="1">
      <alignment horizontal="center" vertical="center"/>
    </xf>
    <xf numFmtId="0" fontId="4" fillId="4" borderId="107" xfId="0" applyFont="1" applyFill="1" applyBorder="1" applyAlignment="1">
      <alignment vertical="center"/>
    </xf>
    <xf numFmtId="0" fontId="71" fillId="4" borderId="107" xfId="0" applyFont="1" applyFill="1" applyBorder="1" applyAlignment="1">
      <alignment horizontal="center" vertical="center"/>
    </xf>
    <xf numFmtId="165" fontId="6" fillId="4" borderId="108" xfId="0" applyNumberFormat="1" applyFont="1" applyFill="1" applyBorder="1" applyAlignment="1">
      <alignment vertical="center"/>
    </xf>
    <xf numFmtId="0" fontId="6" fillId="4" borderId="109" xfId="0" applyFont="1" applyFill="1" applyBorder="1" applyAlignment="1">
      <alignment horizontal="center" vertical="center"/>
    </xf>
    <xf numFmtId="165" fontId="6" fillId="4" borderId="110" xfId="0" applyNumberFormat="1" applyFont="1" applyFill="1" applyBorder="1" applyAlignment="1">
      <alignment vertical="center"/>
    </xf>
    <xf numFmtId="0" fontId="6" fillId="4" borderId="107" xfId="0" applyFont="1" applyFill="1" applyBorder="1" applyAlignment="1">
      <alignment horizontal="center" vertical="center"/>
    </xf>
    <xf numFmtId="0" fontId="10" fillId="4" borderId="110" xfId="0" applyFont="1" applyFill="1" applyBorder="1" applyAlignment="1">
      <alignment horizontal="center" vertical="center"/>
    </xf>
    <xf numFmtId="166" fontId="6" fillId="4" borderId="110" xfId="1" applyNumberFormat="1" applyFont="1" applyFill="1" applyBorder="1" applyAlignment="1">
      <alignment horizontal="center" vertical="center"/>
    </xf>
    <xf numFmtId="0" fontId="4" fillId="4" borderId="111" xfId="0" applyFont="1" applyFill="1" applyBorder="1" applyAlignment="1">
      <alignment vertical="center" wrapText="1"/>
    </xf>
    <xf numFmtId="0" fontId="6" fillId="0" borderId="81" xfId="0" applyFont="1" applyFill="1" applyBorder="1" applyAlignment="1">
      <alignment vertical="center"/>
    </xf>
    <xf numFmtId="0" fontId="3" fillId="0" borderId="81" xfId="0" applyFont="1" applyFill="1" applyBorder="1" applyAlignment="1">
      <alignment horizontal="center" vertical="center"/>
    </xf>
    <xf numFmtId="10" fontId="3" fillId="0" borderId="81" xfId="1" applyNumberFormat="1" applyFont="1" applyFill="1" applyBorder="1" applyAlignment="1">
      <alignment horizontal="center" vertical="center"/>
    </xf>
    <xf numFmtId="170" fontId="3" fillId="0" borderId="81" xfId="1" applyNumberFormat="1" applyFont="1" applyFill="1" applyBorder="1" applyAlignment="1">
      <alignment horizontal="center" vertical="center"/>
    </xf>
    <xf numFmtId="0" fontId="4" fillId="0" borderId="81" xfId="0" applyFont="1" applyFill="1" applyBorder="1" applyAlignment="1">
      <alignment vertical="center"/>
    </xf>
    <xf numFmtId="0" fontId="6" fillId="0" borderId="81" xfId="0" applyFont="1" applyFill="1" applyBorder="1" applyAlignment="1">
      <alignment horizontal="center" vertical="center"/>
    </xf>
    <xf numFmtId="165" fontId="6" fillId="0" borderId="81" xfId="0" applyNumberFormat="1" applyFont="1" applyFill="1" applyBorder="1" applyAlignment="1">
      <alignment vertical="center"/>
    </xf>
    <xf numFmtId="0" fontId="10" fillId="0" borderId="81" xfId="0" applyFont="1" applyFill="1" applyBorder="1" applyAlignment="1">
      <alignment horizontal="center" vertical="center"/>
    </xf>
    <xf numFmtId="166" fontId="6" fillId="0" borderId="81" xfId="1" applyNumberFormat="1" applyFont="1" applyFill="1" applyBorder="1" applyAlignment="1">
      <alignment horizontal="center" vertical="center"/>
    </xf>
    <xf numFmtId="0" fontId="4" fillId="0" borderId="81" xfId="0" applyFont="1" applyFill="1" applyBorder="1" applyAlignment="1">
      <alignment vertical="center" wrapText="1"/>
    </xf>
    <xf numFmtId="165" fontId="6" fillId="0" borderId="16" xfId="0" applyNumberFormat="1" applyFont="1" applyBorder="1" applyAlignment="1">
      <alignment vertical="center"/>
    </xf>
    <xf numFmtId="165" fontId="2" fillId="53" borderId="112" xfId="2" applyNumberFormat="1" applyFont="1" applyFill="1" applyBorder="1" applyAlignment="1">
      <alignment horizontal="center" vertical="center" wrapText="1"/>
    </xf>
    <xf numFmtId="164" fontId="11" fillId="13" borderId="53" xfId="2" applyNumberFormat="1" applyFont="1" applyFill="1" applyBorder="1" applyAlignment="1">
      <alignment vertical="center"/>
    </xf>
    <xf numFmtId="164" fontId="11" fillId="13" borderId="54" xfId="2" applyNumberFormat="1" applyFont="1" applyFill="1" applyBorder="1" applyAlignment="1">
      <alignment vertical="center"/>
    </xf>
    <xf numFmtId="0" fontId="48" fillId="25" borderId="52" xfId="0" applyFont="1" applyFill="1" applyBorder="1" applyAlignment="1">
      <alignment horizontal="center" vertical="center" wrapText="1"/>
    </xf>
    <xf numFmtId="0" fontId="12" fillId="6" borderId="7" xfId="4" applyFont="1" applyFill="1" applyBorder="1" applyAlignment="1">
      <alignment horizontal="center"/>
    </xf>
    <xf numFmtId="0" fontId="12" fillId="6" borderId="8" xfId="4" applyFont="1" applyFill="1" applyBorder="1" applyAlignment="1">
      <alignment horizontal="center"/>
    </xf>
  </cellXfs>
  <cellStyles count="64">
    <cellStyle name="Cardno Field" xfId="3"/>
    <cellStyle name="Comma 2" xfId="7"/>
    <cellStyle name="Comma 2 2" xfId="8"/>
    <cellStyle name="Comma 2 3" xfId="9"/>
    <cellStyle name="Comma 3" xfId="10"/>
    <cellStyle name="Comma 4" xfId="11"/>
    <cellStyle name="Comma 5" xfId="12"/>
    <cellStyle name="Comma 6" xfId="13"/>
    <cellStyle name="Comma 7" xfId="14"/>
    <cellStyle name="Comma 7 2" xfId="15"/>
    <cellStyle name="Comma 8" xfId="16"/>
    <cellStyle name="Comma 9" xfId="17"/>
    <cellStyle name="Comma0" xfId="18"/>
    <cellStyle name="Currency 2" xfId="19"/>
    <cellStyle name="Currency 3" xfId="20"/>
    <cellStyle name="Currency0" xfId="21"/>
    <cellStyle name="Date" xfId="22"/>
    <cellStyle name="Fixed" xfId="23"/>
    <cellStyle name="Normal" xfId="0" builtinId="0"/>
    <cellStyle name="Normal 10" xfId="24"/>
    <cellStyle name="Normal 11" xfId="25"/>
    <cellStyle name="Normal 12" xfId="26"/>
    <cellStyle name="Normal 13" xfId="27"/>
    <cellStyle name="Normal 14" xfId="28"/>
    <cellStyle name="Normal 15" xfId="29"/>
    <cellStyle name="Normal 16" xfId="63"/>
    <cellStyle name="Normal 2" xfId="4"/>
    <cellStyle name="Normal 2 2" xfId="5"/>
    <cellStyle name="Normal 3" xfId="30"/>
    <cellStyle name="Normal 3 2" xfId="31"/>
    <cellStyle name="Normal 3 3" xfId="32"/>
    <cellStyle name="Normal 3 3 2" xfId="33"/>
    <cellStyle name="Normal 3 4" xfId="34"/>
    <cellStyle name="Normal 3 4 2" xfId="35"/>
    <cellStyle name="Normal 3 4 2 2" xfId="36"/>
    <cellStyle name="Normal 3 4 3" xfId="37"/>
    <cellStyle name="Normal 3 5" xfId="38"/>
    <cellStyle name="Normal 3 5 2" xfId="39"/>
    <cellStyle name="Normal 3 6" xfId="40"/>
    <cellStyle name="Normal 3 6 2" xfId="41"/>
    <cellStyle name="Normal 3 7" xfId="42"/>
    <cellStyle name="Normal 3 7 2" xfId="43"/>
    <cellStyle name="Normal 3 8" xfId="44"/>
    <cellStyle name="Normal 4" xfId="45"/>
    <cellStyle name="Normal 5" xfId="46"/>
    <cellStyle name="Normal 5 2" xfId="47"/>
    <cellStyle name="Normal 5 2 2" xfId="48"/>
    <cellStyle name="Normal 5 3" xfId="49"/>
    <cellStyle name="Normal 5 3 2" xfId="50"/>
    <cellStyle name="Normal 6" xfId="51"/>
    <cellStyle name="Normal 6 2" xfId="52"/>
    <cellStyle name="Normal 7" xfId="53"/>
    <cellStyle name="Normal 8" xfId="54"/>
    <cellStyle name="Normal 8 2" xfId="55"/>
    <cellStyle name="Normal 8 2 2" xfId="56"/>
    <cellStyle name="Normal 8 3" xfId="57"/>
    <cellStyle name="Normal 9" xfId="58"/>
    <cellStyle name="Percent" xfId="1" builtinId="5"/>
    <cellStyle name="Percent 2" xfId="6"/>
    <cellStyle name="Percent 3" xfId="59"/>
    <cellStyle name="Percent 4" xfId="60"/>
    <cellStyle name="Percent 5" xfId="61"/>
    <cellStyle name="SCC Field" xfId="2"/>
    <cellStyle name="Style 1" xfId="62"/>
  </cellStyles>
  <dxfs count="663">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indexed="2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theme="1" tint="0.499984740745262"/>
      </font>
    </dxf>
    <dxf>
      <font>
        <color indexed="2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theme="0" tint="-0.24994659260841701"/>
      </font>
    </dxf>
    <dxf>
      <font>
        <color theme="0" tint="-0.24994659260841701"/>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theme="1" tint="0.499984740745262"/>
      </font>
    </dxf>
    <dxf>
      <font>
        <color indexed="22"/>
      </font>
    </dxf>
    <dxf>
      <font>
        <color theme="1" tint="0.499984740745262"/>
      </font>
    </dxf>
    <dxf>
      <font>
        <color indexed="2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indexed="2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theme="1" tint="0.499984740745262"/>
      </font>
    </dxf>
    <dxf>
      <font>
        <color indexed="22"/>
      </font>
    </dxf>
    <dxf>
      <font>
        <color indexed="22"/>
      </font>
    </dxf>
    <dxf>
      <font>
        <color indexed="22"/>
      </font>
    </dxf>
    <dxf>
      <font>
        <color indexed="22"/>
      </font>
    </dxf>
    <dxf>
      <font>
        <color indexed="22"/>
      </font>
    </dxf>
    <dxf>
      <font>
        <color theme="1" tint="0.499984740745262"/>
      </font>
    </dxf>
    <dxf>
      <font>
        <color theme="1" tint="0.49998474074526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1" tint="0.49998474074526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theme="0"/>
      </font>
      <fill>
        <patternFill>
          <bgColor theme="6" tint="-0.499984740745262"/>
        </patternFill>
      </fill>
    </dxf>
    <dxf>
      <font>
        <color theme="0"/>
      </font>
      <fill>
        <patternFill>
          <bgColor theme="9" tint="-0.24994659260841701"/>
        </patternFill>
      </fill>
    </dxf>
    <dxf>
      <font>
        <color theme="0"/>
      </font>
      <fill>
        <patternFill>
          <bgColor theme="5" tint="-0.24994659260841701"/>
        </patternFill>
      </fill>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
      <font>
        <color indexed="22"/>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31"/>
    </mc:Choice>
    <mc:Fallback>
      <c:style val="31"/>
    </mc:Fallback>
  </mc:AlternateContent>
  <c:chart>
    <c:autoTitleDeleted val="1"/>
    <c:view3D>
      <c:rotX val="50"/>
      <c:rotY val="180"/>
      <c:rAngAx val="0"/>
      <c:perspective val="30"/>
    </c:view3D>
    <c:floor>
      <c:thickness val="0"/>
    </c:floor>
    <c:sideWall>
      <c:thickness val="0"/>
    </c:sideWall>
    <c:backWall>
      <c:thickness val="0"/>
    </c:backWall>
    <c:plotArea>
      <c:layout>
        <c:manualLayout>
          <c:layoutTarget val="inner"/>
          <c:xMode val="edge"/>
          <c:yMode val="edge"/>
          <c:x val="6.2521629240789344E-3"/>
          <c:y val="2.4326683090993992E-2"/>
          <c:w val="0.98325466420892249"/>
          <c:h val="0.96225324595161799"/>
        </c:manualLayout>
      </c:layout>
      <c:pie3DChart>
        <c:varyColors val="1"/>
        <c:ser>
          <c:idx val="0"/>
          <c:order val="0"/>
          <c:tx>
            <c:strRef>
              <c:f>Confidence!$D$7</c:f>
              <c:strCache>
                <c:ptCount val="1"/>
                <c:pt idx="0">
                  <c:v>Network Repres %</c:v>
                </c:pt>
              </c:strCache>
            </c:strRef>
          </c:tx>
          <c:explosion val="6"/>
          <c:dPt>
            <c:idx val="0"/>
            <c:bubble3D val="0"/>
            <c:explosion val="2"/>
            <c:spPr>
              <a:solidFill>
                <a:schemeClr val="accent5">
                  <a:lumMod val="50000"/>
                </a:schemeClr>
              </a:solidFill>
            </c:spPr>
          </c:dPt>
          <c:dPt>
            <c:idx val="1"/>
            <c:bubble3D val="0"/>
            <c:explosion val="3"/>
            <c:spPr>
              <a:solidFill>
                <a:schemeClr val="accent5">
                  <a:lumMod val="75000"/>
                </a:schemeClr>
              </a:solidFill>
            </c:spPr>
          </c:dPt>
          <c:dPt>
            <c:idx val="2"/>
            <c:bubble3D val="0"/>
            <c:explosion val="3"/>
            <c:spPr>
              <a:solidFill>
                <a:schemeClr val="accent5">
                  <a:lumMod val="60000"/>
                  <a:lumOff val="40000"/>
                </a:schemeClr>
              </a:solidFill>
            </c:spPr>
          </c:dPt>
          <c:dPt>
            <c:idx val="3"/>
            <c:bubble3D val="0"/>
            <c:explosion val="2"/>
            <c:spPr>
              <a:solidFill>
                <a:schemeClr val="accent5">
                  <a:lumMod val="40000"/>
                  <a:lumOff val="60000"/>
                </a:schemeClr>
              </a:solidFill>
            </c:spPr>
          </c:dPt>
          <c:dPt>
            <c:idx val="4"/>
            <c:bubble3D val="0"/>
            <c:explosion val="0"/>
            <c:spPr>
              <a:solidFill>
                <a:schemeClr val="bg1">
                  <a:lumMod val="65000"/>
                </a:schemeClr>
              </a:solidFill>
            </c:spPr>
          </c:dPt>
          <c:dPt>
            <c:idx val="5"/>
            <c:bubble3D val="0"/>
            <c:explosion val="0"/>
            <c:spPr>
              <a:solidFill>
                <a:schemeClr val="bg1">
                  <a:lumMod val="75000"/>
                </a:schemeClr>
              </a:solidFill>
            </c:spPr>
          </c:dPt>
          <c:dPt>
            <c:idx val="6"/>
            <c:bubble3D val="0"/>
            <c:explosion val="0"/>
            <c:spPr>
              <a:solidFill>
                <a:schemeClr val="bg1">
                  <a:lumMod val="85000"/>
                </a:schemeClr>
              </a:solidFill>
            </c:spPr>
          </c:dPt>
          <c:dLbls>
            <c:dLbl>
              <c:idx val="0"/>
              <c:layout>
                <c:manualLayout>
                  <c:x val="-1.3483781374418861E-2"/>
                  <c:y val="-2.925999280764751E-2"/>
                </c:manualLayout>
              </c:layout>
              <c:showLegendKey val="0"/>
              <c:showVal val="1"/>
              <c:showCatName val="1"/>
              <c:showSerName val="0"/>
              <c:showPercent val="0"/>
              <c:showBubbleSize val="0"/>
            </c:dLbl>
            <c:dLbl>
              <c:idx val="1"/>
              <c:layout>
                <c:manualLayout>
                  <c:x val="2.0459797058520593E-2"/>
                  <c:y val="-2.8944817480637007E-2"/>
                </c:manualLayout>
              </c:layout>
              <c:showLegendKey val="0"/>
              <c:showVal val="1"/>
              <c:showCatName val="1"/>
              <c:showSerName val="0"/>
              <c:showPercent val="0"/>
              <c:showBubbleSize val="0"/>
            </c:dLbl>
            <c:dLbl>
              <c:idx val="2"/>
              <c:layout>
                <c:manualLayout>
                  <c:x val="2.3793663139874768E-2"/>
                  <c:y val="-2.1482805446865153E-2"/>
                </c:manualLayout>
              </c:layout>
              <c:showLegendKey val="0"/>
              <c:showVal val="1"/>
              <c:showCatName val="1"/>
              <c:showSerName val="0"/>
              <c:showPercent val="0"/>
              <c:showBubbleSize val="0"/>
            </c:dLbl>
            <c:dLbl>
              <c:idx val="3"/>
              <c:layout>
                <c:manualLayout>
                  <c:x val="-1.3150636278719558E-2"/>
                  <c:y val="4.2753919563735518E-2"/>
                </c:manualLayout>
              </c:layout>
              <c:showLegendKey val="0"/>
              <c:showVal val="1"/>
              <c:showCatName val="1"/>
              <c:showSerName val="0"/>
              <c:showPercent val="0"/>
              <c:showBubbleSize val="0"/>
            </c:dLbl>
            <c:dLbl>
              <c:idx val="4"/>
              <c:layout>
                <c:manualLayout>
                  <c:x val="-1.5502802890379443E-2"/>
                  <c:y val="-1.3157925811420812E-2"/>
                </c:manualLayout>
              </c:layout>
              <c:showLegendKey val="0"/>
              <c:showVal val="1"/>
              <c:showCatName val="1"/>
              <c:showSerName val="0"/>
              <c:showPercent val="0"/>
              <c:showBubbleSize val="0"/>
            </c:dLbl>
            <c:dLbl>
              <c:idx val="5"/>
              <c:layout>
                <c:manualLayout>
                  <c:x val="1.2614336604406182E-2"/>
                  <c:y val="-4.0181204343322119E-2"/>
                </c:manualLayout>
              </c:layout>
              <c:showLegendKey val="0"/>
              <c:showVal val="1"/>
              <c:showCatName val="1"/>
              <c:showSerName val="0"/>
              <c:showPercent val="0"/>
              <c:showBubbleSize val="0"/>
            </c:dLbl>
            <c:dLbl>
              <c:idx val="6"/>
              <c:layout>
                <c:manualLayout>
                  <c:x val="1.9270924467774861E-3"/>
                  <c:y val="-2.1813224267211998E-2"/>
                </c:manualLayout>
              </c:layout>
              <c:showLegendKey val="0"/>
              <c:showVal val="1"/>
              <c:showCatName val="1"/>
              <c:showSerName val="0"/>
              <c:showPercent val="0"/>
              <c:showBubbleSize val="0"/>
            </c:dLbl>
            <c:txPr>
              <a:bodyPr/>
              <a:lstStyle/>
              <a:p>
                <a:pPr>
                  <a:defRPr sz="2000">
                    <a:solidFill>
                      <a:schemeClr val="accent5">
                        <a:lumMod val="50000"/>
                      </a:schemeClr>
                    </a:solidFill>
                    <a:latin typeface="Arial" panose="020B0604020202020204" pitchFamily="34" charset="0"/>
                    <a:cs typeface="Arial" panose="020B0604020202020204" pitchFamily="34" charset="0"/>
                  </a:defRPr>
                </a:pPr>
                <a:endParaRPr lang="en-US"/>
              </a:p>
            </c:txPr>
            <c:showLegendKey val="0"/>
            <c:showVal val="1"/>
            <c:showCatName val="1"/>
            <c:showSerName val="0"/>
            <c:showPercent val="0"/>
            <c:showBubbleSize val="0"/>
            <c:showLeaderLines val="1"/>
          </c:dLbls>
          <c:cat>
            <c:strRef>
              <c:f>Confidence!$C$8:$C$14</c:f>
              <c:strCache>
                <c:ptCount val="7"/>
                <c:pt idx="0">
                  <c:v>A</c:v>
                </c:pt>
                <c:pt idx="1">
                  <c:v>A*</c:v>
                </c:pt>
                <c:pt idx="2">
                  <c:v>B</c:v>
                </c:pt>
                <c:pt idx="3">
                  <c:v>C</c:v>
                </c:pt>
                <c:pt idx="4">
                  <c:v>D</c:v>
                </c:pt>
                <c:pt idx="5">
                  <c:v>E</c:v>
                </c:pt>
                <c:pt idx="6">
                  <c:v>Other</c:v>
                </c:pt>
              </c:strCache>
            </c:strRef>
          </c:cat>
          <c:val>
            <c:numRef>
              <c:f>Confidence!$D$8:$D$14</c:f>
              <c:numCache>
                <c:formatCode>0.0%</c:formatCode>
                <c:ptCount val="7"/>
                <c:pt idx="0">
                  <c:v>8.7345587330900892E-2</c:v>
                </c:pt>
                <c:pt idx="1">
                  <c:v>0.12059122509825335</c:v>
                </c:pt>
                <c:pt idx="2">
                  <c:v>0.2647138417165868</c:v>
                </c:pt>
                <c:pt idx="3">
                  <c:v>0.30097024977630649</c:v>
                </c:pt>
                <c:pt idx="4">
                  <c:v>0.11326479168734831</c:v>
                </c:pt>
                <c:pt idx="5">
                  <c:v>7.0963751940881878E-2</c:v>
                </c:pt>
                <c:pt idx="6">
                  <c:v>4.2150552449722323E-2</c:v>
                </c:pt>
              </c:numCache>
            </c:numRef>
          </c:val>
        </c:ser>
        <c:dLbls>
          <c:showLegendKey val="0"/>
          <c:showVal val="0"/>
          <c:showCatName val="0"/>
          <c:showSerName val="0"/>
          <c:showPercent val="0"/>
          <c:showBubbleSize val="0"/>
          <c:showLeaderLines val="1"/>
        </c:dLbls>
      </c:pie3DChart>
      <c:spPr>
        <a:ln>
          <a:noFill/>
        </a:ln>
      </c:spPr>
    </c:plotArea>
    <c:plotVisOnly val="1"/>
    <c:dispBlanksAs val="gap"/>
    <c:showDLblsOverMax val="0"/>
  </c:chart>
  <c:spPr>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14</xdr:col>
      <xdr:colOff>438150</xdr:colOff>
      <xdr:row>5</xdr:row>
      <xdr:rowOff>228600</xdr:rowOff>
    </xdr:from>
    <xdr:to>
      <xdr:col>14</xdr:col>
      <xdr:colOff>476250</xdr:colOff>
      <xdr:row>14</xdr:row>
      <xdr:rowOff>0</xdr:rowOff>
    </xdr:to>
    <xdr:cxnSp macro="">
      <xdr:nvCxnSpPr>
        <xdr:cNvPr id="3" name="Straight Arrow Connector 2"/>
        <xdr:cNvCxnSpPr/>
      </xdr:nvCxnSpPr>
      <xdr:spPr>
        <a:xfrm>
          <a:off x="6410325" y="1019175"/>
          <a:ext cx="38100" cy="1295400"/>
        </a:xfrm>
        <a:prstGeom prst="straightConnector1">
          <a:avLst/>
        </a:prstGeom>
        <a:ln w="73025">
          <a:gradFill>
            <a:gsLst>
              <a:gs pos="0">
                <a:schemeClr val="accent1">
                  <a:tint val="66000"/>
                  <a:satMod val="160000"/>
                </a:schemeClr>
              </a:gs>
              <a:gs pos="50000">
                <a:schemeClr val="accent1">
                  <a:tint val="44500"/>
                  <a:satMod val="160000"/>
                </a:schemeClr>
              </a:gs>
              <a:gs pos="100000">
                <a:srgbClr val="FF0000"/>
              </a:gs>
            </a:gsLst>
            <a:lin ang="5400000" scaled="0"/>
          </a:gra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314325</xdr:colOff>
      <xdr:row>6</xdr:row>
      <xdr:rowOff>0</xdr:rowOff>
    </xdr:from>
    <xdr:to>
      <xdr:col>15</xdr:col>
      <xdr:colOff>352425</xdr:colOff>
      <xdr:row>14</xdr:row>
      <xdr:rowOff>19050</xdr:rowOff>
    </xdr:to>
    <xdr:cxnSp macro="">
      <xdr:nvCxnSpPr>
        <xdr:cNvPr id="4" name="Straight Arrow Connector 3"/>
        <xdr:cNvCxnSpPr/>
      </xdr:nvCxnSpPr>
      <xdr:spPr>
        <a:xfrm>
          <a:off x="7172325" y="1019175"/>
          <a:ext cx="38100" cy="1314450"/>
        </a:xfrm>
        <a:prstGeom prst="straightConnector1">
          <a:avLst/>
        </a:prstGeom>
        <a:ln w="73025">
          <a:gradFill>
            <a:gsLst>
              <a:gs pos="0">
                <a:schemeClr val="accent1">
                  <a:tint val="66000"/>
                  <a:satMod val="160000"/>
                </a:schemeClr>
              </a:gs>
              <a:gs pos="50000">
                <a:schemeClr val="accent1">
                  <a:tint val="44500"/>
                  <a:satMod val="160000"/>
                </a:schemeClr>
              </a:gs>
              <a:gs pos="100000">
                <a:srgbClr val="FF0000"/>
              </a:gs>
            </a:gsLst>
            <a:lin ang="5400000" scaled="0"/>
          </a:gra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15</xdr:row>
      <xdr:rowOff>47625</xdr:rowOff>
    </xdr:from>
    <xdr:to>
      <xdr:col>5</xdr:col>
      <xdr:colOff>600075</xdr:colOff>
      <xdr:row>44</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xdr:row>
      <xdr:rowOff>0</xdr:rowOff>
    </xdr:from>
    <xdr:to>
      <xdr:col>7</xdr:col>
      <xdr:colOff>0</xdr:colOff>
      <xdr:row>45</xdr:row>
      <xdr:rowOff>0</xdr:rowOff>
    </xdr:to>
    <xdr:sp macro="" textlink="">
      <xdr:nvSpPr>
        <xdr:cNvPr id="6" name="Rectangle 5"/>
        <xdr:cNvSpPr/>
      </xdr:nvSpPr>
      <xdr:spPr>
        <a:xfrm>
          <a:off x="114300" y="161925"/>
          <a:ext cx="8058150" cy="7029450"/>
        </a:xfrm>
        <a:prstGeom prst="rect">
          <a:avLst/>
        </a:prstGeom>
        <a:noFill/>
        <a:ln w="12700">
          <a:solidFill>
            <a:prstClr val="black"/>
          </a:solidFill>
        </a:ln>
        <a:effectLst>
          <a:outerShdw blurRad="50800" dist="38100" dir="2700000" algn="tl" rotWithShape="0">
            <a:prstClr val="black">
              <a:alpha val="40000"/>
            </a:prstClr>
          </a:outerShdw>
        </a:effectLst>
        <a:extLst>
          <a:ext uri="{53640926-AAD7-44D8-BBD7-CCE9431645EC}">
            <a14:shadowObscured xmlns:a14="http://schemas.microsoft.com/office/drawing/2010/main" val="1"/>
          </a:ext>
        </a:extLst>
      </xdr:spPr>
      <xdr:txBody>
        <a:bodyPr vertOverflow="clip" horzOverflow="clip" wrap="square"/>
        <a:lstStyle/>
        <a:p>
          <a:endParaRPr lang="en-AU" sz="1100"/>
        </a:p>
      </xdr:txBody>
    </xdr:sp>
    <xdr:clientData/>
  </xdr:twoCellAnchor>
  <xdr:twoCellAnchor editAs="oneCell">
    <xdr:from>
      <xdr:col>2</xdr:col>
      <xdr:colOff>0</xdr:colOff>
      <xdr:row>2</xdr:row>
      <xdr:rowOff>0</xdr:rowOff>
    </xdr:from>
    <xdr:to>
      <xdr:col>4</xdr:col>
      <xdr:colOff>971550</xdr:colOff>
      <xdr:row>3</xdr:row>
      <xdr:rowOff>28575</xdr:rowOff>
    </xdr:to>
    <xdr:pic>
      <xdr:nvPicPr>
        <xdr:cNvPr id="7" name="Picture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600" y="247650"/>
          <a:ext cx="2924175"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724307</xdr:colOff>
      <xdr:row>2</xdr:row>
      <xdr:rowOff>866896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285750"/>
          <a:ext cx="2915057" cy="866896"/>
        </a:xfrm>
        <a:prstGeom prst="rect">
          <a:avLst/>
        </a:prstGeom>
      </xdr:spPr>
    </xdr:pic>
    <xdr:clientData/>
  </xdr:twoCellAnchor>
  <xdr:twoCellAnchor>
    <xdr:from>
      <xdr:col>1</xdr:col>
      <xdr:colOff>0</xdr:colOff>
      <xdr:row>1</xdr:row>
      <xdr:rowOff>0</xdr:rowOff>
    </xdr:from>
    <xdr:to>
      <xdr:col>9</xdr:col>
      <xdr:colOff>0</xdr:colOff>
      <xdr:row>27</xdr:row>
      <xdr:rowOff>0</xdr:rowOff>
    </xdr:to>
    <xdr:sp macro="" textlink="">
      <xdr:nvSpPr>
        <xdr:cNvPr id="5" name="Rectangle 4"/>
        <xdr:cNvSpPr/>
      </xdr:nvSpPr>
      <xdr:spPr>
        <a:xfrm>
          <a:off x="114300" y="161925"/>
          <a:ext cx="9744075" cy="6210300"/>
        </a:xfrm>
        <a:prstGeom prst="rect">
          <a:avLst/>
        </a:prstGeom>
        <a:noFill/>
        <a:ln w="12700">
          <a:solidFill>
            <a:prstClr val="black"/>
          </a:solidFill>
        </a:ln>
        <a:effectLst>
          <a:outerShdw blurRad="50800" dist="38100" dir="2700000" algn="tl" rotWithShape="0">
            <a:prstClr val="black">
              <a:alpha val="40000"/>
            </a:prstClr>
          </a:outerShdw>
        </a:effectLst>
        <a:extLst>
          <a:ext uri="{53640926-AAD7-44D8-BBD7-CCE9431645EC}">
            <a14:shadowObscured xmlns:a14="http://schemas.microsoft.com/office/drawing/2010/main" val="1"/>
          </a:ext>
        </a:extLst>
      </xdr:spPr>
      <xdr:txBody>
        <a:bodyPr vertOverflow="clip" horzOverflow="clip" wrap="square"/>
        <a:lstStyle/>
        <a:p>
          <a:endParaRPr lang="en-AU"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23812</xdr:colOff>
      <xdr:row>1</xdr:row>
      <xdr:rowOff>35718</xdr:rowOff>
    </xdr:from>
    <xdr:ext cx="2017985" cy="631031"/>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02406"/>
          <a:ext cx="2017985" cy="63103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76201</xdr:rowOff>
    </xdr:from>
    <xdr:to>
      <xdr:col>3</xdr:col>
      <xdr:colOff>1647825</xdr:colOff>
      <xdr:row>2</xdr:row>
      <xdr:rowOff>574724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171451"/>
          <a:ext cx="2095500" cy="622348"/>
        </a:xfrm>
        <a:prstGeom prst="rect">
          <a:avLst/>
        </a:prstGeom>
      </xdr:spPr>
    </xdr:pic>
    <xdr:clientData/>
  </xdr:twoCellAnchor>
  <xdr:twoCellAnchor editAs="oneCell">
    <xdr:from>
      <xdr:col>1</xdr:col>
      <xdr:colOff>66675</xdr:colOff>
      <xdr:row>3</xdr:row>
      <xdr:rowOff>0</xdr:rowOff>
    </xdr:from>
    <xdr:to>
      <xdr:col>24</xdr:col>
      <xdr:colOff>66675</xdr:colOff>
      <xdr:row>9</xdr:row>
      <xdr:rowOff>125273</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847725"/>
          <a:ext cx="13982700" cy="1096823"/>
        </a:xfrm>
        <a:prstGeom prst="rect">
          <a:avLst/>
        </a:prstGeom>
      </xdr:spPr>
    </xdr:pic>
    <xdr:clientData/>
  </xdr:twoCellAnchor>
  <xdr:twoCellAnchor>
    <xdr:from>
      <xdr:col>2</xdr:col>
      <xdr:colOff>123825</xdr:colOff>
      <xdr:row>3</xdr:row>
      <xdr:rowOff>114300</xdr:rowOff>
    </xdr:from>
    <xdr:to>
      <xdr:col>9</xdr:col>
      <xdr:colOff>104775</xdr:colOff>
      <xdr:row>9</xdr:row>
      <xdr:rowOff>19050</xdr:rowOff>
    </xdr:to>
    <xdr:sp macro="" textlink="">
      <xdr:nvSpPr>
        <xdr:cNvPr id="4" name="TextBox 3"/>
        <xdr:cNvSpPr txBox="1"/>
      </xdr:nvSpPr>
      <xdr:spPr>
        <a:xfrm>
          <a:off x="352425" y="962025"/>
          <a:ext cx="544830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a:solidFill>
                <a:schemeClr val="bg1"/>
              </a:solidFill>
              <a:latin typeface="Arial" panose="020B0604020202020204" pitchFamily="34" charset="0"/>
              <a:cs typeface="Arial" panose="020B0604020202020204" pitchFamily="34" charset="0"/>
            </a:rPr>
            <a:t>Roads Valuation Report</a:t>
          </a:r>
        </a:p>
        <a:p>
          <a:r>
            <a:rPr lang="en-AU" sz="2000">
              <a:solidFill>
                <a:schemeClr val="bg1"/>
              </a:solidFill>
              <a:latin typeface="Arial" panose="020B0604020202020204" pitchFamily="34" charset="0"/>
              <a:cs typeface="Arial" panose="020B0604020202020204" pitchFamily="34" charset="0"/>
            </a:rPr>
            <a:t>FAIM  v GIS</a:t>
          </a:r>
        </a:p>
        <a:p>
          <a:r>
            <a:rPr lang="en-AU" sz="1000">
              <a:solidFill>
                <a:schemeClr val="bg1"/>
              </a:solidFill>
              <a:latin typeface="Arial" panose="020B0604020202020204" pitchFamily="34" charset="0"/>
              <a:cs typeface="Arial" panose="020B0604020202020204" pitchFamily="34" charset="0"/>
            </a:rPr>
            <a:t>Last Refreshed 02-Sep-2014 07:26:14</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P\227829\Unit%20Rates\Roads\Other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Warrick.Field\Documents\SCC%20and%20Noosa%20old%20projects\39875\002\Report\Roads%20v8.3%20-%20Final\SCRC%20Roads%20Unit%20Rates%20r8.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P\40313\002\Unit%20Rates\SCRC%20Unit%20rate%20request%20Other%20Infra%2008-09v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ly Rates"/>
      <sheetName val="BC Variables"/>
      <sheetName val="Summary"/>
      <sheetName val="Sumsum and AdJa"/>
      <sheetName val="Footbridges"/>
      <sheetName val="Boardwalks and Platforms"/>
      <sheetName val="Road Bridges"/>
      <sheetName val="Bus Stops"/>
      <sheetName val="Road Shoulder"/>
      <sheetName val="Gabions"/>
      <sheetName val="Fences"/>
      <sheetName val="xBus Shelter Rates"/>
      <sheetName val="Sheet1"/>
    </sheetNames>
    <sheetDataSet>
      <sheetData sheetId="0">
        <row r="1">
          <cell r="A1" t="str">
            <v>Resource</v>
          </cell>
          <cell r="B1" t="str">
            <v>Rate</v>
          </cell>
          <cell r="C1" t="str">
            <v>Unit</v>
          </cell>
        </row>
        <row r="2">
          <cell r="A2" t="str">
            <v>1000mmx1000mmx750mm PVC coated mesh gabion cage</v>
          </cell>
          <cell r="B2">
            <v>41</v>
          </cell>
          <cell r="C2" t="str">
            <v>each</v>
          </cell>
        </row>
        <row r="3">
          <cell r="A3" t="str">
            <v>100mm TRENCHER</v>
          </cell>
          <cell r="B3">
            <v>80.66</v>
          </cell>
          <cell r="C3" t="str">
            <v>hr</v>
          </cell>
        </row>
        <row r="4">
          <cell r="A4" t="str">
            <v>100mm x 80mm crown unit</v>
          </cell>
          <cell r="B4">
            <v>27.320551200000001</v>
          </cell>
          <cell r="C4" t="str">
            <v xml:space="preserve">m    </v>
          </cell>
        </row>
        <row r="5">
          <cell r="A5" t="str">
            <v>100ø Class 2 flush joint RC pipe</v>
          </cell>
          <cell r="B5">
            <v>16.740000000000002</v>
          </cell>
          <cell r="C5" t="str">
            <v>m</v>
          </cell>
        </row>
        <row r="6">
          <cell r="A6" t="str">
            <v>100ø heavy duty electrical conduit</v>
          </cell>
          <cell r="B6">
            <v>7</v>
          </cell>
          <cell r="C6" t="str">
            <v>m</v>
          </cell>
        </row>
        <row r="7">
          <cell r="A7" t="str">
            <v>100ø PVC pipe</v>
          </cell>
          <cell r="B7">
            <v>6.47</v>
          </cell>
          <cell r="C7" t="str">
            <v>m</v>
          </cell>
        </row>
        <row r="8">
          <cell r="A8" t="str">
            <v>100ø subsoil drain</v>
          </cell>
          <cell r="B8">
            <v>5.2</v>
          </cell>
          <cell r="C8" t="str">
            <v>m</v>
          </cell>
        </row>
        <row r="9">
          <cell r="A9" t="str">
            <v>1050mm ID MRD spec aspro</v>
          </cell>
          <cell r="B9">
            <v>202.07</v>
          </cell>
          <cell r="C9" t="str">
            <v>each</v>
          </cell>
        </row>
        <row r="10">
          <cell r="A10" t="str">
            <v>1050mm x 600mm crown unit</v>
          </cell>
          <cell r="B10">
            <v>361.502658</v>
          </cell>
          <cell r="C10" t="str">
            <v xml:space="preserve">m    </v>
          </cell>
        </row>
        <row r="11">
          <cell r="A11" t="str">
            <v>1050ø Class 2 flush joint RC pipe</v>
          </cell>
          <cell r="B11">
            <v>313.36</v>
          </cell>
          <cell r="C11" t="str">
            <v>m</v>
          </cell>
        </row>
        <row r="12">
          <cell r="A12" t="str">
            <v>1050ø precast headwall</v>
          </cell>
          <cell r="B12">
            <v>2016.8289999999997</v>
          </cell>
          <cell r="C12" t="str">
            <v>each</v>
          </cell>
        </row>
        <row r="13">
          <cell r="A13" t="str">
            <v>1050ø precast twin headwall</v>
          </cell>
          <cell r="B13">
            <v>4673.1045000000004</v>
          </cell>
          <cell r="C13" t="str">
            <v>each</v>
          </cell>
        </row>
        <row r="14">
          <cell r="A14" t="str">
            <v>1050ø x 1200mm internal manhole form hire</v>
          </cell>
          <cell r="B14">
            <v>43</v>
          </cell>
          <cell r="C14" t="str">
            <v>day</v>
          </cell>
        </row>
        <row r="15">
          <cell r="A15" t="str">
            <v>12 kilolitre water cart</v>
          </cell>
          <cell r="B15">
            <v>85.84999999999944</v>
          </cell>
          <cell r="C15" t="str">
            <v>hr</v>
          </cell>
        </row>
        <row r="16">
          <cell r="A16" t="str">
            <v>1200mm ID MRD spec aspro</v>
          </cell>
          <cell r="B16">
            <v>297.60000000000002</v>
          </cell>
          <cell r="C16" t="str">
            <v>each</v>
          </cell>
        </row>
        <row r="17">
          <cell r="A17" t="str">
            <v>1200mm x 1050mm crown unit</v>
          </cell>
          <cell r="B17">
            <v>516.87153000000001</v>
          </cell>
          <cell r="C17" t="str">
            <v xml:space="preserve">m    </v>
          </cell>
        </row>
        <row r="18">
          <cell r="A18" t="str">
            <v>1200mm x 1200mm crown unit</v>
          </cell>
          <cell r="B18">
            <v>475.48</v>
          </cell>
          <cell r="C18" t="str">
            <v xml:space="preserve">m    </v>
          </cell>
        </row>
        <row r="19">
          <cell r="A19" t="str">
            <v>1200mm x 300mm crown unit</v>
          </cell>
          <cell r="B19">
            <v>345.15</v>
          </cell>
          <cell r="C19" t="str">
            <v xml:space="preserve">m    </v>
          </cell>
        </row>
        <row r="20">
          <cell r="A20" t="str">
            <v>1200mm x 375mm crown unit</v>
          </cell>
          <cell r="B20">
            <v>359.89600000000002</v>
          </cell>
          <cell r="C20" t="str">
            <v xml:space="preserve">m    </v>
          </cell>
        </row>
        <row r="21">
          <cell r="A21" t="str">
            <v>1200mm x 450mm crown unit</v>
          </cell>
          <cell r="B21">
            <v>374.84999999999997</v>
          </cell>
          <cell r="C21" t="str">
            <v xml:space="preserve">m    </v>
          </cell>
        </row>
        <row r="22">
          <cell r="A22" t="str">
            <v>1200mm x 600mm crown unit</v>
          </cell>
          <cell r="B22">
            <v>405.15000000000003</v>
          </cell>
          <cell r="C22" t="str">
            <v xml:space="preserve">m    </v>
          </cell>
        </row>
        <row r="23">
          <cell r="A23" t="str">
            <v>1200mm x 750mm crown unit</v>
          </cell>
          <cell r="B23">
            <v>438.32</v>
          </cell>
          <cell r="C23" t="str">
            <v xml:space="preserve">m    </v>
          </cell>
        </row>
        <row r="24">
          <cell r="A24" t="str">
            <v>1200mm x 900mm crown unit</v>
          </cell>
          <cell r="B24">
            <v>474.66428571428571</v>
          </cell>
          <cell r="C24" t="str">
            <v xml:space="preserve">m    </v>
          </cell>
        </row>
        <row r="25">
          <cell r="A25" t="str">
            <v>1200ø Class 2 flush joint RC pipe</v>
          </cell>
          <cell r="B25">
            <v>392.63</v>
          </cell>
          <cell r="C25" t="str">
            <v>m</v>
          </cell>
        </row>
        <row r="26">
          <cell r="A26" t="str">
            <v>1200ø precast headwall</v>
          </cell>
          <cell r="B26">
            <v>2104.6765</v>
          </cell>
          <cell r="C26" t="str">
            <v>each</v>
          </cell>
        </row>
        <row r="27">
          <cell r="A27" t="str">
            <v>1200ø precast twin headwall</v>
          </cell>
          <cell r="B27">
            <v>5708.4639999999999</v>
          </cell>
          <cell r="C27" t="str">
            <v>each</v>
          </cell>
        </row>
        <row r="28">
          <cell r="A28" t="str">
            <v>1200ø x 1200mm internal manhole form hire</v>
          </cell>
          <cell r="B28">
            <v>49</v>
          </cell>
          <cell r="C28" t="str">
            <v>day</v>
          </cell>
        </row>
        <row r="29">
          <cell r="A29" t="str">
            <v>1200x1200 RCBC precast headwall</v>
          </cell>
          <cell r="B29">
            <v>4622.7335000000003</v>
          </cell>
          <cell r="C29" t="str">
            <v>each</v>
          </cell>
        </row>
        <row r="30">
          <cell r="A30" t="str">
            <v>1200x300 RCBC precast headwall</v>
          </cell>
          <cell r="B30">
            <v>889.84800000000007</v>
          </cell>
          <cell r="C30" t="str">
            <v>each</v>
          </cell>
        </row>
        <row r="31">
          <cell r="A31" t="str">
            <v>1200x450 RCBC precast headwall</v>
          </cell>
          <cell r="B31">
            <v>1326.374</v>
          </cell>
          <cell r="C31" t="str">
            <v>each</v>
          </cell>
        </row>
        <row r="32">
          <cell r="A32" t="str">
            <v>1200x600 RCBC precast headwall</v>
          </cell>
          <cell r="B32">
            <v>1442.5094999999999</v>
          </cell>
          <cell r="C32" t="str">
            <v>each</v>
          </cell>
        </row>
        <row r="33">
          <cell r="A33" t="str">
            <v>1200x900 RCBC precast headwall</v>
          </cell>
          <cell r="B33">
            <v>4054.6869999999999</v>
          </cell>
          <cell r="C33" t="str">
            <v>each</v>
          </cell>
        </row>
        <row r="34">
          <cell r="A34" t="str">
            <v>1250kg trench roller</v>
          </cell>
          <cell r="B34">
            <v>123.16999999999925</v>
          </cell>
          <cell r="C34" t="str">
            <v>day</v>
          </cell>
        </row>
        <row r="35">
          <cell r="A35" t="str">
            <v>125mm ABELFLEX compressible filler</v>
          </cell>
          <cell r="B35">
            <v>1.2978000000000001</v>
          </cell>
          <cell r="C35" t="str">
            <v>m</v>
          </cell>
        </row>
        <row r="36">
          <cell r="A36" t="str">
            <v>125mm x 75mm crown unit</v>
          </cell>
          <cell r="B36">
            <v>30.710439999999998</v>
          </cell>
          <cell r="C36" t="str">
            <v xml:space="preserve">m    </v>
          </cell>
        </row>
        <row r="37">
          <cell r="A37" t="str">
            <v>12ø x 250mm long cuphead bolt, nut &amp; washer</v>
          </cell>
          <cell r="B37">
            <v>4.6865000000000006</v>
          </cell>
          <cell r="C37" t="str">
            <v>each</v>
          </cell>
        </row>
        <row r="38">
          <cell r="A38" t="str">
            <v>12t excavator hire</v>
          </cell>
          <cell r="B38">
            <v>116.15000000000006</v>
          </cell>
          <cell r="C38" t="str">
            <v>hr</v>
          </cell>
        </row>
        <row r="39">
          <cell r="A39" t="str">
            <v>1350mm x 600mm crown unit</v>
          </cell>
          <cell r="B39">
            <v>468.68023800000003</v>
          </cell>
          <cell r="C39" t="str">
            <v xml:space="preserve">m    </v>
          </cell>
        </row>
        <row r="40">
          <cell r="A40" t="str">
            <v>1350ø Class 2 flush joint RC pipe</v>
          </cell>
          <cell r="B40">
            <v>480.33000000000004</v>
          </cell>
          <cell r="C40" t="str">
            <v>m</v>
          </cell>
        </row>
        <row r="41">
          <cell r="A41" t="str">
            <v>1350ø precast headwall</v>
          </cell>
          <cell r="B41">
            <v>3375.741</v>
          </cell>
          <cell r="C41" t="str">
            <v>each</v>
          </cell>
        </row>
        <row r="42">
          <cell r="A42" t="str">
            <v>1350ø precast twin headwall</v>
          </cell>
          <cell r="B42">
            <v>6170.1754999999994</v>
          </cell>
          <cell r="C42" t="str">
            <v>each</v>
          </cell>
        </row>
        <row r="43">
          <cell r="A43" t="str">
            <v>1360kg trench roller</v>
          </cell>
          <cell r="B43">
            <v>256.77000000000032</v>
          </cell>
          <cell r="C43" t="str">
            <v>day</v>
          </cell>
        </row>
        <row r="44">
          <cell r="A44" t="str">
            <v>13ø foam backing rod</v>
          </cell>
          <cell r="B44">
            <v>13.4415</v>
          </cell>
          <cell r="C44" t="str">
            <v>m</v>
          </cell>
        </row>
        <row r="45">
          <cell r="A45" t="str">
            <v>14mm dense grade asphalt corrector course supply/lay</v>
          </cell>
          <cell r="B45">
            <v>150</v>
          </cell>
          <cell r="C45" t="str">
            <v>tonne</v>
          </cell>
        </row>
        <row r="46">
          <cell r="A46" t="str">
            <v>1500mm ID MRD spec aspro</v>
          </cell>
          <cell r="B46">
            <v>331.59</v>
          </cell>
          <cell r="C46" t="str">
            <v>each</v>
          </cell>
        </row>
        <row r="47">
          <cell r="A47" t="str">
            <v>1500mm x 1200mm crown unit</v>
          </cell>
          <cell r="B47">
            <v>683.93571428571431</v>
          </cell>
          <cell r="C47" t="str">
            <v xml:space="preserve">m    </v>
          </cell>
        </row>
        <row r="48">
          <cell r="A48" t="str">
            <v>1500mm x 1500mm crown unit</v>
          </cell>
          <cell r="B48">
            <v>751.24285714285713</v>
          </cell>
          <cell r="C48" t="str">
            <v xml:space="preserve">m    </v>
          </cell>
        </row>
        <row r="49">
          <cell r="A49" t="str">
            <v>1500mm x 450mm crown unit</v>
          </cell>
          <cell r="B49">
            <v>510.55200000000008</v>
          </cell>
          <cell r="C49" t="str">
            <v xml:space="preserve">m    </v>
          </cell>
        </row>
        <row r="50">
          <cell r="A50" t="str">
            <v>1500mm x 600mm crown unit</v>
          </cell>
          <cell r="B50">
            <v>547.15</v>
          </cell>
          <cell r="C50" t="str">
            <v xml:space="preserve">m    </v>
          </cell>
        </row>
        <row r="51">
          <cell r="A51" t="str">
            <v>1500mm x 750mm crown unit</v>
          </cell>
          <cell r="B51">
            <v>580.79999999999995</v>
          </cell>
          <cell r="C51" t="str">
            <v xml:space="preserve">m    </v>
          </cell>
        </row>
        <row r="52">
          <cell r="A52" t="str">
            <v>1500mm x 900mm crown unit</v>
          </cell>
          <cell r="B52">
            <v>615.32857142857142</v>
          </cell>
          <cell r="C52" t="str">
            <v xml:space="preserve">m    </v>
          </cell>
        </row>
        <row r="53">
          <cell r="A53" t="str">
            <v>1500ø Class 2 flush joint RC pipe</v>
          </cell>
          <cell r="B53">
            <v>584.23</v>
          </cell>
          <cell r="C53" t="str">
            <v>m</v>
          </cell>
        </row>
        <row r="54">
          <cell r="A54" t="str">
            <v>1500ø precast headwall</v>
          </cell>
          <cell r="B54">
            <v>3856.2714999999998</v>
          </cell>
          <cell r="C54" t="str">
            <v>each</v>
          </cell>
        </row>
        <row r="55">
          <cell r="A55" t="str">
            <v>1500ø precast twin headwall</v>
          </cell>
          <cell r="B55">
            <v>6967.6795000000002</v>
          </cell>
          <cell r="C55" t="str">
            <v>each</v>
          </cell>
        </row>
        <row r="56">
          <cell r="A56" t="str">
            <v>1500ø x 1200mm internal manhole form hire</v>
          </cell>
          <cell r="B56">
            <v>61</v>
          </cell>
          <cell r="C56" t="str">
            <v>day</v>
          </cell>
        </row>
        <row r="57">
          <cell r="A57" t="str">
            <v>1500ø x 1200mm x 225mm external manhole form hire</v>
          </cell>
          <cell r="B57">
            <v>40</v>
          </cell>
          <cell r="C57" t="str">
            <v>day</v>
          </cell>
        </row>
        <row r="58">
          <cell r="A58" t="str">
            <v>1500x1200 RCBC precast headwall</v>
          </cell>
          <cell r="B58">
            <v>4368.0905000000002</v>
          </cell>
          <cell r="C58" t="str">
            <v>each</v>
          </cell>
        </row>
        <row r="59">
          <cell r="A59" t="str">
            <v>1500x1500 RCBC precast headwall</v>
          </cell>
          <cell r="B59">
            <v>4870.3809999999994</v>
          </cell>
          <cell r="C59" t="str">
            <v>each</v>
          </cell>
        </row>
        <row r="60">
          <cell r="A60" t="str">
            <v>1500x600 RCBC precast headwall</v>
          </cell>
          <cell r="B60">
            <v>1585.2159999999999</v>
          </cell>
          <cell r="C60" t="str">
            <v>each</v>
          </cell>
        </row>
        <row r="61">
          <cell r="A61" t="str">
            <v>1500x900 RCBC precast headwall</v>
          </cell>
          <cell r="B61">
            <v>3899.3834999999999</v>
          </cell>
          <cell r="C61" t="str">
            <v>each</v>
          </cell>
        </row>
        <row r="62">
          <cell r="A62" t="str">
            <v>150mm x 100mm crown unit</v>
          </cell>
          <cell r="B62">
            <v>38.830889999999997</v>
          </cell>
          <cell r="C62" t="str">
            <v xml:space="preserve">m    </v>
          </cell>
        </row>
        <row r="63">
          <cell r="A63" t="str">
            <v>150mm x 75mm crown unit</v>
          </cell>
          <cell r="B63">
            <v>34.947800999999998</v>
          </cell>
          <cell r="C63" t="str">
            <v xml:space="preserve">m    </v>
          </cell>
        </row>
        <row r="64">
          <cell r="A64" t="str">
            <v>150ø Class 2 flush joint RC pipe</v>
          </cell>
          <cell r="B64">
            <v>17.5</v>
          </cell>
          <cell r="C64" t="str">
            <v>m</v>
          </cell>
        </row>
        <row r="65">
          <cell r="A65" t="str">
            <v>150ø PVC pipe</v>
          </cell>
          <cell r="B65">
            <v>9.7100000000000009</v>
          </cell>
          <cell r="C65" t="str">
            <v>m</v>
          </cell>
        </row>
        <row r="66">
          <cell r="A66" t="str">
            <v>1520mm x 600mm crown unit</v>
          </cell>
          <cell r="B66">
            <v>535.07546656</v>
          </cell>
          <cell r="C66" t="str">
            <v xml:space="preserve">m    </v>
          </cell>
        </row>
        <row r="67">
          <cell r="A67" t="str">
            <v>1520mm x 900mm crown unit</v>
          </cell>
          <cell r="B67">
            <v>610.79369296000004</v>
          </cell>
          <cell r="C67" t="str">
            <v xml:space="preserve">m    </v>
          </cell>
        </row>
        <row r="68">
          <cell r="A68" t="str">
            <v>160ø PVC pipe</v>
          </cell>
          <cell r="B68">
            <v>10.35</v>
          </cell>
          <cell r="C68" t="str">
            <v>m</v>
          </cell>
        </row>
        <row r="69">
          <cell r="A69" t="str">
            <v>1650ø Class 2 flush joint RC pipe</v>
          </cell>
          <cell r="B69">
            <v>690.4</v>
          </cell>
          <cell r="C69" t="str">
            <v>m</v>
          </cell>
        </row>
        <row r="70">
          <cell r="A70" t="str">
            <v>1650ø precast headwall</v>
          </cell>
          <cell r="B70">
            <v>5298.7640000000001</v>
          </cell>
          <cell r="C70" t="str">
            <v>each</v>
          </cell>
        </row>
        <row r="71">
          <cell r="A71" t="str">
            <v>1650ø precast twin headwall</v>
          </cell>
          <cell r="B71">
            <v>11752.720499999999</v>
          </cell>
          <cell r="C71" t="str">
            <v>each</v>
          </cell>
        </row>
        <row r="72">
          <cell r="A72" t="str">
            <v>1650ø x 1200mm x 225mm external manhole form hire</v>
          </cell>
          <cell r="B72">
            <v>46</v>
          </cell>
          <cell r="C72" t="str">
            <v>day</v>
          </cell>
        </row>
        <row r="73">
          <cell r="A73" t="str">
            <v>1800mm ID MRD spec aspro</v>
          </cell>
          <cell r="B73">
            <v>734.82</v>
          </cell>
          <cell r="C73" t="str">
            <v>each</v>
          </cell>
        </row>
        <row r="74">
          <cell r="A74" t="str">
            <v>1800mm x 1000mm crown unit</v>
          </cell>
          <cell r="B74">
            <v>762.25329599999998</v>
          </cell>
          <cell r="C74" t="str">
            <v xml:space="preserve">m    </v>
          </cell>
        </row>
        <row r="75">
          <cell r="A75" t="str">
            <v>1800mm x 100mm crown unit</v>
          </cell>
          <cell r="B75">
            <v>517.24330799999996</v>
          </cell>
          <cell r="C75" t="str">
            <v xml:space="preserve">m    </v>
          </cell>
        </row>
        <row r="76">
          <cell r="A76" t="str">
            <v>1800mm x 1200mm crown unit</v>
          </cell>
          <cell r="B76">
            <v>745.55714285714282</v>
          </cell>
          <cell r="C76" t="str">
            <v xml:space="preserve">m    </v>
          </cell>
        </row>
        <row r="77">
          <cell r="A77" t="str">
            <v>1800mm x 1500mm crown unit</v>
          </cell>
          <cell r="B77">
            <v>813.73571428571427</v>
          </cell>
          <cell r="C77" t="str">
            <v xml:space="preserve">m    </v>
          </cell>
        </row>
        <row r="78">
          <cell r="A78" t="str">
            <v>1800mm x 1800mm crown unit</v>
          </cell>
          <cell r="B78">
            <v>882.34285714285716</v>
          </cell>
          <cell r="C78" t="str">
            <v xml:space="preserve">m    </v>
          </cell>
        </row>
        <row r="79">
          <cell r="A79" t="str">
            <v>1800mm x 300mm crown unit</v>
          </cell>
          <cell r="B79">
            <v>571.68997200000001</v>
          </cell>
          <cell r="C79" t="str">
            <v xml:space="preserve">m    </v>
          </cell>
        </row>
        <row r="80">
          <cell r="A80" t="str">
            <v>1800mm x 600mm crown unit</v>
          </cell>
          <cell r="B80">
            <v>608.76428571428573</v>
          </cell>
          <cell r="C80" t="str">
            <v xml:space="preserve">m    </v>
          </cell>
        </row>
        <row r="81">
          <cell r="A81" t="str">
            <v>1800mm x 750mm crown unit</v>
          </cell>
          <cell r="B81">
            <v>642.86428571428576</v>
          </cell>
          <cell r="C81" t="str">
            <v xml:space="preserve">m    </v>
          </cell>
        </row>
        <row r="82">
          <cell r="A82" t="str">
            <v>1800mm x 825mm crown unit</v>
          </cell>
          <cell r="B82">
            <v>714.61246500000004</v>
          </cell>
          <cell r="C82" t="str">
            <v xml:space="preserve">m    </v>
          </cell>
        </row>
        <row r="83">
          <cell r="A83" t="str">
            <v>1800mm x 900mm crown unit</v>
          </cell>
          <cell r="B83">
            <v>676.94999999999993</v>
          </cell>
          <cell r="C83" t="str">
            <v xml:space="preserve">m    </v>
          </cell>
        </row>
        <row r="84">
          <cell r="A84" t="str">
            <v>1800ø Class 2 flush joint RC pipe</v>
          </cell>
          <cell r="B84">
            <v>806.47</v>
          </cell>
          <cell r="C84" t="str">
            <v>m</v>
          </cell>
        </row>
        <row r="85">
          <cell r="A85" t="str">
            <v>1800ø precast headwall</v>
          </cell>
          <cell r="B85">
            <v>5469.2739999999994</v>
          </cell>
          <cell r="C85" t="str">
            <v>each</v>
          </cell>
        </row>
        <row r="86">
          <cell r="A86" t="str">
            <v>1800ø precast twin headwall</v>
          </cell>
          <cell r="B86">
            <v>12592.1975</v>
          </cell>
          <cell r="C86" t="str">
            <v>each</v>
          </cell>
        </row>
        <row r="87">
          <cell r="A87" t="str">
            <v>1800ø x 1200mm internal manhole form hire</v>
          </cell>
          <cell r="B87">
            <v>67</v>
          </cell>
          <cell r="C87" t="str">
            <v>day</v>
          </cell>
        </row>
        <row r="88">
          <cell r="A88" t="str">
            <v>1800x1200 RCBC precast headwall</v>
          </cell>
          <cell r="B88">
            <v>5318.1014999999998</v>
          </cell>
          <cell r="C88" t="str">
            <v>each</v>
          </cell>
        </row>
        <row r="89">
          <cell r="A89" t="str">
            <v>1800x1500 RCBC precast headwall</v>
          </cell>
          <cell r="B89">
            <v>5873.5594999999994</v>
          </cell>
          <cell r="C89" t="str">
            <v>each</v>
          </cell>
        </row>
        <row r="90">
          <cell r="A90" t="str">
            <v>1800x1800 RCBC precast headwall</v>
          </cell>
          <cell r="B90">
            <v>9245.4670000000006</v>
          </cell>
          <cell r="C90" t="str">
            <v>each</v>
          </cell>
        </row>
        <row r="91">
          <cell r="A91" t="str">
            <v>1800x600 RCBC precast headwall</v>
          </cell>
          <cell r="B91">
            <v>1720.9355</v>
          </cell>
          <cell r="C91" t="str">
            <v>each</v>
          </cell>
        </row>
        <row r="92">
          <cell r="A92" t="str">
            <v>1800x900 RCBC precast headwall</v>
          </cell>
          <cell r="B92">
            <v>4717.8739999999998</v>
          </cell>
          <cell r="C92" t="str">
            <v>each</v>
          </cell>
        </row>
        <row r="93">
          <cell r="A93" t="str">
            <v>18t franna</v>
          </cell>
          <cell r="B93">
            <v>165</v>
          </cell>
          <cell r="C93" t="str">
            <v>hr</v>
          </cell>
        </row>
        <row r="94">
          <cell r="A94" t="str">
            <v>1900ø Class 2 flush joint RC pipe</v>
          </cell>
          <cell r="B94">
            <v>935.5</v>
          </cell>
          <cell r="C94" t="str">
            <v>m</v>
          </cell>
        </row>
        <row r="95">
          <cell r="A95" t="str">
            <v>1950ø Class 2 flush joint RC pipe</v>
          </cell>
          <cell r="B95">
            <v>976.77</v>
          </cell>
          <cell r="C95" t="str">
            <v>m</v>
          </cell>
        </row>
        <row r="96">
          <cell r="A96" t="str">
            <v>1950ø precast headwall</v>
          </cell>
          <cell r="B96">
            <v>5897.8864999999996</v>
          </cell>
          <cell r="C96" t="str">
            <v>each</v>
          </cell>
        </row>
        <row r="97">
          <cell r="A97" t="str">
            <v>1950ø precast twin headwall</v>
          </cell>
          <cell r="B97">
            <v>13711.503000000001</v>
          </cell>
          <cell r="C97" t="str">
            <v>each</v>
          </cell>
        </row>
        <row r="98">
          <cell r="A98" t="str">
            <v>1950ø x 1200mm x 225mm external manhole form hire</v>
          </cell>
          <cell r="B98">
            <v>58</v>
          </cell>
          <cell r="C98" t="str">
            <v>day</v>
          </cell>
        </row>
        <row r="99">
          <cell r="A99" t="str">
            <v>19mm form ply</v>
          </cell>
          <cell r="B99">
            <v>31.342900000000046</v>
          </cell>
          <cell r="C99" t="str">
            <v>m2</v>
          </cell>
        </row>
        <row r="100">
          <cell r="A100" t="str">
            <v>2.4 type small M spec lintel</v>
          </cell>
          <cell r="B100">
            <v>197.12</v>
          </cell>
          <cell r="C100" t="str">
            <v>each</v>
          </cell>
        </row>
        <row r="101">
          <cell r="A101" t="str">
            <v>200 mm wide by 195 mm thick hardwood kerbs, 7 metres long</v>
          </cell>
          <cell r="B101">
            <v>1575.6528000000001</v>
          </cell>
          <cell r="C101" t="str">
            <v xml:space="preserve">m³   </v>
          </cell>
        </row>
        <row r="102">
          <cell r="A102" t="str">
            <v>2000mm x 1000mm crown unit</v>
          </cell>
          <cell r="B102">
            <v>859.21259999999995</v>
          </cell>
          <cell r="C102" t="str">
            <v xml:space="preserve">m    </v>
          </cell>
        </row>
        <row r="103">
          <cell r="A103" t="str">
            <v>200mm nominal size crushed rock</v>
          </cell>
          <cell r="B103">
            <v>19.75</v>
          </cell>
          <cell r="C103" t="str">
            <v>tonne</v>
          </cell>
        </row>
        <row r="104">
          <cell r="A104" t="str">
            <v>200x100x50 hardwood timber deck members</v>
          </cell>
          <cell r="B104">
            <v>1624.8868</v>
          </cell>
          <cell r="C104" t="str">
            <v xml:space="preserve">m³   </v>
          </cell>
        </row>
        <row r="105">
          <cell r="A105" t="str">
            <v>20mm crush aggregate</v>
          </cell>
          <cell r="B105">
            <v>44.76</v>
          </cell>
          <cell r="C105" t="str">
            <v>tonne</v>
          </cell>
        </row>
        <row r="106">
          <cell r="A106" t="str">
            <v>20ø x 200mm long bolt, nut &amp; washer</v>
          </cell>
          <cell r="B106">
            <v>14.9968</v>
          </cell>
          <cell r="C106" t="str">
            <v xml:space="preserve">each </v>
          </cell>
        </row>
        <row r="107">
          <cell r="A107" t="str">
            <v>20t excavator hire</v>
          </cell>
          <cell r="B107">
            <v>129.27999999999963</v>
          </cell>
          <cell r="C107" t="str">
            <v>hr</v>
          </cell>
        </row>
        <row r="108">
          <cell r="A108" t="str">
            <v>20t franna</v>
          </cell>
          <cell r="B108">
            <v>175</v>
          </cell>
          <cell r="C108" t="str">
            <v>hr</v>
          </cell>
        </row>
        <row r="109">
          <cell r="A109" t="str">
            <v>2100mm ID MRD spec aspro</v>
          </cell>
          <cell r="B109">
            <v>1077.73</v>
          </cell>
          <cell r="C109" t="str">
            <v>each</v>
          </cell>
        </row>
        <row r="110">
          <cell r="A110" t="str">
            <v>2100mm x 1000mm crown unit</v>
          </cell>
          <cell r="B110">
            <v>909.81788399999994</v>
          </cell>
          <cell r="C110" t="str">
            <v xml:space="preserve">m    </v>
          </cell>
        </row>
        <row r="111">
          <cell r="A111" t="str">
            <v>2100mm x 1200mm crown unit</v>
          </cell>
          <cell r="B111">
            <v>890.65714285714284</v>
          </cell>
          <cell r="C111" t="str">
            <v xml:space="preserve">m    </v>
          </cell>
        </row>
        <row r="112">
          <cell r="A112" t="str">
            <v>2100mm x 1500mm crown unit</v>
          </cell>
          <cell r="B112">
            <v>968.4357142857142</v>
          </cell>
          <cell r="C112" t="str">
            <v xml:space="preserve">m    </v>
          </cell>
        </row>
        <row r="113">
          <cell r="A113" t="str">
            <v>2100mm x 1800mm crown unit</v>
          </cell>
          <cell r="B113">
            <v>1046.6714285714286</v>
          </cell>
          <cell r="C113" t="str">
            <v xml:space="preserve">m    </v>
          </cell>
        </row>
        <row r="114">
          <cell r="A114" t="str">
            <v>2100mm x 2100mm crown unit</v>
          </cell>
          <cell r="B114">
            <v>1124.8928571428569</v>
          </cell>
          <cell r="C114" t="str">
            <v xml:space="preserve">m    </v>
          </cell>
        </row>
        <row r="115">
          <cell r="A115" t="str">
            <v>2100mm x 450mm crown unit</v>
          </cell>
          <cell r="B115">
            <v>692.05600000000004</v>
          </cell>
          <cell r="C115" t="str">
            <v xml:space="preserve">m    </v>
          </cell>
        </row>
        <row r="116">
          <cell r="A116" t="str">
            <v>2100mm x 600mm crown unit</v>
          </cell>
          <cell r="B116">
            <v>734.2</v>
          </cell>
          <cell r="C116" t="str">
            <v xml:space="preserve">m    </v>
          </cell>
        </row>
        <row r="117">
          <cell r="A117" t="str">
            <v>2100mm x 750mm crown unit</v>
          </cell>
          <cell r="B117">
            <v>773.52857142857147</v>
          </cell>
          <cell r="C117" t="str">
            <v xml:space="preserve">m    </v>
          </cell>
        </row>
        <row r="118">
          <cell r="A118" t="str">
            <v>2100mm x 900mm crown unit</v>
          </cell>
          <cell r="B118">
            <v>812.42142857142858</v>
          </cell>
          <cell r="C118" t="str">
            <v xml:space="preserve">m    </v>
          </cell>
        </row>
        <row r="119">
          <cell r="A119" t="str">
            <v>2100ø Class 2 flush joint RC pipe</v>
          </cell>
          <cell r="B119">
            <v>1194.33</v>
          </cell>
          <cell r="C119" t="str">
            <v>m</v>
          </cell>
        </row>
        <row r="120">
          <cell r="A120" t="str">
            <v>2100ø precast headwall</v>
          </cell>
          <cell r="B120">
            <v>6035.6459999999997</v>
          </cell>
          <cell r="C120" t="str">
            <v>each</v>
          </cell>
        </row>
        <row r="121">
          <cell r="A121" t="str">
            <v>2100ø precast twin headwall</v>
          </cell>
          <cell r="B121">
            <v>14411.07</v>
          </cell>
          <cell r="C121" t="str">
            <v>each</v>
          </cell>
        </row>
        <row r="122">
          <cell r="A122" t="str">
            <v>2100ø x 1500mm internal manhole form hire</v>
          </cell>
          <cell r="B122">
            <v>106</v>
          </cell>
          <cell r="C122" t="str">
            <v>day</v>
          </cell>
        </row>
        <row r="123">
          <cell r="A123" t="str">
            <v>2100x1200 RCBC precast headwall</v>
          </cell>
          <cell r="B123">
            <v>5108.2365</v>
          </cell>
          <cell r="C123" t="str">
            <v>each</v>
          </cell>
        </row>
        <row r="124">
          <cell r="A124" t="str">
            <v>2100x1500 RCBC precast headwall</v>
          </cell>
          <cell r="B124">
            <v>5625.9120000000003</v>
          </cell>
          <cell r="C124" t="str">
            <v>each</v>
          </cell>
        </row>
        <row r="125">
          <cell r="A125" t="str">
            <v>2100x1800 RCBC precast headwall</v>
          </cell>
          <cell r="B125">
            <v>12043.735000000001</v>
          </cell>
          <cell r="C125" t="str">
            <v>each</v>
          </cell>
        </row>
        <row r="126">
          <cell r="A126" t="str">
            <v>2100x2100 RCBC precast headwall</v>
          </cell>
          <cell r="B126">
            <v>12961.564999999999</v>
          </cell>
          <cell r="C126" t="str">
            <v>each</v>
          </cell>
        </row>
        <row r="127">
          <cell r="A127" t="str">
            <v>2100x600 RCBC precast headwall</v>
          </cell>
          <cell r="B127">
            <v>2042.7369999999999</v>
          </cell>
          <cell r="C127" t="str">
            <v>each</v>
          </cell>
        </row>
        <row r="128">
          <cell r="A128" t="str">
            <v>2100x900 RCBC precast headwall</v>
          </cell>
          <cell r="B128">
            <v>4524.7964999999995</v>
          </cell>
          <cell r="C128" t="str">
            <v>each</v>
          </cell>
        </row>
        <row r="129">
          <cell r="A129" t="str">
            <v>2250ø Class 2 flush joint RC pipe</v>
          </cell>
          <cell r="B129">
            <v>1347.81</v>
          </cell>
          <cell r="C129" t="str">
            <v>m</v>
          </cell>
        </row>
        <row r="130">
          <cell r="A130" t="str">
            <v>2250ø x 1200mm x 225mm external manhole form hire</v>
          </cell>
          <cell r="B130">
            <v>64</v>
          </cell>
          <cell r="C130" t="str">
            <v>day</v>
          </cell>
        </row>
        <row r="131">
          <cell r="A131" t="str">
            <v>225ø Class 2 flush joint RC pipe</v>
          </cell>
          <cell r="B131">
            <v>22.69</v>
          </cell>
          <cell r="C131" t="str">
            <v>m</v>
          </cell>
        </row>
        <row r="132">
          <cell r="A132" t="str">
            <v>225ø precast headwall</v>
          </cell>
          <cell r="B132">
            <v>198.577</v>
          </cell>
          <cell r="C132" t="str">
            <v>each</v>
          </cell>
        </row>
        <row r="133">
          <cell r="A133" t="str">
            <v>225ø PVC pipe</v>
          </cell>
          <cell r="B133">
            <v>24.37</v>
          </cell>
          <cell r="C133" t="str">
            <v>m</v>
          </cell>
        </row>
        <row r="134">
          <cell r="A134" t="str">
            <v>2400mm x 1200mm crown unit</v>
          </cell>
          <cell r="B134">
            <v>1046.2357142857143</v>
          </cell>
          <cell r="C134" t="str">
            <v xml:space="preserve">m    </v>
          </cell>
        </row>
        <row r="135">
          <cell r="A135" t="str">
            <v>2400mm x 1500mm crown unit</v>
          </cell>
          <cell r="B135">
            <v>1134.5071428571428</v>
          </cell>
          <cell r="C135" t="str">
            <v xml:space="preserve">m    </v>
          </cell>
        </row>
        <row r="136">
          <cell r="A136" t="str">
            <v>2400mm x 1800mm crown unit</v>
          </cell>
          <cell r="B136">
            <v>1222.3499999999999</v>
          </cell>
          <cell r="C136" t="str">
            <v xml:space="preserve">m    </v>
          </cell>
        </row>
        <row r="137">
          <cell r="A137" t="str">
            <v>2400mm x 2100mm crown unit</v>
          </cell>
          <cell r="B137">
            <v>1310.1928571428571</v>
          </cell>
          <cell r="C137" t="str">
            <v xml:space="preserve">m    </v>
          </cell>
        </row>
        <row r="138">
          <cell r="A138" t="str">
            <v>2400mm x 2400mm crown unit</v>
          </cell>
          <cell r="B138">
            <v>1397.5928571428572</v>
          </cell>
          <cell r="C138" t="str">
            <v xml:space="preserve">m    </v>
          </cell>
        </row>
        <row r="139">
          <cell r="A139" t="str">
            <v>2400mm x 600mm crown unit</v>
          </cell>
          <cell r="B139">
            <v>870.54999999999984</v>
          </cell>
          <cell r="C139" t="str">
            <v xml:space="preserve">m    </v>
          </cell>
        </row>
        <row r="140">
          <cell r="A140" t="str">
            <v>2400mm x 750mm crown unit</v>
          </cell>
          <cell r="B140">
            <v>914.6857142857142</v>
          </cell>
          <cell r="C140" t="str">
            <v xml:space="preserve">m    </v>
          </cell>
        </row>
        <row r="141">
          <cell r="A141" t="str">
            <v>2400mm x 900mm crown unit</v>
          </cell>
          <cell r="B141">
            <v>957.94285714285695</v>
          </cell>
          <cell r="C141" t="str">
            <v xml:space="preserve">m    </v>
          </cell>
        </row>
        <row r="142">
          <cell r="A142" t="str">
            <v>2400ø Class 2 flush joint RC pipe</v>
          </cell>
          <cell r="B142">
            <v>1559.17</v>
          </cell>
          <cell r="C142" t="str">
            <v>m</v>
          </cell>
        </row>
        <row r="143">
          <cell r="A143" t="str">
            <v>2400x1200 RCBC precast headwall</v>
          </cell>
          <cell r="B143">
            <v>5632.9074999999993</v>
          </cell>
          <cell r="C143" t="str">
            <v>each</v>
          </cell>
        </row>
        <row r="144">
          <cell r="A144" t="str">
            <v>2400x1500 RCBC precast headwall</v>
          </cell>
          <cell r="B144">
            <v>5740.6449999999995</v>
          </cell>
          <cell r="C144" t="str">
            <v>each</v>
          </cell>
        </row>
        <row r="145">
          <cell r="A145" t="str">
            <v>2400x1800 RCBC precast headwall</v>
          </cell>
          <cell r="B145">
            <v>12571.210999999999</v>
          </cell>
          <cell r="C145" t="str">
            <v>each</v>
          </cell>
        </row>
        <row r="146">
          <cell r="A146" t="str">
            <v>2400x2100 RCBC precast headwall</v>
          </cell>
          <cell r="B146">
            <v>13514.226500000001</v>
          </cell>
          <cell r="C146" t="str">
            <v>each</v>
          </cell>
        </row>
        <row r="147">
          <cell r="A147" t="str">
            <v>2400x2400 RCBC precast headwall</v>
          </cell>
          <cell r="B147">
            <v>11478.485000000001</v>
          </cell>
          <cell r="C147" t="str">
            <v>each</v>
          </cell>
        </row>
        <row r="148">
          <cell r="A148" t="str">
            <v>2400x600 RCBC precast headwall</v>
          </cell>
          <cell r="B148">
            <v>2486.2584999999999</v>
          </cell>
          <cell r="C148" t="str">
            <v>each</v>
          </cell>
        </row>
        <row r="149">
          <cell r="A149" t="str">
            <v>2400x900 RCBC precast headwall</v>
          </cell>
          <cell r="B149">
            <v>4738.8604999999998</v>
          </cell>
          <cell r="C149" t="str">
            <v>each</v>
          </cell>
        </row>
        <row r="150">
          <cell r="A150" t="str">
            <v>2500mm x 2400mm drag box rear exit</v>
          </cell>
          <cell r="B150">
            <v>53.769999999999996</v>
          </cell>
          <cell r="C150" t="str">
            <v>day</v>
          </cell>
        </row>
        <row r="151">
          <cell r="A151" t="str">
            <v>250mm x 150mm crown unit</v>
          </cell>
          <cell r="B151">
            <v>64.9636</v>
          </cell>
          <cell r="C151" t="str">
            <v xml:space="preserve">m    </v>
          </cell>
        </row>
        <row r="152">
          <cell r="A152" t="str">
            <v>250ø Class 2 flush joint RC pipe</v>
          </cell>
          <cell r="B152">
            <v>28.4</v>
          </cell>
          <cell r="C152" t="str">
            <v>m</v>
          </cell>
        </row>
        <row r="153">
          <cell r="A153" t="str">
            <v>250ø PVC pipe</v>
          </cell>
          <cell r="B153">
            <v>27.08</v>
          </cell>
          <cell r="C153" t="str">
            <v>m</v>
          </cell>
        </row>
        <row r="154">
          <cell r="A154" t="str">
            <v>2550ø Class 2 flush joint RC pipe</v>
          </cell>
          <cell r="B154">
            <v>1768.72</v>
          </cell>
          <cell r="C154" t="str">
            <v>m</v>
          </cell>
        </row>
        <row r="155">
          <cell r="A155" t="str">
            <v>2550ø x 1500mm x 225mm external manhole form hire</v>
          </cell>
          <cell r="B155">
            <v>103</v>
          </cell>
          <cell r="C155" t="str">
            <v>day</v>
          </cell>
        </row>
        <row r="156">
          <cell r="A156" t="str">
            <v>25mpa / 20 concrete</v>
          </cell>
          <cell r="B156">
            <v>127</v>
          </cell>
          <cell r="C156" t="str">
            <v>m3</v>
          </cell>
        </row>
        <row r="157">
          <cell r="A157" t="str">
            <v>2700mm x 1200mm crown unit</v>
          </cell>
          <cell r="B157">
            <v>1317.1642857142856</v>
          </cell>
          <cell r="C157" t="str">
            <v xml:space="preserve">m    </v>
          </cell>
        </row>
        <row r="158">
          <cell r="A158" t="str">
            <v>2700mm x 1500mm crown unit</v>
          </cell>
          <cell r="B158">
            <v>1423.4428571428571</v>
          </cell>
          <cell r="C158" t="str">
            <v xml:space="preserve">m    </v>
          </cell>
        </row>
        <row r="159">
          <cell r="A159" t="str">
            <v>2700mm x 1800mm crown unit</v>
          </cell>
          <cell r="B159">
            <v>1529.2571428571428</v>
          </cell>
          <cell r="C159" t="str">
            <v xml:space="preserve">m    </v>
          </cell>
        </row>
        <row r="160">
          <cell r="A160" t="str">
            <v>2700mm x 2100mm crown unit</v>
          </cell>
          <cell r="B160">
            <v>1635.0500000000002</v>
          </cell>
          <cell r="C160" t="str">
            <v xml:space="preserve">m    </v>
          </cell>
        </row>
        <row r="161">
          <cell r="A161" t="str">
            <v>2700mm x 2400mm crown unit</v>
          </cell>
          <cell r="B161">
            <v>1955.1571428571424</v>
          </cell>
          <cell r="C161" t="str">
            <v xml:space="preserve">m    </v>
          </cell>
        </row>
        <row r="162">
          <cell r="A162" t="str">
            <v>2700mm x 2700mm crown unit</v>
          </cell>
          <cell r="B162">
            <v>1847.15</v>
          </cell>
          <cell r="C162" t="str">
            <v xml:space="preserve">m    </v>
          </cell>
        </row>
        <row r="163">
          <cell r="A163" t="str">
            <v>2700mm x 600mm crown unit</v>
          </cell>
          <cell r="B163">
            <v>1100.1200000000001</v>
          </cell>
          <cell r="C163" t="str">
            <v xml:space="preserve">m    </v>
          </cell>
        </row>
        <row r="164">
          <cell r="A164" t="str">
            <v>2700mm x 750mm crown unit</v>
          </cell>
          <cell r="B164">
            <v>1157.4428571428571</v>
          </cell>
          <cell r="C164" t="str">
            <v xml:space="preserve">m    </v>
          </cell>
        </row>
        <row r="165">
          <cell r="A165" t="str">
            <v>2700mm x 900mm crown unit</v>
          </cell>
          <cell r="B165">
            <v>1210.8785714285714</v>
          </cell>
          <cell r="C165" t="str">
            <v xml:space="preserve">m    </v>
          </cell>
        </row>
        <row r="166">
          <cell r="A166" t="str">
            <v>2700ø Class 2 flush joint RC pipe</v>
          </cell>
          <cell r="B166">
            <v>1972.12</v>
          </cell>
          <cell r="C166" t="str">
            <v>m</v>
          </cell>
        </row>
        <row r="167">
          <cell r="A167" t="str">
            <v>2700x1200 RCBC precast headwall</v>
          </cell>
          <cell r="B167">
            <v>5807.8035</v>
          </cell>
          <cell r="C167" t="str">
            <v>each</v>
          </cell>
        </row>
        <row r="168">
          <cell r="A168" t="str">
            <v>2700x1500 RCBC precast headwall</v>
          </cell>
          <cell r="B168">
            <v>6317.0809999999992</v>
          </cell>
          <cell r="C168" t="str">
            <v>each</v>
          </cell>
        </row>
        <row r="169">
          <cell r="A169" t="str">
            <v>2700x1800 RCBC precast headwall</v>
          </cell>
          <cell r="B169">
            <v>16185.173000000001</v>
          </cell>
          <cell r="C169" t="str">
            <v>each</v>
          </cell>
        </row>
        <row r="170">
          <cell r="A170" t="str">
            <v>2700x2100 RCBC precast headwall</v>
          </cell>
          <cell r="B170">
            <v>17359.04</v>
          </cell>
          <cell r="C170" t="str">
            <v>each</v>
          </cell>
        </row>
        <row r="171">
          <cell r="A171" t="str">
            <v>2700x2400 RCBC precast headwall</v>
          </cell>
          <cell r="B171">
            <v>18489.54</v>
          </cell>
          <cell r="C171" t="str">
            <v>each</v>
          </cell>
        </row>
        <row r="172">
          <cell r="A172" t="str">
            <v>2700x600 RCBC precast headwall</v>
          </cell>
          <cell r="B172">
            <v>2347.7425000000003</v>
          </cell>
          <cell r="C172" t="str">
            <v>each</v>
          </cell>
        </row>
        <row r="173">
          <cell r="A173" t="str">
            <v>2700x900 RCBC precast headwall</v>
          </cell>
          <cell r="B173">
            <v>4842.3989999999994</v>
          </cell>
          <cell r="C173" t="str">
            <v>each</v>
          </cell>
        </row>
        <row r="174">
          <cell r="A174" t="str">
            <v>275ø Class 2 flush joint RC pipe</v>
          </cell>
          <cell r="B174">
            <v>32.31</v>
          </cell>
          <cell r="C174" t="str">
            <v>m</v>
          </cell>
        </row>
        <row r="175">
          <cell r="A175" t="str">
            <v>275ø PVC pipe</v>
          </cell>
          <cell r="B175">
            <v>36.57</v>
          </cell>
          <cell r="C175" t="str">
            <v>m</v>
          </cell>
        </row>
        <row r="176">
          <cell r="A176" t="str">
            <v>3.6 type medium MRD spec lintel</v>
          </cell>
          <cell r="B176">
            <v>285.36</v>
          </cell>
          <cell r="C176" t="str">
            <v>each</v>
          </cell>
        </row>
        <row r="177">
          <cell r="A177" t="str">
            <v>3000mm x 1200mm crown unit</v>
          </cell>
          <cell r="B177">
            <v>1509.7928571428572</v>
          </cell>
          <cell r="C177" t="str">
            <v xml:space="preserve">m    </v>
          </cell>
        </row>
        <row r="178">
          <cell r="A178" t="str">
            <v>3000mm x 1500mm crown unit</v>
          </cell>
          <cell r="B178">
            <v>1626.5142857142855</v>
          </cell>
          <cell r="C178" t="str">
            <v xml:space="preserve">m    </v>
          </cell>
        </row>
        <row r="179">
          <cell r="A179" t="str">
            <v>3000mm x 1500mm mini drag box</v>
          </cell>
          <cell r="B179">
            <v>68.680000000000007</v>
          </cell>
          <cell r="C179" t="str">
            <v>day</v>
          </cell>
        </row>
        <row r="180">
          <cell r="A180" t="str">
            <v>3000mm x 1800mm crown unit</v>
          </cell>
          <cell r="B180">
            <v>1743.2357142857143</v>
          </cell>
          <cell r="C180" t="str">
            <v xml:space="preserve">m    </v>
          </cell>
        </row>
        <row r="181">
          <cell r="A181" t="str">
            <v>3000mm x 2100mm crown unit</v>
          </cell>
          <cell r="B181">
            <v>1859.492857142857</v>
          </cell>
          <cell r="C181" t="str">
            <v xml:space="preserve">m    </v>
          </cell>
        </row>
        <row r="182">
          <cell r="A182" t="str">
            <v>3000mm x 2400mm crown unit</v>
          </cell>
          <cell r="B182">
            <v>1976.2142857142856</v>
          </cell>
          <cell r="C182" t="str">
            <v xml:space="preserve">m    </v>
          </cell>
        </row>
        <row r="183">
          <cell r="A183" t="str">
            <v>3000mm x 2500mm drag box rear exit</v>
          </cell>
          <cell r="B183">
            <v>76.760000000000005</v>
          </cell>
          <cell r="C183" t="str">
            <v>day</v>
          </cell>
        </row>
        <row r="184">
          <cell r="A184" t="str">
            <v>3000mm x 2700mm crown unit</v>
          </cell>
          <cell r="B184">
            <v>2092.9285714285711</v>
          </cell>
          <cell r="C184" t="str">
            <v xml:space="preserve">m    </v>
          </cell>
        </row>
        <row r="185">
          <cell r="A185" t="str">
            <v>3000mm x 3000mm crown unit</v>
          </cell>
          <cell r="B185">
            <v>2209.6571428571428</v>
          </cell>
          <cell r="C185" t="str">
            <v xml:space="preserve">m    </v>
          </cell>
        </row>
        <row r="186">
          <cell r="A186" t="str">
            <v>3000mm x 900mm crown unit</v>
          </cell>
          <cell r="B186">
            <v>1393.30854</v>
          </cell>
          <cell r="C186" t="str">
            <v xml:space="preserve">m    </v>
          </cell>
        </row>
        <row r="187">
          <cell r="A187" t="str">
            <v>3000ø Class 2 flush joint RC pipe</v>
          </cell>
          <cell r="B187">
            <v>2429.7599999999998</v>
          </cell>
          <cell r="C187" t="str">
            <v>m</v>
          </cell>
        </row>
        <row r="188">
          <cell r="A188" t="str">
            <v>3000x1200 RCBC precast headwall</v>
          </cell>
          <cell r="B188">
            <v>6235.9314999999997</v>
          </cell>
          <cell r="C188" t="str">
            <v>each</v>
          </cell>
        </row>
        <row r="189">
          <cell r="A189" t="str">
            <v>3000x1500 RCBC precast headwall</v>
          </cell>
          <cell r="B189">
            <v>15688.475499999999</v>
          </cell>
          <cell r="C189" t="str">
            <v>each</v>
          </cell>
        </row>
        <row r="190">
          <cell r="A190" t="str">
            <v>3000x1800 RCBC precast headwall</v>
          </cell>
          <cell r="B190">
            <v>16860.948499999999</v>
          </cell>
          <cell r="C190" t="str">
            <v>each</v>
          </cell>
        </row>
        <row r="191">
          <cell r="A191" t="str">
            <v>3000x2100 RCBC precast headwall</v>
          </cell>
          <cell r="B191">
            <v>13725.493999999999</v>
          </cell>
          <cell r="C191" t="str">
            <v>each</v>
          </cell>
        </row>
        <row r="192">
          <cell r="A192" t="str">
            <v>3000x2400 RCBC precast headwall</v>
          </cell>
          <cell r="B192">
            <v>14534.192499999999</v>
          </cell>
          <cell r="C192" t="str">
            <v>each</v>
          </cell>
        </row>
        <row r="193">
          <cell r="A193" t="str">
            <v>3000x600 RCBC precast headwall</v>
          </cell>
          <cell r="B193">
            <v>2427.498</v>
          </cell>
          <cell r="C193" t="str">
            <v>each</v>
          </cell>
        </row>
        <row r="194">
          <cell r="A194" t="str">
            <v>3000x900 RCBC precast headwall</v>
          </cell>
          <cell r="B194">
            <v>5544.7624999999998</v>
          </cell>
          <cell r="C194" t="str">
            <v>each</v>
          </cell>
        </row>
        <row r="195">
          <cell r="A195" t="str">
            <v>300mm Megaflo drainage</v>
          </cell>
          <cell r="B195">
            <v>6.05</v>
          </cell>
          <cell r="C195" t="str">
            <v>m</v>
          </cell>
        </row>
        <row r="196">
          <cell r="A196" t="str">
            <v>300mm nominal size crushed rock</v>
          </cell>
          <cell r="B196">
            <v>24.599999999999994</v>
          </cell>
          <cell r="C196" t="str">
            <v>tonne</v>
          </cell>
        </row>
        <row r="197">
          <cell r="A197" t="str">
            <v>300mm quick cut saw</v>
          </cell>
          <cell r="B197">
            <v>6.1400000000000148</v>
          </cell>
          <cell r="C197" t="str">
            <v>hr</v>
          </cell>
        </row>
        <row r="198">
          <cell r="A198" t="str">
            <v>300mm x 150mm crown unit</v>
          </cell>
          <cell r="B198">
            <v>89.216000000000008</v>
          </cell>
          <cell r="C198" t="str">
            <v xml:space="preserve">m    </v>
          </cell>
        </row>
        <row r="199">
          <cell r="A199" t="str">
            <v>300mm x 225mm crown unit</v>
          </cell>
          <cell r="B199">
            <v>90.576000000000008</v>
          </cell>
          <cell r="C199" t="str">
            <v xml:space="preserve">m    </v>
          </cell>
        </row>
        <row r="200">
          <cell r="A200" t="str">
            <v>300mm x 300mm crown unit</v>
          </cell>
          <cell r="B200">
            <v>99.571032000000002</v>
          </cell>
          <cell r="C200" t="str">
            <v xml:space="preserve">m    </v>
          </cell>
        </row>
        <row r="201">
          <cell r="A201" t="str">
            <v>300ø Class 2 flush joint RC pipe</v>
          </cell>
          <cell r="B201">
            <v>33.47</v>
          </cell>
          <cell r="C201" t="str">
            <v>m</v>
          </cell>
        </row>
        <row r="202">
          <cell r="A202" t="str">
            <v>300ø precast headwall</v>
          </cell>
          <cell r="B202">
            <v>391.29750000000001</v>
          </cell>
          <cell r="C202" t="str">
            <v>each</v>
          </cell>
        </row>
        <row r="203">
          <cell r="A203" t="str">
            <v>300ø precast twin headwall</v>
          </cell>
          <cell r="B203">
            <v>763.92899999999997</v>
          </cell>
          <cell r="C203" t="str">
            <v>each</v>
          </cell>
        </row>
        <row r="204">
          <cell r="A204" t="str">
            <v>300ø PVC pipe</v>
          </cell>
          <cell r="B204">
            <v>39.89</v>
          </cell>
          <cell r="C204" t="str">
            <v>m</v>
          </cell>
        </row>
        <row r="205">
          <cell r="A205" t="str">
            <v>30t excavator / hammer hire</v>
          </cell>
          <cell r="B205">
            <v>179.78000000000017</v>
          </cell>
          <cell r="C205" t="str">
            <v>hr</v>
          </cell>
        </row>
        <row r="206">
          <cell r="A206" t="str">
            <v>30t excavator hire</v>
          </cell>
          <cell r="B206">
            <v>139.3800000000015</v>
          </cell>
          <cell r="C206" t="str">
            <v>hr</v>
          </cell>
        </row>
        <row r="207">
          <cell r="A207" t="str">
            <v>32mpa / 10 shotcrete</v>
          </cell>
          <cell r="B207">
            <v>230</v>
          </cell>
          <cell r="C207" t="str">
            <v xml:space="preserve">m³   </v>
          </cell>
        </row>
        <row r="208">
          <cell r="A208" t="str">
            <v>32mpa / 20 concrete</v>
          </cell>
          <cell r="B208">
            <v>142.5</v>
          </cell>
          <cell r="C208" t="str">
            <v>m3</v>
          </cell>
        </row>
        <row r="209">
          <cell r="A209" t="str">
            <v>32mpa / 20 kerbmix concrete</v>
          </cell>
          <cell r="B209">
            <v>152.5</v>
          </cell>
          <cell r="C209" t="str">
            <v>m3</v>
          </cell>
        </row>
        <row r="210">
          <cell r="A210" t="str">
            <v>3300mm x 1200mm crown unit</v>
          </cell>
          <cell r="B210">
            <v>1713.8142857142857</v>
          </cell>
          <cell r="C210" t="str">
            <v xml:space="preserve">m    </v>
          </cell>
        </row>
        <row r="211">
          <cell r="A211" t="str">
            <v>3300mm x 1500mm crown unit</v>
          </cell>
          <cell r="B211">
            <v>1841.4571428571428</v>
          </cell>
          <cell r="C211" t="str">
            <v xml:space="preserve">m    </v>
          </cell>
        </row>
        <row r="212">
          <cell r="A212" t="str">
            <v>3300mm x 1800mm crown unit</v>
          </cell>
          <cell r="B212">
            <v>1968.1428571428569</v>
          </cell>
          <cell r="C212" t="str">
            <v xml:space="preserve">m    </v>
          </cell>
        </row>
        <row r="213">
          <cell r="A213" t="str">
            <v>3300mm x 2100mm crown unit</v>
          </cell>
          <cell r="B213">
            <v>2095.3071428571425</v>
          </cell>
          <cell r="C213" t="str">
            <v xml:space="preserve">m    </v>
          </cell>
        </row>
        <row r="214">
          <cell r="A214" t="str">
            <v>3300mm x 2400mm crown unit</v>
          </cell>
          <cell r="B214">
            <v>2222.9428571428571</v>
          </cell>
          <cell r="C214" t="str">
            <v xml:space="preserve">m    </v>
          </cell>
        </row>
        <row r="215">
          <cell r="A215" t="str">
            <v>3300mm x 2700mm crown unit</v>
          </cell>
          <cell r="B215">
            <v>2350.0928571428572</v>
          </cell>
          <cell r="C215" t="str">
            <v xml:space="preserve">m    </v>
          </cell>
        </row>
        <row r="216">
          <cell r="A216" t="str">
            <v>3300mm x 3000mm crown unit</v>
          </cell>
          <cell r="B216">
            <v>2477.7357142857145</v>
          </cell>
          <cell r="C216" t="str">
            <v xml:space="preserve">m    </v>
          </cell>
        </row>
        <row r="217">
          <cell r="A217" t="str">
            <v>3300mm x 3300mm crown unit</v>
          </cell>
          <cell r="B217">
            <v>2604.9</v>
          </cell>
          <cell r="C217" t="str">
            <v xml:space="preserve">m    </v>
          </cell>
        </row>
        <row r="218">
          <cell r="A218" t="str">
            <v>3300ø Class 2 flush joint RC pipe</v>
          </cell>
          <cell r="B218">
            <v>2760.34</v>
          </cell>
          <cell r="C218" t="str">
            <v>m</v>
          </cell>
        </row>
        <row r="219">
          <cell r="A219" t="str">
            <v>3400mm x 1800mm crown unit</v>
          </cell>
          <cell r="B219">
            <v>2005.1218719999999</v>
          </cell>
          <cell r="C219" t="str">
            <v xml:space="preserve">m    </v>
          </cell>
        </row>
        <row r="220">
          <cell r="A220" t="str">
            <v>36 meter boom pump establishment</v>
          </cell>
          <cell r="B220">
            <v>187.25399999999996</v>
          </cell>
          <cell r="C220" t="str">
            <v>each</v>
          </cell>
        </row>
        <row r="221">
          <cell r="A221" t="str">
            <v>3600mm x 1200mm crown unit</v>
          </cell>
          <cell r="B221">
            <v>1929.242857142857</v>
          </cell>
          <cell r="C221" t="str">
            <v xml:space="preserve">m    </v>
          </cell>
        </row>
        <row r="222">
          <cell r="A222" t="str">
            <v>3600mm x 1500mm crown unit</v>
          </cell>
          <cell r="B222">
            <v>2067.3071428571429</v>
          </cell>
          <cell r="C222" t="str">
            <v xml:space="preserve">m    </v>
          </cell>
        </row>
        <row r="223">
          <cell r="A223" t="str">
            <v>3600mm x 1800mm crown unit</v>
          </cell>
          <cell r="B223">
            <v>2205.3857142857141</v>
          </cell>
          <cell r="C223" t="str">
            <v xml:space="preserve">m    </v>
          </cell>
        </row>
        <row r="224">
          <cell r="A224" t="str">
            <v>3600mm x 2100mm crown unit</v>
          </cell>
          <cell r="B224">
            <v>2343.457142857143</v>
          </cell>
          <cell r="C224" t="str">
            <v xml:space="preserve">m    </v>
          </cell>
        </row>
        <row r="225">
          <cell r="A225" t="str">
            <v>3600mm x 2400mm crown unit</v>
          </cell>
          <cell r="B225">
            <v>2480.5785714285712</v>
          </cell>
          <cell r="C225" t="str">
            <v xml:space="preserve">m    </v>
          </cell>
        </row>
        <row r="226">
          <cell r="A226" t="str">
            <v>3600mm x 2700mm crown unit</v>
          </cell>
          <cell r="B226">
            <v>2619.1285714285714</v>
          </cell>
          <cell r="C226" t="str">
            <v xml:space="preserve">m    </v>
          </cell>
        </row>
        <row r="227">
          <cell r="A227" t="str">
            <v>3600mm x 3000mm crown unit</v>
          </cell>
          <cell r="B227">
            <v>2756.7285714285717</v>
          </cell>
          <cell r="C227" t="str">
            <v xml:space="preserve">m    </v>
          </cell>
        </row>
        <row r="228">
          <cell r="A228" t="str">
            <v>3600mm x 3300mm crown unit</v>
          </cell>
          <cell r="B228">
            <v>2894.8071428571429</v>
          </cell>
          <cell r="C228" t="str">
            <v xml:space="preserve">m    </v>
          </cell>
        </row>
        <row r="229">
          <cell r="A229" t="str">
            <v>3600mm x 3600mm crown unit</v>
          </cell>
          <cell r="B229">
            <v>3031.9285714285711</v>
          </cell>
          <cell r="C229" t="str">
            <v xml:space="preserve">m    </v>
          </cell>
        </row>
        <row r="230">
          <cell r="A230" t="str">
            <v>3600mm x 900mm crown unit</v>
          </cell>
          <cell r="B230">
            <v>1798.9705799999999</v>
          </cell>
          <cell r="C230" t="str">
            <v xml:space="preserve">m    </v>
          </cell>
        </row>
        <row r="231">
          <cell r="A231" t="str">
            <v>3600ø Class 2 flush joint RC pipe</v>
          </cell>
          <cell r="B231">
            <v>2854.19</v>
          </cell>
          <cell r="C231" t="str">
            <v>m</v>
          </cell>
        </row>
        <row r="232">
          <cell r="A232" t="str">
            <v>36m concrete boom pump</v>
          </cell>
          <cell r="B232">
            <v>170</v>
          </cell>
          <cell r="C232" t="str">
            <v>hr</v>
          </cell>
        </row>
        <row r="233">
          <cell r="A233" t="str">
            <v>3700ø Class 2 flush joint RC pipe</v>
          </cell>
          <cell r="B233">
            <v>2799.32</v>
          </cell>
          <cell r="C233" t="str">
            <v>m</v>
          </cell>
        </row>
        <row r="234">
          <cell r="A234" t="str">
            <v>375mm x 150mm crown unit</v>
          </cell>
          <cell r="B234">
            <v>100.88800000000001</v>
          </cell>
          <cell r="C234" t="str">
            <v xml:space="preserve">m    </v>
          </cell>
        </row>
        <row r="235">
          <cell r="A235" t="str">
            <v>375mm x 225mm crown unit</v>
          </cell>
          <cell r="B235">
            <v>111.60000000000001</v>
          </cell>
          <cell r="C235" t="str">
            <v xml:space="preserve">m    </v>
          </cell>
        </row>
        <row r="236">
          <cell r="A236" t="str">
            <v>375mm x 300mm crown unit</v>
          </cell>
          <cell r="B236">
            <v>115.604415</v>
          </cell>
          <cell r="C236" t="str">
            <v xml:space="preserve">m    </v>
          </cell>
        </row>
        <row r="237">
          <cell r="A237" t="str">
            <v>375mm x 375mm crown unit</v>
          </cell>
          <cell r="B237">
            <v>128.44935000000001</v>
          </cell>
          <cell r="C237" t="str">
            <v xml:space="preserve">m    </v>
          </cell>
        </row>
        <row r="238">
          <cell r="A238" t="str">
            <v>375ø Class 2 flush joint RC pipe</v>
          </cell>
          <cell r="B238">
            <v>49.679999999999993</v>
          </cell>
          <cell r="C238" t="str">
            <v>m</v>
          </cell>
        </row>
        <row r="239">
          <cell r="A239" t="str">
            <v>375ø precast headwall</v>
          </cell>
          <cell r="B239">
            <v>391.29750000000001</v>
          </cell>
          <cell r="C239" t="str">
            <v>each</v>
          </cell>
        </row>
        <row r="240">
          <cell r="A240" t="str">
            <v>375ø precast twin headwall</v>
          </cell>
          <cell r="B240">
            <v>993.38650000000007</v>
          </cell>
          <cell r="C240" t="str">
            <v>each</v>
          </cell>
        </row>
        <row r="241">
          <cell r="A241" t="str">
            <v>375ø PVC pipe</v>
          </cell>
          <cell r="B241">
            <v>49.86</v>
          </cell>
          <cell r="C241" t="str">
            <v>m</v>
          </cell>
        </row>
        <row r="242">
          <cell r="A242" t="str">
            <v>4.8 type large MRD spec lintel</v>
          </cell>
          <cell r="B242">
            <v>373.53</v>
          </cell>
          <cell r="C242" t="str">
            <v>each</v>
          </cell>
        </row>
        <row r="243">
          <cell r="A243" t="str">
            <v>4000mm x 4000mm drag box</v>
          </cell>
          <cell r="B243">
            <v>96.96</v>
          </cell>
          <cell r="C243" t="str">
            <v>day</v>
          </cell>
        </row>
        <row r="244">
          <cell r="A244" t="str">
            <v>400mm x 375mm crown unit</v>
          </cell>
          <cell r="B244">
            <v>134.10379900000001</v>
          </cell>
          <cell r="C244" t="str">
            <v xml:space="preserve">m    </v>
          </cell>
        </row>
        <row r="245">
          <cell r="A245" t="str">
            <v>400ø Class 2 flush joint RC pipe</v>
          </cell>
          <cell r="B245">
            <v>58.33</v>
          </cell>
          <cell r="C245" t="str">
            <v>m</v>
          </cell>
        </row>
        <row r="246">
          <cell r="A246" t="str">
            <v>40mpa / 20 concrete</v>
          </cell>
          <cell r="B246">
            <v>162.96</v>
          </cell>
          <cell r="C246" t="str">
            <v>m3</v>
          </cell>
        </row>
        <row r="247">
          <cell r="A247" t="str">
            <v>4200mm x 1800mm crown unit</v>
          </cell>
          <cell r="B247">
            <v>2653.7032799999997</v>
          </cell>
          <cell r="C247" t="str">
            <v xml:space="preserve">m    </v>
          </cell>
        </row>
        <row r="248">
          <cell r="A248" t="str">
            <v>450mm x 150mm crown unit</v>
          </cell>
          <cell r="B248">
            <v>117.12142857142857</v>
          </cell>
          <cell r="C248" t="str">
            <v xml:space="preserve">m    </v>
          </cell>
        </row>
        <row r="249">
          <cell r="A249" t="str">
            <v>450mm x 200mm crown unit</v>
          </cell>
          <cell r="B249">
            <v>114.776922</v>
          </cell>
          <cell r="C249" t="str">
            <v xml:space="preserve">m    </v>
          </cell>
        </row>
        <row r="250">
          <cell r="A250" t="str">
            <v>450mm x 225mm crown unit</v>
          </cell>
          <cell r="B250">
            <v>128.25714285714284</v>
          </cell>
          <cell r="C250" t="str">
            <v xml:space="preserve">m    </v>
          </cell>
        </row>
        <row r="251">
          <cell r="A251" t="str">
            <v>450mm x 300mm crown unit</v>
          </cell>
          <cell r="B251">
            <v>150.58571428571426</v>
          </cell>
          <cell r="C251" t="str">
            <v xml:space="preserve">m    </v>
          </cell>
        </row>
        <row r="252">
          <cell r="A252" t="str">
            <v>450mm x 450mm crown unit</v>
          </cell>
          <cell r="B252">
            <v>174.304</v>
          </cell>
          <cell r="C252" t="str">
            <v xml:space="preserve">m    </v>
          </cell>
        </row>
        <row r="253">
          <cell r="A253" t="str">
            <v>450ø Class 2 flush joint RC pipe</v>
          </cell>
          <cell r="B253">
            <v>70.84</v>
          </cell>
          <cell r="C253" t="str">
            <v>m</v>
          </cell>
        </row>
        <row r="254">
          <cell r="A254" t="str">
            <v>450ø precast headwall</v>
          </cell>
          <cell r="B254">
            <v>391.29750000000001</v>
          </cell>
          <cell r="C254" t="str">
            <v>each</v>
          </cell>
        </row>
        <row r="255">
          <cell r="A255" t="str">
            <v>450ø precast twin headwall</v>
          </cell>
          <cell r="B255">
            <v>950.01100000000008</v>
          </cell>
          <cell r="C255" t="str">
            <v>each</v>
          </cell>
        </row>
        <row r="256">
          <cell r="A256" t="str">
            <v>450ø PVC pipe</v>
          </cell>
          <cell r="B256">
            <v>59.84</v>
          </cell>
          <cell r="C256" t="str">
            <v>m</v>
          </cell>
        </row>
        <row r="257">
          <cell r="A257" t="str">
            <v>450x450 grate and surround</v>
          </cell>
          <cell r="B257">
            <v>269.92349999999999</v>
          </cell>
          <cell r="C257" t="str">
            <v>each</v>
          </cell>
        </row>
        <row r="258">
          <cell r="A258" t="str">
            <v>475ø Class 2 flush joint RC pipe</v>
          </cell>
          <cell r="B258">
            <v>78.34</v>
          </cell>
          <cell r="C258" t="str">
            <v>m</v>
          </cell>
        </row>
        <row r="259">
          <cell r="A259" t="str">
            <v>4800mm x 1800mm crown unit</v>
          </cell>
          <cell r="B259">
            <v>3199.6570319999996</v>
          </cell>
          <cell r="C259" t="str">
            <v xml:space="preserve">m    </v>
          </cell>
        </row>
        <row r="260">
          <cell r="A260" t="str">
            <v>500mm x 500mm crown unit</v>
          </cell>
          <cell r="B260">
            <v>180.12260000000001</v>
          </cell>
          <cell r="C260" t="str">
            <v xml:space="preserve">m    </v>
          </cell>
        </row>
        <row r="261">
          <cell r="A261" t="str">
            <v>50mm deep AC sawcut subcontract</v>
          </cell>
          <cell r="B261">
            <v>2.8016000000000001</v>
          </cell>
          <cell r="C261" t="str">
            <v>m</v>
          </cell>
        </row>
        <row r="262">
          <cell r="A262" t="str">
            <v>50ø heavy duty electrical conduit</v>
          </cell>
          <cell r="B262">
            <v>3.16</v>
          </cell>
          <cell r="C262" t="str">
            <v>m</v>
          </cell>
        </row>
        <row r="263">
          <cell r="A263" t="str">
            <v>50ø x 1000mm long bolt, nut &amp; washer</v>
          </cell>
          <cell r="B263">
            <v>2.5853000000000002</v>
          </cell>
          <cell r="C263" t="str">
            <v xml:space="preserve">each </v>
          </cell>
        </row>
        <row r="264">
          <cell r="A264" t="str">
            <v>50t hydraulic crane</v>
          </cell>
          <cell r="B264">
            <v>250</v>
          </cell>
          <cell r="C264" t="str">
            <v>hr</v>
          </cell>
        </row>
        <row r="265">
          <cell r="A265" t="str">
            <v>525ø Class 2 flush joint RC pipe</v>
          </cell>
          <cell r="B265">
            <v>90.29</v>
          </cell>
          <cell r="C265" t="str">
            <v>m</v>
          </cell>
        </row>
        <row r="266">
          <cell r="A266" t="str">
            <v>525ø precast headwall</v>
          </cell>
          <cell r="B266">
            <v>569.17700000000002</v>
          </cell>
          <cell r="C266" t="str">
            <v>each</v>
          </cell>
        </row>
        <row r="267">
          <cell r="A267" t="str">
            <v>525ø precast twin headwall</v>
          </cell>
          <cell r="B267">
            <v>902.44500000000005</v>
          </cell>
          <cell r="C267" t="str">
            <v>each</v>
          </cell>
        </row>
        <row r="268">
          <cell r="A268" t="str">
            <v>525ø PVC pipe</v>
          </cell>
          <cell r="B268">
            <v>69.81</v>
          </cell>
          <cell r="C268" t="str">
            <v>m</v>
          </cell>
        </row>
        <row r="269">
          <cell r="A269" t="str">
            <v>55 kVa generator</v>
          </cell>
          <cell r="B269">
            <v>118.23999999999998</v>
          </cell>
          <cell r="C269" t="str">
            <v>day</v>
          </cell>
        </row>
        <row r="270">
          <cell r="A270" t="str">
            <v>550ø Class 2 flush joint RC pipe</v>
          </cell>
          <cell r="B270">
            <v>101.09</v>
          </cell>
          <cell r="C270" t="str">
            <v>m</v>
          </cell>
        </row>
        <row r="271">
          <cell r="A271" t="str">
            <v>5mm screenings</v>
          </cell>
          <cell r="B271">
            <v>44.760000000000169</v>
          </cell>
          <cell r="C271" t="str">
            <v>tonne</v>
          </cell>
        </row>
        <row r="272">
          <cell r="A272" t="str">
            <v>600mm MRD spec cover &amp; frame</v>
          </cell>
          <cell r="B272">
            <v>208.68</v>
          </cell>
          <cell r="C272" t="str">
            <v>each</v>
          </cell>
        </row>
        <row r="273">
          <cell r="A273" t="str">
            <v>600mm x 150mm crown unit</v>
          </cell>
          <cell r="B273">
            <v>149.768</v>
          </cell>
          <cell r="C273" t="str">
            <v xml:space="preserve">m    </v>
          </cell>
        </row>
        <row r="274">
          <cell r="A274" t="str">
            <v>600mm x 200mm crown unit</v>
          </cell>
          <cell r="B274">
            <v>149.76643199999998</v>
          </cell>
          <cell r="C274" t="str">
            <v xml:space="preserve">m    </v>
          </cell>
        </row>
        <row r="275">
          <cell r="A275" t="str">
            <v>600mm x 225mm crown unit</v>
          </cell>
          <cell r="B275">
            <v>163.77142857142857</v>
          </cell>
          <cell r="C275" t="str">
            <v xml:space="preserve">m    </v>
          </cell>
        </row>
        <row r="276">
          <cell r="A276" t="str">
            <v>600mm x 300mm crown unit</v>
          </cell>
          <cell r="B276">
            <v>175.06428571428572</v>
          </cell>
          <cell r="C276" t="str">
            <v xml:space="preserve">m    </v>
          </cell>
        </row>
        <row r="277">
          <cell r="A277" t="str">
            <v>600mm x 375mm crown unit</v>
          </cell>
          <cell r="B277">
            <v>192.328</v>
          </cell>
          <cell r="C277" t="str">
            <v xml:space="preserve">m    </v>
          </cell>
        </row>
        <row r="278">
          <cell r="A278" t="str">
            <v>600mm x 450mm crown unit</v>
          </cell>
          <cell r="B278">
            <v>207.94285714285712</v>
          </cell>
          <cell r="C278" t="str">
            <v xml:space="preserve">m    </v>
          </cell>
        </row>
        <row r="279">
          <cell r="A279" t="str">
            <v>600mm x 500mm crown unit</v>
          </cell>
          <cell r="B279">
            <v>205.928844</v>
          </cell>
          <cell r="C279" t="str">
            <v xml:space="preserve">m    </v>
          </cell>
        </row>
        <row r="280">
          <cell r="A280" t="str">
            <v>600mm x 600mm crown unit</v>
          </cell>
          <cell r="B280">
            <v>224.64964799999998</v>
          </cell>
          <cell r="C280" t="str">
            <v xml:space="preserve">m    </v>
          </cell>
        </row>
        <row r="281">
          <cell r="A281" t="str">
            <v>600ø Class 2 flush joint RC pipe</v>
          </cell>
          <cell r="B281">
            <v>110.92</v>
          </cell>
          <cell r="C281" t="str">
            <v>m</v>
          </cell>
        </row>
        <row r="282">
          <cell r="A282" t="str">
            <v>600ø precast headwall</v>
          </cell>
          <cell r="B282">
            <v>569.17700000000002</v>
          </cell>
          <cell r="C282" t="str">
            <v>each</v>
          </cell>
        </row>
        <row r="283">
          <cell r="A283" t="str">
            <v>600ø precast twin headwall</v>
          </cell>
          <cell r="B283">
            <v>1180.8709999999999</v>
          </cell>
          <cell r="C283" t="str">
            <v>each</v>
          </cell>
        </row>
        <row r="284">
          <cell r="A284" t="str">
            <v>600ø PVC pipe</v>
          </cell>
          <cell r="B284">
            <v>79.78</v>
          </cell>
          <cell r="C284" t="str">
            <v>m</v>
          </cell>
        </row>
        <row r="285">
          <cell r="A285" t="str">
            <v>600x600 grate and surround</v>
          </cell>
          <cell r="B285">
            <v>505.495</v>
          </cell>
          <cell r="C285" t="str">
            <v>each</v>
          </cell>
        </row>
        <row r="286">
          <cell r="A286" t="str">
            <v>675ø Class 2 flush joint RC pipe</v>
          </cell>
          <cell r="B286">
            <v>145.15</v>
          </cell>
          <cell r="C286" t="str">
            <v>m</v>
          </cell>
        </row>
        <row r="287">
          <cell r="A287" t="str">
            <v>675ø precast headwall</v>
          </cell>
          <cell r="B287">
            <v>520.48050000000001</v>
          </cell>
          <cell r="C287" t="str">
            <v>each</v>
          </cell>
        </row>
        <row r="288">
          <cell r="A288" t="str">
            <v>675ø precast twin headwall</v>
          </cell>
          <cell r="B288">
            <v>1925.2074999999998</v>
          </cell>
          <cell r="C288" t="str">
            <v>each</v>
          </cell>
        </row>
        <row r="289">
          <cell r="A289" t="str">
            <v>750mm x 150mm crown unit</v>
          </cell>
          <cell r="B289">
            <v>181.66400000000002</v>
          </cell>
          <cell r="C289" t="str">
            <v xml:space="preserve">m    </v>
          </cell>
        </row>
        <row r="290">
          <cell r="A290" t="str">
            <v>750mm x 200mm crown unit</v>
          </cell>
          <cell r="B290">
            <v>187.94439</v>
          </cell>
          <cell r="C290" t="str">
            <v xml:space="preserve">m    </v>
          </cell>
        </row>
        <row r="291">
          <cell r="A291" t="str">
            <v>750mm x 225mm crown unit</v>
          </cell>
          <cell r="B291">
            <v>197.64999999999998</v>
          </cell>
          <cell r="C291" t="str">
            <v xml:space="preserve">m    </v>
          </cell>
        </row>
        <row r="292">
          <cell r="A292" t="str">
            <v>750mm x 300mm crown unit</v>
          </cell>
          <cell r="B292">
            <v>208.8571428571428</v>
          </cell>
          <cell r="C292" t="str">
            <v xml:space="preserve">m    </v>
          </cell>
        </row>
        <row r="293">
          <cell r="A293" t="str">
            <v>750mm x 375mm crown unit</v>
          </cell>
          <cell r="B293">
            <v>225.82399999999998</v>
          </cell>
          <cell r="C293" t="str">
            <v xml:space="preserve">m    </v>
          </cell>
        </row>
        <row r="294">
          <cell r="A294" t="str">
            <v>750mm x 450mm crown unit</v>
          </cell>
          <cell r="B294">
            <v>243.62142857142854</v>
          </cell>
          <cell r="C294" t="str">
            <v xml:space="preserve">m    </v>
          </cell>
        </row>
        <row r="295">
          <cell r="A295" t="str">
            <v>750mm x 600mm crown unit</v>
          </cell>
          <cell r="B295">
            <v>278.27142857142854</v>
          </cell>
          <cell r="C295" t="str">
            <v xml:space="preserve">m    </v>
          </cell>
        </row>
        <row r="296">
          <cell r="A296" t="str">
            <v>750ø Class 2 flush joint RC pipe</v>
          </cell>
          <cell r="B296">
            <v>171.1</v>
          </cell>
          <cell r="C296" t="str">
            <v>m</v>
          </cell>
        </row>
        <row r="297">
          <cell r="A297" t="str">
            <v>750ø precast headwall</v>
          </cell>
          <cell r="B297">
            <v>585.19950000000006</v>
          </cell>
          <cell r="C297" t="str">
            <v>each</v>
          </cell>
        </row>
        <row r="298">
          <cell r="A298" t="str">
            <v>750ø precast twin headwall</v>
          </cell>
          <cell r="B298">
            <v>1855.2525000000001</v>
          </cell>
          <cell r="C298" t="str">
            <v>each</v>
          </cell>
        </row>
        <row r="299">
          <cell r="A299" t="str">
            <v>750x300 RCBC precast headwall</v>
          </cell>
          <cell r="B299">
            <v>721.95600000000002</v>
          </cell>
          <cell r="C299" t="str">
            <v>each</v>
          </cell>
        </row>
        <row r="300">
          <cell r="A300" t="str">
            <v>750x450 RCBC precast headwall</v>
          </cell>
          <cell r="B300">
            <v>1172.473</v>
          </cell>
          <cell r="C300" t="str">
            <v>each</v>
          </cell>
        </row>
        <row r="301">
          <cell r="A301" t="str">
            <v>750x600 RCBC precast headwall</v>
          </cell>
          <cell r="B301">
            <v>1234.0384999999999</v>
          </cell>
          <cell r="C301" t="str">
            <v>each</v>
          </cell>
        </row>
        <row r="302">
          <cell r="A302" t="str">
            <v>75mm - 150mm crushed rock</v>
          </cell>
          <cell r="B302">
            <v>21.7</v>
          </cell>
          <cell r="C302" t="str">
            <v>tonne</v>
          </cell>
        </row>
        <row r="303">
          <cell r="A303" t="str">
            <v>75ø Class 2 flush joint RC pipe</v>
          </cell>
          <cell r="B303">
            <v>16.45</v>
          </cell>
          <cell r="C303" t="str">
            <v>m</v>
          </cell>
        </row>
        <row r="304">
          <cell r="A304" t="str">
            <v>75ø PVC pipe</v>
          </cell>
          <cell r="B304">
            <v>5.65</v>
          </cell>
          <cell r="C304" t="str">
            <v>m</v>
          </cell>
        </row>
        <row r="305">
          <cell r="A305" t="str">
            <v>825ø Class 2 flush joint RC pipe</v>
          </cell>
          <cell r="B305">
            <v>197.36</v>
          </cell>
          <cell r="C305" t="str">
            <v>m</v>
          </cell>
        </row>
        <row r="306">
          <cell r="A306" t="str">
            <v>825ø precast headwall</v>
          </cell>
          <cell r="B306">
            <v>668.64400000000001</v>
          </cell>
          <cell r="C306" t="str">
            <v>each</v>
          </cell>
        </row>
        <row r="307">
          <cell r="A307" t="str">
            <v>825ø precast twin headwall</v>
          </cell>
          <cell r="B307">
            <v>2290.3845000000001</v>
          </cell>
          <cell r="C307" t="str">
            <v>each</v>
          </cell>
        </row>
        <row r="308">
          <cell r="A308" t="str">
            <v>90 x 65 truform cost per meter</v>
          </cell>
          <cell r="B308">
            <v>7.1379000000000001</v>
          </cell>
          <cell r="C308" t="str">
            <v>m</v>
          </cell>
        </row>
        <row r="309">
          <cell r="A309" t="str">
            <v>900mm x 200mm crown unit</v>
          </cell>
          <cell r="B309">
            <v>229.31079600000001</v>
          </cell>
          <cell r="C309" t="str">
            <v xml:space="preserve">m    </v>
          </cell>
        </row>
        <row r="310">
          <cell r="A310" t="str">
            <v>900mm x 250mm crown unit</v>
          </cell>
          <cell r="B310">
            <v>239.73401400000003</v>
          </cell>
          <cell r="C310" t="str">
            <v xml:space="preserve">m    </v>
          </cell>
        </row>
        <row r="311">
          <cell r="A311" t="str">
            <v>900mm x 300mm crown unit</v>
          </cell>
          <cell r="B311">
            <v>241.65</v>
          </cell>
          <cell r="C311" t="str">
            <v xml:space="preserve">m    </v>
          </cell>
        </row>
        <row r="312">
          <cell r="A312" t="str">
            <v>900mm x 375mm crown unit</v>
          </cell>
          <cell r="B312">
            <v>258.71199999999999</v>
          </cell>
          <cell r="C312" t="str">
            <v xml:space="preserve">m    </v>
          </cell>
        </row>
        <row r="313">
          <cell r="A313" t="str">
            <v>900mm x 400mm crown unit</v>
          </cell>
          <cell r="B313">
            <v>271.003668</v>
          </cell>
          <cell r="C313" t="str">
            <v xml:space="preserve">m    </v>
          </cell>
        </row>
        <row r="314">
          <cell r="A314" t="str">
            <v>900mm x 450mm crown unit</v>
          </cell>
          <cell r="B314">
            <v>276.3857142857143</v>
          </cell>
          <cell r="C314" t="str">
            <v xml:space="preserve">m    </v>
          </cell>
        </row>
        <row r="315">
          <cell r="A315" t="str">
            <v>900mm x 600mm crown unit</v>
          </cell>
          <cell r="B315">
            <v>311.17857142857139</v>
          </cell>
          <cell r="C315" t="str">
            <v xml:space="preserve">m    </v>
          </cell>
        </row>
        <row r="316">
          <cell r="A316" t="str">
            <v>900mm x 750mm crown unit</v>
          </cell>
          <cell r="B316">
            <v>363.06400000000002</v>
          </cell>
          <cell r="C316" t="str">
            <v xml:space="preserve">m    </v>
          </cell>
        </row>
        <row r="317">
          <cell r="A317" t="str">
            <v>900mm x 900mm crown unit</v>
          </cell>
          <cell r="B317">
            <v>375.23584800000003</v>
          </cell>
          <cell r="C317" t="str">
            <v xml:space="preserve">m    </v>
          </cell>
        </row>
        <row r="318">
          <cell r="A318" t="str">
            <v>900ø Class 2 flush joint RC pipe</v>
          </cell>
          <cell r="B318">
            <v>239.13</v>
          </cell>
          <cell r="C318" t="str">
            <v>m</v>
          </cell>
        </row>
        <row r="319">
          <cell r="A319" t="str">
            <v>900ø precast headwall</v>
          </cell>
          <cell r="B319">
            <v>728.48399999999992</v>
          </cell>
          <cell r="C319" t="str">
            <v>each</v>
          </cell>
        </row>
        <row r="320">
          <cell r="A320" t="str">
            <v>900ø precast twin headwall</v>
          </cell>
          <cell r="B320">
            <v>2214.828</v>
          </cell>
          <cell r="C320" t="str">
            <v>each</v>
          </cell>
        </row>
        <row r="321">
          <cell r="A321" t="str">
            <v>900x300 RCBC precast headwall</v>
          </cell>
          <cell r="B321">
            <v>961.20549999999992</v>
          </cell>
          <cell r="C321" t="str">
            <v>each</v>
          </cell>
        </row>
        <row r="322">
          <cell r="A322" t="str">
            <v>900x450 RCBC precast headwall</v>
          </cell>
          <cell r="B322">
            <v>1059.1424999999999</v>
          </cell>
          <cell r="C322" t="str">
            <v>each</v>
          </cell>
        </row>
        <row r="323">
          <cell r="A323" t="str">
            <v>900x600 RCBC precast headwall</v>
          </cell>
          <cell r="B323">
            <v>1127.7035000000001</v>
          </cell>
          <cell r="C323" t="str">
            <v>each</v>
          </cell>
        </row>
        <row r="324">
          <cell r="A324" t="str">
            <v>900x750 RCBC precast headwall</v>
          </cell>
          <cell r="B324">
            <v>1274.6089999999999</v>
          </cell>
          <cell r="C324" t="str">
            <v>each</v>
          </cell>
        </row>
        <row r="325">
          <cell r="A325" t="str">
            <v>900x900 grate and surround</v>
          </cell>
          <cell r="B325">
            <v>841.61449999999991</v>
          </cell>
          <cell r="C325" t="str">
            <v>each</v>
          </cell>
        </row>
        <row r="326">
          <cell r="A326" t="str">
            <v>930mm x 835mm x 1200mm internal gully pit form hire</v>
          </cell>
          <cell r="B326">
            <v>26.78</v>
          </cell>
          <cell r="C326" t="str">
            <v>day</v>
          </cell>
        </row>
        <row r="327">
          <cell r="A327" t="str">
            <v>975ø Class 2 flush joint RC pipe</v>
          </cell>
          <cell r="B327">
            <v>270.79000000000002</v>
          </cell>
          <cell r="C327" t="str">
            <v>m</v>
          </cell>
        </row>
        <row r="328">
          <cell r="A328" t="str">
            <v>Asphalt cartage truck hire / 10m³</v>
          </cell>
          <cell r="B328">
            <v>85.080000000000013</v>
          </cell>
          <cell r="C328" t="str">
            <v>hr</v>
          </cell>
        </row>
        <row r="329">
          <cell r="A329" t="str">
            <v>Asphalt paver and crew</v>
          </cell>
          <cell r="B329">
            <v>7714.0304583333318</v>
          </cell>
          <cell r="C329" t="str">
            <v>day</v>
          </cell>
        </row>
        <row r="330">
          <cell r="A330" t="str">
            <v>Backhoe</v>
          </cell>
          <cell r="B330">
            <v>47.58</v>
          </cell>
          <cell r="C330" t="str">
            <v>hr</v>
          </cell>
        </row>
        <row r="331">
          <cell r="A331" t="str">
            <v>Backhoe (including operator)</v>
          </cell>
          <cell r="B331">
            <v>87</v>
          </cell>
          <cell r="C331" t="str">
            <v>hr</v>
          </cell>
        </row>
        <row r="332">
          <cell r="A332" t="str">
            <v>Backhoe 4wd hire</v>
          </cell>
          <cell r="B332">
            <v>87</v>
          </cell>
          <cell r="C332" t="str">
            <v>hr</v>
          </cell>
        </row>
        <row r="333">
          <cell r="A333" t="str">
            <v>Backhoe post hole borer hire</v>
          </cell>
          <cell r="B333">
            <v>137</v>
          </cell>
          <cell r="C333" t="str">
            <v xml:space="preserve">hr   </v>
          </cell>
        </row>
        <row r="334">
          <cell r="A334" t="str">
            <v>Bagged cement</v>
          </cell>
          <cell r="B334">
            <v>6.2005999999999979</v>
          </cell>
          <cell r="C334" t="str">
            <v>each</v>
          </cell>
        </row>
        <row r="335">
          <cell r="A335" t="str">
            <v>Bidum class A34 geotextile</v>
          </cell>
          <cell r="B335">
            <v>1.54</v>
          </cell>
          <cell r="C335" t="str">
            <v>m2</v>
          </cell>
        </row>
        <row r="336">
          <cell r="A336" t="str">
            <v>Bobcat</v>
          </cell>
          <cell r="B336">
            <v>78.780000000000058</v>
          </cell>
          <cell r="C336" t="str">
            <v xml:space="preserve">hr   </v>
          </cell>
        </row>
        <row r="337">
          <cell r="A337" t="str">
            <v>Bobcat</v>
          </cell>
          <cell r="B337">
            <v>44.39</v>
          </cell>
          <cell r="C337" t="str">
            <v>hr</v>
          </cell>
        </row>
        <row r="338">
          <cell r="A338" t="str">
            <v>Bobcat (including operator)</v>
          </cell>
          <cell r="B338">
            <v>79</v>
          </cell>
          <cell r="C338" t="str">
            <v>hr</v>
          </cell>
        </row>
        <row r="339">
          <cell r="A339" t="str">
            <v>Bobcat with sweeper / profiler</v>
          </cell>
          <cell r="B339">
            <v>110</v>
          </cell>
          <cell r="C339" t="str">
            <v>hr</v>
          </cell>
        </row>
        <row r="340">
          <cell r="A340" t="str">
            <v>Bulk cement calc in 25kg bags</v>
          </cell>
          <cell r="B340">
            <v>300.37889999999999</v>
          </cell>
          <cell r="C340" t="str">
            <v>tonne</v>
          </cell>
        </row>
        <row r="341">
          <cell r="A341" t="str">
            <v>Cbr 15 general fill</v>
          </cell>
          <cell r="B341">
            <v>17.259999999999994</v>
          </cell>
          <cell r="C341" t="str">
            <v>tonne</v>
          </cell>
        </row>
        <row r="342">
          <cell r="A342" t="str">
            <v>CC10 roller</v>
          </cell>
          <cell r="B342">
            <v>95</v>
          </cell>
          <cell r="C342" t="str">
            <v xml:space="preserve">hr   </v>
          </cell>
        </row>
        <row r="343">
          <cell r="A343" t="str">
            <v>Chemset cartridge</v>
          </cell>
          <cell r="B343">
            <v>44.671100000000003</v>
          </cell>
          <cell r="C343" t="str">
            <v xml:space="preserve">each </v>
          </cell>
        </row>
        <row r="344">
          <cell r="A344" t="str">
            <v>Chemset gun</v>
          </cell>
          <cell r="B344">
            <v>143.72620000000001</v>
          </cell>
          <cell r="C344" t="str">
            <v xml:space="preserve">each </v>
          </cell>
        </row>
        <row r="345">
          <cell r="A345" t="str">
            <v>Chemset nozzle</v>
          </cell>
          <cell r="B345">
            <v>8.1370000000000005</v>
          </cell>
          <cell r="C345" t="str">
            <v xml:space="preserve">each </v>
          </cell>
        </row>
        <row r="346">
          <cell r="A346" t="str">
            <v>Clean concrete tip fee</v>
          </cell>
          <cell r="B346">
            <v>40</v>
          </cell>
          <cell r="C346" t="str">
            <v>tonne</v>
          </cell>
        </row>
        <row r="347">
          <cell r="A347" t="str">
            <v>Clean fill tip fee</v>
          </cell>
          <cell r="B347">
            <v>9</v>
          </cell>
          <cell r="C347" t="str">
            <v>tonne</v>
          </cell>
        </row>
        <row r="348">
          <cell r="A348" t="str">
            <v>Coarse bedding sand</v>
          </cell>
          <cell r="B348">
            <v>22.439999999999998</v>
          </cell>
          <cell r="C348" t="str">
            <v>tonne</v>
          </cell>
        </row>
        <row r="349">
          <cell r="A349" t="str">
            <v>Compressor</v>
          </cell>
          <cell r="B349">
            <v>21</v>
          </cell>
          <cell r="C349" t="str">
            <v>hr</v>
          </cell>
        </row>
        <row r="350">
          <cell r="A350" t="str">
            <v>Compressor 285 litres/second</v>
          </cell>
          <cell r="B350">
            <v>434.54999999999984</v>
          </cell>
          <cell r="C350" t="str">
            <v>day</v>
          </cell>
        </row>
        <row r="351">
          <cell r="A351" t="str">
            <v>Compressor 285 litres/second</v>
          </cell>
          <cell r="B351">
            <v>118</v>
          </cell>
          <cell r="C351" t="str">
            <v>days</v>
          </cell>
        </row>
        <row r="352">
          <cell r="A352" t="str">
            <v>Compressor 425 litres/second</v>
          </cell>
          <cell r="B352">
            <v>990.66</v>
          </cell>
          <cell r="C352" t="str">
            <v xml:space="preserve">day  </v>
          </cell>
        </row>
        <row r="353">
          <cell r="A353" t="str">
            <v>Concrete coring 22ø holes</v>
          </cell>
          <cell r="B353">
            <v>0.1133</v>
          </cell>
          <cell r="C353" t="str">
            <v xml:space="preserve">mm   </v>
          </cell>
        </row>
        <row r="354">
          <cell r="A354" t="str">
            <v>Concrete curing oil $349.10 for 200litre</v>
          </cell>
          <cell r="B354">
            <v>0.66949999999999954</v>
          </cell>
          <cell r="C354" t="str">
            <v>m2</v>
          </cell>
        </row>
        <row r="355">
          <cell r="A355" t="str">
            <v>Concrete pump surcharge</v>
          </cell>
          <cell r="B355">
            <v>6</v>
          </cell>
          <cell r="C355" t="str">
            <v>m3</v>
          </cell>
        </row>
        <row r="356">
          <cell r="A356" t="str">
            <v>Cost for 25kg 75 x 3.75 bullet head nails</v>
          </cell>
          <cell r="B356">
            <v>1.8700000000000006</v>
          </cell>
          <cell r="C356" t="str">
            <v>kg</v>
          </cell>
        </row>
        <row r="357">
          <cell r="A357" t="str">
            <v>Crane dogman</v>
          </cell>
          <cell r="B357">
            <v>70.32429999999998</v>
          </cell>
          <cell r="C357" t="str">
            <v>mhr</v>
          </cell>
        </row>
        <row r="358">
          <cell r="A358" t="str">
            <v>Deformed reinforcing bar</v>
          </cell>
          <cell r="B358">
            <v>1380</v>
          </cell>
          <cell r="C358" t="str">
            <v>tonne</v>
          </cell>
        </row>
        <row r="359">
          <cell r="A359" t="str">
            <v>Dense grade base 2.1 cbr 80</v>
          </cell>
          <cell r="B359">
            <v>24.939999999999998</v>
          </cell>
          <cell r="C359" t="str">
            <v>tonne</v>
          </cell>
        </row>
        <row r="360">
          <cell r="A360" t="str">
            <v>Dense grade base 2.3 cbr 45</v>
          </cell>
          <cell r="B360">
            <v>24.54</v>
          </cell>
          <cell r="C360" t="str">
            <v>tonne</v>
          </cell>
        </row>
        <row r="361">
          <cell r="A361" t="str">
            <v>Dense grade base 2.4 cbr 35</v>
          </cell>
          <cell r="B361">
            <v>24.490000000000002</v>
          </cell>
          <cell r="C361" t="str">
            <v>tonne</v>
          </cell>
        </row>
        <row r="362">
          <cell r="A362" t="str">
            <v>Dense grade base 2.5 cbr 15</v>
          </cell>
          <cell r="B362">
            <v>23.990000000000002</v>
          </cell>
          <cell r="C362" t="str">
            <v>tonne</v>
          </cell>
        </row>
        <row r="363">
          <cell r="A363" t="str">
            <v>Denso tape 150mm width</v>
          </cell>
          <cell r="B363">
            <v>6.9100000000000108</v>
          </cell>
          <cell r="C363" t="str">
            <v>m</v>
          </cell>
        </row>
        <row r="364">
          <cell r="A364" t="str">
            <v>DG14 asphalt ex-bin</v>
          </cell>
          <cell r="B364">
            <v>78.099999999999994</v>
          </cell>
          <cell r="C364" t="str">
            <v>tonne</v>
          </cell>
        </row>
        <row r="365">
          <cell r="A365" t="str">
            <v>DG14 asphalt supplied and laid</v>
          </cell>
          <cell r="B365">
            <v>141.87</v>
          </cell>
          <cell r="C365" t="str">
            <v>tonne</v>
          </cell>
        </row>
        <row r="366">
          <cell r="A366" t="str">
            <v>Diesel fuel</v>
          </cell>
          <cell r="B366">
            <v>1.1638999999999999</v>
          </cell>
          <cell r="C366" t="str">
            <v>litre</v>
          </cell>
        </row>
        <row r="367">
          <cell r="A367" t="str">
            <v>Dirty concrete tip fee</v>
          </cell>
          <cell r="B367">
            <v>148.5</v>
          </cell>
          <cell r="C367" t="str">
            <v>tonne</v>
          </cell>
        </row>
        <row r="368">
          <cell r="A368" t="str">
            <v>Dog trailer</v>
          </cell>
          <cell r="B368">
            <v>23</v>
          </cell>
          <cell r="C368" t="str">
            <v>hr</v>
          </cell>
        </row>
        <row r="369">
          <cell r="A369" t="str">
            <v>Dog trailer (including operator)</v>
          </cell>
          <cell r="B369">
            <v>23</v>
          </cell>
          <cell r="C369" t="str">
            <v>hr</v>
          </cell>
        </row>
        <row r="370">
          <cell r="A370" t="str">
            <v>Dozer</v>
          </cell>
          <cell r="B370">
            <v>87.850000000000009</v>
          </cell>
          <cell r="C370" t="str">
            <v>hr</v>
          </cell>
        </row>
        <row r="371">
          <cell r="A371" t="str">
            <v>Dozer (including operator)</v>
          </cell>
          <cell r="B371">
            <v>139.65</v>
          </cell>
          <cell r="C371" t="str">
            <v>hr</v>
          </cell>
        </row>
        <row r="372">
          <cell r="A372" t="str">
            <v>Drag box</v>
          </cell>
          <cell r="B372">
            <v>68.680000000000007</v>
          </cell>
          <cell r="C372" t="str">
            <v>day</v>
          </cell>
        </row>
        <row r="373">
          <cell r="A373" t="str">
            <v>Drainage metal 20mm</v>
          </cell>
          <cell r="B373">
            <v>11.65</v>
          </cell>
          <cell r="C373" t="str">
            <v>m3</v>
          </cell>
        </row>
        <row r="374">
          <cell r="A374" t="str">
            <v>Epoxy grout</v>
          </cell>
          <cell r="B374">
            <v>38.058500000000002</v>
          </cell>
          <cell r="C374" t="str">
            <v>litre</v>
          </cell>
        </row>
        <row r="375">
          <cell r="A375" t="str">
            <v>Establishment asphalt subcontract</v>
          </cell>
          <cell r="B375">
            <v>2652.7649999999999</v>
          </cell>
          <cell r="C375" t="str">
            <v>each</v>
          </cell>
        </row>
        <row r="376">
          <cell r="A376" t="str">
            <v>Establishment bitumen subcontract</v>
          </cell>
          <cell r="B376">
            <v>1500</v>
          </cell>
          <cell r="C376" t="str">
            <v xml:space="preserve">each </v>
          </cell>
        </row>
        <row r="377">
          <cell r="A377" t="str">
            <v>Excavator 12t</v>
          </cell>
          <cell r="B377">
            <v>64.2</v>
          </cell>
          <cell r="C377" t="str">
            <v>hr</v>
          </cell>
        </row>
        <row r="378">
          <cell r="A378" t="str">
            <v>Excavator 12t (including operator)</v>
          </cell>
          <cell r="B378">
            <v>116</v>
          </cell>
          <cell r="C378" t="str">
            <v>hr</v>
          </cell>
        </row>
        <row r="379">
          <cell r="A379" t="str">
            <v>Excavator 30t</v>
          </cell>
          <cell r="B379">
            <v>87.2</v>
          </cell>
          <cell r="C379" t="str">
            <v>hr</v>
          </cell>
        </row>
        <row r="380">
          <cell r="A380" t="str">
            <v>Excavator 30t (including operator)</v>
          </cell>
          <cell r="B380">
            <v>139</v>
          </cell>
          <cell r="C380" t="str">
            <v>hr</v>
          </cell>
        </row>
        <row r="381">
          <cell r="A381" t="str">
            <v>F7 oregon formwork timber</v>
          </cell>
          <cell r="B381">
            <v>1315.2791</v>
          </cell>
          <cell r="C381" t="str">
            <v>m3</v>
          </cell>
        </row>
        <row r="382">
          <cell r="A382" t="str">
            <v>Fertiliser</v>
          </cell>
          <cell r="B382">
            <v>1.9950000000000001</v>
          </cell>
          <cell r="C382" t="str">
            <v>kg</v>
          </cell>
        </row>
        <row r="383">
          <cell r="A383" t="str">
            <v>Fill culvert base gaps</v>
          </cell>
          <cell r="B383">
            <v>4.55</v>
          </cell>
          <cell r="C383" t="str">
            <v>m</v>
          </cell>
        </row>
        <row r="384">
          <cell r="A384" t="str">
            <v>Flex drive immersion vibrator short term hire</v>
          </cell>
          <cell r="B384">
            <v>52.519999999999996</v>
          </cell>
          <cell r="C384" t="str">
            <v>day</v>
          </cell>
        </row>
        <row r="385">
          <cell r="A385" t="str">
            <v>Flood marker post</v>
          </cell>
          <cell r="B385">
            <v>60</v>
          </cell>
          <cell r="C385" t="str">
            <v xml:space="preserve">each </v>
          </cell>
        </row>
        <row r="386">
          <cell r="A386" t="str">
            <v>Footpath surface - asphalt</v>
          </cell>
          <cell r="B386">
            <v>8.6724999999999994</v>
          </cell>
          <cell r="C386" t="str">
            <v>m2</v>
          </cell>
        </row>
        <row r="387">
          <cell r="A387" t="str">
            <v>Footpath surface - bitumen</v>
          </cell>
          <cell r="B387">
            <v>3.51</v>
          </cell>
          <cell r="C387" t="str">
            <v>m2</v>
          </cell>
        </row>
        <row r="388">
          <cell r="A388" t="str">
            <v>Footpath surface - block paving</v>
          </cell>
          <cell r="B388">
            <v>41.6</v>
          </cell>
          <cell r="C388" t="str">
            <v>m2</v>
          </cell>
        </row>
        <row r="389">
          <cell r="A389" t="str">
            <v>Footpath surface - coloured concrete</v>
          </cell>
          <cell r="B389">
            <v>21.95</v>
          </cell>
          <cell r="C389" t="str">
            <v>m2</v>
          </cell>
        </row>
        <row r="390">
          <cell r="A390" t="str">
            <v>Footpath surface - concrete paving</v>
          </cell>
          <cell r="B390">
            <v>28.8</v>
          </cell>
          <cell r="C390" t="str">
            <v>m2</v>
          </cell>
        </row>
        <row r="391">
          <cell r="A391" t="str">
            <v>Footpath surface - crusher dust</v>
          </cell>
          <cell r="B391">
            <v>1.6870000000000003</v>
          </cell>
          <cell r="C391" t="str">
            <v>m2</v>
          </cell>
        </row>
        <row r="392">
          <cell r="A392" t="str">
            <v>Footpath surface - ELR</v>
          </cell>
          <cell r="B392">
            <v>41.6</v>
          </cell>
          <cell r="C392" t="str">
            <v>m2</v>
          </cell>
        </row>
        <row r="393">
          <cell r="A393" t="str">
            <v>Footpath surface - gravel</v>
          </cell>
          <cell r="B393">
            <v>1.552</v>
          </cell>
          <cell r="C393" t="str">
            <v>m2</v>
          </cell>
        </row>
        <row r="394">
          <cell r="A394" t="str">
            <v>Footpath surface - plain concrete</v>
          </cell>
          <cell r="B394">
            <v>14.25</v>
          </cell>
          <cell r="C394" t="str">
            <v>m2</v>
          </cell>
        </row>
        <row r="395">
          <cell r="A395" t="str">
            <v>Footpath surface - stamped concrete</v>
          </cell>
          <cell r="B395">
            <v>19.25</v>
          </cell>
          <cell r="C395" t="str">
            <v>m2</v>
          </cell>
        </row>
        <row r="396">
          <cell r="A396" t="str">
            <v>Footpath surface - stencilled concrete</v>
          </cell>
          <cell r="B396">
            <v>19.25</v>
          </cell>
          <cell r="C396" t="str">
            <v>m2</v>
          </cell>
        </row>
        <row r="397">
          <cell r="A397" t="str">
            <v>Form oil</v>
          </cell>
          <cell r="B397">
            <v>4.1199999999999992</v>
          </cell>
          <cell r="C397" t="str">
            <v>litre</v>
          </cell>
        </row>
        <row r="398">
          <cell r="A398" t="str">
            <v>Formwork consumables</v>
          </cell>
          <cell r="B398">
            <v>6.0255000000000027</v>
          </cell>
          <cell r="C398" t="str">
            <v>m2</v>
          </cell>
        </row>
        <row r="399">
          <cell r="A399" t="str">
            <v>Galvanised dowel R12 x 300mm long</v>
          </cell>
          <cell r="B399">
            <v>5.7679999999999998</v>
          </cell>
          <cell r="C399" t="str">
            <v xml:space="preserve">each </v>
          </cell>
        </row>
        <row r="400">
          <cell r="A400" t="str">
            <v>Galvanised dowel R12 x 450mm long</v>
          </cell>
          <cell r="B400">
            <v>6.0255000000000001</v>
          </cell>
          <cell r="C400" t="str">
            <v>each</v>
          </cell>
        </row>
        <row r="401">
          <cell r="A401" t="str">
            <v>General clean backfill</v>
          </cell>
          <cell r="B401">
            <v>12.49</v>
          </cell>
          <cell r="C401" t="str">
            <v>tonne</v>
          </cell>
        </row>
        <row r="402">
          <cell r="A402" t="str">
            <v>General concretor consumables</v>
          </cell>
          <cell r="B402">
            <v>4.6761999999999952</v>
          </cell>
          <cell r="C402" t="str">
            <v>m3</v>
          </cell>
        </row>
        <row r="403">
          <cell r="A403" t="str">
            <v>General consumables</v>
          </cell>
          <cell r="B403">
            <v>1</v>
          </cell>
          <cell r="C403" t="str">
            <v>LS</v>
          </cell>
        </row>
        <row r="404">
          <cell r="A404" t="str">
            <v>General skilled civil labour</v>
          </cell>
          <cell r="B404">
            <v>46.3</v>
          </cell>
          <cell r="C404" t="str">
            <v>mhr</v>
          </cell>
        </row>
        <row r="405">
          <cell r="A405" t="str">
            <v>Geotextile strength class c filtration class 270</v>
          </cell>
          <cell r="B405">
            <v>1.6499999999999997</v>
          </cell>
          <cell r="C405" t="str">
            <v>m2</v>
          </cell>
        </row>
        <row r="406">
          <cell r="A406" t="str">
            <v>Grader</v>
          </cell>
          <cell r="B406">
            <v>84.88</v>
          </cell>
          <cell r="C406" t="str">
            <v>hr</v>
          </cell>
        </row>
        <row r="407">
          <cell r="A407" t="str">
            <v>Grader (including operator)</v>
          </cell>
          <cell r="B407">
            <v>155</v>
          </cell>
          <cell r="C407" t="str">
            <v>hr</v>
          </cell>
        </row>
        <row r="408">
          <cell r="A408" t="str">
            <v>Grader cat 140m</v>
          </cell>
          <cell r="B408">
            <v>155</v>
          </cell>
          <cell r="C408" t="str">
            <v>hr</v>
          </cell>
        </row>
        <row r="409">
          <cell r="A409" t="str">
            <v>Grader cat 14h</v>
          </cell>
          <cell r="B409">
            <v>175.74</v>
          </cell>
          <cell r="C409" t="str">
            <v>hr</v>
          </cell>
        </row>
        <row r="410">
          <cell r="A410" t="str">
            <v>Grass seed</v>
          </cell>
          <cell r="B410">
            <v>34.954999999999998</v>
          </cell>
          <cell r="C410" t="str">
            <v>kg</v>
          </cell>
        </row>
        <row r="411">
          <cell r="A411" t="str">
            <v>Guard rail terminal anchor including ferrules</v>
          </cell>
          <cell r="B411">
            <v>178.36510000000001</v>
          </cell>
          <cell r="C411" t="str">
            <v>each</v>
          </cell>
        </row>
        <row r="412">
          <cell r="A412" t="str">
            <v>Gully grate and frame</v>
          </cell>
          <cell r="B412">
            <v>323.63650000000001</v>
          </cell>
          <cell r="C412" t="str">
            <v>each</v>
          </cell>
        </row>
        <row r="413">
          <cell r="A413" t="str">
            <v>Hardwood timber</v>
          </cell>
          <cell r="B413">
            <v>1034.02</v>
          </cell>
          <cell r="C413" t="str">
            <v xml:space="preserve">m³   </v>
          </cell>
        </row>
        <row r="414">
          <cell r="A414" t="str">
            <v>Haulage - Truck</v>
          </cell>
          <cell r="B414">
            <v>7.49</v>
          </cell>
          <cell r="C414" t="str">
            <v xml:space="preserve">m³   </v>
          </cell>
        </row>
        <row r="415">
          <cell r="A415" t="str">
            <v>Haulage - Truck and Dog</v>
          </cell>
          <cell r="B415">
            <v>5.61</v>
          </cell>
          <cell r="C415" t="str">
            <v xml:space="preserve">m³   </v>
          </cell>
        </row>
        <row r="416">
          <cell r="A416" t="str">
            <v>High pressure water blaster hire</v>
          </cell>
          <cell r="B416">
            <v>71.700000000000017</v>
          </cell>
          <cell r="C416" t="str">
            <v>day</v>
          </cell>
        </row>
        <row r="417">
          <cell r="A417" t="str">
            <v>Hire cement mixer</v>
          </cell>
          <cell r="B417">
            <v>2.83</v>
          </cell>
          <cell r="C417" t="str">
            <v>hr</v>
          </cell>
        </row>
        <row r="418">
          <cell r="A418" t="str">
            <v>HR90 CURE OIL - 200 litre drum $1334.55 , $6.723/litre</v>
          </cell>
          <cell r="B418">
            <v>6.9421999999999997</v>
          </cell>
          <cell r="C418" t="str">
            <v>litre</v>
          </cell>
        </row>
        <row r="419">
          <cell r="A419" t="str">
            <v>Hydromulching - small areas subcontract</v>
          </cell>
          <cell r="B419">
            <v>0.69010000000000005</v>
          </cell>
          <cell r="C419" t="str">
            <v>m2</v>
          </cell>
        </row>
        <row r="420">
          <cell r="A420" t="str">
            <v>Information signs general installation</v>
          </cell>
          <cell r="B420" t="str">
            <v>x</v>
          </cell>
          <cell r="C420" t="str">
            <v>LS</v>
          </cell>
        </row>
        <row r="421">
          <cell r="A421" t="str">
            <v>Information signs general supply</v>
          </cell>
          <cell r="B421" t="str">
            <v>x</v>
          </cell>
          <cell r="C421" t="str">
            <v>LS</v>
          </cell>
        </row>
        <row r="422">
          <cell r="A422" t="str">
            <v>Labour concrete works</v>
          </cell>
          <cell r="B422">
            <v>46.3</v>
          </cell>
          <cell r="C422" t="str">
            <v>mhr</v>
          </cell>
        </row>
        <row r="423">
          <cell r="A423" t="str">
            <v>Labour steel fixer</v>
          </cell>
          <cell r="B423">
            <v>46.3</v>
          </cell>
          <cell r="C423" t="str">
            <v>mhr</v>
          </cell>
        </row>
        <row r="424">
          <cell r="A424" t="str">
            <v>Loader</v>
          </cell>
          <cell r="B424">
            <v>66.61</v>
          </cell>
          <cell r="C424" t="str">
            <v>hr</v>
          </cell>
        </row>
        <row r="425">
          <cell r="A425" t="str">
            <v>Loader (including operator)</v>
          </cell>
          <cell r="B425">
            <v>118.41</v>
          </cell>
          <cell r="C425" t="str">
            <v>hr</v>
          </cell>
        </row>
        <row r="426">
          <cell r="A426" t="str">
            <v>Loader cat 950</v>
          </cell>
          <cell r="B426">
            <v>167</v>
          </cell>
          <cell r="C426" t="str">
            <v>hr</v>
          </cell>
        </row>
        <row r="427">
          <cell r="A427" t="str">
            <v>Maintenance gravel</v>
          </cell>
          <cell r="B427">
            <v>16.59</v>
          </cell>
          <cell r="C427" t="str">
            <v>tonne</v>
          </cell>
        </row>
        <row r="428">
          <cell r="A428" t="str">
            <v>Manhole step iron</v>
          </cell>
          <cell r="B428">
            <v>28.41</v>
          </cell>
          <cell r="C428" t="str">
            <v>each</v>
          </cell>
        </row>
        <row r="429">
          <cell r="A429" t="str">
            <v>Misc concrete costs waiting time, additives, spoil, etc</v>
          </cell>
          <cell r="B429">
            <v>5</v>
          </cell>
          <cell r="C429" t="str">
            <v>m3</v>
          </cell>
        </row>
        <row r="430">
          <cell r="A430" t="str">
            <v>Miscellaneous concrete costs</v>
          </cell>
          <cell r="B430">
            <v>12.16429999999996</v>
          </cell>
          <cell r="C430" t="str">
            <v>m3</v>
          </cell>
        </row>
        <row r="431">
          <cell r="A431" t="str">
            <v>Mixed waste tip fee</v>
          </cell>
          <cell r="B431">
            <v>148.5</v>
          </cell>
          <cell r="C431" t="str">
            <v>tonne</v>
          </cell>
        </row>
        <row r="432">
          <cell r="A432" t="str">
            <v>Mortar mix</v>
          </cell>
          <cell r="B432">
            <v>159</v>
          </cell>
          <cell r="C432" t="str">
            <v xml:space="preserve">m³   </v>
          </cell>
        </row>
        <row r="433">
          <cell r="A433" t="str">
            <v>Mplug</v>
          </cell>
          <cell r="B433" t="str">
            <v>x</v>
          </cell>
          <cell r="C433" t="str">
            <v>LS</v>
          </cell>
        </row>
        <row r="434">
          <cell r="A434" t="str">
            <v>MRD spec type a galvanised gully grate</v>
          </cell>
          <cell r="B434">
            <v>312.29599999999999</v>
          </cell>
          <cell r="C434" t="str">
            <v>each</v>
          </cell>
        </row>
        <row r="435">
          <cell r="A435" t="str">
            <v>Multi wheel roller 12t</v>
          </cell>
          <cell r="B435">
            <v>122</v>
          </cell>
          <cell r="C435" t="str">
            <v>hr</v>
          </cell>
        </row>
        <row r="436">
          <cell r="A436" t="str">
            <v>No fines concrete</v>
          </cell>
          <cell r="B436">
            <v>150</v>
          </cell>
          <cell r="C436" t="str">
            <v>m3</v>
          </cell>
        </row>
        <row r="437">
          <cell r="A437" t="str">
            <v>Pad foot roller 10t</v>
          </cell>
          <cell r="B437">
            <v>118</v>
          </cell>
          <cell r="C437" t="str">
            <v>hr</v>
          </cell>
        </row>
        <row r="438">
          <cell r="A438" t="str">
            <v>Patching truck</v>
          </cell>
          <cell r="B438">
            <v>85.08</v>
          </cell>
          <cell r="C438" t="str">
            <v>hr</v>
          </cell>
        </row>
        <row r="439">
          <cell r="A439" t="str">
            <v>Patching truck (including operator)</v>
          </cell>
          <cell r="B439">
            <v>136.88</v>
          </cell>
          <cell r="C439" t="str">
            <v>hr</v>
          </cell>
        </row>
        <row r="440">
          <cell r="A440" t="str">
            <v>Petrol fuel</v>
          </cell>
          <cell r="B440">
            <v>1.5</v>
          </cell>
          <cell r="C440" t="str">
            <v>L</v>
          </cell>
        </row>
        <row r="441">
          <cell r="A441" t="str">
            <v>Plant operator</v>
          </cell>
          <cell r="B441">
            <v>51.8</v>
          </cell>
          <cell r="C441" t="str">
            <v>hr</v>
          </cell>
        </row>
        <row r="442">
          <cell r="A442" t="str">
            <v>Pneumatic jack hammer short term hire</v>
          </cell>
          <cell r="B442">
            <v>15.375</v>
          </cell>
          <cell r="C442" t="str">
            <v>day</v>
          </cell>
        </row>
        <row r="443">
          <cell r="A443" t="str">
            <v>Poly sand bag with draw string - 840mm x 360mm</v>
          </cell>
          <cell r="B443">
            <v>0.4900000000000001</v>
          </cell>
          <cell r="C443" t="str">
            <v>each</v>
          </cell>
        </row>
        <row r="444">
          <cell r="A444" t="str">
            <v>Precast concrete headwall to subsoil outlets</v>
          </cell>
          <cell r="B444">
            <v>84.5</v>
          </cell>
          <cell r="C444" t="str">
            <v>each</v>
          </cell>
        </row>
        <row r="445">
          <cell r="A445" t="str">
            <v>Precast concrete post</v>
          </cell>
          <cell r="B445">
            <v>1000</v>
          </cell>
          <cell r="C445" t="str">
            <v>m3</v>
          </cell>
        </row>
        <row r="446">
          <cell r="A446" t="str">
            <v>Prepare existing surface for asphalt subcontract</v>
          </cell>
          <cell r="B446">
            <v>9.9999999999999992E-2</v>
          </cell>
          <cell r="C446" t="str">
            <v xml:space="preserve">m²   </v>
          </cell>
        </row>
        <row r="447">
          <cell r="A447" t="str">
            <v>Prime AMCO spray rate 1.0L/m²</v>
          </cell>
          <cell r="B447">
            <v>0.29999999999999993</v>
          </cell>
          <cell r="C447" t="str">
            <v>litre</v>
          </cell>
        </row>
        <row r="448">
          <cell r="A448" t="str">
            <v>Profiling 0-60mm depth greater than 1000m²</v>
          </cell>
          <cell r="B448">
            <v>2.9870000000000001</v>
          </cell>
          <cell r="C448" t="str">
            <v>m2</v>
          </cell>
        </row>
        <row r="449">
          <cell r="A449" t="str">
            <v>Profiling 300mm depth less than 1000m²</v>
          </cell>
          <cell r="B449">
            <v>11</v>
          </cell>
          <cell r="C449" t="str">
            <v>m2</v>
          </cell>
        </row>
        <row r="450">
          <cell r="A450" t="str">
            <v>PVC strip drain outlet</v>
          </cell>
          <cell r="B450">
            <v>15.038</v>
          </cell>
          <cell r="C450" t="str">
            <v>each</v>
          </cell>
        </row>
        <row r="451">
          <cell r="A451" t="str">
            <v>Q451 concrete slump test</v>
          </cell>
          <cell r="B451">
            <v>19</v>
          </cell>
          <cell r="C451" t="str">
            <v>each</v>
          </cell>
        </row>
        <row r="452">
          <cell r="A452" t="str">
            <v>Q455 concrete compressive strength test</v>
          </cell>
          <cell r="B452">
            <v>25</v>
          </cell>
          <cell r="C452" t="str">
            <v>each</v>
          </cell>
        </row>
        <row r="453">
          <cell r="A453" t="str">
            <v>Reclaimer/stabiliser</v>
          </cell>
          <cell r="B453">
            <v>3880</v>
          </cell>
          <cell r="C453" t="str">
            <v>day</v>
          </cell>
        </row>
        <row r="454">
          <cell r="A454" t="str">
            <v>Regulatory, warning &amp; hazard signs general supply</v>
          </cell>
          <cell r="B454" t="str">
            <v>x</v>
          </cell>
          <cell r="C454" t="str">
            <v>LS</v>
          </cell>
        </row>
        <row r="455">
          <cell r="A455" t="str">
            <v>Reinforcing bar chairs</v>
          </cell>
          <cell r="B455">
            <v>36</v>
          </cell>
          <cell r="C455" t="str">
            <v>/100</v>
          </cell>
        </row>
        <row r="456">
          <cell r="A456" t="str">
            <v>Reinforcing consumables</v>
          </cell>
          <cell r="B456">
            <v>39.212100000000071</v>
          </cell>
          <cell r="C456" t="str">
            <v>tonne</v>
          </cell>
        </row>
        <row r="457">
          <cell r="A457" t="str">
            <v>Reline damaged rcp with pvc liner</v>
          </cell>
          <cell r="B457" t="str">
            <v>x</v>
          </cell>
          <cell r="C457" t="str">
            <v>LS</v>
          </cell>
        </row>
        <row r="458">
          <cell r="A458" t="str">
            <v xml:space="preserve">Reline damaged rcp with pvc liner - establishment &gt; 1200  </v>
          </cell>
          <cell r="B458">
            <v>30000</v>
          </cell>
          <cell r="C458" t="str">
            <v>LS</v>
          </cell>
        </row>
        <row r="459">
          <cell r="A459" t="str">
            <v>RL1018 steel reo mesh</v>
          </cell>
          <cell r="B459">
            <v>13.19</v>
          </cell>
          <cell r="C459" t="str">
            <v>m2</v>
          </cell>
        </row>
        <row r="460">
          <cell r="A460" t="str">
            <v>RL1218 steel reo mesh</v>
          </cell>
          <cell r="B460">
            <v>20.73</v>
          </cell>
          <cell r="C460" t="str">
            <v>m2</v>
          </cell>
        </row>
        <row r="461">
          <cell r="A461" t="str">
            <v>Roller</v>
          </cell>
          <cell r="B461">
            <v>63.95</v>
          </cell>
          <cell r="C461" t="str">
            <v>hr</v>
          </cell>
        </row>
        <row r="462">
          <cell r="A462" t="str">
            <v>Roller (including operator)</v>
          </cell>
          <cell r="B462">
            <v>115.75</v>
          </cell>
          <cell r="C462" t="str">
            <v>hr</v>
          </cell>
        </row>
        <row r="463">
          <cell r="A463" t="str">
            <v>Rotary broom</v>
          </cell>
          <cell r="B463">
            <v>31.5</v>
          </cell>
          <cell r="C463" t="str">
            <v>hr</v>
          </cell>
        </row>
        <row r="464">
          <cell r="A464" t="str">
            <v>Rotary broom (including operator)</v>
          </cell>
          <cell r="B464">
            <v>83.3</v>
          </cell>
          <cell r="C464" t="str">
            <v>hr</v>
          </cell>
        </row>
        <row r="465">
          <cell r="A465" t="str">
            <v>Sand bags</v>
          </cell>
          <cell r="B465">
            <v>0.75</v>
          </cell>
          <cell r="C465" t="str">
            <v>each</v>
          </cell>
        </row>
        <row r="466">
          <cell r="A466" t="str">
            <v>Sawcut subcontract establish</v>
          </cell>
          <cell r="B466">
            <v>121.55</v>
          </cell>
          <cell r="C466" t="str">
            <v>each</v>
          </cell>
        </row>
        <row r="467">
          <cell r="A467" t="str">
            <v>Scabble gun</v>
          </cell>
          <cell r="B467">
            <v>49.049999999999983</v>
          </cell>
          <cell r="C467" t="str">
            <v>day</v>
          </cell>
        </row>
        <row r="468">
          <cell r="A468" t="str">
            <v>Scissor lift</v>
          </cell>
          <cell r="B468">
            <v>33.21</v>
          </cell>
          <cell r="C468" t="str">
            <v xml:space="preserve">hr   </v>
          </cell>
        </row>
        <row r="469">
          <cell r="A469" t="str">
            <v>Seal class 170 spray rate 1.2L/m²</v>
          </cell>
          <cell r="B469">
            <v>0.96</v>
          </cell>
          <cell r="C469" t="str">
            <v>litre</v>
          </cell>
        </row>
        <row r="470">
          <cell r="A470" t="str">
            <v>Side entry chamber</v>
          </cell>
          <cell r="B470">
            <v>284.93700000000001</v>
          </cell>
          <cell r="C470" t="str">
            <v>each</v>
          </cell>
        </row>
        <row r="471">
          <cell r="A471" t="str">
            <v>Skid steer</v>
          </cell>
          <cell r="B471">
            <v>34.65</v>
          </cell>
          <cell r="C471" t="str">
            <v>hr</v>
          </cell>
        </row>
        <row r="472">
          <cell r="A472" t="str">
            <v>Skid steer (including operator)</v>
          </cell>
          <cell r="B472">
            <v>86.449999999999989</v>
          </cell>
          <cell r="C472" t="str">
            <v>hr</v>
          </cell>
        </row>
        <row r="473">
          <cell r="A473" t="str">
            <v>SL52 steel reo mesh</v>
          </cell>
          <cell r="B473">
            <v>2.6800000000000046</v>
          </cell>
          <cell r="C473" t="str">
            <v>m2</v>
          </cell>
        </row>
        <row r="474">
          <cell r="A474" t="str">
            <v>SL72 steel reo mesh</v>
          </cell>
          <cell r="B474">
            <v>4.33</v>
          </cell>
          <cell r="C474" t="str">
            <v>m2</v>
          </cell>
        </row>
        <row r="475">
          <cell r="A475" t="str">
            <v>SL818 steel reo mesh</v>
          </cell>
          <cell r="B475">
            <v>9.4000000000000021</v>
          </cell>
          <cell r="C475" t="str">
            <v>m2</v>
          </cell>
        </row>
        <row r="476">
          <cell r="A476" t="str">
            <v>SL82 steel reo mesh</v>
          </cell>
          <cell r="B476">
            <v>5.389999999999997</v>
          </cell>
          <cell r="C476" t="str">
            <v>m2</v>
          </cell>
        </row>
        <row r="477">
          <cell r="A477" t="str">
            <v>Small plant</v>
          </cell>
          <cell r="B477">
            <v>9.9499999999999993</v>
          </cell>
          <cell r="C477" t="str">
            <v>hr</v>
          </cell>
        </row>
        <row r="478">
          <cell r="A478" t="str">
            <v>Small tools, grinders, drills, saws etc</v>
          </cell>
          <cell r="B478">
            <v>14.229999999999809</v>
          </cell>
          <cell r="C478" t="str">
            <v>hr</v>
          </cell>
        </row>
        <row r="479">
          <cell r="A479" t="str">
            <v>Small trailer</v>
          </cell>
          <cell r="B479">
            <v>14</v>
          </cell>
          <cell r="C479" t="str">
            <v>hr</v>
          </cell>
        </row>
        <row r="480">
          <cell r="A480" t="str">
            <v>Small trailer (including operator)</v>
          </cell>
          <cell r="B480">
            <v>14</v>
          </cell>
          <cell r="C480" t="str">
            <v>hr</v>
          </cell>
        </row>
        <row r="481">
          <cell r="A481" t="str">
            <v>Smooth drum roller 10t</v>
          </cell>
          <cell r="B481">
            <v>118</v>
          </cell>
          <cell r="C481" t="str">
            <v>hr</v>
          </cell>
        </row>
        <row r="482">
          <cell r="A482" t="str">
            <v>Smooth drum roller 18t</v>
          </cell>
          <cell r="B482">
            <v>137</v>
          </cell>
          <cell r="C482" t="str">
            <v>hr</v>
          </cell>
        </row>
        <row r="483">
          <cell r="A483" t="str">
            <v>Spreading prime cover material 16mm 85m2/m3</v>
          </cell>
          <cell r="B483">
            <v>42</v>
          </cell>
          <cell r="C483" t="str">
            <v xml:space="preserve">m³   </v>
          </cell>
        </row>
        <row r="484">
          <cell r="A484" t="str">
            <v>Spreading prime cover material 7mm 180m2/m3</v>
          </cell>
          <cell r="B484">
            <v>42</v>
          </cell>
          <cell r="C484" t="str">
            <v>m3</v>
          </cell>
        </row>
        <row r="485">
          <cell r="A485" t="str">
            <v>Stabilisation crew establishment</v>
          </cell>
          <cell r="B485">
            <v>2337</v>
          </cell>
          <cell r="C485" t="str">
            <v>each</v>
          </cell>
        </row>
        <row r="486">
          <cell r="A486" t="str">
            <v>Steel beam guardrail terminal type 1</v>
          </cell>
          <cell r="B486">
            <v>3350</v>
          </cell>
          <cell r="C486" t="str">
            <v>each</v>
          </cell>
        </row>
        <row r="487">
          <cell r="A487" t="str">
            <v>Steel beam guardrail transition type 2</v>
          </cell>
          <cell r="B487">
            <v>2050</v>
          </cell>
          <cell r="C487" t="str">
            <v>each</v>
          </cell>
        </row>
        <row r="488">
          <cell r="A488" t="str">
            <v>Steel bridge balustrade installation</v>
          </cell>
          <cell r="B488">
            <v>84.150999999999996</v>
          </cell>
          <cell r="C488" t="str">
            <v>each</v>
          </cell>
        </row>
        <row r="489">
          <cell r="A489" t="str">
            <v>Steel bridge balustrade supply</v>
          </cell>
          <cell r="B489">
            <v>336.61430000000001</v>
          </cell>
          <cell r="C489" t="str">
            <v>each</v>
          </cell>
        </row>
        <row r="490">
          <cell r="A490" t="str">
            <v>Subcontract concrete kerb place</v>
          </cell>
          <cell r="B490">
            <v>10</v>
          </cell>
          <cell r="C490" t="str">
            <v>m</v>
          </cell>
        </row>
        <row r="491">
          <cell r="A491" t="str">
            <v>Subcontract crack filling</v>
          </cell>
          <cell r="B491">
            <v>12</v>
          </cell>
          <cell r="C491" t="str">
            <v>m</v>
          </cell>
        </row>
        <row r="492">
          <cell r="A492" t="str">
            <v>Supply 170 grade emulsion</v>
          </cell>
          <cell r="B492">
            <v>1</v>
          </cell>
          <cell r="C492" t="str">
            <v>litre</v>
          </cell>
        </row>
        <row r="493">
          <cell r="A493" t="str">
            <v>Supply 60mm nb galvanised sign post 3.7m and fittings</v>
          </cell>
          <cell r="B493">
            <v>100</v>
          </cell>
          <cell r="C493" t="str">
            <v>each</v>
          </cell>
        </row>
        <row r="494">
          <cell r="A494" t="str">
            <v>Supply and place125mm high edge formwork</v>
          </cell>
          <cell r="B494">
            <v>15.511799999999999</v>
          </cell>
          <cell r="C494" t="str">
            <v>m</v>
          </cell>
        </row>
        <row r="495">
          <cell r="A495" t="str">
            <v>Supply and place150mm high edge formwork</v>
          </cell>
          <cell r="B495">
            <v>15.872299999999999</v>
          </cell>
          <cell r="C495" t="str">
            <v>m</v>
          </cell>
        </row>
        <row r="496">
          <cell r="A496" t="str">
            <v>Supply and place210mm high edge formwork</v>
          </cell>
          <cell r="B496">
            <v>18.96230000000001</v>
          </cell>
          <cell r="C496" t="str">
            <v>m</v>
          </cell>
        </row>
        <row r="497">
          <cell r="A497" t="str">
            <v>Supply and place220mm high edge formwork</v>
          </cell>
          <cell r="B497">
            <v>19.4876</v>
          </cell>
          <cell r="C497" t="str">
            <v>m</v>
          </cell>
        </row>
        <row r="498">
          <cell r="A498" t="str">
            <v>Supply guide post</v>
          </cell>
          <cell r="B498">
            <v>31.023599999999998</v>
          </cell>
          <cell r="C498" t="str">
            <v xml:space="preserve">each </v>
          </cell>
        </row>
        <row r="499">
          <cell r="A499" t="str">
            <v>Supply precoated 14mm cover aggregate</v>
          </cell>
          <cell r="B499">
            <v>90</v>
          </cell>
          <cell r="C499" t="str">
            <v>m3</v>
          </cell>
        </row>
        <row r="500">
          <cell r="A500" t="str">
            <v>Supply precoated 16mm cover aggregate</v>
          </cell>
          <cell r="B500">
            <v>90</v>
          </cell>
          <cell r="C500" t="str">
            <v>m3</v>
          </cell>
        </row>
        <row r="501">
          <cell r="A501" t="str">
            <v>Supply precoated 7mm cover aggregate</v>
          </cell>
          <cell r="B501">
            <v>90</v>
          </cell>
          <cell r="C501" t="str">
            <v>m3</v>
          </cell>
        </row>
        <row r="502">
          <cell r="A502" t="str">
            <v>Sweeper</v>
          </cell>
          <cell r="B502">
            <v>71.930000000000007</v>
          </cell>
          <cell r="C502" t="str">
            <v>hr</v>
          </cell>
        </row>
        <row r="503">
          <cell r="A503" t="str">
            <v>Sweeper (including operator)</v>
          </cell>
          <cell r="B503">
            <v>118.23</v>
          </cell>
          <cell r="C503" t="str">
            <v>hr</v>
          </cell>
        </row>
        <row r="504">
          <cell r="A504" t="str">
            <v>Tack coat 0.2l/m2 supply and place</v>
          </cell>
          <cell r="B504">
            <v>1.01</v>
          </cell>
          <cell r="C504" t="str">
            <v>litre</v>
          </cell>
        </row>
        <row r="505">
          <cell r="A505" t="str">
            <v>Tack coat 0.5l/m2 supply and place</v>
          </cell>
          <cell r="B505">
            <v>1.01</v>
          </cell>
          <cell r="C505" t="str">
            <v>litre</v>
          </cell>
        </row>
        <row r="506">
          <cell r="A506" t="str">
            <v>Tank</v>
          </cell>
          <cell r="B506">
            <v>42.55</v>
          </cell>
          <cell r="C506" t="str">
            <v>hr</v>
          </cell>
        </row>
        <row r="507">
          <cell r="A507" t="str">
            <v>Tank (including operator)</v>
          </cell>
          <cell r="B507">
            <v>88.85</v>
          </cell>
          <cell r="C507" t="str">
            <v>hr</v>
          </cell>
        </row>
        <row r="508">
          <cell r="A508" t="str">
            <v>Tester site visit</v>
          </cell>
          <cell r="B508">
            <v>50</v>
          </cell>
          <cell r="C508" t="str">
            <v>each</v>
          </cell>
        </row>
        <row r="509">
          <cell r="A509" t="str">
            <v>Tie wire</v>
          </cell>
          <cell r="B509">
            <v>5.230000000000004</v>
          </cell>
          <cell r="C509" t="str">
            <v>kg</v>
          </cell>
        </row>
        <row r="510">
          <cell r="A510" t="str">
            <v>Timber transport</v>
          </cell>
          <cell r="B510">
            <v>1.03</v>
          </cell>
          <cell r="C510" t="str">
            <v>tonne</v>
          </cell>
        </row>
        <row r="511">
          <cell r="A511" t="str">
            <v>Tipper 3m3</v>
          </cell>
          <cell r="B511">
            <v>43.05</v>
          </cell>
          <cell r="C511" t="str">
            <v>hr</v>
          </cell>
        </row>
        <row r="512">
          <cell r="A512" t="str">
            <v>Tipper 3m3 (including operator)</v>
          </cell>
          <cell r="B512">
            <v>94.85</v>
          </cell>
          <cell r="C512" t="str">
            <v>hr</v>
          </cell>
        </row>
        <row r="513">
          <cell r="A513" t="str">
            <v>Tipper 8m3</v>
          </cell>
          <cell r="B513">
            <v>69.650000000000006</v>
          </cell>
          <cell r="C513" t="str">
            <v>hr</v>
          </cell>
        </row>
        <row r="514">
          <cell r="A514" t="str">
            <v>Tipper 8m3 (including operator)</v>
          </cell>
          <cell r="B514">
            <v>121.45</v>
          </cell>
          <cell r="C514" t="str">
            <v>hr</v>
          </cell>
        </row>
        <row r="515">
          <cell r="A515" t="str">
            <v>Topsoil</v>
          </cell>
          <cell r="B515">
            <v>54.75</v>
          </cell>
          <cell r="C515" t="str">
            <v>m3</v>
          </cell>
        </row>
        <row r="516">
          <cell r="A516" t="str">
            <v>Tractor</v>
          </cell>
          <cell r="B516">
            <v>39.11</v>
          </cell>
          <cell r="C516" t="str">
            <v>hr</v>
          </cell>
        </row>
        <row r="517">
          <cell r="A517" t="str">
            <v>Tractor (including operator)</v>
          </cell>
          <cell r="B517">
            <v>90.91</v>
          </cell>
          <cell r="C517" t="str">
            <v>hr</v>
          </cell>
        </row>
        <row r="518">
          <cell r="A518" t="str">
            <v>Transport of bituminous material supplied by the principal</v>
          </cell>
          <cell r="B518">
            <v>0.05</v>
          </cell>
          <cell r="C518" t="str">
            <v>litre</v>
          </cell>
        </row>
        <row r="519">
          <cell r="A519" t="str">
            <v>Truck &amp; superdog hire / 18m³</v>
          </cell>
          <cell r="B519">
            <v>118.17</v>
          </cell>
          <cell r="C519" t="str">
            <v>hr</v>
          </cell>
        </row>
        <row r="520">
          <cell r="A520" t="str">
            <v>Truck &gt;8t</v>
          </cell>
          <cell r="B520">
            <v>76.650000000000006</v>
          </cell>
          <cell r="C520" t="str">
            <v>hr</v>
          </cell>
        </row>
        <row r="521">
          <cell r="A521" t="str">
            <v>Truck &gt;8t (including operator)</v>
          </cell>
          <cell r="B521">
            <v>128.44999999999999</v>
          </cell>
          <cell r="C521" t="str">
            <v>hr</v>
          </cell>
        </row>
        <row r="522">
          <cell r="A522" t="str">
            <v>Truck 3.5t</v>
          </cell>
          <cell r="B522">
            <v>25.88</v>
          </cell>
          <cell r="C522" t="str">
            <v>hr</v>
          </cell>
        </row>
        <row r="523">
          <cell r="A523" t="str">
            <v>Truck 3.5t (including operator)</v>
          </cell>
          <cell r="B523">
            <v>77.679999999999993</v>
          </cell>
          <cell r="C523" t="str">
            <v>hr</v>
          </cell>
        </row>
        <row r="524">
          <cell r="A524" t="str">
            <v>Truck 6t capacity</v>
          </cell>
          <cell r="B524">
            <v>57.639999999999993</v>
          </cell>
          <cell r="C524" t="str">
            <v>hr</v>
          </cell>
        </row>
        <row r="525">
          <cell r="A525" t="str">
            <v>Truck 8t</v>
          </cell>
          <cell r="B525">
            <v>56.34</v>
          </cell>
          <cell r="C525" t="str">
            <v>hr</v>
          </cell>
        </row>
        <row r="526">
          <cell r="A526" t="str">
            <v>Truck 8t (including operator)</v>
          </cell>
          <cell r="B526">
            <v>108.14</v>
          </cell>
          <cell r="C526" t="str">
            <v>hr</v>
          </cell>
        </row>
        <row r="527">
          <cell r="A527" t="str">
            <v>Truck hire / 10m³</v>
          </cell>
          <cell r="B527">
            <v>70.699999999999164</v>
          </cell>
          <cell r="C527" t="str">
            <v>hr</v>
          </cell>
        </row>
        <row r="528">
          <cell r="A528" t="str">
            <v>Turf</v>
          </cell>
          <cell r="B528">
            <v>4.5</v>
          </cell>
          <cell r="C528" t="str">
            <v>m2</v>
          </cell>
        </row>
        <row r="529">
          <cell r="A529" t="str">
            <v>Vehicle</v>
          </cell>
          <cell r="B529">
            <v>16.95</v>
          </cell>
          <cell r="C529" t="str">
            <v>hr</v>
          </cell>
        </row>
        <row r="530">
          <cell r="A530" t="str">
            <v>Vibration plate short term hire</v>
          </cell>
          <cell r="B530">
            <v>83.96</v>
          </cell>
          <cell r="C530" t="str">
            <v>day</v>
          </cell>
        </row>
        <row r="531">
          <cell r="A531" t="str">
            <v>Vibration plate short term hire</v>
          </cell>
          <cell r="B531">
            <v>83.959999999999695</v>
          </cell>
          <cell r="C531" t="str">
            <v>day</v>
          </cell>
        </row>
        <row r="532">
          <cell r="A532" t="str">
            <v>Wacker packer</v>
          </cell>
          <cell r="B532">
            <v>8.4</v>
          </cell>
          <cell r="C532" t="str">
            <v>hr</v>
          </cell>
        </row>
        <row r="533">
          <cell r="A533" t="str">
            <v>W-beam gueardrail subcontract</v>
          </cell>
          <cell r="B533">
            <v>105</v>
          </cell>
          <cell r="C533" t="str">
            <v xml:space="preserve">m    </v>
          </cell>
        </row>
      </sheetData>
      <sheetData sheetId="1">
        <row r="2">
          <cell r="A2" t="str">
            <v>GS</v>
          </cell>
        </row>
        <row r="3">
          <cell r="A3" t="str">
            <v>PS</v>
          </cell>
        </row>
        <row r="4">
          <cell r="A4" t="str">
            <v>SA</v>
          </cell>
        </row>
        <row r="5">
          <cell r="A5" t="str">
            <v>SO</v>
          </cell>
        </row>
        <row r="8">
          <cell r="A8" t="str">
            <v>UR</v>
          </cell>
        </row>
        <row r="9">
          <cell r="A9" t="str">
            <v>RU</v>
          </cell>
        </row>
        <row r="10">
          <cell r="A10" t="str">
            <v>IC</v>
          </cell>
        </row>
        <row r="13">
          <cell r="A13" t="str">
            <v>GR</v>
          </cell>
        </row>
        <row r="14">
          <cell r="A14" t="str">
            <v>BR</v>
          </cell>
        </row>
        <row r="22">
          <cell r="A22" t="str">
            <v>FPBL</v>
          </cell>
          <cell r="B22">
            <v>60</v>
          </cell>
          <cell r="C22">
            <v>50</v>
          </cell>
          <cell r="D22">
            <v>0</v>
          </cell>
          <cell r="E22">
            <v>0</v>
          </cell>
          <cell r="F22">
            <v>50</v>
          </cell>
          <cell r="G22" t="str">
            <v>Footpath surface - block paving</v>
          </cell>
          <cell r="H22">
            <v>5</v>
          </cell>
          <cell r="I22">
            <v>1</v>
          </cell>
          <cell r="J22">
            <v>0.108</v>
          </cell>
          <cell r="T22" t="str">
            <v>Block Paving</v>
          </cell>
        </row>
        <row r="23">
          <cell r="A23" t="str">
            <v>FPCONPL</v>
          </cell>
          <cell r="B23">
            <v>125</v>
          </cell>
          <cell r="C23">
            <v>50</v>
          </cell>
          <cell r="D23">
            <v>12</v>
          </cell>
          <cell r="E23">
            <v>2</v>
          </cell>
          <cell r="F23">
            <v>50</v>
          </cell>
          <cell r="G23" t="str">
            <v>Footpath surface - plain concrete</v>
          </cell>
          <cell r="H23">
            <v>30</v>
          </cell>
          <cell r="I23">
            <v>1</v>
          </cell>
          <cell r="J23">
            <v>0.3125</v>
          </cell>
          <cell r="T23" t="str">
            <v>Concrete - plain</v>
          </cell>
        </row>
        <row r="24">
          <cell r="A24" t="str">
            <v>FPCONCL</v>
          </cell>
          <cell r="B24">
            <v>125</v>
          </cell>
          <cell r="C24">
            <v>50</v>
          </cell>
          <cell r="D24">
            <v>12</v>
          </cell>
          <cell r="E24">
            <v>2</v>
          </cell>
          <cell r="F24">
            <v>50</v>
          </cell>
          <cell r="G24" t="str">
            <v>Footpath surface - coloured concrete</v>
          </cell>
          <cell r="H24">
            <v>25</v>
          </cell>
          <cell r="I24">
            <v>1</v>
          </cell>
          <cell r="J24">
            <v>0.3125</v>
          </cell>
          <cell r="T24" t="str">
            <v>Concrete - coloured</v>
          </cell>
        </row>
        <row r="25">
          <cell r="A25" t="str">
            <v>FPCONST</v>
          </cell>
          <cell r="B25">
            <v>125</v>
          </cell>
          <cell r="C25">
            <v>50</v>
          </cell>
          <cell r="D25">
            <v>12</v>
          </cell>
          <cell r="E25">
            <v>2</v>
          </cell>
          <cell r="F25">
            <v>5</v>
          </cell>
          <cell r="G25" t="str">
            <v>Footpath surface - stencilled concrete</v>
          </cell>
          <cell r="H25">
            <v>15</v>
          </cell>
          <cell r="I25">
            <v>1</v>
          </cell>
          <cell r="J25">
            <v>0.3125</v>
          </cell>
          <cell r="T25" t="str">
            <v>Concrete - stencilled</v>
          </cell>
        </row>
        <row r="26">
          <cell r="A26" t="str">
            <v>FPCONSP</v>
          </cell>
          <cell r="B26">
            <v>125</v>
          </cell>
          <cell r="C26">
            <v>50</v>
          </cell>
          <cell r="D26">
            <v>12</v>
          </cell>
          <cell r="E26">
            <v>2</v>
          </cell>
          <cell r="F26">
            <v>50</v>
          </cell>
          <cell r="G26" t="str">
            <v>Footpath surface - stamped concrete</v>
          </cell>
          <cell r="H26">
            <v>15</v>
          </cell>
          <cell r="I26">
            <v>1</v>
          </cell>
          <cell r="J26">
            <v>0.3125</v>
          </cell>
          <cell r="T26" t="str">
            <v>Concrete -stamped</v>
          </cell>
        </row>
        <row r="27">
          <cell r="A27" t="str">
            <v>FPCP</v>
          </cell>
          <cell r="B27">
            <v>50</v>
          </cell>
          <cell r="C27">
            <v>50</v>
          </cell>
          <cell r="D27">
            <v>12</v>
          </cell>
          <cell r="E27">
            <v>2</v>
          </cell>
          <cell r="F27">
            <v>50</v>
          </cell>
          <cell r="G27" t="str">
            <v>Footpath surface - concrete paving</v>
          </cell>
          <cell r="H27">
            <v>5</v>
          </cell>
          <cell r="I27">
            <v>1</v>
          </cell>
          <cell r="J27">
            <v>0.12</v>
          </cell>
          <cell r="T27" t="str">
            <v>Concrete Paving</v>
          </cell>
        </row>
        <row r="28">
          <cell r="A28" t="str">
            <v>FPBT</v>
          </cell>
          <cell r="B28">
            <v>10</v>
          </cell>
          <cell r="C28">
            <v>0</v>
          </cell>
          <cell r="D28">
            <v>0</v>
          </cell>
          <cell r="E28">
            <v>0</v>
          </cell>
          <cell r="F28">
            <v>50</v>
          </cell>
          <cell r="G28" t="str">
            <v>Footpath surface - bitumen</v>
          </cell>
          <cell r="H28">
            <v>50</v>
          </cell>
          <cell r="I28">
            <v>0</v>
          </cell>
          <cell r="J28">
            <v>1.8000000000000002E-2</v>
          </cell>
          <cell r="T28" t="str">
            <v>Bitumen</v>
          </cell>
        </row>
        <row r="29">
          <cell r="A29" t="str">
            <v>FPCD</v>
          </cell>
          <cell r="B29">
            <v>75</v>
          </cell>
          <cell r="C29">
            <v>0</v>
          </cell>
          <cell r="D29">
            <v>0</v>
          </cell>
          <cell r="E29">
            <v>0</v>
          </cell>
          <cell r="F29">
            <v>0</v>
          </cell>
          <cell r="G29" t="str">
            <v>Footpath surface - crusher dust</v>
          </cell>
          <cell r="H29">
            <v>50</v>
          </cell>
          <cell r="I29">
            <v>0</v>
          </cell>
          <cell r="J29">
            <v>0.13500000000000001</v>
          </cell>
          <cell r="T29" t="str">
            <v>Crusher Dust</v>
          </cell>
        </row>
        <row r="30">
          <cell r="A30" t="str">
            <v>FPGR</v>
          </cell>
          <cell r="B30">
            <v>75</v>
          </cell>
          <cell r="C30">
            <v>0</v>
          </cell>
          <cell r="D30">
            <v>0</v>
          </cell>
          <cell r="E30">
            <v>0</v>
          </cell>
          <cell r="F30">
            <v>0</v>
          </cell>
          <cell r="G30" t="str">
            <v>Footpath surface - gravel</v>
          </cell>
          <cell r="H30">
            <v>50</v>
          </cell>
          <cell r="I30">
            <v>0</v>
          </cell>
          <cell r="J30">
            <v>0.13500000000000001</v>
          </cell>
          <cell r="T30" t="str">
            <v>Gravel</v>
          </cell>
        </row>
        <row r="31">
          <cell r="A31" t="str">
            <v>FPASP</v>
          </cell>
          <cell r="B31">
            <v>25</v>
          </cell>
          <cell r="C31">
            <v>0</v>
          </cell>
          <cell r="D31">
            <v>0</v>
          </cell>
          <cell r="E31">
            <v>0</v>
          </cell>
          <cell r="F31">
            <v>50</v>
          </cell>
          <cell r="G31" t="str">
            <v>Footpath surface - asphalt</v>
          </cell>
          <cell r="H31">
            <v>50</v>
          </cell>
          <cell r="I31">
            <v>0</v>
          </cell>
          <cell r="J31">
            <v>0.06</v>
          </cell>
          <cell r="T31" t="str">
            <v>Asphalt</v>
          </cell>
        </row>
        <row r="32">
          <cell r="A32" t="str">
            <v>FPELR</v>
          </cell>
          <cell r="B32">
            <v>60</v>
          </cell>
          <cell r="C32">
            <v>50</v>
          </cell>
          <cell r="D32">
            <v>0</v>
          </cell>
          <cell r="E32">
            <v>0</v>
          </cell>
          <cell r="F32">
            <v>50</v>
          </cell>
          <cell r="G32" t="str">
            <v>Footpath surface - ELR</v>
          </cell>
          <cell r="H32">
            <v>5</v>
          </cell>
          <cell r="I32">
            <v>1</v>
          </cell>
          <cell r="J32">
            <v>0.108</v>
          </cell>
          <cell r="T32" t="str">
            <v>ELR</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s Unit Rates Required"/>
      <sheetName val="Adjustment Factors"/>
      <sheetName val="Rate Comparison"/>
      <sheetName val="SCRC Supply Rates 2008"/>
      <sheetName val="Roads"/>
      <sheetName val="Bus Shelter Rates"/>
      <sheetName val="Pathways"/>
      <sheetName val="Fencing"/>
      <sheetName val="Road Paving"/>
      <sheetName val="Traffic Islands"/>
      <sheetName val=" Kerb &amp; Channel"/>
      <sheetName val="Roundabout"/>
      <sheetName val="Traffic Control Devices"/>
      <sheetName val="Traffic Signals"/>
      <sheetName val="Crossings"/>
      <sheetName val="Bollard Rates"/>
      <sheetName val="Footbridge Summary"/>
      <sheetName val="Conc Footbridge"/>
      <sheetName val="Timber Footbridge"/>
      <sheetName val="Steel Footbridge"/>
      <sheetName val="Boardwalks &amp; Platforms"/>
      <sheetName val="Road Bridge Summary"/>
      <sheetName val="1sp1ln"/>
      <sheetName val="1sp2ln"/>
      <sheetName val="1spAlAw"/>
      <sheetName val="1spAvW"/>
      <sheetName val="2spAvW"/>
      <sheetName val="3spAvW"/>
      <sheetName val="4spAvW"/>
      <sheetName val="5spAvW"/>
      <sheetName val="1spAlAw (STEEL)"/>
      <sheetName val="1spAlAw (TIMBER)"/>
      <sheetName val="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RATES"/>
      <sheetName val="BBQ's"/>
      <sheetName val="Beach Access"/>
      <sheetName val="Bike Racks"/>
      <sheetName val="Bins"/>
      <sheetName val="B-W &amp; Platform"/>
      <sheetName val="Bollard Rates"/>
      <sheetName val="Drinking Fountians"/>
      <sheetName val="Fence Rates"/>
      <sheetName val="Rails &amp; Flagpoles"/>
      <sheetName val="Footbridges"/>
      <sheetName val="Garden Edging"/>
      <sheetName val="Gates"/>
      <sheetName val="Guard Rail"/>
      <sheetName val="Lighting"/>
      <sheetName val="Pathways"/>
      <sheetName val="Shelters"/>
      <sheetName val="Picnic Tables"/>
      <sheetName val="Playground Shades"/>
      <sheetName val="Playground Equip"/>
      <sheetName val="Power Outlet"/>
      <sheetName val="Seating"/>
      <sheetName val="Signs"/>
      <sheetName val="Sporting Courts"/>
      <sheetName val="Stairways"/>
      <sheetName val="Soft Fall Areas"/>
      <sheetName val="Sports Fields"/>
      <sheetName val="Boat Ramps"/>
      <sheetName val="Pipeli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F13"/>
  <sheetViews>
    <sheetView workbookViewId="0">
      <selection activeCell="E4" sqref="E4"/>
    </sheetView>
  </sheetViews>
  <sheetFormatPr defaultRowHeight="12.75" x14ac:dyDescent="0.2"/>
  <cols>
    <col min="1" max="1" width="1.7109375" style="21" customWidth="1"/>
    <col min="2" max="2" width="22.28515625" style="21" customWidth="1"/>
    <col min="3" max="3" width="13.85546875" style="21" customWidth="1"/>
    <col min="4" max="4" width="23.7109375" style="21" customWidth="1"/>
    <col min="5" max="5" width="17" style="21" customWidth="1"/>
    <col min="6" max="6" width="21.42578125" style="21" customWidth="1"/>
    <col min="7" max="16384" width="9.140625" style="21"/>
  </cols>
  <sheetData>
    <row r="1" spans="2:6" ht="9.9499999999999993" customHeight="1" x14ac:dyDescent="0.2"/>
    <row r="2" spans="2:6" x14ac:dyDescent="0.2">
      <c r="B2" s="756" t="s">
        <v>14830</v>
      </c>
      <c r="C2" s="417" t="s">
        <v>14836</v>
      </c>
      <c r="D2" s="417"/>
      <c r="E2" s="417"/>
      <c r="F2" s="417"/>
    </row>
    <row r="3" spans="2:6" ht="22.5" x14ac:dyDescent="0.2">
      <c r="B3" s="757"/>
      <c r="C3" s="418" t="s">
        <v>14831</v>
      </c>
      <c r="D3" s="418" t="s">
        <v>14834</v>
      </c>
      <c r="E3" s="418" t="s">
        <v>14832</v>
      </c>
      <c r="F3" s="418" t="s">
        <v>14835</v>
      </c>
    </row>
    <row r="4" spans="2:6" x14ac:dyDescent="0.2">
      <c r="B4" s="419" t="s">
        <v>11605</v>
      </c>
      <c r="C4" s="758"/>
      <c r="D4" s="758"/>
      <c r="E4" s="420">
        <v>14</v>
      </c>
      <c r="F4" s="421">
        <v>14</v>
      </c>
    </row>
    <row r="5" spans="2:6" x14ac:dyDescent="0.2">
      <c r="B5" s="422" t="s">
        <v>11907</v>
      </c>
      <c r="C5" s="758"/>
      <c r="D5" s="758"/>
      <c r="E5" s="423">
        <v>8</v>
      </c>
      <c r="F5" s="424">
        <v>8</v>
      </c>
    </row>
    <row r="6" spans="2:6" x14ac:dyDescent="0.2">
      <c r="B6" s="419" t="s">
        <v>814</v>
      </c>
      <c r="C6" s="420">
        <v>20</v>
      </c>
      <c r="D6" s="425">
        <v>20</v>
      </c>
      <c r="E6" s="758"/>
      <c r="F6" s="425">
        <v>14</v>
      </c>
    </row>
    <row r="7" spans="2:6" x14ac:dyDescent="0.2">
      <c r="B7" s="422" t="s">
        <v>823</v>
      </c>
      <c r="C7" s="423">
        <v>15</v>
      </c>
      <c r="D7" s="426">
        <v>20</v>
      </c>
      <c r="E7" s="758"/>
      <c r="F7" s="426">
        <v>14</v>
      </c>
    </row>
    <row r="8" spans="2:6" x14ac:dyDescent="0.2">
      <c r="B8" s="419" t="s">
        <v>908</v>
      </c>
      <c r="C8" s="420">
        <v>12</v>
      </c>
      <c r="D8" s="425">
        <v>15</v>
      </c>
      <c r="E8" s="758"/>
      <c r="F8" s="425">
        <v>8</v>
      </c>
    </row>
    <row r="9" spans="2:6" x14ac:dyDescent="0.2">
      <c r="B9" s="422" t="s">
        <v>10546</v>
      </c>
      <c r="C9" s="423">
        <v>10</v>
      </c>
      <c r="D9" s="426">
        <v>15</v>
      </c>
      <c r="E9" s="758"/>
      <c r="F9" s="426">
        <v>8</v>
      </c>
    </row>
    <row r="10" spans="2:6" x14ac:dyDescent="0.2">
      <c r="B10" s="419" t="s">
        <v>2996</v>
      </c>
      <c r="C10" s="420">
        <v>12</v>
      </c>
      <c r="D10" s="425">
        <v>15</v>
      </c>
      <c r="E10" s="758"/>
      <c r="F10" s="425">
        <v>8</v>
      </c>
    </row>
    <row r="11" spans="2:6" x14ac:dyDescent="0.2">
      <c r="B11" s="422" t="s">
        <v>10494</v>
      </c>
      <c r="C11" s="423">
        <v>10</v>
      </c>
      <c r="D11" s="426">
        <v>15</v>
      </c>
      <c r="E11" s="758"/>
      <c r="F11" s="426">
        <v>8</v>
      </c>
    </row>
    <row r="12" spans="2:6" x14ac:dyDescent="0.2">
      <c r="B12" s="419" t="s">
        <v>956</v>
      </c>
      <c r="C12" s="420">
        <v>10</v>
      </c>
      <c r="D12" s="425">
        <v>15</v>
      </c>
      <c r="E12" s="758"/>
      <c r="F12" s="425">
        <v>8</v>
      </c>
    </row>
    <row r="13" spans="2:6" x14ac:dyDescent="0.2">
      <c r="B13" s="422" t="s">
        <v>14833</v>
      </c>
      <c r="C13" s="423">
        <v>10</v>
      </c>
      <c r="D13" s="426">
        <v>15</v>
      </c>
      <c r="E13" s="758"/>
      <c r="F13" s="426">
        <v>8</v>
      </c>
    </row>
  </sheetData>
  <mergeCells count="4">
    <mergeCell ref="B2:B3"/>
    <mergeCell ref="C4:C5"/>
    <mergeCell ref="D4:D5"/>
    <mergeCell ref="E6:E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342"/>
  <sheetViews>
    <sheetView tabSelected="1" zoomScale="80" zoomScaleNormal="80" workbookViewId="0">
      <pane ySplit="3" topLeftCell="A4" activePane="bottomLeft" state="frozen"/>
      <selection pane="bottomLeft" activeCell="A4" sqref="A4"/>
    </sheetView>
  </sheetViews>
  <sheetFormatPr defaultRowHeight="12.75" x14ac:dyDescent="0.2"/>
  <cols>
    <col min="1" max="1" width="1.7109375" style="21" customWidth="1"/>
    <col min="2" max="2" width="14.85546875" style="21" hidden="1" customWidth="1"/>
    <col min="3" max="3" width="27.28515625" style="21" hidden="1" customWidth="1"/>
    <col min="4" max="4" width="20.7109375" style="416" customWidth="1"/>
    <col min="5" max="5" width="11.42578125" style="21" customWidth="1"/>
    <col min="6" max="6" width="13.85546875" style="21" hidden="1" customWidth="1"/>
    <col min="7" max="7" width="11.140625" style="171" customWidth="1"/>
    <col min="8" max="8" width="7.85546875" style="21" hidden="1" customWidth="1"/>
    <col min="9" max="9" width="27" style="416" customWidth="1"/>
    <col min="10" max="10" width="9.5703125" style="21" customWidth="1"/>
    <col min="11" max="13" width="13.42578125" style="21" customWidth="1"/>
    <col min="14" max="14" width="6" style="21" customWidth="1"/>
    <col min="15" max="17" width="13.140625" style="21" customWidth="1"/>
    <col min="18" max="18" width="9" style="21" customWidth="1"/>
    <col min="19" max="19" width="12.28515625" style="93" customWidth="1"/>
    <col min="20" max="20" width="10.28515625" style="44" customWidth="1"/>
    <col min="21" max="21" width="12.42578125" style="44" customWidth="1"/>
    <col min="22" max="22" width="8" style="21" customWidth="1"/>
    <col min="23" max="23" width="56.7109375" style="21" customWidth="1"/>
    <col min="24" max="24" width="1.7109375" style="21" customWidth="1"/>
    <col min="25" max="29" width="11.85546875" style="21" customWidth="1"/>
    <col min="30" max="30" width="1.7109375" style="21" customWidth="1"/>
    <col min="31" max="16384" width="9.140625" style="21"/>
  </cols>
  <sheetData>
    <row r="1" spans="1:29" ht="9.9499999999999993" customHeight="1" x14ac:dyDescent="0.2"/>
    <row r="2" spans="1:29" ht="52.5" customHeight="1" thickBot="1" x14ac:dyDescent="0.25">
      <c r="C2" s="168"/>
      <c r="D2" s="168" t="s">
        <v>781</v>
      </c>
      <c r="E2" s="164"/>
      <c r="F2" s="164"/>
      <c r="G2" s="172"/>
      <c r="H2" s="164"/>
      <c r="I2" s="164"/>
      <c r="J2" s="164"/>
      <c r="K2" s="164"/>
      <c r="L2" s="164"/>
      <c r="M2" s="660"/>
      <c r="N2" s="164"/>
      <c r="O2" s="164"/>
      <c r="P2" s="164"/>
      <c r="Q2" s="164"/>
      <c r="R2" s="164"/>
      <c r="S2" s="165"/>
      <c r="T2" s="166"/>
      <c r="U2" s="166"/>
      <c r="V2" s="164"/>
      <c r="W2" s="167"/>
    </row>
    <row r="3" spans="1:29" ht="39" thickBot="1" x14ac:dyDescent="0.25">
      <c r="A3" s="170" t="s">
        <v>705</v>
      </c>
      <c r="B3" s="1" t="s">
        <v>0</v>
      </c>
      <c r="C3" s="169" t="s">
        <v>1</v>
      </c>
      <c r="D3" s="677" t="s">
        <v>2</v>
      </c>
      <c r="E3" s="678" t="s">
        <v>3</v>
      </c>
      <c r="F3" s="678" t="s">
        <v>706</v>
      </c>
      <c r="G3" s="679" t="s">
        <v>780</v>
      </c>
      <c r="H3" s="680" t="s">
        <v>4</v>
      </c>
      <c r="I3" s="681" t="s">
        <v>5</v>
      </c>
      <c r="J3" s="682" t="s">
        <v>624</v>
      </c>
      <c r="K3" s="683" t="s">
        <v>698</v>
      </c>
      <c r="L3" s="683" t="s">
        <v>699</v>
      </c>
      <c r="M3" s="689" t="s">
        <v>700</v>
      </c>
      <c r="N3" s="682" t="s">
        <v>6</v>
      </c>
      <c r="O3" s="684" t="s">
        <v>702</v>
      </c>
      <c r="P3" s="685" t="s">
        <v>703</v>
      </c>
      <c r="Q3" s="661" t="s">
        <v>704</v>
      </c>
      <c r="R3" s="678" t="s">
        <v>6</v>
      </c>
      <c r="S3" s="678" t="s">
        <v>651</v>
      </c>
      <c r="T3" s="686" t="s">
        <v>714</v>
      </c>
      <c r="U3" s="686" t="s">
        <v>715</v>
      </c>
      <c r="V3" s="687" t="s">
        <v>8</v>
      </c>
      <c r="W3" s="688" t="s">
        <v>9</v>
      </c>
    </row>
    <row r="4" spans="1:29" s="182" customFormat="1" ht="9.9499999999999993" customHeight="1" x14ac:dyDescent="0.2">
      <c r="A4" s="178"/>
      <c r="B4" s="179"/>
      <c r="C4" s="180"/>
      <c r="D4" s="181"/>
      <c r="E4" s="195"/>
      <c r="F4" s="196"/>
      <c r="G4" s="197"/>
      <c r="H4" s="181"/>
      <c r="I4" s="446"/>
      <c r="J4" s="199"/>
      <c r="K4" s="200"/>
      <c r="L4" s="200"/>
      <c r="M4" s="200"/>
      <c r="N4" s="199"/>
      <c r="O4" s="200"/>
      <c r="P4" s="200"/>
      <c r="Q4" s="200"/>
      <c r="R4" s="199"/>
      <c r="S4" s="202"/>
      <c r="T4" s="203"/>
      <c r="U4" s="203"/>
      <c r="V4" s="199"/>
      <c r="W4" s="198"/>
      <c r="Y4" s="201"/>
      <c r="Z4" s="200"/>
      <c r="AA4" s="200"/>
      <c r="AB4" s="200"/>
      <c r="AC4" s="199"/>
    </row>
    <row r="5" spans="1:29" ht="18.75" thickBot="1" x14ac:dyDescent="0.25">
      <c r="A5" s="170" t="s">
        <v>705</v>
      </c>
      <c r="B5" s="1" t="s">
        <v>0</v>
      </c>
      <c r="C5" s="177"/>
      <c r="D5" s="710" t="s">
        <v>623</v>
      </c>
      <c r="E5" s="711"/>
      <c r="F5" s="711"/>
      <c r="G5" s="712"/>
      <c r="H5" s="713"/>
      <c r="I5" s="714"/>
      <c r="J5" s="711"/>
      <c r="K5" s="715"/>
      <c r="L5" s="715"/>
      <c r="M5" s="728"/>
      <c r="N5" s="711"/>
      <c r="O5" s="716"/>
      <c r="P5" s="717"/>
      <c r="Q5" s="730"/>
      <c r="R5" s="711"/>
      <c r="S5" s="711"/>
      <c r="T5" s="718"/>
      <c r="U5" s="718"/>
      <c r="V5" s="719"/>
      <c r="W5" s="720"/>
      <c r="Y5" s="663" t="s">
        <v>15143</v>
      </c>
      <c r="Z5" s="664"/>
      <c r="AA5" s="665"/>
      <c r="AB5" s="665"/>
      <c r="AC5" s="666"/>
    </row>
    <row r="6" spans="1:29" ht="39" thickBot="1" x14ac:dyDescent="0.25">
      <c r="A6" s="170" t="s">
        <v>705</v>
      </c>
      <c r="B6" s="1" t="s">
        <v>0</v>
      </c>
      <c r="C6" s="169" t="s">
        <v>1</v>
      </c>
      <c r="D6" s="721" t="s">
        <v>2</v>
      </c>
      <c r="E6" s="711" t="s">
        <v>3</v>
      </c>
      <c r="F6" s="711" t="s">
        <v>706</v>
      </c>
      <c r="G6" s="712" t="s">
        <v>780</v>
      </c>
      <c r="H6" s="722" t="s">
        <v>4</v>
      </c>
      <c r="I6" s="714" t="s">
        <v>5</v>
      </c>
      <c r="J6" s="723" t="s">
        <v>624</v>
      </c>
      <c r="K6" s="724" t="s">
        <v>698</v>
      </c>
      <c r="L6" s="724" t="s">
        <v>699</v>
      </c>
      <c r="M6" s="729" t="s">
        <v>700</v>
      </c>
      <c r="N6" s="723" t="s">
        <v>6</v>
      </c>
      <c r="O6" s="716" t="s">
        <v>702</v>
      </c>
      <c r="P6" s="717" t="s">
        <v>703</v>
      </c>
      <c r="Q6" s="661" t="s">
        <v>704</v>
      </c>
      <c r="R6" s="711" t="s">
        <v>6</v>
      </c>
      <c r="S6" s="711" t="s">
        <v>651</v>
      </c>
      <c r="T6" s="725" t="s">
        <v>714</v>
      </c>
      <c r="U6" s="725" t="s">
        <v>715</v>
      </c>
      <c r="V6" s="726" t="s">
        <v>8</v>
      </c>
      <c r="W6" s="727" t="s">
        <v>9</v>
      </c>
      <c r="Y6" s="667" t="s">
        <v>713</v>
      </c>
      <c r="Z6" s="185" t="s">
        <v>702</v>
      </c>
      <c r="AA6" s="186" t="s">
        <v>703</v>
      </c>
      <c r="AB6" s="194" t="s">
        <v>704</v>
      </c>
      <c r="AC6" s="668" t="s">
        <v>7</v>
      </c>
    </row>
    <row r="7" spans="1:29" x14ac:dyDescent="0.2">
      <c r="A7" s="170" t="s">
        <v>705</v>
      </c>
      <c r="B7" s="22" t="s">
        <v>10</v>
      </c>
      <c r="C7" s="61" t="s">
        <v>623</v>
      </c>
      <c r="D7" s="638" t="s">
        <v>11</v>
      </c>
      <c r="E7" s="55" t="s">
        <v>12</v>
      </c>
      <c r="F7" s="126"/>
      <c r="G7" s="176">
        <v>5.5917401055245682E-2</v>
      </c>
      <c r="H7" s="56"/>
      <c r="I7" s="447" t="s">
        <v>13</v>
      </c>
      <c r="J7" s="702" t="s">
        <v>14980</v>
      </c>
      <c r="K7" s="58">
        <v>453.2</v>
      </c>
      <c r="L7" s="58">
        <f>IF(K7="New","New",ROUND(K7*0.22,2))</f>
        <v>99.7</v>
      </c>
      <c r="M7" s="58">
        <f>IF(K7="New","NA",K7+L7)</f>
        <v>552.9</v>
      </c>
      <c r="N7" s="183" t="s">
        <v>14</v>
      </c>
      <c r="O7" s="59">
        <f>Z7/Y7</f>
        <v>461.42250000000007</v>
      </c>
      <c r="P7" s="59">
        <f t="shared" ref="P7:P23" si="0">ROUND(O7*0.21,2)</f>
        <v>96.9</v>
      </c>
      <c r="Q7" s="59">
        <f>ROUND(SUM(O7:P7),2)</f>
        <v>558.32000000000005</v>
      </c>
      <c r="R7" s="184" t="s">
        <v>14</v>
      </c>
      <c r="S7" s="97" t="s">
        <v>659</v>
      </c>
      <c r="T7" s="60">
        <f t="shared" ref="T7:T38" si="1">IF(M7="NA",0,Q7/M7-1)</f>
        <v>9.8028576596129735E-3</v>
      </c>
      <c r="U7" s="60">
        <f t="shared" ref="U7:U38" si="2">IF(G7=0,0,G7*T7)</f>
        <v>5.4815032324006564E-4</v>
      </c>
      <c r="V7" s="57" t="s">
        <v>16</v>
      </c>
      <c r="W7" s="706" t="s">
        <v>15153</v>
      </c>
      <c r="Y7" s="698">
        <v>2.5000000000000001E-2</v>
      </c>
      <c r="Z7" s="690">
        <v>11.535562500000003</v>
      </c>
      <c r="AA7" s="59">
        <f t="shared" ref="AA7:AA23" si="3">ROUND(Z7*0.21,2)</f>
        <v>2.42</v>
      </c>
      <c r="AB7" s="59">
        <f>SUM(Z7:AA7)</f>
        <v>13.955562500000003</v>
      </c>
      <c r="AC7" s="669" t="s">
        <v>15</v>
      </c>
    </row>
    <row r="8" spans="1:29" ht="38.25" x14ac:dyDescent="0.2">
      <c r="A8" s="170" t="s">
        <v>705</v>
      </c>
      <c r="B8" s="23" t="s">
        <v>10</v>
      </c>
      <c r="C8" s="62" t="s">
        <v>623</v>
      </c>
      <c r="D8" s="637" t="s">
        <v>11</v>
      </c>
      <c r="E8" s="6" t="s">
        <v>17</v>
      </c>
      <c r="F8" s="124"/>
      <c r="G8" s="174">
        <v>8.6900306533647787E-5</v>
      </c>
      <c r="H8" s="28"/>
      <c r="I8" s="439" t="s">
        <v>18</v>
      </c>
      <c r="J8" s="703" t="s">
        <v>14980</v>
      </c>
      <c r="K8" s="29">
        <v>453.2</v>
      </c>
      <c r="L8" s="29">
        <f t="shared" ref="L8:L71" si="4">IF(K8="New","New",ROUND(K8*0.22,2))</f>
        <v>99.7</v>
      </c>
      <c r="M8" s="29">
        <f t="shared" ref="M8:M71" si="5">IF(K8="New","NA",K8+L8)</f>
        <v>552.9</v>
      </c>
      <c r="N8" s="128" t="s">
        <v>14</v>
      </c>
      <c r="O8" s="30">
        <f t="shared" ref="O8:O23" si="6">Z8/Y8</f>
        <v>657.42250000000013</v>
      </c>
      <c r="P8" s="30">
        <f t="shared" si="0"/>
        <v>138.06</v>
      </c>
      <c r="Q8" s="30">
        <f t="shared" ref="Q8:Q54" si="7">ROUND(SUM(O8:P8),2)</f>
        <v>795.48</v>
      </c>
      <c r="R8" s="162" t="s">
        <v>14</v>
      </c>
      <c r="S8" s="95" t="s">
        <v>659</v>
      </c>
      <c r="T8" s="43">
        <f t="shared" si="1"/>
        <v>0.4387411828540424</v>
      </c>
      <c r="U8" s="43">
        <f t="shared" si="2"/>
        <v>3.8126743278951497E-5</v>
      </c>
      <c r="V8" s="31" t="s">
        <v>16</v>
      </c>
      <c r="W8" s="7" t="s">
        <v>15073</v>
      </c>
      <c r="Y8" s="699">
        <v>2.5000000000000001E-2</v>
      </c>
      <c r="Z8" s="691">
        <v>16.435562500000003</v>
      </c>
      <c r="AA8" s="30">
        <f t="shared" si="3"/>
        <v>3.45</v>
      </c>
      <c r="AB8" s="30">
        <f t="shared" ref="AB8:AB23" si="8">SUM(Z8:AA8)</f>
        <v>19.885562500000002</v>
      </c>
      <c r="AC8" s="670" t="s">
        <v>15</v>
      </c>
    </row>
    <row r="9" spans="1:29" x14ac:dyDescent="0.2">
      <c r="A9" s="170" t="s">
        <v>705</v>
      </c>
      <c r="B9" s="22" t="s">
        <v>10</v>
      </c>
      <c r="C9" s="61" t="s">
        <v>623</v>
      </c>
      <c r="D9" s="636" t="s">
        <v>11</v>
      </c>
      <c r="E9" s="2" t="s">
        <v>19</v>
      </c>
      <c r="F9" s="123"/>
      <c r="G9" s="173">
        <v>4.1588810023077145E-3</v>
      </c>
      <c r="H9" s="24"/>
      <c r="I9" s="440" t="s">
        <v>20</v>
      </c>
      <c r="J9" s="704" t="s">
        <v>14980</v>
      </c>
      <c r="K9" s="25">
        <v>453.2</v>
      </c>
      <c r="L9" s="25">
        <f t="shared" si="4"/>
        <v>99.7</v>
      </c>
      <c r="M9" s="25">
        <f t="shared" si="5"/>
        <v>552.9</v>
      </c>
      <c r="N9" s="127" t="s">
        <v>14</v>
      </c>
      <c r="O9" s="26">
        <f t="shared" si="6"/>
        <v>492.18400000000008</v>
      </c>
      <c r="P9" s="26">
        <f t="shared" si="0"/>
        <v>103.36</v>
      </c>
      <c r="Q9" s="26">
        <f t="shared" si="7"/>
        <v>595.54</v>
      </c>
      <c r="R9" s="163" t="s">
        <v>14</v>
      </c>
      <c r="S9" s="94" t="s">
        <v>659</v>
      </c>
      <c r="T9" s="36">
        <f t="shared" si="1"/>
        <v>7.7120636643154272E-2</v>
      </c>
      <c r="U9" s="36">
        <f t="shared" si="2"/>
        <v>3.207355506210905E-4</v>
      </c>
      <c r="V9" s="27" t="s">
        <v>16</v>
      </c>
      <c r="W9" s="3" t="s">
        <v>15153</v>
      </c>
      <c r="Y9" s="700">
        <v>0.03</v>
      </c>
      <c r="Z9" s="692">
        <v>14.765520000000002</v>
      </c>
      <c r="AA9" s="26">
        <f t="shared" si="3"/>
        <v>3.1</v>
      </c>
      <c r="AB9" s="26">
        <f t="shared" si="8"/>
        <v>17.865520000000004</v>
      </c>
      <c r="AC9" s="671" t="s">
        <v>15</v>
      </c>
    </row>
    <row r="10" spans="1:29" ht="25.5" x14ac:dyDescent="0.2">
      <c r="A10" s="170" t="s">
        <v>705</v>
      </c>
      <c r="B10" s="23" t="s">
        <v>10</v>
      </c>
      <c r="C10" s="62" t="s">
        <v>623</v>
      </c>
      <c r="D10" s="637" t="s">
        <v>11</v>
      </c>
      <c r="E10" s="6" t="s">
        <v>21</v>
      </c>
      <c r="F10" s="124"/>
      <c r="G10" s="174">
        <v>1.7425024356154638E-3</v>
      </c>
      <c r="H10" s="28"/>
      <c r="I10" s="439" t="s">
        <v>22</v>
      </c>
      <c r="J10" s="703" t="s">
        <v>14980</v>
      </c>
      <c r="K10" s="29">
        <v>453.2</v>
      </c>
      <c r="L10" s="29">
        <f t="shared" si="4"/>
        <v>99.7</v>
      </c>
      <c r="M10" s="29">
        <f t="shared" si="5"/>
        <v>552.9</v>
      </c>
      <c r="N10" s="128" t="s">
        <v>14</v>
      </c>
      <c r="O10" s="30">
        <f t="shared" si="6"/>
        <v>595.92484848484844</v>
      </c>
      <c r="P10" s="30">
        <f t="shared" si="0"/>
        <v>125.14</v>
      </c>
      <c r="Q10" s="30">
        <f t="shared" si="7"/>
        <v>721.06</v>
      </c>
      <c r="R10" s="162" t="s">
        <v>14</v>
      </c>
      <c r="S10" s="95" t="s">
        <v>659</v>
      </c>
      <c r="T10" s="43">
        <f t="shared" si="1"/>
        <v>0.30414179779345263</v>
      </c>
      <c r="U10" s="43">
        <f t="shared" si="2"/>
        <v>5.2996782342755705E-4</v>
      </c>
      <c r="V10" s="31" t="s">
        <v>16</v>
      </c>
      <c r="W10" s="7" t="s">
        <v>15074</v>
      </c>
      <c r="Y10" s="699">
        <v>3.3000000000000002E-2</v>
      </c>
      <c r="Z10" s="691">
        <v>19.665520000000001</v>
      </c>
      <c r="AA10" s="30">
        <f t="shared" si="3"/>
        <v>4.13</v>
      </c>
      <c r="AB10" s="30">
        <f t="shared" si="8"/>
        <v>23.79552</v>
      </c>
      <c r="AC10" s="670" t="s">
        <v>15</v>
      </c>
    </row>
    <row r="11" spans="1:29" ht="51" x14ac:dyDescent="0.2">
      <c r="A11" s="170" t="s">
        <v>705</v>
      </c>
      <c r="B11" s="22" t="s">
        <v>10</v>
      </c>
      <c r="C11" s="61" t="s">
        <v>623</v>
      </c>
      <c r="D11" s="636" t="s">
        <v>11</v>
      </c>
      <c r="E11" s="2" t="s">
        <v>23</v>
      </c>
      <c r="F11" s="123"/>
      <c r="G11" s="173">
        <v>9.6559617794514277E-4</v>
      </c>
      <c r="H11" s="24"/>
      <c r="I11" s="440" t="s">
        <v>24</v>
      </c>
      <c r="J11" s="704" t="s">
        <v>14980</v>
      </c>
      <c r="K11" s="25">
        <v>453.2</v>
      </c>
      <c r="L11" s="25">
        <f t="shared" si="4"/>
        <v>99.7</v>
      </c>
      <c r="M11" s="25">
        <f t="shared" si="5"/>
        <v>552.9</v>
      </c>
      <c r="N11" s="129" t="s">
        <v>14</v>
      </c>
      <c r="O11" s="26">
        <f t="shared" si="6"/>
        <v>578.39764705882351</v>
      </c>
      <c r="P11" s="26">
        <f t="shared" si="0"/>
        <v>121.46</v>
      </c>
      <c r="Q11" s="26">
        <f t="shared" si="7"/>
        <v>699.86</v>
      </c>
      <c r="R11" s="163" t="s">
        <v>14</v>
      </c>
      <c r="S11" s="94" t="s">
        <v>659</v>
      </c>
      <c r="T11" s="36">
        <f t="shared" si="1"/>
        <v>0.26579851691083389</v>
      </c>
      <c r="U11" s="36">
        <f t="shared" si="2"/>
        <v>2.5665403203258859E-4</v>
      </c>
      <c r="V11" s="27" t="s">
        <v>16</v>
      </c>
      <c r="W11" s="3" t="s">
        <v>15108</v>
      </c>
      <c r="Y11" s="700">
        <v>3.4000000000000002E-2</v>
      </c>
      <c r="Z11" s="692">
        <v>19.665520000000001</v>
      </c>
      <c r="AA11" s="26">
        <f t="shared" si="3"/>
        <v>4.13</v>
      </c>
      <c r="AB11" s="26">
        <f t="shared" si="8"/>
        <v>23.79552</v>
      </c>
      <c r="AC11" s="671" t="s">
        <v>15</v>
      </c>
    </row>
    <row r="12" spans="1:29" x14ac:dyDescent="0.2">
      <c r="A12" s="170" t="s">
        <v>705</v>
      </c>
      <c r="B12" s="23" t="s">
        <v>10</v>
      </c>
      <c r="C12" s="62" t="s">
        <v>623</v>
      </c>
      <c r="D12" s="637" t="s">
        <v>11</v>
      </c>
      <c r="E12" s="6" t="s">
        <v>25</v>
      </c>
      <c r="F12" s="124"/>
      <c r="G12" s="174">
        <v>2.3974259754324764E-2</v>
      </c>
      <c r="H12" s="28"/>
      <c r="I12" s="439" t="s">
        <v>26</v>
      </c>
      <c r="J12" s="703" t="s">
        <v>14980</v>
      </c>
      <c r="K12" s="29">
        <v>453.2</v>
      </c>
      <c r="L12" s="29">
        <f t="shared" si="4"/>
        <v>99.7</v>
      </c>
      <c r="M12" s="29">
        <f t="shared" si="5"/>
        <v>552.9</v>
      </c>
      <c r="N12" s="130" t="s">
        <v>14</v>
      </c>
      <c r="O12" s="30">
        <f t="shared" si="6"/>
        <v>461.42250000000013</v>
      </c>
      <c r="P12" s="30">
        <f t="shared" si="0"/>
        <v>96.9</v>
      </c>
      <c r="Q12" s="30">
        <f t="shared" si="7"/>
        <v>558.32000000000005</v>
      </c>
      <c r="R12" s="163" t="s">
        <v>14</v>
      </c>
      <c r="S12" s="95" t="s">
        <v>659</v>
      </c>
      <c r="T12" s="43">
        <f t="shared" si="1"/>
        <v>9.8028576596129735E-3</v>
      </c>
      <c r="U12" s="43">
        <f t="shared" si="2"/>
        <v>2.3501625586623356E-4</v>
      </c>
      <c r="V12" s="31" t="s">
        <v>16</v>
      </c>
      <c r="W12" s="7" t="s">
        <v>15153</v>
      </c>
      <c r="Y12" s="699">
        <v>0.04</v>
      </c>
      <c r="Z12" s="691">
        <v>18.456900000000005</v>
      </c>
      <c r="AA12" s="30">
        <f t="shared" si="3"/>
        <v>3.88</v>
      </c>
      <c r="AB12" s="30">
        <f t="shared" si="8"/>
        <v>22.336900000000004</v>
      </c>
      <c r="AC12" s="670" t="s">
        <v>15</v>
      </c>
    </row>
    <row r="13" spans="1:29" ht="25.5" x14ac:dyDescent="0.2">
      <c r="A13" s="170" t="s">
        <v>705</v>
      </c>
      <c r="B13" s="22" t="s">
        <v>10</v>
      </c>
      <c r="C13" s="61" t="s">
        <v>623</v>
      </c>
      <c r="D13" s="636" t="s">
        <v>11</v>
      </c>
      <c r="E13" s="2" t="s">
        <v>27</v>
      </c>
      <c r="F13" s="123"/>
      <c r="G13" s="173">
        <v>0</v>
      </c>
      <c r="H13" s="24"/>
      <c r="I13" s="440" t="s">
        <v>28</v>
      </c>
      <c r="J13" s="704" t="s">
        <v>14980</v>
      </c>
      <c r="K13" s="25" t="s">
        <v>29</v>
      </c>
      <c r="L13" s="25" t="str">
        <f t="shared" si="4"/>
        <v>New</v>
      </c>
      <c r="M13" s="25" t="str">
        <f t="shared" si="5"/>
        <v>NA</v>
      </c>
      <c r="N13" s="129" t="s">
        <v>14</v>
      </c>
      <c r="O13" s="26">
        <f t="shared" si="6"/>
        <v>569.68048780487811</v>
      </c>
      <c r="P13" s="26">
        <f t="shared" si="0"/>
        <v>119.63</v>
      </c>
      <c r="Q13" s="26">
        <f t="shared" si="7"/>
        <v>689.31</v>
      </c>
      <c r="R13" s="163" t="s">
        <v>14</v>
      </c>
      <c r="S13" s="94" t="s">
        <v>659</v>
      </c>
      <c r="T13" s="36">
        <f t="shared" si="1"/>
        <v>0</v>
      </c>
      <c r="U13" s="36">
        <f t="shared" si="2"/>
        <v>0</v>
      </c>
      <c r="V13" s="27" t="s">
        <v>16</v>
      </c>
      <c r="W13" s="3" t="s">
        <v>15075</v>
      </c>
      <c r="Y13" s="700">
        <v>4.1000000000000002E-2</v>
      </c>
      <c r="Z13" s="692">
        <v>23.356900000000003</v>
      </c>
      <c r="AA13" s="26">
        <f t="shared" si="3"/>
        <v>4.9000000000000004</v>
      </c>
      <c r="AB13" s="26">
        <f t="shared" si="8"/>
        <v>28.256900000000002</v>
      </c>
      <c r="AC13" s="671" t="s">
        <v>15</v>
      </c>
    </row>
    <row r="14" spans="1:29" x14ac:dyDescent="0.2">
      <c r="A14" s="170" t="s">
        <v>705</v>
      </c>
      <c r="B14" s="23" t="s">
        <v>10</v>
      </c>
      <c r="C14" s="62" t="s">
        <v>623</v>
      </c>
      <c r="D14" s="637" t="s">
        <v>11</v>
      </c>
      <c r="E14" s="6" t="s">
        <v>30</v>
      </c>
      <c r="F14" s="124"/>
      <c r="G14" s="174">
        <v>2.782090477691423E-3</v>
      </c>
      <c r="H14" s="28"/>
      <c r="I14" s="439" t="s">
        <v>31</v>
      </c>
      <c r="J14" s="703" t="s">
        <v>14980</v>
      </c>
      <c r="K14" s="29">
        <v>453.2</v>
      </c>
      <c r="L14" s="29">
        <f t="shared" si="4"/>
        <v>99.7</v>
      </c>
      <c r="M14" s="29">
        <f t="shared" si="5"/>
        <v>552.9</v>
      </c>
      <c r="N14" s="130" t="s">
        <v>14</v>
      </c>
      <c r="O14" s="30">
        <f t="shared" si="6"/>
        <v>461.42250000000007</v>
      </c>
      <c r="P14" s="30">
        <f t="shared" si="0"/>
        <v>96.9</v>
      </c>
      <c r="Q14" s="30">
        <f t="shared" si="7"/>
        <v>558.32000000000005</v>
      </c>
      <c r="R14" s="163" t="s">
        <v>14</v>
      </c>
      <c r="S14" s="95" t="s">
        <v>659</v>
      </c>
      <c r="T14" s="43">
        <f t="shared" si="1"/>
        <v>9.8028576596129735E-3</v>
      </c>
      <c r="U14" s="43">
        <f t="shared" si="2"/>
        <v>2.7272436948973683E-5</v>
      </c>
      <c r="V14" s="31" t="s">
        <v>16</v>
      </c>
      <c r="W14" s="7" t="s">
        <v>15153</v>
      </c>
      <c r="Y14" s="699">
        <v>0.05</v>
      </c>
      <c r="Z14" s="691">
        <v>23.071125000000006</v>
      </c>
      <c r="AA14" s="30">
        <f t="shared" si="3"/>
        <v>4.84</v>
      </c>
      <c r="AB14" s="30">
        <f t="shared" si="8"/>
        <v>27.911125000000006</v>
      </c>
      <c r="AC14" s="670" t="s">
        <v>15</v>
      </c>
    </row>
    <row r="15" spans="1:29" ht="25.5" x14ac:dyDescent="0.2">
      <c r="A15" s="170" t="s">
        <v>705</v>
      </c>
      <c r="B15" s="22" t="s">
        <v>10</v>
      </c>
      <c r="C15" s="61" t="s">
        <v>623</v>
      </c>
      <c r="D15" s="636" t="s">
        <v>11</v>
      </c>
      <c r="E15" s="2" t="s">
        <v>32</v>
      </c>
      <c r="F15" s="123"/>
      <c r="G15" s="173">
        <v>7.9755840034191932E-7</v>
      </c>
      <c r="H15" s="24"/>
      <c r="I15" s="440" t="s">
        <v>33</v>
      </c>
      <c r="J15" s="704" t="s">
        <v>14980</v>
      </c>
      <c r="K15" s="25">
        <v>453.2</v>
      </c>
      <c r="L15" s="25">
        <f t="shared" si="4"/>
        <v>99.7</v>
      </c>
      <c r="M15" s="25">
        <f t="shared" si="5"/>
        <v>552.9</v>
      </c>
      <c r="N15" s="127" t="s">
        <v>14</v>
      </c>
      <c r="O15" s="26">
        <f t="shared" si="6"/>
        <v>548.45343137254918</v>
      </c>
      <c r="P15" s="26">
        <f t="shared" si="0"/>
        <v>115.18</v>
      </c>
      <c r="Q15" s="26">
        <f t="shared" si="7"/>
        <v>663.63</v>
      </c>
      <c r="R15" s="163" t="s">
        <v>14</v>
      </c>
      <c r="S15" s="94" t="s">
        <v>659</v>
      </c>
      <c r="T15" s="36">
        <f t="shared" si="1"/>
        <v>0.20027129679869771</v>
      </c>
      <c r="U15" s="36">
        <f t="shared" si="2"/>
        <v>1.5972805510917109E-7</v>
      </c>
      <c r="V15" s="27" t="s">
        <v>16</v>
      </c>
      <c r="W15" s="3" t="s">
        <v>15076</v>
      </c>
      <c r="Y15" s="700">
        <v>5.0999999999999997E-2</v>
      </c>
      <c r="Z15" s="692">
        <v>27.971125000000008</v>
      </c>
      <c r="AA15" s="26">
        <f t="shared" si="3"/>
        <v>5.87</v>
      </c>
      <c r="AB15" s="26">
        <f t="shared" si="8"/>
        <v>33.841125000000005</v>
      </c>
      <c r="AC15" s="671" t="s">
        <v>15</v>
      </c>
    </row>
    <row r="16" spans="1:29" x14ac:dyDescent="0.2">
      <c r="A16" s="170" t="s">
        <v>705</v>
      </c>
      <c r="B16" s="23" t="s">
        <v>10</v>
      </c>
      <c r="C16" s="62" t="s">
        <v>623</v>
      </c>
      <c r="D16" s="637" t="s">
        <v>11</v>
      </c>
      <c r="E16" s="6" t="s">
        <v>34</v>
      </c>
      <c r="F16" s="124"/>
      <c r="G16" s="174">
        <v>0</v>
      </c>
      <c r="H16" s="28"/>
      <c r="I16" s="439" t="s">
        <v>35</v>
      </c>
      <c r="J16" s="703" t="s">
        <v>14980</v>
      </c>
      <c r="K16" s="29" t="s">
        <v>29</v>
      </c>
      <c r="L16" s="29" t="str">
        <f t="shared" si="4"/>
        <v>New</v>
      </c>
      <c r="M16" s="29" t="str">
        <f t="shared" si="5"/>
        <v>NA</v>
      </c>
      <c r="N16" s="130" t="s">
        <v>14</v>
      </c>
      <c r="O16" s="30">
        <f t="shared" si="6"/>
        <v>613.44000000000005</v>
      </c>
      <c r="P16" s="30">
        <f t="shared" si="0"/>
        <v>128.82</v>
      </c>
      <c r="Q16" s="30">
        <f t="shared" si="7"/>
        <v>742.26</v>
      </c>
      <c r="R16" s="163" t="s">
        <v>14</v>
      </c>
      <c r="S16" s="95" t="s">
        <v>659</v>
      </c>
      <c r="T16" s="43">
        <f t="shared" si="1"/>
        <v>0</v>
      </c>
      <c r="U16" s="43">
        <f t="shared" si="2"/>
        <v>0</v>
      </c>
      <c r="V16" s="31" t="s">
        <v>16</v>
      </c>
      <c r="W16" s="7" t="s">
        <v>15153</v>
      </c>
      <c r="Y16" s="699">
        <v>0.03</v>
      </c>
      <c r="Z16" s="691">
        <v>18.403200000000002</v>
      </c>
      <c r="AA16" s="30">
        <f t="shared" si="3"/>
        <v>3.86</v>
      </c>
      <c r="AB16" s="30">
        <f t="shared" si="8"/>
        <v>22.263200000000001</v>
      </c>
      <c r="AC16" s="670" t="s">
        <v>15</v>
      </c>
    </row>
    <row r="17" spans="1:29" ht="150" customHeight="1" x14ac:dyDescent="0.2">
      <c r="A17" s="170" t="s">
        <v>705</v>
      </c>
      <c r="B17" s="22" t="s">
        <v>10</v>
      </c>
      <c r="C17" s="61" t="s">
        <v>623</v>
      </c>
      <c r="D17" s="636" t="s">
        <v>36</v>
      </c>
      <c r="E17" s="2" t="s">
        <v>37</v>
      </c>
      <c r="F17" s="123"/>
      <c r="G17" s="173">
        <v>7.8618503228755961E-3</v>
      </c>
      <c r="H17" s="24"/>
      <c r="I17" s="440" t="s">
        <v>38</v>
      </c>
      <c r="J17" s="704" t="s">
        <v>14980</v>
      </c>
      <c r="K17" s="25">
        <v>652.79</v>
      </c>
      <c r="L17" s="25">
        <f t="shared" si="4"/>
        <v>143.61000000000001</v>
      </c>
      <c r="M17" s="25">
        <f t="shared" si="5"/>
        <v>796.4</v>
      </c>
      <c r="N17" s="127" t="s">
        <v>14</v>
      </c>
      <c r="O17" s="26">
        <f t="shared" si="6"/>
        <v>799.7</v>
      </c>
      <c r="P17" s="26">
        <f t="shared" si="0"/>
        <v>167.94</v>
      </c>
      <c r="Q17" s="26">
        <f t="shared" si="7"/>
        <v>967.64</v>
      </c>
      <c r="R17" s="163" t="s">
        <v>14</v>
      </c>
      <c r="S17" s="94" t="s">
        <v>659</v>
      </c>
      <c r="T17" s="36">
        <f t="shared" si="1"/>
        <v>0.21501757910597696</v>
      </c>
      <c r="U17" s="36">
        <f t="shared" si="2"/>
        <v>1.6904360237182539E-3</v>
      </c>
      <c r="V17" s="27" t="s">
        <v>39</v>
      </c>
      <c r="W17" s="3" t="s">
        <v>15110</v>
      </c>
      <c r="Y17" s="700">
        <v>0.2</v>
      </c>
      <c r="Z17" s="692">
        <v>159.94000000000003</v>
      </c>
      <c r="AA17" s="26">
        <f t="shared" si="3"/>
        <v>33.590000000000003</v>
      </c>
      <c r="AB17" s="26">
        <f t="shared" si="8"/>
        <v>193.53000000000003</v>
      </c>
      <c r="AC17" s="671" t="s">
        <v>15</v>
      </c>
    </row>
    <row r="18" spans="1:29" ht="38.25" x14ac:dyDescent="0.2">
      <c r="A18" s="170" t="s">
        <v>705</v>
      </c>
      <c r="B18" s="23" t="s">
        <v>10</v>
      </c>
      <c r="C18" s="62" t="s">
        <v>623</v>
      </c>
      <c r="D18" s="637" t="s">
        <v>41</v>
      </c>
      <c r="E18" s="6" t="s">
        <v>42</v>
      </c>
      <c r="F18" s="124"/>
      <c r="G18" s="174">
        <v>1.4992437021932675E-4</v>
      </c>
      <c r="H18" s="28"/>
      <c r="I18" s="439" t="s">
        <v>43</v>
      </c>
      <c r="J18" s="703" t="s">
        <v>14980</v>
      </c>
      <c r="K18" s="29">
        <v>927.83</v>
      </c>
      <c r="L18" s="29">
        <f t="shared" si="4"/>
        <v>204.12</v>
      </c>
      <c r="M18" s="29">
        <f t="shared" si="5"/>
        <v>1131.95</v>
      </c>
      <c r="N18" s="130" t="s">
        <v>14</v>
      </c>
      <c r="O18" s="30">
        <f t="shared" si="6"/>
        <v>1039.6100000000001</v>
      </c>
      <c r="P18" s="30">
        <f t="shared" si="0"/>
        <v>218.32</v>
      </c>
      <c r="Q18" s="30">
        <f t="shared" si="7"/>
        <v>1257.93</v>
      </c>
      <c r="R18" s="163" t="s">
        <v>14</v>
      </c>
      <c r="S18" s="95" t="s">
        <v>659</v>
      </c>
      <c r="T18" s="43">
        <f t="shared" si="1"/>
        <v>0.11129466849242453</v>
      </c>
      <c r="U18" s="43">
        <f t="shared" si="2"/>
        <v>1.6685783082495495E-5</v>
      </c>
      <c r="V18" s="31" t="s">
        <v>39</v>
      </c>
      <c r="W18" s="7" t="s">
        <v>40</v>
      </c>
      <c r="Y18" s="699">
        <v>0.2</v>
      </c>
      <c r="Z18" s="691">
        <v>207.92200000000005</v>
      </c>
      <c r="AA18" s="30">
        <f t="shared" si="3"/>
        <v>43.66</v>
      </c>
      <c r="AB18" s="30">
        <f t="shared" si="8"/>
        <v>251.58200000000005</v>
      </c>
      <c r="AC18" s="670" t="s">
        <v>15</v>
      </c>
    </row>
    <row r="19" spans="1:29" ht="25.5" x14ac:dyDescent="0.2">
      <c r="A19" s="170" t="s">
        <v>705</v>
      </c>
      <c r="B19" s="22" t="s">
        <v>10</v>
      </c>
      <c r="C19" s="61" t="s">
        <v>623</v>
      </c>
      <c r="D19" s="636" t="s">
        <v>44</v>
      </c>
      <c r="E19" s="2" t="s">
        <v>45</v>
      </c>
      <c r="F19" s="123"/>
      <c r="G19" s="173">
        <v>2.0739356146119497E-3</v>
      </c>
      <c r="H19" s="24"/>
      <c r="I19" s="440" t="s">
        <v>46</v>
      </c>
      <c r="J19" s="704" t="s">
        <v>14980</v>
      </c>
      <c r="K19" s="25">
        <v>844.54</v>
      </c>
      <c r="L19" s="25">
        <f t="shared" si="4"/>
        <v>185.8</v>
      </c>
      <c r="M19" s="25">
        <f t="shared" si="5"/>
        <v>1030.3399999999999</v>
      </c>
      <c r="N19" s="127" t="s">
        <v>14</v>
      </c>
      <c r="O19" s="26">
        <f t="shared" si="6"/>
        <v>879.67000000000019</v>
      </c>
      <c r="P19" s="26">
        <f t="shared" si="0"/>
        <v>184.73</v>
      </c>
      <c r="Q19" s="26">
        <f t="shared" si="7"/>
        <v>1064.4000000000001</v>
      </c>
      <c r="R19" s="163" t="s">
        <v>14</v>
      </c>
      <c r="S19" s="94" t="s">
        <v>659</v>
      </c>
      <c r="T19" s="36">
        <f t="shared" si="1"/>
        <v>3.3057049129413763E-2</v>
      </c>
      <c r="U19" s="36">
        <f t="shared" si="2"/>
        <v>6.8558191503468143E-5</v>
      </c>
      <c r="V19" s="27" t="s">
        <v>39</v>
      </c>
      <c r="W19" s="3" t="s">
        <v>40</v>
      </c>
      <c r="Y19" s="700">
        <v>0.2</v>
      </c>
      <c r="Z19" s="692">
        <v>175.93400000000005</v>
      </c>
      <c r="AA19" s="26">
        <f t="shared" si="3"/>
        <v>36.950000000000003</v>
      </c>
      <c r="AB19" s="26">
        <f t="shared" si="8"/>
        <v>212.88400000000007</v>
      </c>
      <c r="AC19" s="671" t="s">
        <v>15</v>
      </c>
    </row>
    <row r="20" spans="1:29" ht="25.5" x14ac:dyDescent="0.2">
      <c r="A20" s="170" t="s">
        <v>705</v>
      </c>
      <c r="B20" s="23" t="s">
        <v>10</v>
      </c>
      <c r="C20" s="62" t="s">
        <v>623</v>
      </c>
      <c r="D20" s="637" t="s">
        <v>47</v>
      </c>
      <c r="E20" s="6" t="s">
        <v>45</v>
      </c>
      <c r="F20" s="124"/>
      <c r="G20" s="174">
        <v>2.0739356146119497E-3</v>
      </c>
      <c r="H20" s="28"/>
      <c r="I20" s="439" t="s">
        <v>46</v>
      </c>
      <c r="J20" s="703" t="s">
        <v>14980</v>
      </c>
      <c r="K20" s="29">
        <v>844.54</v>
      </c>
      <c r="L20" s="29">
        <f t="shared" si="4"/>
        <v>185.8</v>
      </c>
      <c r="M20" s="29">
        <f t="shared" si="5"/>
        <v>1030.3399999999999</v>
      </c>
      <c r="N20" s="130" t="s">
        <v>14</v>
      </c>
      <c r="O20" s="30">
        <f t="shared" si="6"/>
        <v>879.67000000000019</v>
      </c>
      <c r="P20" s="30">
        <f t="shared" si="0"/>
        <v>184.73</v>
      </c>
      <c r="Q20" s="30">
        <f t="shared" si="7"/>
        <v>1064.4000000000001</v>
      </c>
      <c r="R20" s="163" t="s">
        <v>14</v>
      </c>
      <c r="S20" s="95" t="s">
        <v>659</v>
      </c>
      <c r="T20" s="43">
        <f t="shared" si="1"/>
        <v>3.3057049129413763E-2</v>
      </c>
      <c r="U20" s="43">
        <f t="shared" si="2"/>
        <v>6.8558191503468143E-5</v>
      </c>
      <c r="V20" s="31" t="s">
        <v>39</v>
      </c>
      <c r="W20" s="7" t="s">
        <v>40</v>
      </c>
      <c r="Y20" s="699">
        <v>0.2</v>
      </c>
      <c r="Z20" s="691">
        <v>175.93400000000005</v>
      </c>
      <c r="AA20" s="30">
        <f t="shared" si="3"/>
        <v>36.950000000000003</v>
      </c>
      <c r="AB20" s="30">
        <f t="shared" si="8"/>
        <v>212.88400000000007</v>
      </c>
      <c r="AC20" s="670" t="s">
        <v>15</v>
      </c>
    </row>
    <row r="21" spans="1:29" ht="89.25" x14ac:dyDescent="0.2">
      <c r="A21" s="170" t="s">
        <v>705</v>
      </c>
      <c r="B21" s="22" t="s">
        <v>10</v>
      </c>
      <c r="C21" s="61" t="s">
        <v>623</v>
      </c>
      <c r="D21" s="636" t="s">
        <v>48</v>
      </c>
      <c r="E21" s="2" t="s">
        <v>49</v>
      </c>
      <c r="F21" s="123"/>
      <c r="G21" s="173">
        <v>8.7326914688979056E-4</v>
      </c>
      <c r="H21" s="24"/>
      <c r="I21" s="440" t="s">
        <v>50</v>
      </c>
      <c r="J21" s="704" t="s">
        <v>14980</v>
      </c>
      <c r="K21" s="25">
        <v>787.94</v>
      </c>
      <c r="L21" s="25">
        <f t="shared" si="4"/>
        <v>173.35</v>
      </c>
      <c r="M21" s="25">
        <f t="shared" si="5"/>
        <v>961.29000000000008</v>
      </c>
      <c r="N21" s="127" t="s">
        <v>14</v>
      </c>
      <c r="O21" s="26">
        <f t="shared" si="6"/>
        <v>959.6400000000001</v>
      </c>
      <c r="P21" s="26">
        <f t="shared" si="0"/>
        <v>201.52</v>
      </c>
      <c r="Q21" s="26">
        <f t="shared" si="7"/>
        <v>1161.1600000000001</v>
      </c>
      <c r="R21" s="163" t="s">
        <v>14</v>
      </c>
      <c r="S21" s="94" t="s">
        <v>659</v>
      </c>
      <c r="T21" s="36">
        <f t="shared" si="1"/>
        <v>0.20791852614715634</v>
      </c>
      <c r="U21" s="36">
        <f t="shared" si="2"/>
        <v>1.8156883395110984E-4</v>
      </c>
      <c r="V21" s="27" t="s">
        <v>39</v>
      </c>
      <c r="W21" s="3" t="s">
        <v>15111</v>
      </c>
      <c r="Y21" s="700">
        <v>0.2</v>
      </c>
      <c r="Z21" s="692">
        <v>191.92800000000003</v>
      </c>
      <c r="AA21" s="26">
        <f t="shared" si="3"/>
        <v>40.299999999999997</v>
      </c>
      <c r="AB21" s="26">
        <f t="shared" si="8"/>
        <v>232.22800000000001</v>
      </c>
      <c r="AC21" s="671" t="s">
        <v>15</v>
      </c>
    </row>
    <row r="22" spans="1:29" ht="102" x14ac:dyDescent="0.2">
      <c r="A22" s="170" t="s">
        <v>705</v>
      </c>
      <c r="B22" s="23" t="s">
        <v>10</v>
      </c>
      <c r="C22" s="62" t="s">
        <v>623</v>
      </c>
      <c r="D22" s="637" t="s">
        <v>36</v>
      </c>
      <c r="E22" s="6" t="s">
        <v>51</v>
      </c>
      <c r="F22" s="124"/>
      <c r="G22" s="174">
        <v>0</v>
      </c>
      <c r="H22" s="28"/>
      <c r="I22" s="439" t="s">
        <v>52</v>
      </c>
      <c r="J22" s="703" t="s">
        <v>14980</v>
      </c>
      <c r="K22" s="29">
        <v>704.69</v>
      </c>
      <c r="L22" s="29">
        <f t="shared" si="4"/>
        <v>155.03</v>
      </c>
      <c r="M22" s="29">
        <f t="shared" si="5"/>
        <v>859.72</v>
      </c>
      <c r="N22" s="130" t="s">
        <v>14</v>
      </c>
      <c r="O22" s="30">
        <f t="shared" si="6"/>
        <v>959.6400000000001</v>
      </c>
      <c r="P22" s="30">
        <f t="shared" si="0"/>
        <v>201.52</v>
      </c>
      <c r="Q22" s="30">
        <f t="shared" si="7"/>
        <v>1161.1600000000001</v>
      </c>
      <c r="R22" s="163" t="s">
        <v>14</v>
      </c>
      <c r="S22" s="95" t="s">
        <v>659</v>
      </c>
      <c r="T22" s="43">
        <f t="shared" si="1"/>
        <v>0.35062578513934772</v>
      </c>
      <c r="U22" s="43">
        <f t="shared" si="2"/>
        <v>0</v>
      </c>
      <c r="V22" s="31" t="s">
        <v>39</v>
      </c>
      <c r="W22" s="7" t="s">
        <v>15112</v>
      </c>
      <c r="Y22" s="699">
        <v>0.2</v>
      </c>
      <c r="Z22" s="691">
        <v>191.92800000000003</v>
      </c>
      <c r="AA22" s="30">
        <f t="shared" si="3"/>
        <v>40.299999999999997</v>
      </c>
      <c r="AB22" s="30">
        <f t="shared" si="8"/>
        <v>232.22800000000001</v>
      </c>
      <c r="AC22" s="670" t="s">
        <v>15</v>
      </c>
    </row>
    <row r="23" spans="1:29" ht="25.5" x14ac:dyDescent="0.2">
      <c r="A23" s="170" t="s">
        <v>705</v>
      </c>
      <c r="B23" s="22" t="s">
        <v>10</v>
      </c>
      <c r="C23" s="61" t="s">
        <v>623</v>
      </c>
      <c r="D23" s="636" t="s">
        <v>53</v>
      </c>
      <c r="E23" s="2" t="s">
        <v>54</v>
      </c>
      <c r="F23" s="123"/>
      <c r="G23" s="173">
        <v>0</v>
      </c>
      <c r="H23" s="24"/>
      <c r="I23" s="440" t="s">
        <v>55</v>
      </c>
      <c r="J23" s="704" t="s">
        <v>14980</v>
      </c>
      <c r="K23" s="25">
        <v>74.11</v>
      </c>
      <c r="L23" s="25">
        <f t="shared" si="4"/>
        <v>16.3</v>
      </c>
      <c r="M23" s="25">
        <f t="shared" si="5"/>
        <v>90.41</v>
      </c>
      <c r="N23" s="127" t="s">
        <v>14</v>
      </c>
      <c r="O23" s="26">
        <f t="shared" si="6"/>
        <v>82</v>
      </c>
      <c r="P23" s="26">
        <f t="shared" si="0"/>
        <v>17.22</v>
      </c>
      <c r="Q23" s="26">
        <f t="shared" si="7"/>
        <v>99.22</v>
      </c>
      <c r="R23" s="163" t="s">
        <v>14</v>
      </c>
      <c r="S23" s="94" t="s">
        <v>659</v>
      </c>
      <c r="T23" s="36">
        <f t="shared" si="1"/>
        <v>9.7444972901227667E-2</v>
      </c>
      <c r="U23" s="36">
        <f t="shared" si="2"/>
        <v>0</v>
      </c>
      <c r="V23" s="27" t="s">
        <v>56</v>
      </c>
      <c r="W23" s="3" t="s">
        <v>57</v>
      </c>
      <c r="Y23" s="700">
        <v>0.1</v>
      </c>
      <c r="Z23" s="692">
        <v>8.2000000000000011</v>
      </c>
      <c r="AA23" s="26">
        <f t="shared" si="3"/>
        <v>1.72</v>
      </c>
      <c r="AB23" s="26">
        <f t="shared" si="8"/>
        <v>9.9200000000000017</v>
      </c>
      <c r="AC23" s="671" t="s">
        <v>15</v>
      </c>
    </row>
    <row r="24" spans="1:29" s="143" customFormat="1" ht="25.5" hidden="1" x14ac:dyDescent="0.2">
      <c r="A24" s="170" t="s">
        <v>705</v>
      </c>
      <c r="B24" s="138" t="s">
        <v>10</v>
      </c>
      <c r="C24" s="139" t="s">
        <v>623</v>
      </c>
      <c r="D24" s="639" t="s">
        <v>58</v>
      </c>
      <c r="E24" s="162" t="s">
        <v>59</v>
      </c>
      <c r="F24" s="162" t="s">
        <v>176</v>
      </c>
      <c r="G24" s="174">
        <v>0</v>
      </c>
      <c r="H24" s="15"/>
      <c r="I24" s="15" t="s">
        <v>60</v>
      </c>
      <c r="J24" s="703" t="s">
        <v>14980</v>
      </c>
      <c r="K24" s="16" t="s">
        <v>29</v>
      </c>
      <c r="L24" s="16" t="str">
        <f t="shared" si="4"/>
        <v>New</v>
      </c>
      <c r="M24" s="16" t="str">
        <f t="shared" si="5"/>
        <v>NA</v>
      </c>
      <c r="N24" s="133" t="s">
        <v>15</v>
      </c>
      <c r="O24" s="140"/>
      <c r="P24" s="140">
        <f t="shared" ref="P24:P53" si="9">ROUND(O24*0.21,2)</f>
        <v>0</v>
      </c>
      <c r="Q24" s="140">
        <f t="shared" si="7"/>
        <v>0</v>
      </c>
      <c r="R24" s="17" t="s">
        <v>15</v>
      </c>
      <c r="S24" s="141" t="s">
        <v>664</v>
      </c>
      <c r="T24" s="142">
        <f t="shared" si="1"/>
        <v>0</v>
      </c>
      <c r="U24" s="142">
        <f t="shared" si="2"/>
        <v>0</v>
      </c>
      <c r="V24" s="17"/>
      <c r="W24" s="7" t="s">
        <v>61</v>
      </c>
      <c r="Y24" s="701"/>
      <c r="Z24" s="693"/>
      <c r="AA24" s="662"/>
      <c r="AB24" s="662"/>
      <c r="AC24" s="672"/>
    </row>
    <row r="25" spans="1:29" s="143" customFormat="1" ht="25.5" hidden="1" x14ac:dyDescent="0.2">
      <c r="A25" s="170" t="s">
        <v>705</v>
      </c>
      <c r="B25" s="144" t="s">
        <v>10</v>
      </c>
      <c r="C25" s="145" t="s">
        <v>623</v>
      </c>
      <c r="D25" s="640" t="s">
        <v>58</v>
      </c>
      <c r="E25" s="163" t="s">
        <v>62</v>
      </c>
      <c r="F25" s="163" t="s">
        <v>174</v>
      </c>
      <c r="G25" s="173">
        <v>0</v>
      </c>
      <c r="H25" s="19"/>
      <c r="I25" s="19" t="s">
        <v>63</v>
      </c>
      <c r="J25" s="704" t="s">
        <v>14980</v>
      </c>
      <c r="K25" s="146" t="s">
        <v>29</v>
      </c>
      <c r="L25" s="146" t="str">
        <f t="shared" si="4"/>
        <v>New</v>
      </c>
      <c r="M25" s="146" t="str">
        <f t="shared" si="5"/>
        <v>NA</v>
      </c>
      <c r="N25" s="147" t="s">
        <v>15</v>
      </c>
      <c r="O25" s="148"/>
      <c r="P25" s="148">
        <f t="shared" si="9"/>
        <v>0</v>
      </c>
      <c r="Q25" s="148">
        <f t="shared" si="7"/>
        <v>0</v>
      </c>
      <c r="R25" s="51" t="s">
        <v>15</v>
      </c>
      <c r="S25" s="149" t="s">
        <v>664</v>
      </c>
      <c r="T25" s="150">
        <f t="shared" si="1"/>
        <v>0</v>
      </c>
      <c r="U25" s="150">
        <f t="shared" si="2"/>
        <v>0</v>
      </c>
      <c r="V25" s="51"/>
      <c r="W25" s="3" t="s">
        <v>64</v>
      </c>
      <c r="Y25" s="701"/>
      <c r="Z25" s="693"/>
      <c r="AA25" s="662"/>
      <c r="AB25" s="662"/>
      <c r="AC25" s="672"/>
    </row>
    <row r="26" spans="1:29" s="143" customFormat="1" ht="25.5" hidden="1" x14ac:dyDescent="0.2">
      <c r="A26" s="170" t="s">
        <v>705</v>
      </c>
      <c r="B26" s="138" t="s">
        <v>10</v>
      </c>
      <c r="C26" s="139" t="s">
        <v>623</v>
      </c>
      <c r="D26" s="639" t="s">
        <v>58</v>
      </c>
      <c r="E26" s="162" t="s">
        <v>65</v>
      </c>
      <c r="F26" s="163" t="s">
        <v>174</v>
      </c>
      <c r="G26" s="173">
        <v>0</v>
      </c>
      <c r="H26" s="15"/>
      <c r="I26" s="15" t="s">
        <v>66</v>
      </c>
      <c r="J26" s="703" t="s">
        <v>14980</v>
      </c>
      <c r="K26" s="16" t="s">
        <v>29</v>
      </c>
      <c r="L26" s="16" t="str">
        <f t="shared" si="4"/>
        <v>New</v>
      </c>
      <c r="M26" s="16" t="str">
        <f t="shared" si="5"/>
        <v>NA</v>
      </c>
      <c r="N26" s="133" t="s">
        <v>15</v>
      </c>
      <c r="O26" s="140"/>
      <c r="P26" s="140">
        <f t="shared" si="9"/>
        <v>0</v>
      </c>
      <c r="Q26" s="140">
        <f t="shared" si="7"/>
        <v>0</v>
      </c>
      <c r="R26" s="17" t="s">
        <v>15</v>
      </c>
      <c r="S26" s="141" t="s">
        <v>664</v>
      </c>
      <c r="T26" s="142">
        <f t="shared" si="1"/>
        <v>0</v>
      </c>
      <c r="U26" s="142">
        <f t="shared" si="2"/>
        <v>0</v>
      </c>
      <c r="V26" s="17"/>
      <c r="W26" s="7" t="s">
        <v>67</v>
      </c>
      <c r="Y26" s="701"/>
      <c r="Z26" s="693"/>
      <c r="AA26" s="662"/>
      <c r="AB26" s="662"/>
      <c r="AC26" s="672"/>
    </row>
    <row r="27" spans="1:29" s="143" customFormat="1" ht="51" hidden="1" x14ac:dyDescent="0.2">
      <c r="A27" s="170" t="s">
        <v>705</v>
      </c>
      <c r="B27" s="144" t="s">
        <v>10</v>
      </c>
      <c r="C27" s="145" t="s">
        <v>623</v>
      </c>
      <c r="D27" s="640" t="s">
        <v>58</v>
      </c>
      <c r="E27" s="163" t="s">
        <v>68</v>
      </c>
      <c r="F27" s="163" t="s">
        <v>178</v>
      </c>
      <c r="G27" s="173">
        <v>0</v>
      </c>
      <c r="H27" s="19"/>
      <c r="I27" s="19" t="s">
        <v>69</v>
      </c>
      <c r="J27" s="704" t="s">
        <v>14980</v>
      </c>
      <c r="K27" s="146" t="s">
        <v>29</v>
      </c>
      <c r="L27" s="146" t="str">
        <f t="shared" si="4"/>
        <v>New</v>
      </c>
      <c r="M27" s="146" t="str">
        <f t="shared" si="5"/>
        <v>NA</v>
      </c>
      <c r="N27" s="147" t="s">
        <v>15</v>
      </c>
      <c r="O27" s="148">
        <v>23.736900000000006</v>
      </c>
      <c r="P27" s="148">
        <f t="shared" si="9"/>
        <v>4.9800000000000004</v>
      </c>
      <c r="Q27" s="148">
        <f t="shared" si="7"/>
        <v>28.72</v>
      </c>
      <c r="R27" s="51" t="s">
        <v>15</v>
      </c>
      <c r="S27" s="149" t="s">
        <v>664</v>
      </c>
      <c r="T27" s="150">
        <f t="shared" si="1"/>
        <v>0</v>
      </c>
      <c r="U27" s="150">
        <f t="shared" si="2"/>
        <v>0</v>
      </c>
      <c r="V27" s="51" t="s">
        <v>16</v>
      </c>
      <c r="W27" s="3" t="s">
        <v>70</v>
      </c>
      <c r="Y27" s="701"/>
      <c r="Z27" s="693"/>
      <c r="AA27" s="662"/>
      <c r="AB27" s="662"/>
      <c r="AC27" s="672"/>
    </row>
    <row r="28" spans="1:29" s="143" customFormat="1" ht="25.5" hidden="1" x14ac:dyDescent="0.2">
      <c r="A28" s="170" t="s">
        <v>705</v>
      </c>
      <c r="B28" s="138" t="s">
        <v>10</v>
      </c>
      <c r="C28" s="139" t="s">
        <v>623</v>
      </c>
      <c r="D28" s="639" t="s">
        <v>58</v>
      </c>
      <c r="E28" s="162" t="s">
        <v>71</v>
      </c>
      <c r="F28" s="163" t="s">
        <v>197</v>
      </c>
      <c r="G28" s="173">
        <v>0</v>
      </c>
      <c r="H28" s="15"/>
      <c r="I28" s="15" t="s">
        <v>72</v>
      </c>
      <c r="J28" s="703" t="s">
        <v>14980</v>
      </c>
      <c r="K28" s="16" t="s">
        <v>29</v>
      </c>
      <c r="L28" s="16" t="str">
        <f t="shared" si="4"/>
        <v>New</v>
      </c>
      <c r="M28" s="16" t="str">
        <f t="shared" si="5"/>
        <v>NA</v>
      </c>
      <c r="N28" s="133" t="s">
        <v>15</v>
      </c>
      <c r="O28" s="140"/>
      <c r="P28" s="140">
        <f t="shared" si="9"/>
        <v>0</v>
      </c>
      <c r="Q28" s="140">
        <f t="shared" si="7"/>
        <v>0</v>
      </c>
      <c r="R28" s="17" t="s">
        <v>15</v>
      </c>
      <c r="S28" s="141" t="s">
        <v>664</v>
      </c>
      <c r="T28" s="142">
        <f t="shared" si="1"/>
        <v>0</v>
      </c>
      <c r="U28" s="142">
        <f t="shared" si="2"/>
        <v>0</v>
      </c>
      <c r="V28" s="17"/>
      <c r="W28" s="7" t="s">
        <v>73</v>
      </c>
      <c r="Y28" s="701"/>
      <c r="Z28" s="693"/>
      <c r="AA28" s="662"/>
      <c r="AB28" s="662"/>
      <c r="AC28" s="672"/>
    </row>
    <row r="29" spans="1:29" s="143" customFormat="1" ht="25.5" hidden="1" x14ac:dyDescent="0.2">
      <c r="A29" s="170" t="s">
        <v>705</v>
      </c>
      <c r="B29" s="144" t="s">
        <v>10</v>
      </c>
      <c r="C29" s="145" t="s">
        <v>623</v>
      </c>
      <c r="D29" s="640" t="s">
        <v>58</v>
      </c>
      <c r="E29" s="163" t="s">
        <v>74</v>
      </c>
      <c r="F29" s="163" t="s">
        <v>197</v>
      </c>
      <c r="G29" s="173">
        <v>0</v>
      </c>
      <c r="H29" s="19"/>
      <c r="I29" s="19" t="s">
        <v>75</v>
      </c>
      <c r="J29" s="704" t="s">
        <v>14980</v>
      </c>
      <c r="K29" s="146" t="s">
        <v>29</v>
      </c>
      <c r="L29" s="146" t="str">
        <f t="shared" si="4"/>
        <v>New</v>
      </c>
      <c r="M29" s="146" t="str">
        <f t="shared" si="5"/>
        <v>NA</v>
      </c>
      <c r="N29" s="147" t="s">
        <v>15</v>
      </c>
      <c r="O29" s="148"/>
      <c r="P29" s="148">
        <f t="shared" si="9"/>
        <v>0</v>
      </c>
      <c r="Q29" s="148">
        <f t="shared" si="7"/>
        <v>0</v>
      </c>
      <c r="R29" s="51" t="s">
        <v>15</v>
      </c>
      <c r="S29" s="149" t="s">
        <v>664</v>
      </c>
      <c r="T29" s="150">
        <f t="shared" si="1"/>
        <v>0</v>
      </c>
      <c r="U29" s="150">
        <f t="shared" si="2"/>
        <v>0</v>
      </c>
      <c r="V29" s="51"/>
      <c r="W29" s="3" t="s">
        <v>76</v>
      </c>
      <c r="Y29" s="701"/>
      <c r="Z29" s="693"/>
      <c r="AA29" s="662"/>
      <c r="AB29" s="662"/>
      <c r="AC29" s="672"/>
    </row>
    <row r="30" spans="1:29" s="143" customFormat="1" ht="25.5" hidden="1" x14ac:dyDescent="0.2">
      <c r="A30" s="170" t="s">
        <v>705</v>
      </c>
      <c r="B30" s="138" t="s">
        <v>10</v>
      </c>
      <c r="C30" s="139" t="s">
        <v>623</v>
      </c>
      <c r="D30" s="639" t="s">
        <v>58</v>
      </c>
      <c r="E30" s="162" t="s">
        <v>77</v>
      </c>
      <c r="F30" s="163" t="s">
        <v>197</v>
      </c>
      <c r="G30" s="173">
        <v>0</v>
      </c>
      <c r="H30" s="15"/>
      <c r="I30" s="15" t="s">
        <v>78</v>
      </c>
      <c r="J30" s="703" t="s">
        <v>14980</v>
      </c>
      <c r="K30" s="16" t="s">
        <v>29</v>
      </c>
      <c r="L30" s="16" t="str">
        <f t="shared" si="4"/>
        <v>New</v>
      </c>
      <c r="M30" s="16" t="str">
        <f t="shared" si="5"/>
        <v>NA</v>
      </c>
      <c r="N30" s="133" t="s">
        <v>15</v>
      </c>
      <c r="O30" s="140"/>
      <c r="P30" s="140">
        <f t="shared" si="9"/>
        <v>0</v>
      </c>
      <c r="Q30" s="140">
        <f t="shared" si="7"/>
        <v>0</v>
      </c>
      <c r="R30" s="17" t="s">
        <v>15</v>
      </c>
      <c r="S30" s="141" t="s">
        <v>664</v>
      </c>
      <c r="T30" s="142">
        <f t="shared" si="1"/>
        <v>0</v>
      </c>
      <c r="U30" s="142">
        <f t="shared" si="2"/>
        <v>0</v>
      </c>
      <c r="V30" s="17"/>
      <c r="W30" s="7" t="s">
        <v>79</v>
      </c>
      <c r="Y30" s="701"/>
      <c r="Z30" s="693"/>
      <c r="AA30" s="662"/>
      <c r="AB30" s="662"/>
      <c r="AC30" s="672"/>
    </row>
    <row r="31" spans="1:29" s="143" customFormat="1" ht="25.5" hidden="1" x14ac:dyDescent="0.2">
      <c r="A31" s="170" t="s">
        <v>705</v>
      </c>
      <c r="B31" s="144" t="s">
        <v>10</v>
      </c>
      <c r="C31" s="145" t="s">
        <v>623</v>
      </c>
      <c r="D31" s="640" t="s">
        <v>58</v>
      </c>
      <c r="E31" s="163" t="s">
        <v>80</v>
      </c>
      <c r="F31" s="162" t="s">
        <v>176</v>
      </c>
      <c r="G31" s="174">
        <v>0</v>
      </c>
      <c r="H31" s="19"/>
      <c r="I31" s="19" t="s">
        <v>81</v>
      </c>
      <c r="J31" s="704" t="s">
        <v>14980</v>
      </c>
      <c r="K31" s="146" t="s">
        <v>29</v>
      </c>
      <c r="L31" s="146" t="str">
        <f t="shared" si="4"/>
        <v>New</v>
      </c>
      <c r="M31" s="146" t="str">
        <f t="shared" si="5"/>
        <v>NA</v>
      </c>
      <c r="N31" s="147" t="s">
        <v>15</v>
      </c>
      <c r="O31" s="148">
        <v>5.2843860043348201</v>
      </c>
      <c r="P31" s="148">
        <f t="shared" si="9"/>
        <v>1.1100000000000001</v>
      </c>
      <c r="Q31" s="148">
        <f t="shared" si="7"/>
        <v>6.39</v>
      </c>
      <c r="R31" s="51" t="s">
        <v>15</v>
      </c>
      <c r="S31" s="149" t="s">
        <v>664</v>
      </c>
      <c r="T31" s="150">
        <f t="shared" si="1"/>
        <v>0</v>
      </c>
      <c r="U31" s="150">
        <f t="shared" si="2"/>
        <v>0</v>
      </c>
      <c r="V31" s="51" t="s">
        <v>56</v>
      </c>
      <c r="W31" s="3" t="s">
        <v>82</v>
      </c>
      <c r="Y31" s="701"/>
      <c r="Z31" s="693"/>
      <c r="AA31" s="662"/>
      <c r="AB31" s="662"/>
      <c r="AC31" s="672"/>
    </row>
    <row r="32" spans="1:29" s="143" customFormat="1" ht="38.25" hidden="1" x14ac:dyDescent="0.2">
      <c r="A32" s="170" t="s">
        <v>705</v>
      </c>
      <c r="B32" s="138" t="s">
        <v>10</v>
      </c>
      <c r="C32" s="139" t="s">
        <v>623</v>
      </c>
      <c r="D32" s="639" t="s">
        <v>58</v>
      </c>
      <c r="E32" s="162" t="s">
        <v>83</v>
      </c>
      <c r="F32" s="162" t="s">
        <v>176</v>
      </c>
      <c r="G32" s="174">
        <v>0</v>
      </c>
      <c r="H32" s="15"/>
      <c r="I32" s="15" t="s">
        <v>84</v>
      </c>
      <c r="J32" s="703" t="s">
        <v>14980</v>
      </c>
      <c r="K32" s="16" t="s">
        <v>29</v>
      </c>
      <c r="L32" s="16" t="str">
        <f t="shared" si="4"/>
        <v>New</v>
      </c>
      <c r="M32" s="16" t="str">
        <f t="shared" si="5"/>
        <v>NA</v>
      </c>
      <c r="N32" s="133" t="s">
        <v>15</v>
      </c>
      <c r="O32" s="140">
        <v>23.736900000000006</v>
      </c>
      <c r="P32" s="140">
        <f t="shared" si="9"/>
        <v>4.9800000000000004</v>
      </c>
      <c r="Q32" s="140">
        <f t="shared" si="7"/>
        <v>28.72</v>
      </c>
      <c r="R32" s="17" t="s">
        <v>15</v>
      </c>
      <c r="S32" s="141" t="s">
        <v>664</v>
      </c>
      <c r="T32" s="142">
        <f t="shared" si="1"/>
        <v>0</v>
      </c>
      <c r="U32" s="142">
        <f t="shared" si="2"/>
        <v>0</v>
      </c>
      <c r="V32" s="17" t="s">
        <v>16</v>
      </c>
      <c r="W32" s="7" t="s">
        <v>85</v>
      </c>
      <c r="Y32" s="701"/>
      <c r="Z32" s="693"/>
      <c r="AA32" s="662"/>
      <c r="AB32" s="662"/>
      <c r="AC32" s="672"/>
    </row>
    <row r="33" spans="1:29" s="143" customFormat="1" ht="25.5" hidden="1" x14ac:dyDescent="0.2">
      <c r="A33" s="170" t="s">
        <v>705</v>
      </c>
      <c r="B33" s="144" t="s">
        <v>10</v>
      </c>
      <c r="C33" s="145" t="s">
        <v>623</v>
      </c>
      <c r="D33" s="640" t="s">
        <v>58</v>
      </c>
      <c r="E33" s="163" t="s">
        <v>86</v>
      </c>
      <c r="F33" s="162" t="s">
        <v>176</v>
      </c>
      <c r="G33" s="174">
        <v>0</v>
      </c>
      <c r="H33" s="19"/>
      <c r="I33" s="19" t="s">
        <v>87</v>
      </c>
      <c r="J33" s="704" t="s">
        <v>14980</v>
      </c>
      <c r="K33" s="146" t="s">
        <v>29</v>
      </c>
      <c r="L33" s="146" t="str">
        <f t="shared" si="4"/>
        <v>New</v>
      </c>
      <c r="M33" s="146" t="str">
        <f t="shared" si="5"/>
        <v>NA</v>
      </c>
      <c r="N33" s="147" t="s">
        <v>15</v>
      </c>
      <c r="O33" s="148"/>
      <c r="P33" s="148">
        <f t="shared" si="9"/>
        <v>0</v>
      </c>
      <c r="Q33" s="148">
        <f t="shared" si="7"/>
        <v>0</v>
      </c>
      <c r="R33" s="51" t="s">
        <v>15</v>
      </c>
      <c r="S33" s="149" t="s">
        <v>664</v>
      </c>
      <c r="T33" s="150">
        <f t="shared" si="1"/>
        <v>0</v>
      </c>
      <c r="U33" s="150">
        <f t="shared" si="2"/>
        <v>0</v>
      </c>
      <c r="V33" s="51"/>
      <c r="W33" s="3" t="s">
        <v>88</v>
      </c>
      <c r="Y33" s="701"/>
      <c r="Z33" s="693"/>
      <c r="AA33" s="662"/>
      <c r="AB33" s="662"/>
      <c r="AC33" s="672"/>
    </row>
    <row r="34" spans="1:29" s="143" customFormat="1" ht="38.25" hidden="1" x14ac:dyDescent="0.2">
      <c r="A34" s="170" t="s">
        <v>705</v>
      </c>
      <c r="B34" s="138" t="s">
        <v>10</v>
      </c>
      <c r="C34" s="139" t="s">
        <v>623</v>
      </c>
      <c r="D34" s="639" t="s">
        <v>58</v>
      </c>
      <c r="E34" s="162" t="s">
        <v>89</v>
      </c>
      <c r="F34" s="162" t="s">
        <v>176</v>
      </c>
      <c r="G34" s="174">
        <v>0</v>
      </c>
      <c r="H34" s="15"/>
      <c r="I34" s="15" t="s">
        <v>90</v>
      </c>
      <c r="J34" s="703" t="s">
        <v>14980</v>
      </c>
      <c r="K34" s="16" t="s">
        <v>29</v>
      </c>
      <c r="L34" s="16" t="str">
        <f t="shared" si="4"/>
        <v>New</v>
      </c>
      <c r="M34" s="16" t="str">
        <f t="shared" si="5"/>
        <v>NA</v>
      </c>
      <c r="N34" s="133" t="s">
        <v>15</v>
      </c>
      <c r="O34" s="140"/>
      <c r="P34" s="140">
        <f t="shared" si="9"/>
        <v>0</v>
      </c>
      <c r="Q34" s="140">
        <f t="shared" si="7"/>
        <v>0</v>
      </c>
      <c r="R34" s="17" t="s">
        <v>15</v>
      </c>
      <c r="S34" s="141" t="s">
        <v>664</v>
      </c>
      <c r="T34" s="142">
        <f t="shared" si="1"/>
        <v>0</v>
      </c>
      <c r="U34" s="142">
        <f t="shared" si="2"/>
        <v>0</v>
      </c>
      <c r="V34" s="17"/>
      <c r="W34" s="7" t="s">
        <v>91</v>
      </c>
      <c r="Y34" s="701"/>
      <c r="Z34" s="693"/>
      <c r="AA34" s="662"/>
      <c r="AB34" s="662"/>
      <c r="AC34" s="672"/>
    </row>
    <row r="35" spans="1:29" s="143" customFormat="1" ht="25.5" hidden="1" x14ac:dyDescent="0.2">
      <c r="A35" s="170" t="s">
        <v>705</v>
      </c>
      <c r="B35" s="144" t="s">
        <v>10</v>
      </c>
      <c r="C35" s="145" t="s">
        <v>623</v>
      </c>
      <c r="D35" s="640" t="s">
        <v>58</v>
      </c>
      <c r="E35" s="163" t="s">
        <v>92</v>
      </c>
      <c r="F35" s="163" t="s">
        <v>178</v>
      </c>
      <c r="G35" s="173">
        <v>0</v>
      </c>
      <c r="H35" s="19"/>
      <c r="I35" s="19" t="s">
        <v>93</v>
      </c>
      <c r="J35" s="704" t="s">
        <v>14980</v>
      </c>
      <c r="K35" s="146" t="s">
        <v>29</v>
      </c>
      <c r="L35" s="146" t="str">
        <f t="shared" si="4"/>
        <v>New</v>
      </c>
      <c r="M35" s="146" t="str">
        <f t="shared" si="5"/>
        <v>NA</v>
      </c>
      <c r="N35" s="147" t="s">
        <v>15</v>
      </c>
      <c r="O35" s="148">
        <v>5.2843860043348201</v>
      </c>
      <c r="P35" s="148">
        <f t="shared" si="9"/>
        <v>1.1100000000000001</v>
      </c>
      <c r="Q35" s="148">
        <f t="shared" si="7"/>
        <v>6.39</v>
      </c>
      <c r="R35" s="51" t="s">
        <v>15</v>
      </c>
      <c r="S35" s="149" t="s">
        <v>664</v>
      </c>
      <c r="T35" s="150">
        <f t="shared" si="1"/>
        <v>0</v>
      </c>
      <c r="U35" s="150">
        <f t="shared" si="2"/>
        <v>0</v>
      </c>
      <c r="V35" s="51" t="s">
        <v>56</v>
      </c>
      <c r="W35" s="3" t="s">
        <v>94</v>
      </c>
      <c r="Y35" s="701"/>
      <c r="Z35" s="693"/>
      <c r="AA35" s="662"/>
      <c r="AB35" s="662"/>
      <c r="AC35" s="672"/>
    </row>
    <row r="36" spans="1:29" s="143" customFormat="1" ht="25.5" hidden="1" x14ac:dyDescent="0.2">
      <c r="A36" s="170" t="s">
        <v>705</v>
      </c>
      <c r="B36" s="138" t="s">
        <v>10</v>
      </c>
      <c r="C36" s="139" t="s">
        <v>623</v>
      </c>
      <c r="D36" s="639" t="s">
        <v>58</v>
      </c>
      <c r="E36" s="162" t="s">
        <v>95</v>
      </c>
      <c r="F36" s="162" t="s">
        <v>176</v>
      </c>
      <c r="G36" s="174">
        <v>0</v>
      </c>
      <c r="H36" s="15"/>
      <c r="I36" s="15" t="s">
        <v>96</v>
      </c>
      <c r="J36" s="703" t="s">
        <v>14980</v>
      </c>
      <c r="K36" s="16" t="s">
        <v>29</v>
      </c>
      <c r="L36" s="16" t="str">
        <f t="shared" si="4"/>
        <v>New</v>
      </c>
      <c r="M36" s="16" t="str">
        <f t="shared" si="5"/>
        <v>NA</v>
      </c>
      <c r="N36" s="133" t="s">
        <v>15</v>
      </c>
      <c r="O36" s="140">
        <v>5.2843860043348201</v>
      </c>
      <c r="P36" s="140">
        <f t="shared" si="9"/>
        <v>1.1100000000000001</v>
      </c>
      <c r="Q36" s="140">
        <f t="shared" si="7"/>
        <v>6.39</v>
      </c>
      <c r="R36" s="17" t="s">
        <v>15</v>
      </c>
      <c r="S36" s="141" t="s">
        <v>664</v>
      </c>
      <c r="T36" s="142">
        <f t="shared" si="1"/>
        <v>0</v>
      </c>
      <c r="U36" s="142">
        <f t="shared" si="2"/>
        <v>0</v>
      </c>
      <c r="V36" s="17" t="s">
        <v>56</v>
      </c>
      <c r="W36" s="7" t="s">
        <v>97</v>
      </c>
      <c r="Y36" s="701"/>
      <c r="Z36" s="693"/>
      <c r="AA36" s="662"/>
      <c r="AB36" s="662"/>
      <c r="AC36" s="672"/>
    </row>
    <row r="37" spans="1:29" s="143" customFormat="1" ht="25.5" hidden="1" x14ac:dyDescent="0.2">
      <c r="A37" s="170" t="s">
        <v>705</v>
      </c>
      <c r="B37" s="144" t="s">
        <v>10</v>
      </c>
      <c r="C37" s="145" t="s">
        <v>623</v>
      </c>
      <c r="D37" s="640" t="s">
        <v>58</v>
      </c>
      <c r="E37" s="163" t="s">
        <v>98</v>
      </c>
      <c r="F37" s="162" t="s">
        <v>176</v>
      </c>
      <c r="G37" s="174">
        <v>0</v>
      </c>
      <c r="H37" s="19"/>
      <c r="I37" s="19" t="s">
        <v>99</v>
      </c>
      <c r="J37" s="704" t="s">
        <v>14980</v>
      </c>
      <c r="K37" s="146" t="s">
        <v>29</v>
      </c>
      <c r="L37" s="146" t="str">
        <f t="shared" si="4"/>
        <v>New</v>
      </c>
      <c r="M37" s="146" t="str">
        <f t="shared" si="5"/>
        <v>NA</v>
      </c>
      <c r="N37" s="147" t="s">
        <v>15</v>
      </c>
      <c r="O37" s="148">
        <v>5.2843860043348201</v>
      </c>
      <c r="P37" s="148">
        <f t="shared" si="9"/>
        <v>1.1100000000000001</v>
      </c>
      <c r="Q37" s="148">
        <f t="shared" si="7"/>
        <v>6.39</v>
      </c>
      <c r="R37" s="51" t="s">
        <v>15</v>
      </c>
      <c r="S37" s="149" t="s">
        <v>664</v>
      </c>
      <c r="T37" s="150">
        <f t="shared" si="1"/>
        <v>0</v>
      </c>
      <c r="U37" s="150">
        <f t="shared" si="2"/>
        <v>0</v>
      </c>
      <c r="V37" s="51" t="s">
        <v>56</v>
      </c>
      <c r="W37" s="3" t="s">
        <v>97</v>
      </c>
      <c r="Y37" s="701"/>
      <c r="Z37" s="693"/>
      <c r="AA37" s="662"/>
      <c r="AB37" s="662"/>
      <c r="AC37" s="672"/>
    </row>
    <row r="38" spans="1:29" s="143" customFormat="1" ht="25.5" hidden="1" x14ac:dyDescent="0.2">
      <c r="A38" s="170" t="s">
        <v>705</v>
      </c>
      <c r="B38" s="138" t="s">
        <v>10</v>
      </c>
      <c r="C38" s="139" t="s">
        <v>623</v>
      </c>
      <c r="D38" s="639" t="s">
        <v>58</v>
      </c>
      <c r="E38" s="162" t="s">
        <v>100</v>
      </c>
      <c r="F38" s="162" t="s">
        <v>176</v>
      </c>
      <c r="G38" s="174">
        <v>0</v>
      </c>
      <c r="H38" s="15"/>
      <c r="I38" s="15" t="s">
        <v>101</v>
      </c>
      <c r="J38" s="703" t="s">
        <v>14980</v>
      </c>
      <c r="K38" s="16" t="s">
        <v>29</v>
      </c>
      <c r="L38" s="16" t="str">
        <f t="shared" si="4"/>
        <v>New</v>
      </c>
      <c r="M38" s="16" t="str">
        <f t="shared" si="5"/>
        <v>NA</v>
      </c>
      <c r="N38" s="133" t="s">
        <v>15</v>
      </c>
      <c r="O38" s="140">
        <v>5.2843860043348201</v>
      </c>
      <c r="P38" s="140">
        <f t="shared" si="9"/>
        <v>1.1100000000000001</v>
      </c>
      <c r="Q38" s="140">
        <f t="shared" si="7"/>
        <v>6.39</v>
      </c>
      <c r="R38" s="17" t="s">
        <v>15</v>
      </c>
      <c r="S38" s="141" t="s">
        <v>664</v>
      </c>
      <c r="T38" s="142">
        <f t="shared" si="1"/>
        <v>0</v>
      </c>
      <c r="U38" s="142">
        <f t="shared" si="2"/>
        <v>0</v>
      </c>
      <c r="V38" s="17" t="s">
        <v>56</v>
      </c>
      <c r="W38" s="7" t="s">
        <v>97</v>
      </c>
      <c r="Y38" s="701"/>
      <c r="Z38" s="693"/>
      <c r="AA38" s="662"/>
      <c r="AB38" s="662"/>
      <c r="AC38" s="672"/>
    </row>
    <row r="39" spans="1:29" s="143" customFormat="1" ht="25.5" hidden="1" x14ac:dyDescent="0.2">
      <c r="A39" s="170" t="s">
        <v>705</v>
      </c>
      <c r="B39" s="144" t="s">
        <v>10</v>
      </c>
      <c r="C39" s="145" t="s">
        <v>623</v>
      </c>
      <c r="D39" s="640" t="s">
        <v>58</v>
      </c>
      <c r="E39" s="163" t="s">
        <v>102</v>
      </c>
      <c r="F39" s="163" t="s">
        <v>178</v>
      </c>
      <c r="G39" s="173">
        <v>0</v>
      </c>
      <c r="H39" s="19"/>
      <c r="I39" s="19" t="s">
        <v>103</v>
      </c>
      <c r="J39" s="704" t="s">
        <v>14980</v>
      </c>
      <c r="K39" s="146" t="s">
        <v>29</v>
      </c>
      <c r="L39" s="146" t="str">
        <f t="shared" si="4"/>
        <v>New</v>
      </c>
      <c r="M39" s="146" t="str">
        <f t="shared" si="5"/>
        <v>NA</v>
      </c>
      <c r="N39" s="147" t="s">
        <v>15</v>
      </c>
      <c r="O39" s="148">
        <v>5.2843860043348201</v>
      </c>
      <c r="P39" s="148">
        <f t="shared" si="9"/>
        <v>1.1100000000000001</v>
      </c>
      <c r="Q39" s="148">
        <f t="shared" si="7"/>
        <v>6.39</v>
      </c>
      <c r="R39" s="51" t="s">
        <v>15</v>
      </c>
      <c r="S39" s="149" t="s">
        <v>664</v>
      </c>
      <c r="T39" s="150">
        <f t="shared" ref="T39:T70" si="10">IF(M39="NA",0,Q39/M39-1)</f>
        <v>0</v>
      </c>
      <c r="U39" s="150">
        <f t="shared" ref="U39:U70" si="11">IF(G39=0,0,G39*T39)</f>
        <v>0</v>
      </c>
      <c r="V39" s="51" t="s">
        <v>56</v>
      </c>
      <c r="W39" s="3" t="s">
        <v>104</v>
      </c>
      <c r="Y39" s="701"/>
      <c r="Z39" s="693"/>
      <c r="AA39" s="662"/>
      <c r="AB39" s="662"/>
      <c r="AC39" s="672"/>
    </row>
    <row r="40" spans="1:29" s="143" customFormat="1" ht="25.5" hidden="1" x14ac:dyDescent="0.2">
      <c r="A40" s="170" t="s">
        <v>705</v>
      </c>
      <c r="B40" s="138" t="s">
        <v>10</v>
      </c>
      <c r="C40" s="139" t="s">
        <v>623</v>
      </c>
      <c r="D40" s="639" t="s">
        <v>58</v>
      </c>
      <c r="E40" s="162" t="s">
        <v>105</v>
      </c>
      <c r="F40" s="162" t="s">
        <v>172</v>
      </c>
      <c r="G40" s="174">
        <v>0</v>
      </c>
      <c r="H40" s="15"/>
      <c r="I40" s="15" t="s">
        <v>106</v>
      </c>
      <c r="J40" s="703" t="s">
        <v>14980</v>
      </c>
      <c r="K40" s="16" t="s">
        <v>29</v>
      </c>
      <c r="L40" s="16" t="str">
        <f t="shared" si="4"/>
        <v>New</v>
      </c>
      <c r="M40" s="16" t="str">
        <f t="shared" si="5"/>
        <v>NA</v>
      </c>
      <c r="N40" s="133" t="s">
        <v>15</v>
      </c>
      <c r="O40" s="140"/>
      <c r="P40" s="140">
        <f t="shared" si="9"/>
        <v>0</v>
      </c>
      <c r="Q40" s="140">
        <f t="shared" si="7"/>
        <v>0</v>
      </c>
      <c r="R40" s="17" t="s">
        <v>15</v>
      </c>
      <c r="S40" s="141" t="s">
        <v>664</v>
      </c>
      <c r="T40" s="142">
        <f t="shared" si="10"/>
        <v>0</v>
      </c>
      <c r="U40" s="142">
        <f t="shared" si="11"/>
        <v>0</v>
      </c>
      <c r="V40" s="17"/>
      <c r="W40" s="7" t="s">
        <v>67</v>
      </c>
      <c r="Y40" s="701"/>
      <c r="Z40" s="693"/>
      <c r="AA40" s="662"/>
      <c r="AB40" s="662"/>
      <c r="AC40" s="672"/>
    </row>
    <row r="41" spans="1:29" s="143" customFormat="1" ht="25.5" hidden="1" x14ac:dyDescent="0.2">
      <c r="A41" s="170" t="s">
        <v>705</v>
      </c>
      <c r="B41" s="144" t="s">
        <v>10</v>
      </c>
      <c r="C41" s="145" t="s">
        <v>623</v>
      </c>
      <c r="D41" s="640" t="s">
        <v>58</v>
      </c>
      <c r="E41" s="163" t="s">
        <v>107</v>
      </c>
      <c r="F41" s="162" t="s">
        <v>215</v>
      </c>
      <c r="G41" s="174">
        <v>0</v>
      </c>
      <c r="H41" s="19"/>
      <c r="I41" s="19" t="s">
        <v>108</v>
      </c>
      <c r="J41" s="704" t="s">
        <v>14980</v>
      </c>
      <c r="K41" s="146" t="s">
        <v>29</v>
      </c>
      <c r="L41" s="146" t="str">
        <f t="shared" si="4"/>
        <v>New</v>
      </c>
      <c r="M41" s="146" t="str">
        <f t="shared" si="5"/>
        <v>NA</v>
      </c>
      <c r="N41" s="147" t="s">
        <v>15</v>
      </c>
      <c r="O41" s="148">
        <v>18.456900000000005</v>
      </c>
      <c r="P41" s="148">
        <f t="shared" si="9"/>
        <v>3.88</v>
      </c>
      <c r="Q41" s="148">
        <f t="shared" si="7"/>
        <v>22.34</v>
      </c>
      <c r="R41" s="51" t="s">
        <v>15</v>
      </c>
      <c r="S41" s="149" t="s">
        <v>664</v>
      </c>
      <c r="T41" s="150">
        <f t="shared" si="10"/>
        <v>0</v>
      </c>
      <c r="U41" s="150">
        <f t="shared" si="11"/>
        <v>0</v>
      </c>
      <c r="V41" s="51" t="s">
        <v>16</v>
      </c>
      <c r="W41" s="3" t="s">
        <v>109</v>
      </c>
      <c r="Y41" s="701"/>
      <c r="Z41" s="693"/>
      <c r="AA41" s="662"/>
      <c r="AB41" s="662"/>
      <c r="AC41" s="672"/>
    </row>
    <row r="42" spans="1:29" s="143" customFormat="1" ht="25.5" hidden="1" x14ac:dyDescent="0.2">
      <c r="A42" s="170" t="s">
        <v>705</v>
      </c>
      <c r="B42" s="138" t="s">
        <v>10</v>
      </c>
      <c r="C42" s="139" t="s">
        <v>623</v>
      </c>
      <c r="D42" s="639" t="s">
        <v>58</v>
      </c>
      <c r="E42" s="162" t="s">
        <v>110</v>
      </c>
      <c r="F42" s="162" t="s">
        <v>215</v>
      </c>
      <c r="G42" s="174">
        <v>0</v>
      </c>
      <c r="H42" s="15"/>
      <c r="I42" s="15" t="s">
        <v>111</v>
      </c>
      <c r="J42" s="703" t="s">
        <v>14980</v>
      </c>
      <c r="K42" s="16" t="s">
        <v>29</v>
      </c>
      <c r="L42" s="16" t="str">
        <f t="shared" si="4"/>
        <v>New</v>
      </c>
      <c r="M42" s="16" t="str">
        <f t="shared" si="5"/>
        <v>NA</v>
      </c>
      <c r="N42" s="133" t="s">
        <v>15</v>
      </c>
      <c r="O42" s="140"/>
      <c r="P42" s="140">
        <f t="shared" si="9"/>
        <v>0</v>
      </c>
      <c r="Q42" s="140">
        <f t="shared" si="7"/>
        <v>0</v>
      </c>
      <c r="R42" s="17" t="s">
        <v>15</v>
      </c>
      <c r="S42" s="141" t="s">
        <v>664</v>
      </c>
      <c r="T42" s="142">
        <f t="shared" si="10"/>
        <v>0</v>
      </c>
      <c r="U42" s="142">
        <f t="shared" si="11"/>
        <v>0</v>
      </c>
      <c r="V42" s="17"/>
      <c r="W42" s="7" t="s">
        <v>73</v>
      </c>
      <c r="Y42" s="701"/>
      <c r="Z42" s="693"/>
      <c r="AA42" s="662"/>
      <c r="AB42" s="662"/>
      <c r="AC42" s="672"/>
    </row>
    <row r="43" spans="1:29" s="143" customFormat="1" ht="25.5" hidden="1" x14ac:dyDescent="0.2">
      <c r="A43" s="170" t="s">
        <v>705</v>
      </c>
      <c r="B43" s="144" t="s">
        <v>10</v>
      </c>
      <c r="C43" s="145" t="s">
        <v>623</v>
      </c>
      <c r="D43" s="640" t="s">
        <v>58</v>
      </c>
      <c r="E43" s="163" t="s">
        <v>112</v>
      </c>
      <c r="F43" s="162" t="s">
        <v>215</v>
      </c>
      <c r="G43" s="174">
        <v>0</v>
      </c>
      <c r="H43" s="19"/>
      <c r="I43" s="19" t="s">
        <v>113</v>
      </c>
      <c r="J43" s="704" t="s">
        <v>14980</v>
      </c>
      <c r="K43" s="146" t="s">
        <v>29</v>
      </c>
      <c r="L43" s="146" t="str">
        <f t="shared" si="4"/>
        <v>New</v>
      </c>
      <c r="M43" s="146" t="str">
        <f t="shared" si="5"/>
        <v>NA</v>
      </c>
      <c r="N43" s="147" t="s">
        <v>15</v>
      </c>
      <c r="O43" s="148"/>
      <c r="P43" s="148">
        <f t="shared" si="9"/>
        <v>0</v>
      </c>
      <c r="Q43" s="148">
        <f t="shared" si="7"/>
        <v>0</v>
      </c>
      <c r="R43" s="51" t="s">
        <v>15</v>
      </c>
      <c r="S43" s="149" t="s">
        <v>664</v>
      </c>
      <c r="T43" s="150">
        <f t="shared" si="10"/>
        <v>0</v>
      </c>
      <c r="U43" s="150">
        <f t="shared" si="11"/>
        <v>0</v>
      </c>
      <c r="V43" s="51"/>
      <c r="W43" s="3" t="s">
        <v>76</v>
      </c>
      <c r="Y43" s="701"/>
      <c r="Z43" s="693"/>
      <c r="AA43" s="662"/>
      <c r="AB43" s="662"/>
      <c r="AC43" s="672"/>
    </row>
    <row r="44" spans="1:29" s="143" customFormat="1" ht="25.5" hidden="1" x14ac:dyDescent="0.2">
      <c r="A44" s="170" t="s">
        <v>705</v>
      </c>
      <c r="B44" s="138" t="s">
        <v>10</v>
      </c>
      <c r="C44" s="139" t="s">
        <v>623</v>
      </c>
      <c r="D44" s="639" t="s">
        <v>58</v>
      </c>
      <c r="E44" s="162" t="s">
        <v>114</v>
      </c>
      <c r="F44" s="162" t="s">
        <v>215</v>
      </c>
      <c r="G44" s="174">
        <v>0</v>
      </c>
      <c r="H44" s="15"/>
      <c r="I44" s="15" t="s">
        <v>115</v>
      </c>
      <c r="J44" s="703" t="s">
        <v>14980</v>
      </c>
      <c r="K44" s="16" t="s">
        <v>29</v>
      </c>
      <c r="L44" s="16" t="str">
        <f t="shared" si="4"/>
        <v>New</v>
      </c>
      <c r="M44" s="16" t="str">
        <f t="shared" si="5"/>
        <v>NA</v>
      </c>
      <c r="N44" s="133" t="s">
        <v>15</v>
      </c>
      <c r="O44" s="140"/>
      <c r="P44" s="140">
        <f t="shared" si="9"/>
        <v>0</v>
      </c>
      <c r="Q44" s="140">
        <f t="shared" si="7"/>
        <v>0</v>
      </c>
      <c r="R44" s="17" t="s">
        <v>15</v>
      </c>
      <c r="S44" s="141" t="s">
        <v>664</v>
      </c>
      <c r="T44" s="142">
        <f t="shared" si="10"/>
        <v>0</v>
      </c>
      <c r="U44" s="142">
        <f t="shared" si="11"/>
        <v>0</v>
      </c>
      <c r="V44" s="17"/>
      <c r="W44" s="7" t="s">
        <v>76</v>
      </c>
      <c r="Y44" s="701"/>
      <c r="Z44" s="693"/>
      <c r="AA44" s="662"/>
      <c r="AB44" s="662"/>
      <c r="AC44" s="672"/>
    </row>
    <row r="45" spans="1:29" s="143" customFormat="1" ht="25.5" hidden="1" x14ac:dyDescent="0.2">
      <c r="A45" s="170" t="s">
        <v>705</v>
      </c>
      <c r="B45" s="144" t="s">
        <v>10</v>
      </c>
      <c r="C45" s="145" t="s">
        <v>623</v>
      </c>
      <c r="D45" s="640" t="s">
        <v>58</v>
      </c>
      <c r="E45" s="163" t="s">
        <v>116</v>
      </c>
      <c r="F45" s="163" t="s">
        <v>201</v>
      </c>
      <c r="G45" s="173">
        <v>0</v>
      </c>
      <c r="H45" s="19"/>
      <c r="I45" s="19" t="s">
        <v>117</v>
      </c>
      <c r="J45" s="704" t="s">
        <v>14980</v>
      </c>
      <c r="K45" s="146" t="s">
        <v>29</v>
      </c>
      <c r="L45" s="146" t="str">
        <f t="shared" si="4"/>
        <v>New</v>
      </c>
      <c r="M45" s="146" t="str">
        <f t="shared" si="5"/>
        <v>NA</v>
      </c>
      <c r="N45" s="147" t="s">
        <v>15</v>
      </c>
      <c r="O45" s="148">
        <v>26.721125000000004</v>
      </c>
      <c r="P45" s="148">
        <f t="shared" si="9"/>
        <v>5.61</v>
      </c>
      <c r="Q45" s="148">
        <f t="shared" si="7"/>
        <v>32.33</v>
      </c>
      <c r="R45" s="51" t="s">
        <v>15</v>
      </c>
      <c r="S45" s="149" t="s">
        <v>664</v>
      </c>
      <c r="T45" s="150">
        <f t="shared" si="10"/>
        <v>0</v>
      </c>
      <c r="U45" s="150">
        <f t="shared" si="11"/>
        <v>0</v>
      </c>
      <c r="V45" s="51" t="s">
        <v>16</v>
      </c>
      <c r="W45" s="3" t="s">
        <v>118</v>
      </c>
      <c r="Y45" s="701"/>
      <c r="Z45" s="693"/>
      <c r="AA45" s="662"/>
      <c r="AB45" s="662"/>
      <c r="AC45" s="672"/>
    </row>
    <row r="46" spans="1:29" s="143" customFormat="1" ht="25.5" hidden="1" x14ac:dyDescent="0.2">
      <c r="A46" s="170" t="s">
        <v>705</v>
      </c>
      <c r="B46" s="138" t="s">
        <v>10</v>
      </c>
      <c r="C46" s="139" t="s">
        <v>623</v>
      </c>
      <c r="D46" s="639" t="s">
        <v>58</v>
      </c>
      <c r="E46" s="162" t="s">
        <v>119</v>
      </c>
      <c r="F46" s="163" t="s">
        <v>201</v>
      </c>
      <c r="G46" s="173">
        <v>0</v>
      </c>
      <c r="H46" s="15"/>
      <c r="I46" s="15" t="s">
        <v>120</v>
      </c>
      <c r="J46" s="703" t="s">
        <v>14980</v>
      </c>
      <c r="K46" s="16" t="s">
        <v>29</v>
      </c>
      <c r="L46" s="16" t="str">
        <f t="shared" si="4"/>
        <v>New</v>
      </c>
      <c r="M46" s="16" t="str">
        <f t="shared" si="5"/>
        <v>NA</v>
      </c>
      <c r="N46" s="133" t="s">
        <v>15</v>
      </c>
      <c r="O46" s="140">
        <v>26.721125000000004</v>
      </c>
      <c r="P46" s="140">
        <f t="shared" si="9"/>
        <v>5.61</v>
      </c>
      <c r="Q46" s="140">
        <f t="shared" si="7"/>
        <v>32.33</v>
      </c>
      <c r="R46" s="17" t="s">
        <v>15</v>
      </c>
      <c r="S46" s="141" t="s">
        <v>664</v>
      </c>
      <c r="T46" s="142">
        <f t="shared" si="10"/>
        <v>0</v>
      </c>
      <c r="U46" s="142">
        <f t="shared" si="11"/>
        <v>0</v>
      </c>
      <c r="V46" s="17" t="s">
        <v>16</v>
      </c>
      <c r="W46" s="7" t="s">
        <v>121</v>
      </c>
      <c r="Y46" s="701"/>
      <c r="Z46" s="693"/>
      <c r="AA46" s="662"/>
      <c r="AB46" s="662"/>
      <c r="AC46" s="672"/>
    </row>
    <row r="47" spans="1:29" s="143" customFormat="1" ht="25.5" hidden="1" x14ac:dyDescent="0.2">
      <c r="A47" s="170" t="s">
        <v>705</v>
      </c>
      <c r="B47" s="144" t="s">
        <v>10</v>
      </c>
      <c r="C47" s="145" t="s">
        <v>623</v>
      </c>
      <c r="D47" s="640" t="s">
        <v>58</v>
      </c>
      <c r="E47" s="163" t="s">
        <v>122</v>
      </c>
      <c r="F47" s="162" t="s">
        <v>176</v>
      </c>
      <c r="G47" s="174">
        <v>0</v>
      </c>
      <c r="H47" s="19"/>
      <c r="I47" s="19" t="s">
        <v>123</v>
      </c>
      <c r="J47" s="704" t="s">
        <v>14980</v>
      </c>
      <c r="K47" s="146" t="s">
        <v>29</v>
      </c>
      <c r="L47" s="146" t="str">
        <f t="shared" si="4"/>
        <v>New</v>
      </c>
      <c r="M47" s="146" t="str">
        <f t="shared" si="5"/>
        <v>NA</v>
      </c>
      <c r="N47" s="147" t="s">
        <v>15</v>
      </c>
      <c r="O47" s="148"/>
      <c r="P47" s="148">
        <f t="shared" si="9"/>
        <v>0</v>
      </c>
      <c r="Q47" s="148">
        <f t="shared" si="7"/>
        <v>0</v>
      </c>
      <c r="R47" s="51" t="s">
        <v>15</v>
      </c>
      <c r="S47" s="149" t="s">
        <v>664</v>
      </c>
      <c r="T47" s="150">
        <f t="shared" si="10"/>
        <v>0</v>
      </c>
      <c r="U47" s="150">
        <f t="shared" si="11"/>
        <v>0</v>
      </c>
      <c r="V47" s="51"/>
      <c r="W47" s="3" t="s">
        <v>124</v>
      </c>
      <c r="Y47" s="701"/>
      <c r="Z47" s="693"/>
      <c r="AA47" s="662"/>
      <c r="AB47" s="662"/>
      <c r="AC47" s="672"/>
    </row>
    <row r="48" spans="1:29" s="143" customFormat="1" ht="25.5" hidden="1" x14ac:dyDescent="0.2">
      <c r="A48" s="170" t="s">
        <v>705</v>
      </c>
      <c r="B48" s="138" t="s">
        <v>10</v>
      </c>
      <c r="C48" s="139" t="s">
        <v>623</v>
      </c>
      <c r="D48" s="639" t="s">
        <v>58</v>
      </c>
      <c r="E48" s="162" t="s">
        <v>125</v>
      </c>
      <c r="F48" s="162" t="s">
        <v>193</v>
      </c>
      <c r="G48" s="174">
        <v>0</v>
      </c>
      <c r="H48" s="15"/>
      <c r="I48" s="15" t="s">
        <v>126</v>
      </c>
      <c r="J48" s="703" t="s">
        <v>14980</v>
      </c>
      <c r="K48" s="16" t="s">
        <v>29</v>
      </c>
      <c r="L48" s="16" t="str">
        <f t="shared" si="4"/>
        <v>New</v>
      </c>
      <c r="M48" s="16" t="str">
        <f t="shared" si="5"/>
        <v>NA</v>
      </c>
      <c r="N48" s="133" t="s">
        <v>15</v>
      </c>
      <c r="O48" s="140"/>
      <c r="P48" s="140">
        <f t="shared" si="9"/>
        <v>0</v>
      </c>
      <c r="Q48" s="140">
        <f t="shared" si="7"/>
        <v>0</v>
      </c>
      <c r="R48" s="17" t="s">
        <v>15</v>
      </c>
      <c r="S48" s="141" t="s">
        <v>664</v>
      </c>
      <c r="T48" s="142">
        <f t="shared" si="10"/>
        <v>0</v>
      </c>
      <c r="U48" s="142">
        <f t="shared" si="11"/>
        <v>0</v>
      </c>
      <c r="V48" s="17"/>
      <c r="W48" s="7" t="s">
        <v>127</v>
      </c>
      <c r="Y48" s="701"/>
      <c r="Z48" s="693"/>
      <c r="AA48" s="662"/>
      <c r="AB48" s="662"/>
      <c r="AC48" s="672"/>
    </row>
    <row r="49" spans="1:29" s="143" customFormat="1" ht="25.5" hidden="1" x14ac:dyDescent="0.2">
      <c r="A49" s="170" t="s">
        <v>705</v>
      </c>
      <c r="B49" s="144" t="s">
        <v>10</v>
      </c>
      <c r="C49" s="145" t="s">
        <v>623</v>
      </c>
      <c r="D49" s="640" t="s">
        <v>58</v>
      </c>
      <c r="E49" s="163" t="s">
        <v>128</v>
      </c>
      <c r="F49" s="162" t="s">
        <v>176</v>
      </c>
      <c r="G49" s="174">
        <v>0</v>
      </c>
      <c r="H49" s="19"/>
      <c r="I49" s="19" t="s">
        <v>129</v>
      </c>
      <c r="J49" s="704" t="s">
        <v>14980</v>
      </c>
      <c r="K49" s="146" t="s">
        <v>29</v>
      </c>
      <c r="L49" s="146" t="str">
        <f t="shared" si="4"/>
        <v>New</v>
      </c>
      <c r="M49" s="146" t="str">
        <f t="shared" si="5"/>
        <v>NA</v>
      </c>
      <c r="N49" s="147" t="s">
        <v>15</v>
      </c>
      <c r="O49" s="148">
        <v>23.736900000000006</v>
      </c>
      <c r="P49" s="148">
        <f t="shared" si="9"/>
        <v>4.9800000000000004</v>
      </c>
      <c r="Q49" s="148">
        <f t="shared" si="7"/>
        <v>28.72</v>
      </c>
      <c r="R49" s="51" t="s">
        <v>15</v>
      </c>
      <c r="S49" s="149" t="s">
        <v>664</v>
      </c>
      <c r="T49" s="150">
        <f t="shared" si="10"/>
        <v>0</v>
      </c>
      <c r="U49" s="150">
        <f t="shared" si="11"/>
        <v>0</v>
      </c>
      <c r="V49" s="51" t="s">
        <v>16</v>
      </c>
      <c r="W49" s="3" t="s">
        <v>130</v>
      </c>
      <c r="Y49" s="701"/>
      <c r="Z49" s="693"/>
      <c r="AA49" s="662"/>
      <c r="AB49" s="662"/>
      <c r="AC49" s="672"/>
    </row>
    <row r="50" spans="1:29" s="143" customFormat="1" ht="25.5" hidden="1" x14ac:dyDescent="0.2">
      <c r="A50" s="170" t="s">
        <v>705</v>
      </c>
      <c r="B50" s="138" t="s">
        <v>10</v>
      </c>
      <c r="C50" s="139" t="s">
        <v>623</v>
      </c>
      <c r="D50" s="639" t="s">
        <v>58</v>
      </c>
      <c r="E50" s="162" t="s">
        <v>131</v>
      </c>
      <c r="F50" s="162" t="s">
        <v>176</v>
      </c>
      <c r="G50" s="174">
        <v>0</v>
      </c>
      <c r="H50" s="15"/>
      <c r="I50" s="15" t="s">
        <v>132</v>
      </c>
      <c r="J50" s="703" t="s">
        <v>14980</v>
      </c>
      <c r="K50" s="16" t="s">
        <v>29</v>
      </c>
      <c r="L50" s="16" t="str">
        <f t="shared" si="4"/>
        <v>New</v>
      </c>
      <c r="M50" s="16" t="str">
        <f t="shared" si="5"/>
        <v>NA</v>
      </c>
      <c r="N50" s="133" t="s">
        <v>15</v>
      </c>
      <c r="O50" s="140">
        <v>5.2843860043348201</v>
      </c>
      <c r="P50" s="140">
        <f t="shared" si="9"/>
        <v>1.1100000000000001</v>
      </c>
      <c r="Q50" s="140">
        <f t="shared" si="7"/>
        <v>6.39</v>
      </c>
      <c r="R50" s="17" t="s">
        <v>15</v>
      </c>
      <c r="S50" s="141" t="s">
        <v>664</v>
      </c>
      <c r="T50" s="142">
        <f t="shared" si="10"/>
        <v>0</v>
      </c>
      <c r="U50" s="142">
        <f t="shared" si="11"/>
        <v>0</v>
      </c>
      <c r="V50" s="17" t="s">
        <v>56</v>
      </c>
      <c r="W50" s="7" t="s">
        <v>133</v>
      </c>
      <c r="Y50" s="701"/>
      <c r="Z50" s="693"/>
      <c r="AA50" s="662"/>
      <c r="AB50" s="662"/>
      <c r="AC50" s="672"/>
    </row>
    <row r="51" spans="1:29" s="143" customFormat="1" ht="25.5" hidden="1" x14ac:dyDescent="0.2">
      <c r="A51" s="170" t="s">
        <v>705</v>
      </c>
      <c r="B51" s="144" t="s">
        <v>10</v>
      </c>
      <c r="C51" s="145" t="s">
        <v>623</v>
      </c>
      <c r="D51" s="640" t="s">
        <v>58</v>
      </c>
      <c r="E51" s="163" t="s">
        <v>134</v>
      </c>
      <c r="F51" s="162" t="s">
        <v>176</v>
      </c>
      <c r="G51" s="174">
        <v>0</v>
      </c>
      <c r="H51" s="19"/>
      <c r="I51" s="19" t="s">
        <v>135</v>
      </c>
      <c r="J51" s="704" t="s">
        <v>14980</v>
      </c>
      <c r="K51" s="146" t="s">
        <v>29</v>
      </c>
      <c r="L51" s="146" t="str">
        <f t="shared" si="4"/>
        <v>New</v>
      </c>
      <c r="M51" s="146" t="str">
        <f t="shared" si="5"/>
        <v>NA</v>
      </c>
      <c r="N51" s="147" t="s">
        <v>15</v>
      </c>
      <c r="O51" s="148">
        <v>5.2843860043348201</v>
      </c>
      <c r="P51" s="148">
        <f t="shared" si="9"/>
        <v>1.1100000000000001</v>
      </c>
      <c r="Q51" s="148">
        <f t="shared" si="7"/>
        <v>6.39</v>
      </c>
      <c r="R51" s="51" t="s">
        <v>15</v>
      </c>
      <c r="S51" s="149" t="s">
        <v>664</v>
      </c>
      <c r="T51" s="150">
        <f t="shared" si="10"/>
        <v>0</v>
      </c>
      <c r="U51" s="150">
        <f t="shared" si="11"/>
        <v>0</v>
      </c>
      <c r="V51" s="51" t="s">
        <v>56</v>
      </c>
      <c r="W51" s="3" t="s">
        <v>133</v>
      </c>
      <c r="Y51" s="701"/>
      <c r="Z51" s="693"/>
      <c r="AA51" s="662"/>
      <c r="AB51" s="662"/>
      <c r="AC51" s="672"/>
    </row>
    <row r="52" spans="1:29" s="143" customFormat="1" ht="25.5" hidden="1" x14ac:dyDescent="0.2">
      <c r="A52" s="170" t="s">
        <v>705</v>
      </c>
      <c r="B52" s="138" t="s">
        <v>10</v>
      </c>
      <c r="C52" s="139" t="s">
        <v>623</v>
      </c>
      <c r="D52" s="639" t="s">
        <v>58</v>
      </c>
      <c r="E52" s="162" t="s">
        <v>136</v>
      </c>
      <c r="F52" s="163" t="s">
        <v>178</v>
      </c>
      <c r="G52" s="173">
        <v>0</v>
      </c>
      <c r="H52" s="15"/>
      <c r="I52" s="15" t="s">
        <v>137</v>
      </c>
      <c r="J52" s="703" t="s">
        <v>14980</v>
      </c>
      <c r="K52" s="16" t="s">
        <v>29</v>
      </c>
      <c r="L52" s="16" t="str">
        <f t="shared" si="4"/>
        <v>New</v>
      </c>
      <c r="M52" s="16" t="str">
        <f t="shared" si="5"/>
        <v>NA</v>
      </c>
      <c r="N52" s="133" t="s">
        <v>15</v>
      </c>
      <c r="O52" s="140">
        <v>5.2843860043348201</v>
      </c>
      <c r="P52" s="140">
        <f t="shared" si="9"/>
        <v>1.1100000000000001</v>
      </c>
      <c r="Q52" s="140">
        <f t="shared" si="7"/>
        <v>6.39</v>
      </c>
      <c r="R52" s="17" t="s">
        <v>15</v>
      </c>
      <c r="S52" s="141" t="s">
        <v>664</v>
      </c>
      <c r="T52" s="142">
        <f t="shared" si="10"/>
        <v>0</v>
      </c>
      <c r="U52" s="142">
        <f t="shared" si="11"/>
        <v>0</v>
      </c>
      <c r="V52" s="17" t="s">
        <v>56</v>
      </c>
      <c r="W52" s="7" t="s">
        <v>133</v>
      </c>
      <c r="Y52" s="701"/>
      <c r="Z52" s="693"/>
      <c r="AA52" s="662"/>
      <c r="AB52" s="662"/>
      <c r="AC52" s="672"/>
    </row>
    <row r="53" spans="1:29" s="143" customFormat="1" ht="25.5" hidden="1" x14ac:dyDescent="0.2">
      <c r="A53" s="170" t="s">
        <v>705</v>
      </c>
      <c r="B53" s="144" t="s">
        <v>10</v>
      </c>
      <c r="C53" s="145" t="s">
        <v>623</v>
      </c>
      <c r="D53" s="640" t="s">
        <v>58</v>
      </c>
      <c r="E53" s="163" t="s">
        <v>138</v>
      </c>
      <c r="F53" s="163" t="s">
        <v>174</v>
      </c>
      <c r="G53" s="173">
        <v>0</v>
      </c>
      <c r="H53" s="19"/>
      <c r="I53" s="19" t="s">
        <v>139</v>
      </c>
      <c r="J53" s="704" t="s">
        <v>14980</v>
      </c>
      <c r="K53" s="146" t="s">
        <v>29</v>
      </c>
      <c r="L53" s="146" t="str">
        <f t="shared" si="4"/>
        <v>New</v>
      </c>
      <c r="M53" s="146" t="str">
        <f t="shared" si="5"/>
        <v>NA</v>
      </c>
      <c r="N53" s="147" t="s">
        <v>15</v>
      </c>
      <c r="O53" s="148"/>
      <c r="P53" s="148">
        <f t="shared" si="9"/>
        <v>0</v>
      </c>
      <c r="Q53" s="148">
        <f t="shared" si="7"/>
        <v>0</v>
      </c>
      <c r="R53" s="51" t="s">
        <v>15</v>
      </c>
      <c r="S53" s="149" t="s">
        <v>664</v>
      </c>
      <c r="T53" s="150">
        <f t="shared" si="10"/>
        <v>0</v>
      </c>
      <c r="U53" s="150">
        <f t="shared" si="11"/>
        <v>0</v>
      </c>
      <c r="V53" s="51"/>
      <c r="W53" s="3" t="s">
        <v>140</v>
      </c>
      <c r="Y53" s="701"/>
      <c r="Z53" s="693"/>
      <c r="AA53" s="662"/>
      <c r="AB53" s="662"/>
      <c r="AC53" s="672"/>
    </row>
    <row r="54" spans="1:29" s="143" customFormat="1" ht="25.5" hidden="1" x14ac:dyDescent="0.2">
      <c r="A54" s="170" t="s">
        <v>705</v>
      </c>
      <c r="B54" s="138" t="s">
        <v>10</v>
      </c>
      <c r="C54" s="139" t="s">
        <v>623</v>
      </c>
      <c r="D54" s="639" t="s">
        <v>58</v>
      </c>
      <c r="E54" s="162" t="s">
        <v>141</v>
      </c>
      <c r="F54" s="163" t="s">
        <v>174</v>
      </c>
      <c r="G54" s="173">
        <v>0</v>
      </c>
      <c r="H54" s="15"/>
      <c r="I54" s="15" t="s">
        <v>142</v>
      </c>
      <c r="J54" s="703" t="s">
        <v>14980</v>
      </c>
      <c r="K54" s="16" t="s">
        <v>29</v>
      </c>
      <c r="L54" s="16" t="str">
        <f t="shared" si="4"/>
        <v>New</v>
      </c>
      <c r="M54" s="16" t="str">
        <f t="shared" si="5"/>
        <v>NA</v>
      </c>
      <c r="N54" s="133" t="s">
        <v>15</v>
      </c>
      <c r="O54" s="140"/>
      <c r="P54" s="140">
        <f t="shared" ref="P54:P85" si="12">ROUND(O54*0.21,2)</f>
        <v>0</v>
      </c>
      <c r="Q54" s="140">
        <f t="shared" si="7"/>
        <v>0</v>
      </c>
      <c r="R54" s="17" t="s">
        <v>15</v>
      </c>
      <c r="S54" s="141" t="s">
        <v>664</v>
      </c>
      <c r="T54" s="142">
        <f t="shared" si="10"/>
        <v>0</v>
      </c>
      <c r="U54" s="142">
        <f t="shared" si="11"/>
        <v>0</v>
      </c>
      <c r="V54" s="17"/>
      <c r="W54" s="7" t="s">
        <v>140</v>
      </c>
      <c r="Y54" s="701"/>
      <c r="Z54" s="693"/>
      <c r="AA54" s="662"/>
      <c r="AB54" s="662"/>
      <c r="AC54" s="672"/>
    </row>
    <row r="55" spans="1:29" s="143" customFormat="1" ht="25.5" hidden="1" x14ac:dyDescent="0.2">
      <c r="A55" s="170" t="s">
        <v>705</v>
      </c>
      <c r="B55" s="144" t="s">
        <v>10</v>
      </c>
      <c r="C55" s="145" t="s">
        <v>623</v>
      </c>
      <c r="D55" s="640" t="s">
        <v>58</v>
      </c>
      <c r="E55" s="163" t="s">
        <v>143</v>
      </c>
      <c r="F55" s="163" t="s">
        <v>174</v>
      </c>
      <c r="G55" s="173">
        <v>0</v>
      </c>
      <c r="H55" s="19"/>
      <c r="I55" s="19" t="s">
        <v>144</v>
      </c>
      <c r="J55" s="704" t="s">
        <v>14980</v>
      </c>
      <c r="K55" s="146" t="s">
        <v>29</v>
      </c>
      <c r="L55" s="146" t="str">
        <f t="shared" si="4"/>
        <v>New</v>
      </c>
      <c r="M55" s="146" t="str">
        <f t="shared" si="5"/>
        <v>NA</v>
      </c>
      <c r="N55" s="147" t="s">
        <v>15</v>
      </c>
      <c r="O55" s="148"/>
      <c r="P55" s="148">
        <f t="shared" si="12"/>
        <v>0</v>
      </c>
      <c r="Q55" s="148">
        <f t="shared" ref="Q55:Q102" si="13">ROUND(SUM(O55:P55),2)</f>
        <v>0</v>
      </c>
      <c r="R55" s="51" t="s">
        <v>15</v>
      </c>
      <c r="S55" s="149" t="s">
        <v>664</v>
      </c>
      <c r="T55" s="150">
        <f t="shared" si="10"/>
        <v>0</v>
      </c>
      <c r="U55" s="150">
        <f t="shared" si="11"/>
        <v>0</v>
      </c>
      <c r="V55" s="51"/>
      <c r="W55" s="3" t="s">
        <v>140</v>
      </c>
      <c r="Y55" s="701"/>
      <c r="Z55" s="693"/>
      <c r="AA55" s="662"/>
      <c r="AB55" s="662"/>
      <c r="AC55" s="672"/>
    </row>
    <row r="56" spans="1:29" s="143" customFormat="1" ht="25.5" hidden="1" x14ac:dyDescent="0.2">
      <c r="A56" s="170" t="s">
        <v>705</v>
      </c>
      <c r="B56" s="138" t="s">
        <v>10</v>
      </c>
      <c r="C56" s="139" t="s">
        <v>623</v>
      </c>
      <c r="D56" s="639" t="s">
        <v>58</v>
      </c>
      <c r="E56" s="162" t="s">
        <v>145</v>
      </c>
      <c r="F56" s="163" t="s">
        <v>174</v>
      </c>
      <c r="G56" s="173">
        <v>0</v>
      </c>
      <c r="H56" s="15"/>
      <c r="I56" s="15" t="s">
        <v>146</v>
      </c>
      <c r="J56" s="703" t="s">
        <v>14980</v>
      </c>
      <c r="K56" s="16" t="s">
        <v>29</v>
      </c>
      <c r="L56" s="16" t="str">
        <f t="shared" si="4"/>
        <v>New</v>
      </c>
      <c r="M56" s="16" t="str">
        <f t="shared" si="5"/>
        <v>NA</v>
      </c>
      <c r="N56" s="133" t="s">
        <v>15</v>
      </c>
      <c r="O56" s="140"/>
      <c r="P56" s="140">
        <f t="shared" si="12"/>
        <v>0</v>
      </c>
      <c r="Q56" s="140">
        <f t="shared" si="13"/>
        <v>0</v>
      </c>
      <c r="R56" s="17" t="s">
        <v>15</v>
      </c>
      <c r="S56" s="141" t="s">
        <v>664</v>
      </c>
      <c r="T56" s="142">
        <f t="shared" si="10"/>
        <v>0</v>
      </c>
      <c r="U56" s="142">
        <f t="shared" si="11"/>
        <v>0</v>
      </c>
      <c r="V56" s="17"/>
      <c r="W56" s="7" t="s">
        <v>140</v>
      </c>
      <c r="Y56" s="701"/>
      <c r="Z56" s="693"/>
      <c r="AA56" s="662"/>
      <c r="AB56" s="662"/>
      <c r="AC56" s="672"/>
    </row>
    <row r="57" spans="1:29" s="143" customFormat="1" ht="25.5" hidden="1" x14ac:dyDescent="0.2">
      <c r="A57" s="170" t="s">
        <v>705</v>
      </c>
      <c r="B57" s="144" t="s">
        <v>10</v>
      </c>
      <c r="C57" s="145" t="s">
        <v>623</v>
      </c>
      <c r="D57" s="640" t="s">
        <v>58</v>
      </c>
      <c r="E57" s="163" t="s">
        <v>147</v>
      </c>
      <c r="F57" s="163" t="s">
        <v>174</v>
      </c>
      <c r="G57" s="173">
        <v>0</v>
      </c>
      <c r="H57" s="19"/>
      <c r="I57" s="19" t="s">
        <v>148</v>
      </c>
      <c r="J57" s="704" t="s">
        <v>14980</v>
      </c>
      <c r="K57" s="146" t="s">
        <v>29</v>
      </c>
      <c r="L57" s="146" t="str">
        <f t="shared" si="4"/>
        <v>New</v>
      </c>
      <c r="M57" s="146" t="str">
        <f t="shared" si="5"/>
        <v>NA</v>
      </c>
      <c r="N57" s="147" t="s">
        <v>15</v>
      </c>
      <c r="O57" s="148"/>
      <c r="P57" s="148">
        <f t="shared" si="12"/>
        <v>0</v>
      </c>
      <c r="Q57" s="148">
        <f t="shared" si="13"/>
        <v>0</v>
      </c>
      <c r="R57" s="51" t="s">
        <v>15</v>
      </c>
      <c r="S57" s="149" t="s">
        <v>664</v>
      </c>
      <c r="T57" s="150">
        <f t="shared" si="10"/>
        <v>0</v>
      </c>
      <c r="U57" s="150">
        <f t="shared" si="11"/>
        <v>0</v>
      </c>
      <c r="V57" s="51"/>
      <c r="W57" s="3" t="s">
        <v>140</v>
      </c>
      <c r="Y57" s="701"/>
      <c r="Z57" s="693"/>
      <c r="AA57" s="662"/>
      <c r="AB57" s="662"/>
      <c r="AC57" s="672"/>
    </row>
    <row r="58" spans="1:29" s="143" customFormat="1" ht="25.5" hidden="1" x14ac:dyDescent="0.2">
      <c r="A58" s="170" t="s">
        <v>705</v>
      </c>
      <c r="B58" s="138" t="s">
        <v>10</v>
      </c>
      <c r="C58" s="139" t="s">
        <v>623</v>
      </c>
      <c r="D58" s="639" t="s">
        <v>58</v>
      </c>
      <c r="E58" s="162" t="s">
        <v>149</v>
      </c>
      <c r="F58" s="163" t="s">
        <v>174</v>
      </c>
      <c r="G58" s="173">
        <v>0</v>
      </c>
      <c r="H58" s="15"/>
      <c r="I58" s="15" t="s">
        <v>150</v>
      </c>
      <c r="J58" s="703" t="s">
        <v>14980</v>
      </c>
      <c r="K58" s="16" t="s">
        <v>29</v>
      </c>
      <c r="L58" s="16" t="str">
        <f t="shared" si="4"/>
        <v>New</v>
      </c>
      <c r="M58" s="16" t="str">
        <f t="shared" si="5"/>
        <v>NA</v>
      </c>
      <c r="N58" s="133" t="s">
        <v>15</v>
      </c>
      <c r="O58" s="140"/>
      <c r="P58" s="140">
        <f t="shared" si="12"/>
        <v>0</v>
      </c>
      <c r="Q58" s="140">
        <f t="shared" si="13"/>
        <v>0</v>
      </c>
      <c r="R58" s="17" t="s">
        <v>15</v>
      </c>
      <c r="S58" s="141" t="s">
        <v>664</v>
      </c>
      <c r="T58" s="142">
        <f t="shared" si="10"/>
        <v>0</v>
      </c>
      <c r="U58" s="142">
        <f t="shared" si="11"/>
        <v>0</v>
      </c>
      <c r="V58" s="17"/>
      <c r="W58" s="7" t="s">
        <v>151</v>
      </c>
      <c r="Y58" s="701"/>
      <c r="Z58" s="693"/>
      <c r="AA58" s="662"/>
      <c r="AB58" s="662"/>
      <c r="AC58" s="672"/>
    </row>
    <row r="59" spans="1:29" s="143" customFormat="1" ht="25.5" hidden="1" x14ac:dyDescent="0.2">
      <c r="A59" s="170" t="s">
        <v>705</v>
      </c>
      <c r="B59" s="144" t="s">
        <v>10</v>
      </c>
      <c r="C59" s="145" t="s">
        <v>623</v>
      </c>
      <c r="D59" s="640" t="s">
        <v>58</v>
      </c>
      <c r="E59" s="163" t="s">
        <v>152</v>
      </c>
      <c r="F59" s="163" t="s">
        <v>174</v>
      </c>
      <c r="G59" s="173">
        <v>0</v>
      </c>
      <c r="H59" s="19"/>
      <c r="I59" s="19" t="s">
        <v>153</v>
      </c>
      <c r="J59" s="704" t="s">
        <v>14980</v>
      </c>
      <c r="K59" s="146" t="s">
        <v>29</v>
      </c>
      <c r="L59" s="146" t="str">
        <f t="shared" si="4"/>
        <v>New</v>
      </c>
      <c r="M59" s="146" t="str">
        <f t="shared" si="5"/>
        <v>NA</v>
      </c>
      <c r="N59" s="147" t="s">
        <v>15</v>
      </c>
      <c r="O59" s="148"/>
      <c r="P59" s="148">
        <f t="shared" si="12"/>
        <v>0</v>
      </c>
      <c r="Q59" s="148">
        <f t="shared" si="13"/>
        <v>0</v>
      </c>
      <c r="R59" s="51" t="s">
        <v>15</v>
      </c>
      <c r="S59" s="149" t="s">
        <v>664</v>
      </c>
      <c r="T59" s="150">
        <f t="shared" si="10"/>
        <v>0</v>
      </c>
      <c r="U59" s="150">
        <f t="shared" si="11"/>
        <v>0</v>
      </c>
      <c r="V59" s="51"/>
      <c r="W59" s="3" t="s">
        <v>151</v>
      </c>
      <c r="Y59" s="701"/>
      <c r="Z59" s="693"/>
      <c r="AA59" s="662"/>
      <c r="AB59" s="662"/>
      <c r="AC59" s="672"/>
    </row>
    <row r="60" spans="1:29" s="143" customFormat="1" ht="25.5" hidden="1" x14ac:dyDescent="0.2">
      <c r="A60" s="170" t="s">
        <v>705</v>
      </c>
      <c r="B60" s="138" t="s">
        <v>10</v>
      </c>
      <c r="C60" s="139" t="s">
        <v>623</v>
      </c>
      <c r="D60" s="639" t="s">
        <v>58</v>
      </c>
      <c r="E60" s="162" t="s">
        <v>154</v>
      </c>
      <c r="F60" s="162" t="s">
        <v>172</v>
      </c>
      <c r="G60" s="174">
        <v>0</v>
      </c>
      <c r="H60" s="15"/>
      <c r="I60" s="15" t="s">
        <v>155</v>
      </c>
      <c r="J60" s="703" t="s">
        <v>14980</v>
      </c>
      <c r="K60" s="16" t="s">
        <v>29</v>
      </c>
      <c r="L60" s="16" t="str">
        <f t="shared" si="4"/>
        <v>New</v>
      </c>
      <c r="M60" s="16" t="str">
        <f t="shared" si="5"/>
        <v>NA</v>
      </c>
      <c r="N60" s="133" t="s">
        <v>15</v>
      </c>
      <c r="O60" s="140"/>
      <c r="P60" s="140">
        <f t="shared" si="12"/>
        <v>0</v>
      </c>
      <c r="Q60" s="140">
        <f t="shared" si="13"/>
        <v>0</v>
      </c>
      <c r="R60" s="17" t="s">
        <v>15</v>
      </c>
      <c r="S60" s="141" t="s">
        <v>664</v>
      </c>
      <c r="T60" s="142">
        <f t="shared" si="10"/>
        <v>0</v>
      </c>
      <c r="U60" s="142">
        <f t="shared" si="11"/>
        <v>0</v>
      </c>
      <c r="V60" s="17"/>
      <c r="W60" s="7" t="s">
        <v>151</v>
      </c>
      <c r="Y60" s="701"/>
      <c r="Z60" s="693"/>
      <c r="AA60" s="662"/>
      <c r="AB60" s="662"/>
      <c r="AC60" s="672"/>
    </row>
    <row r="61" spans="1:29" s="143" customFormat="1" ht="25.5" hidden="1" x14ac:dyDescent="0.2">
      <c r="A61" s="170" t="s">
        <v>705</v>
      </c>
      <c r="B61" s="144" t="s">
        <v>10</v>
      </c>
      <c r="C61" s="145" t="s">
        <v>623</v>
      </c>
      <c r="D61" s="640" t="s">
        <v>58</v>
      </c>
      <c r="E61" s="163" t="s">
        <v>156</v>
      </c>
      <c r="F61" s="162" t="s">
        <v>172</v>
      </c>
      <c r="G61" s="174">
        <v>0</v>
      </c>
      <c r="H61" s="19"/>
      <c r="I61" s="19" t="s">
        <v>157</v>
      </c>
      <c r="J61" s="704" t="s">
        <v>14980</v>
      </c>
      <c r="K61" s="146" t="s">
        <v>29</v>
      </c>
      <c r="L61" s="146" t="str">
        <f t="shared" si="4"/>
        <v>New</v>
      </c>
      <c r="M61" s="146" t="str">
        <f t="shared" si="5"/>
        <v>NA</v>
      </c>
      <c r="N61" s="147" t="s">
        <v>15</v>
      </c>
      <c r="O61" s="148"/>
      <c r="P61" s="148">
        <f t="shared" si="12"/>
        <v>0</v>
      </c>
      <c r="Q61" s="148">
        <f t="shared" si="13"/>
        <v>0</v>
      </c>
      <c r="R61" s="51" t="s">
        <v>15</v>
      </c>
      <c r="S61" s="149" t="s">
        <v>664</v>
      </c>
      <c r="T61" s="150">
        <f t="shared" si="10"/>
        <v>0</v>
      </c>
      <c r="U61" s="150">
        <f t="shared" si="11"/>
        <v>0</v>
      </c>
      <c r="V61" s="51"/>
      <c r="W61" s="3" t="s">
        <v>151</v>
      </c>
      <c r="Y61" s="701"/>
      <c r="Z61" s="693"/>
      <c r="AA61" s="662"/>
      <c r="AB61" s="662"/>
      <c r="AC61" s="672"/>
    </row>
    <row r="62" spans="1:29" s="143" customFormat="1" ht="25.5" hidden="1" x14ac:dyDescent="0.2">
      <c r="A62" s="170" t="s">
        <v>705</v>
      </c>
      <c r="B62" s="138" t="s">
        <v>10</v>
      </c>
      <c r="C62" s="139" t="s">
        <v>623</v>
      </c>
      <c r="D62" s="639" t="s">
        <v>58</v>
      </c>
      <c r="E62" s="162" t="s">
        <v>158</v>
      </c>
      <c r="F62" s="162" t="s">
        <v>172</v>
      </c>
      <c r="G62" s="174">
        <v>0</v>
      </c>
      <c r="H62" s="15"/>
      <c r="I62" s="15" t="s">
        <v>159</v>
      </c>
      <c r="J62" s="703" t="s">
        <v>14980</v>
      </c>
      <c r="K62" s="16" t="s">
        <v>29</v>
      </c>
      <c r="L62" s="16" t="str">
        <f t="shared" si="4"/>
        <v>New</v>
      </c>
      <c r="M62" s="16" t="str">
        <f t="shared" si="5"/>
        <v>NA</v>
      </c>
      <c r="N62" s="133" t="s">
        <v>15</v>
      </c>
      <c r="O62" s="140"/>
      <c r="P62" s="140">
        <f t="shared" si="12"/>
        <v>0</v>
      </c>
      <c r="Q62" s="140">
        <f t="shared" si="13"/>
        <v>0</v>
      </c>
      <c r="R62" s="17" t="s">
        <v>15</v>
      </c>
      <c r="S62" s="141" t="s">
        <v>664</v>
      </c>
      <c r="T62" s="142">
        <f t="shared" si="10"/>
        <v>0</v>
      </c>
      <c r="U62" s="142">
        <f t="shared" si="11"/>
        <v>0</v>
      </c>
      <c r="V62" s="17"/>
      <c r="W62" s="7" t="s">
        <v>151</v>
      </c>
      <c r="Y62" s="701"/>
      <c r="Z62" s="693"/>
      <c r="AA62" s="662"/>
      <c r="AB62" s="662"/>
      <c r="AC62" s="672"/>
    </row>
    <row r="63" spans="1:29" s="143" customFormat="1" ht="25.5" hidden="1" x14ac:dyDescent="0.2">
      <c r="A63" s="170" t="s">
        <v>705</v>
      </c>
      <c r="B63" s="144" t="s">
        <v>10</v>
      </c>
      <c r="C63" s="145" t="s">
        <v>623</v>
      </c>
      <c r="D63" s="640" t="s">
        <v>58</v>
      </c>
      <c r="E63" s="163" t="s">
        <v>160</v>
      </c>
      <c r="F63" s="162" t="s">
        <v>172</v>
      </c>
      <c r="G63" s="174">
        <v>0</v>
      </c>
      <c r="H63" s="19"/>
      <c r="I63" s="19" t="s">
        <v>161</v>
      </c>
      <c r="J63" s="704" t="s">
        <v>14980</v>
      </c>
      <c r="K63" s="146" t="s">
        <v>29</v>
      </c>
      <c r="L63" s="146" t="str">
        <f t="shared" si="4"/>
        <v>New</v>
      </c>
      <c r="M63" s="146" t="str">
        <f t="shared" si="5"/>
        <v>NA</v>
      </c>
      <c r="N63" s="147" t="s">
        <v>15</v>
      </c>
      <c r="O63" s="148"/>
      <c r="P63" s="148">
        <f t="shared" si="12"/>
        <v>0</v>
      </c>
      <c r="Q63" s="148">
        <f t="shared" si="13"/>
        <v>0</v>
      </c>
      <c r="R63" s="51" t="s">
        <v>15</v>
      </c>
      <c r="S63" s="149" t="s">
        <v>664</v>
      </c>
      <c r="T63" s="150">
        <f t="shared" si="10"/>
        <v>0</v>
      </c>
      <c r="U63" s="150">
        <f t="shared" si="11"/>
        <v>0</v>
      </c>
      <c r="V63" s="51"/>
      <c r="W63" s="3" t="s">
        <v>151</v>
      </c>
      <c r="Y63" s="701"/>
      <c r="Z63" s="693"/>
      <c r="AA63" s="662"/>
      <c r="AB63" s="662"/>
      <c r="AC63" s="672"/>
    </row>
    <row r="64" spans="1:29" s="143" customFormat="1" ht="25.5" hidden="1" x14ac:dyDescent="0.2">
      <c r="A64" s="170" t="s">
        <v>705</v>
      </c>
      <c r="B64" s="138" t="s">
        <v>10</v>
      </c>
      <c r="C64" s="139" t="s">
        <v>623</v>
      </c>
      <c r="D64" s="639" t="s">
        <v>58</v>
      </c>
      <c r="E64" s="162" t="s">
        <v>162</v>
      </c>
      <c r="F64" s="163" t="s">
        <v>174</v>
      </c>
      <c r="G64" s="173">
        <v>0</v>
      </c>
      <c r="H64" s="15"/>
      <c r="I64" s="15" t="s">
        <v>163</v>
      </c>
      <c r="J64" s="703" t="s">
        <v>14980</v>
      </c>
      <c r="K64" s="16" t="s">
        <v>29</v>
      </c>
      <c r="L64" s="16" t="str">
        <f t="shared" si="4"/>
        <v>New</v>
      </c>
      <c r="M64" s="16" t="str">
        <f t="shared" si="5"/>
        <v>NA</v>
      </c>
      <c r="N64" s="133" t="s">
        <v>15</v>
      </c>
      <c r="O64" s="140"/>
      <c r="P64" s="140">
        <f t="shared" si="12"/>
        <v>0</v>
      </c>
      <c r="Q64" s="140">
        <f t="shared" si="13"/>
        <v>0</v>
      </c>
      <c r="R64" s="17" t="s">
        <v>15</v>
      </c>
      <c r="S64" s="141" t="s">
        <v>664</v>
      </c>
      <c r="T64" s="142">
        <f t="shared" si="10"/>
        <v>0</v>
      </c>
      <c r="U64" s="142">
        <f t="shared" si="11"/>
        <v>0</v>
      </c>
      <c r="V64" s="17"/>
      <c r="W64" s="7" t="s">
        <v>164</v>
      </c>
      <c r="Y64" s="701"/>
      <c r="Z64" s="693"/>
      <c r="AA64" s="662"/>
      <c r="AB64" s="662"/>
      <c r="AC64" s="672"/>
    </row>
    <row r="65" spans="1:29" s="143" customFormat="1" ht="25.5" hidden="1" x14ac:dyDescent="0.2">
      <c r="A65" s="170" t="s">
        <v>705</v>
      </c>
      <c r="B65" s="144" t="s">
        <v>10</v>
      </c>
      <c r="C65" s="145" t="s">
        <v>623</v>
      </c>
      <c r="D65" s="640" t="s">
        <v>58</v>
      </c>
      <c r="E65" s="163" t="s">
        <v>165</v>
      </c>
      <c r="F65" s="162" t="s">
        <v>172</v>
      </c>
      <c r="G65" s="174">
        <v>0</v>
      </c>
      <c r="H65" s="19"/>
      <c r="I65" s="19" t="s">
        <v>166</v>
      </c>
      <c r="J65" s="704" t="s">
        <v>14980</v>
      </c>
      <c r="K65" s="146" t="s">
        <v>29</v>
      </c>
      <c r="L65" s="146" t="str">
        <f t="shared" si="4"/>
        <v>New</v>
      </c>
      <c r="M65" s="146" t="str">
        <f t="shared" si="5"/>
        <v>NA</v>
      </c>
      <c r="N65" s="147" t="s">
        <v>15</v>
      </c>
      <c r="O65" s="148"/>
      <c r="P65" s="148">
        <f t="shared" si="12"/>
        <v>0</v>
      </c>
      <c r="Q65" s="148">
        <f t="shared" si="13"/>
        <v>0</v>
      </c>
      <c r="R65" s="51" t="s">
        <v>15</v>
      </c>
      <c r="S65" s="149" t="s">
        <v>664</v>
      </c>
      <c r="T65" s="150">
        <f t="shared" si="10"/>
        <v>0</v>
      </c>
      <c r="U65" s="150">
        <f t="shared" si="11"/>
        <v>0</v>
      </c>
      <c r="V65" s="51"/>
      <c r="W65" s="3" t="s">
        <v>167</v>
      </c>
      <c r="Y65" s="701"/>
      <c r="Z65" s="693"/>
      <c r="AA65" s="662"/>
      <c r="AB65" s="662"/>
      <c r="AC65" s="672"/>
    </row>
    <row r="66" spans="1:29" s="143" customFormat="1" ht="25.5" hidden="1" x14ac:dyDescent="0.2">
      <c r="A66" s="170" t="s">
        <v>705</v>
      </c>
      <c r="B66" s="138" t="s">
        <v>10</v>
      </c>
      <c r="C66" s="139" t="s">
        <v>623</v>
      </c>
      <c r="D66" s="639" t="s">
        <v>58</v>
      </c>
      <c r="E66" s="162" t="s">
        <v>168</v>
      </c>
      <c r="F66" s="163" t="s">
        <v>174</v>
      </c>
      <c r="G66" s="173">
        <v>0</v>
      </c>
      <c r="H66" s="15"/>
      <c r="I66" s="15" t="s">
        <v>169</v>
      </c>
      <c r="J66" s="703" t="s">
        <v>14980</v>
      </c>
      <c r="K66" s="16" t="s">
        <v>29</v>
      </c>
      <c r="L66" s="16" t="str">
        <f t="shared" si="4"/>
        <v>New</v>
      </c>
      <c r="M66" s="16" t="str">
        <f t="shared" si="5"/>
        <v>NA</v>
      </c>
      <c r="N66" s="133" t="s">
        <v>15</v>
      </c>
      <c r="O66" s="140"/>
      <c r="P66" s="140">
        <f t="shared" si="12"/>
        <v>0</v>
      </c>
      <c r="Q66" s="140">
        <f t="shared" si="13"/>
        <v>0</v>
      </c>
      <c r="R66" s="17" t="s">
        <v>15</v>
      </c>
      <c r="S66" s="141" t="s">
        <v>664</v>
      </c>
      <c r="T66" s="142">
        <f t="shared" si="10"/>
        <v>0</v>
      </c>
      <c r="U66" s="142">
        <f t="shared" si="11"/>
        <v>0</v>
      </c>
      <c r="V66" s="17"/>
      <c r="W66" s="7" t="s">
        <v>167</v>
      </c>
      <c r="Y66" s="701"/>
      <c r="Z66" s="693"/>
      <c r="AA66" s="662"/>
      <c r="AB66" s="662"/>
      <c r="AC66" s="672"/>
    </row>
    <row r="67" spans="1:29" s="143" customFormat="1" ht="25.5" hidden="1" x14ac:dyDescent="0.2">
      <c r="A67" s="170" t="s">
        <v>705</v>
      </c>
      <c r="B67" s="144" t="s">
        <v>10</v>
      </c>
      <c r="C67" s="145" t="s">
        <v>623</v>
      </c>
      <c r="D67" s="640" t="s">
        <v>58</v>
      </c>
      <c r="E67" s="163" t="s">
        <v>170</v>
      </c>
      <c r="F67" s="162" t="s">
        <v>193</v>
      </c>
      <c r="G67" s="174">
        <v>0</v>
      </c>
      <c r="H67" s="19"/>
      <c r="I67" s="19" t="s">
        <v>171</v>
      </c>
      <c r="J67" s="704" t="s">
        <v>14980</v>
      </c>
      <c r="K67" s="146" t="s">
        <v>29</v>
      </c>
      <c r="L67" s="146" t="str">
        <f t="shared" si="4"/>
        <v>New</v>
      </c>
      <c r="M67" s="146" t="str">
        <f t="shared" si="5"/>
        <v>NA</v>
      </c>
      <c r="N67" s="147" t="s">
        <v>15</v>
      </c>
      <c r="O67" s="148"/>
      <c r="P67" s="148">
        <f t="shared" si="12"/>
        <v>0</v>
      </c>
      <c r="Q67" s="148">
        <f t="shared" si="13"/>
        <v>0</v>
      </c>
      <c r="R67" s="51" t="s">
        <v>15</v>
      </c>
      <c r="S67" s="149" t="s">
        <v>664</v>
      </c>
      <c r="T67" s="150">
        <f t="shared" si="10"/>
        <v>0</v>
      </c>
      <c r="U67" s="150">
        <f t="shared" si="11"/>
        <v>0</v>
      </c>
      <c r="V67" s="51"/>
      <c r="W67" s="3" t="s">
        <v>167</v>
      </c>
      <c r="Y67" s="701"/>
      <c r="Z67" s="693"/>
      <c r="AA67" s="662"/>
      <c r="AB67" s="662"/>
      <c r="AC67" s="672"/>
    </row>
    <row r="68" spans="1:29" ht="25.5" x14ac:dyDescent="0.2">
      <c r="A68" s="170" t="s">
        <v>705</v>
      </c>
      <c r="B68" s="23" t="s">
        <v>10</v>
      </c>
      <c r="C68" s="62" t="s">
        <v>623</v>
      </c>
      <c r="D68" s="637" t="s">
        <v>14904</v>
      </c>
      <c r="E68" s="6" t="s">
        <v>172</v>
      </c>
      <c r="F68" s="124" t="s">
        <v>15122</v>
      </c>
      <c r="G68" s="174">
        <v>6.0206265136571993E-4</v>
      </c>
      <c r="H68" s="28" t="s">
        <v>173</v>
      </c>
      <c r="I68" s="439" t="s">
        <v>14906</v>
      </c>
      <c r="J68" s="703" t="s">
        <v>14980</v>
      </c>
      <c r="K68" s="29" t="s">
        <v>29</v>
      </c>
      <c r="L68" s="29" t="str">
        <f t="shared" si="4"/>
        <v>New</v>
      </c>
      <c r="M68" s="29" t="str">
        <f t="shared" si="5"/>
        <v>NA</v>
      </c>
      <c r="N68" s="128" t="s">
        <v>15</v>
      </c>
      <c r="O68" s="30">
        <v>2.75</v>
      </c>
      <c r="P68" s="30">
        <f t="shared" si="12"/>
        <v>0.57999999999999996</v>
      </c>
      <c r="Q68" s="30">
        <f t="shared" si="13"/>
        <v>3.33</v>
      </c>
      <c r="R68" s="31" t="s">
        <v>15</v>
      </c>
      <c r="S68" s="95" t="s">
        <v>659</v>
      </c>
      <c r="T68" s="43">
        <f t="shared" si="10"/>
        <v>0</v>
      </c>
      <c r="U68" s="43">
        <f t="shared" si="11"/>
        <v>0</v>
      </c>
      <c r="V68" s="31" t="s">
        <v>39</v>
      </c>
      <c r="W68" s="7"/>
      <c r="Y68" s="694" t="s">
        <v>707</v>
      </c>
      <c r="Z68" s="691">
        <v>2.75</v>
      </c>
      <c r="AA68" s="30">
        <f t="shared" ref="AA68:AA102" si="14">ROUND(Z68*0.21,2)</f>
        <v>0.57999999999999996</v>
      </c>
      <c r="AB68" s="30">
        <f t="shared" ref="AB68:AB102" si="15">SUM(Z68:AA68)</f>
        <v>3.33</v>
      </c>
      <c r="AC68" s="673" t="s">
        <v>15</v>
      </c>
    </row>
    <row r="69" spans="1:29" ht="25.5" x14ac:dyDescent="0.2">
      <c r="A69" s="170" t="s">
        <v>705</v>
      </c>
      <c r="B69" s="22" t="s">
        <v>10</v>
      </c>
      <c r="C69" s="61" t="s">
        <v>623</v>
      </c>
      <c r="D69" s="636" t="s">
        <v>14904</v>
      </c>
      <c r="E69" s="2" t="s">
        <v>174</v>
      </c>
      <c r="F69" s="123" t="s">
        <v>15122</v>
      </c>
      <c r="G69" s="173">
        <v>1.9744778973653914E-4</v>
      </c>
      <c r="H69" s="24" t="s">
        <v>175</v>
      </c>
      <c r="I69" s="440" t="s">
        <v>14907</v>
      </c>
      <c r="J69" s="704" t="s">
        <v>14980</v>
      </c>
      <c r="K69" s="25" t="s">
        <v>29</v>
      </c>
      <c r="L69" s="25" t="str">
        <f t="shared" si="4"/>
        <v>New</v>
      </c>
      <c r="M69" s="25" t="str">
        <f t="shared" si="5"/>
        <v>NA</v>
      </c>
      <c r="N69" s="129" t="s">
        <v>15</v>
      </c>
      <c r="O69" s="26">
        <v>5.2843860043348201</v>
      </c>
      <c r="P69" s="26">
        <f t="shared" si="12"/>
        <v>1.1100000000000001</v>
      </c>
      <c r="Q69" s="26">
        <f t="shared" si="13"/>
        <v>6.39</v>
      </c>
      <c r="R69" s="27" t="s">
        <v>15</v>
      </c>
      <c r="S69" s="94" t="s">
        <v>659</v>
      </c>
      <c r="T69" s="36">
        <f t="shared" si="10"/>
        <v>0</v>
      </c>
      <c r="U69" s="36">
        <f t="shared" si="11"/>
        <v>0</v>
      </c>
      <c r="V69" s="27" t="s">
        <v>56</v>
      </c>
      <c r="W69" s="3"/>
      <c r="Y69" s="695" t="s">
        <v>707</v>
      </c>
      <c r="Z69" s="692">
        <v>5.2843860043348201</v>
      </c>
      <c r="AA69" s="26">
        <f t="shared" si="14"/>
        <v>1.1100000000000001</v>
      </c>
      <c r="AB69" s="26">
        <f t="shared" si="15"/>
        <v>6.3943860043348204</v>
      </c>
      <c r="AC69" s="674" t="s">
        <v>15</v>
      </c>
    </row>
    <row r="70" spans="1:29" ht="25.5" x14ac:dyDescent="0.2">
      <c r="A70" s="170" t="s">
        <v>705</v>
      </c>
      <c r="B70" s="23" t="s">
        <v>10</v>
      </c>
      <c r="C70" s="62" t="s">
        <v>623</v>
      </c>
      <c r="D70" s="637" t="s">
        <v>14904</v>
      </c>
      <c r="E70" s="6" t="s">
        <v>176</v>
      </c>
      <c r="F70" s="124" t="s">
        <v>15122</v>
      </c>
      <c r="G70" s="174">
        <v>1.6445473142359009E-3</v>
      </c>
      <c r="H70" s="28" t="s">
        <v>177</v>
      </c>
      <c r="I70" s="439" t="s">
        <v>14908</v>
      </c>
      <c r="J70" s="703" t="s">
        <v>14980</v>
      </c>
      <c r="K70" s="29" t="s">
        <v>29</v>
      </c>
      <c r="L70" s="29" t="str">
        <f t="shared" si="4"/>
        <v>New</v>
      </c>
      <c r="M70" s="29" t="str">
        <f t="shared" si="5"/>
        <v>NA</v>
      </c>
      <c r="N70" s="128" t="s">
        <v>15</v>
      </c>
      <c r="O70" s="30">
        <v>5.2843860043348201</v>
      </c>
      <c r="P70" s="30">
        <f t="shared" si="12"/>
        <v>1.1100000000000001</v>
      </c>
      <c r="Q70" s="30">
        <f t="shared" si="13"/>
        <v>6.39</v>
      </c>
      <c r="R70" s="31" t="s">
        <v>15</v>
      </c>
      <c r="S70" s="95" t="s">
        <v>659</v>
      </c>
      <c r="T70" s="43">
        <f t="shared" si="10"/>
        <v>0</v>
      </c>
      <c r="U70" s="43">
        <f t="shared" si="11"/>
        <v>0</v>
      </c>
      <c r="V70" s="31" t="s">
        <v>56</v>
      </c>
      <c r="W70" s="7"/>
      <c r="Y70" s="694" t="s">
        <v>707</v>
      </c>
      <c r="Z70" s="691">
        <v>5.2843860043348201</v>
      </c>
      <c r="AA70" s="30">
        <f t="shared" si="14"/>
        <v>1.1100000000000001</v>
      </c>
      <c r="AB70" s="30">
        <f t="shared" si="15"/>
        <v>6.3943860043348204</v>
      </c>
      <c r="AC70" s="673" t="s">
        <v>15</v>
      </c>
    </row>
    <row r="71" spans="1:29" ht="25.5" x14ac:dyDescent="0.2">
      <c r="A71" s="170" t="s">
        <v>705</v>
      </c>
      <c r="B71" s="22" t="s">
        <v>10</v>
      </c>
      <c r="C71" s="61" t="s">
        <v>623</v>
      </c>
      <c r="D71" s="636" t="s">
        <v>14904</v>
      </c>
      <c r="E71" s="2" t="s">
        <v>178</v>
      </c>
      <c r="F71" s="123" t="s">
        <v>15122</v>
      </c>
      <c r="G71" s="173">
        <v>3.1595456655005407E-4</v>
      </c>
      <c r="H71" s="24" t="s">
        <v>179</v>
      </c>
      <c r="I71" s="440" t="s">
        <v>14909</v>
      </c>
      <c r="J71" s="704" t="s">
        <v>14980</v>
      </c>
      <c r="K71" s="25" t="s">
        <v>29</v>
      </c>
      <c r="L71" s="25" t="str">
        <f t="shared" si="4"/>
        <v>New</v>
      </c>
      <c r="M71" s="25" t="str">
        <f t="shared" si="5"/>
        <v>NA</v>
      </c>
      <c r="N71" s="129" t="s">
        <v>15</v>
      </c>
      <c r="O71" s="26">
        <v>5.2843860043348201</v>
      </c>
      <c r="P71" s="26">
        <f t="shared" si="12"/>
        <v>1.1100000000000001</v>
      </c>
      <c r="Q71" s="26">
        <f t="shared" si="13"/>
        <v>6.39</v>
      </c>
      <c r="R71" s="27" t="s">
        <v>15</v>
      </c>
      <c r="S71" s="94" t="s">
        <v>659</v>
      </c>
      <c r="T71" s="36">
        <f t="shared" ref="T71:T102" si="16">IF(M71="NA",0,Q71/M71-1)</f>
        <v>0</v>
      </c>
      <c r="U71" s="36">
        <f t="shared" ref="U71:U102" si="17">IF(G71=0,0,G71*T71)</f>
        <v>0</v>
      </c>
      <c r="V71" s="27" t="s">
        <v>56</v>
      </c>
      <c r="W71" s="3"/>
      <c r="Y71" s="695" t="s">
        <v>707</v>
      </c>
      <c r="Z71" s="692">
        <v>5.2843860043348201</v>
      </c>
      <c r="AA71" s="26">
        <f t="shared" si="14"/>
        <v>1.1100000000000001</v>
      </c>
      <c r="AB71" s="26">
        <f t="shared" si="15"/>
        <v>6.3943860043348204</v>
      </c>
      <c r="AC71" s="674" t="s">
        <v>15</v>
      </c>
    </row>
    <row r="72" spans="1:29" ht="25.5" x14ac:dyDescent="0.2">
      <c r="A72" s="170" t="s">
        <v>705</v>
      </c>
      <c r="B72" s="23" t="s">
        <v>10</v>
      </c>
      <c r="C72" s="62" t="s">
        <v>623</v>
      </c>
      <c r="D72" s="637" t="s">
        <v>14904</v>
      </c>
      <c r="E72" s="6" t="s">
        <v>180</v>
      </c>
      <c r="F72" s="124" t="s">
        <v>15122</v>
      </c>
      <c r="G72" s="174">
        <v>3.0603247068076174E-5</v>
      </c>
      <c r="H72" s="28" t="s">
        <v>181</v>
      </c>
      <c r="I72" s="439" t="s">
        <v>14910</v>
      </c>
      <c r="J72" s="703" t="s">
        <v>14980</v>
      </c>
      <c r="K72" s="29" t="s">
        <v>29</v>
      </c>
      <c r="L72" s="29" t="str">
        <f t="shared" ref="L72:L159" si="18">IF(K72="New","New",ROUND(K72*0.22,2))</f>
        <v>New</v>
      </c>
      <c r="M72" s="29" t="str">
        <f t="shared" ref="M72:M140" si="19">IF(K72="New","NA",K72+L72)</f>
        <v>NA</v>
      </c>
      <c r="N72" s="128" t="s">
        <v>15</v>
      </c>
      <c r="O72" s="30">
        <v>7.7598371200848835</v>
      </c>
      <c r="P72" s="30">
        <f t="shared" si="12"/>
        <v>1.63</v>
      </c>
      <c r="Q72" s="30">
        <f t="shared" si="13"/>
        <v>9.39</v>
      </c>
      <c r="R72" s="31" t="s">
        <v>15</v>
      </c>
      <c r="S72" s="95" t="s">
        <v>659</v>
      </c>
      <c r="T72" s="43">
        <f t="shared" si="16"/>
        <v>0</v>
      </c>
      <c r="U72" s="43">
        <f t="shared" si="17"/>
        <v>0</v>
      </c>
      <c r="V72" s="31" t="s">
        <v>56</v>
      </c>
      <c r="W72" s="7"/>
      <c r="Y72" s="694" t="s">
        <v>707</v>
      </c>
      <c r="Z72" s="691">
        <v>7.7598371200848835</v>
      </c>
      <c r="AA72" s="30">
        <f t="shared" si="14"/>
        <v>1.63</v>
      </c>
      <c r="AB72" s="30">
        <f t="shared" si="15"/>
        <v>9.3898371200848842</v>
      </c>
      <c r="AC72" s="673" t="s">
        <v>15</v>
      </c>
    </row>
    <row r="73" spans="1:29" ht="25.5" x14ac:dyDescent="0.2">
      <c r="A73" s="170" t="s">
        <v>705</v>
      </c>
      <c r="B73" s="22" t="s">
        <v>10</v>
      </c>
      <c r="C73" s="61" t="s">
        <v>623</v>
      </c>
      <c r="D73" s="636" t="s">
        <v>14904</v>
      </c>
      <c r="E73" s="2" t="s">
        <v>182</v>
      </c>
      <c r="F73" s="123" t="s">
        <v>15122</v>
      </c>
      <c r="G73" s="173">
        <v>1.5903755919912982E-5</v>
      </c>
      <c r="H73" s="24" t="s">
        <v>183</v>
      </c>
      <c r="I73" s="440" t="s">
        <v>14911</v>
      </c>
      <c r="J73" s="704" t="s">
        <v>14980</v>
      </c>
      <c r="K73" s="25" t="s">
        <v>29</v>
      </c>
      <c r="L73" s="25" t="str">
        <f t="shared" si="18"/>
        <v>New</v>
      </c>
      <c r="M73" s="25" t="str">
        <f t="shared" si="19"/>
        <v>NA</v>
      </c>
      <c r="N73" s="129" t="s">
        <v>15</v>
      </c>
      <c r="O73" s="26">
        <v>4.9000000000000004</v>
      </c>
      <c r="P73" s="26">
        <f t="shared" si="12"/>
        <v>1.03</v>
      </c>
      <c r="Q73" s="26">
        <f t="shared" si="13"/>
        <v>5.93</v>
      </c>
      <c r="R73" s="27" t="s">
        <v>15</v>
      </c>
      <c r="S73" s="94" t="s">
        <v>659</v>
      </c>
      <c r="T73" s="36">
        <f t="shared" si="16"/>
        <v>0</v>
      </c>
      <c r="U73" s="36">
        <f t="shared" si="17"/>
        <v>0</v>
      </c>
      <c r="V73" s="27" t="s">
        <v>184</v>
      </c>
      <c r="W73" s="3"/>
      <c r="Y73" s="695" t="s">
        <v>707</v>
      </c>
      <c r="Z73" s="692">
        <v>4.9000000000000004</v>
      </c>
      <c r="AA73" s="26">
        <f t="shared" si="14"/>
        <v>1.03</v>
      </c>
      <c r="AB73" s="26">
        <f t="shared" si="15"/>
        <v>5.9300000000000006</v>
      </c>
      <c r="AC73" s="674" t="s">
        <v>15</v>
      </c>
    </row>
    <row r="74" spans="1:29" ht="25.5" x14ac:dyDescent="0.2">
      <c r="A74" s="170" t="s">
        <v>705</v>
      </c>
      <c r="B74" s="23" t="s">
        <v>10</v>
      </c>
      <c r="C74" s="62" t="s">
        <v>623</v>
      </c>
      <c r="D74" s="637" t="s">
        <v>14904</v>
      </c>
      <c r="E74" s="6" t="s">
        <v>185</v>
      </c>
      <c r="F74" s="124" t="s">
        <v>15122</v>
      </c>
      <c r="G74" s="174">
        <v>0</v>
      </c>
      <c r="H74" s="28" t="s">
        <v>186</v>
      </c>
      <c r="I74" s="439" t="s">
        <v>14912</v>
      </c>
      <c r="J74" s="703" t="s">
        <v>14980</v>
      </c>
      <c r="K74" s="29" t="s">
        <v>29</v>
      </c>
      <c r="L74" s="29" t="str">
        <f t="shared" si="18"/>
        <v>New</v>
      </c>
      <c r="M74" s="29" t="str">
        <f t="shared" si="19"/>
        <v>NA</v>
      </c>
      <c r="N74" s="128" t="s">
        <v>15</v>
      </c>
      <c r="O74" s="30">
        <v>4.9000000000000004</v>
      </c>
      <c r="P74" s="30">
        <f t="shared" si="12"/>
        <v>1.03</v>
      </c>
      <c r="Q74" s="30">
        <f t="shared" si="13"/>
        <v>5.93</v>
      </c>
      <c r="R74" s="31" t="s">
        <v>15</v>
      </c>
      <c r="S74" s="95" t="s">
        <v>659</v>
      </c>
      <c r="T74" s="43">
        <f t="shared" si="16"/>
        <v>0</v>
      </c>
      <c r="U74" s="43">
        <f t="shared" si="17"/>
        <v>0</v>
      </c>
      <c r="V74" s="31" t="s">
        <v>184</v>
      </c>
      <c r="W74" s="7"/>
      <c r="Y74" s="694" t="s">
        <v>707</v>
      </c>
      <c r="Z74" s="691">
        <v>4.9000000000000004</v>
      </c>
      <c r="AA74" s="30">
        <f t="shared" si="14"/>
        <v>1.03</v>
      </c>
      <c r="AB74" s="30">
        <f t="shared" si="15"/>
        <v>5.9300000000000006</v>
      </c>
      <c r="AC74" s="673" t="s">
        <v>15</v>
      </c>
    </row>
    <row r="75" spans="1:29" ht="25.5" x14ac:dyDescent="0.2">
      <c r="A75" s="170" t="s">
        <v>705</v>
      </c>
      <c r="B75" s="22" t="s">
        <v>10</v>
      </c>
      <c r="C75" s="61" t="s">
        <v>623</v>
      </c>
      <c r="D75" s="636" t="s">
        <v>14904</v>
      </c>
      <c r="E75" s="2" t="s">
        <v>187</v>
      </c>
      <c r="F75" s="123" t="s">
        <v>15122</v>
      </c>
      <c r="G75" s="173">
        <v>0</v>
      </c>
      <c r="H75" s="24" t="s">
        <v>188</v>
      </c>
      <c r="I75" s="440" t="s">
        <v>14913</v>
      </c>
      <c r="J75" s="704" t="s">
        <v>14980</v>
      </c>
      <c r="K75" s="25" t="s">
        <v>29</v>
      </c>
      <c r="L75" s="25" t="str">
        <f t="shared" si="18"/>
        <v>New</v>
      </c>
      <c r="M75" s="25" t="str">
        <f t="shared" si="19"/>
        <v>NA</v>
      </c>
      <c r="N75" s="129" t="s">
        <v>15</v>
      </c>
      <c r="O75" s="26">
        <v>4.9000000000000004</v>
      </c>
      <c r="P75" s="26">
        <f t="shared" si="12"/>
        <v>1.03</v>
      </c>
      <c r="Q75" s="26">
        <f t="shared" si="13"/>
        <v>5.93</v>
      </c>
      <c r="R75" s="27" t="s">
        <v>15</v>
      </c>
      <c r="S75" s="94" t="s">
        <v>659</v>
      </c>
      <c r="T75" s="36">
        <f t="shared" si="16"/>
        <v>0</v>
      </c>
      <c r="U75" s="36">
        <f t="shared" si="17"/>
        <v>0</v>
      </c>
      <c r="V75" s="27" t="s">
        <v>184</v>
      </c>
      <c r="W75" s="3"/>
      <c r="Y75" s="695" t="s">
        <v>707</v>
      </c>
      <c r="Z75" s="692">
        <v>4.9000000000000004</v>
      </c>
      <c r="AA75" s="26">
        <f t="shared" si="14"/>
        <v>1.03</v>
      </c>
      <c r="AB75" s="26">
        <f t="shared" si="15"/>
        <v>5.9300000000000006</v>
      </c>
      <c r="AC75" s="674" t="s">
        <v>15</v>
      </c>
    </row>
    <row r="76" spans="1:29" ht="25.5" x14ac:dyDescent="0.2">
      <c r="A76" s="170" t="s">
        <v>705</v>
      </c>
      <c r="B76" s="23" t="s">
        <v>10</v>
      </c>
      <c r="C76" s="62" t="s">
        <v>623</v>
      </c>
      <c r="D76" s="637" t="s">
        <v>14905</v>
      </c>
      <c r="E76" s="6" t="s">
        <v>189</v>
      </c>
      <c r="F76" s="124" t="s">
        <v>15122</v>
      </c>
      <c r="G76" s="174">
        <v>9.6463382438833224E-3</v>
      </c>
      <c r="H76" s="28" t="s">
        <v>190</v>
      </c>
      <c r="I76" s="439" t="s">
        <v>14856</v>
      </c>
      <c r="J76" s="703" t="s">
        <v>14980</v>
      </c>
      <c r="K76" s="29" t="s">
        <v>29</v>
      </c>
      <c r="L76" s="29" t="str">
        <f t="shared" si="18"/>
        <v>New</v>
      </c>
      <c r="M76" s="29" t="str">
        <f t="shared" si="19"/>
        <v>NA</v>
      </c>
      <c r="N76" s="128" t="s">
        <v>15</v>
      </c>
      <c r="O76" s="30">
        <v>13.842675000000002</v>
      </c>
      <c r="P76" s="30">
        <f t="shared" si="12"/>
        <v>2.91</v>
      </c>
      <c r="Q76" s="30">
        <f t="shared" si="13"/>
        <v>16.75</v>
      </c>
      <c r="R76" s="31" t="s">
        <v>15</v>
      </c>
      <c r="S76" s="95" t="s">
        <v>659</v>
      </c>
      <c r="T76" s="43">
        <f t="shared" si="16"/>
        <v>0</v>
      </c>
      <c r="U76" s="43">
        <f t="shared" si="17"/>
        <v>0</v>
      </c>
      <c r="V76" s="31" t="s">
        <v>16</v>
      </c>
      <c r="W76" s="7"/>
      <c r="Y76" s="694" t="s">
        <v>707</v>
      </c>
      <c r="Z76" s="691">
        <v>13.842675000000002</v>
      </c>
      <c r="AA76" s="30">
        <f t="shared" si="14"/>
        <v>2.91</v>
      </c>
      <c r="AB76" s="30">
        <f t="shared" si="15"/>
        <v>16.752675000000004</v>
      </c>
      <c r="AC76" s="673" t="s">
        <v>15</v>
      </c>
    </row>
    <row r="77" spans="1:29" ht="25.5" x14ac:dyDescent="0.2">
      <c r="A77" s="170" t="s">
        <v>705</v>
      </c>
      <c r="B77" s="22" t="s">
        <v>10</v>
      </c>
      <c r="C77" s="61" t="s">
        <v>623</v>
      </c>
      <c r="D77" s="636" t="s">
        <v>14905</v>
      </c>
      <c r="E77" s="2" t="s">
        <v>191</v>
      </c>
      <c r="F77" s="123" t="s">
        <v>29</v>
      </c>
      <c r="G77" s="173">
        <v>3.4421299214474049E-4</v>
      </c>
      <c r="H77" s="24" t="s">
        <v>192</v>
      </c>
      <c r="I77" s="440" t="s">
        <v>14920</v>
      </c>
      <c r="J77" s="704" t="s">
        <v>14980</v>
      </c>
      <c r="K77" s="25" t="s">
        <v>29</v>
      </c>
      <c r="L77" s="25" t="str">
        <f t="shared" si="18"/>
        <v>New</v>
      </c>
      <c r="M77" s="25" t="str">
        <f t="shared" si="19"/>
        <v>NA</v>
      </c>
      <c r="N77" s="129" t="s">
        <v>15</v>
      </c>
      <c r="O77" s="26">
        <v>13.842675000000002</v>
      </c>
      <c r="P77" s="26">
        <f t="shared" si="12"/>
        <v>2.91</v>
      </c>
      <c r="Q77" s="26">
        <f t="shared" si="13"/>
        <v>16.75</v>
      </c>
      <c r="R77" s="27" t="s">
        <v>15</v>
      </c>
      <c r="S77" s="94" t="s">
        <v>659</v>
      </c>
      <c r="T77" s="36">
        <f t="shared" si="16"/>
        <v>0</v>
      </c>
      <c r="U77" s="36">
        <f t="shared" si="17"/>
        <v>0</v>
      </c>
      <c r="V77" s="27" t="s">
        <v>16</v>
      </c>
      <c r="W77" s="3"/>
      <c r="Y77" s="695" t="s">
        <v>707</v>
      </c>
      <c r="Z77" s="692">
        <v>13.842675000000002</v>
      </c>
      <c r="AA77" s="26">
        <f t="shared" si="14"/>
        <v>2.91</v>
      </c>
      <c r="AB77" s="26">
        <f t="shared" si="15"/>
        <v>16.752675000000004</v>
      </c>
      <c r="AC77" s="674" t="s">
        <v>15</v>
      </c>
    </row>
    <row r="78" spans="1:29" ht="25.5" x14ac:dyDescent="0.2">
      <c r="A78" s="170" t="s">
        <v>705</v>
      </c>
      <c r="B78" s="23" t="s">
        <v>10</v>
      </c>
      <c r="C78" s="62" t="s">
        <v>623</v>
      </c>
      <c r="D78" s="637" t="s">
        <v>14905</v>
      </c>
      <c r="E78" s="6" t="s">
        <v>193</v>
      </c>
      <c r="F78" s="124" t="s">
        <v>15122</v>
      </c>
      <c r="G78" s="174">
        <v>1.8899662689048189E-3</v>
      </c>
      <c r="H78" s="28" t="s">
        <v>194</v>
      </c>
      <c r="I78" s="439" t="s">
        <v>14859</v>
      </c>
      <c r="J78" s="703" t="s">
        <v>14980</v>
      </c>
      <c r="K78" s="29" t="s">
        <v>29</v>
      </c>
      <c r="L78" s="29" t="str">
        <f t="shared" si="18"/>
        <v>New</v>
      </c>
      <c r="M78" s="29" t="str">
        <f t="shared" si="19"/>
        <v>NA</v>
      </c>
      <c r="N78" s="128" t="s">
        <v>15</v>
      </c>
      <c r="O78" s="30">
        <v>23.071125000000006</v>
      </c>
      <c r="P78" s="30">
        <f t="shared" si="12"/>
        <v>4.84</v>
      </c>
      <c r="Q78" s="30">
        <f t="shared" si="13"/>
        <v>27.91</v>
      </c>
      <c r="R78" s="31" t="s">
        <v>15</v>
      </c>
      <c r="S78" s="95" t="s">
        <v>659</v>
      </c>
      <c r="T78" s="43">
        <f t="shared" si="16"/>
        <v>0</v>
      </c>
      <c r="U78" s="43">
        <f t="shared" si="17"/>
        <v>0</v>
      </c>
      <c r="V78" s="31" t="s">
        <v>195</v>
      </c>
      <c r="W78" s="7" t="s">
        <v>196</v>
      </c>
      <c r="Y78" s="694" t="s">
        <v>707</v>
      </c>
      <c r="Z78" s="691">
        <v>23.071125000000006</v>
      </c>
      <c r="AA78" s="30">
        <f t="shared" si="14"/>
        <v>4.84</v>
      </c>
      <c r="AB78" s="30">
        <f t="shared" si="15"/>
        <v>27.911125000000006</v>
      </c>
      <c r="AC78" s="673" t="s">
        <v>15</v>
      </c>
    </row>
    <row r="79" spans="1:29" ht="25.5" x14ac:dyDescent="0.2">
      <c r="A79" s="170" t="s">
        <v>705</v>
      </c>
      <c r="B79" s="22" t="s">
        <v>10</v>
      </c>
      <c r="C79" s="61" t="s">
        <v>623</v>
      </c>
      <c r="D79" s="636" t="s">
        <v>14905</v>
      </c>
      <c r="E79" s="2" t="s">
        <v>197</v>
      </c>
      <c r="F79" s="123" t="s">
        <v>15122</v>
      </c>
      <c r="G79" s="173">
        <v>1.8918474626686238E-3</v>
      </c>
      <c r="H79" s="24" t="s">
        <v>198</v>
      </c>
      <c r="I79" s="440" t="s">
        <v>14914</v>
      </c>
      <c r="J79" s="704" t="s">
        <v>14980</v>
      </c>
      <c r="K79" s="25" t="s">
        <v>29</v>
      </c>
      <c r="L79" s="25" t="str">
        <f t="shared" si="18"/>
        <v>New</v>
      </c>
      <c r="M79" s="25" t="str">
        <f t="shared" si="19"/>
        <v>NA</v>
      </c>
      <c r="N79" s="129" t="s">
        <v>15</v>
      </c>
      <c r="O79" s="26">
        <v>23.071125000000006</v>
      </c>
      <c r="P79" s="26">
        <f t="shared" si="12"/>
        <v>4.84</v>
      </c>
      <c r="Q79" s="26">
        <f t="shared" si="13"/>
        <v>27.91</v>
      </c>
      <c r="R79" s="27" t="s">
        <v>15</v>
      </c>
      <c r="S79" s="94" t="s">
        <v>659</v>
      </c>
      <c r="T79" s="36">
        <f t="shared" si="16"/>
        <v>0</v>
      </c>
      <c r="U79" s="36">
        <f t="shared" si="17"/>
        <v>0</v>
      </c>
      <c r="V79" s="27" t="s">
        <v>16</v>
      </c>
      <c r="W79" s="3"/>
      <c r="Y79" s="695" t="s">
        <v>707</v>
      </c>
      <c r="Z79" s="692">
        <v>23.071125000000006</v>
      </c>
      <c r="AA79" s="26">
        <f t="shared" si="14"/>
        <v>4.84</v>
      </c>
      <c r="AB79" s="26">
        <f t="shared" si="15"/>
        <v>27.911125000000006</v>
      </c>
      <c r="AC79" s="674" t="s">
        <v>15</v>
      </c>
    </row>
    <row r="80" spans="1:29" ht="25.5" x14ac:dyDescent="0.2">
      <c r="A80" s="170" t="s">
        <v>705</v>
      </c>
      <c r="B80" s="23" t="s">
        <v>10</v>
      </c>
      <c r="C80" s="62" t="s">
        <v>623</v>
      </c>
      <c r="D80" s="637" t="s">
        <v>14905</v>
      </c>
      <c r="E80" s="6" t="s">
        <v>199</v>
      </c>
      <c r="F80" s="124" t="s">
        <v>15122</v>
      </c>
      <c r="G80" s="174">
        <v>6.4930585656048428E-3</v>
      </c>
      <c r="H80" s="28" t="s">
        <v>200</v>
      </c>
      <c r="I80" s="439" t="s">
        <v>14914</v>
      </c>
      <c r="J80" s="703" t="s">
        <v>14980</v>
      </c>
      <c r="K80" s="29" t="s">
        <v>29</v>
      </c>
      <c r="L80" s="29" t="str">
        <f t="shared" si="18"/>
        <v>New</v>
      </c>
      <c r="M80" s="29" t="str">
        <f t="shared" si="19"/>
        <v>NA</v>
      </c>
      <c r="N80" s="128" t="s">
        <v>15</v>
      </c>
      <c r="O80" s="30">
        <v>27.971125000000008</v>
      </c>
      <c r="P80" s="30">
        <f t="shared" si="12"/>
        <v>5.87</v>
      </c>
      <c r="Q80" s="30">
        <f t="shared" si="13"/>
        <v>33.840000000000003</v>
      </c>
      <c r="R80" s="31" t="s">
        <v>15</v>
      </c>
      <c r="S80" s="95" t="s">
        <v>659</v>
      </c>
      <c r="T80" s="43">
        <f t="shared" si="16"/>
        <v>0</v>
      </c>
      <c r="U80" s="43">
        <f t="shared" si="17"/>
        <v>0</v>
      </c>
      <c r="V80" s="31" t="s">
        <v>16</v>
      </c>
      <c r="W80" s="7"/>
      <c r="Y80" s="694" t="s">
        <v>707</v>
      </c>
      <c r="Z80" s="691">
        <v>27.971125000000008</v>
      </c>
      <c r="AA80" s="30">
        <f t="shared" si="14"/>
        <v>5.87</v>
      </c>
      <c r="AB80" s="30">
        <f t="shared" si="15"/>
        <v>33.841125000000005</v>
      </c>
      <c r="AC80" s="673" t="s">
        <v>15</v>
      </c>
    </row>
    <row r="81" spans="1:29" ht="25.5" x14ac:dyDescent="0.2">
      <c r="A81" s="170" t="s">
        <v>705</v>
      </c>
      <c r="B81" s="22" t="s">
        <v>10</v>
      </c>
      <c r="C81" s="61" t="s">
        <v>623</v>
      </c>
      <c r="D81" s="636" t="s">
        <v>14924</v>
      </c>
      <c r="E81" s="2" t="s">
        <v>201</v>
      </c>
      <c r="F81" s="123" t="s">
        <v>29</v>
      </c>
      <c r="G81" s="173">
        <v>2.6845219093318507E-3</v>
      </c>
      <c r="H81" s="24" t="s">
        <v>202</v>
      </c>
      <c r="I81" s="440" t="s">
        <v>14921</v>
      </c>
      <c r="J81" s="704" t="s">
        <v>14980</v>
      </c>
      <c r="K81" s="25" t="s">
        <v>29</v>
      </c>
      <c r="L81" s="25" t="str">
        <f t="shared" si="18"/>
        <v>New</v>
      </c>
      <c r="M81" s="25" t="str">
        <f t="shared" si="19"/>
        <v>NA</v>
      </c>
      <c r="N81" s="129" t="s">
        <v>15</v>
      </c>
      <c r="O81" s="26">
        <v>23.071125000000006</v>
      </c>
      <c r="P81" s="26">
        <f t="shared" si="12"/>
        <v>4.84</v>
      </c>
      <c r="Q81" s="26">
        <f t="shared" si="13"/>
        <v>27.91</v>
      </c>
      <c r="R81" s="27" t="s">
        <v>15</v>
      </c>
      <c r="S81" s="94" t="s">
        <v>659</v>
      </c>
      <c r="T81" s="36">
        <f t="shared" si="16"/>
        <v>0</v>
      </c>
      <c r="U81" s="36">
        <f t="shared" si="17"/>
        <v>0</v>
      </c>
      <c r="V81" s="27" t="s">
        <v>16</v>
      </c>
      <c r="W81" s="3"/>
      <c r="Y81" s="695" t="s">
        <v>707</v>
      </c>
      <c r="Z81" s="692">
        <v>23.071125000000006</v>
      </c>
      <c r="AA81" s="26">
        <f t="shared" si="14"/>
        <v>4.84</v>
      </c>
      <c r="AB81" s="26">
        <f t="shared" si="15"/>
        <v>27.911125000000006</v>
      </c>
      <c r="AC81" s="674" t="s">
        <v>15</v>
      </c>
    </row>
    <row r="82" spans="1:29" ht="25.5" x14ac:dyDescent="0.2">
      <c r="A82" s="170" t="s">
        <v>705</v>
      </c>
      <c r="B82" s="23" t="s">
        <v>10</v>
      </c>
      <c r="C82" s="62" t="s">
        <v>623</v>
      </c>
      <c r="D82" s="637" t="s">
        <v>14924</v>
      </c>
      <c r="E82" s="6" t="s">
        <v>203</v>
      </c>
      <c r="F82" s="124" t="s">
        <v>29</v>
      </c>
      <c r="G82" s="174">
        <v>2.5612682998947208E-4</v>
      </c>
      <c r="H82" s="28" t="s">
        <v>204</v>
      </c>
      <c r="I82" s="439" t="s">
        <v>14921</v>
      </c>
      <c r="J82" s="703" t="s">
        <v>14980</v>
      </c>
      <c r="K82" s="29" t="s">
        <v>29</v>
      </c>
      <c r="L82" s="29" t="str">
        <f t="shared" si="18"/>
        <v>New</v>
      </c>
      <c r="M82" s="29" t="str">
        <f t="shared" si="19"/>
        <v>NA</v>
      </c>
      <c r="N82" s="128" t="s">
        <v>15</v>
      </c>
      <c r="O82" s="30">
        <v>27.971125000000008</v>
      </c>
      <c r="P82" s="30">
        <f t="shared" si="12"/>
        <v>5.87</v>
      </c>
      <c r="Q82" s="30">
        <f t="shared" si="13"/>
        <v>33.840000000000003</v>
      </c>
      <c r="R82" s="31" t="s">
        <v>15</v>
      </c>
      <c r="S82" s="95" t="s">
        <v>659</v>
      </c>
      <c r="T82" s="43">
        <f t="shared" si="16"/>
        <v>0</v>
      </c>
      <c r="U82" s="43">
        <f t="shared" si="17"/>
        <v>0</v>
      </c>
      <c r="V82" s="31" t="s">
        <v>16</v>
      </c>
      <c r="W82" s="7"/>
      <c r="Y82" s="694" t="s">
        <v>707</v>
      </c>
      <c r="Z82" s="691">
        <v>27.971125000000008</v>
      </c>
      <c r="AA82" s="30">
        <f t="shared" si="14"/>
        <v>5.87</v>
      </c>
      <c r="AB82" s="30">
        <f t="shared" si="15"/>
        <v>33.841125000000005</v>
      </c>
      <c r="AC82" s="673" t="s">
        <v>15</v>
      </c>
    </row>
    <row r="83" spans="1:29" ht="25.5" x14ac:dyDescent="0.2">
      <c r="A83" s="170" t="s">
        <v>705</v>
      </c>
      <c r="B83" s="22" t="s">
        <v>10</v>
      </c>
      <c r="C83" s="61" t="s">
        <v>623</v>
      </c>
      <c r="D83" s="636" t="s">
        <v>14905</v>
      </c>
      <c r="E83" s="2" t="s">
        <v>205</v>
      </c>
      <c r="F83" s="123" t="s">
        <v>15122</v>
      </c>
      <c r="G83" s="173">
        <v>0</v>
      </c>
      <c r="H83" s="24" t="s">
        <v>206</v>
      </c>
      <c r="I83" s="440" t="s">
        <v>14866</v>
      </c>
      <c r="J83" s="704" t="s">
        <v>14980</v>
      </c>
      <c r="K83" s="25" t="s">
        <v>29</v>
      </c>
      <c r="L83" s="25" t="str">
        <f t="shared" si="18"/>
        <v>New</v>
      </c>
      <c r="M83" s="25" t="str">
        <f t="shared" si="19"/>
        <v>NA</v>
      </c>
      <c r="N83" s="129" t="s">
        <v>15</v>
      </c>
      <c r="O83" s="26">
        <v>23.071125000000006</v>
      </c>
      <c r="P83" s="26">
        <f t="shared" si="12"/>
        <v>4.84</v>
      </c>
      <c r="Q83" s="26">
        <f t="shared" si="13"/>
        <v>27.91</v>
      </c>
      <c r="R83" s="27" t="s">
        <v>15</v>
      </c>
      <c r="S83" s="94" t="s">
        <v>659</v>
      </c>
      <c r="T83" s="36">
        <f t="shared" si="16"/>
        <v>0</v>
      </c>
      <c r="U83" s="36">
        <f t="shared" si="17"/>
        <v>0</v>
      </c>
      <c r="V83" s="27" t="s">
        <v>16</v>
      </c>
      <c r="W83" s="3"/>
      <c r="Y83" s="695" t="s">
        <v>707</v>
      </c>
      <c r="Z83" s="692">
        <v>23.071125000000006</v>
      </c>
      <c r="AA83" s="26">
        <f t="shared" si="14"/>
        <v>4.84</v>
      </c>
      <c r="AB83" s="26">
        <f t="shared" si="15"/>
        <v>27.911125000000006</v>
      </c>
      <c r="AC83" s="674" t="s">
        <v>15</v>
      </c>
    </row>
    <row r="84" spans="1:29" ht="25.5" x14ac:dyDescent="0.2">
      <c r="A84" s="170" t="s">
        <v>705</v>
      </c>
      <c r="B84" s="23" t="s">
        <v>10</v>
      </c>
      <c r="C84" s="62" t="s">
        <v>623</v>
      </c>
      <c r="D84" s="637" t="s">
        <v>14905</v>
      </c>
      <c r="E84" s="6" t="s">
        <v>207</v>
      </c>
      <c r="F84" s="124" t="s">
        <v>15122</v>
      </c>
      <c r="G84" s="174">
        <v>0</v>
      </c>
      <c r="H84" s="28" t="s">
        <v>208</v>
      </c>
      <c r="I84" s="439" t="s">
        <v>14915</v>
      </c>
      <c r="J84" s="703" t="s">
        <v>14980</v>
      </c>
      <c r="K84" s="29" t="s">
        <v>29</v>
      </c>
      <c r="L84" s="29" t="str">
        <f t="shared" si="18"/>
        <v>New</v>
      </c>
      <c r="M84" s="29" t="str">
        <f t="shared" si="19"/>
        <v>NA</v>
      </c>
      <c r="N84" s="128" t="s">
        <v>15</v>
      </c>
      <c r="O84" s="30">
        <v>23.071125000000006</v>
      </c>
      <c r="P84" s="30">
        <f t="shared" si="12"/>
        <v>4.84</v>
      </c>
      <c r="Q84" s="30">
        <f t="shared" si="13"/>
        <v>27.91</v>
      </c>
      <c r="R84" s="31" t="s">
        <v>15</v>
      </c>
      <c r="S84" s="95" t="s">
        <v>659</v>
      </c>
      <c r="T84" s="43">
        <f t="shared" si="16"/>
        <v>0</v>
      </c>
      <c r="U84" s="43">
        <f t="shared" si="17"/>
        <v>0</v>
      </c>
      <c r="V84" s="31" t="s">
        <v>16</v>
      </c>
      <c r="W84" s="7"/>
      <c r="Y84" s="694" t="s">
        <v>707</v>
      </c>
      <c r="Z84" s="691">
        <v>23.071125000000006</v>
      </c>
      <c r="AA84" s="30">
        <f t="shared" si="14"/>
        <v>4.84</v>
      </c>
      <c r="AB84" s="30">
        <f t="shared" si="15"/>
        <v>27.911125000000006</v>
      </c>
      <c r="AC84" s="673" t="s">
        <v>15</v>
      </c>
    </row>
    <row r="85" spans="1:29" ht="25.5" x14ac:dyDescent="0.2">
      <c r="A85" s="170" t="s">
        <v>705</v>
      </c>
      <c r="B85" s="22" t="s">
        <v>10</v>
      </c>
      <c r="C85" s="61" t="s">
        <v>623</v>
      </c>
      <c r="D85" s="636" t="s">
        <v>14905</v>
      </c>
      <c r="E85" s="2" t="s">
        <v>209</v>
      </c>
      <c r="F85" s="123" t="s">
        <v>15122</v>
      </c>
      <c r="G85" s="173">
        <v>1.3570947632892113E-4</v>
      </c>
      <c r="H85" s="24" t="s">
        <v>210</v>
      </c>
      <c r="I85" s="440" t="s">
        <v>14916</v>
      </c>
      <c r="J85" s="704" t="s">
        <v>14980</v>
      </c>
      <c r="K85" s="25" t="s">
        <v>29</v>
      </c>
      <c r="L85" s="25" t="str">
        <f t="shared" si="18"/>
        <v>New</v>
      </c>
      <c r="M85" s="25" t="str">
        <f t="shared" si="19"/>
        <v>NA</v>
      </c>
      <c r="N85" s="129" t="s">
        <v>15</v>
      </c>
      <c r="O85" s="26">
        <v>27.971125000000008</v>
      </c>
      <c r="P85" s="26">
        <f t="shared" si="12"/>
        <v>5.87</v>
      </c>
      <c r="Q85" s="26">
        <f t="shared" si="13"/>
        <v>33.840000000000003</v>
      </c>
      <c r="R85" s="27" t="s">
        <v>15</v>
      </c>
      <c r="S85" s="94" t="s">
        <v>659</v>
      </c>
      <c r="T85" s="36">
        <f t="shared" si="16"/>
        <v>0</v>
      </c>
      <c r="U85" s="36">
        <f t="shared" si="17"/>
        <v>0</v>
      </c>
      <c r="V85" s="27" t="s">
        <v>16</v>
      </c>
      <c r="W85" s="3"/>
      <c r="Y85" s="695" t="s">
        <v>707</v>
      </c>
      <c r="Z85" s="692">
        <v>27.971125000000008</v>
      </c>
      <c r="AA85" s="26">
        <f t="shared" si="14"/>
        <v>5.87</v>
      </c>
      <c r="AB85" s="26">
        <f t="shared" si="15"/>
        <v>33.841125000000005</v>
      </c>
      <c r="AC85" s="674" t="s">
        <v>15</v>
      </c>
    </row>
    <row r="86" spans="1:29" ht="25.5" x14ac:dyDescent="0.2">
      <c r="A86" s="170" t="s">
        <v>705</v>
      </c>
      <c r="B86" s="23" t="s">
        <v>10</v>
      </c>
      <c r="C86" s="62" t="s">
        <v>623</v>
      </c>
      <c r="D86" s="637" t="s">
        <v>14905</v>
      </c>
      <c r="E86" s="6" t="s">
        <v>211</v>
      </c>
      <c r="F86" s="124" t="s">
        <v>29</v>
      </c>
      <c r="G86" s="174">
        <v>0</v>
      </c>
      <c r="H86" s="28" t="s">
        <v>212</v>
      </c>
      <c r="I86" s="439" t="s">
        <v>14917</v>
      </c>
      <c r="J86" s="703" t="s">
        <v>14980</v>
      </c>
      <c r="K86" s="29" t="s">
        <v>29</v>
      </c>
      <c r="L86" s="29" t="str">
        <f t="shared" si="18"/>
        <v>New</v>
      </c>
      <c r="M86" s="29" t="str">
        <f t="shared" si="19"/>
        <v>NA</v>
      </c>
      <c r="N86" s="128" t="s">
        <v>15</v>
      </c>
      <c r="O86" s="30">
        <v>23.071125000000006</v>
      </c>
      <c r="P86" s="30">
        <f t="shared" ref="P86:P102" si="20">ROUND(O86*0.21,2)</f>
        <v>4.84</v>
      </c>
      <c r="Q86" s="30">
        <f t="shared" si="13"/>
        <v>27.91</v>
      </c>
      <c r="R86" s="31" t="s">
        <v>15</v>
      </c>
      <c r="S86" s="95" t="s">
        <v>659</v>
      </c>
      <c r="T86" s="43">
        <f t="shared" si="16"/>
        <v>0</v>
      </c>
      <c r="U86" s="43">
        <f t="shared" si="17"/>
        <v>0</v>
      </c>
      <c r="V86" s="31" t="s">
        <v>16</v>
      </c>
      <c r="W86" s="7"/>
      <c r="Y86" s="694" t="s">
        <v>707</v>
      </c>
      <c r="Z86" s="691">
        <v>23.071125000000006</v>
      </c>
      <c r="AA86" s="30">
        <f t="shared" si="14"/>
        <v>4.84</v>
      </c>
      <c r="AB86" s="30">
        <f t="shared" si="15"/>
        <v>27.911125000000006</v>
      </c>
      <c r="AC86" s="673" t="s">
        <v>15</v>
      </c>
    </row>
    <row r="87" spans="1:29" ht="25.5" x14ac:dyDescent="0.2">
      <c r="A87" s="170" t="s">
        <v>705</v>
      </c>
      <c r="B87" s="22" t="s">
        <v>10</v>
      </c>
      <c r="C87" s="61" t="s">
        <v>623</v>
      </c>
      <c r="D87" s="636" t="s">
        <v>14905</v>
      </c>
      <c r="E87" s="2" t="s">
        <v>213</v>
      </c>
      <c r="F87" s="123" t="s">
        <v>15122</v>
      </c>
      <c r="G87" s="173">
        <v>3.1012408067373105E-3</v>
      </c>
      <c r="H87" s="24" t="s">
        <v>214</v>
      </c>
      <c r="I87" s="440" t="s">
        <v>14918</v>
      </c>
      <c r="J87" s="704" t="s">
        <v>14980</v>
      </c>
      <c r="K87" s="25" t="s">
        <v>29</v>
      </c>
      <c r="L87" s="25" t="str">
        <f t="shared" si="18"/>
        <v>New</v>
      </c>
      <c r="M87" s="25" t="str">
        <f t="shared" si="19"/>
        <v>NA</v>
      </c>
      <c r="N87" s="129" t="s">
        <v>15</v>
      </c>
      <c r="O87" s="26">
        <v>27.971125000000008</v>
      </c>
      <c r="P87" s="26">
        <f t="shared" si="20"/>
        <v>5.87</v>
      </c>
      <c r="Q87" s="26">
        <f t="shared" si="13"/>
        <v>33.840000000000003</v>
      </c>
      <c r="R87" s="27" t="s">
        <v>15</v>
      </c>
      <c r="S87" s="94" t="s">
        <v>659</v>
      </c>
      <c r="T87" s="36">
        <f t="shared" si="16"/>
        <v>0</v>
      </c>
      <c r="U87" s="36">
        <f t="shared" si="17"/>
        <v>0</v>
      </c>
      <c r="V87" s="27" t="s">
        <v>16</v>
      </c>
      <c r="W87" s="3"/>
      <c r="Y87" s="695" t="s">
        <v>707</v>
      </c>
      <c r="Z87" s="692">
        <v>27.971125000000008</v>
      </c>
      <c r="AA87" s="26">
        <f t="shared" si="14"/>
        <v>5.87</v>
      </c>
      <c r="AB87" s="26">
        <f t="shared" si="15"/>
        <v>33.841125000000005</v>
      </c>
      <c r="AC87" s="674" t="s">
        <v>15</v>
      </c>
    </row>
    <row r="88" spans="1:29" ht="25.5" x14ac:dyDescent="0.2">
      <c r="A88" s="170" t="s">
        <v>705</v>
      </c>
      <c r="B88" s="23" t="s">
        <v>10</v>
      </c>
      <c r="C88" s="62" t="s">
        <v>623</v>
      </c>
      <c r="D88" s="637" t="s">
        <v>14905</v>
      </c>
      <c r="E88" s="6" t="s">
        <v>215</v>
      </c>
      <c r="F88" s="124" t="s">
        <v>15122</v>
      </c>
      <c r="G88" s="174">
        <v>3.1593516790111742E-4</v>
      </c>
      <c r="H88" s="28" t="s">
        <v>216</v>
      </c>
      <c r="I88" s="439" t="s">
        <v>14919</v>
      </c>
      <c r="J88" s="703" t="s">
        <v>14980</v>
      </c>
      <c r="K88" s="29" t="s">
        <v>29</v>
      </c>
      <c r="L88" s="29" t="str">
        <f t="shared" si="18"/>
        <v>New</v>
      </c>
      <c r="M88" s="29" t="str">
        <f t="shared" si="19"/>
        <v>NA</v>
      </c>
      <c r="N88" s="128" t="s">
        <v>15</v>
      </c>
      <c r="O88" s="30">
        <v>27.971125000000008</v>
      </c>
      <c r="P88" s="30">
        <f t="shared" si="20"/>
        <v>5.87</v>
      </c>
      <c r="Q88" s="30">
        <f t="shared" si="13"/>
        <v>33.840000000000003</v>
      </c>
      <c r="R88" s="31" t="s">
        <v>15</v>
      </c>
      <c r="S88" s="95" t="s">
        <v>659</v>
      </c>
      <c r="T88" s="43">
        <f t="shared" si="16"/>
        <v>0</v>
      </c>
      <c r="U88" s="43">
        <f t="shared" si="17"/>
        <v>0</v>
      </c>
      <c r="V88" s="31" t="s">
        <v>16</v>
      </c>
      <c r="W88" s="7"/>
      <c r="Y88" s="694" t="s">
        <v>707</v>
      </c>
      <c r="Z88" s="691">
        <v>27.971125000000008</v>
      </c>
      <c r="AA88" s="30">
        <f t="shared" si="14"/>
        <v>5.87</v>
      </c>
      <c r="AB88" s="30">
        <f t="shared" si="15"/>
        <v>33.841125000000005</v>
      </c>
      <c r="AC88" s="673" t="s">
        <v>15</v>
      </c>
    </row>
    <row r="89" spans="1:29" ht="25.5" x14ac:dyDescent="0.2">
      <c r="A89" s="170" t="s">
        <v>705</v>
      </c>
      <c r="B89" s="22" t="s">
        <v>10</v>
      </c>
      <c r="C89" s="61" t="s">
        <v>623</v>
      </c>
      <c r="D89" s="636" t="s">
        <v>14905</v>
      </c>
      <c r="E89" s="2" t="s">
        <v>217</v>
      </c>
      <c r="F89" s="123" t="s">
        <v>29</v>
      </c>
      <c r="G89" s="173">
        <v>3.4162535772670772E-5</v>
      </c>
      <c r="H89" s="24" t="s">
        <v>218</v>
      </c>
      <c r="I89" s="440" t="s">
        <v>14922</v>
      </c>
      <c r="J89" s="704" t="s">
        <v>14980</v>
      </c>
      <c r="K89" s="25" t="s">
        <v>29</v>
      </c>
      <c r="L89" s="25" t="str">
        <f t="shared" si="18"/>
        <v>New</v>
      </c>
      <c r="M89" s="25" t="str">
        <f t="shared" si="19"/>
        <v>NA</v>
      </c>
      <c r="N89" s="129" t="s">
        <v>15</v>
      </c>
      <c r="O89" s="26">
        <v>27.971125000000008</v>
      </c>
      <c r="P89" s="26">
        <f t="shared" si="20"/>
        <v>5.87</v>
      </c>
      <c r="Q89" s="26">
        <f t="shared" si="13"/>
        <v>33.840000000000003</v>
      </c>
      <c r="R89" s="27" t="s">
        <v>15</v>
      </c>
      <c r="S89" s="94" t="s">
        <v>659</v>
      </c>
      <c r="T89" s="36">
        <f t="shared" si="16"/>
        <v>0</v>
      </c>
      <c r="U89" s="36">
        <f t="shared" si="17"/>
        <v>0</v>
      </c>
      <c r="V89" s="27" t="s">
        <v>16</v>
      </c>
      <c r="W89" s="3"/>
      <c r="Y89" s="695" t="s">
        <v>707</v>
      </c>
      <c r="Z89" s="692">
        <v>27.971125000000008</v>
      </c>
      <c r="AA89" s="26">
        <f t="shared" si="14"/>
        <v>5.87</v>
      </c>
      <c r="AB89" s="26">
        <f t="shared" si="15"/>
        <v>33.841125000000005</v>
      </c>
      <c r="AC89" s="674" t="s">
        <v>15</v>
      </c>
    </row>
    <row r="90" spans="1:29" ht="25.5" x14ac:dyDescent="0.2">
      <c r="A90" s="170" t="s">
        <v>705</v>
      </c>
      <c r="B90" s="23" t="s">
        <v>10</v>
      </c>
      <c r="C90" s="62" t="s">
        <v>623</v>
      </c>
      <c r="D90" s="637" t="s">
        <v>14905</v>
      </c>
      <c r="E90" s="6" t="s">
        <v>219</v>
      </c>
      <c r="F90" s="124" t="s">
        <v>29</v>
      </c>
      <c r="G90" s="174">
        <v>6.0596423398263065E-3</v>
      </c>
      <c r="H90" s="28" t="s">
        <v>220</v>
      </c>
      <c r="I90" s="439" t="s">
        <v>14923</v>
      </c>
      <c r="J90" s="703" t="s">
        <v>14980</v>
      </c>
      <c r="K90" s="29" t="s">
        <v>29</v>
      </c>
      <c r="L90" s="29" t="str">
        <f t="shared" si="18"/>
        <v>New</v>
      </c>
      <c r="M90" s="29" t="str">
        <f t="shared" si="19"/>
        <v>NA</v>
      </c>
      <c r="N90" s="128" t="s">
        <v>15</v>
      </c>
      <c r="O90" s="30">
        <v>23.071125000000006</v>
      </c>
      <c r="P90" s="30">
        <f t="shared" si="20"/>
        <v>4.84</v>
      </c>
      <c r="Q90" s="30">
        <f t="shared" si="13"/>
        <v>27.91</v>
      </c>
      <c r="R90" s="31" t="s">
        <v>15</v>
      </c>
      <c r="S90" s="95" t="s">
        <v>659</v>
      </c>
      <c r="T90" s="43">
        <f t="shared" si="16"/>
        <v>0</v>
      </c>
      <c r="U90" s="43">
        <f t="shared" si="17"/>
        <v>0</v>
      </c>
      <c r="V90" s="31" t="s">
        <v>16</v>
      </c>
      <c r="W90" s="7"/>
      <c r="Y90" s="694" t="s">
        <v>707</v>
      </c>
      <c r="Z90" s="691">
        <v>23.071125000000006</v>
      </c>
      <c r="AA90" s="30">
        <f t="shared" si="14"/>
        <v>4.84</v>
      </c>
      <c r="AB90" s="30">
        <f t="shared" si="15"/>
        <v>27.911125000000006</v>
      </c>
      <c r="AC90" s="673" t="s">
        <v>15</v>
      </c>
    </row>
    <row r="91" spans="1:29" ht="25.5" x14ac:dyDescent="0.2">
      <c r="A91" s="170" t="s">
        <v>705</v>
      </c>
      <c r="B91" s="22" t="s">
        <v>10</v>
      </c>
      <c r="C91" s="61" t="s">
        <v>623</v>
      </c>
      <c r="D91" s="636" t="s">
        <v>221</v>
      </c>
      <c r="E91" s="2" t="s">
        <v>222</v>
      </c>
      <c r="F91" s="123">
        <v>4.2378996092380487E-5</v>
      </c>
      <c r="G91" s="173">
        <v>3.0992735042157048E-5</v>
      </c>
      <c r="H91" s="24"/>
      <c r="I91" s="440" t="s">
        <v>223</v>
      </c>
      <c r="J91" s="704" t="s">
        <v>14980</v>
      </c>
      <c r="K91" s="25">
        <v>6.82</v>
      </c>
      <c r="L91" s="25">
        <f t="shared" si="18"/>
        <v>1.5</v>
      </c>
      <c r="M91" s="25">
        <f t="shared" si="19"/>
        <v>8.32</v>
      </c>
      <c r="N91" s="129" t="s">
        <v>15</v>
      </c>
      <c r="O91" s="26">
        <v>5.2843860043348201</v>
      </c>
      <c r="P91" s="26">
        <f t="shared" si="20"/>
        <v>1.1100000000000001</v>
      </c>
      <c r="Q91" s="26">
        <f t="shared" si="13"/>
        <v>6.39</v>
      </c>
      <c r="R91" s="27" t="s">
        <v>15</v>
      </c>
      <c r="S91" s="94" t="s">
        <v>659</v>
      </c>
      <c r="T91" s="36">
        <f t="shared" si="16"/>
        <v>-0.23197115384615397</v>
      </c>
      <c r="U91" s="36">
        <f t="shared" si="17"/>
        <v>-7.1894205085773E-6</v>
      </c>
      <c r="V91" s="27" t="s">
        <v>56</v>
      </c>
      <c r="W91" s="3" t="s">
        <v>224</v>
      </c>
      <c r="Y91" s="695" t="s">
        <v>707</v>
      </c>
      <c r="Z91" s="692">
        <v>5.2843860043348201</v>
      </c>
      <c r="AA91" s="26">
        <f t="shared" si="14"/>
        <v>1.1100000000000001</v>
      </c>
      <c r="AB91" s="26">
        <f t="shared" si="15"/>
        <v>6.3943860043348204</v>
      </c>
      <c r="AC91" s="674" t="s">
        <v>15</v>
      </c>
    </row>
    <row r="92" spans="1:29" ht="25.5" x14ac:dyDescent="0.2">
      <c r="A92" s="170" t="s">
        <v>705</v>
      </c>
      <c r="B92" s="23" t="s">
        <v>10</v>
      </c>
      <c r="C92" s="62" t="s">
        <v>623</v>
      </c>
      <c r="D92" s="637" t="s">
        <v>221</v>
      </c>
      <c r="E92" s="6" t="s">
        <v>225</v>
      </c>
      <c r="F92" s="124">
        <v>5.2232099145813769E-5</v>
      </c>
      <c r="G92" s="174">
        <v>2.5343149673231445E-5</v>
      </c>
      <c r="H92" s="28"/>
      <c r="I92" s="439" t="s">
        <v>226</v>
      </c>
      <c r="J92" s="703" t="s">
        <v>14980</v>
      </c>
      <c r="K92" s="29">
        <v>6.82</v>
      </c>
      <c r="L92" s="29">
        <f t="shared" si="18"/>
        <v>1.5</v>
      </c>
      <c r="M92" s="29">
        <f t="shared" si="19"/>
        <v>8.32</v>
      </c>
      <c r="N92" s="128" t="s">
        <v>15</v>
      </c>
      <c r="O92" s="30">
        <v>5.2843860043348201</v>
      </c>
      <c r="P92" s="30">
        <f t="shared" si="20"/>
        <v>1.1100000000000001</v>
      </c>
      <c r="Q92" s="30">
        <f t="shared" si="13"/>
        <v>6.39</v>
      </c>
      <c r="R92" s="31" t="s">
        <v>15</v>
      </c>
      <c r="S92" s="95" t="s">
        <v>659</v>
      </c>
      <c r="T92" s="43">
        <f t="shared" si="16"/>
        <v>-0.23197115384615397</v>
      </c>
      <c r="U92" s="43">
        <f t="shared" si="17"/>
        <v>-5.8788796717952778E-6</v>
      </c>
      <c r="V92" s="31" t="s">
        <v>56</v>
      </c>
      <c r="W92" s="7" t="s">
        <v>224</v>
      </c>
      <c r="Y92" s="694" t="s">
        <v>707</v>
      </c>
      <c r="Z92" s="691">
        <v>5.2843860043348201</v>
      </c>
      <c r="AA92" s="30">
        <f t="shared" si="14"/>
        <v>1.1100000000000001</v>
      </c>
      <c r="AB92" s="30">
        <f t="shared" si="15"/>
        <v>6.3943860043348204</v>
      </c>
      <c r="AC92" s="673" t="s">
        <v>15</v>
      </c>
    </row>
    <row r="93" spans="1:29" x14ac:dyDescent="0.2">
      <c r="A93" s="170" t="s">
        <v>705</v>
      </c>
      <c r="B93" s="22" t="s">
        <v>10</v>
      </c>
      <c r="C93" s="61" t="s">
        <v>623</v>
      </c>
      <c r="D93" s="636" t="s">
        <v>227</v>
      </c>
      <c r="E93" s="2" t="s">
        <v>228</v>
      </c>
      <c r="F93" s="123"/>
      <c r="G93" s="173">
        <v>0</v>
      </c>
      <c r="H93" s="24"/>
      <c r="I93" s="440" t="s">
        <v>229</v>
      </c>
      <c r="J93" s="704" t="s">
        <v>14980</v>
      </c>
      <c r="K93" s="25" t="s">
        <v>29</v>
      </c>
      <c r="L93" s="25" t="str">
        <f t="shared" si="18"/>
        <v>New</v>
      </c>
      <c r="M93" s="25" t="str">
        <f t="shared" si="19"/>
        <v>NA</v>
      </c>
      <c r="N93" s="129" t="s">
        <v>15</v>
      </c>
      <c r="O93" s="26">
        <v>11.394904172566577</v>
      </c>
      <c r="P93" s="26">
        <f t="shared" si="20"/>
        <v>2.39</v>
      </c>
      <c r="Q93" s="26">
        <f t="shared" si="13"/>
        <v>13.78</v>
      </c>
      <c r="R93" s="27" t="s">
        <v>15</v>
      </c>
      <c r="S93" s="94" t="s">
        <v>659</v>
      </c>
      <c r="T93" s="36">
        <f t="shared" si="16"/>
        <v>0</v>
      </c>
      <c r="U93" s="36">
        <f t="shared" si="17"/>
        <v>0</v>
      </c>
      <c r="V93" s="27" t="s">
        <v>230</v>
      </c>
      <c r="W93" s="3"/>
      <c r="Y93" s="695" t="s">
        <v>707</v>
      </c>
      <c r="Z93" s="692">
        <v>11.394904172566577</v>
      </c>
      <c r="AA93" s="26">
        <f t="shared" si="14"/>
        <v>2.39</v>
      </c>
      <c r="AB93" s="26">
        <f t="shared" si="15"/>
        <v>13.784904172566577</v>
      </c>
      <c r="AC93" s="674" t="s">
        <v>15</v>
      </c>
    </row>
    <row r="94" spans="1:29" ht="25.5" x14ac:dyDescent="0.2">
      <c r="A94" s="170" t="s">
        <v>705</v>
      </c>
      <c r="B94" s="23" t="s">
        <v>10</v>
      </c>
      <c r="C94" s="62" t="s">
        <v>623</v>
      </c>
      <c r="D94" s="637" t="s">
        <v>221</v>
      </c>
      <c r="E94" s="6" t="s">
        <v>231</v>
      </c>
      <c r="F94" s="124">
        <v>8.6858732749775747E-6</v>
      </c>
      <c r="G94" s="174">
        <v>7.1456907945904741E-5</v>
      </c>
      <c r="H94" s="28"/>
      <c r="I94" s="439" t="s">
        <v>232</v>
      </c>
      <c r="J94" s="703" t="s">
        <v>14980</v>
      </c>
      <c r="K94" s="29">
        <v>6.82</v>
      </c>
      <c r="L94" s="29">
        <f t="shared" si="18"/>
        <v>1.5</v>
      </c>
      <c r="M94" s="29">
        <f t="shared" si="19"/>
        <v>8.32</v>
      </c>
      <c r="N94" s="128" t="s">
        <v>15</v>
      </c>
      <c r="O94" s="30">
        <v>7.7598371200848835</v>
      </c>
      <c r="P94" s="30">
        <f t="shared" si="20"/>
        <v>1.63</v>
      </c>
      <c r="Q94" s="30">
        <f t="shared" si="13"/>
        <v>9.39</v>
      </c>
      <c r="R94" s="31" t="s">
        <v>15</v>
      </c>
      <c r="S94" s="95" t="s">
        <v>659</v>
      </c>
      <c r="T94" s="43">
        <f t="shared" si="16"/>
        <v>0.12860576923076916</v>
      </c>
      <c r="U94" s="43">
        <f t="shared" si="17"/>
        <v>9.189770613235341E-6</v>
      </c>
      <c r="V94" s="31" t="s">
        <v>56</v>
      </c>
      <c r="W94" s="7"/>
      <c r="Y94" s="694" t="s">
        <v>707</v>
      </c>
      <c r="Z94" s="691">
        <v>7.7598371200848835</v>
      </c>
      <c r="AA94" s="30">
        <f t="shared" si="14"/>
        <v>1.63</v>
      </c>
      <c r="AB94" s="30">
        <f t="shared" si="15"/>
        <v>9.3898371200848842</v>
      </c>
      <c r="AC94" s="673" t="s">
        <v>15</v>
      </c>
    </row>
    <row r="95" spans="1:29" ht="25.5" x14ac:dyDescent="0.2">
      <c r="A95" s="170" t="s">
        <v>705</v>
      </c>
      <c r="B95" s="22" t="s">
        <v>10</v>
      </c>
      <c r="C95" s="61" t="s">
        <v>623</v>
      </c>
      <c r="D95" s="636" t="s">
        <v>221</v>
      </c>
      <c r="E95" s="2" t="s">
        <v>233</v>
      </c>
      <c r="F95" s="123">
        <v>1.3763471843522031E-4</v>
      </c>
      <c r="G95" s="173">
        <v>6.9019498454161246E-6</v>
      </c>
      <c r="H95" s="24"/>
      <c r="I95" s="440" t="s">
        <v>234</v>
      </c>
      <c r="J95" s="704" t="s">
        <v>14980</v>
      </c>
      <c r="K95" s="25">
        <v>6.82</v>
      </c>
      <c r="L95" s="25">
        <f t="shared" si="18"/>
        <v>1.5</v>
      </c>
      <c r="M95" s="25">
        <f t="shared" si="19"/>
        <v>8.32</v>
      </c>
      <c r="N95" s="129" t="s">
        <v>15</v>
      </c>
      <c r="O95" s="26">
        <v>5.5</v>
      </c>
      <c r="P95" s="26">
        <f t="shared" si="20"/>
        <v>1.1599999999999999</v>
      </c>
      <c r="Q95" s="26">
        <f t="shared" si="13"/>
        <v>6.66</v>
      </c>
      <c r="R95" s="27" t="s">
        <v>15</v>
      </c>
      <c r="S95" s="94" t="s">
        <v>659</v>
      </c>
      <c r="T95" s="36">
        <f t="shared" si="16"/>
        <v>-0.19951923076923073</v>
      </c>
      <c r="U95" s="36">
        <f t="shared" si="17"/>
        <v>-1.3770717239652361E-6</v>
      </c>
      <c r="V95" s="27" t="s">
        <v>39</v>
      </c>
      <c r="W95" s="3"/>
      <c r="Y95" s="695" t="s">
        <v>707</v>
      </c>
      <c r="Z95" s="692">
        <v>5.5</v>
      </c>
      <c r="AA95" s="26">
        <f t="shared" si="14"/>
        <v>1.1599999999999999</v>
      </c>
      <c r="AB95" s="26">
        <f t="shared" si="15"/>
        <v>6.66</v>
      </c>
      <c r="AC95" s="674" t="s">
        <v>15</v>
      </c>
    </row>
    <row r="96" spans="1:29" ht="25.5" x14ac:dyDescent="0.2">
      <c r="A96" s="170" t="s">
        <v>705</v>
      </c>
      <c r="B96" s="23" t="s">
        <v>10</v>
      </c>
      <c r="C96" s="62" t="s">
        <v>623</v>
      </c>
      <c r="D96" s="637" t="s">
        <v>221</v>
      </c>
      <c r="E96" s="6" t="s">
        <v>235</v>
      </c>
      <c r="F96" s="124">
        <v>7.7692452271244308E-6</v>
      </c>
      <c r="G96" s="174">
        <v>5.4834837386075219E-6</v>
      </c>
      <c r="H96" s="28"/>
      <c r="I96" s="439" t="s">
        <v>236</v>
      </c>
      <c r="J96" s="703" t="s">
        <v>14980</v>
      </c>
      <c r="K96" s="29">
        <v>6.82</v>
      </c>
      <c r="L96" s="29">
        <f t="shared" si="18"/>
        <v>1.5</v>
      </c>
      <c r="M96" s="29">
        <f t="shared" si="19"/>
        <v>8.32</v>
      </c>
      <c r="N96" s="128" t="s">
        <v>15</v>
      </c>
      <c r="O96" s="30">
        <v>9.8800000000000008</v>
      </c>
      <c r="P96" s="30">
        <f t="shared" si="20"/>
        <v>2.0699999999999998</v>
      </c>
      <c r="Q96" s="30">
        <f t="shared" si="13"/>
        <v>11.95</v>
      </c>
      <c r="R96" s="31" t="s">
        <v>15</v>
      </c>
      <c r="S96" s="95" t="s">
        <v>659</v>
      </c>
      <c r="T96" s="43">
        <f t="shared" si="16"/>
        <v>0.43629807692307687</v>
      </c>
      <c r="U96" s="43">
        <f t="shared" si="17"/>
        <v>2.3924334099934258E-6</v>
      </c>
      <c r="V96" s="31" t="s">
        <v>39</v>
      </c>
      <c r="W96" s="7" t="s">
        <v>15079</v>
      </c>
      <c r="Y96" s="694" t="s">
        <v>707</v>
      </c>
      <c r="Z96" s="691">
        <v>9.8800000000000008</v>
      </c>
      <c r="AA96" s="30">
        <f t="shared" si="14"/>
        <v>2.0699999999999998</v>
      </c>
      <c r="AB96" s="30">
        <f t="shared" si="15"/>
        <v>11.950000000000001</v>
      </c>
      <c r="AC96" s="673" t="s">
        <v>15</v>
      </c>
    </row>
    <row r="97" spans="1:29" ht="25.5" x14ac:dyDescent="0.2">
      <c r="A97" s="170" t="s">
        <v>705</v>
      </c>
      <c r="B97" s="22" t="s">
        <v>10</v>
      </c>
      <c r="C97" s="61" t="s">
        <v>623</v>
      </c>
      <c r="D97" s="636" t="s">
        <v>221</v>
      </c>
      <c r="E97" s="2" t="s">
        <v>237</v>
      </c>
      <c r="F97" s="123">
        <v>1.0822883446209802E-2</v>
      </c>
      <c r="G97" s="173">
        <v>5.534405158523722E-3</v>
      </c>
      <c r="H97" s="24"/>
      <c r="I97" s="440" t="s">
        <v>238</v>
      </c>
      <c r="J97" s="704" t="s">
        <v>14980</v>
      </c>
      <c r="K97" s="25">
        <v>6.82</v>
      </c>
      <c r="L97" s="25">
        <f t="shared" si="18"/>
        <v>1.5</v>
      </c>
      <c r="M97" s="25">
        <f t="shared" si="19"/>
        <v>8.32</v>
      </c>
      <c r="N97" s="129" t="s">
        <v>15</v>
      </c>
      <c r="O97" s="26">
        <v>7.7598371200848835</v>
      </c>
      <c r="P97" s="26">
        <f t="shared" si="20"/>
        <v>1.63</v>
      </c>
      <c r="Q97" s="26">
        <f t="shared" si="13"/>
        <v>9.39</v>
      </c>
      <c r="R97" s="27" t="s">
        <v>15</v>
      </c>
      <c r="S97" s="94" t="s">
        <v>659</v>
      </c>
      <c r="T97" s="36">
        <f t="shared" si="16"/>
        <v>0.12860576923076916</v>
      </c>
      <c r="U97" s="36">
        <f t="shared" si="17"/>
        <v>7.1175643264668022E-4</v>
      </c>
      <c r="V97" s="27" t="s">
        <v>56</v>
      </c>
      <c r="W97" s="3"/>
      <c r="Y97" s="695" t="s">
        <v>707</v>
      </c>
      <c r="Z97" s="692">
        <v>7.7598371200848835</v>
      </c>
      <c r="AA97" s="26">
        <f t="shared" si="14"/>
        <v>1.63</v>
      </c>
      <c r="AB97" s="26">
        <f t="shared" si="15"/>
        <v>9.3898371200848842</v>
      </c>
      <c r="AC97" s="674" t="s">
        <v>15</v>
      </c>
    </row>
    <row r="98" spans="1:29" ht="25.5" x14ac:dyDescent="0.2">
      <c r="A98" s="170" t="s">
        <v>705</v>
      </c>
      <c r="B98" s="23" t="s">
        <v>10</v>
      </c>
      <c r="C98" s="62" t="s">
        <v>623</v>
      </c>
      <c r="D98" s="637" t="s">
        <v>221</v>
      </c>
      <c r="E98" s="6" t="s">
        <v>239</v>
      </c>
      <c r="F98" s="124">
        <v>4.0637645064209284E-2</v>
      </c>
      <c r="G98" s="174">
        <v>7.3686684641650277E-3</v>
      </c>
      <c r="H98" s="28"/>
      <c r="I98" s="439" t="s">
        <v>240</v>
      </c>
      <c r="J98" s="703" t="s">
        <v>14980</v>
      </c>
      <c r="K98" s="29">
        <v>6.82</v>
      </c>
      <c r="L98" s="29">
        <f t="shared" si="18"/>
        <v>1.5</v>
      </c>
      <c r="M98" s="29">
        <f t="shared" si="19"/>
        <v>8.32</v>
      </c>
      <c r="N98" s="128" t="s">
        <v>15</v>
      </c>
      <c r="O98" s="30">
        <v>7.7598371200848835</v>
      </c>
      <c r="P98" s="30">
        <f t="shared" si="20"/>
        <v>1.63</v>
      </c>
      <c r="Q98" s="30">
        <f t="shared" si="13"/>
        <v>9.39</v>
      </c>
      <c r="R98" s="31" t="s">
        <v>15</v>
      </c>
      <c r="S98" s="95" t="s">
        <v>659</v>
      </c>
      <c r="T98" s="43">
        <f t="shared" si="16"/>
        <v>0.12860576923076916</v>
      </c>
      <c r="U98" s="43">
        <f t="shared" si="17"/>
        <v>9.4765327604045375E-4</v>
      </c>
      <c r="V98" s="31" t="s">
        <v>56</v>
      </c>
      <c r="W98" s="7"/>
      <c r="Y98" s="694" t="s">
        <v>707</v>
      </c>
      <c r="Z98" s="691">
        <v>7.7598371200848835</v>
      </c>
      <c r="AA98" s="30">
        <f t="shared" si="14"/>
        <v>1.63</v>
      </c>
      <c r="AB98" s="30">
        <f t="shared" si="15"/>
        <v>9.3898371200848842</v>
      </c>
      <c r="AC98" s="673" t="s">
        <v>15</v>
      </c>
    </row>
    <row r="99" spans="1:29" ht="25.5" x14ac:dyDescent="0.2">
      <c r="A99" s="170" t="s">
        <v>705</v>
      </c>
      <c r="B99" s="22" t="s">
        <v>10</v>
      </c>
      <c r="C99" s="61" t="s">
        <v>623</v>
      </c>
      <c r="D99" s="636" t="s">
        <v>221</v>
      </c>
      <c r="E99" s="2" t="s">
        <v>241</v>
      </c>
      <c r="F99" s="123">
        <v>1.4623892749125749E-2</v>
      </c>
      <c r="G99" s="173">
        <v>4.2735829270007302E-3</v>
      </c>
      <c r="H99" s="24"/>
      <c r="I99" s="440" t="s">
        <v>242</v>
      </c>
      <c r="J99" s="704" t="s">
        <v>14980</v>
      </c>
      <c r="K99" s="25">
        <v>6.82</v>
      </c>
      <c r="L99" s="25">
        <f t="shared" si="18"/>
        <v>1.5</v>
      </c>
      <c r="M99" s="25">
        <f t="shared" si="19"/>
        <v>8.32</v>
      </c>
      <c r="N99" s="129" t="s">
        <v>15</v>
      </c>
      <c r="O99" s="26">
        <v>7.7598371200848835</v>
      </c>
      <c r="P99" s="26">
        <f t="shared" si="20"/>
        <v>1.63</v>
      </c>
      <c r="Q99" s="26">
        <f t="shared" si="13"/>
        <v>9.39</v>
      </c>
      <c r="R99" s="27" t="s">
        <v>15</v>
      </c>
      <c r="S99" s="94" t="s">
        <v>659</v>
      </c>
      <c r="T99" s="36">
        <f t="shared" si="16"/>
        <v>0.12860576923076916</v>
      </c>
      <c r="U99" s="36">
        <f t="shared" si="17"/>
        <v>5.4960741969841092E-4</v>
      </c>
      <c r="V99" s="27" t="s">
        <v>56</v>
      </c>
      <c r="W99" s="3"/>
      <c r="Y99" s="695" t="s">
        <v>707</v>
      </c>
      <c r="Z99" s="692">
        <v>7.7598371200848835</v>
      </c>
      <c r="AA99" s="26">
        <f t="shared" si="14"/>
        <v>1.63</v>
      </c>
      <c r="AB99" s="26">
        <f t="shared" si="15"/>
        <v>9.3898371200848842</v>
      </c>
      <c r="AC99" s="674" t="s">
        <v>15</v>
      </c>
    </row>
    <row r="100" spans="1:29" ht="51" x14ac:dyDescent="0.2">
      <c r="A100" s="170" t="s">
        <v>705</v>
      </c>
      <c r="B100" s="23" t="s">
        <v>10</v>
      </c>
      <c r="C100" s="62" t="s">
        <v>623</v>
      </c>
      <c r="D100" s="637" t="s">
        <v>243</v>
      </c>
      <c r="E100" s="6" t="s">
        <v>244</v>
      </c>
      <c r="F100" s="124">
        <v>2.879950480402699E-3</v>
      </c>
      <c r="G100" s="174">
        <v>1.8508709194558466E-3</v>
      </c>
      <c r="H100" s="28"/>
      <c r="I100" s="439" t="s">
        <v>245</v>
      </c>
      <c r="J100" s="703" t="s">
        <v>14980</v>
      </c>
      <c r="K100" s="29">
        <v>3.09</v>
      </c>
      <c r="L100" s="29">
        <f t="shared" si="18"/>
        <v>0.68</v>
      </c>
      <c r="M100" s="29">
        <f t="shared" si="19"/>
        <v>3.77</v>
      </c>
      <c r="N100" s="128" t="s">
        <v>15</v>
      </c>
      <c r="O100" s="30">
        <v>5.2843860043348201</v>
      </c>
      <c r="P100" s="30">
        <f t="shared" si="20"/>
        <v>1.1100000000000001</v>
      </c>
      <c r="Q100" s="30">
        <f t="shared" si="13"/>
        <v>6.39</v>
      </c>
      <c r="R100" s="31" t="s">
        <v>15</v>
      </c>
      <c r="S100" s="95" t="s">
        <v>659</v>
      </c>
      <c r="T100" s="43">
        <f t="shared" si="16"/>
        <v>0.69496021220159143</v>
      </c>
      <c r="U100" s="43">
        <f t="shared" si="17"/>
        <v>1.2862816469427899E-3</v>
      </c>
      <c r="V100" s="31" t="s">
        <v>56</v>
      </c>
      <c r="W100" s="7" t="s">
        <v>15106</v>
      </c>
      <c r="Y100" s="694" t="s">
        <v>707</v>
      </c>
      <c r="Z100" s="691">
        <v>5.2843860043348201</v>
      </c>
      <c r="AA100" s="30">
        <f t="shared" si="14"/>
        <v>1.1100000000000001</v>
      </c>
      <c r="AB100" s="30">
        <f t="shared" si="15"/>
        <v>6.3943860043348204</v>
      </c>
      <c r="AC100" s="673" t="s">
        <v>15</v>
      </c>
    </row>
    <row r="101" spans="1:29" ht="25.5" x14ac:dyDescent="0.2">
      <c r="A101" s="170" t="s">
        <v>705</v>
      </c>
      <c r="B101" s="22" t="s">
        <v>10</v>
      </c>
      <c r="C101" s="61" t="s">
        <v>623</v>
      </c>
      <c r="D101" s="636" t="s">
        <v>246</v>
      </c>
      <c r="E101" s="2" t="s">
        <v>247</v>
      </c>
      <c r="F101" s="123">
        <v>4.1503273418712686E-4</v>
      </c>
      <c r="G101" s="173">
        <v>1.9088583056327754E-4</v>
      </c>
      <c r="H101" s="24"/>
      <c r="I101" s="440" t="s">
        <v>248</v>
      </c>
      <c r="J101" s="704" t="s">
        <v>14980</v>
      </c>
      <c r="K101" s="25">
        <v>3.15</v>
      </c>
      <c r="L101" s="25">
        <f t="shared" si="18"/>
        <v>0.69</v>
      </c>
      <c r="M101" s="25">
        <f t="shared" si="19"/>
        <v>3.84</v>
      </c>
      <c r="N101" s="129" t="s">
        <v>15</v>
      </c>
      <c r="O101" s="26">
        <v>5.2843860043348201</v>
      </c>
      <c r="P101" s="26">
        <f t="shared" si="20"/>
        <v>1.1100000000000001</v>
      </c>
      <c r="Q101" s="26">
        <f t="shared" si="13"/>
        <v>6.39</v>
      </c>
      <c r="R101" s="27" t="s">
        <v>15</v>
      </c>
      <c r="S101" s="94" t="s">
        <v>659</v>
      </c>
      <c r="T101" s="36">
        <f t="shared" si="16"/>
        <v>0.6640625</v>
      </c>
      <c r="U101" s="36">
        <f t="shared" si="17"/>
        <v>1.2676012185842649E-4</v>
      </c>
      <c r="V101" s="27" t="s">
        <v>56</v>
      </c>
      <c r="W101" s="3" t="s">
        <v>15080</v>
      </c>
      <c r="Y101" s="695" t="s">
        <v>707</v>
      </c>
      <c r="Z101" s="692">
        <v>5.2843860043348201</v>
      </c>
      <c r="AA101" s="26">
        <f t="shared" si="14"/>
        <v>1.1100000000000001</v>
      </c>
      <c r="AB101" s="26">
        <f t="shared" si="15"/>
        <v>6.3943860043348204</v>
      </c>
      <c r="AC101" s="674" t="s">
        <v>15</v>
      </c>
    </row>
    <row r="102" spans="1:29" ht="25.5" x14ac:dyDescent="0.2">
      <c r="A102" s="170" t="s">
        <v>705</v>
      </c>
      <c r="B102" s="52" t="s">
        <v>10</v>
      </c>
      <c r="C102" s="63" t="s">
        <v>623</v>
      </c>
      <c r="D102" s="641" t="s">
        <v>221</v>
      </c>
      <c r="E102" s="64" t="s">
        <v>249</v>
      </c>
      <c r="F102" s="125">
        <v>7.1631685593918733E-5</v>
      </c>
      <c r="G102" s="175">
        <v>3.5223664231056799E-5</v>
      </c>
      <c r="H102" s="65"/>
      <c r="I102" s="448" t="s">
        <v>250</v>
      </c>
      <c r="J102" s="705" t="s">
        <v>14980</v>
      </c>
      <c r="K102" s="67">
        <v>6.82</v>
      </c>
      <c r="L102" s="67">
        <f t="shared" si="18"/>
        <v>1.5</v>
      </c>
      <c r="M102" s="67">
        <f t="shared" si="19"/>
        <v>8.32</v>
      </c>
      <c r="N102" s="131" t="s">
        <v>15</v>
      </c>
      <c r="O102" s="68">
        <v>5.2843860043348201</v>
      </c>
      <c r="P102" s="68">
        <f t="shared" si="20"/>
        <v>1.1100000000000001</v>
      </c>
      <c r="Q102" s="68">
        <f t="shared" si="13"/>
        <v>6.39</v>
      </c>
      <c r="R102" s="66" t="s">
        <v>15</v>
      </c>
      <c r="S102" s="96" t="s">
        <v>659</v>
      </c>
      <c r="T102" s="69">
        <f t="shared" si="16"/>
        <v>-0.23197115384615397</v>
      </c>
      <c r="U102" s="69">
        <f t="shared" si="17"/>
        <v>-8.1708740343677474E-6</v>
      </c>
      <c r="V102" s="66" t="s">
        <v>56</v>
      </c>
      <c r="W102" s="70" t="s">
        <v>224</v>
      </c>
      <c r="Y102" s="696" t="s">
        <v>707</v>
      </c>
      <c r="Z102" s="697">
        <v>5.2843860043348201</v>
      </c>
      <c r="AA102" s="675">
        <f t="shared" si="14"/>
        <v>1.1100000000000001</v>
      </c>
      <c r="AB102" s="675">
        <f t="shared" si="15"/>
        <v>6.3943860043348204</v>
      </c>
      <c r="AC102" s="676" t="s">
        <v>15</v>
      </c>
    </row>
    <row r="103" spans="1:29" s="182" customFormat="1" ht="9.9499999999999993" customHeight="1" x14ac:dyDescent="0.2">
      <c r="A103" s="178"/>
      <c r="B103" s="179"/>
      <c r="C103" s="180"/>
      <c r="D103" s="181"/>
      <c r="E103" s="195"/>
      <c r="F103" s="196"/>
      <c r="G103" s="197"/>
      <c r="H103" s="181"/>
      <c r="I103" s="446"/>
      <c r="J103" s="199"/>
      <c r="K103" s="200"/>
      <c r="L103" s="200"/>
      <c r="M103" s="200"/>
      <c r="N103" s="199"/>
      <c r="O103" s="200"/>
      <c r="P103" s="200"/>
      <c r="Q103" s="200"/>
      <c r="R103" s="199"/>
      <c r="S103" s="202"/>
      <c r="T103" s="203"/>
      <c r="U103" s="203"/>
      <c r="V103" s="199"/>
      <c r="W103" s="198"/>
    </row>
    <row r="104" spans="1:29" ht="18.75" thickBot="1" x14ac:dyDescent="0.25">
      <c r="A104" s="170" t="s">
        <v>705</v>
      </c>
      <c r="B104" s="1" t="s">
        <v>0</v>
      </c>
      <c r="C104" s="177"/>
      <c r="D104" s="710" t="s">
        <v>709</v>
      </c>
      <c r="E104" s="711"/>
      <c r="F104" s="711"/>
      <c r="G104" s="712"/>
      <c r="H104" s="713"/>
      <c r="I104" s="714"/>
      <c r="J104" s="711"/>
      <c r="K104" s="715"/>
      <c r="L104" s="715"/>
      <c r="M104" s="728"/>
      <c r="N104" s="711"/>
      <c r="O104" s="716"/>
      <c r="P104" s="717"/>
      <c r="Q104" s="730"/>
      <c r="R104" s="711"/>
      <c r="S104" s="711"/>
      <c r="T104" s="718"/>
      <c r="U104" s="718"/>
      <c r="V104" s="719"/>
      <c r="W104" s="720"/>
    </row>
    <row r="105" spans="1:29" ht="39" thickBot="1" x14ac:dyDescent="0.25">
      <c r="A105" s="170" t="s">
        <v>705</v>
      </c>
      <c r="B105" s="1" t="s">
        <v>0</v>
      </c>
      <c r="C105" s="169" t="s">
        <v>1</v>
      </c>
      <c r="D105" s="721" t="s">
        <v>2</v>
      </c>
      <c r="E105" s="711" t="s">
        <v>3</v>
      </c>
      <c r="F105" s="711" t="s">
        <v>706</v>
      </c>
      <c r="G105" s="712" t="s">
        <v>780</v>
      </c>
      <c r="H105" s="722" t="s">
        <v>4</v>
      </c>
      <c r="I105" s="714" t="s">
        <v>5</v>
      </c>
      <c r="J105" s="723" t="s">
        <v>624</v>
      </c>
      <c r="K105" s="724" t="s">
        <v>698</v>
      </c>
      <c r="L105" s="724" t="s">
        <v>699</v>
      </c>
      <c r="M105" s="729" t="s">
        <v>700</v>
      </c>
      <c r="N105" s="723" t="s">
        <v>6</v>
      </c>
      <c r="O105" s="716" t="s">
        <v>702</v>
      </c>
      <c r="P105" s="717" t="s">
        <v>703</v>
      </c>
      <c r="Q105" s="661" t="s">
        <v>704</v>
      </c>
      <c r="R105" s="711" t="s">
        <v>6</v>
      </c>
      <c r="S105" s="711" t="s">
        <v>651</v>
      </c>
      <c r="T105" s="725" t="s">
        <v>714</v>
      </c>
      <c r="U105" s="725" t="s">
        <v>715</v>
      </c>
      <c r="V105" s="726" t="s">
        <v>8</v>
      </c>
      <c r="W105" s="727" t="s">
        <v>9</v>
      </c>
    </row>
    <row r="106" spans="1:29" x14ac:dyDescent="0.2">
      <c r="A106" s="170" t="s">
        <v>705</v>
      </c>
      <c r="B106" s="53" t="s">
        <v>10</v>
      </c>
      <c r="C106" s="54" t="s">
        <v>650</v>
      </c>
      <c r="D106" s="56" t="s">
        <v>251</v>
      </c>
      <c r="E106" s="55" t="s">
        <v>252</v>
      </c>
      <c r="F106" s="126"/>
      <c r="G106" s="176">
        <v>0</v>
      </c>
      <c r="H106" s="56" t="s">
        <v>253</v>
      </c>
      <c r="I106" s="447" t="s">
        <v>254</v>
      </c>
      <c r="J106" s="702" t="s">
        <v>14980</v>
      </c>
      <c r="K106" s="58" t="s">
        <v>29</v>
      </c>
      <c r="L106" s="58" t="str">
        <f t="shared" si="18"/>
        <v>New</v>
      </c>
      <c r="M106" s="58" t="str">
        <f t="shared" si="19"/>
        <v>NA</v>
      </c>
      <c r="N106" s="132" t="s">
        <v>14</v>
      </c>
      <c r="O106" s="59">
        <v>0</v>
      </c>
      <c r="P106" s="59">
        <f t="shared" ref="P106:P124" si="21">ROUND(O106*0.21,2)</f>
        <v>0</v>
      </c>
      <c r="Q106" s="59">
        <f t="shared" ref="Q106:Q124" si="22">ROUND(SUM(O106:P106),2)</f>
        <v>0</v>
      </c>
      <c r="R106" s="57" t="s">
        <v>14</v>
      </c>
      <c r="S106" s="97" t="s">
        <v>659</v>
      </c>
      <c r="T106" s="60">
        <f t="shared" ref="T106:T124" si="23">IF(M106="NA",0,Q106/M106-1)</f>
        <v>0</v>
      </c>
      <c r="U106" s="60">
        <f t="shared" ref="U106:U124" si="24">IF(G106=0,0,G106*T106)</f>
        <v>0</v>
      </c>
      <c r="V106" s="57"/>
      <c r="W106" s="707" t="s">
        <v>15146</v>
      </c>
    </row>
    <row r="107" spans="1:29" x14ac:dyDescent="0.2">
      <c r="A107" s="170" t="s">
        <v>705</v>
      </c>
      <c r="B107" s="23" t="s">
        <v>10</v>
      </c>
      <c r="C107" s="38" t="s">
        <v>650</v>
      </c>
      <c r="D107" s="28" t="s">
        <v>255</v>
      </c>
      <c r="E107" s="6" t="s">
        <v>256</v>
      </c>
      <c r="F107" s="124">
        <v>9.0872319464396174E-5</v>
      </c>
      <c r="G107" s="174">
        <v>0</v>
      </c>
      <c r="H107" s="28" t="s">
        <v>253</v>
      </c>
      <c r="I107" s="439" t="s">
        <v>257</v>
      </c>
      <c r="J107" s="703" t="s">
        <v>14980</v>
      </c>
      <c r="K107" s="29" t="s">
        <v>29</v>
      </c>
      <c r="L107" s="29" t="str">
        <f t="shared" si="18"/>
        <v>New</v>
      </c>
      <c r="M107" s="29" t="str">
        <f t="shared" si="19"/>
        <v>NA</v>
      </c>
      <c r="N107" s="128" t="s">
        <v>14</v>
      </c>
      <c r="O107" s="30"/>
      <c r="P107" s="30">
        <f t="shared" si="21"/>
        <v>0</v>
      </c>
      <c r="Q107" s="30">
        <f t="shared" si="22"/>
        <v>0</v>
      </c>
      <c r="R107" s="31" t="s">
        <v>14</v>
      </c>
      <c r="S107" s="95" t="s">
        <v>661</v>
      </c>
      <c r="T107" s="43">
        <f t="shared" si="23"/>
        <v>0</v>
      </c>
      <c r="U107" s="43">
        <f t="shared" si="24"/>
        <v>0</v>
      </c>
      <c r="V107" s="31" t="s">
        <v>39</v>
      </c>
      <c r="W107" s="11" t="s">
        <v>15130</v>
      </c>
    </row>
    <row r="108" spans="1:29" ht="63.75" x14ac:dyDescent="0.2">
      <c r="A108" s="170" t="s">
        <v>705</v>
      </c>
      <c r="B108" s="22" t="s">
        <v>10</v>
      </c>
      <c r="C108" s="37" t="s">
        <v>650</v>
      </c>
      <c r="D108" s="24" t="s">
        <v>255</v>
      </c>
      <c r="E108" s="2" t="s">
        <v>258</v>
      </c>
      <c r="F108" s="123">
        <v>1.1072057493246893E-3</v>
      </c>
      <c r="G108" s="173">
        <v>7.0292744709721786E-4</v>
      </c>
      <c r="H108" s="24" t="s">
        <v>259</v>
      </c>
      <c r="I108" s="440" t="s">
        <v>260</v>
      </c>
      <c r="J108" s="704" t="s">
        <v>14980</v>
      </c>
      <c r="K108" s="25">
        <v>103.89</v>
      </c>
      <c r="L108" s="25">
        <f t="shared" si="18"/>
        <v>22.86</v>
      </c>
      <c r="M108" s="25">
        <f t="shared" si="19"/>
        <v>126.75</v>
      </c>
      <c r="N108" s="129" t="s">
        <v>14</v>
      </c>
      <c r="O108" s="26">
        <v>142.44999999999999</v>
      </c>
      <c r="P108" s="26">
        <f t="shared" si="21"/>
        <v>29.91</v>
      </c>
      <c r="Q108" s="26">
        <f t="shared" si="22"/>
        <v>172.36</v>
      </c>
      <c r="R108" s="27" t="s">
        <v>14</v>
      </c>
      <c r="S108" s="94" t="s">
        <v>659</v>
      </c>
      <c r="T108" s="36">
        <f t="shared" si="23"/>
        <v>0.35984220907297848</v>
      </c>
      <c r="U108" s="36">
        <f t="shared" si="24"/>
        <v>2.5294296538149212E-4</v>
      </c>
      <c r="V108" s="27" t="s">
        <v>39</v>
      </c>
      <c r="W108" s="10" t="s">
        <v>15113</v>
      </c>
    </row>
    <row r="109" spans="1:29" ht="25.5" x14ac:dyDescent="0.2">
      <c r="A109" s="170" t="s">
        <v>705</v>
      </c>
      <c r="B109" s="23" t="s">
        <v>10</v>
      </c>
      <c r="C109" s="38" t="s">
        <v>650</v>
      </c>
      <c r="D109" s="28" t="s">
        <v>255</v>
      </c>
      <c r="E109" s="6" t="s">
        <v>261</v>
      </c>
      <c r="F109" s="124">
        <v>2.491833746364522E-3</v>
      </c>
      <c r="G109" s="174">
        <v>1.5811610939867036E-3</v>
      </c>
      <c r="H109" s="28" t="s">
        <v>253</v>
      </c>
      <c r="I109" s="439" t="s">
        <v>262</v>
      </c>
      <c r="J109" s="703" t="s">
        <v>14980</v>
      </c>
      <c r="K109" s="29">
        <v>103.89</v>
      </c>
      <c r="L109" s="29">
        <f t="shared" si="18"/>
        <v>22.86</v>
      </c>
      <c r="M109" s="29">
        <f t="shared" si="19"/>
        <v>126.75</v>
      </c>
      <c r="N109" s="128" t="s">
        <v>14</v>
      </c>
      <c r="O109" s="30">
        <v>142.44999999999999</v>
      </c>
      <c r="P109" s="30">
        <f t="shared" si="21"/>
        <v>29.91</v>
      </c>
      <c r="Q109" s="30">
        <f t="shared" si="22"/>
        <v>172.36</v>
      </c>
      <c r="R109" s="31" t="s">
        <v>14</v>
      </c>
      <c r="S109" s="95" t="s">
        <v>659</v>
      </c>
      <c r="T109" s="43">
        <f t="shared" si="23"/>
        <v>0.35984220907297848</v>
      </c>
      <c r="U109" s="43">
        <f t="shared" si="24"/>
        <v>5.6896850096042277E-4</v>
      </c>
      <c r="V109" s="31" t="s">
        <v>39</v>
      </c>
      <c r="W109" s="11" t="s">
        <v>15082</v>
      </c>
    </row>
    <row r="110" spans="1:29" x14ac:dyDescent="0.2">
      <c r="A110" s="170" t="s">
        <v>705</v>
      </c>
      <c r="B110" s="22" t="s">
        <v>10</v>
      </c>
      <c r="C110" s="37" t="s">
        <v>650</v>
      </c>
      <c r="D110" s="24" t="s">
        <v>255</v>
      </c>
      <c r="E110" s="2" t="s">
        <v>263</v>
      </c>
      <c r="F110" s="123">
        <v>5.4081191341438288E-6</v>
      </c>
      <c r="G110" s="173">
        <v>6.6691884197321076E-6</v>
      </c>
      <c r="H110" s="24" t="s">
        <v>253</v>
      </c>
      <c r="I110" s="440" t="s">
        <v>264</v>
      </c>
      <c r="J110" s="704" t="s">
        <v>14980</v>
      </c>
      <c r="K110" s="25">
        <v>103.89</v>
      </c>
      <c r="L110" s="25">
        <f t="shared" si="18"/>
        <v>22.86</v>
      </c>
      <c r="M110" s="25">
        <f t="shared" si="19"/>
        <v>126.75</v>
      </c>
      <c r="N110" s="129" t="s">
        <v>14</v>
      </c>
      <c r="O110" s="26">
        <v>142.44999999999999</v>
      </c>
      <c r="P110" s="26">
        <f t="shared" si="21"/>
        <v>29.91</v>
      </c>
      <c r="Q110" s="26">
        <f t="shared" si="22"/>
        <v>172.36</v>
      </c>
      <c r="R110" s="27" t="s">
        <v>14</v>
      </c>
      <c r="S110" s="94" t="s">
        <v>659</v>
      </c>
      <c r="T110" s="36">
        <f t="shared" si="23"/>
        <v>0.35984220907297848</v>
      </c>
      <c r="U110" s="36">
        <f t="shared" si="24"/>
        <v>2.3998554936803279E-6</v>
      </c>
      <c r="V110" s="27" t="s">
        <v>39</v>
      </c>
      <c r="W110" s="10" t="s">
        <v>15080</v>
      </c>
    </row>
    <row r="111" spans="1:29" x14ac:dyDescent="0.2">
      <c r="A111" s="170" t="s">
        <v>705</v>
      </c>
      <c r="B111" s="23" t="s">
        <v>10</v>
      </c>
      <c r="C111" s="38" t="s">
        <v>650</v>
      </c>
      <c r="D111" s="28" t="s">
        <v>265</v>
      </c>
      <c r="E111" s="6" t="s">
        <v>266</v>
      </c>
      <c r="F111" s="124"/>
      <c r="G111" s="174">
        <v>0</v>
      </c>
      <c r="H111" s="28" t="s">
        <v>253</v>
      </c>
      <c r="I111" s="439" t="s">
        <v>267</v>
      </c>
      <c r="J111" s="703" t="s">
        <v>14980</v>
      </c>
      <c r="K111" s="29" t="s">
        <v>29</v>
      </c>
      <c r="L111" s="29" t="str">
        <f t="shared" si="18"/>
        <v>New</v>
      </c>
      <c r="M111" s="29" t="str">
        <f t="shared" si="19"/>
        <v>NA</v>
      </c>
      <c r="N111" s="128" t="s">
        <v>14</v>
      </c>
      <c r="O111" s="30">
        <v>142.44999999999999</v>
      </c>
      <c r="P111" s="30">
        <f t="shared" si="21"/>
        <v>29.91</v>
      </c>
      <c r="Q111" s="30">
        <f t="shared" si="22"/>
        <v>172.36</v>
      </c>
      <c r="R111" s="31" t="s">
        <v>14</v>
      </c>
      <c r="S111" s="95" t="s">
        <v>659</v>
      </c>
      <c r="T111" s="43">
        <f t="shared" si="23"/>
        <v>0</v>
      </c>
      <c r="U111" s="43">
        <f t="shared" si="24"/>
        <v>0</v>
      </c>
      <c r="V111" s="31" t="s">
        <v>39</v>
      </c>
      <c r="W111" s="11"/>
    </row>
    <row r="112" spans="1:29" x14ac:dyDescent="0.2">
      <c r="A112" s="170" t="s">
        <v>705</v>
      </c>
      <c r="B112" s="22" t="s">
        <v>10</v>
      </c>
      <c r="C112" s="37" t="s">
        <v>650</v>
      </c>
      <c r="D112" s="24" t="s">
        <v>268</v>
      </c>
      <c r="E112" s="2" t="s">
        <v>269</v>
      </c>
      <c r="F112" s="123"/>
      <c r="G112" s="173">
        <v>0</v>
      </c>
      <c r="H112" s="24"/>
      <c r="I112" s="440"/>
      <c r="J112" s="704" t="s">
        <v>14980</v>
      </c>
      <c r="K112" s="25">
        <v>84.09</v>
      </c>
      <c r="L112" s="25">
        <f t="shared" si="18"/>
        <v>18.5</v>
      </c>
      <c r="M112" s="25">
        <f t="shared" si="19"/>
        <v>102.59</v>
      </c>
      <c r="N112" s="129" t="s">
        <v>14</v>
      </c>
      <c r="O112" s="26">
        <v>82</v>
      </c>
      <c r="P112" s="26">
        <f t="shared" si="21"/>
        <v>17.22</v>
      </c>
      <c r="Q112" s="26">
        <f t="shared" si="22"/>
        <v>99.22</v>
      </c>
      <c r="R112" s="27" t="s">
        <v>14</v>
      </c>
      <c r="S112" s="94" t="s">
        <v>659</v>
      </c>
      <c r="T112" s="36">
        <f t="shared" si="23"/>
        <v>-3.2849205575592233E-2</v>
      </c>
      <c r="U112" s="36">
        <f t="shared" si="24"/>
        <v>0</v>
      </c>
      <c r="V112" s="27" t="s">
        <v>56</v>
      </c>
      <c r="W112" s="10"/>
    </row>
    <row r="113" spans="1:23" x14ac:dyDescent="0.2">
      <c r="A113" s="170" t="s">
        <v>705</v>
      </c>
      <c r="B113" s="23" t="s">
        <v>10</v>
      </c>
      <c r="C113" s="38" t="s">
        <v>650</v>
      </c>
      <c r="D113" s="28" t="s">
        <v>270</v>
      </c>
      <c r="E113" s="6" t="s">
        <v>271</v>
      </c>
      <c r="F113" s="124"/>
      <c r="G113" s="174">
        <v>1.7371851261822277E-3</v>
      </c>
      <c r="H113" s="28" t="s">
        <v>272</v>
      </c>
      <c r="I113" s="439" t="s">
        <v>273</v>
      </c>
      <c r="J113" s="703" t="s">
        <v>14980</v>
      </c>
      <c r="K113" s="29">
        <v>489.2</v>
      </c>
      <c r="L113" s="29">
        <f t="shared" si="18"/>
        <v>107.62</v>
      </c>
      <c r="M113" s="29">
        <f t="shared" si="19"/>
        <v>596.81999999999994</v>
      </c>
      <c r="N113" s="128" t="s">
        <v>14</v>
      </c>
      <c r="O113" s="30">
        <v>461.42250000000007</v>
      </c>
      <c r="P113" s="30">
        <f t="shared" si="21"/>
        <v>96.9</v>
      </c>
      <c r="Q113" s="30">
        <f t="shared" si="22"/>
        <v>558.32000000000005</v>
      </c>
      <c r="R113" s="31" t="s">
        <v>14</v>
      </c>
      <c r="S113" s="95" t="s">
        <v>659</v>
      </c>
      <c r="T113" s="43">
        <f t="shared" si="23"/>
        <v>-6.45085620455077E-2</v>
      </c>
      <c r="U113" s="43">
        <f t="shared" si="24"/>
        <v>-1.1206331449685936E-4</v>
      </c>
      <c r="V113" s="31" t="s">
        <v>195</v>
      </c>
      <c r="W113" s="11" t="s">
        <v>196</v>
      </c>
    </row>
    <row r="114" spans="1:23" ht="25.5" x14ac:dyDescent="0.2">
      <c r="A114" s="170" t="s">
        <v>705</v>
      </c>
      <c r="B114" s="22" t="s">
        <v>10</v>
      </c>
      <c r="C114" s="37" t="s">
        <v>650</v>
      </c>
      <c r="D114" s="24" t="s">
        <v>274</v>
      </c>
      <c r="E114" s="2" t="s">
        <v>275</v>
      </c>
      <c r="F114" s="123">
        <v>2.1042149507295913E-5</v>
      </c>
      <c r="G114" s="173">
        <v>4.8931901189726857E-5</v>
      </c>
      <c r="H114" s="24" t="s">
        <v>253</v>
      </c>
      <c r="I114" s="440" t="s">
        <v>276</v>
      </c>
      <c r="J114" s="704" t="s">
        <v>14980</v>
      </c>
      <c r="K114" s="25">
        <v>94.18</v>
      </c>
      <c r="L114" s="25">
        <f t="shared" si="18"/>
        <v>20.72</v>
      </c>
      <c r="M114" s="25">
        <f t="shared" si="19"/>
        <v>114.9</v>
      </c>
      <c r="N114" s="129" t="s">
        <v>14</v>
      </c>
      <c r="O114" s="26">
        <v>133.6075666453153</v>
      </c>
      <c r="P114" s="26">
        <f t="shared" si="21"/>
        <v>28.06</v>
      </c>
      <c r="Q114" s="26">
        <f t="shared" si="22"/>
        <v>161.66999999999999</v>
      </c>
      <c r="R114" s="27" t="s">
        <v>14</v>
      </c>
      <c r="S114" s="94" t="s">
        <v>659</v>
      </c>
      <c r="T114" s="36">
        <f t="shared" si="23"/>
        <v>0.40704960835509119</v>
      </c>
      <c r="U114" s="36">
        <f t="shared" si="24"/>
        <v>1.9917711215348336E-5</v>
      </c>
      <c r="V114" s="27" t="s">
        <v>230</v>
      </c>
      <c r="W114" s="10" t="s">
        <v>15083</v>
      </c>
    </row>
    <row r="115" spans="1:23" x14ac:dyDescent="0.2">
      <c r="A115" s="170" t="s">
        <v>705</v>
      </c>
      <c r="B115" s="23" t="s">
        <v>10</v>
      </c>
      <c r="C115" s="38" t="s">
        <v>650</v>
      </c>
      <c r="D115" s="28" t="s">
        <v>274</v>
      </c>
      <c r="E115" s="6" t="s">
        <v>277</v>
      </c>
      <c r="F115" s="124">
        <v>1.1422822328302078E-5</v>
      </c>
      <c r="G115" s="174">
        <v>4.7770542651575989E-6</v>
      </c>
      <c r="H115" s="28" t="s">
        <v>253</v>
      </c>
      <c r="I115" s="439" t="s">
        <v>55</v>
      </c>
      <c r="J115" s="703" t="s">
        <v>14980</v>
      </c>
      <c r="K115" s="29">
        <v>94.18</v>
      </c>
      <c r="L115" s="29">
        <f t="shared" si="18"/>
        <v>20.72</v>
      </c>
      <c r="M115" s="29">
        <f t="shared" si="19"/>
        <v>114.9</v>
      </c>
      <c r="N115" s="128" t="s">
        <v>14</v>
      </c>
      <c r="O115" s="30">
        <v>111.3396388710961</v>
      </c>
      <c r="P115" s="30">
        <f t="shared" si="21"/>
        <v>23.38</v>
      </c>
      <c r="Q115" s="30">
        <f t="shared" si="22"/>
        <v>134.72</v>
      </c>
      <c r="R115" s="31" t="s">
        <v>14</v>
      </c>
      <c r="S115" s="95" t="s">
        <v>659</v>
      </c>
      <c r="T115" s="43">
        <f t="shared" si="23"/>
        <v>0.17249782419495197</v>
      </c>
      <c r="U115" s="43">
        <f t="shared" si="24"/>
        <v>8.2403146680090096E-7</v>
      </c>
      <c r="V115" s="31" t="s">
        <v>56</v>
      </c>
      <c r="W115" s="11" t="s">
        <v>278</v>
      </c>
    </row>
    <row r="116" spans="1:23" x14ac:dyDescent="0.2">
      <c r="A116" s="170" t="s">
        <v>705</v>
      </c>
      <c r="B116" s="22" t="s">
        <v>10</v>
      </c>
      <c r="C116" s="37" t="s">
        <v>650</v>
      </c>
      <c r="D116" s="24" t="s">
        <v>274</v>
      </c>
      <c r="E116" s="2" t="s">
        <v>279</v>
      </c>
      <c r="F116" s="123">
        <v>1.0861699137796454E-3</v>
      </c>
      <c r="G116" s="173">
        <v>5.8076045829113924E-4</v>
      </c>
      <c r="H116" s="24" t="s">
        <v>253</v>
      </c>
      <c r="I116" s="440" t="s">
        <v>280</v>
      </c>
      <c r="J116" s="704" t="s">
        <v>14980</v>
      </c>
      <c r="K116" s="25">
        <v>94.18</v>
      </c>
      <c r="L116" s="25">
        <f t="shared" si="18"/>
        <v>20.72</v>
      </c>
      <c r="M116" s="25">
        <f t="shared" si="19"/>
        <v>114.9</v>
      </c>
      <c r="N116" s="129" t="s">
        <v>14</v>
      </c>
      <c r="O116" s="26">
        <v>111.3396388710961</v>
      </c>
      <c r="P116" s="26">
        <f t="shared" si="21"/>
        <v>23.38</v>
      </c>
      <c r="Q116" s="26">
        <f t="shared" si="22"/>
        <v>134.72</v>
      </c>
      <c r="R116" s="27" t="s">
        <v>14</v>
      </c>
      <c r="S116" s="94" t="s">
        <v>659</v>
      </c>
      <c r="T116" s="36">
        <f t="shared" si="23"/>
        <v>0.17249782419495197</v>
      </c>
      <c r="U116" s="36">
        <f t="shared" si="24"/>
        <v>1.0017991543368467E-4</v>
      </c>
      <c r="V116" s="27" t="s">
        <v>56</v>
      </c>
      <c r="W116" s="10"/>
    </row>
    <row r="117" spans="1:23" x14ac:dyDescent="0.2">
      <c r="A117" s="170" t="s">
        <v>705</v>
      </c>
      <c r="B117" s="23" t="s">
        <v>10</v>
      </c>
      <c r="C117" s="38" t="s">
        <v>650</v>
      </c>
      <c r="D117" s="28" t="s">
        <v>274</v>
      </c>
      <c r="E117" s="6" t="s">
        <v>281</v>
      </c>
      <c r="F117" s="124">
        <v>0.23939720879786114</v>
      </c>
      <c r="G117" s="174">
        <v>0.13483980984656238</v>
      </c>
      <c r="H117" s="28" t="s">
        <v>253</v>
      </c>
      <c r="I117" s="439" t="s">
        <v>282</v>
      </c>
      <c r="J117" s="703" t="s">
        <v>14980</v>
      </c>
      <c r="K117" s="29">
        <v>94.18</v>
      </c>
      <c r="L117" s="29">
        <f t="shared" si="18"/>
        <v>20.72</v>
      </c>
      <c r="M117" s="29">
        <f t="shared" si="19"/>
        <v>114.9</v>
      </c>
      <c r="N117" s="128" t="s">
        <v>14</v>
      </c>
      <c r="O117" s="30">
        <v>104.13378526864435</v>
      </c>
      <c r="P117" s="30">
        <f t="shared" si="21"/>
        <v>21.87</v>
      </c>
      <c r="Q117" s="30">
        <f t="shared" si="22"/>
        <v>126</v>
      </c>
      <c r="R117" s="31" t="s">
        <v>14</v>
      </c>
      <c r="S117" s="95" t="s">
        <v>15144</v>
      </c>
      <c r="T117" s="43">
        <f t="shared" si="23"/>
        <v>9.6605744125326298E-2</v>
      </c>
      <c r="U117" s="43">
        <f t="shared" si="24"/>
        <v>1.3026300167944659E-2</v>
      </c>
      <c r="V117" s="31" t="s">
        <v>184</v>
      </c>
      <c r="W117" s="11" t="s">
        <v>15145</v>
      </c>
    </row>
    <row r="118" spans="1:23" x14ac:dyDescent="0.2">
      <c r="A118" s="170" t="s">
        <v>705</v>
      </c>
      <c r="B118" s="22" t="s">
        <v>10</v>
      </c>
      <c r="C118" s="37" t="s">
        <v>650</v>
      </c>
      <c r="D118" s="24" t="s">
        <v>53</v>
      </c>
      <c r="E118" s="2" t="s">
        <v>283</v>
      </c>
      <c r="F118" s="123">
        <v>0.19108663180048208</v>
      </c>
      <c r="G118" s="173">
        <v>2.2802549823172286E-3</v>
      </c>
      <c r="H118" s="24" t="s">
        <v>284</v>
      </c>
      <c r="I118" s="440" t="s">
        <v>285</v>
      </c>
      <c r="J118" s="704" t="s">
        <v>14980</v>
      </c>
      <c r="K118" s="25">
        <v>84.09</v>
      </c>
      <c r="L118" s="25">
        <f t="shared" si="18"/>
        <v>18.5</v>
      </c>
      <c r="M118" s="25">
        <f t="shared" si="19"/>
        <v>102.59</v>
      </c>
      <c r="N118" s="129" t="s">
        <v>14</v>
      </c>
      <c r="O118" s="26">
        <v>90.016439927527898</v>
      </c>
      <c r="P118" s="26">
        <f t="shared" si="21"/>
        <v>18.899999999999999</v>
      </c>
      <c r="Q118" s="26">
        <f t="shared" si="22"/>
        <v>108.92</v>
      </c>
      <c r="R118" s="27" t="s">
        <v>14</v>
      </c>
      <c r="S118" s="94" t="s">
        <v>15144</v>
      </c>
      <c r="T118" s="36">
        <f t="shared" si="23"/>
        <v>6.1701920265132992E-2</v>
      </c>
      <c r="U118" s="36">
        <f t="shared" si="24"/>
        <v>1.4069611110310989E-4</v>
      </c>
      <c r="V118" s="27" t="s">
        <v>56</v>
      </c>
      <c r="W118" s="10" t="s">
        <v>15145</v>
      </c>
    </row>
    <row r="119" spans="1:23" x14ac:dyDescent="0.2">
      <c r="A119" s="170" t="s">
        <v>705</v>
      </c>
      <c r="B119" s="23" t="s">
        <v>10</v>
      </c>
      <c r="C119" s="38" t="s">
        <v>650</v>
      </c>
      <c r="D119" s="28" t="s">
        <v>53</v>
      </c>
      <c r="E119" s="6" t="s">
        <v>286</v>
      </c>
      <c r="F119" s="124">
        <v>0.15477050087344413</v>
      </c>
      <c r="G119" s="174">
        <v>7.1032856778480372E-3</v>
      </c>
      <c r="H119" s="28" t="s">
        <v>284</v>
      </c>
      <c r="I119" s="439" t="s">
        <v>287</v>
      </c>
      <c r="J119" s="703" t="s">
        <v>14980</v>
      </c>
      <c r="K119" s="29">
        <v>84.09</v>
      </c>
      <c r="L119" s="29">
        <f t="shared" si="18"/>
        <v>18.5</v>
      </c>
      <c r="M119" s="29">
        <f t="shared" si="19"/>
        <v>102.59</v>
      </c>
      <c r="N119" s="128" t="s">
        <v>14</v>
      </c>
      <c r="O119" s="30">
        <v>82</v>
      </c>
      <c r="P119" s="30">
        <f t="shared" si="21"/>
        <v>17.22</v>
      </c>
      <c r="Q119" s="30">
        <f t="shared" si="22"/>
        <v>99.22</v>
      </c>
      <c r="R119" s="31" t="s">
        <v>14</v>
      </c>
      <c r="S119" s="95" t="s">
        <v>659</v>
      </c>
      <c r="T119" s="43">
        <f t="shared" si="23"/>
        <v>-3.2849205575592233E-2</v>
      </c>
      <c r="U119" s="43">
        <f t="shared" si="24"/>
        <v>-2.333372914937902E-4</v>
      </c>
      <c r="V119" s="31" t="s">
        <v>56</v>
      </c>
      <c r="W119" s="11"/>
    </row>
    <row r="120" spans="1:23" x14ac:dyDescent="0.2">
      <c r="A120" s="170" t="s">
        <v>705</v>
      </c>
      <c r="B120" s="22" t="s">
        <v>10</v>
      </c>
      <c r="C120" s="37" t="s">
        <v>650</v>
      </c>
      <c r="D120" s="24" t="s">
        <v>53</v>
      </c>
      <c r="E120" s="2" t="s">
        <v>288</v>
      </c>
      <c r="F120" s="123">
        <v>5.8891141573444938E-2</v>
      </c>
      <c r="G120" s="173">
        <v>4.3655551975768718E-4</v>
      </c>
      <c r="H120" s="24" t="s">
        <v>253</v>
      </c>
      <c r="I120" s="440" t="s">
        <v>289</v>
      </c>
      <c r="J120" s="704" t="s">
        <v>14980</v>
      </c>
      <c r="K120" s="25">
        <v>84.09</v>
      </c>
      <c r="L120" s="25">
        <f t="shared" si="18"/>
        <v>18.5</v>
      </c>
      <c r="M120" s="25">
        <f t="shared" si="19"/>
        <v>102.59</v>
      </c>
      <c r="N120" s="129" t="s">
        <v>14</v>
      </c>
      <c r="O120" s="26">
        <v>89.875</v>
      </c>
      <c r="P120" s="26">
        <f t="shared" si="21"/>
        <v>18.87</v>
      </c>
      <c r="Q120" s="26">
        <f t="shared" si="22"/>
        <v>108.75</v>
      </c>
      <c r="R120" s="27" t="s">
        <v>14</v>
      </c>
      <c r="S120" s="94" t="s">
        <v>659</v>
      </c>
      <c r="T120" s="36">
        <f t="shared" si="23"/>
        <v>6.0044838678233736E-2</v>
      </c>
      <c r="U120" s="36">
        <f t="shared" si="24"/>
        <v>2.6212905757942806E-5</v>
      </c>
      <c r="V120" s="27" t="s">
        <v>56</v>
      </c>
      <c r="W120" s="10"/>
    </row>
    <row r="121" spans="1:23" x14ac:dyDescent="0.2">
      <c r="A121" s="170" t="s">
        <v>705</v>
      </c>
      <c r="B121" s="23" t="s">
        <v>10</v>
      </c>
      <c r="C121" s="38" t="s">
        <v>650</v>
      </c>
      <c r="D121" s="28" t="s">
        <v>290</v>
      </c>
      <c r="E121" s="6" t="s">
        <v>291</v>
      </c>
      <c r="F121" s="124">
        <v>1.1287661443030161E-4</v>
      </c>
      <c r="G121" s="174">
        <v>2.625257398846691E-4</v>
      </c>
      <c r="H121" s="28" t="s">
        <v>253</v>
      </c>
      <c r="I121" s="439" t="s">
        <v>292</v>
      </c>
      <c r="J121" s="703" t="s">
        <v>14980</v>
      </c>
      <c r="K121" s="29">
        <v>94.18</v>
      </c>
      <c r="L121" s="29">
        <f t="shared" si="18"/>
        <v>20.72</v>
      </c>
      <c r="M121" s="29">
        <f t="shared" si="19"/>
        <v>114.9</v>
      </c>
      <c r="N121" s="128" t="s">
        <v>14</v>
      </c>
      <c r="O121" s="30">
        <v>111.3396388710961</v>
      </c>
      <c r="P121" s="30">
        <f t="shared" si="21"/>
        <v>23.38</v>
      </c>
      <c r="Q121" s="30">
        <f t="shared" si="22"/>
        <v>134.72</v>
      </c>
      <c r="R121" s="31" t="s">
        <v>14</v>
      </c>
      <c r="S121" s="95" t="s">
        <v>659</v>
      </c>
      <c r="T121" s="43">
        <f t="shared" si="23"/>
        <v>0.17249782419495197</v>
      </c>
      <c r="U121" s="43">
        <f t="shared" si="24"/>
        <v>4.5285118925275339E-5</v>
      </c>
      <c r="V121" s="31" t="s">
        <v>56</v>
      </c>
      <c r="W121" s="11"/>
    </row>
    <row r="122" spans="1:23" x14ac:dyDescent="0.2">
      <c r="A122" s="170" t="s">
        <v>705</v>
      </c>
      <c r="B122" s="22" t="s">
        <v>10</v>
      </c>
      <c r="C122" s="37" t="s">
        <v>650</v>
      </c>
      <c r="D122" s="24" t="s">
        <v>293</v>
      </c>
      <c r="E122" s="2" t="s">
        <v>294</v>
      </c>
      <c r="F122" s="123"/>
      <c r="G122" s="173">
        <v>0</v>
      </c>
      <c r="H122" s="24" t="s">
        <v>253</v>
      </c>
      <c r="I122" s="440" t="s">
        <v>295</v>
      </c>
      <c r="J122" s="704" t="s">
        <v>14980</v>
      </c>
      <c r="K122" s="25" t="s">
        <v>29</v>
      </c>
      <c r="L122" s="25" t="str">
        <f t="shared" si="18"/>
        <v>New</v>
      </c>
      <c r="M122" s="25" t="str">
        <f t="shared" si="19"/>
        <v>NA</v>
      </c>
      <c r="N122" s="129" t="s">
        <v>14</v>
      </c>
      <c r="O122" s="26">
        <v>49.500000000000007</v>
      </c>
      <c r="P122" s="26">
        <f t="shared" si="21"/>
        <v>10.4</v>
      </c>
      <c r="Q122" s="26">
        <f t="shared" si="22"/>
        <v>59.9</v>
      </c>
      <c r="R122" s="27" t="s">
        <v>14</v>
      </c>
      <c r="S122" s="94" t="s">
        <v>659</v>
      </c>
      <c r="T122" s="36">
        <f t="shared" si="23"/>
        <v>0</v>
      </c>
      <c r="U122" s="36">
        <f t="shared" si="24"/>
        <v>0</v>
      </c>
      <c r="V122" s="27" t="s">
        <v>39</v>
      </c>
      <c r="W122" s="10"/>
    </row>
    <row r="123" spans="1:23" x14ac:dyDescent="0.2">
      <c r="A123" s="170" t="s">
        <v>705</v>
      </c>
      <c r="B123" s="23" t="s">
        <v>10</v>
      </c>
      <c r="C123" s="38" t="s">
        <v>650</v>
      </c>
      <c r="D123" s="28" t="s">
        <v>296</v>
      </c>
      <c r="E123" s="6" t="s">
        <v>297</v>
      </c>
      <c r="F123" s="124"/>
      <c r="G123" s="174">
        <v>0</v>
      </c>
      <c r="H123" s="28" t="s">
        <v>253</v>
      </c>
      <c r="I123" s="439" t="s">
        <v>298</v>
      </c>
      <c r="J123" s="703" t="s">
        <v>14980</v>
      </c>
      <c r="K123" s="29" t="s">
        <v>29</v>
      </c>
      <c r="L123" s="29" t="str">
        <f t="shared" si="18"/>
        <v>New</v>
      </c>
      <c r="M123" s="29" t="str">
        <f t="shared" si="19"/>
        <v>NA</v>
      </c>
      <c r="N123" s="128" t="s">
        <v>14</v>
      </c>
      <c r="O123" s="30">
        <v>49.500000000000007</v>
      </c>
      <c r="P123" s="30">
        <f t="shared" si="21"/>
        <v>10.4</v>
      </c>
      <c r="Q123" s="30">
        <f t="shared" si="22"/>
        <v>59.9</v>
      </c>
      <c r="R123" s="31" t="s">
        <v>14</v>
      </c>
      <c r="S123" s="95" t="s">
        <v>659</v>
      </c>
      <c r="T123" s="43">
        <f t="shared" si="23"/>
        <v>0</v>
      </c>
      <c r="U123" s="43">
        <f t="shared" si="24"/>
        <v>0</v>
      </c>
      <c r="V123" s="31" t="s">
        <v>39</v>
      </c>
      <c r="W123" s="11"/>
    </row>
    <row r="124" spans="1:23" x14ac:dyDescent="0.2">
      <c r="A124" s="170" t="s">
        <v>705</v>
      </c>
      <c r="B124" s="22" t="s">
        <v>10</v>
      </c>
      <c r="C124" s="37" t="s">
        <v>650</v>
      </c>
      <c r="D124" s="731" t="s">
        <v>299</v>
      </c>
      <c r="E124" s="732" t="s">
        <v>300</v>
      </c>
      <c r="F124" s="733"/>
      <c r="G124" s="734">
        <v>0</v>
      </c>
      <c r="H124" s="731" t="s">
        <v>253</v>
      </c>
      <c r="I124" s="735" t="s">
        <v>301</v>
      </c>
      <c r="J124" s="736" t="s">
        <v>14980</v>
      </c>
      <c r="K124" s="737" t="s">
        <v>29</v>
      </c>
      <c r="L124" s="737" t="str">
        <f t="shared" si="18"/>
        <v>New</v>
      </c>
      <c r="M124" s="737" t="str">
        <f t="shared" si="19"/>
        <v>NA</v>
      </c>
      <c r="N124" s="738" t="s">
        <v>14</v>
      </c>
      <c r="O124" s="739">
        <v>49.500000000000007</v>
      </c>
      <c r="P124" s="739">
        <f t="shared" si="21"/>
        <v>10.4</v>
      </c>
      <c r="Q124" s="739">
        <f t="shared" si="22"/>
        <v>59.9</v>
      </c>
      <c r="R124" s="740" t="s">
        <v>14</v>
      </c>
      <c r="S124" s="741" t="s">
        <v>659</v>
      </c>
      <c r="T124" s="742">
        <f t="shared" si="23"/>
        <v>0</v>
      </c>
      <c r="U124" s="742">
        <f t="shared" si="24"/>
        <v>0</v>
      </c>
      <c r="V124" s="740" t="s">
        <v>39</v>
      </c>
      <c r="W124" s="743"/>
    </row>
    <row r="125" spans="1:23" s="182" customFormat="1" ht="9.9499999999999993" customHeight="1" x14ac:dyDescent="0.2">
      <c r="A125" s="178"/>
      <c r="B125" s="179"/>
      <c r="C125" s="180"/>
      <c r="D125" s="744"/>
      <c r="E125" s="745"/>
      <c r="F125" s="746"/>
      <c r="G125" s="747"/>
      <c r="H125" s="744"/>
      <c r="I125" s="748"/>
      <c r="J125" s="749"/>
      <c r="K125" s="750"/>
      <c r="L125" s="750"/>
      <c r="M125" s="750"/>
      <c r="N125" s="749"/>
      <c r="O125" s="750"/>
      <c r="P125" s="750"/>
      <c r="Q125" s="750"/>
      <c r="R125" s="749"/>
      <c r="S125" s="751"/>
      <c r="T125" s="752"/>
      <c r="U125" s="752"/>
      <c r="V125" s="749"/>
      <c r="W125" s="753"/>
    </row>
    <row r="126" spans="1:23" ht="18.75" thickBot="1" x14ac:dyDescent="0.25">
      <c r="A126" s="170" t="s">
        <v>705</v>
      </c>
      <c r="B126" s="1" t="s">
        <v>0</v>
      </c>
      <c r="C126" s="177"/>
      <c r="D126" s="710" t="s">
        <v>302</v>
      </c>
      <c r="E126" s="711"/>
      <c r="F126" s="711"/>
      <c r="G126" s="712"/>
      <c r="H126" s="713"/>
      <c r="I126" s="714"/>
      <c r="J126" s="711"/>
      <c r="K126" s="715"/>
      <c r="L126" s="715"/>
      <c r="M126" s="728"/>
      <c r="N126" s="711"/>
      <c r="O126" s="716"/>
      <c r="P126" s="717"/>
      <c r="Q126" s="730"/>
      <c r="R126" s="711"/>
      <c r="S126" s="711"/>
      <c r="T126" s="718"/>
      <c r="U126" s="718"/>
      <c r="V126" s="719"/>
      <c r="W126" s="720"/>
    </row>
    <row r="127" spans="1:23" ht="39" thickBot="1" x14ac:dyDescent="0.25">
      <c r="A127" s="170" t="s">
        <v>705</v>
      </c>
      <c r="B127" s="1" t="s">
        <v>0</v>
      </c>
      <c r="C127" s="169" t="s">
        <v>1</v>
      </c>
      <c r="D127" s="721" t="s">
        <v>2</v>
      </c>
      <c r="E127" s="711" t="s">
        <v>3</v>
      </c>
      <c r="F127" s="711" t="s">
        <v>706</v>
      </c>
      <c r="G127" s="712" t="s">
        <v>780</v>
      </c>
      <c r="H127" s="722" t="s">
        <v>4</v>
      </c>
      <c r="I127" s="714" t="s">
        <v>5</v>
      </c>
      <c r="J127" s="723" t="s">
        <v>624</v>
      </c>
      <c r="K127" s="724" t="s">
        <v>698</v>
      </c>
      <c r="L127" s="724" t="s">
        <v>699</v>
      </c>
      <c r="M127" s="755" t="s">
        <v>700</v>
      </c>
      <c r="N127" s="723" t="s">
        <v>6</v>
      </c>
      <c r="O127" s="716" t="s">
        <v>702</v>
      </c>
      <c r="P127" s="717" t="s">
        <v>703</v>
      </c>
      <c r="Q127" s="661" t="s">
        <v>704</v>
      </c>
      <c r="R127" s="711" t="s">
        <v>6</v>
      </c>
      <c r="S127" s="711" t="s">
        <v>651</v>
      </c>
      <c r="T127" s="725" t="s">
        <v>714</v>
      </c>
      <c r="U127" s="725" t="s">
        <v>715</v>
      </c>
      <c r="V127" s="726" t="s">
        <v>8</v>
      </c>
      <c r="W127" s="727" t="s">
        <v>9</v>
      </c>
    </row>
    <row r="128" spans="1:23" x14ac:dyDescent="0.2">
      <c r="A128" s="170" t="s">
        <v>705</v>
      </c>
      <c r="B128" s="23" t="s">
        <v>10</v>
      </c>
      <c r="C128" s="38" t="s">
        <v>302</v>
      </c>
      <c r="D128" s="28" t="s">
        <v>303</v>
      </c>
      <c r="E128" s="6" t="s">
        <v>258</v>
      </c>
      <c r="F128" s="124">
        <v>1.1072057493246893E-3</v>
      </c>
      <c r="G128" s="174">
        <v>7.0292744709721786E-4</v>
      </c>
      <c r="H128" s="28" t="s">
        <v>259</v>
      </c>
      <c r="I128" s="439" t="s">
        <v>260</v>
      </c>
      <c r="J128" s="703" t="s">
        <v>14980</v>
      </c>
      <c r="K128" s="29">
        <v>103.89</v>
      </c>
      <c r="L128" s="29">
        <f t="shared" si="18"/>
        <v>22.86</v>
      </c>
      <c r="M128" s="754">
        <f t="shared" si="19"/>
        <v>126.75</v>
      </c>
      <c r="N128" s="128" t="s">
        <v>14</v>
      </c>
      <c r="O128" s="30">
        <v>142.44999999999999</v>
      </c>
      <c r="P128" s="30">
        <f t="shared" ref="P128:P136" si="25">ROUND(O128*0.21,2)</f>
        <v>29.91</v>
      </c>
      <c r="Q128" s="30">
        <f t="shared" ref="Q128:Q136" si="26">ROUND(SUM(O128:P128),2)</f>
        <v>172.36</v>
      </c>
      <c r="R128" s="31" t="s">
        <v>14</v>
      </c>
      <c r="S128" s="95" t="s">
        <v>659</v>
      </c>
      <c r="T128" s="43">
        <f t="shared" ref="T128:T136" si="27">IF(M128="NA",0,Q128/M128-1)</f>
        <v>0.35984220907297848</v>
      </c>
      <c r="U128" s="43">
        <f t="shared" ref="U128:U136" si="28">IF(G128=0,0,G128*T128)</f>
        <v>2.5294296538149212E-4</v>
      </c>
      <c r="V128" s="31" t="s">
        <v>39</v>
      </c>
      <c r="W128" s="11"/>
    </row>
    <row r="129" spans="1:23" x14ac:dyDescent="0.2">
      <c r="A129" s="170" t="s">
        <v>705</v>
      </c>
      <c r="B129" s="22" t="s">
        <v>10</v>
      </c>
      <c r="C129" s="37" t="s">
        <v>302</v>
      </c>
      <c r="D129" s="24" t="s">
        <v>270</v>
      </c>
      <c r="E129" s="2" t="s">
        <v>271</v>
      </c>
      <c r="F129" s="123"/>
      <c r="G129" s="173">
        <v>1.7371851261822277E-3</v>
      </c>
      <c r="H129" s="24" t="s">
        <v>272</v>
      </c>
      <c r="I129" s="440" t="s">
        <v>273</v>
      </c>
      <c r="J129" s="704" t="s">
        <v>14980</v>
      </c>
      <c r="K129" s="25">
        <v>489.2</v>
      </c>
      <c r="L129" s="25">
        <f t="shared" si="18"/>
        <v>107.62</v>
      </c>
      <c r="M129" s="25">
        <f t="shared" si="19"/>
        <v>596.81999999999994</v>
      </c>
      <c r="N129" s="129" t="s">
        <v>14</v>
      </c>
      <c r="O129" s="26">
        <v>461.42250000000007</v>
      </c>
      <c r="P129" s="26">
        <f t="shared" si="25"/>
        <v>96.9</v>
      </c>
      <c r="Q129" s="26">
        <f t="shared" si="26"/>
        <v>558.32000000000005</v>
      </c>
      <c r="R129" s="27" t="s">
        <v>14</v>
      </c>
      <c r="S129" s="94" t="s">
        <v>659</v>
      </c>
      <c r="T129" s="36">
        <f t="shared" si="27"/>
        <v>-6.45085620455077E-2</v>
      </c>
      <c r="U129" s="36">
        <f t="shared" si="28"/>
        <v>-1.1206331449685936E-4</v>
      </c>
      <c r="V129" s="27" t="s">
        <v>195</v>
      </c>
      <c r="W129" s="10" t="s">
        <v>196</v>
      </c>
    </row>
    <row r="130" spans="1:23" x14ac:dyDescent="0.2">
      <c r="A130" s="170" t="s">
        <v>705</v>
      </c>
      <c r="B130" s="23" t="s">
        <v>10</v>
      </c>
      <c r="C130" s="38" t="s">
        <v>302</v>
      </c>
      <c r="D130" s="28" t="s">
        <v>290</v>
      </c>
      <c r="E130" s="6" t="s">
        <v>281</v>
      </c>
      <c r="F130" s="124">
        <v>0.23939720879786114</v>
      </c>
      <c r="G130" s="174">
        <v>0.13483980984656238</v>
      </c>
      <c r="H130" s="28" t="s">
        <v>253</v>
      </c>
      <c r="I130" s="439" t="s">
        <v>282</v>
      </c>
      <c r="J130" s="703" t="s">
        <v>14980</v>
      </c>
      <c r="K130" s="29">
        <v>94.18</v>
      </c>
      <c r="L130" s="29">
        <f t="shared" si="18"/>
        <v>20.72</v>
      </c>
      <c r="M130" s="29">
        <f t="shared" si="19"/>
        <v>114.9</v>
      </c>
      <c r="N130" s="128" t="s">
        <v>14</v>
      </c>
      <c r="O130" s="30">
        <v>104.13378526864435</v>
      </c>
      <c r="P130" s="30">
        <f t="shared" si="25"/>
        <v>21.87</v>
      </c>
      <c r="Q130" s="30">
        <f t="shared" si="26"/>
        <v>126</v>
      </c>
      <c r="R130" s="31" t="s">
        <v>14</v>
      </c>
      <c r="S130" s="95" t="s">
        <v>15144</v>
      </c>
      <c r="T130" s="43">
        <f t="shared" si="27"/>
        <v>9.6605744125326298E-2</v>
      </c>
      <c r="U130" s="43">
        <f t="shared" si="28"/>
        <v>1.3026300167944659E-2</v>
      </c>
      <c r="V130" s="31" t="s">
        <v>184</v>
      </c>
      <c r="W130" s="11" t="s">
        <v>15145</v>
      </c>
    </row>
    <row r="131" spans="1:23" x14ac:dyDescent="0.2">
      <c r="A131" s="170" t="s">
        <v>705</v>
      </c>
      <c r="B131" s="22" t="s">
        <v>10</v>
      </c>
      <c r="C131" s="37" t="s">
        <v>302</v>
      </c>
      <c r="D131" s="24" t="s">
        <v>53</v>
      </c>
      <c r="E131" s="2" t="s">
        <v>283</v>
      </c>
      <c r="F131" s="123">
        <v>0.19108663180048208</v>
      </c>
      <c r="G131" s="173">
        <v>2.2802549823172286E-3</v>
      </c>
      <c r="H131" s="24"/>
      <c r="I131" s="440"/>
      <c r="J131" s="704" t="s">
        <v>14980</v>
      </c>
      <c r="K131" s="25">
        <v>84.09</v>
      </c>
      <c r="L131" s="25">
        <f t="shared" si="18"/>
        <v>18.5</v>
      </c>
      <c r="M131" s="25">
        <f t="shared" si="19"/>
        <v>102.59</v>
      </c>
      <c r="N131" s="129" t="s">
        <v>14</v>
      </c>
      <c r="O131" s="26">
        <v>90.016439927527898</v>
      </c>
      <c r="P131" s="26">
        <f t="shared" si="25"/>
        <v>18.899999999999999</v>
      </c>
      <c r="Q131" s="26">
        <f t="shared" si="26"/>
        <v>108.92</v>
      </c>
      <c r="R131" s="27" t="s">
        <v>14</v>
      </c>
      <c r="S131" s="94" t="s">
        <v>15144</v>
      </c>
      <c r="T131" s="36">
        <f t="shared" si="27"/>
        <v>6.1701920265132992E-2</v>
      </c>
      <c r="U131" s="36">
        <f t="shared" si="28"/>
        <v>1.4069611110310989E-4</v>
      </c>
      <c r="V131" s="27" t="s">
        <v>56</v>
      </c>
      <c r="W131" s="10" t="s">
        <v>15145</v>
      </c>
    </row>
    <row r="132" spans="1:23" x14ac:dyDescent="0.2">
      <c r="A132" s="170" t="s">
        <v>705</v>
      </c>
      <c r="B132" s="23" t="s">
        <v>10</v>
      </c>
      <c r="C132" s="38" t="s">
        <v>302</v>
      </c>
      <c r="D132" s="28" t="s">
        <v>53</v>
      </c>
      <c r="E132" s="6" t="s">
        <v>286</v>
      </c>
      <c r="F132" s="124">
        <v>0.15477050087344413</v>
      </c>
      <c r="G132" s="174">
        <v>7.1032856778480372E-3</v>
      </c>
      <c r="H132" s="28" t="s">
        <v>284</v>
      </c>
      <c r="I132" s="439" t="s">
        <v>287</v>
      </c>
      <c r="J132" s="703" t="s">
        <v>14980</v>
      </c>
      <c r="K132" s="29">
        <v>84.09</v>
      </c>
      <c r="L132" s="29">
        <f t="shared" si="18"/>
        <v>18.5</v>
      </c>
      <c r="M132" s="29">
        <f t="shared" si="19"/>
        <v>102.59</v>
      </c>
      <c r="N132" s="128" t="s">
        <v>14</v>
      </c>
      <c r="O132" s="30">
        <v>82</v>
      </c>
      <c r="P132" s="30">
        <f t="shared" si="25"/>
        <v>17.22</v>
      </c>
      <c r="Q132" s="30">
        <f t="shared" si="26"/>
        <v>99.22</v>
      </c>
      <c r="R132" s="31" t="s">
        <v>14</v>
      </c>
      <c r="S132" s="95" t="s">
        <v>659</v>
      </c>
      <c r="T132" s="43">
        <f t="shared" si="27"/>
        <v>-3.2849205575592233E-2</v>
      </c>
      <c r="U132" s="43">
        <f t="shared" si="28"/>
        <v>-2.333372914937902E-4</v>
      </c>
      <c r="V132" s="31" t="s">
        <v>56</v>
      </c>
      <c r="W132" s="11"/>
    </row>
    <row r="133" spans="1:23" x14ac:dyDescent="0.2">
      <c r="A133" s="170" t="s">
        <v>705</v>
      </c>
      <c r="B133" s="22" t="s">
        <v>10</v>
      </c>
      <c r="C133" s="37" t="s">
        <v>302</v>
      </c>
      <c r="D133" s="24" t="s">
        <v>53</v>
      </c>
      <c r="E133" s="2" t="s">
        <v>288</v>
      </c>
      <c r="F133" s="123">
        <v>5.8891141573444938E-2</v>
      </c>
      <c r="G133" s="173">
        <v>4.3655551975768718E-4</v>
      </c>
      <c r="H133" s="24" t="s">
        <v>253</v>
      </c>
      <c r="I133" s="440" t="s">
        <v>289</v>
      </c>
      <c r="J133" s="704" t="s">
        <v>14980</v>
      </c>
      <c r="K133" s="25">
        <v>84.09</v>
      </c>
      <c r="L133" s="25">
        <f t="shared" si="18"/>
        <v>18.5</v>
      </c>
      <c r="M133" s="25">
        <f t="shared" si="19"/>
        <v>102.59</v>
      </c>
      <c r="N133" s="129" t="s">
        <v>14</v>
      </c>
      <c r="O133" s="26">
        <v>89.875</v>
      </c>
      <c r="P133" s="26">
        <f t="shared" si="25"/>
        <v>18.87</v>
      </c>
      <c r="Q133" s="26">
        <f t="shared" si="26"/>
        <v>108.75</v>
      </c>
      <c r="R133" s="27" t="s">
        <v>14</v>
      </c>
      <c r="S133" s="94" t="s">
        <v>659</v>
      </c>
      <c r="T133" s="36">
        <f t="shared" si="27"/>
        <v>6.0044838678233736E-2</v>
      </c>
      <c r="U133" s="36">
        <f t="shared" si="28"/>
        <v>2.6212905757942806E-5</v>
      </c>
      <c r="V133" s="27" t="s">
        <v>56</v>
      </c>
      <c r="W133" s="10"/>
    </row>
    <row r="134" spans="1:23" x14ac:dyDescent="0.2">
      <c r="A134" s="170" t="s">
        <v>705</v>
      </c>
      <c r="B134" s="23" t="s">
        <v>10</v>
      </c>
      <c r="C134" s="38" t="s">
        <v>302</v>
      </c>
      <c r="D134" s="28" t="s">
        <v>290</v>
      </c>
      <c r="E134" s="6" t="s">
        <v>291</v>
      </c>
      <c r="F134" s="124">
        <v>1.1287661443030161E-4</v>
      </c>
      <c r="G134" s="174">
        <v>2.625257398846691E-4</v>
      </c>
      <c r="H134" s="28" t="s">
        <v>253</v>
      </c>
      <c r="I134" s="439" t="s">
        <v>292</v>
      </c>
      <c r="J134" s="703" t="s">
        <v>14980</v>
      </c>
      <c r="K134" s="29">
        <v>94.18</v>
      </c>
      <c r="L134" s="29">
        <f t="shared" si="18"/>
        <v>20.72</v>
      </c>
      <c r="M134" s="29">
        <f t="shared" si="19"/>
        <v>114.9</v>
      </c>
      <c r="N134" s="128" t="s">
        <v>14</v>
      </c>
      <c r="O134" s="30">
        <v>111.3396388710961</v>
      </c>
      <c r="P134" s="30">
        <f t="shared" si="25"/>
        <v>23.38</v>
      </c>
      <c r="Q134" s="30">
        <f t="shared" si="26"/>
        <v>134.72</v>
      </c>
      <c r="R134" s="31" t="s">
        <v>14</v>
      </c>
      <c r="S134" s="95" t="s">
        <v>659</v>
      </c>
      <c r="T134" s="43">
        <f t="shared" si="27"/>
        <v>0.17249782419495197</v>
      </c>
      <c r="U134" s="43">
        <f t="shared" si="28"/>
        <v>4.5285118925275339E-5</v>
      </c>
      <c r="V134" s="31" t="s">
        <v>56</v>
      </c>
      <c r="W134" s="11"/>
    </row>
    <row r="135" spans="1:23" x14ac:dyDescent="0.2">
      <c r="A135" s="170" t="s">
        <v>705</v>
      </c>
      <c r="B135" s="22" t="s">
        <v>10</v>
      </c>
      <c r="C135" s="37" t="s">
        <v>302</v>
      </c>
      <c r="D135" s="24" t="s">
        <v>304</v>
      </c>
      <c r="E135" s="2" t="s">
        <v>305</v>
      </c>
      <c r="F135" s="123">
        <v>3.7190375314430857E-6</v>
      </c>
      <c r="G135" s="173">
        <v>5.2161401681622067E-6</v>
      </c>
      <c r="H135" s="24" t="s">
        <v>259</v>
      </c>
      <c r="I135" s="440" t="s">
        <v>306</v>
      </c>
      <c r="J135" s="704" t="s">
        <v>14980</v>
      </c>
      <c r="K135" s="25">
        <v>87.61</v>
      </c>
      <c r="L135" s="25">
        <f t="shared" si="18"/>
        <v>19.27</v>
      </c>
      <c r="M135" s="25">
        <f t="shared" si="19"/>
        <v>106.88</v>
      </c>
      <c r="N135" s="129" t="s">
        <v>14</v>
      </c>
      <c r="O135" s="26">
        <v>49.500000000000007</v>
      </c>
      <c r="P135" s="26">
        <f t="shared" si="25"/>
        <v>10.4</v>
      </c>
      <c r="Q135" s="26">
        <f t="shared" si="26"/>
        <v>59.9</v>
      </c>
      <c r="R135" s="27" t="s">
        <v>14</v>
      </c>
      <c r="S135" s="94" t="s">
        <v>659</v>
      </c>
      <c r="T135" s="36">
        <f t="shared" si="27"/>
        <v>-0.43955838323353291</v>
      </c>
      <c r="U135" s="36">
        <f t="shared" si="28"/>
        <v>-2.292798139036868E-6</v>
      </c>
      <c r="V135" s="27" t="s">
        <v>39</v>
      </c>
      <c r="W135" s="10"/>
    </row>
    <row r="136" spans="1:23" x14ac:dyDescent="0.2">
      <c r="A136" s="170" t="s">
        <v>705</v>
      </c>
      <c r="B136" s="23" t="s">
        <v>10</v>
      </c>
      <c r="C136" s="38" t="s">
        <v>302</v>
      </c>
      <c r="D136" s="28" t="s">
        <v>307</v>
      </c>
      <c r="E136" s="6" t="s">
        <v>308</v>
      </c>
      <c r="F136" s="124"/>
      <c r="G136" s="174">
        <v>0</v>
      </c>
      <c r="H136" s="28" t="s">
        <v>259</v>
      </c>
      <c r="I136" s="439" t="s">
        <v>306</v>
      </c>
      <c r="J136" s="703" t="s">
        <v>14980</v>
      </c>
      <c r="K136" s="29" t="s">
        <v>29</v>
      </c>
      <c r="L136" s="29" t="str">
        <f t="shared" si="18"/>
        <v>New</v>
      </c>
      <c r="M136" s="29" t="str">
        <f t="shared" si="19"/>
        <v>NA</v>
      </c>
      <c r="N136" s="128" t="s">
        <v>14</v>
      </c>
      <c r="O136" s="30">
        <v>49.500000000000007</v>
      </c>
      <c r="P136" s="30">
        <f t="shared" si="25"/>
        <v>10.4</v>
      </c>
      <c r="Q136" s="30">
        <f t="shared" si="26"/>
        <v>59.9</v>
      </c>
      <c r="R136" s="31" t="s">
        <v>14</v>
      </c>
      <c r="S136" s="95" t="s">
        <v>659</v>
      </c>
      <c r="T136" s="43">
        <f t="shared" si="27"/>
        <v>0</v>
      </c>
      <c r="U136" s="43">
        <f t="shared" si="28"/>
        <v>0</v>
      </c>
      <c r="V136" s="31" t="s">
        <v>39</v>
      </c>
      <c r="W136" s="11"/>
    </row>
    <row r="137" spans="1:23" s="182" customFormat="1" ht="9.9499999999999993" customHeight="1" x14ac:dyDescent="0.2">
      <c r="A137" s="178"/>
      <c r="B137" s="179"/>
      <c r="C137" s="180"/>
      <c r="D137" s="744"/>
      <c r="E137" s="745"/>
      <c r="F137" s="746"/>
      <c r="G137" s="747"/>
      <c r="H137" s="744"/>
      <c r="I137" s="748"/>
      <c r="J137" s="749"/>
      <c r="K137" s="750"/>
      <c r="L137" s="750"/>
      <c r="M137" s="750"/>
      <c r="N137" s="749"/>
      <c r="O137" s="750"/>
      <c r="P137" s="750"/>
      <c r="Q137" s="750"/>
      <c r="R137" s="749"/>
      <c r="S137" s="751"/>
      <c r="T137" s="752"/>
      <c r="U137" s="752"/>
      <c r="V137" s="749"/>
      <c r="W137" s="753"/>
    </row>
    <row r="138" spans="1:23" ht="18.75" thickBot="1" x14ac:dyDescent="0.25">
      <c r="A138" s="170" t="s">
        <v>705</v>
      </c>
      <c r="B138" s="1" t="s">
        <v>0</v>
      </c>
      <c r="C138" s="177"/>
      <c r="D138" s="710" t="s">
        <v>309</v>
      </c>
      <c r="E138" s="711"/>
      <c r="F138" s="711"/>
      <c r="G138" s="712"/>
      <c r="H138" s="713"/>
      <c r="I138" s="714"/>
      <c r="J138" s="711"/>
      <c r="K138" s="715"/>
      <c r="L138" s="715"/>
      <c r="M138" s="728"/>
      <c r="N138" s="711"/>
      <c r="O138" s="716"/>
      <c r="P138" s="717"/>
      <c r="Q138" s="730"/>
      <c r="R138" s="711"/>
      <c r="S138" s="711"/>
      <c r="T138" s="718"/>
      <c r="U138" s="718"/>
      <c r="V138" s="719"/>
      <c r="W138" s="720"/>
    </row>
    <row r="139" spans="1:23" ht="39" thickBot="1" x14ac:dyDescent="0.25">
      <c r="A139" s="170" t="s">
        <v>705</v>
      </c>
      <c r="B139" s="1" t="s">
        <v>0</v>
      </c>
      <c r="C139" s="169" t="s">
        <v>1</v>
      </c>
      <c r="D139" s="721" t="s">
        <v>2</v>
      </c>
      <c r="E139" s="711" t="s">
        <v>3</v>
      </c>
      <c r="F139" s="711" t="s">
        <v>706</v>
      </c>
      <c r="G139" s="712" t="s">
        <v>780</v>
      </c>
      <c r="H139" s="722" t="s">
        <v>4</v>
      </c>
      <c r="I139" s="714" t="s">
        <v>5</v>
      </c>
      <c r="J139" s="723" t="s">
        <v>624</v>
      </c>
      <c r="K139" s="724" t="s">
        <v>698</v>
      </c>
      <c r="L139" s="724" t="s">
        <v>699</v>
      </c>
      <c r="M139" s="755" t="s">
        <v>700</v>
      </c>
      <c r="N139" s="723" t="s">
        <v>6</v>
      </c>
      <c r="O139" s="716" t="s">
        <v>702</v>
      </c>
      <c r="P139" s="717" t="s">
        <v>703</v>
      </c>
      <c r="Q139" s="661" t="s">
        <v>704</v>
      </c>
      <c r="R139" s="711" t="s">
        <v>6</v>
      </c>
      <c r="S139" s="711" t="s">
        <v>651</v>
      </c>
      <c r="T139" s="725" t="s">
        <v>714</v>
      </c>
      <c r="U139" s="725" t="s">
        <v>715</v>
      </c>
      <c r="V139" s="726" t="s">
        <v>8</v>
      </c>
      <c r="W139" s="727" t="s">
        <v>9</v>
      </c>
    </row>
    <row r="140" spans="1:23" x14ac:dyDescent="0.2">
      <c r="A140" s="170" t="s">
        <v>705</v>
      </c>
      <c r="B140" s="22" t="s">
        <v>10</v>
      </c>
      <c r="C140" s="37" t="s">
        <v>309</v>
      </c>
      <c r="D140" s="24" t="s">
        <v>309</v>
      </c>
      <c r="E140" s="2"/>
      <c r="F140" s="123"/>
      <c r="G140" s="173">
        <v>0.14789146220494767</v>
      </c>
      <c r="H140" s="24"/>
      <c r="I140" s="440" t="s">
        <v>310</v>
      </c>
      <c r="J140" s="27" t="s">
        <v>311</v>
      </c>
      <c r="K140" s="25">
        <v>24.89</v>
      </c>
      <c r="L140" s="25">
        <f t="shared" si="18"/>
        <v>5.48</v>
      </c>
      <c r="M140" s="25">
        <f t="shared" si="19"/>
        <v>30.37</v>
      </c>
      <c r="N140" s="129" t="s">
        <v>15</v>
      </c>
      <c r="O140" s="26">
        <v>28.146324907267093</v>
      </c>
      <c r="P140" s="26">
        <f>ROUND(O140*0.21,2)</f>
        <v>5.91</v>
      </c>
      <c r="Q140" s="26">
        <f>ROUND(SUM(O140:P140),2)</f>
        <v>34.06</v>
      </c>
      <c r="R140" s="27" t="s">
        <v>15</v>
      </c>
      <c r="S140" s="94" t="s">
        <v>15144</v>
      </c>
      <c r="T140" s="36">
        <f>IF(M140="NA",0,Q140/M140-1)</f>
        <v>0.12150148172538699</v>
      </c>
      <c r="U140" s="36">
        <f>IF(G140=0,0,G140*T140)</f>
        <v>1.7969031792435211E-2</v>
      </c>
      <c r="V140" s="27" t="s">
        <v>56</v>
      </c>
      <c r="W140" s="10" t="s">
        <v>15145</v>
      </c>
    </row>
    <row r="141" spans="1:23" s="182" customFormat="1" ht="9.9499999999999993" customHeight="1" x14ac:dyDescent="0.2">
      <c r="A141" s="178"/>
      <c r="B141" s="179"/>
      <c r="C141" s="180"/>
      <c r="D141" s="744"/>
      <c r="E141" s="745"/>
      <c r="F141" s="746"/>
      <c r="G141" s="747"/>
      <c r="H141" s="744"/>
      <c r="I141" s="748"/>
      <c r="J141" s="749"/>
      <c r="K141" s="750"/>
      <c r="L141" s="750"/>
      <c r="M141" s="750"/>
      <c r="N141" s="749"/>
      <c r="O141" s="750"/>
      <c r="P141" s="750"/>
      <c r="Q141" s="750"/>
      <c r="R141" s="749"/>
      <c r="S141" s="751"/>
      <c r="T141" s="752"/>
      <c r="U141" s="752"/>
      <c r="V141" s="749"/>
      <c r="W141" s="753"/>
    </row>
    <row r="142" spans="1:23" ht="18.75" thickBot="1" x14ac:dyDescent="0.25">
      <c r="A142" s="170" t="s">
        <v>705</v>
      </c>
      <c r="B142" s="1" t="s">
        <v>0</v>
      </c>
      <c r="C142" s="177"/>
      <c r="D142" s="710" t="s">
        <v>712</v>
      </c>
      <c r="E142" s="711"/>
      <c r="F142" s="711"/>
      <c r="G142" s="712"/>
      <c r="H142" s="713"/>
      <c r="I142" s="714"/>
      <c r="J142" s="711"/>
      <c r="K142" s="715"/>
      <c r="L142" s="715"/>
      <c r="M142" s="728"/>
      <c r="N142" s="711"/>
      <c r="O142" s="716"/>
      <c r="P142" s="717"/>
      <c r="Q142" s="730"/>
      <c r="R142" s="711"/>
      <c r="S142" s="711"/>
      <c r="T142" s="718"/>
      <c r="U142" s="718"/>
      <c r="V142" s="719"/>
      <c r="W142" s="720"/>
    </row>
    <row r="143" spans="1:23" ht="39" thickBot="1" x14ac:dyDescent="0.25">
      <c r="A143" s="170" t="s">
        <v>705</v>
      </c>
      <c r="B143" s="1" t="s">
        <v>0</v>
      </c>
      <c r="C143" s="169" t="s">
        <v>1</v>
      </c>
      <c r="D143" s="721" t="s">
        <v>2</v>
      </c>
      <c r="E143" s="711" t="s">
        <v>3</v>
      </c>
      <c r="F143" s="711" t="s">
        <v>706</v>
      </c>
      <c r="G143" s="712" t="s">
        <v>780</v>
      </c>
      <c r="H143" s="722" t="s">
        <v>4</v>
      </c>
      <c r="I143" s="714" t="s">
        <v>5</v>
      </c>
      <c r="J143" s="723" t="s">
        <v>624</v>
      </c>
      <c r="K143" s="724" t="s">
        <v>698</v>
      </c>
      <c r="L143" s="724" t="s">
        <v>699</v>
      </c>
      <c r="M143" s="755" t="s">
        <v>700</v>
      </c>
      <c r="N143" s="723" t="s">
        <v>6</v>
      </c>
      <c r="O143" s="716" t="s">
        <v>702</v>
      </c>
      <c r="P143" s="717" t="s">
        <v>703</v>
      </c>
      <c r="Q143" s="661" t="s">
        <v>704</v>
      </c>
      <c r="R143" s="711" t="s">
        <v>6</v>
      </c>
      <c r="S143" s="711" t="s">
        <v>651</v>
      </c>
      <c r="T143" s="725" t="s">
        <v>714</v>
      </c>
      <c r="U143" s="725" t="s">
        <v>715</v>
      </c>
      <c r="V143" s="726" t="s">
        <v>8</v>
      </c>
      <c r="W143" s="727" t="s">
        <v>9</v>
      </c>
    </row>
    <row r="144" spans="1:23" x14ac:dyDescent="0.2">
      <c r="A144" s="170"/>
      <c r="B144" s="23"/>
      <c r="C144" s="38"/>
      <c r="D144" s="28" t="s">
        <v>15041</v>
      </c>
      <c r="E144" s="6" t="s">
        <v>323</v>
      </c>
      <c r="F144" s="124" t="s">
        <v>15018</v>
      </c>
      <c r="G144" s="174">
        <v>0</v>
      </c>
      <c r="H144" s="28"/>
      <c r="I144" s="439" t="s">
        <v>324</v>
      </c>
      <c r="J144" s="703" t="s">
        <v>14980</v>
      </c>
      <c r="K144" s="29" t="s">
        <v>29</v>
      </c>
      <c r="L144" s="29" t="str">
        <f t="shared" ref="L144:L145" si="29">IF(K144="New","New",ROUND(K144*0.22,2))</f>
        <v>New</v>
      </c>
      <c r="M144" s="29" t="str">
        <f t="shared" ref="M144:M145" si="30">IF(K144="New","NA",K144+L144)</f>
        <v>NA</v>
      </c>
      <c r="N144" s="128" t="s">
        <v>314</v>
      </c>
      <c r="O144" s="30">
        <v>47.038458094555878</v>
      </c>
      <c r="P144" s="30">
        <f>ROUND(O144*0.21,2)</f>
        <v>9.8800000000000008</v>
      </c>
      <c r="Q144" s="30">
        <f t="shared" ref="Q144:Q167" si="31">ROUND(SUM(O144:P144),2)</f>
        <v>56.92</v>
      </c>
      <c r="R144" s="31" t="s">
        <v>314</v>
      </c>
      <c r="S144" s="98" t="s">
        <v>659</v>
      </c>
      <c r="T144" s="45">
        <f t="shared" ref="T144:T166" si="32">IF(M144="NA",0,Q144/M144-1)</f>
        <v>0</v>
      </c>
      <c r="U144" s="45">
        <f t="shared" ref="U144:U167" si="33">IF(G144=0,0,G144*T144)</f>
        <v>0</v>
      </c>
      <c r="V144" s="31"/>
      <c r="W144" s="12" t="s">
        <v>318</v>
      </c>
    </row>
    <row r="145" spans="1:23" x14ac:dyDescent="0.2">
      <c r="A145" s="170"/>
      <c r="B145" s="22"/>
      <c r="C145" s="37"/>
      <c r="D145" s="24" t="s">
        <v>15042</v>
      </c>
      <c r="E145" s="2" t="s">
        <v>323</v>
      </c>
      <c r="F145" s="123" t="s">
        <v>15020</v>
      </c>
      <c r="G145" s="173">
        <v>0</v>
      </c>
      <c r="H145" s="24"/>
      <c r="I145" s="440" t="s">
        <v>324</v>
      </c>
      <c r="J145" s="704" t="s">
        <v>14980</v>
      </c>
      <c r="K145" s="25" t="s">
        <v>29</v>
      </c>
      <c r="L145" s="25" t="str">
        <f t="shared" si="29"/>
        <v>New</v>
      </c>
      <c r="M145" s="25" t="str">
        <f t="shared" si="30"/>
        <v>NA</v>
      </c>
      <c r="N145" s="129" t="s">
        <v>314</v>
      </c>
      <c r="O145" s="26">
        <v>57.491448782234961</v>
      </c>
      <c r="P145" s="26">
        <f>ROUND(O145*0.21,2)</f>
        <v>12.07</v>
      </c>
      <c r="Q145" s="26">
        <f t="shared" si="31"/>
        <v>69.56</v>
      </c>
      <c r="R145" s="27" t="s">
        <v>314</v>
      </c>
      <c r="S145" s="99" t="s">
        <v>659</v>
      </c>
      <c r="T145" s="46">
        <f t="shared" si="32"/>
        <v>0</v>
      </c>
      <c r="U145" s="46">
        <f t="shared" si="33"/>
        <v>0</v>
      </c>
      <c r="V145" s="27"/>
      <c r="W145" s="13" t="s">
        <v>318</v>
      </c>
    </row>
    <row r="146" spans="1:23" x14ac:dyDescent="0.2">
      <c r="A146" s="170"/>
      <c r="B146" s="23"/>
      <c r="C146" s="38"/>
      <c r="D146" s="28" t="s">
        <v>15043</v>
      </c>
      <c r="E146" s="6" t="s">
        <v>325</v>
      </c>
      <c r="F146" s="124" t="s">
        <v>15012</v>
      </c>
      <c r="G146" s="174">
        <v>9.3594109558113578E-2</v>
      </c>
      <c r="H146" s="28"/>
      <c r="I146" s="439" t="s">
        <v>324</v>
      </c>
      <c r="J146" s="703" t="s">
        <v>14980</v>
      </c>
      <c r="K146" s="29">
        <v>53.86</v>
      </c>
      <c r="L146" s="29">
        <f t="shared" si="18"/>
        <v>11.85</v>
      </c>
      <c r="M146" s="29">
        <f t="shared" ref="M146:M167" si="34">IF(K146="New","NA",K146+L146)</f>
        <v>65.709999999999994</v>
      </c>
      <c r="N146" s="128" t="s">
        <v>314</v>
      </c>
      <c r="O146" s="30">
        <v>37.04864501953125</v>
      </c>
      <c r="P146" s="30">
        <f>ROUND(O146*0.21,2)</f>
        <v>7.78</v>
      </c>
      <c r="Q146" s="30">
        <f t="shared" si="31"/>
        <v>44.83</v>
      </c>
      <c r="R146" s="31" t="s">
        <v>314</v>
      </c>
      <c r="S146" s="98" t="s">
        <v>659</v>
      </c>
      <c r="T146" s="45">
        <f t="shared" si="32"/>
        <v>-0.31775985390351535</v>
      </c>
      <c r="U146" s="45">
        <f t="shared" si="33"/>
        <v>-2.9740450579415781E-2</v>
      </c>
      <c r="V146" s="31"/>
      <c r="W146" s="12" t="s">
        <v>318</v>
      </c>
    </row>
    <row r="147" spans="1:23" x14ac:dyDescent="0.2">
      <c r="A147" s="170"/>
      <c r="B147" s="22"/>
      <c r="C147" s="37"/>
      <c r="D147" s="24" t="s">
        <v>15044</v>
      </c>
      <c r="E147" s="2" t="s">
        <v>325</v>
      </c>
      <c r="F147" s="123" t="s">
        <v>15014</v>
      </c>
      <c r="G147" s="173">
        <v>0</v>
      </c>
      <c r="H147" s="24"/>
      <c r="I147" s="440" t="s">
        <v>324</v>
      </c>
      <c r="J147" s="704" t="s">
        <v>14980</v>
      </c>
      <c r="K147" s="25" t="s">
        <v>29</v>
      </c>
      <c r="L147" s="25" t="str">
        <f t="shared" ref="L147" si="35">IF(K147="New","New",ROUND(K147*0.22,2))</f>
        <v>New</v>
      </c>
      <c r="M147" s="25" t="str">
        <f t="shared" si="34"/>
        <v>NA</v>
      </c>
      <c r="N147" s="129" t="s">
        <v>314</v>
      </c>
      <c r="O147" s="26">
        <v>43.615565334128881</v>
      </c>
      <c r="P147" s="26">
        <f>ROUND(O147*0.21,2)</f>
        <v>9.16</v>
      </c>
      <c r="Q147" s="26">
        <f t="shared" si="31"/>
        <v>52.78</v>
      </c>
      <c r="R147" s="27" t="s">
        <v>314</v>
      </c>
      <c r="S147" s="99" t="s">
        <v>659</v>
      </c>
      <c r="T147" s="46">
        <f t="shared" si="32"/>
        <v>0</v>
      </c>
      <c r="U147" s="46">
        <f t="shared" si="33"/>
        <v>0</v>
      </c>
      <c r="V147" s="27"/>
      <c r="W147" s="13" t="s">
        <v>318</v>
      </c>
    </row>
    <row r="148" spans="1:23" x14ac:dyDescent="0.2">
      <c r="A148" s="170"/>
      <c r="B148" s="23"/>
      <c r="C148" s="38"/>
      <c r="D148" s="28" t="s">
        <v>15045</v>
      </c>
      <c r="E148" s="6" t="s">
        <v>325</v>
      </c>
      <c r="F148" s="124" t="s">
        <v>15016</v>
      </c>
      <c r="G148" s="174">
        <v>0</v>
      </c>
      <c r="H148" s="28"/>
      <c r="I148" s="439" t="s">
        <v>326</v>
      </c>
      <c r="J148" s="703" t="s">
        <v>14980</v>
      </c>
      <c r="K148" s="29">
        <v>41.38</v>
      </c>
      <c r="L148" s="29">
        <f t="shared" si="18"/>
        <v>9.1</v>
      </c>
      <c r="M148" s="29">
        <f t="shared" si="34"/>
        <v>50.480000000000004</v>
      </c>
      <c r="N148" s="128" t="s">
        <v>314</v>
      </c>
      <c r="O148" s="30">
        <v>40.736056614349778</v>
      </c>
      <c r="P148" s="30">
        <f>ROUND(O148*0.21,2)</f>
        <v>8.5500000000000007</v>
      </c>
      <c r="Q148" s="30">
        <f t="shared" si="31"/>
        <v>49.29</v>
      </c>
      <c r="R148" s="31" t="s">
        <v>314</v>
      </c>
      <c r="S148" s="98" t="s">
        <v>659</v>
      </c>
      <c r="T148" s="45">
        <f t="shared" si="32"/>
        <v>-2.3573692551505654E-2</v>
      </c>
      <c r="U148" s="45">
        <f t="shared" si="33"/>
        <v>0</v>
      </c>
      <c r="V148" s="31"/>
      <c r="W148" s="12" t="s">
        <v>318</v>
      </c>
    </row>
    <row r="149" spans="1:23" x14ac:dyDescent="0.2">
      <c r="A149" s="170"/>
      <c r="B149" s="22"/>
      <c r="C149" s="37"/>
      <c r="D149" s="24" t="s">
        <v>15046</v>
      </c>
      <c r="E149" s="2" t="s">
        <v>312</v>
      </c>
      <c r="F149" s="123" t="s">
        <v>15004</v>
      </c>
      <c r="G149" s="173">
        <v>0</v>
      </c>
      <c r="H149" s="24"/>
      <c r="I149" s="440" t="s">
        <v>15065</v>
      </c>
      <c r="J149" s="704" t="s">
        <v>14980</v>
      </c>
      <c r="K149" s="25">
        <v>38.778688524590166</v>
      </c>
      <c r="L149" s="25">
        <f t="shared" si="18"/>
        <v>8.5299999999999994</v>
      </c>
      <c r="M149" s="25">
        <f t="shared" si="34"/>
        <v>47.308688524590167</v>
      </c>
      <c r="N149" s="129" t="s">
        <v>314</v>
      </c>
      <c r="O149" s="26">
        <v>43.837499999999999</v>
      </c>
      <c r="P149" s="26">
        <f t="shared" ref="P149:P167" si="36">ROUND(O149*0.21,2)</f>
        <v>9.2100000000000009</v>
      </c>
      <c r="Q149" s="26">
        <f t="shared" si="31"/>
        <v>53.05</v>
      </c>
      <c r="R149" s="27" t="s">
        <v>314</v>
      </c>
      <c r="S149" s="99" t="s">
        <v>659</v>
      </c>
      <c r="T149" s="46">
        <f t="shared" si="32"/>
        <v>0.12135849998094117</v>
      </c>
      <c r="U149" s="46">
        <f t="shared" si="33"/>
        <v>0</v>
      </c>
      <c r="V149" s="27"/>
      <c r="W149" s="13" t="s">
        <v>318</v>
      </c>
    </row>
    <row r="150" spans="1:23" x14ac:dyDescent="0.2">
      <c r="A150" s="170"/>
      <c r="B150" s="23"/>
      <c r="C150" s="38"/>
      <c r="D150" s="28" t="s">
        <v>15047</v>
      </c>
      <c r="E150" s="6" t="s">
        <v>312</v>
      </c>
      <c r="F150" s="124" t="s">
        <v>15006</v>
      </c>
      <c r="G150" s="174">
        <v>0</v>
      </c>
      <c r="H150" s="28"/>
      <c r="I150" s="439" t="s">
        <v>15066</v>
      </c>
      <c r="J150" s="703" t="s">
        <v>14980</v>
      </c>
      <c r="K150" s="29" t="s">
        <v>29</v>
      </c>
      <c r="L150" s="29" t="str">
        <f t="shared" ref="L150:L152" si="37">IF(K150="New","New",ROUND(K150*0.22,2))</f>
        <v>New</v>
      </c>
      <c r="M150" s="29" t="str">
        <f t="shared" si="34"/>
        <v>NA</v>
      </c>
      <c r="N150" s="128" t="s">
        <v>314</v>
      </c>
      <c r="O150" s="30">
        <v>46.987500000000004</v>
      </c>
      <c r="P150" s="30">
        <f t="shared" si="36"/>
        <v>9.8699999999999992</v>
      </c>
      <c r="Q150" s="30">
        <f t="shared" si="31"/>
        <v>56.86</v>
      </c>
      <c r="R150" s="31" t="s">
        <v>314</v>
      </c>
      <c r="S150" s="98" t="s">
        <v>659</v>
      </c>
      <c r="T150" s="45">
        <f t="shared" si="32"/>
        <v>0</v>
      </c>
      <c r="U150" s="45">
        <f t="shared" si="33"/>
        <v>0</v>
      </c>
      <c r="V150" s="31"/>
      <c r="W150" s="12" t="s">
        <v>318</v>
      </c>
    </row>
    <row r="151" spans="1:23" x14ac:dyDescent="0.2">
      <c r="A151" s="170"/>
      <c r="B151" s="22"/>
      <c r="C151" s="37"/>
      <c r="D151" s="24" t="s">
        <v>15048</v>
      </c>
      <c r="E151" s="2" t="s">
        <v>312</v>
      </c>
      <c r="F151" s="123" t="s">
        <v>15008</v>
      </c>
      <c r="G151" s="173">
        <v>0</v>
      </c>
      <c r="H151" s="24"/>
      <c r="I151" s="440" t="s">
        <v>15067</v>
      </c>
      <c r="J151" s="704" t="s">
        <v>14980</v>
      </c>
      <c r="K151" s="25" t="s">
        <v>29</v>
      </c>
      <c r="L151" s="25" t="str">
        <f t="shared" si="37"/>
        <v>New</v>
      </c>
      <c r="M151" s="25" t="str">
        <f t="shared" si="34"/>
        <v>NA</v>
      </c>
      <c r="N151" s="129" t="s">
        <v>314</v>
      </c>
      <c r="O151" s="26">
        <v>43.837499999999999</v>
      </c>
      <c r="P151" s="26">
        <f t="shared" si="36"/>
        <v>9.2100000000000009</v>
      </c>
      <c r="Q151" s="26">
        <f t="shared" si="31"/>
        <v>53.05</v>
      </c>
      <c r="R151" s="27" t="s">
        <v>314</v>
      </c>
      <c r="S151" s="99" t="s">
        <v>659</v>
      </c>
      <c r="T151" s="46">
        <f t="shared" si="32"/>
        <v>0</v>
      </c>
      <c r="U151" s="46">
        <f t="shared" si="33"/>
        <v>0</v>
      </c>
      <c r="V151" s="27"/>
      <c r="W151" s="13" t="s">
        <v>318</v>
      </c>
    </row>
    <row r="152" spans="1:23" x14ac:dyDescent="0.2">
      <c r="A152" s="170"/>
      <c r="B152" s="23"/>
      <c r="C152" s="38"/>
      <c r="D152" s="28" t="s">
        <v>15049</v>
      </c>
      <c r="E152" s="6" t="s">
        <v>312</v>
      </c>
      <c r="F152" s="124" t="s">
        <v>15010</v>
      </c>
      <c r="G152" s="174">
        <v>0</v>
      </c>
      <c r="H152" s="28"/>
      <c r="I152" s="439" t="s">
        <v>15068</v>
      </c>
      <c r="J152" s="703" t="s">
        <v>14980</v>
      </c>
      <c r="K152" s="29" t="s">
        <v>29</v>
      </c>
      <c r="L152" s="29" t="str">
        <f t="shared" si="37"/>
        <v>New</v>
      </c>
      <c r="M152" s="29" t="str">
        <f t="shared" si="34"/>
        <v>NA</v>
      </c>
      <c r="N152" s="128" t="s">
        <v>314</v>
      </c>
      <c r="O152" s="30">
        <v>46.987500000000004</v>
      </c>
      <c r="P152" s="30">
        <f t="shared" si="36"/>
        <v>9.8699999999999992</v>
      </c>
      <c r="Q152" s="30">
        <f t="shared" si="31"/>
        <v>56.86</v>
      </c>
      <c r="R152" s="31" t="s">
        <v>314</v>
      </c>
      <c r="S152" s="98" t="s">
        <v>659</v>
      </c>
      <c r="T152" s="45">
        <f t="shared" si="32"/>
        <v>0</v>
      </c>
      <c r="U152" s="45">
        <f t="shared" si="33"/>
        <v>0</v>
      </c>
      <c r="V152" s="31"/>
      <c r="W152" s="12" t="s">
        <v>318</v>
      </c>
    </row>
    <row r="153" spans="1:23" ht="38.25" x14ac:dyDescent="0.2">
      <c r="A153" s="170"/>
      <c r="B153" s="22"/>
      <c r="C153" s="37"/>
      <c r="D153" s="24" t="s">
        <v>15050</v>
      </c>
      <c r="E153" s="2" t="s">
        <v>316</v>
      </c>
      <c r="F153" s="123" t="s">
        <v>15002</v>
      </c>
      <c r="G153" s="173">
        <v>0</v>
      </c>
      <c r="H153" s="24"/>
      <c r="I153" s="440" t="s">
        <v>15069</v>
      </c>
      <c r="J153" s="704" t="s">
        <v>14980</v>
      </c>
      <c r="K153" s="25">
        <v>49.7</v>
      </c>
      <c r="L153" s="25">
        <f t="shared" si="18"/>
        <v>10.93</v>
      </c>
      <c r="M153" s="25">
        <f t="shared" si="34"/>
        <v>60.63</v>
      </c>
      <c r="N153" s="129" t="s">
        <v>314</v>
      </c>
      <c r="O153" s="26">
        <v>37.012500000000003</v>
      </c>
      <c r="P153" s="26">
        <f t="shared" si="36"/>
        <v>7.77</v>
      </c>
      <c r="Q153" s="26">
        <f t="shared" si="31"/>
        <v>44.78</v>
      </c>
      <c r="R153" s="27" t="s">
        <v>314</v>
      </c>
      <c r="S153" s="99" t="s">
        <v>659</v>
      </c>
      <c r="T153" s="46">
        <f t="shared" si="32"/>
        <v>-0.26142173841332672</v>
      </c>
      <c r="U153" s="46">
        <f t="shared" si="33"/>
        <v>0</v>
      </c>
      <c r="V153" s="27"/>
      <c r="W153" s="13" t="s">
        <v>315</v>
      </c>
    </row>
    <row r="154" spans="1:23" x14ac:dyDescent="0.2">
      <c r="A154" s="170"/>
      <c r="B154" s="23"/>
      <c r="C154" s="38"/>
      <c r="D154" s="28" t="s">
        <v>15051</v>
      </c>
      <c r="E154" s="6" t="s">
        <v>332</v>
      </c>
      <c r="F154" s="124" t="s">
        <v>15039</v>
      </c>
      <c r="G154" s="174">
        <v>0</v>
      </c>
      <c r="H154" s="28"/>
      <c r="I154" s="439" t="s">
        <v>333</v>
      </c>
      <c r="J154" s="703" t="s">
        <v>14980</v>
      </c>
      <c r="K154" s="29">
        <v>57.95</v>
      </c>
      <c r="L154" s="29">
        <f t="shared" si="18"/>
        <v>12.75</v>
      </c>
      <c r="M154" s="29">
        <f t="shared" si="34"/>
        <v>70.7</v>
      </c>
      <c r="N154" s="128" t="s">
        <v>314</v>
      </c>
      <c r="O154" s="30">
        <v>47.774999999999999</v>
      </c>
      <c r="P154" s="30">
        <f t="shared" si="36"/>
        <v>10.029999999999999</v>
      </c>
      <c r="Q154" s="30">
        <f t="shared" si="31"/>
        <v>57.81</v>
      </c>
      <c r="R154" s="31" t="s">
        <v>314</v>
      </c>
      <c r="S154" s="98" t="s">
        <v>659</v>
      </c>
      <c r="T154" s="45">
        <f t="shared" si="32"/>
        <v>-0.18231966053748228</v>
      </c>
      <c r="U154" s="45">
        <f t="shared" si="33"/>
        <v>0</v>
      </c>
      <c r="V154" s="31"/>
      <c r="W154" s="12" t="s">
        <v>318</v>
      </c>
    </row>
    <row r="155" spans="1:23" x14ac:dyDescent="0.2">
      <c r="A155" s="170"/>
      <c r="B155" s="22"/>
      <c r="C155" s="37"/>
      <c r="D155" s="24" t="s">
        <v>15052</v>
      </c>
      <c r="E155" s="2" t="s">
        <v>334</v>
      </c>
      <c r="F155" s="123" t="s">
        <v>15037</v>
      </c>
      <c r="G155" s="173">
        <v>0</v>
      </c>
      <c r="H155" s="24"/>
      <c r="I155" s="440" t="s">
        <v>335</v>
      </c>
      <c r="J155" s="704" t="s">
        <v>14980</v>
      </c>
      <c r="K155" s="25">
        <v>57.95</v>
      </c>
      <c r="L155" s="25">
        <f t="shared" si="18"/>
        <v>12.75</v>
      </c>
      <c r="M155" s="25">
        <f t="shared" si="34"/>
        <v>70.7</v>
      </c>
      <c r="N155" s="129" t="s">
        <v>314</v>
      </c>
      <c r="O155" s="26">
        <v>47.774999999999999</v>
      </c>
      <c r="P155" s="26">
        <f t="shared" si="36"/>
        <v>10.029999999999999</v>
      </c>
      <c r="Q155" s="26">
        <f t="shared" si="31"/>
        <v>57.81</v>
      </c>
      <c r="R155" s="27" t="s">
        <v>314</v>
      </c>
      <c r="S155" s="99" t="s">
        <v>659</v>
      </c>
      <c r="T155" s="46">
        <f t="shared" si="32"/>
        <v>-0.18231966053748228</v>
      </c>
      <c r="U155" s="46">
        <f t="shared" si="33"/>
        <v>0</v>
      </c>
      <c r="V155" s="27"/>
      <c r="W155" s="13" t="s">
        <v>318</v>
      </c>
    </row>
    <row r="156" spans="1:23" x14ac:dyDescent="0.2">
      <c r="A156" s="170"/>
      <c r="B156" s="23"/>
      <c r="C156" s="38"/>
      <c r="D156" s="28" t="s">
        <v>15053</v>
      </c>
      <c r="E156" s="6" t="s">
        <v>319</v>
      </c>
      <c r="F156" s="124" t="s">
        <v>15022</v>
      </c>
      <c r="G156" s="174">
        <v>0</v>
      </c>
      <c r="H156" s="28"/>
      <c r="I156" s="439" t="s">
        <v>320</v>
      </c>
      <c r="J156" s="703" t="s">
        <v>14980</v>
      </c>
      <c r="K156" s="29">
        <v>55.8</v>
      </c>
      <c r="L156" s="29">
        <f t="shared" si="18"/>
        <v>12.28</v>
      </c>
      <c r="M156" s="29">
        <f t="shared" si="34"/>
        <v>68.08</v>
      </c>
      <c r="N156" s="128" t="s">
        <v>314</v>
      </c>
      <c r="O156" s="30">
        <v>42.918750000000003</v>
      </c>
      <c r="P156" s="30">
        <f t="shared" si="36"/>
        <v>9.01</v>
      </c>
      <c r="Q156" s="30">
        <f t="shared" si="31"/>
        <v>51.93</v>
      </c>
      <c r="R156" s="31" t="s">
        <v>314</v>
      </c>
      <c r="S156" s="98" t="s">
        <v>659</v>
      </c>
      <c r="T156" s="45">
        <f t="shared" si="32"/>
        <v>-0.23722091656874267</v>
      </c>
      <c r="U156" s="45">
        <f t="shared" si="33"/>
        <v>0</v>
      </c>
      <c r="V156" s="31"/>
      <c r="W156" s="12" t="s">
        <v>318</v>
      </c>
    </row>
    <row r="157" spans="1:23" x14ac:dyDescent="0.2">
      <c r="A157" s="170"/>
      <c r="B157" s="22"/>
      <c r="C157" s="37"/>
      <c r="D157" s="24" t="s">
        <v>15054</v>
      </c>
      <c r="E157" s="2" t="s">
        <v>319</v>
      </c>
      <c r="F157" s="123" t="s">
        <v>15024</v>
      </c>
      <c r="G157" s="173">
        <v>0</v>
      </c>
      <c r="H157" s="24"/>
      <c r="I157" s="440" t="s">
        <v>320</v>
      </c>
      <c r="J157" s="704" t="s">
        <v>14980</v>
      </c>
      <c r="K157" s="25" t="s">
        <v>29</v>
      </c>
      <c r="L157" s="25" t="str">
        <f t="shared" ref="L157:L158" si="38">IF(K157="New","New",ROUND(K157*0.22,2))</f>
        <v>New</v>
      </c>
      <c r="M157" s="25" t="str">
        <f t="shared" si="34"/>
        <v>NA</v>
      </c>
      <c r="N157" s="129" t="s">
        <v>314</v>
      </c>
      <c r="O157" s="26">
        <v>53.002811604584529</v>
      </c>
      <c r="P157" s="26">
        <f t="shared" si="36"/>
        <v>11.13</v>
      </c>
      <c r="Q157" s="26">
        <f t="shared" si="31"/>
        <v>64.13</v>
      </c>
      <c r="R157" s="27" t="s">
        <v>314</v>
      </c>
      <c r="S157" s="99" t="s">
        <v>659</v>
      </c>
      <c r="T157" s="46">
        <f t="shared" si="32"/>
        <v>0</v>
      </c>
      <c r="U157" s="46">
        <f t="shared" si="33"/>
        <v>0</v>
      </c>
      <c r="V157" s="27"/>
      <c r="W157" s="13" t="s">
        <v>318</v>
      </c>
    </row>
    <row r="158" spans="1:23" x14ac:dyDescent="0.2">
      <c r="A158" s="170"/>
      <c r="B158" s="23"/>
      <c r="C158" s="38"/>
      <c r="D158" s="28" t="s">
        <v>15055</v>
      </c>
      <c r="E158" s="6" t="s">
        <v>319</v>
      </c>
      <c r="F158" s="124" t="s">
        <v>15025</v>
      </c>
      <c r="G158" s="174">
        <v>0</v>
      </c>
      <c r="H158" s="28"/>
      <c r="I158" s="439" t="s">
        <v>320</v>
      </c>
      <c r="J158" s="703" t="s">
        <v>14980</v>
      </c>
      <c r="K158" s="29" t="s">
        <v>29</v>
      </c>
      <c r="L158" s="29" t="str">
        <f t="shared" si="38"/>
        <v>New</v>
      </c>
      <c r="M158" s="29" t="str">
        <f t="shared" si="34"/>
        <v>NA</v>
      </c>
      <c r="N158" s="128" t="s">
        <v>314</v>
      </c>
      <c r="O158" s="30">
        <v>42.524999999999999</v>
      </c>
      <c r="P158" s="30">
        <f t="shared" si="36"/>
        <v>8.93</v>
      </c>
      <c r="Q158" s="30">
        <f t="shared" si="31"/>
        <v>51.46</v>
      </c>
      <c r="R158" s="31" t="s">
        <v>314</v>
      </c>
      <c r="S158" s="98" t="s">
        <v>659</v>
      </c>
      <c r="T158" s="45">
        <f t="shared" si="32"/>
        <v>0</v>
      </c>
      <c r="U158" s="45">
        <f t="shared" si="33"/>
        <v>0</v>
      </c>
      <c r="V158" s="31"/>
      <c r="W158" s="12" t="s">
        <v>318</v>
      </c>
    </row>
    <row r="159" spans="1:23" x14ac:dyDescent="0.2">
      <c r="A159" s="170"/>
      <c r="B159" s="22"/>
      <c r="C159" s="37"/>
      <c r="D159" s="24" t="s">
        <v>15056</v>
      </c>
      <c r="E159" s="2" t="s">
        <v>321</v>
      </c>
      <c r="F159" s="123" t="s">
        <v>15026</v>
      </c>
      <c r="G159" s="173">
        <v>0</v>
      </c>
      <c r="H159" s="24"/>
      <c r="I159" s="440" t="s">
        <v>322</v>
      </c>
      <c r="J159" s="704" t="s">
        <v>14980</v>
      </c>
      <c r="K159" s="25">
        <v>44.84</v>
      </c>
      <c r="L159" s="25">
        <f t="shared" si="18"/>
        <v>9.86</v>
      </c>
      <c r="M159" s="25">
        <f t="shared" si="34"/>
        <v>54.7</v>
      </c>
      <c r="N159" s="129" t="s">
        <v>314</v>
      </c>
      <c r="O159" s="26">
        <v>38.587499999999999</v>
      </c>
      <c r="P159" s="26">
        <f t="shared" si="36"/>
        <v>8.1</v>
      </c>
      <c r="Q159" s="26">
        <f t="shared" si="31"/>
        <v>46.69</v>
      </c>
      <c r="R159" s="27" t="s">
        <v>314</v>
      </c>
      <c r="S159" s="99" t="s">
        <v>659</v>
      </c>
      <c r="T159" s="46">
        <f t="shared" si="32"/>
        <v>-0.14643510054844611</v>
      </c>
      <c r="U159" s="46">
        <f t="shared" si="33"/>
        <v>0</v>
      </c>
      <c r="V159" s="27"/>
      <c r="W159" s="13"/>
    </row>
    <row r="160" spans="1:23" x14ac:dyDescent="0.2">
      <c r="A160" s="170"/>
      <c r="B160" s="23"/>
      <c r="C160" s="38"/>
      <c r="D160" s="28" t="s">
        <v>15057</v>
      </c>
      <c r="E160" s="6" t="s">
        <v>321</v>
      </c>
      <c r="F160" s="124" t="s">
        <v>15028</v>
      </c>
      <c r="G160" s="174">
        <v>0</v>
      </c>
      <c r="H160" s="28"/>
      <c r="I160" s="439" t="s">
        <v>322</v>
      </c>
      <c r="J160" s="703" t="s">
        <v>14980</v>
      </c>
      <c r="K160" s="29" t="s">
        <v>29</v>
      </c>
      <c r="L160" s="29" t="str">
        <f t="shared" ref="L160:L161" si="39">IF(K160="New","New",ROUND(K160*0.22,2))</f>
        <v>New</v>
      </c>
      <c r="M160" s="29" t="str">
        <f t="shared" si="34"/>
        <v>NA</v>
      </c>
      <c r="N160" s="128" t="s">
        <v>314</v>
      </c>
      <c r="O160" s="30">
        <v>43.951681614349781</v>
      </c>
      <c r="P160" s="30">
        <f t="shared" si="36"/>
        <v>9.23</v>
      </c>
      <c r="Q160" s="30">
        <f t="shared" si="31"/>
        <v>53.18</v>
      </c>
      <c r="R160" s="31" t="s">
        <v>314</v>
      </c>
      <c r="S160" s="98" t="s">
        <v>659</v>
      </c>
      <c r="T160" s="45">
        <f t="shared" si="32"/>
        <v>0</v>
      </c>
      <c r="U160" s="45">
        <f t="shared" si="33"/>
        <v>0</v>
      </c>
      <c r="V160" s="31"/>
      <c r="W160" s="12"/>
    </row>
    <row r="161" spans="1:23" x14ac:dyDescent="0.2">
      <c r="A161" s="170"/>
      <c r="B161" s="22"/>
      <c r="C161" s="37"/>
      <c r="D161" s="24" t="s">
        <v>15058</v>
      </c>
      <c r="E161" s="2" t="s">
        <v>321</v>
      </c>
      <c r="F161" s="123" t="s">
        <v>15029</v>
      </c>
      <c r="G161" s="173">
        <v>0</v>
      </c>
      <c r="H161" s="24"/>
      <c r="I161" s="440" t="s">
        <v>322</v>
      </c>
      <c r="J161" s="704" t="s">
        <v>14980</v>
      </c>
      <c r="K161" s="25" t="s">
        <v>29</v>
      </c>
      <c r="L161" s="25" t="str">
        <f t="shared" si="39"/>
        <v>New</v>
      </c>
      <c r="M161" s="25" t="str">
        <f t="shared" si="34"/>
        <v>NA</v>
      </c>
      <c r="N161" s="129" t="s">
        <v>314</v>
      </c>
      <c r="O161" s="26">
        <v>40.750929368029745</v>
      </c>
      <c r="P161" s="26">
        <f t="shared" si="36"/>
        <v>8.56</v>
      </c>
      <c r="Q161" s="26">
        <f t="shared" si="31"/>
        <v>49.31</v>
      </c>
      <c r="R161" s="27" t="s">
        <v>314</v>
      </c>
      <c r="S161" s="99" t="s">
        <v>659</v>
      </c>
      <c r="T161" s="46">
        <f t="shared" si="32"/>
        <v>0</v>
      </c>
      <c r="U161" s="46">
        <f t="shared" si="33"/>
        <v>0</v>
      </c>
      <c r="V161" s="27"/>
      <c r="W161" s="13"/>
    </row>
    <row r="162" spans="1:23" ht="63.75" x14ac:dyDescent="0.2">
      <c r="A162" s="170"/>
      <c r="B162" s="23"/>
      <c r="C162" s="38"/>
      <c r="D162" s="28" t="s">
        <v>15059</v>
      </c>
      <c r="E162" s="6" t="s">
        <v>327</v>
      </c>
      <c r="F162" s="124" t="s">
        <v>15030</v>
      </c>
      <c r="G162" s="174">
        <v>0</v>
      </c>
      <c r="H162" s="28"/>
      <c r="I162" s="439"/>
      <c r="J162" s="703" t="s">
        <v>14980</v>
      </c>
      <c r="K162" s="29">
        <v>46.28</v>
      </c>
      <c r="L162" s="29">
        <f t="shared" ref="L162:L167" si="40">IF(K162="New","New",ROUND(K162*0.22,2))</f>
        <v>10.18</v>
      </c>
      <c r="M162" s="29">
        <f t="shared" si="34"/>
        <v>56.46</v>
      </c>
      <c r="N162" s="128" t="s">
        <v>314</v>
      </c>
      <c r="O162" s="30">
        <v>41.100193298969074</v>
      </c>
      <c r="P162" s="30">
        <f t="shared" si="36"/>
        <v>8.6300000000000008</v>
      </c>
      <c r="Q162" s="30">
        <f t="shared" si="31"/>
        <v>49.73</v>
      </c>
      <c r="R162" s="31" t="s">
        <v>314</v>
      </c>
      <c r="S162" s="98" t="s">
        <v>659</v>
      </c>
      <c r="T162" s="45">
        <f t="shared" si="32"/>
        <v>-0.1191994332270635</v>
      </c>
      <c r="U162" s="45">
        <f t="shared" si="33"/>
        <v>0</v>
      </c>
      <c r="V162" s="31"/>
      <c r="W162" s="12" t="s">
        <v>329</v>
      </c>
    </row>
    <row r="163" spans="1:23" ht="63.75" x14ac:dyDescent="0.2">
      <c r="A163" s="170"/>
      <c r="B163" s="22"/>
      <c r="C163" s="37"/>
      <c r="D163" s="24" t="s">
        <v>15060</v>
      </c>
      <c r="E163" s="2" t="s">
        <v>327</v>
      </c>
      <c r="F163" s="123" t="s">
        <v>15033</v>
      </c>
      <c r="G163" s="173">
        <v>0</v>
      </c>
      <c r="H163" s="24"/>
      <c r="I163" s="440" t="s">
        <v>15070</v>
      </c>
      <c r="J163" s="704" t="s">
        <v>14980</v>
      </c>
      <c r="K163" s="25">
        <v>46.28</v>
      </c>
      <c r="L163" s="25">
        <f t="shared" si="40"/>
        <v>10.18</v>
      </c>
      <c r="M163" s="25">
        <f t="shared" si="34"/>
        <v>56.46</v>
      </c>
      <c r="N163" s="129" t="s">
        <v>314</v>
      </c>
      <c r="O163" s="26">
        <v>37.800000000000004</v>
      </c>
      <c r="P163" s="26">
        <f t="shared" si="36"/>
        <v>7.94</v>
      </c>
      <c r="Q163" s="26">
        <f t="shared" si="31"/>
        <v>45.74</v>
      </c>
      <c r="R163" s="27" t="s">
        <v>314</v>
      </c>
      <c r="S163" s="99" t="s">
        <v>659</v>
      </c>
      <c r="T163" s="46">
        <f t="shared" si="32"/>
        <v>-0.18986893375841296</v>
      </c>
      <c r="U163" s="46">
        <f t="shared" si="33"/>
        <v>0</v>
      </c>
      <c r="V163" s="27"/>
      <c r="W163" s="13" t="s">
        <v>329</v>
      </c>
    </row>
    <row r="164" spans="1:23" x14ac:dyDescent="0.2">
      <c r="A164" s="170"/>
      <c r="B164" s="23"/>
      <c r="C164" s="38"/>
      <c r="D164" s="28" t="s">
        <v>15061</v>
      </c>
      <c r="E164" s="6" t="s">
        <v>327</v>
      </c>
      <c r="F164" s="124" t="s">
        <v>15034</v>
      </c>
      <c r="G164" s="174">
        <v>0</v>
      </c>
      <c r="H164" s="28"/>
      <c r="I164" s="439" t="s">
        <v>15070</v>
      </c>
      <c r="J164" s="703" t="s">
        <v>14980</v>
      </c>
      <c r="K164" s="29" t="s">
        <v>29</v>
      </c>
      <c r="L164" s="29" t="str">
        <f t="shared" si="40"/>
        <v>New</v>
      </c>
      <c r="M164" s="29" t="str">
        <f t="shared" si="34"/>
        <v>NA</v>
      </c>
      <c r="N164" s="128" t="s">
        <v>314</v>
      </c>
      <c r="O164" s="30">
        <v>46.143497757847541</v>
      </c>
      <c r="P164" s="30">
        <f t="shared" si="36"/>
        <v>9.69</v>
      </c>
      <c r="Q164" s="30">
        <f t="shared" si="31"/>
        <v>55.83</v>
      </c>
      <c r="R164" s="31" t="s">
        <v>314</v>
      </c>
      <c r="S164" s="98" t="s">
        <v>659</v>
      </c>
      <c r="T164" s="45">
        <f t="shared" si="32"/>
        <v>0</v>
      </c>
      <c r="U164" s="45">
        <f t="shared" si="33"/>
        <v>0</v>
      </c>
      <c r="V164" s="31"/>
      <c r="W164" s="12"/>
    </row>
    <row r="165" spans="1:23" x14ac:dyDescent="0.2">
      <c r="A165" s="170"/>
      <c r="B165" s="22"/>
      <c r="C165" s="37"/>
      <c r="D165" s="24" t="s">
        <v>15062</v>
      </c>
      <c r="E165" s="2" t="s">
        <v>327</v>
      </c>
      <c r="F165" s="123" t="s">
        <v>15035</v>
      </c>
      <c r="G165" s="173">
        <v>0</v>
      </c>
      <c r="H165" s="24" t="s">
        <v>328</v>
      </c>
      <c r="I165" s="440"/>
      <c r="J165" s="704" t="s">
        <v>14980</v>
      </c>
      <c r="K165" s="25" t="s">
        <v>29</v>
      </c>
      <c r="L165" s="25" t="str">
        <f t="shared" si="40"/>
        <v>New</v>
      </c>
      <c r="M165" s="25" t="str">
        <f t="shared" si="34"/>
        <v>NA</v>
      </c>
      <c r="N165" s="129" t="s">
        <v>314</v>
      </c>
      <c r="O165" s="26">
        <v>39.309218377088314</v>
      </c>
      <c r="P165" s="26">
        <f t="shared" si="36"/>
        <v>8.25</v>
      </c>
      <c r="Q165" s="26">
        <f t="shared" si="31"/>
        <v>47.56</v>
      </c>
      <c r="R165" s="27" t="s">
        <v>314</v>
      </c>
      <c r="S165" s="99" t="s">
        <v>659</v>
      </c>
      <c r="T165" s="46">
        <f t="shared" si="32"/>
        <v>0</v>
      </c>
      <c r="U165" s="46">
        <f t="shared" si="33"/>
        <v>0</v>
      </c>
      <c r="V165" s="27"/>
      <c r="W165" s="13"/>
    </row>
    <row r="166" spans="1:23" x14ac:dyDescent="0.2">
      <c r="A166" s="170"/>
      <c r="B166" s="23"/>
      <c r="C166" s="38"/>
      <c r="D166" s="28" t="s">
        <v>15063</v>
      </c>
      <c r="E166" s="6" t="s">
        <v>327</v>
      </c>
      <c r="F166" s="124" t="s">
        <v>15036</v>
      </c>
      <c r="G166" s="174">
        <v>0</v>
      </c>
      <c r="H166" s="28" t="s">
        <v>331</v>
      </c>
      <c r="I166" s="439" t="s">
        <v>15070</v>
      </c>
      <c r="J166" s="703" t="s">
        <v>14980</v>
      </c>
      <c r="K166" s="29" t="s">
        <v>29</v>
      </c>
      <c r="L166" s="29" t="str">
        <f t="shared" si="40"/>
        <v>New</v>
      </c>
      <c r="M166" s="29" t="str">
        <f t="shared" si="34"/>
        <v>NA</v>
      </c>
      <c r="N166" s="128" t="s">
        <v>314</v>
      </c>
      <c r="O166" s="30">
        <v>39.574224343675425</v>
      </c>
      <c r="P166" s="30">
        <f t="shared" si="36"/>
        <v>8.31</v>
      </c>
      <c r="Q166" s="30">
        <f t="shared" si="31"/>
        <v>47.88</v>
      </c>
      <c r="R166" s="31" t="s">
        <v>314</v>
      </c>
      <c r="S166" s="98" t="s">
        <v>659</v>
      </c>
      <c r="T166" s="45">
        <f t="shared" si="32"/>
        <v>0</v>
      </c>
      <c r="U166" s="45">
        <f t="shared" si="33"/>
        <v>0</v>
      </c>
      <c r="V166" s="31"/>
      <c r="W166" s="12"/>
    </row>
    <row r="167" spans="1:23" ht="38.25" x14ac:dyDescent="0.2">
      <c r="A167" s="170"/>
      <c r="B167" s="22"/>
      <c r="C167" s="37"/>
      <c r="D167" s="24" t="s">
        <v>15064</v>
      </c>
      <c r="E167" s="2" t="s">
        <v>336</v>
      </c>
      <c r="F167" s="123"/>
      <c r="G167" s="173">
        <v>0</v>
      </c>
      <c r="H167" s="24"/>
      <c r="I167" s="440" t="s">
        <v>15071</v>
      </c>
      <c r="J167" s="704" t="s">
        <v>14980</v>
      </c>
      <c r="K167" s="25"/>
      <c r="L167" s="25">
        <f t="shared" si="40"/>
        <v>0</v>
      </c>
      <c r="M167" s="25">
        <f t="shared" si="34"/>
        <v>0</v>
      </c>
      <c r="N167" s="129" t="s">
        <v>314</v>
      </c>
      <c r="O167" s="26">
        <v>0</v>
      </c>
      <c r="P167" s="26">
        <f t="shared" si="36"/>
        <v>0</v>
      </c>
      <c r="Q167" s="26">
        <f t="shared" si="31"/>
        <v>0</v>
      </c>
      <c r="R167" s="27" t="s">
        <v>314</v>
      </c>
      <c r="S167" s="99" t="s">
        <v>15152</v>
      </c>
      <c r="T167" s="46"/>
      <c r="U167" s="46">
        <f t="shared" si="33"/>
        <v>0</v>
      </c>
      <c r="V167" s="27"/>
      <c r="W167" s="13" t="s">
        <v>15151</v>
      </c>
    </row>
    <row r="168" spans="1:23" s="182" customFormat="1" ht="9.9499999999999993" customHeight="1" x14ac:dyDescent="0.2">
      <c r="A168" s="178"/>
      <c r="B168" s="179"/>
      <c r="C168" s="180"/>
      <c r="D168" s="744"/>
      <c r="E168" s="745"/>
      <c r="F168" s="746"/>
      <c r="G168" s="747"/>
      <c r="H168" s="744"/>
      <c r="I168" s="748"/>
      <c r="J168" s="749"/>
      <c r="K168" s="750"/>
      <c r="L168" s="750"/>
      <c r="M168" s="750"/>
      <c r="N168" s="749"/>
      <c r="O168" s="750"/>
      <c r="P168" s="750"/>
      <c r="Q168" s="750"/>
      <c r="R168" s="749"/>
      <c r="S168" s="751"/>
      <c r="T168" s="752"/>
      <c r="U168" s="752"/>
      <c r="V168" s="749"/>
      <c r="W168" s="753"/>
    </row>
    <row r="169" spans="1:23" ht="18.75" thickBot="1" x14ac:dyDescent="0.25">
      <c r="A169" s="170" t="s">
        <v>705</v>
      </c>
      <c r="B169" s="1" t="s">
        <v>0</v>
      </c>
      <c r="C169" s="177"/>
      <c r="D169" s="710" t="s">
        <v>337</v>
      </c>
      <c r="E169" s="711"/>
      <c r="F169" s="711"/>
      <c r="G169" s="712"/>
      <c r="H169" s="713"/>
      <c r="I169" s="714"/>
      <c r="J169" s="711"/>
      <c r="K169" s="715"/>
      <c r="L169" s="715"/>
      <c r="M169" s="728"/>
      <c r="N169" s="711"/>
      <c r="O169" s="716"/>
      <c r="P169" s="717"/>
      <c r="Q169" s="730"/>
      <c r="R169" s="711"/>
      <c r="S169" s="711"/>
      <c r="T169" s="718"/>
      <c r="U169" s="718"/>
      <c r="V169" s="719"/>
      <c r="W169" s="720"/>
    </row>
    <row r="170" spans="1:23" ht="39" thickBot="1" x14ac:dyDescent="0.25">
      <c r="A170" s="170" t="s">
        <v>705</v>
      </c>
      <c r="B170" s="1" t="s">
        <v>0</v>
      </c>
      <c r="C170" s="169" t="s">
        <v>1</v>
      </c>
      <c r="D170" s="721" t="s">
        <v>2</v>
      </c>
      <c r="E170" s="711" t="s">
        <v>3</v>
      </c>
      <c r="F170" s="711" t="s">
        <v>706</v>
      </c>
      <c r="G170" s="712" t="s">
        <v>780</v>
      </c>
      <c r="H170" s="722" t="s">
        <v>4</v>
      </c>
      <c r="I170" s="714" t="s">
        <v>5</v>
      </c>
      <c r="J170" s="723" t="s">
        <v>624</v>
      </c>
      <c r="K170" s="724" t="s">
        <v>698</v>
      </c>
      <c r="L170" s="724" t="s">
        <v>699</v>
      </c>
      <c r="M170" s="755" t="s">
        <v>700</v>
      </c>
      <c r="N170" s="723" t="s">
        <v>6</v>
      </c>
      <c r="O170" s="716" t="s">
        <v>702</v>
      </c>
      <c r="P170" s="717" t="s">
        <v>703</v>
      </c>
      <c r="Q170" s="661" t="s">
        <v>704</v>
      </c>
      <c r="R170" s="711" t="s">
        <v>6</v>
      </c>
      <c r="S170" s="711" t="s">
        <v>651</v>
      </c>
      <c r="T170" s="725" t="s">
        <v>714</v>
      </c>
      <c r="U170" s="725" t="s">
        <v>715</v>
      </c>
      <c r="V170" s="726" t="s">
        <v>8</v>
      </c>
      <c r="W170" s="727" t="s">
        <v>9</v>
      </c>
    </row>
    <row r="171" spans="1:23" x14ac:dyDescent="0.2">
      <c r="A171" s="170" t="s">
        <v>705</v>
      </c>
      <c r="B171" s="22" t="s">
        <v>10</v>
      </c>
      <c r="C171" s="37" t="s">
        <v>337</v>
      </c>
      <c r="D171" s="24" t="s">
        <v>338</v>
      </c>
      <c r="E171" s="2" t="s">
        <v>339</v>
      </c>
      <c r="F171" s="123"/>
      <c r="G171" s="173">
        <v>2.0722354012980927E-2</v>
      </c>
      <c r="H171" s="24" t="s">
        <v>340</v>
      </c>
      <c r="I171" s="440" t="s">
        <v>341</v>
      </c>
      <c r="J171" s="704" t="s">
        <v>14980</v>
      </c>
      <c r="K171" s="25">
        <v>26.57</v>
      </c>
      <c r="L171" s="25">
        <f t="shared" ref="L171:L249" si="41">IF(K171="New","New",ROUND(K171*0.22,2))</f>
        <v>5.85</v>
      </c>
      <c r="M171" s="25">
        <f t="shared" ref="M171:M249" si="42">IF(K171="New","NA",K171+L171)</f>
        <v>32.42</v>
      </c>
      <c r="N171" s="129" t="s">
        <v>314</v>
      </c>
      <c r="O171" s="26">
        <v>26.736000000000001</v>
      </c>
      <c r="P171" s="26">
        <f>ROUND(O171*0.21,2)</f>
        <v>5.61</v>
      </c>
      <c r="Q171" s="26">
        <f t="shared" ref="Q171:Q173" si="43">ROUND(SUM(O171:P171),2)</f>
        <v>32.35</v>
      </c>
      <c r="R171" s="27" t="s">
        <v>314</v>
      </c>
      <c r="S171" s="94" t="s">
        <v>659</v>
      </c>
      <c r="T171" s="36">
        <f>IF(M171="NA",0,Q171/M171-1)</f>
        <v>-2.1591610117212001E-3</v>
      </c>
      <c r="U171" s="36">
        <f>IF(G171=0,0,G171*T171)</f>
        <v>-4.4742898855912769E-5</v>
      </c>
      <c r="V171" s="27" t="s">
        <v>184</v>
      </c>
      <c r="W171" s="33"/>
    </row>
    <row r="172" spans="1:23" x14ac:dyDescent="0.2">
      <c r="A172" s="170" t="s">
        <v>705</v>
      </c>
      <c r="B172" s="23" t="s">
        <v>10</v>
      </c>
      <c r="C172" s="38" t="s">
        <v>337</v>
      </c>
      <c r="D172" s="28" t="s">
        <v>338</v>
      </c>
      <c r="E172" s="6" t="s">
        <v>342</v>
      </c>
      <c r="F172" s="124"/>
      <c r="G172" s="174">
        <v>0</v>
      </c>
      <c r="H172" s="28" t="s">
        <v>340</v>
      </c>
      <c r="I172" s="439" t="s">
        <v>343</v>
      </c>
      <c r="J172" s="703" t="s">
        <v>14980</v>
      </c>
      <c r="K172" s="29">
        <v>26.57</v>
      </c>
      <c r="L172" s="29">
        <f t="shared" si="41"/>
        <v>5.85</v>
      </c>
      <c r="M172" s="29">
        <f t="shared" si="42"/>
        <v>32.42</v>
      </c>
      <c r="N172" s="128" t="s">
        <v>314</v>
      </c>
      <c r="O172" s="30">
        <v>26.736000000000001</v>
      </c>
      <c r="P172" s="30">
        <f>ROUND(O172*0.21,2)</f>
        <v>5.61</v>
      </c>
      <c r="Q172" s="30">
        <f t="shared" si="43"/>
        <v>32.35</v>
      </c>
      <c r="R172" s="31" t="s">
        <v>314</v>
      </c>
      <c r="S172" s="95" t="s">
        <v>659</v>
      </c>
      <c r="T172" s="43">
        <f>IF(M172="NA",0,Q172/M172-1)</f>
        <v>-2.1591610117212001E-3</v>
      </c>
      <c r="U172" s="43">
        <f>IF(G172=0,0,G172*T172)</f>
        <v>0</v>
      </c>
      <c r="V172" s="31" t="s">
        <v>184</v>
      </c>
      <c r="W172" s="32"/>
    </row>
    <row r="173" spans="1:23" ht="38.25" x14ac:dyDescent="0.2">
      <c r="A173" s="170" t="s">
        <v>705</v>
      </c>
      <c r="B173" s="22" t="s">
        <v>10</v>
      </c>
      <c r="C173" s="37" t="s">
        <v>337</v>
      </c>
      <c r="D173" s="24" t="s">
        <v>344</v>
      </c>
      <c r="E173" s="2" t="s">
        <v>345</v>
      </c>
      <c r="F173" s="123"/>
      <c r="G173" s="173">
        <v>0</v>
      </c>
      <c r="H173" s="24" t="s">
        <v>346</v>
      </c>
      <c r="I173" s="440" t="s">
        <v>347</v>
      </c>
      <c r="J173" s="704" t="s">
        <v>14980</v>
      </c>
      <c r="K173" s="25">
        <v>107.03</v>
      </c>
      <c r="L173" s="25">
        <f t="shared" si="41"/>
        <v>23.55</v>
      </c>
      <c r="M173" s="25">
        <f t="shared" si="42"/>
        <v>130.58000000000001</v>
      </c>
      <c r="N173" s="129" t="s">
        <v>15</v>
      </c>
      <c r="O173" s="26">
        <v>107.91735537190084</v>
      </c>
      <c r="P173" s="26">
        <f>ROUND(O173*0.21,2)</f>
        <v>22.66</v>
      </c>
      <c r="Q173" s="26">
        <f t="shared" si="43"/>
        <v>130.58000000000001</v>
      </c>
      <c r="R173" s="27" t="s">
        <v>15</v>
      </c>
      <c r="S173" s="94" t="s">
        <v>659</v>
      </c>
      <c r="T173" s="36">
        <f>IF(M173="NA",0,Q173/M173-1)</f>
        <v>0</v>
      </c>
      <c r="U173" s="36">
        <f>IF(G173=0,0,G173*T173)</f>
        <v>0</v>
      </c>
      <c r="V173" s="27" t="s">
        <v>39</v>
      </c>
      <c r="W173" s="10" t="s">
        <v>15114</v>
      </c>
    </row>
    <row r="174" spans="1:23" s="182" customFormat="1" ht="9.9499999999999993" customHeight="1" x14ac:dyDescent="0.2">
      <c r="A174" s="178"/>
      <c r="B174" s="179"/>
      <c r="C174" s="180"/>
      <c r="D174" s="744"/>
      <c r="E174" s="745"/>
      <c r="F174" s="746"/>
      <c r="G174" s="747"/>
      <c r="H174" s="744"/>
      <c r="I174" s="748"/>
      <c r="J174" s="749"/>
      <c r="K174" s="750"/>
      <c r="L174" s="750"/>
      <c r="M174" s="750"/>
      <c r="N174" s="749"/>
      <c r="O174" s="750"/>
      <c r="P174" s="750"/>
      <c r="Q174" s="750"/>
      <c r="R174" s="749"/>
      <c r="S174" s="751"/>
      <c r="T174" s="752"/>
      <c r="U174" s="752"/>
      <c r="V174" s="749"/>
      <c r="W174" s="753"/>
    </row>
    <row r="175" spans="1:23" ht="18.75" thickBot="1" x14ac:dyDescent="0.25">
      <c r="A175" s="170" t="s">
        <v>705</v>
      </c>
      <c r="B175" s="1" t="s">
        <v>0</v>
      </c>
      <c r="C175" s="177"/>
      <c r="D175" s="710" t="s">
        <v>348</v>
      </c>
      <c r="E175" s="711"/>
      <c r="F175" s="711"/>
      <c r="G175" s="712"/>
      <c r="H175" s="713"/>
      <c r="I175" s="714"/>
      <c r="J175" s="711"/>
      <c r="K175" s="715"/>
      <c r="L175" s="715"/>
      <c r="M175" s="728"/>
      <c r="N175" s="711"/>
      <c r="O175" s="716"/>
      <c r="P175" s="717"/>
      <c r="Q175" s="730"/>
      <c r="R175" s="711"/>
      <c r="S175" s="711"/>
      <c r="T175" s="718"/>
      <c r="U175" s="718"/>
      <c r="V175" s="719"/>
      <c r="W175" s="720"/>
    </row>
    <row r="176" spans="1:23" ht="39" thickBot="1" x14ac:dyDescent="0.25">
      <c r="A176" s="170" t="s">
        <v>705</v>
      </c>
      <c r="B176" s="1" t="s">
        <v>0</v>
      </c>
      <c r="C176" s="169" t="s">
        <v>1</v>
      </c>
      <c r="D176" s="721" t="s">
        <v>2</v>
      </c>
      <c r="E176" s="711" t="s">
        <v>3</v>
      </c>
      <c r="F176" s="711" t="s">
        <v>706</v>
      </c>
      <c r="G176" s="712" t="s">
        <v>780</v>
      </c>
      <c r="H176" s="722" t="s">
        <v>4</v>
      </c>
      <c r="I176" s="714" t="s">
        <v>5</v>
      </c>
      <c r="J176" s="723" t="s">
        <v>624</v>
      </c>
      <c r="K176" s="724" t="s">
        <v>698</v>
      </c>
      <c r="L176" s="724" t="s">
        <v>699</v>
      </c>
      <c r="M176" s="755" t="s">
        <v>700</v>
      </c>
      <c r="N176" s="723" t="s">
        <v>6</v>
      </c>
      <c r="O176" s="716" t="s">
        <v>702</v>
      </c>
      <c r="P176" s="717" t="s">
        <v>703</v>
      </c>
      <c r="Q176" s="661" t="s">
        <v>704</v>
      </c>
      <c r="R176" s="711" t="s">
        <v>6</v>
      </c>
      <c r="S176" s="711" t="s">
        <v>651</v>
      </c>
      <c r="T176" s="725" t="s">
        <v>714</v>
      </c>
      <c r="U176" s="725" t="s">
        <v>715</v>
      </c>
      <c r="V176" s="726" t="s">
        <v>8</v>
      </c>
      <c r="W176" s="727" t="s">
        <v>9</v>
      </c>
    </row>
    <row r="177" spans="1:23" ht="60" customHeight="1" x14ac:dyDescent="0.2">
      <c r="A177" s="170" t="s">
        <v>705</v>
      </c>
      <c r="B177" s="23" t="s">
        <v>10</v>
      </c>
      <c r="C177" s="38" t="s">
        <v>348</v>
      </c>
      <c r="D177" s="28" t="s">
        <v>349</v>
      </c>
      <c r="E177" s="6" t="s">
        <v>350</v>
      </c>
      <c r="F177" s="124"/>
      <c r="G177" s="174">
        <v>4.9963257468235267E-4</v>
      </c>
      <c r="H177" s="28" t="s">
        <v>351</v>
      </c>
      <c r="I177" s="439" t="s">
        <v>352</v>
      </c>
      <c r="J177" s="703" t="s">
        <v>14980</v>
      </c>
      <c r="K177" s="29">
        <v>153.30000000000001</v>
      </c>
      <c r="L177" s="29">
        <f t="shared" si="41"/>
        <v>33.729999999999997</v>
      </c>
      <c r="M177" s="29">
        <f t="shared" si="42"/>
        <v>187.03</v>
      </c>
      <c r="N177" s="128" t="s">
        <v>15</v>
      </c>
      <c r="O177" s="30">
        <v>154.5702479338843</v>
      </c>
      <c r="P177" s="30">
        <f t="shared" ref="P177:P185" si="44">ROUND(O177*0.21,2)</f>
        <v>32.46</v>
      </c>
      <c r="Q177" s="30">
        <f t="shared" ref="Q177:Q185" si="45">ROUND(SUM(O177:P177),2)</f>
        <v>187.03</v>
      </c>
      <c r="R177" s="31" t="s">
        <v>15</v>
      </c>
      <c r="S177" s="95" t="s">
        <v>659</v>
      </c>
      <c r="T177" s="43">
        <f t="shared" ref="T177:T185" si="46">IF(M177="NA",0,Q177/M177-1)</f>
        <v>0</v>
      </c>
      <c r="U177" s="43">
        <f t="shared" ref="U177:U185" si="47">IF(G177=0,0,G177*T177)</f>
        <v>0</v>
      </c>
      <c r="V177" s="31" t="s">
        <v>39</v>
      </c>
      <c r="W177" s="11" t="s">
        <v>15115</v>
      </c>
    </row>
    <row r="178" spans="1:23" x14ac:dyDescent="0.2">
      <c r="A178" s="170" t="s">
        <v>705</v>
      </c>
      <c r="B178" s="22" t="s">
        <v>10</v>
      </c>
      <c r="C178" s="37" t="s">
        <v>348</v>
      </c>
      <c r="D178" s="24" t="s">
        <v>353</v>
      </c>
      <c r="E178" s="2" t="s">
        <v>354</v>
      </c>
      <c r="F178" s="123"/>
      <c r="G178" s="173">
        <v>2.1497354266742277E-4</v>
      </c>
      <c r="H178" s="24" t="s">
        <v>351</v>
      </c>
      <c r="I178" s="440" t="s">
        <v>355</v>
      </c>
      <c r="J178" s="704" t="s">
        <v>14980</v>
      </c>
      <c r="K178" s="25">
        <v>121.66</v>
      </c>
      <c r="L178" s="25">
        <f t="shared" si="41"/>
        <v>26.77</v>
      </c>
      <c r="M178" s="25">
        <f t="shared" si="42"/>
        <v>148.43</v>
      </c>
      <c r="N178" s="129" t="s">
        <v>15</v>
      </c>
      <c r="O178" s="26">
        <v>131.32599999999999</v>
      </c>
      <c r="P178" s="26">
        <f t="shared" si="44"/>
        <v>27.58</v>
      </c>
      <c r="Q178" s="26">
        <f t="shared" si="45"/>
        <v>158.91</v>
      </c>
      <c r="R178" s="27" t="s">
        <v>15</v>
      </c>
      <c r="S178" s="94" t="s">
        <v>659</v>
      </c>
      <c r="T178" s="36">
        <f t="shared" si="46"/>
        <v>7.0605672707673595E-2</v>
      </c>
      <c r="U178" s="36">
        <f t="shared" si="47"/>
        <v>1.5178351594385157E-5</v>
      </c>
      <c r="V178" s="27" t="s">
        <v>39</v>
      </c>
      <c r="W178" s="33"/>
    </row>
    <row r="179" spans="1:23" x14ac:dyDescent="0.2">
      <c r="A179" s="170" t="s">
        <v>705</v>
      </c>
      <c r="B179" s="23" t="s">
        <v>10</v>
      </c>
      <c r="C179" s="38" t="s">
        <v>348</v>
      </c>
      <c r="D179" s="28" t="s">
        <v>36</v>
      </c>
      <c r="E179" s="6" t="s">
        <v>356</v>
      </c>
      <c r="F179" s="124"/>
      <c r="G179" s="174">
        <v>1.4422721883771213E-3</v>
      </c>
      <c r="H179" s="28" t="s">
        <v>351</v>
      </c>
      <c r="I179" s="439" t="s">
        <v>357</v>
      </c>
      <c r="J179" s="703" t="s">
        <v>14980</v>
      </c>
      <c r="K179" s="29">
        <v>95.56</v>
      </c>
      <c r="L179" s="29">
        <f t="shared" si="41"/>
        <v>21.02</v>
      </c>
      <c r="M179" s="29">
        <f t="shared" si="42"/>
        <v>116.58</v>
      </c>
      <c r="N179" s="128" t="s">
        <v>15</v>
      </c>
      <c r="O179" s="30">
        <v>109.43833333333333</v>
      </c>
      <c r="P179" s="30">
        <f t="shared" si="44"/>
        <v>22.98</v>
      </c>
      <c r="Q179" s="30">
        <f t="shared" si="45"/>
        <v>132.41999999999999</v>
      </c>
      <c r="R179" s="31" t="s">
        <v>15</v>
      </c>
      <c r="S179" s="95" t="s">
        <v>659</v>
      </c>
      <c r="T179" s="43">
        <f t="shared" si="46"/>
        <v>0.1358723623262994</v>
      </c>
      <c r="U179" s="43">
        <f t="shared" si="47"/>
        <v>1.9596492935232095E-4</v>
      </c>
      <c r="V179" s="31" t="s">
        <v>230</v>
      </c>
      <c r="W179" s="32"/>
    </row>
    <row r="180" spans="1:23" x14ac:dyDescent="0.2">
      <c r="A180" s="170" t="s">
        <v>705</v>
      </c>
      <c r="B180" s="22" t="s">
        <v>10</v>
      </c>
      <c r="C180" s="37" t="s">
        <v>348</v>
      </c>
      <c r="D180" s="24" t="s">
        <v>358</v>
      </c>
      <c r="E180" s="2" t="s">
        <v>359</v>
      </c>
      <c r="F180" s="123"/>
      <c r="G180" s="173">
        <v>1.0114744609492491E-5</v>
      </c>
      <c r="H180" s="24" t="s">
        <v>360</v>
      </c>
      <c r="I180" s="440" t="s">
        <v>361</v>
      </c>
      <c r="J180" s="704" t="s">
        <v>14980</v>
      </c>
      <c r="K180" s="25">
        <v>256.45</v>
      </c>
      <c r="L180" s="25">
        <f t="shared" si="41"/>
        <v>56.42</v>
      </c>
      <c r="M180" s="25">
        <f t="shared" si="42"/>
        <v>312.87</v>
      </c>
      <c r="N180" s="129" t="s">
        <v>15</v>
      </c>
      <c r="O180" s="26">
        <v>164.1575</v>
      </c>
      <c r="P180" s="26">
        <f t="shared" si="44"/>
        <v>34.47</v>
      </c>
      <c r="Q180" s="26">
        <f t="shared" si="45"/>
        <v>198.63</v>
      </c>
      <c r="R180" s="27" t="s">
        <v>15</v>
      </c>
      <c r="S180" s="94" t="s">
        <v>659</v>
      </c>
      <c r="T180" s="36">
        <f t="shared" si="46"/>
        <v>-0.36513567935564295</v>
      </c>
      <c r="U180" s="36">
        <f t="shared" si="47"/>
        <v>-3.6932541444958683E-6</v>
      </c>
      <c r="V180" s="27" t="s">
        <v>39</v>
      </c>
      <c r="W180" s="33"/>
    </row>
    <row r="181" spans="1:23" x14ac:dyDescent="0.2">
      <c r="A181" s="170" t="s">
        <v>705</v>
      </c>
      <c r="B181" s="23" t="s">
        <v>10</v>
      </c>
      <c r="C181" s="38" t="s">
        <v>348</v>
      </c>
      <c r="D181" s="28" t="s">
        <v>362</v>
      </c>
      <c r="E181" s="6" t="s">
        <v>363</v>
      </c>
      <c r="F181" s="124"/>
      <c r="G181" s="174">
        <v>7.2750399139102813E-3</v>
      </c>
      <c r="H181" s="28" t="s">
        <v>351</v>
      </c>
      <c r="I181" s="439" t="s">
        <v>364</v>
      </c>
      <c r="J181" s="703" t="s">
        <v>14980</v>
      </c>
      <c r="K181" s="29">
        <v>51.86</v>
      </c>
      <c r="L181" s="29">
        <f t="shared" si="41"/>
        <v>11.41</v>
      </c>
      <c r="M181" s="29">
        <f t="shared" si="42"/>
        <v>63.269999999999996</v>
      </c>
      <c r="N181" s="128" t="s">
        <v>15</v>
      </c>
      <c r="O181" s="30">
        <v>73.507500000000007</v>
      </c>
      <c r="P181" s="30">
        <f t="shared" si="44"/>
        <v>15.44</v>
      </c>
      <c r="Q181" s="30">
        <f t="shared" si="45"/>
        <v>88.95</v>
      </c>
      <c r="R181" s="31" t="s">
        <v>15</v>
      </c>
      <c r="S181" s="95" t="s">
        <v>659</v>
      </c>
      <c r="T181" s="43">
        <f t="shared" si="46"/>
        <v>0.40587956377430068</v>
      </c>
      <c r="U181" s="43">
        <f t="shared" si="47"/>
        <v>2.9527900266985308E-3</v>
      </c>
      <c r="V181" s="31" t="s">
        <v>39</v>
      </c>
      <c r="W181" s="32"/>
    </row>
    <row r="182" spans="1:23" x14ac:dyDescent="0.2">
      <c r="A182" s="170" t="s">
        <v>705</v>
      </c>
      <c r="B182" s="22" t="s">
        <v>10</v>
      </c>
      <c r="C182" s="37" t="s">
        <v>348</v>
      </c>
      <c r="D182" s="24" t="s">
        <v>365</v>
      </c>
      <c r="E182" s="2" t="s">
        <v>366</v>
      </c>
      <c r="F182" s="123"/>
      <c r="G182" s="173">
        <v>5.3008500100050742E-4</v>
      </c>
      <c r="H182" s="24" t="s">
        <v>351</v>
      </c>
      <c r="I182" s="440" t="s">
        <v>367</v>
      </c>
      <c r="J182" s="704" t="s">
        <v>14980</v>
      </c>
      <c r="K182" s="25">
        <v>128.19999999999999</v>
      </c>
      <c r="L182" s="25">
        <f t="shared" si="41"/>
        <v>28.2</v>
      </c>
      <c r="M182" s="25">
        <f t="shared" si="42"/>
        <v>156.39999999999998</v>
      </c>
      <c r="N182" s="129" t="s">
        <v>15</v>
      </c>
      <c r="O182" s="26">
        <v>120.38216666666668</v>
      </c>
      <c r="P182" s="26">
        <f t="shared" si="44"/>
        <v>25.28</v>
      </c>
      <c r="Q182" s="26">
        <f t="shared" si="45"/>
        <v>145.66</v>
      </c>
      <c r="R182" s="27" t="s">
        <v>15</v>
      </c>
      <c r="S182" s="94" t="s">
        <v>659</v>
      </c>
      <c r="T182" s="36">
        <f t="shared" si="46"/>
        <v>-6.8670076726342621E-2</v>
      </c>
      <c r="U182" s="36">
        <f t="shared" si="47"/>
        <v>-3.6400977690188253E-5</v>
      </c>
      <c r="V182" s="27" t="s">
        <v>39</v>
      </c>
      <c r="W182" s="33"/>
    </row>
    <row r="183" spans="1:23" x14ac:dyDescent="0.2">
      <c r="A183" s="170" t="s">
        <v>705</v>
      </c>
      <c r="B183" s="23" t="s">
        <v>10</v>
      </c>
      <c r="C183" s="38" t="s">
        <v>348</v>
      </c>
      <c r="D183" s="28" t="s">
        <v>368</v>
      </c>
      <c r="E183" s="6" t="s">
        <v>369</v>
      </c>
      <c r="F183" s="124"/>
      <c r="G183" s="174">
        <v>8.1590052730043906E-5</v>
      </c>
      <c r="H183" s="28" t="s">
        <v>351</v>
      </c>
      <c r="I183" s="439" t="s">
        <v>370</v>
      </c>
      <c r="J183" s="703" t="s">
        <v>14980</v>
      </c>
      <c r="K183" s="29">
        <v>106.47</v>
      </c>
      <c r="L183" s="29">
        <f t="shared" si="41"/>
        <v>23.42</v>
      </c>
      <c r="M183" s="29">
        <f t="shared" si="42"/>
        <v>129.88999999999999</v>
      </c>
      <c r="N183" s="128" t="s">
        <v>15</v>
      </c>
      <c r="O183" s="30">
        <v>131.32599999999999</v>
      </c>
      <c r="P183" s="30">
        <f t="shared" si="44"/>
        <v>27.58</v>
      </c>
      <c r="Q183" s="30">
        <f t="shared" si="45"/>
        <v>158.91</v>
      </c>
      <c r="R183" s="31" t="s">
        <v>15</v>
      </c>
      <c r="S183" s="95" t="s">
        <v>659</v>
      </c>
      <c r="T183" s="43">
        <f t="shared" si="46"/>
        <v>0.22341981676803457</v>
      </c>
      <c r="U183" s="43">
        <f t="shared" si="47"/>
        <v>1.8228834631040688E-5</v>
      </c>
      <c r="V183" s="31" t="s">
        <v>39</v>
      </c>
      <c r="W183" s="32"/>
    </row>
    <row r="184" spans="1:23" x14ac:dyDescent="0.2">
      <c r="A184" s="170" t="s">
        <v>705</v>
      </c>
      <c r="B184" s="22" t="s">
        <v>10</v>
      </c>
      <c r="C184" s="37" t="s">
        <v>348</v>
      </c>
      <c r="D184" s="24" t="s">
        <v>371</v>
      </c>
      <c r="E184" s="2" t="s">
        <v>372</v>
      </c>
      <c r="F184" s="123"/>
      <c r="G184" s="173">
        <v>1.8258894455727013E-6</v>
      </c>
      <c r="H184" s="24" t="s">
        <v>351</v>
      </c>
      <c r="I184" s="440" t="s">
        <v>373</v>
      </c>
      <c r="J184" s="704" t="s">
        <v>14980</v>
      </c>
      <c r="K184" s="25">
        <v>149.63999999999999</v>
      </c>
      <c r="L184" s="25">
        <f t="shared" si="41"/>
        <v>32.92</v>
      </c>
      <c r="M184" s="25">
        <f t="shared" si="42"/>
        <v>182.56</v>
      </c>
      <c r="N184" s="129" t="s">
        <v>15</v>
      </c>
      <c r="O184" s="26">
        <v>164.1575</v>
      </c>
      <c r="P184" s="26">
        <f t="shared" si="44"/>
        <v>34.47</v>
      </c>
      <c r="Q184" s="26">
        <f t="shared" si="45"/>
        <v>198.63</v>
      </c>
      <c r="R184" s="27" t="s">
        <v>15</v>
      </c>
      <c r="S184" s="94" t="s">
        <v>659</v>
      </c>
      <c r="T184" s="36">
        <f t="shared" si="46"/>
        <v>8.8025854513584578E-2</v>
      </c>
      <c r="U184" s="36">
        <f t="shared" si="47"/>
        <v>1.607254786938722E-7</v>
      </c>
      <c r="V184" s="27" t="s">
        <v>39</v>
      </c>
      <c r="W184" s="33"/>
    </row>
    <row r="185" spans="1:23" x14ac:dyDescent="0.2">
      <c r="A185" s="170" t="s">
        <v>705</v>
      </c>
      <c r="B185" s="23" t="s">
        <v>10</v>
      </c>
      <c r="C185" s="38" t="s">
        <v>348</v>
      </c>
      <c r="D185" s="28" t="s">
        <v>374</v>
      </c>
      <c r="E185" s="6" t="s">
        <v>375</v>
      </c>
      <c r="F185" s="124"/>
      <c r="G185" s="174">
        <v>0</v>
      </c>
      <c r="H185" s="28" t="s">
        <v>351</v>
      </c>
      <c r="I185" s="439" t="s">
        <v>376</v>
      </c>
      <c r="J185" s="703" t="s">
        <v>14980</v>
      </c>
      <c r="K185" s="29">
        <v>128.19999999999999</v>
      </c>
      <c r="L185" s="29">
        <f t="shared" si="41"/>
        <v>28.2</v>
      </c>
      <c r="M185" s="29">
        <f t="shared" si="42"/>
        <v>156.39999999999998</v>
      </c>
      <c r="N185" s="128" t="s">
        <v>15</v>
      </c>
      <c r="O185" s="30">
        <v>120.38216666666668</v>
      </c>
      <c r="P185" s="30">
        <f t="shared" si="44"/>
        <v>25.28</v>
      </c>
      <c r="Q185" s="30">
        <f t="shared" si="45"/>
        <v>145.66</v>
      </c>
      <c r="R185" s="31" t="s">
        <v>15</v>
      </c>
      <c r="S185" s="95" t="s">
        <v>659</v>
      </c>
      <c r="T185" s="43">
        <f t="shared" si="46"/>
        <v>-6.8670076726342621E-2</v>
      </c>
      <c r="U185" s="43">
        <f t="shared" si="47"/>
        <v>0</v>
      </c>
      <c r="V185" s="31" t="s">
        <v>39</v>
      </c>
      <c r="W185" s="32"/>
    </row>
    <row r="186" spans="1:23" s="182" customFormat="1" ht="9.9499999999999993" customHeight="1" x14ac:dyDescent="0.2">
      <c r="A186" s="178"/>
      <c r="B186" s="179"/>
      <c r="C186" s="180"/>
      <c r="D186" s="744"/>
      <c r="E186" s="745"/>
      <c r="F186" s="746"/>
      <c r="G186" s="747"/>
      <c r="H186" s="744"/>
      <c r="I186" s="748"/>
      <c r="J186" s="749"/>
      <c r="K186" s="750"/>
      <c r="L186" s="750"/>
      <c r="M186" s="750"/>
      <c r="N186" s="749"/>
      <c r="O186" s="750"/>
      <c r="P186" s="750"/>
      <c r="Q186" s="750"/>
      <c r="R186" s="749"/>
      <c r="S186" s="751"/>
      <c r="T186" s="752"/>
      <c r="U186" s="752"/>
      <c r="V186" s="749"/>
      <c r="W186" s="753"/>
    </row>
    <row r="187" spans="1:23" ht="18.75" thickBot="1" x14ac:dyDescent="0.25">
      <c r="A187" s="170" t="s">
        <v>705</v>
      </c>
      <c r="B187" s="1" t="s">
        <v>0</v>
      </c>
      <c r="C187" s="177"/>
      <c r="D187" s="710" t="s">
        <v>377</v>
      </c>
      <c r="E187" s="711"/>
      <c r="F187" s="711"/>
      <c r="G187" s="712"/>
      <c r="H187" s="713"/>
      <c r="I187" s="714"/>
      <c r="J187" s="711"/>
      <c r="K187" s="715"/>
      <c r="L187" s="715"/>
      <c r="M187" s="728"/>
      <c r="N187" s="711"/>
      <c r="O187" s="716"/>
      <c r="P187" s="717"/>
      <c r="Q187" s="730"/>
      <c r="R187" s="711"/>
      <c r="S187" s="711"/>
      <c r="T187" s="718"/>
      <c r="U187" s="718"/>
      <c r="V187" s="719"/>
      <c r="W187" s="720"/>
    </row>
    <row r="188" spans="1:23" ht="39" thickBot="1" x14ac:dyDescent="0.25">
      <c r="A188" s="170" t="s">
        <v>705</v>
      </c>
      <c r="B188" s="1" t="s">
        <v>0</v>
      </c>
      <c r="C188" s="169" t="s">
        <v>1</v>
      </c>
      <c r="D188" s="721" t="s">
        <v>2</v>
      </c>
      <c r="E188" s="711" t="s">
        <v>3</v>
      </c>
      <c r="F188" s="711" t="s">
        <v>706</v>
      </c>
      <c r="G188" s="712" t="s">
        <v>780</v>
      </c>
      <c r="H188" s="722" t="s">
        <v>4</v>
      </c>
      <c r="I188" s="714" t="s">
        <v>5</v>
      </c>
      <c r="J188" s="723" t="s">
        <v>624</v>
      </c>
      <c r="K188" s="724" t="s">
        <v>698</v>
      </c>
      <c r="L188" s="724" t="s">
        <v>699</v>
      </c>
      <c r="M188" s="755" t="s">
        <v>700</v>
      </c>
      <c r="N188" s="723" t="s">
        <v>6</v>
      </c>
      <c r="O188" s="716" t="s">
        <v>702</v>
      </c>
      <c r="P188" s="717" t="s">
        <v>703</v>
      </c>
      <c r="Q188" s="661" t="s">
        <v>704</v>
      </c>
      <c r="R188" s="711" t="s">
        <v>6</v>
      </c>
      <c r="S188" s="711" t="s">
        <v>651</v>
      </c>
      <c r="T188" s="725" t="s">
        <v>714</v>
      </c>
      <c r="U188" s="725" t="s">
        <v>715</v>
      </c>
      <c r="V188" s="726" t="s">
        <v>8</v>
      </c>
      <c r="W188" s="727" t="s">
        <v>9</v>
      </c>
    </row>
    <row r="189" spans="1:23" x14ac:dyDescent="0.2">
      <c r="A189" s="170" t="s">
        <v>705</v>
      </c>
      <c r="B189" s="22" t="s">
        <v>14949</v>
      </c>
      <c r="C189" s="37" t="s">
        <v>377</v>
      </c>
      <c r="D189" s="24" t="s">
        <v>378</v>
      </c>
      <c r="E189" s="2"/>
      <c r="F189" s="123"/>
      <c r="G189" s="173">
        <v>0</v>
      </c>
      <c r="H189" s="24"/>
      <c r="I189" s="440"/>
      <c r="J189" s="704" t="s">
        <v>14980</v>
      </c>
      <c r="K189" s="25" t="s">
        <v>29</v>
      </c>
      <c r="L189" s="25" t="str">
        <f t="shared" si="41"/>
        <v>New</v>
      </c>
      <c r="M189" s="25" t="str">
        <f t="shared" si="42"/>
        <v>NA</v>
      </c>
      <c r="N189" s="129"/>
      <c r="O189" s="26">
        <v>92.25</v>
      </c>
      <c r="P189" s="26">
        <f>ROUND(O189*0.21,2)</f>
        <v>19.37</v>
      </c>
      <c r="Q189" s="26">
        <f>ROUND(SUM(O189:P189),2)</f>
        <v>111.62</v>
      </c>
      <c r="R189" s="27" t="s">
        <v>15</v>
      </c>
      <c r="S189" s="94" t="s">
        <v>659</v>
      </c>
      <c r="T189" s="36">
        <f>IF(M189="NA",0,Q189/M189-1)</f>
        <v>0</v>
      </c>
      <c r="U189" s="36">
        <f>IF(G189=0,0,G189*T189)</f>
        <v>0</v>
      </c>
      <c r="V189" s="27" t="s">
        <v>230</v>
      </c>
      <c r="W189" s="33"/>
    </row>
    <row r="190" spans="1:23" s="182" customFormat="1" ht="9.9499999999999993" customHeight="1" x14ac:dyDescent="0.2">
      <c r="A190" s="178"/>
      <c r="B190" s="179"/>
      <c r="C190" s="180"/>
      <c r="D190" s="744"/>
      <c r="E190" s="745"/>
      <c r="F190" s="746"/>
      <c r="G190" s="747"/>
      <c r="H190" s="744"/>
      <c r="I190" s="748"/>
      <c r="J190" s="749"/>
      <c r="K190" s="750"/>
      <c r="L190" s="750"/>
      <c r="M190" s="750"/>
      <c r="N190" s="749"/>
      <c r="O190" s="750"/>
      <c r="P190" s="750"/>
      <c r="Q190" s="750"/>
      <c r="R190" s="749"/>
      <c r="S190" s="751"/>
      <c r="T190" s="752"/>
      <c r="U190" s="752"/>
      <c r="V190" s="749"/>
      <c r="W190" s="753"/>
    </row>
    <row r="191" spans="1:23" ht="18.75" thickBot="1" x14ac:dyDescent="0.25">
      <c r="A191" s="170" t="s">
        <v>705</v>
      </c>
      <c r="B191" s="1" t="s">
        <v>0</v>
      </c>
      <c r="C191" s="177"/>
      <c r="D191" s="710" t="s">
        <v>710</v>
      </c>
      <c r="E191" s="711"/>
      <c r="F191" s="711"/>
      <c r="G191" s="712"/>
      <c r="H191" s="713"/>
      <c r="I191" s="714"/>
      <c r="J191" s="711"/>
      <c r="K191" s="715"/>
      <c r="L191" s="715"/>
      <c r="M191" s="728"/>
      <c r="N191" s="711"/>
      <c r="O191" s="716"/>
      <c r="P191" s="717"/>
      <c r="Q191" s="730"/>
      <c r="R191" s="711"/>
      <c r="S191" s="711"/>
      <c r="T191" s="718"/>
      <c r="U191" s="718"/>
      <c r="V191" s="719"/>
      <c r="W191" s="720"/>
    </row>
    <row r="192" spans="1:23" ht="39" thickBot="1" x14ac:dyDescent="0.25">
      <c r="A192" s="170" t="s">
        <v>705</v>
      </c>
      <c r="B192" s="1" t="s">
        <v>0</v>
      </c>
      <c r="C192" s="169" t="s">
        <v>1</v>
      </c>
      <c r="D192" s="721" t="s">
        <v>2</v>
      </c>
      <c r="E192" s="711" t="s">
        <v>3</v>
      </c>
      <c r="F192" s="711" t="s">
        <v>706</v>
      </c>
      <c r="G192" s="712" t="s">
        <v>780</v>
      </c>
      <c r="H192" s="722" t="s">
        <v>4</v>
      </c>
      <c r="I192" s="714" t="s">
        <v>5</v>
      </c>
      <c r="J192" s="723" t="s">
        <v>624</v>
      </c>
      <c r="K192" s="724" t="s">
        <v>698</v>
      </c>
      <c r="L192" s="724" t="s">
        <v>699</v>
      </c>
      <c r="M192" s="755" t="s">
        <v>700</v>
      </c>
      <c r="N192" s="723" t="s">
        <v>6</v>
      </c>
      <c r="O192" s="716" t="s">
        <v>702</v>
      </c>
      <c r="P192" s="717" t="s">
        <v>703</v>
      </c>
      <c r="Q192" s="661" t="s">
        <v>704</v>
      </c>
      <c r="R192" s="711" t="s">
        <v>6</v>
      </c>
      <c r="S192" s="711" t="s">
        <v>651</v>
      </c>
      <c r="T192" s="725" t="s">
        <v>714</v>
      </c>
      <c r="U192" s="725" t="s">
        <v>715</v>
      </c>
      <c r="V192" s="726" t="s">
        <v>8</v>
      </c>
      <c r="W192" s="727" t="s">
        <v>9</v>
      </c>
    </row>
    <row r="193" spans="1:23" s="93" customFormat="1" x14ac:dyDescent="0.2">
      <c r="B193" s="204" t="s">
        <v>710</v>
      </c>
      <c r="C193" s="204" t="s">
        <v>14950</v>
      </c>
      <c r="D193" s="209" t="s">
        <v>725</v>
      </c>
      <c r="E193" s="206"/>
      <c r="F193" s="207"/>
      <c r="G193" s="208">
        <v>8.2660976997417562E-2</v>
      </c>
      <c r="H193" s="209"/>
      <c r="I193" s="209"/>
      <c r="J193" s="206">
        <v>80</v>
      </c>
      <c r="K193" s="210">
        <v>4822.1099999999997</v>
      </c>
      <c r="L193" s="210">
        <f t="shared" ref="L193:L198" si="48">ROUND(K193*0.22,2)</f>
        <v>1060.8599999999999</v>
      </c>
      <c r="M193" s="210">
        <v>5882.9699999999993</v>
      </c>
      <c r="N193" s="211" t="s">
        <v>15</v>
      </c>
      <c r="O193" s="212">
        <f>SUM(O194:O197)</f>
        <v>4684.4605949999996</v>
      </c>
      <c r="P193" s="212">
        <f>SUM(P194:P197)</f>
        <v>983.73</v>
      </c>
      <c r="Q193" s="212">
        <f t="shared" ref="Q193:Q208" si="49">ROUND(SUM(O193:P193),2)</f>
        <v>5668.19</v>
      </c>
      <c r="R193" s="206" t="s">
        <v>15</v>
      </c>
      <c r="S193" s="213" t="s">
        <v>659</v>
      </c>
      <c r="T193" s="214">
        <f t="shared" ref="T193:T208" si="50">IF(M193="NA",0,Q193/M193-1)</f>
        <v>-3.6508770230002874E-2</v>
      </c>
      <c r="U193" s="214">
        <f t="shared" ref="U193:U208" si="51">IF(G193=0,0,G193*T193)</f>
        <v>-3.0178506161862707E-3</v>
      </c>
      <c r="V193" s="206" t="s">
        <v>230</v>
      </c>
      <c r="W193" s="215" t="s">
        <v>14948</v>
      </c>
    </row>
    <row r="194" spans="1:23" x14ac:dyDescent="0.2">
      <c r="A194" s="170" t="s">
        <v>705</v>
      </c>
      <c r="B194" s="23" t="s">
        <v>626</v>
      </c>
      <c r="C194" s="38"/>
      <c r="D194" s="414" t="s">
        <v>379</v>
      </c>
      <c r="E194" s="6"/>
      <c r="F194" s="124"/>
      <c r="G194" s="174"/>
      <c r="H194" s="28"/>
      <c r="I194" s="439"/>
      <c r="J194" s="31"/>
      <c r="K194" s="29">
        <v>184.52</v>
      </c>
      <c r="L194" s="29">
        <f t="shared" si="48"/>
        <v>40.590000000000003</v>
      </c>
      <c r="M194" s="29">
        <f>SUM(K194:L194)</f>
        <v>225.11</v>
      </c>
      <c r="N194" s="128" t="s">
        <v>15</v>
      </c>
      <c r="O194" s="30">
        <v>109.21084838795767</v>
      </c>
      <c r="P194" s="30">
        <f>ROUND(O194*0.21,2)</f>
        <v>22.93</v>
      </c>
      <c r="Q194" s="30">
        <f t="shared" si="49"/>
        <v>132.13999999999999</v>
      </c>
      <c r="R194" s="31" t="s">
        <v>15</v>
      </c>
      <c r="S194" s="95" t="s">
        <v>659</v>
      </c>
      <c r="T194" s="43">
        <f t="shared" si="50"/>
        <v>-0.41299808982275343</v>
      </c>
      <c r="U194" s="43">
        <f t="shared" si="51"/>
        <v>0</v>
      </c>
      <c r="V194" s="31" t="s">
        <v>230</v>
      </c>
      <c r="W194" s="9"/>
    </row>
    <row r="195" spans="1:23" x14ac:dyDescent="0.2">
      <c r="A195" s="170" t="s">
        <v>705</v>
      </c>
      <c r="B195" s="22"/>
      <c r="C195" s="37"/>
      <c r="D195" s="415" t="s">
        <v>380</v>
      </c>
      <c r="E195" s="2"/>
      <c r="F195" s="123"/>
      <c r="G195" s="173"/>
      <c r="H195" s="24"/>
      <c r="I195" s="440"/>
      <c r="J195" s="27"/>
      <c r="K195" s="25">
        <v>713.46</v>
      </c>
      <c r="L195" s="25">
        <f t="shared" si="48"/>
        <v>156.96</v>
      </c>
      <c r="M195" s="25">
        <f t="shared" ref="M195:M197" si="52">SUM(K195:L195)</f>
        <v>870.42000000000007</v>
      </c>
      <c r="N195" s="127" t="s">
        <v>15</v>
      </c>
      <c r="O195" s="26">
        <v>216.91825473542326</v>
      </c>
      <c r="P195" s="26">
        <f>ROUND(O195*0.21,2)</f>
        <v>45.55</v>
      </c>
      <c r="Q195" s="26">
        <f t="shared" si="49"/>
        <v>262.47000000000003</v>
      </c>
      <c r="R195" s="4" t="s">
        <v>15</v>
      </c>
      <c r="S195" s="99" t="s">
        <v>659</v>
      </c>
      <c r="T195" s="46">
        <f t="shared" si="50"/>
        <v>-0.69845591783277039</v>
      </c>
      <c r="U195" s="46">
        <f t="shared" si="51"/>
        <v>0</v>
      </c>
      <c r="V195" s="27" t="s">
        <v>230</v>
      </c>
      <c r="W195" s="5"/>
    </row>
    <row r="196" spans="1:23" x14ac:dyDescent="0.2">
      <c r="A196" s="170" t="s">
        <v>705</v>
      </c>
      <c r="B196" s="23"/>
      <c r="C196" s="38"/>
      <c r="D196" s="414" t="s">
        <v>381</v>
      </c>
      <c r="E196" s="6"/>
      <c r="F196" s="124"/>
      <c r="G196" s="174"/>
      <c r="H196" s="28"/>
      <c r="I196" s="439"/>
      <c r="J196" s="31"/>
      <c r="K196" s="29">
        <v>2535.4699999999998</v>
      </c>
      <c r="L196" s="29">
        <f t="shared" si="48"/>
        <v>557.79999999999995</v>
      </c>
      <c r="M196" s="29">
        <f t="shared" si="52"/>
        <v>3093.2699999999995</v>
      </c>
      <c r="N196" s="130" t="s">
        <v>15</v>
      </c>
      <c r="O196" s="30">
        <v>2513.3719450565591</v>
      </c>
      <c r="P196" s="30">
        <f>ROUND(O196*0.21,2)</f>
        <v>527.80999999999995</v>
      </c>
      <c r="Q196" s="30">
        <f t="shared" si="49"/>
        <v>3041.18</v>
      </c>
      <c r="R196" s="8" t="s">
        <v>15</v>
      </c>
      <c r="S196" s="98" t="s">
        <v>659</v>
      </c>
      <c r="T196" s="45">
        <f t="shared" si="50"/>
        <v>-1.6839784435241589E-2</v>
      </c>
      <c r="U196" s="45">
        <f t="shared" si="51"/>
        <v>0</v>
      </c>
      <c r="V196" s="31" t="s">
        <v>230</v>
      </c>
      <c r="W196" s="9"/>
    </row>
    <row r="197" spans="1:23" x14ac:dyDescent="0.2">
      <c r="A197" s="170" t="s">
        <v>705</v>
      </c>
      <c r="B197" s="22"/>
      <c r="C197" s="37"/>
      <c r="D197" s="415" t="s">
        <v>382</v>
      </c>
      <c r="E197" s="2"/>
      <c r="F197" s="123"/>
      <c r="G197" s="173"/>
      <c r="H197" s="24"/>
      <c r="I197" s="440"/>
      <c r="J197" s="27"/>
      <c r="K197" s="25">
        <v>1388.66</v>
      </c>
      <c r="L197" s="25">
        <f t="shared" si="48"/>
        <v>305.51</v>
      </c>
      <c r="M197" s="25">
        <f t="shared" si="52"/>
        <v>1694.17</v>
      </c>
      <c r="N197" s="127" t="s">
        <v>15</v>
      </c>
      <c r="O197" s="26">
        <v>1844.9595468200594</v>
      </c>
      <c r="P197" s="26">
        <f>ROUND(O197*0.21,2)</f>
        <v>387.44</v>
      </c>
      <c r="Q197" s="26">
        <f t="shared" si="49"/>
        <v>2232.4</v>
      </c>
      <c r="R197" s="4" t="s">
        <v>15</v>
      </c>
      <c r="S197" s="99" t="s">
        <v>659</v>
      </c>
      <c r="T197" s="46">
        <f t="shared" si="50"/>
        <v>0.31769539066327468</v>
      </c>
      <c r="U197" s="46">
        <f t="shared" si="51"/>
        <v>0</v>
      </c>
      <c r="V197" s="27" t="s">
        <v>230</v>
      </c>
      <c r="W197" s="5"/>
    </row>
    <row r="198" spans="1:23" s="93" customFormat="1" x14ac:dyDescent="0.2">
      <c r="B198" s="204" t="s">
        <v>710</v>
      </c>
      <c r="C198" s="204" t="s">
        <v>14951</v>
      </c>
      <c r="D198" s="209" t="s">
        <v>14935</v>
      </c>
      <c r="E198" s="206"/>
      <c r="F198" s="207"/>
      <c r="G198" s="208">
        <v>5.6127338449869961E-3</v>
      </c>
      <c r="H198" s="209"/>
      <c r="I198" s="209"/>
      <c r="J198" s="206">
        <v>50</v>
      </c>
      <c r="K198" s="210">
        <v>3727.87</v>
      </c>
      <c r="L198" s="210">
        <f t="shared" si="48"/>
        <v>820.13</v>
      </c>
      <c r="M198" s="210">
        <f>SUM(K198:L198)</f>
        <v>4548</v>
      </c>
      <c r="N198" s="211" t="s">
        <v>15</v>
      </c>
      <c r="O198" s="212">
        <f>SUM(O199:O202)</f>
        <v>3091.7439926999996</v>
      </c>
      <c r="P198" s="212">
        <f>SUM(P199:P202)</f>
        <v>649.26</v>
      </c>
      <c r="Q198" s="212">
        <f t="shared" si="49"/>
        <v>3741</v>
      </c>
      <c r="R198" s="206" t="s">
        <v>15</v>
      </c>
      <c r="S198" s="213" t="s">
        <v>659</v>
      </c>
      <c r="T198" s="214">
        <f t="shared" si="50"/>
        <v>-0.17744063324538262</v>
      </c>
      <c r="U198" s="214">
        <f t="shared" si="51"/>
        <v>-9.959270476922839E-4</v>
      </c>
      <c r="V198" s="206" t="s">
        <v>230</v>
      </c>
      <c r="W198" s="215" t="s">
        <v>14948</v>
      </c>
    </row>
    <row r="199" spans="1:23" x14ac:dyDescent="0.2">
      <c r="A199" s="170" t="s">
        <v>705</v>
      </c>
      <c r="B199" s="23"/>
      <c r="C199" s="38"/>
      <c r="D199" s="28" t="s">
        <v>383</v>
      </c>
      <c r="E199" s="6"/>
      <c r="F199" s="124"/>
      <c r="G199" s="174"/>
      <c r="H199" s="28"/>
      <c r="I199" s="439"/>
      <c r="J199" s="31"/>
      <c r="K199" s="29">
        <v>174.1</v>
      </c>
      <c r="L199" s="29">
        <f>ROUND(K199*0.22,2)</f>
        <v>38.299999999999997</v>
      </c>
      <c r="M199" s="29">
        <f>SUM(K199:L199)</f>
        <v>212.39999999999998</v>
      </c>
      <c r="N199" s="128" t="s">
        <v>15</v>
      </c>
      <c r="O199" s="34">
        <v>72.079159936052065</v>
      </c>
      <c r="P199" s="34">
        <f>ROUND(O199*0.21,2)</f>
        <v>15.14</v>
      </c>
      <c r="Q199" s="34">
        <f t="shared" si="49"/>
        <v>87.22</v>
      </c>
      <c r="R199" s="31" t="s">
        <v>15</v>
      </c>
      <c r="S199" s="100" t="s">
        <v>659</v>
      </c>
      <c r="T199" s="47">
        <f t="shared" si="50"/>
        <v>-0.58935969868173255</v>
      </c>
      <c r="U199" s="47">
        <f t="shared" si="51"/>
        <v>0</v>
      </c>
      <c r="V199" s="31" t="s">
        <v>230</v>
      </c>
      <c r="W199" s="9"/>
    </row>
    <row r="200" spans="1:23" x14ac:dyDescent="0.2">
      <c r="A200" s="170" t="s">
        <v>705</v>
      </c>
      <c r="B200" s="22"/>
      <c r="C200" s="37"/>
      <c r="D200" s="415" t="s">
        <v>384</v>
      </c>
      <c r="E200" s="2"/>
      <c r="F200" s="123"/>
      <c r="G200" s="173"/>
      <c r="H200" s="24"/>
      <c r="I200" s="440"/>
      <c r="J200" s="27"/>
      <c r="K200" s="25">
        <v>912.93</v>
      </c>
      <c r="L200" s="25">
        <f t="shared" ref="L200:L207" si="53">ROUND(K200*0.22,2)</f>
        <v>200.84</v>
      </c>
      <c r="M200" s="25">
        <f t="shared" ref="M200:M202" si="54">SUM(K200:L200)</f>
        <v>1113.77</v>
      </c>
      <c r="N200" s="127" t="s">
        <v>15</v>
      </c>
      <c r="O200" s="35">
        <v>143.16604812537935</v>
      </c>
      <c r="P200" s="35">
        <f>ROUND(O200*0.21,2)</f>
        <v>30.06</v>
      </c>
      <c r="Q200" s="35">
        <f t="shared" si="49"/>
        <v>173.23</v>
      </c>
      <c r="R200" s="4" t="s">
        <v>15</v>
      </c>
      <c r="S200" s="101" t="s">
        <v>659</v>
      </c>
      <c r="T200" s="48">
        <f t="shared" si="50"/>
        <v>-0.84446519478887028</v>
      </c>
      <c r="U200" s="48">
        <f t="shared" si="51"/>
        <v>0</v>
      </c>
      <c r="V200" s="27" t="s">
        <v>230</v>
      </c>
      <c r="W200" s="5"/>
    </row>
    <row r="201" spans="1:23" x14ac:dyDescent="0.2">
      <c r="A201" s="170" t="s">
        <v>705</v>
      </c>
      <c r="B201" s="23"/>
      <c r="C201" s="38"/>
      <c r="D201" s="414" t="s">
        <v>385</v>
      </c>
      <c r="E201" s="6"/>
      <c r="F201" s="124"/>
      <c r="G201" s="174"/>
      <c r="H201" s="28"/>
      <c r="I201" s="439"/>
      <c r="J201" s="31"/>
      <c r="K201" s="29">
        <v>1585.22</v>
      </c>
      <c r="L201" s="29">
        <f t="shared" si="53"/>
        <v>348.75</v>
      </c>
      <c r="M201" s="29">
        <f t="shared" si="54"/>
        <v>1933.97</v>
      </c>
      <c r="N201" s="130" t="s">
        <v>15</v>
      </c>
      <c r="O201" s="34">
        <v>1658.825483737329</v>
      </c>
      <c r="P201" s="34">
        <f>ROUND(O201*0.21,2)</f>
        <v>348.35</v>
      </c>
      <c r="Q201" s="34">
        <f t="shared" si="49"/>
        <v>2007.18</v>
      </c>
      <c r="R201" s="8" t="s">
        <v>15</v>
      </c>
      <c r="S201" s="100" t="s">
        <v>659</v>
      </c>
      <c r="T201" s="47">
        <f t="shared" si="50"/>
        <v>3.7854775410166575E-2</v>
      </c>
      <c r="U201" s="47">
        <f t="shared" si="51"/>
        <v>0</v>
      </c>
      <c r="V201" s="31" t="s">
        <v>230</v>
      </c>
      <c r="W201" s="9"/>
    </row>
    <row r="202" spans="1:23" x14ac:dyDescent="0.2">
      <c r="A202" s="170" t="s">
        <v>705</v>
      </c>
      <c r="B202" s="22"/>
      <c r="C202" s="37"/>
      <c r="D202" s="415" t="s">
        <v>386</v>
      </c>
      <c r="E202" s="2"/>
      <c r="F202" s="123"/>
      <c r="G202" s="173"/>
      <c r="H202" s="24"/>
      <c r="I202" s="440"/>
      <c r="J202" s="27"/>
      <c r="K202" s="25">
        <v>1055.6199999999999</v>
      </c>
      <c r="L202" s="25">
        <f t="shared" si="53"/>
        <v>232.24</v>
      </c>
      <c r="M202" s="25">
        <f t="shared" si="54"/>
        <v>1287.8599999999999</v>
      </c>
      <c r="N202" s="127" t="s">
        <v>15</v>
      </c>
      <c r="O202" s="35">
        <v>1217.6733009012391</v>
      </c>
      <c r="P202" s="35">
        <f>ROUND(O202*0.21,2)</f>
        <v>255.71</v>
      </c>
      <c r="Q202" s="35">
        <f t="shared" si="49"/>
        <v>1473.38</v>
      </c>
      <c r="R202" s="4" t="s">
        <v>15</v>
      </c>
      <c r="S202" s="101" t="s">
        <v>659</v>
      </c>
      <c r="T202" s="48">
        <f t="shared" si="50"/>
        <v>0.14405292500737676</v>
      </c>
      <c r="U202" s="48">
        <f t="shared" si="51"/>
        <v>0</v>
      </c>
      <c r="V202" s="27" t="s">
        <v>230</v>
      </c>
      <c r="W202" s="5"/>
    </row>
    <row r="203" spans="1:23" s="93" customFormat="1" x14ac:dyDescent="0.2">
      <c r="B203" s="204" t="s">
        <v>710</v>
      </c>
      <c r="C203" s="204" t="s">
        <v>14952</v>
      </c>
      <c r="D203" s="209" t="s">
        <v>726</v>
      </c>
      <c r="E203" s="206"/>
      <c r="F203" s="207"/>
      <c r="G203" s="208">
        <v>0</v>
      </c>
      <c r="H203" s="209"/>
      <c r="I203" s="209"/>
      <c r="J203" s="206">
        <v>50</v>
      </c>
      <c r="K203" s="210">
        <v>3843.155737704918</v>
      </c>
      <c r="L203" s="210">
        <f t="shared" si="53"/>
        <v>845.49</v>
      </c>
      <c r="M203" s="210">
        <f>SUM(K203:L203)</f>
        <v>4688.6457377049182</v>
      </c>
      <c r="N203" s="211" t="s">
        <v>15</v>
      </c>
      <c r="O203" s="212">
        <f>SUM(O204:O207)</f>
        <v>3325.9670224499996</v>
      </c>
      <c r="P203" s="212">
        <f>SUM(P204:P207)</f>
        <v>698.44</v>
      </c>
      <c r="Q203" s="212">
        <f t="shared" si="49"/>
        <v>4024.41</v>
      </c>
      <c r="R203" s="206" t="s">
        <v>15</v>
      </c>
      <c r="S203" s="213" t="s">
        <v>659</v>
      </c>
      <c r="T203" s="214">
        <f t="shared" si="50"/>
        <v>-0.14166899673466482</v>
      </c>
      <c r="U203" s="214">
        <f t="shared" si="51"/>
        <v>0</v>
      </c>
      <c r="V203" s="206" t="s">
        <v>230</v>
      </c>
      <c r="W203" s="215" t="s">
        <v>14948</v>
      </c>
    </row>
    <row r="204" spans="1:23" x14ac:dyDescent="0.2">
      <c r="A204" s="170" t="s">
        <v>705</v>
      </c>
      <c r="B204" s="22"/>
      <c r="C204" s="37"/>
      <c r="D204" s="24" t="s">
        <v>390</v>
      </c>
      <c r="E204" s="2"/>
      <c r="F204" s="123"/>
      <c r="G204" s="173"/>
      <c r="H204" s="24"/>
      <c r="I204" s="440"/>
      <c r="J204" s="27"/>
      <c r="K204" s="25">
        <v>173.22</v>
      </c>
      <c r="L204" s="25">
        <f t="shared" si="53"/>
        <v>38.11</v>
      </c>
      <c r="M204" s="25">
        <f>SUM(K204:L204)</f>
        <v>211.32999999999998</v>
      </c>
      <c r="N204" s="129" t="s">
        <v>15</v>
      </c>
      <c r="O204" s="26">
        <v>77.539702355449947</v>
      </c>
      <c r="P204" s="26">
        <f>ROUND(O204*0.21,2)</f>
        <v>16.28</v>
      </c>
      <c r="Q204" s="26">
        <f t="shared" si="49"/>
        <v>93.82</v>
      </c>
      <c r="R204" s="27" t="s">
        <v>15</v>
      </c>
      <c r="S204" s="99" t="s">
        <v>659</v>
      </c>
      <c r="T204" s="46">
        <f t="shared" si="50"/>
        <v>-0.55604977996498373</v>
      </c>
      <c r="U204" s="46">
        <f t="shared" si="51"/>
        <v>0</v>
      </c>
      <c r="V204" s="27" t="s">
        <v>230</v>
      </c>
      <c r="W204" s="5"/>
    </row>
    <row r="205" spans="1:23" x14ac:dyDescent="0.2">
      <c r="A205" s="170" t="s">
        <v>705</v>
      </c>
      <c r="B205" s="23"/>
      <c r="C205" s="38"/>
      <c r="D205" s="414" t="s">
        <v>391</v>
      </c>
      <c r="E205" s="6"/>
      <c r="F205" s="124"/>
      <c r="G205" s="174"/>
      <c r="H205" s="28"/>
      <c r="I205" s="439"/>
      <c r="J205" s="31"/>
      <c r="K205" s="29">
        <v>908.24</v>
      </c>
      <c r="L205" s="29">
        <f t="shared" si="53"/>
        <v>199.81</v>
      </c>
      <c r="M205" s="29">
        <f t="shared" ref="M205:M207" si="55">SUM(K205:L205)</f>
        <v>1108.05</v>
      </c>
      <c r="N205" s="130" t="s">
        <v>15</v>
      </c>
      <c r="O205" s="30">
        <v>154.01196086215052</v>
      </c>
      <c r="P205" s="30">
        <f>ROUND(O205*0.21,2)</f>
        <v>32.340000000000003</v>
      </c>
      <c r="Q205" s="30">
        <f t="shared" si="49"/>
        <v>186.35</v>
      </c>
      <c r="R205" s="8" t="s">
        <v>15</v>
      </c>
      <c r="S205" s="98" t="s">
        <v>659</v>
      </c>
      <c r="T205" s="45">
        <f t="shared" si="50"/>
        <v>-0.83182166869726093</v>
      </c>
      <c r="U205" s="45">
        <f t="shared" si="51"/>
        <v>0</v>
      </c>
      <c r="V205" s="31" t="s">
        <v>230</v>
      </c>
      <c r="W205" s="9"/>
    </row>
    <row r="206" spans="1:23" x14ac:dyDescent="0.2">
      <c r="A206" s="170" t="s">
        <v>705</v>
      </c>
      <c r="B206" s="22"/>
      <c r="C206" s="37"/>
      <c r="D206" s="415" t="s">
        <v>392</v>
      </c>
      <c r="E206" s="2"/>
      <c r="F206" s="123"/>
      <c r="G206" s="173"/>
      <c r="H206" s="24"/>
      <c r="I206" s="440"/>
      <c r="J206" s="27"/>
      <c r="K206" s="25">
        <v>1711.51</v>
      </c>
      <c r="L206" s="25">
        <f t="shared" si="53"/>
        <v>376.53</v>
      </c>
      <c r="M206" s="25">
        <f t="shared" si="55"/>
        <v>2088.04</v>
      </c>
      <c r="N206" s="127" t="s">
        <v>15</v>
      </c>
      <c r="O206" s="26">
        <v>1784.4940809901568</v>
      </c>
      <c r="P206" s="26">
        <f>ROUND(O206*0.21,2)</f>
        <v>374.74</v>
      </c>
      <c r="Q206" s="26">
        <f t="shared" si="49"/>
        <v>2159.23</v>
      </c>
      <c r="R206" s="4" t="s">
        <v>15</v>
      </c>
      <c r="S206" s="99" t="s">
        <v>659</v>
      </c>
      <c r="T206" s="46">
        <f t="shared" si="50"/>
        <v>3.4094174441102743E-2</v>
      </c>
      <c r="U206" s="46">
        <f t="shared" si="51"/>
        <v>0</v>
      </c>
      <c r="V206" s="27" t="s">
        <v>230</v>
      </c>
      <c r="W206" s="5"/>
    </row>
    <row r="207" spans="1:23" x14ac:dyDescent="0.2">
      <c r="A207" s="170" t="s">
        <v>705</v>
      </c>
      <c r="B207" s="23"/>
      <c r="C207" s="38"/>
      <c r="D207" s="414" t="s">
        <v>393</v>
      </c>
      <c r="E207" s="6"/>
      <c r="F207" s="124"/>
      <c r="G207" s="174"/>
      <c r="H207" s="28"/>
      <c r="I207" s="439"/>
      <c r="J207" s="31"/>
      <c r="K207" s="29">
        <v>1050.19</v>
      </c>
      <c r="L207" s="29">
        <f t="shared" si="53"/>
        <v>231.04</v>
      </c>
      <c r="M207" s="29">
        <f t="shared" si="55"/>
        <v>1281.23</v>
      </c>
      <c r="N207" s="130" t="s">
        <v>15</v>
      </c>
      <c r="O207" s="30">
        <v>1309.9212782422421</v>
      </c>
      <c r="P207" s="30">
        <f>ROUND(O207*0.21,2)</f>
        <v>275.08</v>
      </c>
      <c r="Q207" s="30">
        <f t="shared" si="49"/>
        <v>1585</v>
      </c>
      <c r="R207" s="8" t="s">
        <v>15</v>
      </c>
      <c r="S207" s="98" t="s">
        <v>659</v>
      </c>
      <c r="T207" s="45">
        <f t="shared" si="50"/>
        <v>0.23709248144361283</v>
      </c>
      <c r="U207" s="45">
        <f t="shared" si="51"/>
        <v>0</v>
      </c>
      <c r="V207" s="31" t="s">
        <v>230</v>
      </c>
      <c r="W207" s="9"/>
    </row>
    <row r="208" spans="1:23" s="93" customFormat="1" ht="38.25" x14ac:dyDescent="0.2">
      <c r="A208" s="93" t="s">
        <v>705</v>
      </c>
      <c r="B208" s="204" t="s">
        <v>710</v>
      </c>
      <c r="C208" s="205" t="s">
        <v>626</v>
      </c>
      <c r="D208" s="209" t="s">
        <v>387</v>
      </c>
      <c r="E208" s="206"/>
      <c r="F208" s="207"/>
      <c r="G208" s="208">
        <v>0</v>
      </c>
      <c r="H208" s="209"/>
      <c r="I208" s="209" t="s">
        <v>388</v>
      </c>
      <c r="J208" s="206"/>
      <c r="K208" s="210" t="s">
        <v>29</v>
      </c>
      <c r="L208" s="210" t="str">
        <f>IF(K208="New","New",ROUND(K208*0.22,2))</f>
        <v>New</v>
      </c>
      <c r="M208" s="210" t="str">
        <f>IF(K208="New","NA",K208+L208)</f>
        <v>NA</v>
      </c>
      <c r="N208" s="211"/>
      <c r="O208" s="212">
        <v>5265.5023611111101</v>
      </c>
      <c r="P208" s="212">
        <f>ROUND(O208*0.21,2)</f>
        <v>1105.76</v>
      </c>
      <c r="Q208" s="212">
        <f t="shared" si="49"/>
        <v>6371.26</v>
      </c>
      <c r="R208" s="206" t="s">
        <v>314</v>
      </c>
      <c r="S208" s="213" t="s">
        <v>659</v>
      </c>
      <c r="T208" s="214">
        <f t="shared" si="50"/>
        <v>0</v>
      </c>
      <c r="U208" s="214">
        <f t="shared" si="51"/>
        <v>0</v>
      </c>
      <c r="V208" s="206" t="s">
        <v>230</v>
      </c>
      <c r="W208" s="215" t="s">
        <v>389</v>
      </c>
    </row>
    <row r="209" spans="1:23" s="182" customFormat="1" ht="9.9499999999999993" customHeight="1" x14ac:dyDescent="0.2">
      <c r="A209" s="178"/>
      <c r="B209" s="179"/>
      <c r="C209" s="180"/>
      <c r="D209" s="744"/>
      <c r="E209" s="745"/>
      <c r="F209" s="746"/>
      <c r="G209" s="747"/>
      <c r="H209" s="744"/>
      <c r="I209" s="748"/>
      <c r="J209" s="749"/>
      <c r="K209" s="750"/>
      <c r="L209" s="750"/>
      <c r="M209" s="750"/>
      <c r="N209" s="749"/>
      <c r="O209" s="750"/>
      <c r="P209" s="750"/>
      <c r="Q209" s="750"/>
      <c r="R209" s="749"/>
      <c r="S209" s="751"/>
      <c r="T209" s="752"/>
      <c r="U209" s="752"/>
      <c r="V209" s="749"/>
      <c r="W209" s="753"/>
    </row>
    <row r="210" spans="1:23" ht="18.75" thickBot="1" x14ac:dyDescent="0.25">
      <c r="A210" s="170" t="s">
        <v>705</v>
      </c>
      <c r="B210" s="1" t="s">
        <v>0</v>
      </c>
      <c r="C210" s="177"/>
      <c r="D210" s="710" t="s">
        <v>711</v>
      </c>
      <c r="E210" s="711"/>
      <c r="F210" s="711"/>
      <c r="G210" s="712"/>
      <c r="H210" s="713"/>
      <c r="I210" s="714"/>
      <c r="J210" s="711"/>
      <c r="K210" s="715"/>
      <c r="L210" s="715"/>
      <c r="M210" s="728"/>
      <c r="N210" s="711"/>
      <c r="O210" s="716"/>
      <c r="P210" s="717"/>
      <c r="Q210" s="730"/>
      <c r="R210" s="711"/>
      <c r="S210" s="711"/>
      <c r="T210" s="718"/>
      <c r="U210" s="718"/>
      <c r="V210" s="719"/>
      <c r="W210" s="720"/>
    </row>
    <row r="211" spans="1:23" ht="39" thickBot="1" x14ac:dyDescent="0.25">
      <c r="A211" s="170" t="s">
        <v>705</v>
      </c>
      <c r="B211" s="1" t="s">
        <v>0</v>
      </c>
      <c r="C211" s="169" t="s">
        <v>1</v>
      </c>
      <c r="D211" s="721" t="s">
        <v>2</v>
      </c>
      <c r="E211" s="711" t="s">
        <v>3</v>
      </c>
      <c r="F211" s="711" t="s">
        <v>706</v>
      </c>
      <c r="G211" s="712" t="s">
        <v>780</v>
      </c>
      <c r="H211" s="722" t="s">
        <v>4</v>
      </c>
      <c r="I211" s="714" t="s">
        <v>5</v>
      </c>
      <c r="J211" s="723" t="s">
        <v>624</v>
      </c>
      <c r="K211" s="724" t="s">
        <v>698</v>
      </c>
      <c r="L211" s="724" t="s">
        <v>699</v>
      </c>
      <c r="M211" s="755" t="s">
        <v>700</v>
      </c>
      <c r="N211" s="723" t="s">
        <v>6</v>
      </c>
      <c r="O211" s="716" t="s">
        <v>702</v>
      </c>
      <c r="P211" s="717" t="s">
        <v>703</v>
      </c>
      <c r="Q211" s="661" t="s">
        <v>704</v>
      </c>
      <c r="R211" s="711" t="s">
        <v>6</v>
      </c>
      <c r="S211" s="711" t="s">
        <v>651</v>
      </c>
      <c r="T211" s="725" t="s">
        <v>714</v>
      </c>
      <c r="U211" s="725" t="s">
        <v>715</v>
      </c>
      <c r="V211" s="726" t="s">
        <v>8</v>
      </c>
      <c r="W211" s="727" t="s">
        <v>9</v>
      </c>
    </row>
    <row r="212" spans="1:23" ht="25.5" x14ac:dyDescent="0.2">
      <c r="A212" s="170" t="s">
        <v>705</v>
      </c>
      <c r="B212" s="22" t="s">
        <v>711</v>
      </c>
      <c r="C212" s="39" t="s">
        <v>394</v>
      </c>
      <c r="D212" s="24" t="s">
        <v>395</v>
      </c>
      <c r="E212" s="2" t="s">
        <v>396</v>
      </c>
      <c r="F212" s="123"/>
      <c r="G212" s="173">
        <v>4.4340765308997967E-3</v>
      </c>
      <c r="H212" s="24"/>
      <c r="I212" s="440"/>
      <c r="J212" s="27">
        <v>30</v>
      </c>
      <c r="K212" s="25">
        <v>5290.03</v>
      </c>
      <c r="L212" s="25">
        <f t="shared" si="41"/>
        <v>1163.81</v>
      </c>
      <c r="M212" s="25">
        <f t="shared" si="42"/>
        <v>6453.84</v>
      </c>
      <c r="N212" s="129" t="s">
        <v>314</v>
      </c>
      <c r="O212" s="26">
        <v>4505.2980000000007</v>
      </c>
      <c r="P212" s="26">
        <f t="shared" ref="P212:P218" si="56">ROUND(O212*0.21,2)</f>
        <v>946.11</v>
      </c>
      <c r="Q212" s="26">
        <f t="shared" ref="Q212:Q218" si="57">ROUND(SUM(O212:P212),2)</f>
        <v>5451.41</v>
      </c>
      <c r="R212" s="27" t="s">
        <v>314</v>
      </c>
      <c r="S212" s="94" t="s">
        <v>659</v>
      </c>
      <c r="T212" s="36">
        <f t="shared" ref="T212:T227" si="58">IF(M212="NA",0,Q212/M212-1)</f>
        <v>-0.15532303248918478</v>
      </c>
      <c r="U212" s="36">
        <f t="shared" ref="U212:U217" si="59">IF(G212=0,0,G212*T212)</f>
        <v>-6.8871421306848082E-4</v>
      </c>
      <c r="V212" s="27" t="s">
        <v>184</v>
      </c>
      <c r="W212" s="13" t="s">
        <v>397</v>
      </c>
    </row>
    <row r="213" spans="1:23" ht="45" customHeight="1" x14ac:dyDescent="0.2">
      <c r="A213" s="170" t="s">
        <v>705</v>
      </c>
      <c r="B213" s="23" t="s">
        <v>711</v>
      </c>
      <c r="C213" s="40" t="s">
        <v>394</v>
      </c>
      <c r="D213" s="28" t="s">
        <v>398</v>
      </c>
      <c r="E213" s="6" t="s">
        <v>399</v>
      </c>
      <c r="F213" s="124"/>
      <c r="G213" s="174">
        <v>4.4340765308997967E-3</v>
      </c>
      <c r="H213" s="28"/>
      <c r="I213" s="439"/>
      <c r="J213" s="31">
        <v>80</v>
      </c>
      <c r="K213" s="29">
        <v>6186.83</v>
      </c>
      <c r="L213" s="29">
        <f t="shared" si="41"/>
        <v>1361.1</v>
      </c>
      <c r="M213" s="29">
        <f t="shared" si="42"/>
        <v>7547.93</v>
      </c>
      <c r="N213" s="128" t="s">
        <v>314</v>
      </c>
      <c r="O213" s="30">
        <v>6129.0119001538751</v>
      </c>
      <c r="P213" s="30">
        <f t="shared" si="56"/>
        <v>1287.0899999999999</v>
      </c>
      <c r="Q213" s="30">
        <f t="shared" si="57"/>
        <v>7416.1</v>
      </c>
      <c r="R213" s="31" t="s">
        <v>314</v>
      </c>
      <c r="S213" s="95" t="s">
        <v>15144</v>
      </c>
      <c r="T213" s="43">
        <f t="shared" si="58"/>
        <v>-1.7465715765779488E-2</v>
      </c>
      <c r="U213" s="43">
        <f t="shared" si="59"/>
        <v>-7.74443203724094E-5</v>
      </c>
      <c r="V213" s="31" t="s">
        <v>230</v>
      </c>
      <c r="W213" s="12" t="s">
        <v>15147</v>
      </c>
    </row>
    <row r="214" spans="1:23" ht="25.5" x14ac:dyDescent="0.2">
      <c r="A214" s="170" t="s">
        <v>705</v>
      </c>
      <c r="B214" s="22" t="s">
        <v>711</v>
      </c>
      <c r="C214" s="39" t="s">
        <v>394</v>
      </c>
      <c r="D214" s="24" t="s">
        <v>401</v>
      </c>
      <c r="E214" s="2" t="s">
        <v>402</v>
      </c>
      <c r="F214" s="123"/>
      <c r="G214" s="173">
        <v>4.4340765308997967E-3</v>
      </c>
      <c r="H214" s="24"/>
      <c r="I214" s="440"/>
      <c r="J214" s="27">
        <v>50</v>
      </c>
      <c r="K214" s="25">
        <v>5678.02</v>
      </c>
      <c r="L214" s="25">
        <f t="shared" si="41"/>
        <v>1249.1600000000001</v>
      </c>
      <c r="M214" s="25">
        <f t="shared" si="42"/>
        <v>6927.18</v>
      </c>
      <c r="N214" s="129" t="s">
        <v>314</v>
      </c>
      <c r="O214" s="26">
        <v>5892.6553701467546</v>
      </c>
      <c r="P214" s="26">
        <f t="shared" si="56"/>
        <v>1237.46</v>
      </c>
      <c r="Q214" s="26">
        <f t="shared" si="57"/>
        <v>7130.12</v>
      </c>
      <c r="R214" s="27" t="s">
        <v>314</v>
      </c>
      <c r="S214" s="94" t="s">
        <v>659</v>
      </c>
      <c r="T214" s="36">
        <f t="shared" si="58"/>
        <v>2.9296192678694544E-2</v>
      </c>
      <c r="U214" s="36">
        <f t="shared" si="59"/>
        <v>1.2990156040131794E-4</v>
      </c>
      <c r="V214" s="27" t="s">
        <v>184</v>
      </c>
      <c r="W214" s="13" t="s">
        <v>397</v>
      </c>
    </row>
    <row r="215" spans="1:23" ht="25.5" x14ac:dyDescent="0.2">
      <c r="A215" s="170" t="s">
        <v>705</v>
      </c>
      <c r="B215" s="23" t="s">
        <v>711</v>
      </c>
      <c r="C215" s="40" t="s">
        <v>394</v>
      </c>
      <c r="D215" s="28" t="s">
        <v>403</v>
      </c>
      <c r="E215" s="6"/>
      <c r="F215" s="124"/>
      <c r="G215" s="174">
        <v>0</v>
      </c>
      <c r="H215" s="28"/>
      <c r="I215" s="439"/>
      <c r="J215" s="31">
        <v>50</v>
      </c>
      <c r="K215" s="29" t="s">
        <v>29</v>
      </c>
      <c r="L215" s="29" t="str">
        <f t="shared" si="41"/>
        <v>New</v>
      </c>
      <c r="M215" s="29" t="str">
        <f t="shared" si="42"/>
        <v>NA</v>
      </c>
      <c r="N215" s="134"/>
      <c r="O215" s="30">
        <v>10312.14689775682</v>
      </c>
      <c r="P215" s="30">
        <f t="shared" si="56"/>
        <v>2165.5500000000002</v>
      </c>
      <c r="Q215" s="30">
        <f t="shared" si="57"/>
        <v>12477.7</v>
      </c>
      <c r="R215" s="14" t="s">
        <v>314</v>
      </c>
      <c r="S215" s="95" t="s">
        <v>659</v>
      </c>
      <c r="T215" s="43">
        <f t="shared" si="58"/>
        <v>0</v>
      </c>
      <c r="U215" s="43">
        <f t="shared" si="59"/>
        <v>0</v>
      </c>
      <c r="V215" s="31" t="s">
        <v>39</v>
      </c>
      <c r="W215" s="12" t="s">
        <v>405</v>
      </c>
    </row>
    <row r="216" spans="1:23" ht="25.5" x14ac:dyDescent="0.2">
      <c r="A216" s="170" t="s">
        <v>705</v>
      </c>
      <c r="B216" s="22" t="s">
        <v>711</v>
      </c>
      <c r="C216" s="39" t="s">
        <v>394</v>
      </c>
      <c r="D216" s="24" t="s">
        <v>406</v>
      </c>
      <c r="E216" s="2"/>
      <c r="F216" s="123"/>
      <c r="G216" s="173">
        <v>0</v>
      </c>
      <c r="H216" s="24"/>
      <c r="I216" s="440"/>
      <c r="J216" s="27">
        <v>80</v>
      </c>
      <c r="K216" s="25" t="s">
        <v>29</v>
      </c>
      <c r="L216" s="25" t="str">
        <f t="shared" si="41"/>
        <v>New</v>
      </c>
      <c r="M216" s="25" t="str">
        <f t="shared" si="42"/>
        <v>NA</v>
      </c>
      <c r="N216" s="135"/>
      <c r="O216" s="26">
        <v>1302.2240000000002</v>
      </c>
      <c r="P216" s="26">
        <f t="shared" si="56"/>
        <v>273.47000000000003</v>
      </c>
      <c r="Q216" s="26">
        <f t="shared" si="57"/>
        <v>1575.69</v>
      </c>
      <c r="R216" s="18" t="s">
        <v>314</v>
      </c>
      <c r="S216" s="94" t="s">
        <v>659</v>
      </c>
      <c r="T216" s="36">
        <f t="shared" si="58"/>
        <v>0</v>
      </c>
      <c r="U216" s="36">
        <f t="shared" si="59"/>
        <v>0</v>
      </c>
      <c r="V216" s="27" t="s">
        <v>230</v>
      </c>
      <c r="W216" s="13" t="s">
        <v>407</v>
      </c>
    </row>
    <row r="217" spans="1:23" ht="25.5" x14ac:dyDescent="0.2">
      <c r="A217" s="170" t="s">
        <v>705</v>
      </c>
      <c r="B217" s="23" t="s">
        <v>711</v>
      </c>
      <c r="C217" s="40" t="s">
        <v>394</v>
      </c>
      <c r="D217" s="28" t="s">
        <v>408</v>
      </c>
      <c r="E217" s="6"/>
      <c r="F217" s="124"/>
      <c r="G217" s="174">
        <v>0</v>
      </c>
      <c r="H217" s="28"/>
      <c r="I217" s="439"/>
      <c r="J217" s="31">
        <v>80</v>
      </c>
      <c r="K217" s="29" t="s">
        <v>29</v>
      </c>
      <c r="L217" s="29" t="str">
        <f t="shared" si="41"/>
        <v>New</v>
      </c>
      <c r="M217" s="29" t="str">
        <f t="shared" si="42"/>
        <v>NA</v>
      </c>
      <c r="N217" s="128"/>
      <c r="O217" s="30">
        <v>13515.894000000002</v>
      </c>
      <c r="P217" s="30">
        <f t="shared" si="56"/>
        <v>2838.34</v>
      </c>
      <c r="Q217" s="30">
        <f t="shared" si="57"/>
        <v>16354.23</v>
      </c>
      <c r="R217" s="31"/>
      <c r="S217" s="95" t="s">
        <v>659</v>
      </c>
      <c r="T217" s="43">
        <f t="shared" si="58"/>
        <v>0</v>
      </c>
      <c r="U217" s="43">
        <f t="shared" si="59"/>
        <v>0</v>
      </c>
      <c r="V217" s="31" t="s">
        <v>39</v>
      </c>
      <c r="W217" s="12" t="s">
        <v>409</v>
      </c>
    </row>
    <row r="218" spans="1:23" x14ac:dyDescent="0.2">
      <c r="A218" s="170"/>
      <c r="B218" s="23" t="s">
        <v>711</v>
      </c>
      <c r="C218" s="40"/>
      <c r="D218" s="441" t="s">
        <v>14925</v>
      </c>
      <c r="E218" s="441"/>
      <c r="F218" s="124"/>
      <c r="G218" s="173"/>
      <c r="H218" s="444"/>
      <c r="I218" s="449" t="s">
        <v>14930</v>
      </c>
      <c r="J218" s="27">
        <v>25</v>
      </c>
      <c r="K218" s="25">
        <v>897.01844262295094</v>
      </c>
      <c r="L218" s="25">
        <f t="shared" ref="L218:L220" si="60">IF(K218="New","New",ROUND(K218*0.22,2))</f>
        <v>197.34</v>
      </c>
      <c r="M218" s="25">
        <f t="shared" si="42"/>
        <v>1094.3584426229509</v>
      </c>
      <c r="N218" s="135" t="s">
        <v>314</v>
      </c>
      <c r="O218" s="26">
        <v>1261.9970846935635</v>
      </c>
      <c r="P218" s="26">
        <f t="shared" si="56"/>
        <v>265.02</v>
      </c>
      <c r="Q218" s="26">
        <f t="shared" si="57"/>
        <v>1527.02</v>
      </c>
      <c r="R218" s="27" t="s">
        <v>314</v>
      </c>
      <c r="S218" s="94" t="s">
        <v>15144</v>
      </c>
      <c r="T218" s="36">
        <f t="shared" si="58"/>
        <v>0.39535634809016407</v>
      </c>
      <c r="U218" s="36"/>
      <c r="V218" s="27" t="s">
        <v>184</v>
      </c>
      <c r="W218" s="13" t="s">
        <v>15149</v>
      </c>
    </row>
    <row r="219" spans="1:23" x14ac:dyDescent="0.2">
      <c r="A219" s="170"/>
      <c r="B219" s="23" t="s">
        <v>711</v>
      </c>
      <c r="C219" s="40"/>
      <c r="D219" s="442" t="s">
        <v>14926</v>
      </c>
      <c r="E219" s="442"/>
      <c r="F219" s="124"/>
      <c r="G219" s="174"/>
      <c r="H219" s="445"/>
      <c r="I219" s="450" t="s">
        <v>14931</v>
      </c>
      <c r="J219" s="31" t="s">
        <v>404</v>
      </c>
      <c r="K219" s="29" t="s">
        <v>29</v>
      </c>
      <c r="L219" s="29" t="str">
        <f t="shared" si="60"/>
        <v>New</v>
      </c>
      <c r="M219" s="29" t="str">
        <f t="shared" ref="M219:M220" si="61">IF(K219="New","NA",K219+L219)</f>
        <v>NA</v>
      </c>
      <c r="N219" s="128" t="s">
        <v>314</v>
      </c>
      <c r="O219" s="708" t="s">
        <v>404</v>
      </c>
      <c r="P219" s="708" t="s">
        <v>404</v>
      </c>
      <c r="Q219" s="708" t="s">
        <v>404</v>
      </c>
      <c r="R219" s="31" t="s">
        <v>314</v>
      </c>
      <c r="S219" s="95" t="s">
        <v>15144</v>
      </c>
      <c r="T219" s="43">
        <f t="shared" si="58"/>
        <v>0</v>
      </c>
      <c r="U219" s="43"/>
      <c r="V219" s="31" t="s">
        <v>184</v>
      </c>
      <c r="W219" s="12" t="s">
        <v>15149</v>
      </c>
    </row>
    <row r="220" spans="1:23" x14ac:dyDescent="0.2">
      <c r="A220" s="170"/>
      <c r="B220" s="23" t="s">
        <v>711</v>
      </c>
      <c r="C220" s="40"/>
      <c r="D220" s="441" t="s">
        <v>14927</v>
      </c>
      <c r="E220" s="441"/>
      <c r="F220" s="124"/>
      <c r="G220" s="173"/>
      <c r="H220" s="444"/>
      <c r="I220" s="449" t="s">
        <v>14932</v>
      </c>
      <c r="J220" s="27" t="s">
        <v>404</v>
      </c>
      <c r="K220" s="25" t="s">
        <v>29</v>
      </c>
      <c r="L220" s="25" t="str">
        <f t="shared" si="60"/>
        <v>New</v>
      </c>
      <c r="M220" s="25" t="str">
        <f t="shared" si="61"/>
        <v>NA</v>
      </c>
      <c r="N220" s="135" t="s">
        <v>314</v>
      </c>
      <c r="O220" s="709" t="s">
        <v>404</v>
      </c>
      <c r="P220" s="709" t="s">
        <v>404</v>
      </c>
      <c r="Q220" s="709" t="s">
        <v>404</v>
      </c>
      <c r="R220" s="18" t="s">
        <v>314</v>
      </c>
      <c r="S220" s="94" t="s">
        <v>15144</v>
      </c>
      <c r="T220" s="36">
        <f t="shared" si="58"/>
        <v>0</v>
      </c>
      <c r="U220" s="36"/>
      <c r="V220" s="27" t="s">
        <v>184</v>
      </c>
      <c r="W220" s="13" t="s">
        <v>15149</v>
      </c>
    </row>
    <row r="221" spans="1:23" ht="25.5" x14ac:dyDescent="0.2">
      <c r="A221" s="170" t="s">
        <v>705</v>
      </c>
      <c r="B221" s="22" t="s">
        <v>711</v>
      </c>
      <c r="C221" s="39" t="s">
        <v>394</v>
      </c>
      <c r="D221" s="442" t="s">
        <v>14928</v>
      </c>
      <c r="E221" s="443" t="s">
        <v>410</v>
      </c>
      <c r="F221" s="123"/>
      <c r="G221" s="174">
        <v>0</v>
      </c>
      <c r="H221" s="445"/>
      <c r="I221" s="450" t="s">
        <v>14933</v>
      </c>
      <c r="J221" s="31">
        <v>25</v>
      </c>
      <c r="K221" s="29" t="s">
        <v>29</v>
      </c>
      <c r="L221" s="29" t="str">
        <f t="shared" ref="L221" si="62">IF(K221="New","New",ROUND(K221*0.22,2))</f>
        <v>New</v>
      </c>
      <c r="M221" s="29" t="str">
        <f t="shared" ref="M221" si="63">IF(K221="New","NA",K221+L221)</f>
        <v>NA</v>
      </c>
      <c r="N221" s="128" t="s">
        <v>314</v>
      </c>
      <c r="O221" s="30">
        <v>2290.9090909090892</v>
      </c>
      <c r="P221" s="30">
        <f>ROUND(O221*0.21,2)</f>
        <v>481.09</v>
      </c>
      <c r="Q221" s="30">
        <f t="shared" ref="Q221:Q227" si="64">ROUND(SUM(O221:P221),2)</f>
        <v>2772</v>
      </c>
      <c r="R221" s="31" t="s">
        <v>314</v>
      </c>
      <c r="S221" s="95" t="s">
        <v>659</v>
      </c>
      <c r="T221" s="43">
        <f t="shared" si="58"/>
        <v>0</v>
      </c>
      <c r="U221" s="43">
        <f>IF(G221=0,0,G221*T221)</f>
        <v>0</v>
      </c>
      <c r="V221" s="31" t="s">
        <v>184</v>
      </c>
      <c r="W221" s="12" t="s">
        <v>409</v>
      </c>
    </row>
    <row r="222" spans="1:23" x14ac:dyDescent="0.2">
      <c r="A222" s="170"/>
      <c r="B222" s="22" t="s">
        <v>711</v>
      </c>
      <c r="C222" s="39"/>
      <c r="D222" s="441" t="s">
        <v>14929</v>
      </c>
      <c r="E222" s="441"/>
      <c r="F222" s="123"/>
      <c r="G222" s="173"/>
      <c r="H222" s="444"/>
      <c r="I222" s="449" t="s">
        <v>14934</v>
      </c>
      <c r="J222" s="27" t="s">
        <v>404</v>
      </c>
      <c r="K222" s="25" t="s">
        <v>29</v>
      </c>
      <c r="L222" s="25" t="str">
        <f t="shared" si="41"/>
        <v>New</v>
      </c>
      <c r="M222" s="25" t="str">
        <f t="shared" si="42"/>
        <v>NA</v>
      </c>
      <c r="N222" s="135" t="s">
        <v>314</v>
      </c>
      <c r="O222" s="26">
        <v>3319.8210971246149</v>
      </c>
      <c r="P222" s="26"/>
      <c r="Q222" s="26">
        <f t="shared" si="64"/>
        <v>3319.82</v>
      </c>
      <c r="R222" s="27" t="s">
        <v>314</v>
      </c>
      <c r="S222" s="94" t="s">
        <v>15144</v>
      </c>
      <c r="T222" s="36">
        <f t="shared" si="58"/>
        <v>0</v>
      </c>
      <c r="U222" s="36"/>
      <c r="V222" s="27" t="s">
        <v>184</v>
      </c>
      <c r="W222" s="13" t="s">
        <v>15149</v>
      </c>
    </row>
    <row r="223" spans="1:23" ht="25.5" x14ac:dyDescent="0.2">
      <c r="A223" s="170" t="s">
        <v>705</v>
      </c>
      <c r="B223" s="23" t="s">
        <v>711</v>
      </c>
      <c r="C223" s="40" t="s">
        <v>394</v>
      </c>
      <c r="D223" s="28" t="s">
        <v>411</v>
      </c>
      <c r="E223" s="6"/>
      <c r="F223" s="124"/>
      <c r="G223" s="174">
        <v>0</v>
      </c>
      <c r="H223" s="28"/>
      <c r="I223" s="439"/>
      <c r="J223" s="31" t="s">
        <v>404</v>
      </c>
      <c r="K223" s="29" t="s">
        <v>29</v>
      </c>
      <c r="L223" s="29" t="str">
        <f t="shared" si="41"/>
        <v>New</v>
      </c>
      <c r="M223" s="29" t="str">
        <f t="shared" si="42"/>
        <v>NA</v>
      </c>
      <c r="N223" s="128" t="s">
        <v>314</v>
      </c>
      <c r="O223" s="30">
        <v>4543.6363636363767</v>
      </c>
      <c r="P223" s="30">
        <f>ROUND(O223*0.21,2)</f>
        <v>954.16</v>
      </c>
      <c r="Q223" s="30">
        <f t="shared" si="64"/>
        <v>5497.8</v>
      </c>
      <c r="R223" s="31" t="s">
        <v>314</v>
      </c>
      <c r="S223" s="95" t="s">
        <v>659</v>
      </c>
      <c r="T223" s="43">
        <f t="shared" si="58"/>
        <v>0</v>
      </c>
      <c r="U223" s="43">
        <f>IF(G223=0,0,G223*T223)</f>
        <v>0</v>
      </c>
      <c r="V223" s="31" t="s">
        <v>39</v>
      </c>
      <c r="W223" s="12" t="s">
        <v>409</v>
      </c>
    </row>
    <row r="224" spans="1:23" ht="25.5" x14ac:dyDescent="0.2">
      <c r="A224" s="170" t="s">
        <v>705</v>
      </c>
      <c r="B224" s="22" t="s">
        <v>711</v>
      </c>
      <c r="C224" s="39" t="s">
        <v>394</v>
      </c>
      <c r="D224" s="24" t="s">
        <v>412</v>
      </c>
      <c r="E224" s="2"/>
      <c r="F224" s="123"/>
      <c r="G224" s="173">
        <v>0</v>
      </c>
      <c r="H224" s="24"/>
      <c r="I224" s="440"/>
      <c r="J224" s="27" t="s">
        <v>404</v>
      </c>
      <c r="K224" s="25" t="s">
        <v>29</v>
      </c>
      <c r="L224" s="25" t="str">
        <f t="shared" si="41"/>
        <v>New</v>
      </c>
      <c r="M224" s="25" t="str">
        <f t="shared" si="42"/>
        <v>NA</v>
      </c>
      <c r="N224" s="129" t="s">
        <v>314</v>
      </c>
      <c r="O224" s="26">
        <v>6872.7272727272675</v>
      </c>
      <c r="P224" s="26">
        <f>ROUND(O224*0.21,2)</f>
        <v>1443.27</v>
      </c>
      <c r="Q224" s="26">
        <f t="shared" si="64"/>
        <v>8316</v>
      </c>
      <c r="R224" s="27" t="s">
        <v>314</v>
      </c>
      <c r="S224" s="94" t="s">
        <v>659</v>
      </c>
      <c r="T224" s="36">
        <f t="shared" si="58"/>
        <v>0</v>
      </c>
      <c r="U224" s="36">
        <f>IF(G224=0,0,G224*T224)</f>
        <v>0</v>
      </c>
      <c r="V224" s="27" t="s">
        <v>39</v>
      </c>
      <c r="W224" s="13" t="s">
        <v>409</v>
      </c>
    </row>
    <row r="225" spans="1:23" ht="25.5" x14ac:dyDescent="0.2">
      <c r="A225" s="170" t="s">
        <v>705</v>
      </c>
      <c r="B225" s="23" t="s">
        <v>711</v>
      </c>
      <c r="C225" s="40" t="s">
        <v>394</v>
      </c>
      <c r="D225" s="28" t="s">
        <v>413</v>
      </c>
      <c r="E225" s="6"/>
      <c r="F225" s="124"/>
      <c r="G225" s="174">
        <v>0</v>
      </c>
      <c r="H225" s="28"/>
      <c r="I225" s="439"/>
      <c r="J225" s="31" t="s">
        <v>404</v>
      </c>
      <c r="K225" s="29" t="s">
        <v>29</v>
      </c>
      <c r="L225" s="29" t="str">
        <f t="shared" si="41"/>
        <v>New</v>
      </c>
      <c r="M225" s="29" t="str">
        <f t="shared" si="42"/>
        <v>NA</v>
      </c>
      <c r="N225" s="128" t="s">
        <v>314</v>
      </c>
      <c r="O225" s="30">
        <v>1302.2240000000008</v>
      </c>
      <c r="P225" s="30">
        <f>ROUND(O225*0.21,2)</f>
        <v>273.47000000000003</v>
      </c>
      <c r="Q225" s="30">
        <f t="shared" si="64"/>
        <v>1575.69</v>
      </c>
      <c r="R225" s="31" t="s">
        <v>314</v>
      </c>
      <c r="S225" s="95" t="s">
        <v>659</v>
      </c>
      <c r="T225" s="43">
        <f t="shared" si="58"/>
        <v>0</v>
      </c>
      <c r="U225" s="43">
        <f>IF(G225=0,0,G225*T225)</f>
        <v>0</v>
      </c>
      <c r="V225" s="31" t="s">
        <v>230</v>
      </c>
      <c r="W225" s="12" t="s">
        <v>400</v>
      </c>
    </row>
    <row r="226" spans="1:23" ht="25.5" x14ac:dyDescent="0.2">
      <c r="A226" s="170" t="s">
        <v>705</v>
      </c>
      <c r="B226" s="22" t="s">
        <v>711</v>
      </c>
      <c r="C226" s="39" t="s">
        <v>394</v>
      </c>
      <c r="D226" s="24" t="s">
        <v>414</v>
      </c>
      <c r="E226" s="2"/>
      <c r="F226" s="123"/>
      <c r="G226" s="173">
        <v>0</v>
      </c>
      <c r="H226" s="24"/>
      <c r="I226" s="440"/>
      <c r="J226" s="27" t="s">
        <v>404</v>
      </c>
      <c r="K226" s="25" t="s">
        <v>29</v>
      </c>
      <c r="L226" s="25" t="str">
        <f t="shared" si="41"/>
        <v>New</v>
      </c>
      <c r="M226" s="25" t="str">
        <f t="shared" si="42"/>
        <v>NA</v>
      </c>
      <c r="N226" s="129" t="s">
        <v>314</v>
      </c>
      <c r="O226" s="26">
        <v>1302.2240000000008</v>
      </c>
      <c r="P226" s="26">
        <f>ROUND(O226*0.21,2)</f>
        <v>273.47000000000003</v>
      </c>
      <c r="Q226" s="26">
        <f t="shared" si="64"/>
        <v>1575.69</v>
      </c>
      <c r="R226" s="27" t="s">
        <v>314</v>
      </c>
      <c r="S226" s="94" t="s">
        <v>659</v>
      </c>
      <c r="T226" s="36">
        <f t="shared" si="58"/>
        <v>0</v>
      </c>
      <c r="U226" s="36">
        <f>IF(G226=0,0,G226*T226)</f>
        <v>0</v>
      </c>
      <c r="V226" s="27" t="s">
        <v>230</v>
      </c>
      <c r="W226" s="13" t="s">
        <v>400</v>
      </c>
    </row>
    <row r="227" spans="1:23" ht="25.5" x14ac:dyDescent="0.2">
      <c r="A227" s="170" t="s">
        <v>705</v>
      </c>
      <c r="B227" s="23" t="s">
        <v>711</v>
      </c>
      <c r="C227" s="40" t="s">
        <v>394</v>
      </c>
      <c r="D227" s="28" t="s">
        <v>415</v>
      </c>
      <c r="E227" s="6"/>
      <c r="F227" s="124"/>
      <c r="G227" s="174">
        <v>0</v>
      </c>
      <c r="H227" s="28"/>
      <c r="I227" s="439"/>
      <c r="J227" s="31" t="s">
        <v>404</v>
      </c>
      <c r="K227" s="29" t="s">
        <v>29</v>
      </c>
      <c r="L227" s="29" t="str">
        <f t="shared" si="41"/>
        <v>New</v>
      </c>
      <c r="M227" s="29" t="str">
        <f t="shared" si="42"/>
        <v>NA</v>
      </c>
      <c r="N227" s="128"/>
      <c r="O227" s="30">
        <v>2596.3636363636438</v>
      </c>
      <c r="P227" s="30">
        <f>ROUND(O227*0.21,2)</f>
        <v>545.24</v>
      </c>
      <c r="Q227" s="30">
        <f t="shared" si="64"/>
        <v>3141.6</v>
      </c>
      <c r="R227" s="31" t="s">
        <v>314</v>
      </c>
      <c r="S227" s="95" t="s">
        <v>659</v>
      </c>
      <c r="T227" s="43">
        <f t="shared" si="58"/>
        <v>0</v>
      </c>
      <c r="U227" s="43">
        <f>IF(G227=0,0,G227*T227)</f>
        <v>0</v>
      </c>
      <c r="V227" s="31" t="s">
        <v>184</v>
      </c>
      <c r="W227" s="12" t="s">
        <v>409</v>
      </c>
    </row>
    <row r="228" spans="1:23" s="182" customFormat="1" ht="9.9499999999999993" customHeight="1" x14ac:dyDescent="0.2">
      <c r="A228" s="178"/>
      <c r="B228" s="179"/>
      <c r="C228" s="180"/>
      <c r="D228" s="744"/>
      <c r="E228" s="745"/>
      <c r="F228" s="746"/>
      <c r="G228" s="747"/>
      <c r="H228" s="744"/>
      <c r="I228" s="748"/>
      <c r="J228" s="749"/>
      <c r="K228" s="750"/>
      <c r="L228" s="750"/>
      <c r="M228" s="750"/>
      <c r="N228" s="749"/>
      <c r="O228" s="750"/>
      <c r="P228" s="750"/>
      <c r="Q228" s="750"/>
      <c r="R228" s="749"/>
      <c r="S228" s="751"/>
      <c r="T228" s="752"/>
      <c r="U228" s="752"/>
      <c r="V228" s="749"/>
      <c r="W228" s="753"/>
    </row>
    <row r="229" spans="1:23" ht="18.75" thickBot="1" x14ac:dyDescent="0.25">
      <c r="A229" s="170" t="s">
        <v>705</v>
      </c>
      <c r="B229" s="1" t="s">
        <v>0</v>
      </c>
      <c r="C229" s="177"/>
      <c r="D229" s="710" t="s">
        <v>416</v>
      </c>
      <c r="E229" s="711"/>
      <c r="F229" s="711"/>
      <c r="G229" s="712"/>
      <c r="H229" s="713"/>
      <c r="I229" s="714"/>
      <c r="J229" s="711"/>
      <c r="K229" s="715"/>
      <c r="L229" s="715"/>
      <c r="M229" s="728"/>
      <c r="N229" s="711"/>
      <c r="O229" s="716"/>
      <c r="P229" s="717"/>
      <c r="Q229" s="730"/>
      <c r="R229" s="711"/>
      <c r="S229" s="711"/>
      <c r="T229" s="718"/>
      <c r="U229" s="718"/>
      <c r="V229" s="719"/>
      <c r="W229" s="720"/>
    </row>
    <row r="230" spans="1:23" ht="39" thickBot="1" x14ac:dyDescent="0.25">
      <c r="A230" s="170" t="s">
        <v>705</v>
      </c>
      <c r="B230" s="1" t="s">
        <v>0</v>
      </c>
      <c r="C230" s="169" t="s">
        <v>1</v>
      </c>
      <c r="D230" s="721" t="s">
        <v>2</v>
      </c>
      <c r="E230" s="711" t="s">
        <v>3</v>
      </c>
      <c r="F230" s="711" t="s">
        <v>706</v>
      </c>
      <c r="G230" s="712" t="s">
        <v>780</v>
      </c>
      <c r="H230" s="722" t="s">
        <v>4</v>
      </c>
      <c r="I230" s="714" t="s">
        <v>5</v>
      </c>
      <c r="J230" s="723" t="s">
        <v>624</v>
      </c>
      <c r="K230" s="724" t="s">
        <v>698</v>
      </c>
      <c r="L230" s="724" t="s">
        <v>699</v>
      </c>
      <c r="M230" s="755" t="s">
        <v>700</v>
      </c>
      <c r="N230" s="723" t="s">
        <v>6</v>
      </c>
      <c r="O230" s="716" t="s">
        <v>702</v>
      </c>
      <c r="P230" s="717" t="s">
        <v>703</v>
      </c>
      <c r="Q230" s="661" t="s">
        <v>704</v>
      </c>
      <c r="R230" s="711" t="s">
        <v>6</v>
      </c>
      <c r="S230" s="711" t="s">
        <v>651</v>
      </c>
      <c r="T230" s="725" t="s">
        <v>714</v>
      </c>
      <c r="U230" s="725" t="s">
        <v>715</v>
      </c>
      <c r="V230" s="726" t="s">
        <v>8</v>
      </c>
      <c r="W230" s="727" t="s">
        <v>9</v>
      </c>
    </row>
    <row r="231" spans="1:23" x14ac:dyDescent="0.2">
      <c r="A231" s="170" t="s">
        <v>705</v>
      </c>
      <c r="B231" s="22" t="s">
        <v>416</v>
      </c>
      <c r="C231" s="37" t="s">
        <v>416</v>
      </c>
      <c r="D231" s="24" t="s">
        <v>417</v>
      </c>
      <c r="E231" s="2"/>
      <c r="F231" s="123"/>
      <c r="G231" s="173">
        <v>0</v>
      </c>
      <c r="H231" s="24"/>
      <c r="I231" s="440"/>
      <c r="J231" s="27">
        <v>25</v>
      </c>
      <c r="K231" s="25" t="s">
        <v>29</v>
      </c>
      <c r="L231" s="25" t="str">
        <f t="shared" si="41"/>
        <v>New</v>
      </c>
      <c r="M231" s="25" t="str">
        <f t="shared" si="42"/>
        <v>NA</v>
      </c>
      <c r="N231" s="129"/>
      <c r="O231" s="26">
        <v>80.171112552955989</v>
      </c>
      <c r="P231" s="26">
        <f t="shared" ref="P231:P262" si="65">ROUND(O231*0.21,2)</f>
        <v>16.84</v>
      </c>
      <c r="Q231" s="26">
        <f t="shared" ref="Q231:Q279" si="66">ROUND(SUM(O231:P231),2)</f>
        <v>97.01</v>
      </c>
      <c r="R231" s="27" t="s">
        <v>15</v>
      </c>
      <c r="S231" s="94" t="s">
        <v>659</v>
      </c>
      <c r="T231" s="36">
        <f t="shared" ref="T231:T262" si="67">IF(M231="NA",0,Q231/M231-1)</f>
        <v>0</v>
      </c>
      <c r="U231" s="36">
        <f t="shared" ref="U231:U262" si="68">IF(G231=0,0,G231*T231)</f>
        <v>0</v>
      </c>
      <c r="V231" s="27" t="s">
        <v>39</v>
      </c>
      <c r="W231" s="33"/>
    </row>
    <row r="232" spans="1:23" ht="48.75" customHeight="1" x14ac:dyDescent="0.2">
      <c r="A232" s="170" t="s">
        <v>705</v>
      </c>
      <c r="B232" s="23" t="s">
        <v>416</v>
      </c>
      <c r="C232" s="38" t="s">
        <v>416</v>
      </c>
      <c r="D232" s="28" t="s">
        <v>418</v>
      </c>
      <c r="E232" s="6" t="s">
        <v>419</v>
      </c>
      <c r="F232" s="124"/>
      <c r="G232" s="174">
        <v>8.1981250809631617E-2</v>
      </c>
      <c r="H232" s="28"/>
      <c r="I232" s="439"/>
      <c r="J232" s="31">
        <v>60</v>
      </c>
      <c r="K232" s="29">
        <v>63.79</v>
      </c>
      <c r="L232" s="29">
        <f t="shared" si="41"/>
        <v>14.03</v>
      </c>
      <c r="M232" s="29">
        <f t="shared" si="42"/>
        <v>77.819999999999993</v>
      </c>
      <c r="N232" s="128" t="s">
        <v>15</v>
      </c>
      <c r="O232" s="30">
        <v>83.754518341307815</v>
      </c>
      <c r="P232" s="30">
        <f t="shared" si="65"/>
        <v>17.59</v>
      </c>
      <c r="Q232" s="30">
        <f t="shared" si="66"/>
        <v>101.34</v>
      </c>
      <c r="R232" s="31" t="s">
        <v>15</v>
      </c>
      <c r="S232" s="95" t="s">
        <v>659</v>
      </c>
      <c r="T232" s="43">
        <f t="shared" si="67"/>
        <v>0.30223592906707797</v>
      </c>
      <c r="U232" s="43">
        <f t="shared" si="68"/>
        <v>2.4777679504530151E-2</v>
      </c>
      <c r="V232" s="31" t="s">
        <v>195</v>
      </c>
      <c r="W232" s="11" t="s">
        <v>15087</v>
      </c>
    </row>
    <row r="233" spans="1:23" ht="32.25" customHeight="1" x14ac:dyDescent="0.2">
      <c r="A233" s="170" t="s">
        <v>705</v>
      </c>
      <c r="B233" s="22" t="s">
        <v>416</v>
      </c>
      <c r="C233" s="37" t="s">
        <v>416</v>
      </c>
      <c r="D233" s="24" t="s">
        <v>420</v>
      </c>
      <c r="E233" s="2" t="s">
        <v>421</v>
      </c>
      <c r="F233" s="123"/>
      <c r="G233" s="173">
        <v>0</v>
      </c>
      <c r="H233" s="24"/>
      <c r="I233" s="440"/>
      <c r="J233" s="27">
        <v>60</v>
      </c>
      <c r="K233" s="25">
        <v>74.7</v>
      </c>
      <c r="L233" s="25">
        <f t="shared" si="41"/>
        <v>16.43</v>
      </c>
      <c r="M233" s="25">
        <f t="shared" si="42"/>
        <v>91.13</v>
      </c>
      <c r="N233" s="129" t="s">
        <v>15</v>
      </c>
      <c r="O233" s="26">
        <v>100.50542200956937</v>
      </c>
      <c r="P233" s="26">
        <f t="shared" si="65"/>
        <v>21.11</v>
      </c>
      <c r="Q233" s="26">
        <f t="shared" si="66"/>
        <v>121.62</v>
      </c>
      <c r="R233" s="27" t="s">
        <v>15</v>
      </c>
      <c r="S233" s="94" t="s">
        <v>659</v>
      </c>
      <c r="T233" s="36">
        <f t="shared" si="67"/>
        <v>0.3345769779435972</v>
      </c>
      <c r="U233" s="36">
        <f t="shared" si="68"/>
        <v>0</v>
      </c>
      <c r="V233" s="27" t="s">
        <v>39</v>
      </c>
      <c r="W233" s="10" t="s">
        <v>15116</v>
      </c>
    </row>
    <row r="234" spans="1:23" x14ac:dyDescent="0.2">
      <c r="A234" s="170" t="s">
        <v>705</v>
      </c>
      <c r="B234" s="23" t="s">
        <v>416</v>
      </c>
      <c r="C234" s="38" t="s">
        <v>416</v>
      </c>
      <c r="D234" s="28" t="s">
        <v>44</v>
      </c>
      <c r="E234" s="6" t="s">
        <v>422</v>
      </c>
      <c r="F234" s="124"/>
      <c r="G234" s="174">
        <v>0</v>
      </c>
      <c r="H234" s="28"/>
      <c r="I234" s="439"/>
      <c r="J234" s="31">
        <v>60</v>
      </c>
      <c r="K234" s="29">
        <v>96.43</v>
      </c>
      <c r="L234" s="29">
        <f t="shared" si="41"/>
        <v>21.21</v>
      </c>
      <c r="M234" s="29">
        <f t="shared" si="42"/>
        <v>117.64000000000001</v>
      </c>
      <c r="N234" s="128" t="s">
        <v>15</v>
      </c>
      <c r="O234" s="30">
        <v>92.129970175438601</v>
      </c>
      <c r="P234" s="30">
        <f t="shared" si="65"/>
        <v>19.350000000000001</v>
      </c>
      <c r="Q234" s="30">
        <f t="shared" si="66"/>
        <v>111.48</v>
      </c>
      <c r="R234" s="31" t="s">
        <v>15</v>
      </c>
      <c r="S234" s="95" t="s">
        <v>659</v>
      </c>
      <c r="T234" s="43">
        <f t="shared" si="67"/>
        <v>-5.2363141788507428E-2</v>
      </c>
      <c r="U234" s="43">
        <f t="shared" si="68"/>
        <v>0</v>
      </c>
      <c r="V234" s="31" t="s">
        <v>39</v>
      </c>
      <c r="W234" s="32"/>
    </row>
    <row r="235" spans="1:23" x14ac:dyDescent="0.2">
      <c r="A235" s="170" t="s">
        <v>705</v>
      </c>
      <c r="B235" s="22" t="s">
        <v>416</v>
      </c>
      <c r="C235" s="37" t="s">
        <v>416</v>
      </c>
      <c r="D235" s="24" t="s">
        <v>423</v>
      </c>
      <c r="E235" s="2" t="s">
        <v>424</v>
      </c>
      <c r="F235" s="123"/>
      <c r="G235" s="173">
        <v>0</v>
      </c>
      <c r="H235" s="24"/>
      <c r="I235" s="440"/>
      <c r="J235" s="27">
        <v>60</v>
      </c>
      <c r="K235" s="25">
        <v>96.43</v>
      </c>
      <c r="L235" s="25">
        <f t="shared" si="41"/>
        <v>21.21</v>
      </c>
      <c r="M235" s="25">
        <f t="shared" si="42"/>
        <v>117.64000000000001</v>
      </c>
      <c r="N235" s="129" t="s">
        <v>15</v>
      </c>
      <c r="O235" s="26">
        <v>92.129970175438601</v>
      </c>
      <c r="P235" s="26">
        <f t="shared" si="65"/>
        <v>19.350000000000001</v>
      </c>
      <c r="Q235" s="26">
        <f t="shared" si="66"/>
        <v>111.48</v>
      </c>
      <c r="R235" s="27" t="s">
        <v>15</v>
      </c>
      <c r="S235" s="94" t="s">
        <v>659</v>
      </c>
      <c r="T235" s="36">
        <f t="shared" si="67"/>
        <v>-5.2363141788507428E-2</v>
      </c>
      <c r="U235" s="36">
        <f t="shared" si="68"/>
        <v>0</v>
      </c>
      <c r="V235" s="27" t="s">
        <v>39</v>
      </c>
      <c r="W235" s="33"/>
    </row>
    <row r="236" spans="1:23" x14ac:dyDescent="0.2">
      <c r="A236" s="170" t="s">
        <v>705</v>
      </c>
      <c r="B236" s="23" t="s">
        <v>416</v>
      </c>
      <c r="C236" s="38" t="s">
        <v>416</v>
      </c>
      <c r="D236" s="28" t="s">
        <v>425</v>
      </c>
      <c r="E236" s="6" t="s">
        <v>426</v>
      </c>
      <c r="F236" s="124"/>
      <c r="G236" s="174">
        <v>0</v>
      </c>
      <c r="H236" s="28"/>
      <c r="I236" s="439"/>
      <c r="J236" s="31">
        <v>60</v>
      </c>
      <c r="K236" s="29">
        <v>113.51</v>
      </c>
      <c r="L236" s="29">
        <f t="shared" si="41"/>
        <v>24.97</v>
      </c>
      <c r="M236" s="29">
        <f t="shared" si="42"/>
        <v>138.48000000000002</v>
      </c>
      <c r="N236" s="128">
        <v>0</v>
      </c>
      <c r="O236" s="30">
        <v>85.698060463803714</v>
      </c>
      <c r="P236" s="30">
        <f t="shared" si="65"/>
        <v>18</v>
      </c>
      <c r="Q236" s="30">
        <f t="shared" si="66"/>
        <v>103.7</v>
      </c>
      <c r="R236" s="31" t="s">
        <v>15</v>
      </c>
      <c r="S236" s="95" t="s">
        <v>659</v>
      </c>
      <c r="T236" s="43">
        <f t="shared" si="67"/>
        <v>-0.25115540150202198</v>
      </c>
      <c r="U236" s="43">
        <f t="shared" si="68"/>
        <v>0</v>
      </c>
      <c r="V236" s="31" t="s">
        <v>39</v>
      </c>
      <c r="W236" s="32"/>
    </row>
    <row r="237" spans="1:23" ht="25.5" x14ac:dyDescent="0.2">
      <c r="A237" s="170" t="s">
        <v>705</v>
      </c>
      <c r="B237" s="22" t="s">
        <v>416</v>
      </c>
      <c r="C237" s="37" t="s">
        <v>416</v>
      </c>
      <c r="D237" s="24" t="s">
        <v>53</v>
      </c>
      <c r="E237" s="2" t="s">
        <v>427</v>
      </c>
      <c r="F237" s="123"/>
      <c r="G237" s="173">
        <v>0</v>
      </c>
      <c r="H237" s="24"/>
      <c r="I237" s="440"/>
      <c r="J237" s="27">
        <v>7</v>
      </c>
      <c r="K237" s="25">
        <v>12.3</v>
      </c>
      <c r="L237" s="25">
        <f t="shared" si="41"/>
        <v>2.71</v>
      </c>
      <c r="M237" s="25">
        <f t="shared" si="42"/>
        <v>15.010000000000002</v>
      </c>
      <c r="N237" s="135">
        <v>0</v>
      </c>
      <c r="O237" s="26">
        <v>15.282800482669826</v>
      </c>
      <c r="P237" s="26">
        <f t="shared" si="65"/>
        <v>3.21</v>
      </c>
      <c r="Q237" s="26">
        <f t="shared" si="66"/>
        <v>18.489999999999998</v>
      </c>
      <c r="R237" s="18" t="s">
        <v>15</v>
      </c>
      <c r="S237" s="94" t="s">
        <v>659</v>
      </c>
      <c r="T237" s="36">
        <f t="shared" si="67"/>
        <v>0.23184543637574917</v>
      </c>
      <c r="U237" s="36">
        <f t="shared" si="68"/>
        <v>0</v>
      </c>
      <c r="V237" s="27" t="s">
        <v>230</v>
      </c>
      <c r="W237" s="13" t="s">
        <v>428</v>
      </c>
    </row>
    <row r="238" spans="1:23" ht="96.75" customHeight="1" x14ac:dyDescent="0.2">
      <c r="A238" s="170" t="s">
        <v>705</v>
      </c>
      <c r="B238" s="23" t="s">
        <v>416</v>
      </c>
      <c r="C238" s="38" t="s">
        <v>416</v>
      </c>
      <c r="D238" s="28" t="s">
        <v>11</v>
      </c>
      <c r="E238" s="6" t="s">
        <v>429</v>
      </c>
      <c r="F238" s="124"/>
      <c r="G238" s="174">
        <v>0</v>
      </c>
      <c r="H238" s="28"/>
      <c r="I238" s="439"/>
      <c r="J238" s="31">
        <v>40</v>
      </c>
      <c r="K238" s="29">
        <v>25.85</v>
      </c>
      <c r="L238" s="29">
        <f t="shared" si="41"/>
        <v>5.69</v>
      </c>
      <c r="M238" s="29">
        <f t="shared" si="42"/>
        <v>31.540000000000003</v>
      </c>
      <c r="N238" s="134">
        <v>0</v>
      </c>
      <c r="O238" s="30">
        <v>47.410003637735578</v>
      </c>
      <c r="P238" s="30">
        <f t="shared" si="65"/>
        <v>9.9600000000000009</v>
      </c>
      <c r="Q238" s="30">
        <f t="shared" si="66"/>
        <v>57.37</v>
      </c>
      <c r="R238" s="14" t="s">
        <v>15</v>
      </c>
      <c r="S238" s="95" t="s">
        <v>659</v>
      </c>
      <c r="T238" s="43">
        <f t="shared" si="67"/>
        <v>0.8189600507292325</v>
      </c>
      <c r="U238" s="43">
        <f t="shared" si="68"/>
        <v>0</v>
      </c>
      <c r="V238" s="31" t="s">
        <v>230</v>
      </c>
      <c r="W238" s="12" t="s">
        <v>15117</v>
      </c>
    </row>
    <row r="239" spans="1:23" ht="87.75" customHeight="1" x14ac:dyDescent="0.2">
      <c r="A239" s="170" t="s">
        <v>705</v>
      </c>
      <c r="B239" s="22" t="s">
        <v>416</v>
      </c>
      <c r="C239" s="37" t="s">
        <v>416</v>
      </c>
      <c r="D239" s="24" t="s">
        <v>227</v>
      </c>
      <c r="E239" s="2" t="s">
        <v>430</v>
      </c>
      <c r="F239" s="123"/>
      <c r="G239" s="173">
        <v>0</v>
      </c>
      <c r="H239" s="24"/>
      <c r="I239" s="440"/>
      <c r="J239" s="27">
        <v>40</v>
      </c>
      <c r="K239" s="25">
        <v>18.12</v>
      </c>
      <c r="L239" s="25">
        <f t="shared" si="41"/>
        <v>3.99</v>
      </c>
      <c r="M239" s="25">
        <f t="shared" si="42"/>
        <v>22.11</v>
      </c>
      <c r="N239" s="135">
        <v>0</v>
      </c>
      <c r="O239" s="26">
        <v>37.468680959489738</v>
      </c>
      <c r="P239" s="26">
        <f t="shared" si="65"/>
        <v>7.87</v>
      </c>
      <c r="Q239" s="26">
        <f t="shared" si="66"/>
        <v>45.34</v>
      </c>
      <c r="R239" s="18" t="s">
        <v>15</v>
      </c>
      <c r="S239" s="94" t="s">
        <v>659</v>
      </c>
      <c r="T239" s="36">
        <f t="shared" si="67"/>
        <v>1.0506558118498419</v>
      </c>
      <c r="U239" s="36">
        <f t="shared" si="68"/>
        <v>0</v>
      </c>
      <c r="V239" s="27" t="s">
        <v>230</v>
      </c>
      <c r="W239" s="10" t="s">
        <v>15088</v>
      </c>
    </row>
    <row r="240" spans="1:23" ht="25.5" x14ac:dyDescent="0.2">
      <c r="A240" s="170" t="s">
        <v>705</v>
      </c>
      <c r="B240" s="23" t="s">
        <v>416</v>
      </c>
      <c r="C240" s="38" t="s">
        <v>416</v>
      </c>
      <c r="D240" s="28" t="s">
        <v>431</v>
      </c>
      <c r="E240" s="6"/>
      <c r="F240" s="124"/>
      <c r="G240" s="174">
        <v>0</v>
      </c>
      <c r="H240" s="28"/>
      <c r="I240" s="439"/>
      <c r="J240" s="31" t="s">
        <v>404</v>
      </c>
      <c r="K240" s="29" t="s">
        <v>29</v>
      </c>
      <c r="L240" s="29" t="str">
        <f t="shared" si="41"/>
        <v>New</v>
      </c>
      <c r="M240" s="29" t="str">
        <f t="shared" si="42"/>
        <v>NA</v>
      </c>
      <c r="N240" s="128"/>
      <c r="O240" s="30">
        <v>37.468680959489738</v>
      </c>
      <c r="P240" s="30">
        <f t="shared" si="65"/>
        <v>7.87</v>
      </c>
      <c r="Q240" s="30">
        <f t="shared" si="66"/>
        <v>45.34</v>
      </c>
      <c r="R240" s="31" t="s">
        <v>15</v>
      </c>
      <c r="S240" s="95" t="s">
        <v>659</v>
      </c>
      <c r="T240" s="43">
        <f t="shared" si="67"/>
        <v>0</v>
      </c>
      <c r="U240" s="43">
        <f t="shared" si="68"/>
        <v>0</v>
      </c>
      <c r="V240" s="31" t="s">
        <v>230</v>
      </c>
      <c r="W240" s="12" t="s">
        <v>432</v>
      </c>
    </row>
    <row r="241" spans="1:23" x14ac:dyDescent="0.2">
      <c r="A241" s="170" t="s">
        <v>705</v>
      </c>
      <c r="B241" s="22" t="s">
        <v>416</v>
      </c>
      <c r="C241" s="37" t="s">
        <v>416</v>
      </c>
      <c r="D241" s="24" t="s">
        <v>433</v>
      </c>
      <c r="E241" s="2"/>
      <c r="F241" s="123"/>
      <c r="G241" s="173">
        <v>0</v>
      </c>
      <c r="H241" s="24"/>
      <c r="I241" s="440"/>
      <c r="J241" s="27" t="s">
        <v>404</v>
      </c>
      <c r="K241" s="25" t="s">
        <v>29</v>
      </c>
      <c r="L241" s="25" t="str">
        <f t="shared" si="41"/>
        <v>New</v>
      </c>
      <c r="M241" s="25" t="str">
        <f t="shared" si="42"/>
        <v>NA</v>
      </c>
      <c r="N241" s="129"/>
      <c r="O241" s="26">
        <v>83.754518341307815</v>
      </c>
      <c r="P241" s="26">
        <f t="shared" si="65"/>
        <v>17.59</v>
      </c>
      <c r="Q241" s="26">
        <f t="shared" si="66"/>
        <v>101.34</v>
      </c>
      <c r="R241" s="27" t="s">
        <v>15</v>
      </c>
      <c r="S241" s="94" t="s">
        <v>659</v>
      </c>
      <c r="T241" s="36">
        <f t="shared" si="67"/>
        <v>0</v>
      </c>
      <c r="U241" s="36">
        <f t="shared" si="68"/>
        <v>0</v>
      </c>
      <c r="V241" s="27" t="s">
        <v>195</v>
      </c>
      <c r="W241" s="33"/>
    </row>
    <row r="242" spans="1:23" x14ac:dyDescent="0.2">
      <c r="A242" s="170" t="s">
        <v>705</v>
      </c>
      <c r="B242" s="23" t="s">
        <v>416</v>
      </c>
      <c r="C242" s="38" t="s">
        <v>416</v>
      </c>
      <c r="D242" s="28" t="s">
        <v>434</v>
      </c>
      <c r="E242" s="6"/>
      <c r="F242" s="124"/>
      <c r="G242" s="174">
        <v>0</v>
      </c>
      <c r="H242" s="28"/>
      <c r="I242" s="439"/>
      <c r="J242" s="31" t="s">
        <v>404</v>
      </c>
      <c r="K242" s="29" t="s">
        <v>29</v>
      </c>
      <c r="L242" s="29" t="str">
        <f t="shared" si="41"/>
        <v>New</v>
      </c>
      <c r="M242" s="29" t="str">
        <f t="shared" si="42"/>
        <v>NA</v>
      </c>
      <c r="N242" s="128"/>
      <c r="O242" s="30">
        <v>2.5127231607687799</v>
      </c>
      <c r="P242" s="30">
        <f t="shared" si="65"/>
        <v>0.53</v>
      </c>
      <c r="Q242" s="30">
        <f t="shared" si="66"/>
        <v>3.04</v>
      </c>
      <c r="R242" s="31" t="s">
        <v>15</v>
      </c>
      <c r="S242" s="95" t="s">
        <v>659</v>
      </c>
      <c r="T242" s="43">
        <f t="shared" si="67"/>
        <v>0</v>
      </c>
      <c r="U242" s="43">
        <f t="shared" si="68"/>
        <v>0</v>
      </c>
      <c r="V242" s="31" t="s">
        <v>39</v>
      </c>
      <c r="W242" s="32"/>
    </row>
    <row r="243" spans="1:23" x14ac:dyDescent="0.2">
      <c r="A243" s="170" t="s">
        <v>705</v>
      </c>
      <c r="B243" s="22" t="s">
        <v>416</v>
      </c>
      <c r="C243" s="37" t="s">
        <v>416</v>
      </c>
      <c r="D243" s="24" t="s">
        <v>435</v>
      </c>
      <c r="E243" s="2"/>
      <c r="F243" s="123"/>
      <c r="G243" s="173">
        <v>0</v>
      </c>
      <c r="H243" s="24"/>
      <c r="I243" s="440"/>
      <c r="J243" s="27" t="s">
        <v>404</v>
      </c>
      <c r="K243" s="25" t="s">
        <v>29</v>
      </c>
      <c r="L243" s="25" t="str">
        <f t="shared" si="41"/>
        <v>New</v>
      </c>
      <c r="M243" s="25" t="str">
        <f t="shared" si="42"/>
        <v>NA</v>
      </c>
      <c r="N243" s="129"/>
      <c r="O243" s="26">
        <v>15.282800482669826</v>
      </c>
      <c r="P243" s="26">
        <f t="shared" si="65"/>
        <v>3.21</v>
      </c>
      <c r="Q243" s="26">
        <f t="shared" si="66"/>
        <v>18.489999999999998</v>
      </c>
      <c r="R243" s="27" t="s">
        <v>15</v>
      </c>
      <c r="S243" s="94" t="s">
        <v>659</v>
      </c>
      <c r="T243" s="36">
        <f t="shared" si="67"/>
        <v>0</v>
      </c>
      <c r="U243" s="36">
        <f t="shared" si="68"/>
        <v>0</v>
      </c>
      <c r="V243" s="27" t="s">
        <v>230</v>
      </c>
      <c r="W243" s="13" t="s">
        <v>436</v>
      </c>
    </row>
    <row r="244" spans="1:23" x14ac:dyDescent="0.2">
      <c r="A244" s="170" t="s">
        <v>705</v>
      </c>
      <c r="B244" s="23" t="s">
        <v>416</v>
      </c>
      <c r="C244" s="38" t="s">
        <v>416</v>
      </c>
      <c r="D244" s="28" t="s">
        <v>437</v>
      </c>
      <c r="E244" s="6"/>
      <c r="F244" s="124"/>
      <c r="G244" s="174">
        <v>0</v>
      </c>
      <c r="H244" s="28"/>
      <c r="I244" s="439"/>
      <c r="J244" s="31" t="s">
        <v>404</v>
      </c>
      <c r="K244" s="29" t="s">
        <v>29</v>
      </c>
      <c r="L244" s="29" t="str">
        <f t="shared" si="41"/>
        <v>New</v>
      </c>
      <c r="M244" s="29" t="str">
        <f t="shared" si="42"/>
        <v>NA</v>
      </c>
      <c r="N244" s="128"/>
      <c r="O244" s="30">
        <v>72.579151136956369</v>
      </c>
      <c r="P244" s="30">
        <f t="shared" si="65"/>
        <v>15.24</v>
      </c>
      <c r="Q244" s="30">
        <f t="shared" si="66"/>
        <v>87.82</v>
      </c>
      <c r="R244" s="31" t="s">
        <v>15</v>
      </c>
      <c r="S244" s="95" t="s">
        <v>659</v>
      </c>
      <c r="T244" s="43">
        <f t="shared" si="67"/>
        <v>0</v>
      </c>
      <c r="U244" s="43">
        <f t="shared" si="68"/>
        <v>0</v>
      </c>
      <c r="V244" s="31" t="s">
        <v>39</v>
      </c>
      <c r="W244" s="12" t="s">
        <v>438</v>
      </c>
    </row>
    <row r="245" spans="1:23" x14ac:dyDescent="0.2">
      <c r="A245" s="170" t="s">
        <v>705</v>
      </c>
      <c r="B245" s="22" t="s">
        <v>416</v>
      </c>
      <c r="C245" s="37" t="s">
        <v>416</v>
      </c>
      <c r="D245" s="24" t="s">
        <v>439</v>
      </c>
      <c r="E245" s="2"/>
      <c r="F245" s="123"/>
      <c r="G245" s="173">
        <v>0</v>
      </c>
      <c r="H245" s="24"/>
      <c r="I245" s="440"/>
      <c r="J245" s="27" t="s">
        <v>404</v>
      </c>
      <c r="K245" s="25" t="s">
        <v>29</v>
      </c>
      <c r="L245" s="25" t="str">
        <f t="shared" si="41"/>
        <v>New</v>
      </c>
      <c r="M245" s="25" t="str">
        <f t="shared" si="42"/>
        <v>NA</v>
      </c>
      <c r="N245" s="129"/>
      <c r="O245" s="26">
        <v>3.78269816076878</v>
      </c>
      <c r="P245" s="26">
        <f t="shared" si="65"/>
        <v>0.79</v>
      </c>
      <c r="Q245" s="26">
        <f t="shared" si="66"/>
        <v>4.57</v>
      </c>
      <c r="R245" s="27" t="s">
        <v>15</v>
      </c>
      <c r="S245" s="94" t="s">
        <v>659</v>
      </c>
      <c r="T245" s="36">
        <f t="shared" si="67"/>
        <v>0</v>
      </c>
      <c r="U245" s="36">
        <f t="shared" si="68"/>
        <v>0</v>
      </c>
      <c r="V245" s="27" t="s">
        <v>39</v>
      </c>
      <c r="W245" s="33"/>
    </row>
    <row r="246" spans="1:23" x14ac:dyDescent="0.2">
      <c r="A246" s="170" t="s">
        <v>705</v>
      </c>
      <c r="B246" s="23" t="s">
        <v>416</v>
      </c>
      <c r="C246" s="38" t="s">
        <v>416</v>
      </c>
      <c r="D246" s="28" t="s">
        <v>440</v>
      </c>
      <c r="E246" s="6"/>
      <c r="F246" s="124"/>
      <c r="G246" s="174">
        <v>0</v>
      </c>
      <c r="H246" s="28"/>
      <c r="I246" s="439"/>
      <c r="J246" s="31" t="s">
        <v>404</v>
      </c>
      <c r="K246" s="29" t="s">
        <v>29</v>
      </c>
      <c r="L246" s="29" t="str">
        <f t="shared" si="41"/>
        <v>New</v>
      </c>
      <c r="M246" s="29" t="str">
        <f t="shared" si="42"/>
        <v>NA</v>
      </c>
      <c r="N246" s="128"/>
      <c r="O246" s="30">
        <v>2788.9940000000006</v>
      </c>
      <c r="P246" s="30">
        <f t="shared" si="65"/>
        <v>585.69000000000005</v>
      </c>
      <c r="Q246" s="30">
        <f t="shared" si="66"/>
        <v>3374.68</v>
      </c>
      <c r="R246" s="31" t="s">
        <v>15</v>
      </c>
      <c r="S246" s="95" t="s">
        <v>659</v>
      </c>
      <c r="T246" s="43">
        <f t="shared" si="67"/>
        <v>0</v>
      </c>
      <c r="U246" s="43">
        <f t="shared" si="68"/>
        <v>0</v>
      </c>
      <c r="V246" s="31" t="s">
        <v>39</v>
      </c>
      <c r="W246" s="12"/>
    </row>
    <row r="247" spans="1:23" x14ac:dyDescent="0.2">
      <c r="A247" s="170" t="s">
        <v>705</v>
      </c>
      <c r="B247" s="22" t="s">
        <v>416</v>
      </c>
      <c r="C247" s="37" t="s">
        <v>416</v>
      </c>
      <c r="D247" s="24" t="s">
        <v>441</v>
      </c>
      <c r="E247" s="2"/>
      <c r="F247" s="123"/>
      <c r="G247" s="173">
        <v>0</v>
      </c>
      <c r="H247" s="24"/>
      <c r="I247" s="440"/>
      <c r="J247" s="27" t="s">
        <v>404</v>
      </c>
      <c r="K247" s="25" t="s">
        <v>29</v>
      </c>
      <c r="L247" s="25" t="str">
        <f t="shared" si="41"/>
        <v>New</v>
      </c>
      <c r="M247" s="25" t="str">
        <f t="shared" si="42"/>
        <v>NA</v>
      </c>
      <c r="N247" s="129"/>
      <c r="O247" s="26">
        <v>72.579151136956369</v>
      </c>
      <c r="P247" s="26">
        <f t="shared" si="65"/>
        <v>15.24</v>
      </c>
      <c r="Q247" s="26">
        <f t="shared" si="66"/>
        <v>87.82</v>
      </c>
      <c r="R247" s="27" t="s">
        <v>15</v>
      </c>
      <c r="S247" s="94" t="s">
        <v>659</v>
      </c>
      <c r="T247" s="36">
        <f t="shared" si="67"/>
        <v>0</v>
      </c>
      <c r="U247" s="36">
        <f t="shared" si="68"/>
        <v>0</v>
      </c>
      <c r="V247" s="27" t="s">
        <v>39</v>
      </c>
      <c r="W247" s="13" t="s">
        <v>438</v>
      </c>
    </row>
    <row r="248" spans="1:23" x14ac:dyDescent="0.2">
      <c r="A248" s="170" t="s">
        <v>705</v>
      </c>
      <c r="B248" s="23" t="s">
        <v>416</v>
      </c>
      <c r="C248" s="38" t="s">
        <v>416</v>
      </c>
      <c r="D248" s="28" t="s">
        <v>442</v>
      </c>
      <c r="E248" s="6"/>
      <c r="F248" s="124"/>
      <c r="G248" s="174">
        <v>0</v>
      </c>
      <c r="H248" s="28"/>
      <c r="I248" s="439"/>
      <c r="J248" s="31" t="s">
        <v>404</v>
      </c>
      <c r="K248" s="29" t="s">
        <v>29</v>
      </c>
      <c r="L248" s="29" t="str">
        <f t="shared" si="41"/>
        <v>New</v>
      </c>
      <c r="M248" s="29" t="str">
        <f t="shared" si="42"/>
        <v>NA</v>
      </c>
      <c r="N248" s="128"/>
      <c r="O248" s="30">
        <v>84.48</v>
      </c>
      <c r="P248" s="30">
        <f t="shared" si="65"/>
        <v>17.739999999999998</v>
      </c>
      <c r="Q248" s="30">
        <f t="shared" si="66"/>
        <v>102.22</v>
      </c>
      <c r="R248" s="31" t="s">
        <v>15</v>
      </c>
      <c r="S248" s="95" t="s">
        <v>659</v>
      </c>
      <c r="T248" s="43">
        <f t="shared" si="67"/>
        <v>0</v>
      </c>
      <c r="U248" s="43">
        <f t="shared" si="68"/>
        <v>0</v>
      </c>
      <c r="V248" s="31" t="s">
        <v>39</v>
      </c>
      <c r="W248" s="32"/>
    </row>
    <row r="249" spans="1:23" x14ac:dyDescent="0.2">
      <c r="A249" s="170" t="s">
        <v>705</v>
      </c>
      <c r="B249" s="22" t="s">
        <v>416</v>
      </c>
      <c r="C249" s="37" t="s">
        <v>416</v>
      </c>
      <c r="D249" s="24" t="s">
        <v>443</v>
      </c>
      <c r="E249" s="2"/>
      <c r="F249" s="123"/>
      <c r="G249" s="173">
        <v>0</v>
      </c>
      <c r="H249" s="24"/>
      <c r="I249" s="440"/>
      <c r="J249" s="27" t="s">
        <v>404</v>
      </c>
      <c r="K249" s="25" t="s">
        <v>29</v>
      </c>
      <c r="L249" s="25" t="str">
        <f t="shared" si="41"/>
        <v>New</v>
      </c>
      <c r="M249" s="25" t="str">
        <f t="shared" si="42"/>
        <v>NA</v>
      </c>
      <c r="N249" s="129"/>
      <c r="O249" s="26"/>
      <c r="P249" s="26">
        <f t="shared" si="65"/>
        <v>0</v>
      </c>
      <c r="Q249" s="26">
        <f t="shared" si="66"/>
        <v>0</v>
      </c>
      <c r="R249" s="27" t="s">
        <v>15</v>
      </c>
      <c r="S249" s="99" t="s">
        <v>659</v>
      </c>
      <c r="T249" s="46">
        <f t="shared" si="67"/>
        <v>0</v>
      </c>
      <c r="U249" s="46">
        <f t="shared" si="68"/>
        <v>0</v>
      </c>
      <c r="V249" s="27"/>
      <c r="W249" s="13" t="s">
        <v>444</v>
      </c>
    </row>
    <row r="250" spans="1:23" ht="25.5" x14ac:dyDescent="0.2">
      <c r="A250" s="170" t="s">
        <v>705</v>
      </c>
      <c r="B250" s="23" t="s">
        <v>416</v>
      </c>
      <c r="C250" s="38" t="s">
        <v>416</v>
      </c>
      <c r="D250" s="28" t="s">
        <v>445</v>
      </c>
      <c r="E250" s="6"/>
      <c r="F250" s="124"/>
      <c r="G250" s="174">
        <v>0</v>
      </c>
      <c r="H250" s="28"/>
      <c r="I250" s="439"/>
      <c r="J250" s="31" t="s">
        <v>404</v>
      </c>
      <c r="K250" s="29" t="s">
        <v>29</v>
      </c>
      <c r="L250" s="29" t="str">
        <f t="shared" ref="L250:L328" si="69">IF(K250="New","New",ROUND(K250*0.22,2))</f>
        <v>New</v>
      </c>
      <c r="M250" s="29" t="str">
        <f t="shared" ref="M250:M328" si="70">IF(K250="New","NA",K250+L250)</f>
        <v>NA</v>
      </c>
      <c r="N250" s="128"/>
      <c r="O250" s="30">
        <v>37.468680959489738</v>
      </c>
      <c r="P250" s="30">
        <f t="shared" si="65"/>
        <v>7.87</v>
      </c>
      <c r="Q250" s="30">
        <f t="shared" si="66"/>
        <v>45.34</v>
      </c>
      <c r="R250" s="31" t="s">
        <v>15</v>
      </c>
      <c r="S250" s="95" t="s">
        <v>659</v>
      </c>
      <c r="T250" s="43">
        <f t="shared" si="67"/>
        <v>0</v>
      </c>
      <c r="U250" s="43">
        <f t="shared" si="68"/>
        <v>0</v>
      </c>
      <c r="V250" s="31" t="s">
        <v>230</v>
      </c>
      <c r="W250" s="12" t="s">
        <v>432</v>
      </c>
    </row>
    <row r="251" spans="1:23" x14ac:dyDescent="0.2">
      <c r="A251" s="170" t="s">
        <v>705</v>
      </c>
      <c r="B251" s="22" t="s">
        <v>416</v>
      </c>
      <c r="C251" s="37" t="s">
        <v>416</v>
      </c>
      <c r="D251" s="24" t="s">
        <v>446</v>
      </c>
      <c r="E251" s="2"/>
      <c r="F251" s="123"/>
      <c r="G251" s="173">
        <v>0</v>
      </c>
      <c r="H251" s="24"/>
      <c r="I251" s="440"/>
      <c r="J251" s="27" t="s">
        <v>404</v>
      </c>
      <c r="K251" s="25" t="s">
        <v>29</v>
      </c>
      <c r="L251" s="25" t="str">
        <f t="shared" si="69"/>
        <v>New</v>
      </c>
      <c r="M251" s="25" t="str">
        <f t="shared" si="70"/>
        <v>NA</v>
      </c>
      <c r="N251" s="129"/>
      <c r="O251" s="26">
        <v>83.754518341307815</v>
      </c>
      <c r="P251" s="26">
        <f t="shared" si="65"/>
        <v>17.59</v>
      </c>
      <c r="Q251" s="26">
        <f t="shared" si="66"/>
        <v>101.34</v>
      </c>
      <c r="R251" s="27" t="s">
        <v>15</v>
      </c>
      <c r="S251" s="94" t="s">
        <v>659</v>
      </c>
      <c r="T251" s="36">
        <f t="shared" si="67"/>
        <v>0</v>
      </c>
      <c r="U251" s="36">
        <f t="shared" si="68"/>
        <v>0</v>
      </c>
      <c r="V251" s="27" t="s">
        <v>195</v>
      </c>
      <c r="W251" s="33"/>
    </row>
    <row r="252" spans="1:23" x14ac:dyDescent="0.2">
      <c r="A252" s="170" t="s">
        <v>705</v>
      </c>
      <c r="B252" s="23" t="s">
        <v>416</v>
      </c>
      <c r="C252" s="38" t="s">
        <v>416</v>
      </c>
      <c r="D252" s="28" t="s">
        <v>447</v>
      </c>
      <c r="E252" s="6"/>
      <c r="F252" s="124"/>
      <c r="G252" s="174">
        <v>0</v>
      </c>
      <c r="H252" s="28"/>
      <c r="I252" s="439"/>
      <c r="J252" s="31" t="s">
        <v>404</v>
      </c>
      <c r="K252" s="29" t="s">
        <v>29</v>
      </c>
      <c r="L252" s="29" t="str">
        <f t="shared" si="69"/>
        <v>New</v>
      </c>
      <c r="M252" s="29" t="str">
        <f t="shared" si="70"/>
        <v>NA</v>
      </c>
      <c r="N252" s="128"/>
      <c r="O252" s="30">
        <v>2.5127231607687799</v>
      </c>
      <c r="P252" s="30">
        <f t="shared" si="65"/>
        <v>0.53</v>
      </c>
      <c r="Q252" s="30">
        <f t="shared" si="66"/>
        <v>3.04</v>
      </c>
      <c r="R252" s="31" t="s">
        <v>15</v>
      </c>
      <c r="S252" s="95" t="s">
        <v>659</v>
      </c>
      <c r="T252" s="43">
        <f t="shared" si="67"/>
        <v>0</v>
      </c>
      <c r="U252" s="43">
        <f t="shared" si="68"/>
        <v>0</v>
      </c>
      <c r="V252" s="31" t="s">
        <v>39</v>
      </c>
      <c r="W252" s="32"/>
    </row>
    <row r="253" spans="1:23" x14ac:dyDescent="0.2">
      <c r="A253" s="170" t="s">
        <v>705</v>
      </c>
      <c r="B253" s="22" t="s">
        <v>416</v>
      </c>
      <c r="C253" s="37" t="s">
        <v>416</v>
      </c>
      <c r="D253" s="24" t="s">
        <v>448</v>
      </c>
      <c r="E253" s="2"/>
      <c r="F253" s="123"/>
      <c r="G253" s="173">
        <v>0</v>
      </c>
      <c r="H253" s="24"/>
      <c r="I253" s="440"/>
      <c r="J253" s="27" t="s">
        <v>404</v>
      </c>
      <c r="K253" s="25" t="s">
        <v>29</v>
      </c>
      <c r="L253" s="25" t="str">
        <f t="shared" si="69"/>
        <v>New</v>
      </c>
      <c r="M253" s="25" t="str">
        <f t="shared" si="70"/>
        <v>NA</v>
      </c>
      <c r="N253" s="129"/>
      <c r="O253" s="26">
        <v>15.282800482669826</v>
      </c>
      <c r="P253" s="26">
        <f t="shared" si="65"/>
        <v>3.21</v>
      </c>
      <c r="Q253" s="26">
        <f t="shared" si="66"/>
        <v>18.489999999999998</v>
      </c>
      <c r="R253" s="27" t="s">
        <v>15</v>
      </c>
      <c r="S253" s="94" t="s">
        <v>659</v>
      </c>
      <c r="T253" s="36">
        <f t="shared" si="67"/>
        <v>0</v>
      </c>
      <c r="U253" s="36">
        <f t="shared" si="68"/>
        <v>0</v>
      </c>
      <c r="V253" s="27" t="s">
        <v>230</v>
      </c>
      <c r="W253" s="13" t="s">
        <v>436</v>
      </c>
    </row>
    <row r="254" spans="1:23" x14ac:dyDescent="0.2">
      <c r="A254" s="170" t="s">
        <v>705</v>
      </c>
      <c r="B254" s="23" t="s">
        <v>416</v>
      </c>
      <c r="C254" s="38" t="s">
        <v>416</v>
      </c>
      <c r="D254" s="28" t="s">
        <v>449</v>
      </c>
      <c r="E254" s="6"/>
      <c r="F254" s="124"/>
      <c r="G254" s="174">
        <v>0</v>
      </c>
      <c r="H254" s="28"/>
      <c r="I254" s="439"/>
      <c r="J254" s="31" t="s">
        <v>404</v>
      </c>
      <c r="K254" s="29" t="s">
        <v>29</v>
      </c>
      <c r="L254" s="29" t="str">
        <f t="shared" si="69"/>
        <v>New</v>
      </c>
      <c r="M254" s="29" t="str">
        <f t="shared" si="70"/>
        <v>NA</v>
      </c>
      <c r="N254" s="128"/>
      <c r="O254" s="30">
        <v>72.579151136956369</v>
      </c>
      <c r="P254" s="30">
        <f t="shared" si="65"/>
        <v>15.24</v>
      </c>
      <c r="Q254" s="30">
        <f t="shared" si="66"/>
        <v>87.82</v>
      </c>
      <c r="R254" s="31" t="s">
        <v>15</v>
      </c>
      <c r="S254" s="95" t="s">
        <v>659</v>
      </c>
      <c r="T254" s="43">
        <f t="shared" si="67"/>
        <v>0</v>
      </c>
      <c r="U254" s="43">
        <f t="shared" si="68"/>
        <v>0</v>
      </c>
      <c r="V254" s="31" t="s">
        <v>39</v>
      </c>
      <c r="W254" s="12" t="s">
        <v>438</v>
      </c>
    </row>
    <row r="255" spans="1:23" x14ac:dyDescent="0.2">
      <c r="A255" s="170" t="s">
        <v>705</v>
      </c>
      <c r="B255" s="22" t="s">
        <v>416</v>
      </c>
      <c r="C255" s="37" t="s">
        <v>416</v>
      </c>
      <c r="D255" s="24" t="s">
        <v>450</v>
      </c>
      <c r="E255" s="2"/>
      <c r="F255" s="123"/>
      <c r="G255" s="173">
        <v>0</v>
      </c>
      <c r="H255" s="24"/>
      <c r="I255" s="440"/>
      <c r="J255" s="27" t="s">
        <v>404</v>
      </c>
      <c r="K255" s="25" t="s">
        <v>29</v>
      </c>
      <c r="L255" s="25" t="str">
        <f t="shared" si="69"/>
        <v>New</v>
      </c>
      <c r="M255" s="25" t="str">
        <f t="shared" si="70"/>
        <v>NA</v>
      </c>
      <c r="N255" s="129"/>
      <c r="O255" s="26">
        <v>3.78269816076878</v>
      </c>
      <c r="P255" s="26">
        <f t="shared" si="65"/>
        <v>0.79</v>
      </c>
      <c r="Q255" s="26">
        <f t="shared" si="66"/>
        <v>4.57</v>
      </c>
      <c r="R255" s="27" t="s">
        <v>15</v>
      </c>
      <c r="S255" s="94" t="s">
        <v>659</v>
      </c>
      <c r="T255" s="36">
        <f t="shared" si="67"/>
        <v>0</v>
      </c>
      <c r="U255" s="36">
        <f t="shared" si="68"/>
        <v>0</v>
      </c>
      <c r="V255" s="27" t="s">
        <v>39</v>
      </c>
      <c r="W255" s="33"/>
    </row>
    <row r="256" spans="1:23" x14ac:dyDescent="0.2">
      <c r="A256" s="170" t="s">
        <v>705</v>
      </c>
      <c r="B256" s="23" t="s">
        <v>416</v>
      </c>
      <c r="C256" s="38" t="s">
        <v>416</v>
      </c>
      <c r="D256" s="28" t="s">
        <v>451</v>
      </c>
      <c r="E256" s="6"/>
      <c r="F256" s="124"/>
      <c r="G256" s="174">
        <v>0</v>
      </c>
      <c r="H256" s="28"/>
      <c r="I256" s="439"/>
      <c r="J256" s="31" t="s">
        <v>404</v>
      </c>
      <c r="K256" s="29" t="s">
        <v>29</v>
      </c>
      <c r="L256" s="29" t="str">
        <f t="shared" si="69"/>
        <v>New</v>
      </c>
      <c r="M256" s="29" t="str">
        <f t="shared" si="70"/>
        <v>NA</v>
      </c>
      <c r="N256" s="128"/>
      <c r="O256" s="30">
        <v>2788.9940000000006</v>
      </c>
      <c r="P256" s="30">
        <f t="shared" si="65"/>
        <v>585.69000000000005</v>
      </c>
      <c r="Q256" s="30">
        <f t="shared" si="66"/>
        <v>3374.68</v>
      </c>
      <c r="R256" s="31" t="s">
        <v>15</v>
      </c>
      <c r="S256" s="95" t="s">
        <v>659</v>
      </c>
      <c r="T256" s="43">
        <f t="shared" si="67"/>
        <v>0</v>
      </c>
      <c r="U256" s="43">
        <f t="shared" si="68"/>
        <v>0</v>
      </c>
      <c r="V256" s="31" t="s">
        <v>39</v>
      </c>
      <c r="W256" s="12"/>
    </row>
    <row r="257" spans="1:23" x14ac:dyDescent="0.2">
      <c r="A257" s="170" t="s">
        <v>705</v>
      </c>
      <c r="B257" s="22" t="s">
        <v>416</v>
      </c>
      <c r="C257" s="37" t="s">
        <v>416</v>
      </c>
      <c r="D257" s="24" t="s">
        <v>452</v>
      </c>
      <c r="E257" s="2"/>
      <c r="F257" s="123"/>
      <c r="G257" s="173">
        <v>0</v>
      </c>
      <c r="H257" s="24"/>
      <c r="I257" s="440"/>
      <c r="J257" s="27" t="s">
        <v>404</v>
      </c>
      <c r="K257" s="25" t="s">
        <v>29</v>
      </c>
      <c r="L257" s="25" t="str">
        <f t="shared" si="69"/>
        <v>New</v>
      </c>
      <c r="M257" s="25" t="str">
        <f t="shared" si="70"/>
        <v>NA</v>
      </c>
      <c r="N257" s="129"/>
      <c r="O257" s="26">
        <v>72.579151136956369</v>
      </c>
      <c r="P257" s="26">
        <f t="shared" si="65"/>
        <v>15.24</v>
      </c>
      <c r="Q257" s="26">
        <f t="shared" si="66"/>
        <v>87.82</v>
      </c>
      <c r="R257" s="27" t="s">
        <v>15</v>
      </c>
      <c r="S257" s="94" t="s">
        <v>659</v>
      </c>
      <c r="T257" s="36">
        <f t="shared" si="67"/>
        <v>0</v>
      </c>
      <c r="U257" s="36">
        <f t="shared" si="68"/>
        <v>0</v>
      </c>
      <c r="V257" s="27" t="s">
        <v>39</v>
      </c>
      <c r="W257" s="13" t="s">
        <v>438</v>
      </c>
    </row>
    <row r="258" spans="1:23" x14ac:dyDescent="0.2">
      <c r="A258" s="170" t="s">
        <v>705</v>
      </c>
      <c r="B258" s="23" t="s">
        <v>416</v>
      </c>
      <c r="C258" s="38" t="s">
        <v>416</v>
      </c>
      <c r="D258" s="28" t="s">
        <v>453</v>
      </c>
      <c r="E258" s="6"/>
      <c r="F258" s="124"/>
      <c r="G258" s="174">
        <v>0</v>
      </c>
      <c r="H258" s="28"/>
      <c r="I258" s="439"/>
      <c r="J258" s="31" t="s">
        <v>404</v>
      </c>
      <c r="K258" s="29" t="s">
        <v>29</v>
      </c>
      <c r="L258" s="29" t="str">
        <f t="shared" si="69"/>
        <v>New</v>
      </c>
      <c r="M258" s="29" t="str">
        <f t="shared" si="70"/>
        <v>NA</v>
      </c>
      <c r="N258" s="128"/>
      <c r="O258" s="30">
        <v>84.48</v>
      </c>
      <c r="P258" s="30">
        <f t="shared" si="65"/>
        <v>17.739999999999998</v>
      </c>
      <c r="Q258" s="30">
        <f t="shared" si="66"/>
        <v>102.22</v>
      </c>
      <c r="R258" s="31" t="s">
        <v>15</v>
      </c>
      <c r="S258" s="95" t="s">
        <v>659</v>
      </c>
      <c r="T258" s="43">
        <f t="shared" si="67"/>
        <v>0</v>
      </c>
      <c r="U258" s="43">
        <f t="shared" si="68"/>
        <v>0</v>
      </c>
      <c r="V258" s="31" t="s">
        <v>39</v>
      </c>
      <c r="W258" s="32"/>
    </row>
    <row r="259" spans="1:23" x14ac:dyDescent="0.2">
      <c r="A259" s="170" t="s">
        <v>705</v>
      </c>
      <c r="B259" s="22" t="s">
        <v>416</v>
      </c>
      <c r="C259" s="37" t="s">
        <v>416</v>
      </c>
      <c r="D259" s="24" t="s">
        <v>454</v>
      </c>
      <c r="E259" s="2"/>
      <c r="F259" s="123"/>
      <c r="G259" s="173">
        <v>0</v>
      </c>
      <c r="H259" s="24"/>
      <c r="I259" s="440"/>
      <c r="J259" s="27" t="s">
        <v>404</v>
      </c>
      <c r="K259" s="25" t="s">
        <v>29</v>
      </c>
      <c r="L259" s="25" t="str">
        <f t="shared" si="69"/>
        <v>New</v>
      </c>
      <c r="M259" s="25" t="str">
        <f t="shared" si="70"/>
        <v>NA</v>
      </c>
      <c r="N259" s="129"/>
      <c r="O259" s="26"/>
      <c r="P259" s="26">
        <f t="shared" si="65"/>
        <v>0</v>
      </c>
      <c r="Q259" s="26">
        <f t="shared" si="66"/>
        <v>0</v>
      </c>
      <c r="R259" s="27" t="s">
        <v>15</v>
      </c>
      <c r="S259" s="94" t="s">
        <v>659</v>
      </c>
      <c r="T259" s="36">
        <f t="shared" si="67"/>
        <v>0</v>
      </c>
      <c r="U259" s="36">
        <f t="shared" si="68"/>
        <v>0</v>
      </c>
      <c r="V259" s="27"/>
      <c r="W259" s="13" t="s">
        <v>444</v>
      </c>
    </row>
    <row r="260" spans="1:23" ht="25.5" x14ac:dyDescent="0.2">
      <c r="A260" s="170" t="s">
        <v>705</v>
      </c>
      <c r="B260" s="23" t="s">
        <v>416</v>
      </c>
      <c r="C260" s="38" t="s">
        <v>416</v>
      </c>
      <c r="D260" s="28" t="s">
        <v>455</v>
      </c>
      <c r="E260" s="6"/>
      <c r="F260" s="124"/>
      <c r="G260" s="174">
        <v>0</v>
      </c>
      <c r="H260" s="28"/>
      <c r="I260" s="439"/>
      <c r="J260" s="31" t="s">
        <v>404</v>
      </c>
      <c r="K260" s="29" t="s">
        <v>29</v>
      </c>
      <c r="L260" s="29" t="str">
        <f t="shared" si="69"/>
        <v>New</v>
      </c>
      <c r="M260" s="29" t="str">
        <f t="shared" si="70"/>
        <v>NA</v>
      </c>
      <c r="N260" s="128"/>
      <c r="O260" s="30">
        <v>37.468680959489738</v>
      </c>
      <c r="P260" s="30">
        <f t="shared" si="65"/>
        <v>7.87</v>
      </c>
      <c r="Q260" s="30">
        <f t="shared" si="66"/>
        <v>45.34</v>
      </c>
      <c r="R260" s="31" t="s">
        <v>15</v>
      </c>
      <c r="S260" s="95" t="s">
        <v>659</v>
      </c>
      <c r="T260" s="43">
        <f t="shared" si="67"/>
        <v>0</v>
      </c>
      <c r="U260" s="43">
        <f t="shared" si="68"/>
        <v>0</v>
      </c>
      <c r="V260" s="31" t="s">
        <v>230</v>
      </c>
      <c r="W260" s="12" t="s">
        <v>432</v>
      </c>
    </row>
    <row r="261" spans="1:23" x14ac:dyDescent="0.2">
      <c r="A261" s="170" t="s">
        <v>705</v>
      </c>
      <c r="B261" s="22" t="s">
        <v>416</v>
      </c>
      <c r="C261" s="37" t="s">
        <v>416</v>
      </c>
      <c r="D261" s="24" t="s">
        <v>456</v>
      </c>
      <c r="E261" s="2"/>
      <c r="F261" s="123"/>
      <c r="G261" s="173">
        <v>0</v>
      </c>
      <c r="H261" s="24"/>
      <c r="I261" s="440"/>
      <c r="J261" s="27" t="s">
        <v>404</v>
      </c>
      <c r="K261" s="25" t="s">
        <v>29</v>
      </c>
      <c r="L261" s="25" t="str">
        <f t="shared" si="69"/>
        <v>New</v>
      </c>
      <c r="M261" s="25" t="str">
        <f t="shared" si="70"/>
        <v>NA</v>
      </c>
      <c r="N261" s="129"/>
      <c r="O261" s="26">
        <v>83.754518341307815</v>
      </c>
      <c r="P261" s="26">
        <f t="shared" si="65"/>
        <v>17.59</v>
      </c>
      <c r="Q261" s="26">
        <f t="shared" si="66"/>
        <v>101.34</v>
      </c>
      <c r="R261" s="27" t="s">
        <v>15</v>
      </c>
      <c r="S261" s="94" t="s">
        <v>659</v>
      </c>
      <c r="T261" s="36">
        <f t="shared" si="67"/>
        <v>0</v>
      </c>
      <c r="U261" s="36">
        <f t="shared" si="68"/>
        <v>0</v>
      </c>
      <c r="V261" s="27" t="s">
        <v>195</v>
      </c>
      <c r="W261" s="33"/>
    </row>
    <row r="262" spans="1:23" x14ac:dyDescent="0.2">
      <c r="A262" s="170" t="s">
        <v>705</v>
      </c>
      <c r="B262" s="23" t="s">
        <v>416</v>
      </c>
      <c r="C262" s="38" t="s">
        <v>416</v>
      </c>
      <c r="D262" s="28" t="s">
        <v>457</v>
      </c>
      <c r="E262" s="6"/>
      <c r="F262" s="124"/>
      <c r="G262" s="174">
        <v>0</v>
      </c>
      <c r="H262" s="28"/>
      <c r="I262" s="439"/>
      <c r="J262" s="31" t="s">
        <v>404</v>
      </c>
      <c r="K262" s="29" t="s">
        <v>29</v>
      </c>
      <c r="L262" s="29" t="str">
        <f t="shared" si="69"/>
        <v>New</v>
      </c>
      <c r="M262" s="29" t="str">
        <f t="shared" si="70"/>
        <v>NA</v>
      </c>
      <c r="N262" s="128"/>
      <c r="O262" s="30">
        <v>2.5127231607687799</v>
      </c>
      <c r="P262" s="30">
        <f t="shared" si="65"/>
        <v>0.53</v>
      </c>
      <c r="Q262" s="30">
        <f t="shared" si="66"/>
        <v>3.04</v>
      </c>
      <c r="R262" s="31" t="s">
        <v>15</v>
      </c>
      <c r="S262" s="95" t="s">
        <v>659</v>
      </c>
      <c r="T262" s="43">
        <f t="shared" si="67"/>
        <v>0</v>
      </c>
      <c r="U262" s="43">
        <f t="shared" si="68"/>
        <v>0</v>
      </c>
      <c r="V262" s="31" t="s">
        <v>39</v>
      </c>
      <c r="W262" s="32"/>
    </row>
    <row r="263" spans="1:23" x14ac:dyDescent="0.2">
      <c r="A263" s="170" t="s">
        <v>705</v>
      </c>
      <c r="B263" s="22" t="s">
        <v>416</v>
      </c>
      <c r="C263" s="37" t="s">
        <v>416</v>
      </c>
      <c r="D263" s="24" t="s">
        <v>458</v>
      </c>
      <c r="E263" s="2"/>
      <c r="F263" s="123"/>
      <c r="G263" s="173">
        <v>0</v>
      </c>
      <c r="H263" s="24"/>
      <c r="I263" s="440"/>
      <c r="J263" s="27" t="s">
        <v>404</v>
      </c>
      <c r="K263" s="25" t="s">
        <v>29</v>
      </c>
      <c r="L263" s="25" t="str">
        <f t="shared" si="69"/>
        <v>New</v>
      </c>
      <c r="M263" s="25" t="str">
        <f t="shared" si="70"/>
        <v>NA</v>
      </c>
      <c r="N263" s="129"/>
      <c r="O263" s="26">
        <v>15.282800482669826</v>
      </c>
      <c r="P263" s="26">
        <f t="shared" ref="P263:P279" si="71">ROUND(O263*0.21,2)</f>
        <v>3.21</v>
      </c>
      <c r="Q263" s="26">
        <f t="shared" si="66"/>
        <v>18.489999999999998</v>
      </c>
      <c r="R263" s="27" t="s">
        <v>15</v>
      </c>
      <c r="S263" s="94" t="s">
        <v>659</v>
      </c>
      <c r="T263" s="36">
        <f t="shared" ref="T263:T279" si="72">IF(M263="NA",0,Q263/M263-1)</f>
        <v>0</v>
      </c>
      <c r="U263" s="36">
        <f t="shared" ref="U263:U279" si="73">IF(G263=0,0,G263*T263)</f>
        <v>0</v>
      </c>
      <c r="V263" s="27" t="s">
        <v>230</v>
      </c>
      <c r="W263" s="13" t="s">
        <v>436</v>
      </c>
    </row>
    <row r="264" spans="1:23" x14ac:dyDescent="0.2">
      <c r="A264" s="170" t="s">
        <v>705</v>
      </c>
      <c r="B264" s="23" t="s">
        <v>416</v>
      </c>
      <c r="C264" s="38" t="s">
        <v>416</v>
      </c>
      <c r="D264" s="28" t="s">
        <v>459</v>
      </c>
      <c r="E264" s="6"/>
      <c r="F264" s="124"/>
      <c r="G264" s="174">
        <v>0</v>
      </c>
      <c r="H264" s="28"/>
      <c r="I264" s="439"/>
      <c r="J264" s="31" t="s">
        <v>404</v>
      </c>
      <c r="K264" s="29" t="s">
        <v>29</v>
      </c>
      <c r="L264" s="29" t="str">
        <f t="shared" si="69"/>
        <v>New</v>
      </c>
      <c r="M264" s="29" t="str">
        <f t="shared" si="70"/>
        <v>NA</v>
      </c>
      <c r="N264" s="128"/>
      <c r="O264" s="30">
        <v>72.579151136956369</v>
      </c>
      <c r="P264" s="30">
        <f t="shared" si="71"/>
        <v>15.24</v>
      </c>
      <c r="Q264" s="30">
        <f t="shared" si="66"/>
        <v>87.82</v>
      </c>
      <c r="R264" s="31" t="s">
        <v>15</v>
      </c>
      <c r="S264" s="95" t="s">
        <v>659</v>
      </c>
      <c r="T264" s="43">
        <f t="shared" si="72"/>
        <v>0</v>
      </c>
      <c r="U264" s="43">
        <f t="shared" si="73"/>
        <v>0</v>
      </c>
      <c r="V264" s="31" t="s">
        <v>39</v>
      </c>
      <c r="W264" s="12" t="s">
        <v>438</v>
      </c>
    </row>
    <row r="265" spans="1:23" x14ac:dyDescent="0.2">
      <c r="A265" s="170" t="s">
        <v>705</v>
      </c>
      <c r="B265" s="22" t="s">
        <v>416</v>
      </c>
      <c r="C265" s="37" t="s">
        <v>416</v>
      </c>
      <c r="D265" s="24" t="s">
        <v>460</v>
      </c>
      <c r="E265" s="2"/>
      <c r="F265" s="123"/>
      <c r="G265" s="173">
        <v>0</v>
      </c>
      <c r="H265" s="24"/>
      <c r="I265" s="440"/>
      <c r="J265" s="27" t="s">
        <v>404</v>
      </c>
      <c r="K265" s="25" t="s">
        <v>29</v>
      </c>
      <c r="L265" s="25" t="str">
        <f t="shared" si="69"/>
        <v>New</v>
      </c>
      <c r="M265" s="25" t="str">
        <f t="shared" si="70"/>
        <v>NA</v>
      </c>
      <c r="N265" s="129"/>
      <c r="O265" s="26">
        <v>3.78269816076878</v>
      </c>
      <c r="P265" s="26">
        <f t="shared" si="71"/>
        <v>0.79</v>
      </c>
      <c r="Q265" s="26">
        <f t="shared" si="66"/>
        <v>4.57</v>
      </c>
      <c r="R265" s="27" t="s">
        <v>15</v>
      </c>
      <c r="S265" s="94" t="s">
        <v>659</v>
      </c>
      <c r="T265" s="36">
        <f t="shared" si="72"/>
        <v>0</v>
      </c>
      <c r="U265" s="36">
        <f t="shared" si="73"/>
        <v>0</v>
      </c>
      <c r="V265" s="27" t="s">
        <v>39</v>
      </c>
      <c r="W265" s="33"/>
    </row>
    <row r="266" spans="1:23" x14ac:dyDescent="0.2">
      <c r="A266" s="170" t="s">
        <v>705</v>
      </c>
      <c r="B266" s="23" t="s">
        <v>416</v>
      </c>
      <c r="C266" s="38" t="s">
        <v>416</v>
      </c>
      <c r="D266" s="28" t="s">
        <v>461</v>
      </c>
      <c r="E266" s="6"/>
      <c r="F266" s="124"/>
      <c r="G266" s="174">
        <v>0</v>
      </c>
      <c r="H266" s="28"/>
      <c r="I266" s="439"/>
      <c r="J266" s="31" t="s">
        <v>404</v>
      </c>
      <c r="K266" s="29" t="s">
        <v>29</v>
      </c>
      <c r="L266" s="29" t="str">
        <f t="shared" si="69"/>
        <v>New</v>
      </c>
      <c r="M266" s="29" t="str">
        <f t="shared" si="70"/>
        <v>NA</v>
      </c>
      <c r="N266" s="128"/>
      <c r="O266" s="30">
        <v>2788.9940000000006</v>
      </c>
      <c r="P266" s="30">
        <f t="shared" si="71"/>
        <v>585.69000000000005</v>
      </c>
      <c r="Q266" s="30">
        <f t="shared" si="66"/>
        <v>3374.68</v>
      </c>
      <c r="R266" s="31" t="s">
        <v>15</v>
      </c>
      <c r="S266" s="95" t="s">
        <v>659</v>
      </c>
      <c r="T266" s="43">
        <f t="shared" si="72"/>
        <v>0</v>
      </c>
      <c r="U266" s="43">
        <f t="shared" si="73"/>
        <v>0</v>
      </c>
      <c r="V266" s="31" t="s">
        <v>39</v>
      </c>
      <c r="W266" s="12"/>
    </row>
    <row r="267" spans="1:23" x14ac:dyDescent="0.2">
      <c r="A267" s="170" t="s">
        <v>705</v>
      </c>
      <c r="B267" s="22" t="s">
        <v>416</v>
      </c>
      <c r="C267" s="37" t="s">
        <v>416</v>
      </c>
      <c r="D267" s="24" t="s">
        <v>462</v>
      </c>
      <c r="E267" s="2"/>
      <c r="F267" s="123"/>
      <c r="G267" s="173">
        <v>0</v>
      </c>
      <c r="H267" s="24"/>
      <c r="I267" s="440"/>
      <c r="J267" s="27" t="s">
        <v>404</v>
      </c>
      <c r="K267" s="25" t="s">
        <v>29</v>
      </c>
      <c r="L267" s="25" t="str">
        <f t="shared" si="69"/>
        <v>New</v>
      </c>
      <c r="M267" s="25" t="str">
        <f t="shared" si="70"/>
        <v>NA</v>
      </c>
      <c r="N267" s="129"/>
      <c r="O267" s="26">
        <v>72.579151136956369</v>
      </c>
      <c r="P267" s="26">
        <f t="shared" si="71"/>
        <v>15.24</v>
      </c>
      <c r="Q267" s="26">
        <f t="shared" si="66"/>
        <v>87.82</v>
      </c>
      <c r="R267" s="27" t="s">
        <v>15</v>
      </c>
      <c r="S267" s="94" t="s">
        <v>659</v>
      </c>
      <c r="T267" s="36">
        <f t="shared" si="72"/>
        <v>0</v>
      </c>
      <c r="U267" s="36">
        <f t="shared" si="73"/>
        <v>0</v>
      </c>
      <c r="V267" s="27" t="s">
        <v>39</v>
      </c>
      <c r="W267" s="13" t="s">
        <v>438</v>
      </c>
    </row>
    <row r="268" spans="1:23" x14ac:dyDescent="0.2">
      <c r="A268" s="170" t="s">
        <v>705</v>
      </c>
      <c r="B268" s="23" t="s">
        <v>416</v>
      </c>
      <c r="C268" s="38" t="s">
        <v>416</v>
      </c>
      <c r="D268" s="28" t="s">
        <v>463</v>
      </c>
      <c r="E268" s="6"/>
      <c r="F268" s="124"/>
      <c r="G268" s="174">
        <v>0</v>
      </c>
      <c r="H268" s="28"/>
      <c r="I268" s="439"/>
      <c r="J268" s="31" t="s">
        <v>404</v>
      </c>
      <c r="K268" s="29" t="s">
        <v>29</v>
      </c>
      <c r="L268" s="29" t="str">
        <f t="shared" si="69"/>
        <v>New</v>
      </c>
      <c r="M268" s="29" t="str">
        <f t="shared" si="70"/>
        <v>NA</v>
      </c>
      <c r="N268" s="128"/>
      <c r="O268" s="30">
        <v>84.48</v>
      </c>
      <c r="P268" s="30">
        <f t="shared" si="71"/>
        <v>17.739999999999998</v>
      </c>
      <c r="Q268" s="30">
        <f t="shared" si="66"/>
        <v>102.22</v>
      </c>
      <c r="R268" s="31" t="s">
        <v>15</v>
      </c>
      <c r="S268" s="95" t="s">
        <v>659</v>
      </c>
      <c r="T268" s="43">
        <f t="shared" si="72"/>
        <v>0</v>
      </c>
      <c r="U268" s="43">
        <f t="shared" si="73"/>
        <v>0</v>
      </c>
      <c r="V268" s="31" t="s">
        <v>39</v>
      </c>
      <c r="W268" s="32"/>
    </row>
    <row r="269" spans="1:23" x14ac:dyDescent="0.2">
      <c r="A269" s="170" t="s">
        <v>705</v>
      </c>
      <c r="B269" s="22" t="s">
        <v>416</v>
      </c>
      <c r="C269" s="37" t="s">
        <v>416</v>
      </c>
      <c r="D269" s="24" t="s">
        <v>464</v>
      </c>
      <c r="E269" s="2"/>
      <c r="F269" s="123"/>
      <c r="G269" s="173">
        <v>0</v>
      </c>
      <c r="H269" s="24"/>
      <c r="I269" s="440"/>
      <c r="J269" s="27" t="s">
        <v>404</v>
      </c>
      <c r="K269" s="25" t="s">
        <v>29</v>
      </c>
      <c r="L269" s="25" t="str">
        <f t="shared" si="69"/>
        <v>New</v>
      </c>
      <c r="M269" s="25" t="str">
        <f t="shared" si="70"/>
        <v>NA</v>
      </c>
      <c r="N269" s="129"/>
      <c r="O269" s="26"/>
      <c r="P269" s="26">
        <f t="shared" si="71"/>
        <v>0</v>
      </c>
      <c r="Q269" s="26">
        <f t="shared" si="66"/>
        <v>0</v>
      </c>
      <c r="R269" s="27" t="s">
        <v>15</v>
      </c>
      <c r="S269" s="94" t="s">
        <v>659</v>
      </c>
      <c r="T269" s="36">
        <f t="shared" si="72"/>
        <v>0</v>
      </c>
      <c r="U269" s="36">
        <f t="shared" si="73"/>
        <v>0</v>
      </c>
      <c r="V269" s="27"/>
      <c r="W269" s="13" t="s">
        <v>444</v>
      </c>
    </row>
    <row r="270" spans="1:23" x14ac:dyDescent="0.2">
      <c r="A270" s="170" t="s">
        <v>705</v>
      </c>
      <c r="B270" s="23" t="s">
        <v>416</v>
      </c>
      <c r="C270" s="38" t="s">
        <v>416</v>
      </c>
      <c r="D270" s="28" t="s">
        <v>465</v>
      </c>
      <c r="E270" s="6"/>
      <c r="F270" s="124"/>
      <c r="G270" s="174">
        <v>0</v>
      </c>
      <c r="H270" s="28"/>
      <c r="I270" s="439"/>
      <c r="J270" s="31" t="s">
        <v>404</v>
      </c>
      <c r="K270" s="29" t="s">
        <v>29</v>
      </c>
      <c r="L270" s="29" t="str">
        <f t="shared" si="69"/>
        <v>New</v>
      </c>
      <c r="M270" s="29" t="str">
        <f t="shared" si="70"/>
        <v>NA</v>
      </c>
      <c r="N270" s="128"/>
      <c r="O270" s="30">
        <v>0.3338421848</v>
      </c>
      <c r="P270" s="30">
        <f t="shared" si="71"/>
        <v>7.0000000000000007E-2</v>
      </c>
      <c r="Q270" s="30">
        <f t="shared" si="66"/>
        <v>0.4</v>
      </c>
      <c r="R270" s="31" t="s">
        <v>15</v>
      </c>
      <c r="S270" s="95" t="s">
        <v>659</v>
      </c>
      <c r="T270" s="43">
        <f t="shared" si="72"/>
        <v>0</v>
      </c>
      <c r="U270" s="43">
        <f t="shared" si="73"/>
        <v>0</v>
      </c>
      <c r="V270" s="31" t="s">
        <v>39</v>
      </c>
      <c r="W270" s="12" t="s">
        <v>466</v>
      </c>
    </row>
    <row r="271" spans="1:23" ht="25.5" x14ac:dyDescent="0.2">
      <c r="A271" s="170" t="s">
        <v>705</v>
      </c>
      <c r="B271" s="22" t="s">
        <v>416</v>
      </c>
      <c r="C271" s="37" t="s">
        <v>416</v>
      </c>
      <c r="D271" s="24" t="s">
        <v>467</v>
      </c>
      <c r="E271" s="2"/>
      <c r="F271" s="123"/>
      <c r="G271" s="173">
        <v>0</v>
      </c>
      <c r="H271" s="24"/>
      <c r="I271" s="440"/>
      <c r="J271" s="27" t="s">
        <v>404</v>
      </c>
      <c r="K271" s="25" t="s">
        <v>29</v>
      </c>
      <c r="L271" s="25" t="str">
        <f t="shared" si="69"/>
        <v>New</v>
      </c>
      <c r="M271" s="25" t="str">
        <f t="shared" si="70"/>
        <v>NA</v>
      </c>
      <c r="N271" s="129"/>
      <c r="O271" s="26">
        <v>6.5338421848000001</v>
      </c>
      <c r="P271" s="26">
        <f t="shared" si="71"/>
        <v>1.37</v>
      </c>
      <c r="Q271" s="26">
        <f t="shared" si="66"/>
        <v>7.9</v>
      </c>
      <c r="R271" s="27" t="s">
        <v>15</v>
      </c>
      <c r="S271" s="94" t="s">
        <v>659</v>
      </c>
      <c r="T271" s="36">
        <f t="shared" si="72"/>
        <v>0</v>
      </c>
      <c r="U271" s="36">
        <f t="shared" si="73"/>
        <v>0</v>
      </c>
      <c r="V271" s="27" t="s">
        <v>39</v>
      </c>
      <c r="W271" s="13" t="s">
        <v>468</v>
      </c>
    </row>
    <row r="272" spans="1:23" ht="25.5" x14ac:dyDescent="0.2">
      <c r="A272" s="170" t="s">
        <v>705</v>
      </c>
      <c r="B272" s="23" t="s">
        <v>416</v>
      </c>
      <c r="C272" s="38" t="s">
        <v>416</v>
      </c>
      <c r="D272" s="28" t="s">
        <v>469</v>
      </c>
      <c r="E272" s="6"/>
      <c r="F272" s="124"/>
      <c r="G272" s="174">
        <v>0</v>
      </c>
      <c r="H272" s="28"/>
      <c r="I272" s="439"/>
      <c r="J272" s="31" t="s">
        <v>404</v>
      </c>
      <c r="K272" s="29" t="s">
        <v>29</v>
      </c>
      <c r="L272" s="29" t="str">
        <f t="shared" si="69"/>
        <v>New</v>
      </c>
      <c r="M272" s="29" t="str">
        <f t="shared" si="70"/>
        <v>NA</v>
      </c>
      <c r="N272" s="128"/>
      <c r="O272" s="30">
        <v>1.5433421848000002</v>
      </c>
      <c r="P272" s="30">
        <f t="shared" si="71"/>
        <v>0.32</v>
      </c>
      <c r="Q272" s="30">
        <f t="shared" si="66"/>
        <v>1.86</v>
      </c>
      <c r="R272" s="31" t="s">
        <v>15</v>
      </c>
      <c r="S272" s="95" t="s">
        <v>659</v>
      </c>
      <c r="T272" s="43">
        <f t="shared" si="72"/>
        <v>0</v>
      </c>
      <c r="U272" s="43">
        <f t="shared" si="73"/>
        <v>0</v>
      </c>
      <c r="V272" s="31" t="s">
        <v>39</v>
      </c>
      <c r="W272" s="12" t="s">
        <v>470</v>
      </c>
    </row>
    <row r="273" spans="1:23" x14ac:dyDescent="0.2">
      <c r="A273" s="170" t="s">
        <v>705</v>
      </c>
      <c r="B273" s="22" t="s">
        <v>416</v>
      </c>
      <c r="C273" s="37" t="s">
        <v>416</v>
      </c>
      <c r="D273" s="24" t="s">
        <v>471</v>
      </c>
      <c r="E273" s="2"/>
      <c r="F273" s="123"/>
      <c r="G273" s="173">
        <v>0</v>
      </c>
      <c r="H273" s="24"/>
      <c r="I273" s="440"/>
      <c r="J273" s="27" t="s">
        <v>404</v>
      </c>
      <c r="K273" s="25" t="s">
        <v>29</v>
      </c>
      <c r="L273" s="25" t="str">
        <f t="shared" si="69"/>
        <v>New</v>
      </c>
      <c r="M273" s="25" t="str">
        <f t="shared" si="70"/>
        <v>NA</v>
      </c>
      <c r="N273" s="129"/>
      <c r="O273" s="26">
        <v>0.3338421848</v>
      </c>
      <c r="P273" s="26">
        <f t="shared" si="71"/>
        <v>7.0000000000000007E-2</v>
      </c>
      <c r="Q273" s="26">
        <f t="shared" si="66"/>
        <v>0.4</v>
      </c>
      <c r="R273" s="27" t="s">
        <v>15</v>
      </c>
      <c r="S273" s="94" t="s">
        <v>659</v>
      </c>
      <c r="T273" s="36">
        <f t="shared" si="72"/>
        <v>0</v>
      </c>
      <c r="U273" s="36">
        <f t="shared" si="73"/>
        <v>0</v>
      </c>
      <c r="V273" s="27" t="s">
        <v>39</v>
      </c>
      <c r="W273" s="13" t="s">
        <v>466</v>
      </c>
    </row>
    <row r="274" spans="1:23" x14ac:dyDescent="0.2">
      <c r="A274" s="170" t="s">
        <v>705</v>
      </c>
      <c r="B274" s="23" t="s">
        <v>416</v>
      </c>
      <c r="C274" s="38" t="s">
        <v>416</v>
      </c>
      <c r="D274" s="28" t="s">
        <v>472</v>
      </c>
      <c r="E274" s="6"/>
      <c r="F274" s="124"/>
      <c r="G274" s="174">
        <v>0</v>
      </c>
      <c r="H274" s="28"/>
      <c r="I274" s="439"/>
      <c r="J274" s="31" t="s">
        <v>404</v>
      </c>
      <c r="K274" s="29" t="s">
        <v>29</v>
      </c>
      <c r="L274" s="29" t="str">
        <f t="shared" si="69"/>
        <v>New</v>
      </c>
      <c r="M274" s="29" t="str">
        <f t="shared" si="70"/>
        <v>NA</v>
      </c>
      <c r="N274" s="128"/>
      <c r="O274" s="30">
        <v>15.75</v>
      </c>
      <c r="P274" s="30">
        <f t="shared" si="71"/>
        <v>3.31</v>
      </c>
      <c r="Q274" s="30">
        <f t="shared" si="66"/>
        <v>19.059999999999999</v>
      </c>
      <c r="R274" s="31" t="s">
        <v>15</v>
      </c>
      <c r="S274" s="95" t="s">
        <v>659</v>
      </c>
      <c r="T274" s="43">
        <f t="shared" si="72"/>
        <v>0</v>
      </c>
      <c r="U274" s="43">
        <f t="shared" si="73"/>
        <v>0</v>
      </c>
      <c r="V274" s="31" t="s">
        <v>230</v>
      </c>
      <c r="W274" s="32"/>
    </row>
    <row r="275" spans="1:23" x14ac:dyDescent="0.2">
      <c r="A275" s="170" t="s">
        <v>705</v>
      </c>
      <c r="B275" s="22" t="s">
        <v>416</v>
      </c>
      <c r="C275" s="37" t="s">
        <v>416</v>
      </c>
      <c r="D275" s="24" t="s">
        <v>473</v>
      </c>
      <c r="E275" s="2" t="s">
        <v>474</v>
      </c>
      <c r="F275" s="123"/>
      <c r="G275" s="173">
        <v>9.6566773497847956E-6</v>
      </c>
      <c r="H275" s="24" t="s">
        <v>360</v>
      </c>
      <c r="I275" s="440" t="s">
        <v>475</v>
      </c>
      <c r="J275" s="27">
        <v>60</v>
      </c>
      <c r="K275" s="25">
        <v>118.75</v>
      </c>
      <c r="L275" s="25">
        <f t="shared" si="69"/>
        <v>26.13</v>
      </c>
      <c r="M275" s="25">
        <f t="shared" si="70"/>
        <v>144.88</v>
      </c>
      <c r="N275" s="129" t="s">
        <v>15</v>
      </c>
      <c r="O275" s="26">
        <v>15.75</v>
      </c>
      <c r="P275" s="26">
        <f t="shared" si="71"/>
        <v>3.31</v>
      </c>
      <c r="Q275" s="26">
        <f t="shared" si="66"/>
        <v>19.059999999999999</v>
      </c>
      <c r="R275" s="27" t="s">
        <v>15</v>
      </c>
      <c r="S275" s="94" t="s">
        <v>659</v>
      </c>
      <c r="T275" s="36">
        <f t="shared" si="72"/>
        <v>-0.8684428492545555</v>
      </c>
      <c r="U275" s="36">
        <f t="shared" si="73"/>
        <v>-8.3862723919790379E-6</v>
      </c>
      <c r="V275" s="27" t="s">
        <v>230</v>
      </c>
      <c r="W275" s="13" t="s">
        <v>476</v>
      </c>
    </row>
    <row r="276" spans="1:23" ht="25.5" x14ac:dyDescent="0.2">
      <c r="A276" s="170" t="s">
        <v>705</v>
      </c>
      <c r="B276" s="23" t="s">
        <v>416</v>
      </c>
      <c r="C276" s="38" t="s">
        <v>416</v>
      </c>
      <c r="D276" s="28" t="s">
        <v>477</v>
      </c>
      <c r="E276" s="6"/>
      <c r="F276" s="124"/>
      <c r="G276" s="174">
        <v>0</v>
      </c>
      <c r="H276" s="28"/>
      <c r="I276" s="439"/>
      <c r="J276" s="31">
        <v>25</v>
      </c>
      <c r="K276" s="29">
        <v>1147.57</v>
      </c>
      <c r="L276" s="29">
        <f t="shared" si="69"/>
        <v>252.47</v>
      </c>
      <c r="M276" s="29">
        <f t="shared" si="70"/>
        <v>1400.04</v>
      </c>
      <c r="N276" s="128"/>
      <c r="O276" s="30">
        <v>1147.57</v>
      </c>
      <c r="P276" s="30">
        <f t="shared" si="71"/>
        <v>240.99</v>
      </c>
      <c r="Q276" s="30">
        <f t="shared" si="66"/>
        <v>1388.56</v>
      </c>
      <c r="R276" s="31" t="s">
        <v>314</v>
      </c>
      <c r="S276" s="95" t="s">
        <v>15150</v>
      </c>
      <c r="T276" s="43">
        <f t="shared" si="72"/>
        <v>-8.1997657209794683E-3</v>
      </c>
      <c r="U276" s="43">
        <f t="shared" si="73"/>
        <v>0</v>
      </c>
      <c r="V276" s="31" t="s">
        <v>230</v>
      </c>
      <c r="W276" s="12" t="s">
        <v>15148</v>
      </c>
    </row>
    <row r="277" spans="1:23" ht="40.5" customHeight="1" x14ac:dyDescent="0.2">
      <c r="A277" s="170" t="s">
        <v>705</v>
      </c>
      <c r="B277" s="22" t="s">
        <v>416</v>
      </c>
      <c r="C277" s="37" t="s">
        <v>416</v>
      </c>
      <c r="D277" s="24" t="s">
        <v>478</v>
      </c>
      <c r="E277" s="2"/>
      <c r="F277" s="123"/>
      <c r="G277" s="173">
        <v>0</v>
      </c>
      <c r="H277" s="24"/>
      <c r="I277" s="440"/>
      <c r="J277" s="27">
        <v>10</v>
      </c>
      <c r="K277" s="25">
        <v>288.94</v>
      </c>
      <c r="L277" s="25">
        <f t="shared" si="69"/>
        <v>63.57</v>
      </c>
      <c r="M277" s="25">
        <f t="shared" si="70"/>
        <v>352.51</v>
      </c>
      <c r="N277" s="129"/>
      <c r="O277" s="26">
        <v>73.569999999999993</v>
      </c>
      <c r="P277" s="26">
        <f t="shared" si="71"/>
        <v>15.45</v>
      </c>
      <c r="Q277" s="26">
        <f t="shared" si="66"/>
        <v>89.02</v>
      </c>
      <c r="R277" s="27" t="s">
        <v>15</v>
      </c>
      <c r="S277" s="94" t="s">
        <v>659</v>
      </c>
      <c r="T277" s="36">
        <f t="shared" si="72"/>
        <v>-0.74746815693171831</v>
      </c>
      <c r="U277" s="36">
        <f t="shared" si="73"/>
        <v>0</v>
      </c>
      <c r="V277" s="27" t="s">
        <v>39</v>
      </c>
      <c r="W277" s="10" t="s">
        <v>15090</v>
      </c>
    </row>
    <row r="278" spans="1:23" ht="38.25" x14ac:dyDescent="0.2">
      <c r="A278" s="170" t="s">
        <v>705</v>
      </c>
      <c r="B278" s="23" t="s">
        <v>416</v>
      </c>
      <c r="C278" s="41" t="s">
        <v>416</v>
      </c>
      <c r="D278" s="28" t="s">
        <v>479</v>
      </c>
      <c r="E278" s="6"/>
      <c r="F278" s="124"/>
      <c r="G278" s="174">
        <v>0</v>
      </c>
      <c r="H278" s="28"/>
      <c r="I278" s="439"/>
      <c r="J278" s="31" t="s">
        <v>404</v>
      </c>
      <c r="K278" s="29" t="s">
        <v>29</v>
      </c>
      <c r="L278" s="29" t="str">
        <f t="shared" si="69"/>
        <v>New</v>
      </c>
      <c r="M278" s="29" t="str">
        <f t="shared" si="70"/>
        <v>NA</v>
      </c>
      <c r="N278" s="128"/>
      <c r="O278" s="30">
        <v>0.3338421848</v>
      </c>
      <c r="P278" s="30">
        <f t="shared" si="71"/>
        <v>7.0000000000000007E-2</v>
      </c>
      <c r="Q278" s="30">
        <f t="shared" si="66"/>
        <v>0.4</v>
      </c>
      <c r="R278" s="31" t="s">
        <v>15</v>
      </c>
      <c r="S278" s="95" t="s">
        <v>659</v>
      </c>
      <c r="T278" s="43">
        <f t="shared" si="72"/>
        <v>0</v>
      </c>
      <c r="U278" s="43">
        <f t="shared" si="73"/>
        <v>0</v>
      </c>
      <c r="V278" s="31" t="s">
        <v>39</v>
      </c>
      <c r="W278" s="12" t="s">
        <v>480</v>
      </c>
    </row>
    <row r="279" spans="1:23" x14ac:dyDescent="0.2">
      <c r="A279" s="170" t="s">
        <v>705</v>
      </c>
      <c r="B279" s="22" t="s">
        <v>416</v>
      </c>
      <c r="C279" s="37" t="s">
        <v>416</v>
      </c>
      <c r="D279" s="24" t="s">
        <v>481</v>
      </c>
      <c r="E279" s="2"/>
      <c r="F279" s="123"/>
      <c r="G279" s="173">
        <v>0</v>
      </c>
      <c r="H279" s="24"/>
      <c r="I279" s="440"/>
      <c r="J279" s="27" t="s">
        <v>404</v>
      </c>
      <c r="K279" s="25" t="s">
        <v>29</v>
      </c>
      <c r="L279" s="25" t="str">
        <f t="shared" si="69"/>
        <v>New</v>
      </c>
      <c r="M279" s="25" t="str">
        <f t="shared" si="70"/>
        <v>NA</v>
      </c>
      <c r="N279" s="129"/>
      <c r="O279" s="26">
        <v>2.5127231607687799</v>
      </c>
      <c r="P279" s="26">
        <f t="shared" si="71"/>
        <v>0.53</v>
      </c>
      <c r="Q279" s="26">
        <f t="shared" si="66"/>
        <v>3.04</v>
      </c>
      <c r="R279" s="27" t="s">
        <v>15</v>
      </c>
      <c r="S279" s="94" t="s">
        <v>659</v>
      </c>
      <c r="T279" s="36">
        <f t="shared" si="72"/>
        <v>0</v>
      </c>
      <c r="U279" s="36">
        <f t="shared" si="73"/>
        <v>0</v>
      </c>
      <c r="V279" s="27" t="s">
        <v>39</v>
      </c>
      <c r="W279" s="13" t="s">
        <v>482</v>
      </c>
    </row>
    <row r="280" spans="1:23" s="182" customFormat="1" ht="9.9499999999999993" customHeight="1" x14ac:dyDescent="0.2">
      <c r="A280" s="178"/>
      <c r="B280" s="179"/>
      <c r="C280" s="180"/>
      <c r="D280" s="744"/>
      <c r="E280" s="745"/>
      <c r="F280" s="746"/>
      <c r="G280" s="747"/>
      <c r="H280" s="744"/>
      <c r="I280" s="748"/>
      <c r="J280" s="749"/>
      <c r="K280" s="750"/>
      <c r="L280" s="750"/>
      <c r="M280" s="750"/>
      <c r="N280" s="749"/>
      <c r="O280" s="750"/>
      <c r="P280" s="750"/>
      <c r="Q280" s="750"/>
      <c r="R280" s="749"/>
      <c r="S280" s="751"/>
      <c r="T280" s="752"/>
      <c r="U280" s="752"/>
      <c r="V280" s="749"/>
      <c r="W280" s="753"/>
    </row>
    <row r="281" spans="1:23" ht="18.75" thickBot="1" x14ac:dyDescent="0.25">
      <c r="A281" s="170" t="s">
        <v>705</v>
      </c>
      <c r="B281" s="1" t="s">
        <v>0</v>
      </c>
      <c r="C281" s="177"/>
      <c r="D281" s="710" t="s">
        <v>484</v>
      </c>
      <c r="E281" s="711"/>
      <c r="F281" s="711"/>
      <c r="G281" s="712"/>
      <c r="H281" s="713"/>
      <c r="I281" s="714"/>
      <c r="J281" s="711"/>
      <c r="K281" s="715"/>
      <c r="L281" s="715"/>
      <c r="M281" s="728"/>
      <c r="N281" s="711"/>
      <c r="O281" s="716"/>
      <c r="P281" s="717"/>
      <c r="Q281" s="730"/>
      <c r="R281" s="711"/>
      <c r="S281" s="711"/>
      <c r="T281" s="718"/>
      <c r="U281" s="718"/>
      <c r="V281" s="719"/>
      <c r="W281" s="720"/>
    </row>
    <row r="282" spans="1:23" ht="39" thickBot="1" x14ac:dyDescent="0.25">
      <c r="A282" s="170" t="s">
        <v>705</v>
      </c>
      <c r="B282" s="1" t="s">
        <v>0</v>
      </c>
      <c r="C282" s="169" t="s">
        <v>1</v>
      </c>
      <c r="D282" s="721" t="s">
        <v>2</v>
      </c>
      <c r="E282" s="711" t="s">
        <v>3</v>
      </c>
      <c r="F282" s="711" t="s">
        <v>706</v>
      </c>
      <c r="G282" s="712" t="s">
        <v>780</v>
      </c>
      <c r="H282" s="722" t="s">
        <v>4</v>
      </c>
      <c r="I282" s="714" t="s">
        <v>5</v>
      </c>
      <c r="J282" s="723" t="s">
        <v>624</v>
      </c>
      <c r="K282" s="724" t="s">
        <v>698</v>
      </c>
      <c r="L282" s="724" t="s">
        <v>699</v>
      </c>
      <c r="M282" s="755" t="s">
        <v>700</v>
      </c>
      <c r="N282" s="723" t="s">
        <v>6</v>
      </c>
      <c r="O282" s="716" t="s">
        <v>702</v>
      </c>
      <c r="P282" s="717" t="s">
        <v>703</v>
      </c>
      <c r="Q282" s="661" t="s">
        <v>704</v>
      </c>
      <c r="R282" s="711" t="s">
        <v>6</v>
      </c>
      <c r="S282" s="711" t="s">
        <v>651</v>
      </c>
      <c r="T282" s="725" t="s">
        <v>714</v>
      </c>
      <c r="U282" s="725" t="s">
        <v>715</v>
      </c>
      <c r="V282" s="726" t="s">
        <v>8</v>
      </c>
      <c r="W282" s="727" t="s">
        <v>9</v>
      </c>
    </row>
    <row r="283" spans="1:23" ht="25.5" x14ac:dyDescent="0.2">
      <c r="A283" s="170" t="s">
        <v>705</v>
      </c>
      <c r="B283" s="23" t="s">
        <v>483</v>
      </c>
      <c r="C283" s="38" t="s">
        <v>708</v>
      </c>
      <c r="D283" s="637" t="s">
        <v>485</v>
      </c>
      <c r="E283" s="6" t="s">
        <v>733</v>
      </c>
      <c r="F283" s="124"/>
      <c r="G283" s="174">
        <v>1.2095559572964302E-3</v>
      </c>
      <c r="H283" s="28"/>
      <c r="I283" s="439" t="s">
        <v>486</v>
      </c>
      <c r="J283" s="31">
        <v>25</v>
      </c>
      <c r="K283" s="29" t="s">
        <v>29</v>
      </c>
      <c r="L283" s="29" t="str">
        <f t="shared" si="69"/>
        <v>New</v>
      </c>
      <c r="M283" s="29" t="str">
        <f t="shared" si="70"/>
        <v>NA</v>
      </c>
      <c r="N283" s="128"/>
      <c r="O283" s="30">
        <v>4438.1089062499996</v>
      </c>
      <c r="P283" s="30">
        <f t="shared" ref="P283:P297" si="74">ROUND(O283*0.21,2)</f>
        <v>932</v>
      </c>
      <c r="Q283" s="30">
        <f t="shared" ref="Q283:Q297" si="75">ROUND(SUM(O283:P283),2)</f>
        <v>5370.11</v>
      </c>
      <c r="R283" s="31" t="s">
        <v>487</v>
      </c>
      <c r="S283" s="95" t="s">
        <v>659</v>
      </c>
      <c r="T283" s="43">
        <f t="shared" ref="T283:T297" si="76">IF(M283="NA",0,Q283/M283-1)</f>
        <v>0</v>
      </c>
      <c r="U283" s="43">
        <f t="shared" ref="U283:U297" si="77">IF(G283=0,0,G283*T283)</f>
        <v>0</v>
      </c>
      <c r="V283" s="31" t="s">
        <v>39</v>
      </c>
      <c r="W283" s="32"/>
    </row>
    <row r="284" spans="1:23" ht="25.5" x14ac:dyDescent="0.2">
      <c r="A284" s="170" t="s">
        <v>705</v>
      </c>
      <c r="B284" s="22" t="s">
        <v>483</v>
      </c>
      <c r="C284" s="37" t="s">
        <v>708</v>
      </c>
      <c r="D284" s="636" t="s">
        <v>488</v>
      </c>
      <c r="E284" s="2"/>
      <c r="F284" s="123"/>
      <c r="G284" s="173">
        <v>0</v>
      </c>
      <c r="H284" s="24"/>
      <c r="I284" s="440" t="s">
        <v>489</v>
      </c>
      <c r="J284" s="27">
        <v>25</v>
      </c>
      <c r="K284" s="25" t="s">
        <v>29</v>
      </c>
      <c r="L284" s="25" t="str">
        <f t="shared" si="69"/>
        <v>New</v>
      </c>
      <c r="M284" s="25" t="str">
        <f t="shared" si="70"/>
        <v>NA</v>
      </c>
      <c r="N284" s="129"/>
      <c r="O284" s="26">
        <v>25314.1325</v>
      </c>
      <c r="P284" s="26">
        <f t="shared" si="74"/>
        <v>5315.97</v>
      </c>
      <c r="Q284" s="26">
        <f t="shared" si="75"/>
        <v>30630.1</v>
      </c>
      <c r="R284" s="27" t="s">
        <v>487</v>
      </c>
      <c r="S284" s="94" t="s">
        <v>659</v>
      </c>
      <c r="T284" s="36">
        <f t="shared" si="76"/>
        <v>0</v>
      </c>
      <c r="U284" s="36">
        <f t="shared" si="77"/>
        <v>0</v>
      </c>
      <c r="V284" s="27" t="s">
        <v>39</v>
      </c>
      <c r="W284" s="10" t="s">
        <v>490</v>
      </c>
    </row>
    <row r="285" spans="1:23" ht="38.25" x14ac:dyDescent="0.2">
      <c r="A285" s="170" t="s">
        <v>705</v>
      </c>
      <c r="B285" s="23" t="s">
        <v>483</v>
      </c>
      <c r="C285" s="38" t="s">
        <v>708</v>
      </c>
      <c r="D285" s="637" t="s">
        <v>491</v>
      </c>
      <c r="E285" s="6"/>
      <c r="F285" s="124"/>
      <c r="G285" s="174">
        <v>0</v>
      </c>
      <c r="H285" s="28"/>
      <c r="I285" s="439" t="s">
        <v>492</v>
      </c>
      <c r="J285" s="31">
        <v>25</v>
      </c>
      <c r="K285" s="29" t="s">
        <v>29</v>
      </c>
      <c r="L285" s="29" t="str">
        <f t="shared" si="69"/>
        <v>New</v>
      </c>
      <c r="M285" s="29" t="str">
        <f t="shared" si="70"/>
        <v>NA</v>
      </c>
      <c r="N285" s="128"/>
      <c r="O285" s="30">
        <v>25314.1325</v>
      </c>
      <c r="P285" s="30">
        <f t="shared" si="74"/>
        <v>5315.97</v>
      </c>
      <c r="Q285" s="30">
        <f t="shared" si="75"/>
        <v>30630.1</v>
      </c>
      <c r="R285" s="31" t="s">
        <v>487</v>
      </c>
      <c r="S285" s="95" t="s">
        <v>659</v>
      </c>
      <c r="T285" s="43">
        <f t="shared" si="76"/>
        <v>0</v>
      </c>
      <c r="U285" s="43">
        <f t="shared" si="77"/>
        <v>0</v>
      </c>
      <c r="V285" s="31" t="s">
        <v>39</v>
      </c>
      <c r="W285" s="11" t="s">
        <v>490</v>
      </c>
    </row>
    <row r="286" spans="1:23" ht="25.5" x14ac:dyDescent="0.2">
      <c r="A286" s="170" t="s">
        <v>705</v>
      </c>
      <c r="B286" s="22" t="s">
        <v>483</v>
      </c>
      <c r="C286" s="37" t="s">
        <v>708</v>
      </c>
      <c r="D286" s="636" t="s">
        <v>493</v>
      </c>
      <c r="E286" s="2" t="s">
        <v>732</v>
      </c>
      <c r="F286" s="123"/>
      <c r="G286" s="173">
        <v>5.8580043971963643E-3</v>
      </c>
      <c r="H286" s="24"/>
      <c r="I286" s="440" t="s">
        <v>494</v>
      </c>
      <c r="J286" s="27">
        <v>25</v>
      </c>
      <c r="K286" s="25">
        <v>32480.46</v>
      </c>
      <c r="L286" s="25">
        <f t="shared" si="69"/>
        <v>7145.7</v>
      </c>
      <c r="M286" s="25">
        <f t="shared" si="70"/>
        <v>39626.159999999996</v>
      </c>
      <c r="N286" s="129"/>
      <c r="O286" s="26">
        <v>25314.1325</v>
      </c>
      <c r="P286" s="26">
        <f t="shared" si="74"/>
        <v>5315.97</v>
      </c>
      <c r="Q286" s="26">
        <f t="shared" si="75"/>
        <v>30630.1</v>
      </c>
      <c r="R286" s="27" t="s">
        <v>487</v>
      </c>
      <c r="S286" s="94" t="s">
        <v>659</v>
      </c>
      <c r="T286" s="36">
        <f t="shared" si="76"/>
        <v>-0.22702325938218593</v>
      </c>
      <c r="U286" s="36">
        <f t="shared" si="77"/>
        <v>-1.329903251726696E-3</v>
      </c>
      <c r="V286" s="27" t="s">
        <v>39</v>
      </c>
      <c r="W286" s="10"/>
    </row>
    <row r="287" spans="1:23" ht="51" x14ac:dyDescent="0.2">
      <c r="A287" s="170" t="s">
        <v>705</v>
      </c>
      <c r="B287" s="23" t="s">
        <v>483</v>
      </c>
      <c r="C287" s="38" t="s">
        <v>708</v>
      </c>
      <c r="D287" s="637" t="s">
        <v>495</v>
      </c>
      <c r="E287" s="6"/>
      <c r="F287" s="124"/>
      <c r="G287" s="174">
        <v>0</v>
      </c>
      <c r="H287" s="28"/>
      <c r="I287" s="439" t="s">
        <v>496</v>
      </c>
      <c r="J287" s="31" t="s">
        <v>404</v>
      </c>
      <c r="K287" s="29" t="s">
        <v>29</v>
      </c>
      <c r="L287" s="29" t="str">
        <f t="shared" si="69"/>
        <v>New</v>
      </c>
      <c r="M287" s="29" t="str">
        <f t="shared" si="70"/>
        <v>NA</v>
      </c>
      <c r="N287" s="128"/>
      <c r="O287" s="30">
        <v>165487.61749999999</v>
      </c>
      <c r="P287" s="30">
        <f t="shared" si="74"/>
        <v>34752.400000000001</v>
      </c>
      <c r="Q287" s="30">
        <f t="shared" si="75"/>
        <v>200240.02</v>
      </c>
      <c r="R287" s="31" t="s">
        <v>487</v>
      </c>
      <c r="S287" s="95" t="s">
        <v>659</v>
      </c>
      <c r="T287" s="43">
        <f t="shared" si="76"/>
        <v>0</v>
      </c>
      <c r="U287" s="43">
        <f t="shared" si="77"/>
        <v>0</v>
      </c>
      <c r="V287" s="31" t="s">
        <v>39</v>
      </c>
      <c r="W287" s="11" t="s">
        <v>15092</v>
      </c>
    </row>
    <row r="288" spans="1:23" ht="25.5" x14ac:dyDescent="0.2">
      <c r="A288" s="170" t="s">
        <v>705</v>
      </c>
      <c r="B288" s="22" t="s">
        <v>483</v>
      </c>
      <c r="C288" s="37" t="s">
        <v>708</v>
      </c>
      <c r="D288" s="636" t="s">
        <v>497</v>
      </c>
      <c r="E288" s="2"/>
      <c r="F288" s="123"/>
      <c r="G288" s="173">
        <v>0</v>
      </c>
      <c r="H288" s="24"/>
      <c r="I288" s="440" t="s">
        <v>498</v>
      </c>
      <c r="J288" s="27" t="s">
        <v>404</v>
      </c>
      <c r="K288" s="25" t="s">
        <v>29</v>
      </c>
      <c r="L288" s="25" t="str">
        <f t="shared" si="69"/>
        <v>New</v>
      </c>
      <c r="M288" s="25" t="str">
        <f t="shared" si="70"/>
        <v>NA</v>
      </c>
      <c r="N288" s="129"/>
      <c r="O288" s="26">
        <v>11680.253124999999</v>
      </c>
      <c r="P288" s="26">
        <f t="shared" si="74"/>
        <v>2452.85</v>
      </c>
      <c r="Q288" s="26">
        <f t="shared" si="75"/>
        <v>14133.1</v>
      </c>
      <c r="R288" s="27" t="s">
        <v>487</v>
      </c>
      <c r="S288" s="94" t="s">
        <v>659</v>
      </c>
      <c r="T288" s="36">
        <f t="shared" si="76"/>
        <v>0</v>
      </c>
      <c r="U288" s="36">
        <f t="shared" si="77"/>
        <v>0</v>
      </c>
      <c r="V288" s="27" t="s">
        <v>39</v>
      </c>
      <c r="W288" s="33"/>
    </row>
    <row r="289" spans="1:23" ht="38.25" x14ac:dyDescent="0.2">
      <c r="A289" s="170" t="s">
        <v>705</v>
      </c>
      <c r="B289" s="23" t="s">
        <v>483</v>
      </c>
      <c r="C289" s="38" t="s">
        <v>708</v>
      </c>
      <c r="D289" s="637" t="s">
        <v>499</v>
      </c>
      <c r="E289" s="6"/>
      <c r="F289" s="124"/>
      <c r="G289" s="174">
        <v>0</v>
      </c>
      <c r="H289" s="28"/>
      <c r="I289" s="439" t="s">
        <v>500</v>
      </c>
      <c r="J289" s="31" t="s">
        <v>404</v>
      </c>
      <c r="K289" s="29" t="s">
        <v>29</v>
      </c>
      <c r="L289" s="29" t="str">
        <f t="shared" si="69"/>
        <v>New</v>
      </c>
      <c r="M289" s="29" t="str">
        <f t="shared" si="70"/>
        <v>NA</v>
      </c>
      <c r="N289" s="128"/>
      <c r="O289" s="30">
        <v>11680.253124999999</v>
      </c>
      <c r="P289" s="30">
        <f t="shared" si="74"/>
        <v>2452.85</v>
      </c>
      <c r="Q289" s="30">
        <f t="shared" si="75"/>
        <v>14133.1</v>
      </c>
      <c r="R289" s="31" t="s">
        <v>487</v>
      </c>
      <c r="S289" s="95" t="s">
        <v>659</v>
      </c>
      <c r="T289" s="43">
        <f t="shared" si="76"/>
        <v>0</v>
      </c>
      <c r="U289" s="43">
        <f t="shared" si="77"/>
        <v>0</v>
      </c>
      <c r="V289" s="31" t="s">
        <v>39</v>
      </c>
      <c r="W289" s="32"/>
    </row>
    <row r="290" spans="1:23" ht="38.25" x14ac:dyDescent="0.2">
      <c r="A290" s="170" t="s">
        <v>705</v>
      </c>
      <c r="B290" s="22" t="s">
        <v>483</v>
      </c>
      <c r="C290" s="37" t="s">
        <v>708</v>
      </c>
      <c r="D290" s="636" t="s">
        <v>501</v>
      </c>
      <c r="E290" s="2"/>
      <c r="F290" s="123"/>
      <c r="G290" s="173">
        <v>0</v>
      </c>
      <c r="H290" s="24"/>
      <c r="I290" s="440" t="s">
        <v>502</v>
      </c>
      <c r="J290" s="27" t="s">
        <v>404</v>
      </c>
      <c r="K290" s="25" t="s">
        <v>29</v>
      </c>
      <c r="L290" s="25" t="str">
        <f t="shared" si="69"/>
        <v>New</v>
      </c>
      <c r="M290" s="25" t="str">
        <f t="shared" si="70"/>
        <v>NA</v>
      </c>
      <c r="N290" s="129"/>
      <c r="O290" s="26">
        <v>22721.662499999999</v>
      </c>
      <c r="P290" s="26">
        <f t="shared" si="74"/>
        <v>4771.55</v>
      </c>
      <c r="Q290" s="26">
        <f t="shared" si="75"/>
        <v>27493.21</v>
      </c>
      <c r="R290" s="27" t="s">
        <v>487</v>
      </c>
      <c r="S290" s="94" t="s">
        <v>659</v>
      </c>
      <c r="T290" s="36">
        <f t="shared" si="76"/>
        <v>0</v>
      </c>
      <c r="U290" s="36">
        <f t="shared" si="77"/>
        <v>0</v>
      </c>
      <c r="V290" s="27" t="s">
        <v>39</v>
      </c>
      <c r="W290" s="33"/>
    </row>
    <row r="291" spans="1:23" ht="25.5" x14ac:dyDescent="0.2">
      <c r="A291" s="170" t="s">
        <v>705</v>
      </c>
      <c r="B291" s="23" t="s">
        <v>483</v>
      </c>
      <c r="C291" s="38" t="s">
        <v>708</v>
      </c>
      <c r="D291" s="637" t="s">
        <v>503</v>
      </c>
      <c r="E291" s="6"/>
      <c r="F291" s="124"/>
      <c r="G291" s="174">
        <v>0</v>
      </c>
      <c r="H291" s="28"/>
      <c r="I291" s="439" t="s">
        <v>504</v>
      </c>
      <c r="J291" s="31" t="s">
        <v>404</v>
      </c>
      <c r="K291" s="29" t="s">
        <v>29</v>
      </c>
      <c r="L291" s="29" t="str">
        <f t="shared" si="69"/>
        <v>New</v>
      </c>
      <c r="M291" s="29" t="str">
        <f t="shared" si="70"/>
        <v>NA</v>
      </c>
      <c r="N291" s="128"/>
      <c r="O291" s="30">
        <v>25314.1325</v>
      </c>
      <c r="P291" s="30">
        <f t="shared" si="74"/>
        <v>5315.97</v>
      </c>
      <c r="Q291" s="30">
        <f t="shared" si="75"/>
        <v>30630.1</v>
      </c>
      <c r="R291" s="31" t="s">
        <v>487</v>
      </c>
      <c r="S291" s="95" t="s">
        <v>659</v>
      </c>
      <c r="T291" s="43">
        <f t="shared" si="76"/>
        <v>0</v>
      </c>
      <c r="U291" s="43">
        <f t="shared" si="77"/>
        <v>0</v>
      </c>
      <c r="V291" s="31" t="s">
        <v>39</v>
      </c>
      <c r="W291" s="11" t="s">
        <v>490</v>
      </c>
    </row>
    <row r="292" spans="1:23" ht="25.5" x14ac:dyDescent="0.2">
      <c r="A292" s="170" t="s">
        <v>705</v>
      </c>
      <c r="B292" s="22" t="s">
        <v>483</v>
      </c>
      <c r="C292" s="37" t="s">
        <v>708</v>
      </c>
      <c r="D292" s="636" t="s">
        <v>505</v>
      </c>
      <c r="E292" s="2"/>
      <c r="F292" s="123"/>
      <c r="G292" s="173">
        <v>0</v>
      </c>
      <c r="H292" s="24"/>
      <c r="I292" s="440" t="s">
        <v>506</v>
      </c>
      <c r="J292" s="27" t="s">
        <v>404</v>
      </c>
      <c r="K292" s="25" t="s">
        <v>29</v>
      </c>
      <c r="L292" s="25" t="str">
        <f t="shared" si="69"/>
        <v>New</v>
      </c>
      <c r="M292" s="25" t="str">
        <f t="shared" si="70"/>
        <v>NA</v>
      </c>
      <c r="N292" s="129"/>
      <c r="O292" s="26">
        <v>10027.253124999999</v>
      </c>
      <c r="P292" s="26">
        <f t="shared" si="74"/>
        <v>2105.7199999999998</v>
      </c>
      <c r="Q292" s="26">
        <f t="shared" si="75"/>
        <v>12132.97</v>
      </c>
      <c r="R292" s="27" t="s">
        <v>487</v>
      </c>
      <c r="S292" s="94" t="s">
        <v>659</v>
      </c>
      <c r="T292" s="36">
        <f t="shared" si="76"/>
        <v>0</v>
      </c>
      <c r="U292" s="36">
        <f t="shared" si="77"/>
        <v>0</v>
      </c>
      <c r="V292" s="27" t="s">
        <v>39</v>
      </c>
      <c r="W292" s="33"/>
    </row>
    <row r="293" spans="1:23" x14ac:dyDescent="0.2">
      <c r="A293" s="170" t="s">
        <v>705</v>
      </c>
      <c r="B293" s="23" t="s">
        <v>483</v>
      </c>
      <c r="C293" s="38" t="s">
        <v>708</v>
      </c>
      <c r="D293" s="637" t="s">
        <v>507</v>
      </c>
      <c r="E293" s="6"/>
      <c r="F293" s="124"/>
      <c r="G293" s="174">
        <v>0</v>
      </c>
      <c r="H293" s="28"/>
      <c r="I293" s="439" t="s">
        <v>508</v>
      </c>
      <c r="J293" s="31" t="s">
        <v>404</v>
      </c>
      <c r="K293" s="29" t="s">
        <v>29</v>
      </c>
      <c r="L293" s="29" t="str">
        <f t="shared" si="69"/>
        <v>New</v>
      </c>
      <c r="M293" s="29" t="str">
        <f t="shared" si="70"/>
        <v>NA</v>
      </c>
      <c r="N293" s="128"/>
      <c r="O293" s="30">
        <v>25314.1325</v>
      </c>
      <c r="P293" s="30">
        <f t="shared" si="74"/>
        <v>5315.97</v>
      </c>
      <c r="Q293" s="30">
        <f t="shared" si="75"/>
        <v>30630.1</v>
      </c>
      <c r="R293" s="31" t="s">
        <v>487</v>
      </c>
      <c r="S293" s="95" t="s">
        <v>659</v>
      </c>
      <c r="T293" s="43">
        <f t="shared" si="76"/>
        <v>0</v>
      </c>
      <c r="U293" s="43">
        <f t="shared" si="77"/>
        <v>0</v>
      </c>
      <c r="V293" s="31" t="s">
        <v>39</v>
      </c>
      <c r="W293" s="11" t="s">
        <v>490</v>
      </c>
    </row>
    <row r="294" spans="1:23" ht="25.5" x14ac:dyDescent="0.2">
      <c r="A294" s="170" t="s">
        <v>705</v>
      </c>
      <c r="B294" s="22" t="s">
        <v>483</v>
      </c>
      <c r="C294" s="37" t="s">
        <v>708</v>
      </c>
      <c r="D294" s="636" t="s">
        <v>509</v>
      </c>
      <c r="E294" s="2"/>
      <c r="F294" s="123"/>
      <c r="G294" s="173">
        <v>0</v>
      </c>
      <c r="H294" s="24"/>
      <c r="I294" s="440" t="s">
        <v>510</v>
      </c>
      <c r="J294" s="27" t="s">
        <v>404</v>
      </c>
      <c r="K294" s="25" t="s">
        <v>29</v>
      </c>
      <c r="L294" s="25" t="str">
        <f t="shared" si="69"/>
        <v>New</v>
      </c>
      <c r="M294" s="25" t="str">
        <f t="shared" si="70"/>
        <v>NA</v>
      </c>
      <c r="N294" s="129"/>
      <c r="O294" s="26">
        <v>25314.1325</v>
      </c>
      <c r="P294" s="26">
        <f t="shared" si="74"/>
        <v>5315.97</v>
      </c>
      <c r="Q294" s="26">
        <f t="shared" si="75"/>
        <v>30630.1</v>
      </c>
      <c r="R294" s="27" t="s">
        <v>487</v>
      </c>
      <c r="S294" s="94" t="s">
        <v>659</v>
      </c>
      <c r="T294" s="36">
        <f t="shared" si="76"/>
        <v>0</v>
      </c>
      <c r="U294" s="36">
        <f t="shared" si="77"/>
        <v>0</v>
      </c>
      <c r="V294" s="27" t="s">
        <v>39</v>
      </c>
      <c r="W294" s="10" t="s">
        <v>490</v>
      </c>
    </row>
    <row r="295" spans="1:23" ht="25.5" x14ac:dyDescent="0.2">
      <c r="A295" s="170" t="s">
        <v>705</v>
      </c>
      <c r="B295" s="23" t="s">
        <v>483</v>
      </c>
      <c r="C295" s="38" t="s">
        <v>708</v>
      </c>
      <c r="D295" s="637" t="s">
        <v>511</v>
      </c>
      <c r="E295" s="6"/>
      <c r="F295" s="124"/>
      <c r="G295" s="174">
        <v>0</v>
      </c>
      <c r="H295" s="28"/>
      <c r="I295" s="439" t="s">
        <v>512</v>
      </c>
      <c r="J295" s="31" t="s">
        <v>404</v>
      </c>
      <c r="K295" s="29" t="s">
        <v>29</v>
      </c>
      <c r="L295" s="29" t="str">
        <f t="shared" si="69"/>
        <v>New</v>
      </c>
      <c r="M295" s="29" t="str">
        <f t="shared" si="70"/>
        <v>NA</v>
      </c>
      <c r="N295" s="128"/>
      <c r="O295" s="30">
        <v>49069.665000000001</v>
      </c>
      <c r="P295" s="30">
        <f t="shared" si="74"/>
        <v>10304.629999999999</v>
      </c>
      <c r="Q295" s="30">
        <f t="shared" si="75"/>
        <v>59374.3</v>
      </c>
      <c r="R295" s="31" t="s">
        <v>487</v>
      </c>
      <c r="S295" s="95" t="s">
        <v>659</v>
      </c>
      <c r="T295" s="43">
        <f t="shared" si="76"/>
        <v>0</v>
      </c>
      <c r="U295" s="43">
        <f t="shared" si="77"/>
        <v>0</v>
      </c>
      <c r="V295" s="31" t="s">
        <v>39</v>
      </c>
      <c r="W295" s="32"/>
    </row>
    <row r="296" spans="1:23" ht="25.5" x14ac:dyDescent="0.2">
      <c r="A296" s="170" t="s">
        <v>705</v>
      </c>
      <c r="B296" s="22" t="s">
        <v>483</v>
      </c>
      <c r="C296" s="37" t="s">
        <v>708</v>
      </c>
      <c r="D296" s="636" t="s">
        <v>513</v>
      </c>
      <c r="E296" s="2"/>
      <c r="F296" s="123"/>
      <c r="G296" s="173">
        <v>0</v>
      </c>
      <c r="H296" s="24"/>
      <c r="I296" s="440" t="s">
        <v>514</v>
      </c>
      <c r="J296" s="27" t="s">
        <v>404</v>
      </c>
      <c r="K296" s="25" t="s">
        <v>29</v>
      </c>
      <c r="L296" s="25" t="str">
        <f t="shared" si="69"/>
        <v>New</v>
      </c>
      <c r="M296" s="25" t="str">
        <f t="shared" si="70"/>
        <v>NA</v>
      </c>
      <c r="N296" s="129"/>
      <c r="O296" s="26">
        <v>88101.23</v>
      </c>
      <c r="P296" s="26">
        <f t="shared" si="74"/>
        <v>18501.259999999998</v>
      </c>
      <c r="Q296" s="26">
        <f t="shared" si="75"/>
        <v>106602.49</v>
      </c>
      <c r="R296" s="27" t="s">
        <v>487</v>
      </c>
      <c r="S296" s="94" t="s">
        <v>659</v>
      </c>
      <c r="T296" s="36">
        <f t="shared" si="76"/>
        <v>0</v>
      </c>
      <c r="U296" s="36">
        <f t="shared" si="77"/>
        <v>0</v>
      </c>
      <c r="V296" s="27" t="s">
        <v>39</v>
      </c>
      <c r="W296" s="33"/>
    </row>
    <row r="297" spans="1:23" ht="25.5" x14ac:dyDescent="0.2">
      <c r="A297" s="170" t="s">
        <v>705</v>
      </c>
      <c r="B297" s="23" t="s">
        <v>483</v>
      </c>
      <c r="C297" s="38" t="s">
        <v>708</v>
      </c>
      <c r="D297" s="637" t="s">
        <v>515</v>
      </c>
      <c r="E297" s="6"/>
      <c r="F297" s="124"/>
      <c r="G297" s="174">
        <v>0</v>
      </c>
      <c r="H297" s="28"/>
      <c r="I297" s="439" t="s">
        <v>516</v>
      </c>
      <c r="J297" s="31" t="s">
        <v>404</v>
      </c>
      <c r="K297" s="29" t="s">
        <v>29</v>
      </c>
      <c r="L297" s="29" t="str">
        <f t="shared" si="69"/>
        <v>New</v>
      </c>
      <c r="M297" s="29" t="str">
        <f t="shared" si="70"/>
        <v>NA</v>
      </c>
      <c r="N297" s="128"/>
      <c r="O297" s="30">
        <v>49069.665000000001</v>
      </c>
      <c r="P297" s="30">
        <f t="shared" si="74"/>
        <v>10304.629999999999</v>
      </c>
      <c r="Q297" s="30">
        <f t="shared" si="75"/>
        <v>59374.3</v>
      </c>
      <c r="R297" s="31" t="s">
        <v>487</v>
      </c>
      <c r="S297" s="95" t="s">
        <v>659</v>
      </c>
      <c r="T297" s="43">
        <f t="shared" si="76"/>
        <v>0</v>
      </c>
      <c r="U297" s="43">
        <f t="shared" si="77"/>
        <v>0</v>
      </c>
      <c r="V297" s="31" t="s">
        <v>39</v>
      </c>
      <c r="W297" s="11" t="s">
        <v>517</v>
      </c>
    </row>
    <row r="298" spans="1:23" s="182" customFormat="1" ht="9.9499999999999993" customHeight="1" x14ac:dyDescent="0.2">
      <c r="A298" s="178"/>
      <c r="B298" s="179"/>
      <c r="C298" s="180"/>
      <c r="D298" s="744"/>
      <c r="E298" s="745"/>
      <c r="F298" s="746"/>
      <c r="G298" s="747"/>
      <c r="H298" s="744"/>
      <c r="I298" s="748"/>
      <c r="J298" s="749"/>
      <c r="K298" s="750"/>
      <c r="L298" s="750"/>
      <c r="M298" s="750"/>
      <c r="N298" s="749"/>
      <c r="O298" s="750"/>
      <c r="P298" s="750"/>
      <c r="Q298" s="750"/>
      <c r="R298" s="749"/>
      <c r="S298" s="751"/>
      <c r="T298" s="752"/>
      <c r="U298" s="752"/>
      <c r="V298" s="749"/>
      <c r="W298" s="753"/>
    </row>
    <row r="299" spans="1:23" ht="18.75" thickBot="1" x14ac:dyDescent="0.25">
      <c r="A299" s="170" t="s">
        <v>705</v>
      </c>
      <c r="B299" s="1" t="s">
        <v>0</v>
      </c>
      <c r="C299" s="177"/>
      <c r="D299" s="710" t="s">
        <v>518</v>
      </c>
      <c r="E299" s="711"/>
      <c r="F299" s="711"/>
      <c r="G299" s="712"/>
      <c r="H299" s="713"/>
      <c r="I299" s="714"/>
      <c r="J299" s="711"/>
      <c r="K299" s="715"/>
      <c r="L299" s="715"/>
      <c r="M299" s="728"/>
      <c r="N299" s="711"/>
      <c r="O299" s="716"/>
      <c r="P299" s="717"/>
      <c r="Q299" s="730"/>
      <c r="R299" s="711"/>
      <c r="S299" s="711"/>
      <c r="T299" s="718"/>
      <c r="U299" s="718"/>
      <c r="V299" s="719"/>
      <c r="W299" s="720"/>
    </row>
    <row r="300" spans="1:23" ht="39" thickBot="1" x14ac:dyDescent="0.25">
      <c r="A300" s="170" t="s">
        <v>705</v>
      </c>
      <c r="B300" s="1" t="s">
        <v>0</v>
      </c>
      <c r="C300" s="169" t="s">
        <v>1</v>
      </c>
      <c r="D300" s="721" t="s">
        <v>2</v>
      </c>
      <c r="E300" s="711" t="s">
        <v>3</v>
      </c>
      <c r="F300" s="711" t="s">
        <v>706</v>
      </c>
      <c r="G300" s="712" t="s">
        <v>780</v>
      </c>
      <c r="H300" s="722" t="s">
        <v>4</v>
      </c>
      <c r="I300" s="714" t="s">
        <v>5</v>
      </c>
      <c r="J300" s="723" t="s">
        <v>624</v>
      </c>
      <c r="K300" s="724" t="s">
        <v>698</v>
      </c>
      <c r="L300" s="724" t="s">
        <v>699</v>
      </c>
      <c r="M300" s="755" t="s">
        <v>700</v>
      </c>
      <c r="N300" s="723" t="s">
        <v>6</v>
      </c>
      <c r="O300" s="716" t="s">
        <v>702</v>
      </c>
      <c r="P300" s="717" t="s">
        <v>703</v>
      </c>
      <c r="Q300" s="661" t="s">
        <v>704</v>
      </c>
      <c r="R300" s="711" t="s">
        <v>6</v>
      </c>
      <c r="S300" s="711" t="s">
        <v>651</v>
      </c>
      <c r="T300" s="725" t="s">
        <v>714</v>
      </c>
      <c r="U300" s="725" t="s">
        <v>715</v>
      </c>
      <c r="V300" s="726" t="s">
        <v>8</v>
      </c>
      <c r="W300" s="727" t="s">
        <v>9</v>
      </c>
    </row>
    <row r="301" spans="1:23" ht="25.5" x14ac:dyDescent="0.2">
      <c r="A301" s="170" t="s">
        <v>705</v>
      </c>
      <c r="B301" s="22" t="s">
        <v>483</v>
      </c>
      <c r="C301" s="42" t="s">
        <v>518</v>
      </c>
      <c r="D301" s="636" t="s">
        <v>519</v>
      </c>
      <c r="E301" s="2" t="s">
        <v>520</v>
      </c>
      <c r="F301" s="123"/>
      <c r="G301" s="173">
        <v>0</v>
      </c>
      <c r="H301" s="24" t="s">
        <v>521</v>
      </c>
      <c r="I301" s="440" t="s">
        <v>522</v>
      </c>
      <c r="J301" s="27">
        <v>25</v>
      </c>
      <c r="K301" s="25">
        <v>250.77</v>
      </c>
      <c r="L301" s="25">
        <f t="shared" si="69"/>
        <v>55.17</v>
      </c>
      <c r="M301" s="25">
        <f t="shared" si="70"/>
        <v>305.94</v>
      </c>
      <c r="N301" s="129" t="s">
        <v>314</v>
      </c>
      <c r="O301" s="26">
        <v>165.97150000000002</v>
      </c>
      <c r="P301" s="26">
        <f>ROUND(O301*0.21,2)</f>
        <v>34.85</v>
      </c>
      <c r="Q301" s="26">
        <f t="shared" ref="Q301:Q304" si="78">ROUND(SUM(O301:P301),2)</f>
        <v>200.82</v>
      </c>
      <c r="R301" s="27" t="s">
        <v>314</v>
      </c>
      <c r="S301" s="94" t="s">
        <v>659</v>
      </c>
      <c r="T301" s="36">
        <f>IF(M301="NA",0,Q301/M301-1)</f>
        <v>-0.34359678368307511</v>
      </c>
      <c r="U301" s="36">
        <f>IF(G301=0,0,G301*T301)</f>
        <v>0</v>
      </c>
      <c r="V301" s="27" t="s">
        <v>230</v>
      </c>
      <c r="W301" s="10" t="s">
        <v>523</v>
      </c>
    </row>
    <row r="302" spans="1:23" ht="25.5" x14ac:dyDescent="0.2">
      <c r="A302" s="170" t="s">
        <v>705</v>
      </c>
      <c r="B302" s="23" t="s">
        <v>483</v>
      </c>
      <c r="C302" s="41" t="s">
        <v>518</v>
      </c>
      <c r="D302" s="637" t="s">
        <v>524</v>
      </c>
      <c r="E302" s="6"/>
      <c r="F302" s="124"/>
      <c r="G302" s="174">
        <v>0</v>
      </c>
      <c r="H302" s="28"/>
      <c r="I302" s="439" t="s">
        <v>14936</v>
      </c>
      <c r="J302" s="31"/>
      <c r="K302" s="29" t="s">
        <v>29</v>
      </c>
      <c r="L302" s="29" t="str">
        <f t="shared" si="69"/>
        <v>New</v>
      </c>
      <c r="M302" s="29" t="str">
        <f t="shared" si="70"/>
        <v>NA</v>
      </c>
      <c r="N302" s="134"/>
      <c r="O302" s="30">
        <v>2525</v>
      </c>
      <c r="P302" s="30">
        <f>ROUND(O302*0.21,2)</f>
        <v>530.25</v>
      </c>
      <c r="Q302" s="30">
        <f t="shared" si="78"/>
        <v>3055.25</v>
      </c>
      <c r="R302" s="14" t="s">
        <v>487</v>
      </c>
      <c r="S302" s="95" t="s">
        <v>659</v>
      </c>
      <c r="T302" s="43">
        <f>IF(M302="NA",0,Q302/M302-1)</f>
        <v>0</v>
      </c>
      <c r="U302" s="43">
        <f>IF(G302=0,0,G302*T302)</f>
        <v>0</v>
      </c>
      <c r="V302" s="31" t="s">
        <v>230</v>
      </c>
      <c r="W302" s="11" t="s">
        <v>525</v>
      </c>
    </row>
    <row r="303" spans="1:23" ht="25.5" x14ac:dyDescent="0.2">
      <c r="A303" s="170" t="s">
        <v>705</v>
      </c>
      <c r="B303" s="22" t="s">
        <v>483</v>
      </c>
      <c r="C303" s="42" t="s">
        <v>518</v>
      </c>
      <c r="D303" s="636" t="s">
        <v>526</v>
      </c>
      <c r="E303" s="2"/>
      <c r="F303" s="123"/>
      <c r="G303" s="173">
        <v>0</v>
      </c>
      <c r="H303" s="19"/>
      <c r="I303" s="440" t="s">
        <v>527</v>
      </c>
      <c r="J303" s="51"/>
      <c r="K303" s="25" t="s">
        <v>29</v>
      </c>
      <c r="L303" s="25" t="str">
        <f t="shared" si="69"/>
        <v>New</v>
      </c>
      <c r="M303" s="25" t="str">
        <f t="shared" si="70"/>
        <v>NA</v>
      </c>
      <c r="N303" s="135"/>
      <c r="O303" s="20">
        <v>286.16379310344826</v>
      </c>
      <c r="P303" s="20">
        <f>ROUND(O303*0.21,2)</f>
        <v>60.09</v>
      </c>
      <c r="Q303" s="20">
        <f t="shared" si="78"/>
        <v>346.25</v>
      </c>
      <c r="R303" s="18" t="s">
        <v>314</v>
      </c>
      <c r="S303" s="101" t="s">
        <v>659</v>
      </c>
      <c r="T303" s="49">
        <f>IF(M303="NA",0,Q303/M303-1)</f>
        <v>0</v>
      </c>
      <c r="U303" s="49">
        <f>IF(G303=0,0,G303*T303)</f>
        <v>0</v>
      </c>
      <c r="V303" s="27" t="s">
        <v>195</v>
      </c>
      <c r="W303" s="10" t="s">
        <v>528</v>
      </c>
    </row>
    <row r="304" spans="1:23" x14ac:dyDescent="0.2">
      <c r="A304" s="170" t="s">
        <v>705</v>
      </c>
      <c r="B304" s="23" t="s">
        <v>483</v>
      </c>
      <c r="C304" s="38" t="s">
        <v>518</v>
      </c>
      <c r="D304" s="637" t="s">
        <v>529</v>
      </c>
      <c r="E304" s="6" t="s">
        <v>530</v>
      </c>
      <c r="F304" s="124"/>
      <c r="G304" s="174">
        <v>0</v>
      </c>
      <c r="H304" s="28" t="s">
        <v>531</v>
      </c>
      <c r="I304" s="439" t="s">
        <v>532</v>
      </c>
      <c r="J304" s="31">
        <v>25</v>
      </c>
      <c r="K304" s="29">
        <v>218.42</v>
      </c>
      <c r="L304" s="29">
        <f t="shared" si="69"/>
        <v>48.05</v>
      </c>
      <c r="M304" s="29">
        <f t="shared" si="70"/>
        <v>266.46999999999997</v>
      </c>
      <c r="N304" s="128" t="s">
        <v>15</v>
      </c>
      <c r="O304" s="30">
        <v>125.93</v>
      </c>
      <c r="P304" s="30">
        <f>ROUND(O304*0.21,2)</f>
        <v>26.45</v>
      </c>
      <c r="Q304" s="30">
        <f t="shared" si="78"/>
        <v>152.38</v>
      </c>
      <c r="R304" s="31" t="s">
        <v>15</v>
      </c>
      <c r="S304" s="95" t="s">
        <v>659</v>
      </c>
      <c r="T304" s="43">
        <f>IF(M304="NA",0,Q304/M304-1)</f>
        <v>-0.42815326303148571</v>
      </c>
      <c r="U304" s="43">
        <f>IF(G304=0,0,G304*T304)</f>
        <v>0</v>
      </c>
      <c r="V304" s="31" t="s">
        <v>39</v>
      </c>
      <c r="W304" s="11"/>
    </row>
    <row r="305" spans="1:23" s="182" customFormat="1" ht="9.9499999999999993" customHeight="1" x14ac:dyDescent="0.2">
      <c r="A305" s="178"/>
      <c r="B305" s="179"/>
      <c r="C305" s="180"/>
      <c r="D305" s="744"/>
      <c r="E305" s="745"/>
      <c r="F305" s="746"/>
      <c r="G305" s="747"/>
      <c r="H305" s="744"/>
      <c r="I305" s="748"/>
      <c r="J305" s="749"/>
      <c r="K305" s="750"/>
      <c r="L305" s="750"/>
      <c r="M305" s="750"/>
      <c r="N305" s="749"/>
      <c r="O305" s="750"/>
      <c r="P305" s="750"/>
      <c r="Q305" s="750"/>
      <c r="R305" s="749"/>
      <c r="S305" s="751"/>
      <c r="T305" s="752"/>
      <c r="U305" s="752"/>
      <c r="V305" s="749"/>
      <c r="W305" s="753"/>
    </row>
    <row r="306" spans="1:23" ht="18.75" thickBot="1" x14ac:dyDescent="0.25">
      <c r="A306" s="170" t="s">
        <v>705</v>
      </c>
      <c r="B306" s="1" t="s">
        <v>0</v>
      </c>
      <c r="C306" s="177"/>
      <c r="D306" s="710" t="s">
        <v>533</v>
      </c>
      <c r="E306" s="711"/>
      <c r="F306" s="711"/>
      <c r="G306" s="712"/>
      <c r="H306" s="713"/>
      <c r="I306" s="714"/>
      <c r="J306" s="711"/>
      <c r="K306" s="715"/>
      <c r="L306" s="715"/>
      <c r="M306" s="728"/>
      <c r="N306" s="711"/>
      <c r="O306" s="716"/>
      <c r="P306" s="717"/>
      <c r="Q306" s="730"/>
      <c r="R306" s="711"/>
      <c r="S306" s="711"/>
      <c r="T306" s="718"/>
      <c r="U306" s="718"/>
      <c r="V306" s="719"/>
      <c r="W306" s="720"/>
    </row>
    <row r="307" spans="1:23" ht="39" thickBot="1" x14ac:dyDescent="0.25">
      <c r="A307" s="170" t="s">
        <v>705</v>
      </c>
      <c r="B307" s="1" t="s">
        <v>0</v>
      </c>
      <c r="C307" s="169" t="s">
        <v>1</v>
      </c>
      <c r="D307" s="721" t="s">
        <v>2</v>
      </c>
      <c r="E307" s="711" t="s">
        <v>3</v>
      </c>
      <c r="F307" s="711" t="s">
        <v>706</v>
      </c>
      <c r="G307" s="712" t="s">
        <v>780</v>
      </c>
      <c r="H307" s="722" t="s">
        <v>4</v>
      </c>
      <c r="I307" s="714" t="s">
        <v>5</v>
      </c>
      <c r="J307" s="723" t="s">
        <v>624</v>
      </c>
      <c r="K307" s="724" t="s">
        <v>698</v>
      </c>
      <c r="L307" s="724" t="s">
        <v>699</v>
      </c>
      <c r="M307" s="755" t="s">
        <v>700</v>
      </c>
      <c r="N307" s="723" t="s">
        <v>6</v>
      </c>
      <c r="O307" s="716" t="s">
        <v>702</v>
      </c>
      <c r="P307" s="717" t="s">
        <v>703</v>
      </c>
      <c r="Q307" s="661" t="s">
        <v>704</v>
      </c>
      <c r="R307" s="711" t="s">
        <v>6</v>
      </c>
      <c r="S307" s="711" t="s">
        <v>651</v>
      </c>
      <c r="T307" s="725" t="s">
        <v>714</v>
      </c>
      <c r="U307" s="725" t="s">
        <v>715</v>
      </c>
      <c r="V307" s="726" t="s">
        <v>8</v>
      </c>
      <c r="W307" s="727" t="s">
        <v>9</v>
      </c>
    </row>
    <row r="308" spans="1:23" ht="25.5" x14ac:dyDescent="0.2">
      <c r="A308" s="170" t="s">
        <v>705</v>
      </c>
      <c r="B308" s="22" t="s">
        <v>483</v>
      </c>
      <c r="C308" s="37" t="s">
        <v>533</v>
      </c>
      <c r="D308" s="636" t="s">
        <v>534</v>
      </c>
      <c r="E308" s="2" t="s">
        <v>535</v>
      </c>
      <c r="F308" s="123"/>
      <c r="G308" s="173">
        <v>3.1287254665343237E-5</v>
      </c>
      <c r="H308" s="24" t="s">
        <v>360</v>
      </c>
      <c r="I308" s="440" t="s">
        <v>536</v>
      </c>
      <c r="J308" s="27">
        <v>40</v>
      </c>
      <c r="K308" s="25" t="s">
        <v>29</v>
      </c>
      <c r="L308" s="25" t="str">
        <f t="shared" si="69"/>
        <v>New</v>
      </c>
      <c r="M308" s="25" t="str">
        <f t="shared" si="70"/>
        <v>NA</v>
      </c>
      <c r="N308" s="129" t="s">
        <v>15</v>
      </c>
      <c r="O308" s="26">
        <v>137.78157005761233</v>
      </c>
      <c r="P308" s="26">
        <f t="shared" ref="P308:P316" si="79">ROUND(O308*0.21,2)</f>
        <v>28.93</v>
      </c>
      <c r="Q308" s="26">
        <f t="shared" ref="Q308:Q316" si="80">ROUND(SUM(O308:P308),2)</f>
        <v>166.71</v>
      </c>
      <c r="R308" s="27" t="s">
        <v>15</v>
      </c>
      <c r="S308" s="94" t="s">
        <v>659</v>
      </c>
      <c r="T308" s="36">
        <f t="shared" ref="T308:T316" si="81">IF(M308="NA",0,Q308/M308-1)</f>
        <v>0</v>
      </c>
      <c r="U308" s="36">
        <f t="shared" ref="U308:U316" si="82">IF(G308=0,0,G308*T308)</f>
        <v>0</v>
      </c>
      <c r="V308" s="27" t="s">
        <v>39</v>
      </c>
      <c r="W308" s="10"/>
    </row>
    <row r="309" spans="1:23" ht="25.5" x14ac:dyDescent="0.2">
      <c r="A309" s="170" t="s">
        <v>705</v>
      </c>
      <c r="B309" s="23" t="s">
        <v>483</v>
      </c>
      <c r="C309" s="38" t="s">
        <v>533</v>
      </c>
      <c r="D309" s="637" t="s">
        <v>537</v>
      </c>
      <c r="E309" s="6" t="s">
        <v>538</v>
      </c>
      <c r="F309" s="124"/>
      <c r="G309" s="174">
        <v>1.4516325069691303E-5</v>
      </c>
      <c r="H309" s="28" t="s">
        <v>360</v>
      </c>
      <c r="I309" s="439" t="s">
        <v>539</v>
      </c>
      <c r="J309" s="31">
        <v>40</v>
      </c>
      <c r="K309" s="29" t="s">
        <v>29</v>
      </c>
      <c r="L309" s="29" t="str">
        <f t="shared" si="69"/>
        <v>New</v>
      </c>
      <c r="M309" s="29" t="str">
        <f t="shared" si="70"/>
        <v>NA</v>
      </c>
      <c r="N309" s="128" t="s">
        <v>15</v>
      </c>
      <c r="O309" s="30">
        <v>137.78157005761233</v>
      </c>
      <c r="P309" s="30">
        <f t="shared" si="79"/>
        <v>28.93</v>
      </c>
      <c r="Q309" s="30">
        <f t="shared" si="80"/>
        <v>166.71</v>
      </c>
      <c r="R309" s="31" t="s">
        <v>15</v>
      </c>
      <c r="S309" s="95" t="s">
        <v>659</v>
      </c>
      <c r="T309" s="43">
        <f t="shared" si="81"/>
        <v>0</v>
      </c>
      <c r="U309" s="43">
        <f t="shared" si="82"/>
        <v>0</v>
      </c>
      <c r="V309" s="31" t="s">
        <v>39</v>
      </c>
      <c r="W309" s="11"/>
    </row>
    <row r="310" spans="1:23" ht="25.5" x14ac:dyDescent="0.2">
      <c r="A310" s="170" t="s">
        <v>705</v>
      </c>
      <c r="B310" s="22" t="s">
        <v>483</v>
      </c>
      <c r="C310" s="37" t="s">
        <v>533</v>
      </c>
      <c r="D310" s="636" t="s">
        <v>540</v>
      </c>
      <c r="E310" s="2" t="s">
        <v>541</v>
      </c>
      <c r="F310" s="123"/>
      <c r="G310" s="173">
        <v>8.900084311717116E-6</v>
      </c>
      <c r="H310" s="24" t="s">
        <v>360</v>
      </c>
      <c r="I310" s="440" t="s">
        <v>542</v>
      </c>
      <c r="J310" s="27">
        <v>60</v>
      </c>
      <c r="K310" s="25" t="s">
        <v>29</v>
      </c>
      <c r="L310" s="25" t="str">
        <f t="shared" si="69"/>
        <v>New</v>
      </c>
      <c r="M310" s="25" t="str">
        <f t="shared" si="70"/>
        <v>NA</v>
      </c>
      <c r="N310" s="129" t="s">
        <v>15</v>
      </c>
      <c r="O310" s="26">
        <v>137.78157005761233</v>
      </c>
      <c r="P310" s="26">
        <f t="shared" si="79"/>
        <v>28.93</v>
      </c>
      <c r="Q310" s="26">
        <f t="shared" si="80"/>
        <v>166.71</v>
      </c>
      <c r="R310" s="27" t="s">
        <v>15</v>
      </c>
      <c r="S310" s="94" t="s">
        <v>659</v>
      </c>
      <c r="T310" s="36">
        <f t="shared" si="81"/>
        <v>0</v>
      </c>
      <c r="U310" s="36">
        <f t="shared" si="82"/>
        <v>0</v>
      </c>
      <c r="V310" s="27" t="s">
        <v>39</v>
      </c>
      <c r="W310" s="10"/>
    </row>
    <row r="311" spans="1:23" ht="108" customHeight="1" x14ac:dyDescent="0.2">
      <c r="A311" s="170" t="s">
        <v>705</v>
      </c>
      <c r="B311" s="23" t="s">
        <v>483</v>
      </c>
      <c r="C311" s="38" t="s">
        <v>533</v>
      </c>
      <c r="D311" s="637" t="s">
        <v>543</v>
      </c>
      <c r="E311" s="6" t="s">
        <v>544</v>
      </c>
      <c r="F311" s="124"/>
      <c r="G311" s="174">
        <v>6.4325802127291158E-3</v>
      </c>
      <c r="H311" s="28" t="s">
        <v>360</v>
      </c>
      <c r="I311" s="439" t="s">
        <v>545</v>
      </c>
      <c r="J311" s="31">
        <v>60</v>
      </c>
      <c r="K311" s="29">
        <v>9906.07</v>
      </c>
      <c r="L311" s="29">
        <f t="shared" si="69"/>
        <v>2179.34</v>
      </c>
      <c r="M311" s="29">
        <f t="shared" si="70"/>
        <v>12085.41</v>
      </c>
      <c r="N311" s="128" t="s">
        <v>487</v>
      </c>
      <c r="O311" s="30">
        <v>5870.1849999999995</v>
      </c>
      <c r="P311" s="30">
        <f t="shared" si="79"/>
        <v>1232.74</v>
      </c>
      <c r="Q311" s="30">
        <f t="shared" si="80"/>
        <v>7102.93</v>
      </c>
      <c r="R311" s="31" t="s">
        <v>487</v>
      </c>
      <c r="S311" s="98" t="s">
        <v>659</v>
      </c>
      <c r="T311" s="45">
        <f t="shared" si="81"/>
        <v>-0.41227231844016876</v>
      </c>
      <c r="U311" s="45">
        <f t="shared" si="82"/>
        <v>-2.6519747578541866E-3</v>
      </c>
      <c r="V311" s="31" t="s">
        <v>39</v>
      </c>
      <c r="W311" s="11" t="s">
        <v>15118</v>
      </c>
    </row>
    <row r="312" spans="1:23" ht="25.5" x14ac:dyDescent="0.2">
      <c r="A312" s="170" t="s">
        <v>705</v>
      </c>
      <c r="B312" s="22" t="s">
        <v>483</v>
      </c>
      <c r="C312" s="37" t="s">
        <v>533</v>
      </c>
      <c r="D312" s="636" t="s">
        <v>546</v>
      </c>
      <c r="E312" s="2" t="s">
        <v>547</v>
      </c>
      <c r="F312" s="123"/>
      <c r="G312" s="173">
        <v>3.0127153561402315E-3</v>
      </c>
      <c r="H312" s="24" t="s">
        <v>360</v>
      </c>
      <c r="I312" s="440" t="s">
        <v>548</v>
      </c>
      <c r="J312" s="27">
        <v>60</v>
      </c>
      <c r="K312" s="25">
        <v>9261.66</v>
      </c>
      <c r="L312" s="25">
        <f t="shared" si="69"/>
        <v>2037.57</v>
      </c>
      <c r="M312" s="25">
        <f t="shared" si="70"/>
        <v>11299.23</v>
      </c>
      <c r="N312" s="129" t="s">
        <v>487</v>
      </c>
      <c r="O312" s="26">
        <v>5149.4191000000001</v>
      </c>
      <c r="P312" s="26">
        <f t="shared" si="79"/>
        <v>1081.3800000000001</v>
      </c>
      <c r="Q312" s="26">
        <f t="shared" si="80"/>
        <v>6230.8</v>
      </c>
      <c r="R312" s="27" t="s">
        <v>487</v>
      </c>
      <c r="S312" s="99" t="s">
        <v>659</v>
      </c>
      <c r="T312" s="46">
        <f t="shared" si="81"/>
        <v>-0.44856419419730365</v>
      </c>
      <c r="U312" s="46">
        <f t="shared" si="82"/>
        <v>-1.3513962360728856E-3</v>
      </c>
      <c r="V312" s="27" t="s">
        <v>39</v>
      </c>
      <c r="W312" s="10" t="s">
        <v>15080</v>
      </c>
    </row>
    <row r="313" spans="1:23" ht="25.5" x14ac:dyDescent="0.2">
      <c r="A313" s="170" t="s">
        <v>705</v>
      </c>
      <c r="B313" s="23" t="s">
        <v>483</v>
      </c>
      <c r="C313" s="38" t="s">
        <v>533</v>
      </c>
      <c r="D313" s="637" t="s">
        <v>549</v>
      </c>
      <c r="E313" s="6" t="s">
        <v>550</v>
      </c>
      <c r="F313" s="124"/>
      <c r="G313" s="174">
        <v>3.8492234484488424E-3</v>
      </c>
      <c r="H313" s="28" t="s">
        <v>360</v>
      </c>
      <c r="I313" s="439" t="s">
        <v>551</v>
      </c>
      <c r="J313" s="31">
        <v>60</v>
      </c>
      <c r="K313" s="29">
        <v>8606</v>
      </c>
      <c r="L313" s="29">
        <f t="shared" si="69"/>
        <v>1893.32</v>
      </c>
      <c r="M313" s="29">
        <f t="shared" si="70"/>
        <v>10499.32</v>
      </c>
      <c r="N313" s="128" t="s">
        <v>487</v>
      </c>
      <c r="O313" s="30">
        <v>8858.4674999999988</v>
      </c>
      <c r="P313" s="30">
        <f t="shared" si="79"/>
        <v>1860.28</v>
      </c>
      <c r="Q313" s="30">
        <f t="shared" si="80"/>
        <v>10718.75</v>
      </c>
      <c r="R313" s="31" t="s">
        <v>487</v>
      </c>
      <c r="S313" s="98" t="s">
        <v>659</v>
      </c>
      <c r="T313" s="45">
        <f t="shared" si="81"/>
        <v>2.0899448726203307E-2</v>
      </c>
      <c r="U313" s="45">
        <f t="shared" si="82"/>
        <v>8.0446648096556058E-5</v>
      </c>
      <c r="V313" s="31" t="s">
        <v>39</v>
      </c>
      <c r="W313" s="11"/>
    </row>
    <row r="314" spans="1:23" ht="25.5" x14ac:dyDescent="0.2">
      <c r="A314" s="170" t="s">
        <v>705</v>
      </c>
      <c r="B314" s="22" t="s">
        <v>483</v>
      </c>
      <c r="C314" s="37" t="s">
        <v>533</v>
      </c>
      <c r="D314" s="636" t="s">
        <v>552</v>
      </c>
      <c r="E314" s="2" t="s">
        <v>553</v>
      </c>
      <c r="F314" s="123"/>
      <c r="G314" s="173">
        <v>0</v>
      </c>
      <c r="H314" s="24" t="s">
        <v>360</v>
      </c>
      <c r="I314" s="440" t="s">
        <v>554</v>
      </c>
      <c r="J314" s="27">
        <v>40</v>
      </c>
      <c r="K314" s="25" t="s">
        <v>29</v>
      </c>
      <c r="L314" s="25" t="str">
        <f t="shared" si="69"/>
        <v>New</v>
      </c>
      <c r="M314" s="25" t="str">
        <f t="shared" si="70"/>
        <v>NA</v>
      </c>
      <c r="N314" s="129" t="s">
        <v>15</v>
      </c>
      <c r="O314" s="26">
        <v>137.78157005761233</v>
      </c>
      <c r="P314" s="26">
        <f t="shared" si="79"/>
        <v>28.93</v>
      </c>
      <c r="Q314" s="26">
        <f t="shared" si="80"/>
        <v>166.71</v>
      </c>
      <c r="R314" s="27" t="s">
        <v>15</v>
      </c>
      <c r="S314" s="94" t="s">
        <v>659</v>
      </c>
      <c r="T314" s="36">
        <f t="shared" si="81"/>
        <v>0</v>
      </c>
      <c r="U314" s="36">
        <f t="shared" si="82"/>
        <v>0</v>
      </c>
      <c r="V314" s="27" t="s">
        <v>39</v>
      </c>
      <c r="W314" s="10"/>
    </row>
    <row r="315" spans="1:23" ht="25.5" x14ac:dyDescent="0.2">
      <c r="A315" s="170" t="s">
        <v>705</v>
      </c>
      <c r="B315" s="23" t="s">
        <v>483</v>
      </c>
      <c r="C315" s="38" t="s">
        <v>533</v>
      </c>
      <c r="D315" s="637" t="s">
        <v>555</v>
      </c>
      <c r="E315" s="6" t="s">
        <v>556</v>
      </c>
      <c r="F315" s="124"/>
      <c r="G315" s="174">
        <v>0</v>
      </c>
      <c r="H315" s="28" t="s">
        <v>360</v>
      </c>
      <c r="I315" s="439" t="s">
        <v>557</v>
      </c>
      <c r="J315" s="31">
        <v>20</v>
      </c>
      <c r="K315" s="29">
        <v>8090.84</v>
      </c>
      <c r="L315" s="29">
        <f t="shared" si="69"/>
        <v>1779.98</v>
      </c>
      <c r="M315" s="29">
        <f t="shared" si="70"/>
        <v>9870.82</v>
      </c>
      <c r="N315" s="128" t="s">
        <v>487</v>
      </c>
      <c r="O315" s="30">
        <v>9174.2006461168057</v>
      </c>
      <c r="P315" s="30">
        <f t="shared" si="79"/>
        <v>1926.58</v>
      </c>
      <c r="Q315" s="30">
        <f t="shared" si="80"/>
        <v>11100.78</v>
      </c>
      <c r="R315" s="31" t="s">
        <v>487</v>
      </c>
      <c r="S315" s="98" t="s">
        <v>659</v>
      </c>
      <c r="T315" s="45">
        <f t="shared" si="81"/>
        <v>0.12460565586243089</v>
      </c>
      <c r="U315" s="45">
        <f t="shared" si="82"/>
        <v>0</v>
      </c>
      <c r="V315" s="31" t="s">
        <v>39</v>
      </c>
      <c r="W315" s="11"/>
    </row>
    <row r="316" spans="1:23" ht="25.5" x14ac:dyDescent="0.2">
      <c r="A316" s="170" t="s">
        <v>705</v>
      </c>
      <c r="B316" s="22" t="s">
        <v>483</v>
      </c>
      <c r="C316" s="37" t="s">
        <v>533</v>
      </c>
      <c r="D316" s="636" t="s">
        <v>558</v>
      </c>
      <c r="E316" s="2" t="s">
        <v>559</v>
      </c>
      <c r="F316" s="123"/>
      <c r="G316" s="173">
        <v>9.0985407396515245E-3</v>
      </c>
      <c r="H316" s="24" t="s">
        <v>360</v>
      </c>
      <c r="I316" s="440" t="s">
        <v>560</v>
      </c>
      <c r="J316" s="27">
        <v>60</v>
      </c>
      <c r="K316" s="25" t="s">
        <v>29</v>
      </c>
      <c r="L316" s="25" t="str">
        <f t="shared" si="69"/>
        <v>New</v>
      </c>
      <c r="M316" s="25" t="str">
        <f t="shared" si="70"/>
        <v>NA</v>
      </c>
      <c r="N316" s="129" t="s">
        <v>15</v>
      </c>
      <c r="O316" s="26">
        <v>290.97491314312407</v>
      </c>
      <c r="P316" s="26">
        <f t="shared" si="79"/>
        <v>61.1</v>
      </c>
      <c r="Q316" s="26">
        <f t="shared" si="80"/>
        <v>352.07</v>
      </c>
      <c r="R316" s="27" t="s">
        <v>15</v>
      </c>
      <c r="S316" s="99" t="s">
        <v>659</v>
      </c>
      <c r="T316" s="46">
        <f t="shared" si="81"/>
        <v>0</v>
      </c>
      <c r="U316" s="46">
        <f t="shared" si="82"/>
        <v>0</v>
      </c>
      <c r="V316" s="27" t="s">
        <v>39</v>
      </c>
      <c r="W316" s="10"/>
    </row>
    <row r="317" spans="1:23" s="182" customFormat="1" ht="9.9499999999999993" customHeight="1" x14ac:dyDescent="0.2">
      <c r="A317" s="178"/>
      <c r="B317" s="179"/>
      <c r="C317" s="180"/>
      <c r="D317" s="744"/>
      <c r="E317" s="745"/>
      <c r="F317" s="746"/>
      <c r="G317" s="747"/>
      <c r="H317" s="744"/>
      <c r="I317" s="748"/>
      <c r="J317" s="749"/>
      <c r="K317" s="750"/>
      <c r="L317" s="750"/>
      <c r="M317" s="750"/>
      <c r="N317" s="749"/>
      <c r="O317" s="750"/>
      <c r="P317" s="750"/>
      <c r="Q317" s="750"/>
      <c r="R317" s="749"/>
      <c r="S317" s="751"/>
      <c r="T317" s="752"/>
      <c r="U317" s="752"/>
      <c r="V317" s="749"/>
      <c r="W317" s="753"/>
    </row>
    <row r="318" spans="1:23" ht="18.75" thickBot="1" x14ac:dyDescent="0.25">
      <c r="A318" s="170" t="s">
        <v>705</v>
      </c>
      <c r="B318" s="1" t="s">
        <v>0</v>
      </c>
      <c r="C318" s="177"/>
      <c r="D318" s="710" t="s">
        <v>561</v>
      </c>
      <c r="E318" s="711"/>
      <c r="F318" s="711"/>
      <c r="G318" s="712"/>
      <c r="H318" s="713"/>
      <c r="I318" s="714"/>
      <c r="J318" s="711"/>
      <c r="K318" s="715"/>
      <c r="L318" s="715"/>
      <c r="M318" s="728"/>
      <c r="N318" s="711"/>
      <c r="O318" s="716"/>
      <c r="P318" s="717"/>
      <c r="Q318" s="730"/>
      <c r="R318" s="711"/>
      <c r="S318" s="711"/>
      <c r="T318" s="718"/>
      <c r="U318" s="718"/>
      <c r="V318" s="719"/>
      <c r="W318" s="720"/>
    </row>
    <row r="319" spans="1:23" ht="39" thickBot="1" x14ac:dyDescent="0.25">
      <c r="A319" s="170" t="s">
        <v>705</v>
      </c>
      <c r="B319" s="1" t="s">
        <v>0</v>
      </c>
      <c r="C319" s="169" t="s">
        <v>1</v>
      </c>
      <c r="D319" s="721" t="s">
        <v>2</v>
      </c>
      <c r="E319" s="711" t="s">
        <v>3</v>
      </c>
      <c r="F319" s="711" t="s">
        <v>706</v>
      </c>
      <c r="G319" s="712" t="s">
        <v>780</v>
      </c>
      <c r="H319" s="722" t="s">
        <v>4</v>
      </c>
      <c r="I319" s="714" t="s">
        <v>5</v>
      </c>
      <c r="J319" s="723" t="s">
        <v>624</v>
      </c>
      <c r="K319" s="724" t="s">
        <v>698</v>
      </c>
      <c r="L319" s="724" t="s">
        <v>699</v>
      </c>
      <c r="M319" s="755" t="s">
        <v>700</v>
      </c>
      <c r="N319" s="723" t="s">
        <v>6</v>
      </c>
      <c r="O319" s="716" t="s">
        <v>702</v>
      </c>
      <c r="P319" s="717" t="s">
        <v>703</v>
      </c>
      <c r="Q319" s="661" t="s">
        <v>704</v>
      </c>
      <c r="R319" s="711" t="s">
        <v>6</v>
      </c>
      <c r="S319" s="711" t="s">
        <v>651</v>
      </c>
      <c r="T319" s="725" t="s">
        <v>714</v>
      </c>
      <c r="U319" s="725" t="s">
        <v>715</v>
      </c>
      <c r="V319" s="726" t="s">
        <v>8</v>
      </c>
      <c r="W319" s="727" t="s">
        <v>9</v>
      </c>
    </row>
    <row r="320" spans="1:23" ht="25.5" x14ac:dyDescent="0.2">
      <c r="A320" s="170" t="s">
        <v>705</v>
      </c>
      <c r="B320" s="23" t="s">
        <v>483</v>
      </c>
      <c r="C320" s="38" t="s">
        <v>561</v>
      </c>
      <c r="D320" s="637" t="s">
        <v>562</v>
      </c>
      <c r="E320" s="6" t="s">
        <v>15125</v>
      </c>
      <c r="F320" s="124"/>
      <c r="G320" s="174">
        <v>0</v>
      </c>
      <c r="H320" s="28"/>
      <c r="I320" s="439" t="s">
        <v>562</v>
      </c>
      <c r="J320" s="31" t="s">
        <v>404</v>
      </c>
      <c r="K320" s="29">
        <v>144261.46</v>
      </c>
      <c r="L320" s="29">
        <f t="shared" si="69"/>
        <v>31737.52</v>
      </c>
      <c r="M320" s="29">
        <f t="shared" si="70"/>
        <v>175998.97999999998</v>
      </c>
      <c r="N320" s="128"/>
      <c r="O320" s="30">
        <v>90000</v>
      </c>
      <c r="P320" s="30">
        <f>ROUND(O320*0.21,2)</f>
        <v>18900</v>
      </c>
      <c r="Q320" s="30">
        <f t="shared" ref="Q320:Q322" si="83">ROUND(SUM(O320:P320),2)</f>
        <v>108900</v>
      </c>
      <c r="R320" s="31" t="s">
        <v>487</v>
      </c>
      <c r="S320" s="98" t="s">
        <v>659</v>
      </c>
      <c r="T320" s="45">
        <f>IF(M320="NA",0,Q320/M320-1)</f>
        <v>-0.38124641404171766</v>
      </c>
      <c r="U320" s="45">
        <f>IF(G320=0,0,G320*T320)</f>
        <v>0</v>
      </c>
      <c r="V320" s="31" t="s">
        <v>230</v>
      </c>
      <c r="W320" s="32"/>
    </row>
    <row r="321" spans="1:23" ht="25.5" x14ac:dyDescent="0.2">
      <c r="A321" s="170" t="s">
        <v>705</v>
      </c>
      <c r="B321" s="22" t="s">
        <v>483</v>
      </c>
      <c r="C321" s="37" t="s">
        <v>561</v>
      </c>
      <c r="D321" s="636" t="s">
        <v>563</v>
      </c>
      <c r="E321" s="2" t="s">
        <v>15126</v>
      </c>
      <c r="F321" s="123"/>
      <c r="G321" s="173">
        <v>0</v>
      </c>
      <c r="H321" s="24"/>
      <c r="I321" s="440" t="s">
        <v>563</v>
      </c>
      <c r="J321" s="27" t="s">
        <v>404</v>
      </c>
      <c r="K321" s="25" t="s">
        <v>29</v>
      </c>
      <c r="L321" s="25" t="str">
        <f t="shared" si="69"/>
        <v>New</v>
      </c>
      <c r="M321" s="25" t="str">
        <f t="shared" si="70"/>
        <v>NA</v>
      </c>
      <c r="N321" s="129"/>
      <c r="O321" s="26">
        <v>155000</v>
      </c>
      <c r="P321" s="26">
        <f>ROUND(O321*0.21,2)</f>
        <v>32550</v>
      </c>
      <c r="Q321" s="26">
        <f t="shared" si="83"/>
        <v>187550</v>
      </c>
      <c r="R321" s="27" t="s">
        <v>487</v>
      </c>
      <c r="S321" s="99" t="s">
        <v>659</v>
      </c>
      <c r="T321" s="46">
        <f>IF(M321="NA",0,Q321/M321-1)</f>
        <v>0</v>
      </c>
      <c r="U321" s="46">
        <f>IF(G321=0,0,G321*T321)</f>
        <v>0</v>
      </c>
      <c r="V321" s="27" t="s">
        <v>230</v>
      </c>
      <c r="W321" s="33"/>
    </row>
    <row r="322" spans="1:23" ht="25.5" x14ac:dyDescent="0.2">
      <c r="A322" s="170" t="s">
        <v>705</v>
      </c>
      <c r="B322" s="23" t="s">
        <v>483</v>
      </c>
      <c r="C322" s="38" t="s">
        <v>561</v>
      </c>
      <c r="D322" s="637" t="s">
        <v>564</v>
      </c>
      <c r="E322" s="6" t="s">
        <v>15124</v>
      </c>
      <c r="F322" s="124"/>
      <c r="G322" s="174">
        <v>0</v>
      </c>
      <c r="H322" s="28"/>
      <c r="I322" s="439" t="s">
        <v>564</v>
      </c>
      <c r="J322" s="31" t="s">
        <v>404</v>
      </c>
      <c r="K322" s="29" t="s">
        <v>29</v>
      </c>
      <c r="L322" s="29" t="str">
        <f t="shared" si="69"/>
        <v>New</v>
      </c>
      <c r="M322" s="29" t="str">
        <f t="shared" si="70"/>
        <v>NA</v>
      </c>
      <c r="N322" s="128"/>
      <c r="O322" s="30">
        <v>200000</v>
      </c>
      <c r="P322" s="30">
        <f>ROUND(O322*0.21,2)</f>
        <v>42000</v>
      </c>
      <c r="Q322" s="30">
        <f t="shared" si="83"/>
        <v>242000</v>
      </c>
      <c r="R322" s="31" t="s">
        <v>487</v>
      </c>
      <c r="S322" s="98" t="s">
        <v>659</v>
      </c>
      <c r="T322" s="45">
        <f>IF(M322="NA",0,Q322/M322-1)</f>
        <v>0</v>
      </c>
      <c r="U322" s="45">
        <f>IF(G322=0,0,G322*T322)</f>
        <v>0</v>
      </c>
      <c r="V322" s="31" t="s">
        <v>230</v>
      </c>
      <c r="W322" s="32"/>
    </row>
    <row r="323" spans="1:23" s="182" customFormat="1" ht="9.9499999999999993" customHeight="1" x14ac:dyDescent="0.2">
      <c r="A323" s="178"/>
      <c r="B323" s="179"/>
      <c r="C323" s="180"/>
      <c r="D323" s="744"/>
      <c r="E323" s="745"/>
      <c r="F323" s="746"/>
      <c r="G323" s="747"/>
      <c r="H323" s="744"/>
      <c r="I323" s="748"/>
      <c r="J323" s="749"/>
      <c r="K323" s="750"/>
      <c r="L323" s="750"/>
      <c r="M323" s="750"/>
      <c r="N323" s="749"/>
      <c r="O323" s="750"/>
      <c r="P323" s="750"/>
      <c r="Q323" s="750"/>
      <c r="R323" s="749"/>
      <c r="S323" s="751"/>
      <c r="T323" s="752"/>
      <c r="U323" s="752"/>
      <c r="V323" s="749"/>
      <c r="W323" s="753"/>
    </row>
    <row r="324" spans="1:23" ht="18.75" thickBot="1" x14ac:dyDescent="0.25">
      <c r="A324" s="170" t="s">
        <v>705</v>
      </c>
      <c r="B324" s="1" t="s">
        <v>0</v>
      </c>
      <c r="C324" s="177"/>
      <c r="D324" s="710" t="s">
        <v>15123</v>
      </c>
      <c r="E324" s="711"/>
      <c r="F324" s="711"/>
      <c r="G324" s="712"/>
      <c r="H324" s="713"/>
      <c r="I324" s="714"/>
      <c r="J324" s="711"/>
      <c r="K324" s="715"/>
      <c r="L324" s="715"/>
      <c r="M324" s="728"/>
      <c r="N324" s="711"/>
      <c r="O324" s="716"/>
      <c r="P324" s="717"/>
      <c r="Q324" s="730"/>
      <c r="R324" s="711"/>
      <c r="S324" s="711"/>
      <c r="T324" s="718"/>
      <c r="U324" s="718"/>
      <c r="V324" s="719"/>
      <c r="W324" s="720"/>
    </row>
    <row r="325" spans="1:23" ht="39" thickBot="1" x14ac:dyDescent="0.25">
      <c r="A325" s="170" t="s">
        <v>705</v>
      </c>
      <c r="B325" s="1" t="s">
        <v>0</v>
      </c>
      <c r="C325" s="169" t="s">
        <v>1</v>
      </c>
      <c r="D325" s="721" t="s">
        <v>2</v>
      </c>
      <c r="E325" s="711" t="s">
        <v>3</v>
      </c>
      <c r="F325" s="711" t="s">
        <v>706</v>
      </c>
      <c r="G325" s="712" t="s">
        <v>780</v>
      </c>
      <c r="H325" s="722" t="s">
        <v>4</v>
      </c>
      <c r="I325" s="714" t="s">
        <v>5</v>
      </c>
      <c r="J325" s="723" t="s">
        <v>624</v>
      </c>
      <c r="K325" s="724" t="s">
        <v>698</v>
      </c>
      <c r="L325" s="724" t="s">
        <v>699</v>
      </c>
      <c r="M325" s="755" t="s">
        <v>700</v>
      </c>
      <c r="N325" s="723" t="s">
        <v>6</v>
      </c>
      <c r="O325" s="716" t="s">
        <v>702</v>
      </c>
      <c r="P325" s="717" t="s">
        <v>703</v>
      </c>
      <c r="Q325" s="661" t="s">
        <v>704</v>
      </c>
      <c r="R325" s="711" t="s">
        <v>6</v>
      </c>
      <c r="S325" s="711" t="s">
        <v>651</v>
      </c>
      <c r="T325" s="725" t="s">
        <v>714</v>
      </c>
      <c r="U325" s="725" t="s">
        <v>715</v>
      </c>
      <c r="V325" s="726" t="s">
        <v>8</v>
      </c>
      <c r="W325" s="727" t="s">
        <v>9</v>
      </c>
    </row>
    <row r="326" spans="1:23" ht="72.95" customHeight="1" x14ac:dyDescent="0.2">
      <c r="A326" s="170" t="s">
        <v>705</v>
      </c>
      <c r="B326" s="22" t="s">
        <v>483</v>
      </c>
      <c r="C326" s="37" t="s">
        <v>565</v>
      </c>
      <c r="D326" s="636" t="s">
        <v>566</v>
      </c>
      <c r="E326" s="2" t="s">
        <v>567</v>
      </c>
      <c r="F326" s="123"/>
      <c r="G326" s="173">
        <v>4.6398253274619362E-3</v>
      </c>
      <c r="H326" s="24" t="s">
        <v>568</v>
      </c>
      <c r="I326" s="440" t="s">
        <v>569</v>
      </c>
      <c r="J326" s="27">
        <v>80</v>
      </c>
      <c r="K326" s="25">
        <v>163.34</v>
      </c>
      <c r="L326" s="25">
        <f t="shared" si="69"/>
        <v>35.93</v>
      </c>
      <c r="M326" s="25">
        <f t="shared" si="70"/>
        <v>199.27</v>
      </c>
      <c r="N326" s="129" t="s">
        <v>15</v>
      </c>
      <c r="O326" s="26">
        <v>282.17550000000006</v>
      </c>
      <c r="P326" s="26">
        <f t="shared" ref="P326:P338" si="84">ROUND(O326*0.21,2)</f>
        <v>59.26</v>
      </c>
      <c r="Q326" s="26">
        <f t="shared" ref="Q326:Q338" si="85">ROUND(SUM(O326:P326),2)</f>
        <v>341.44</v>
      </c>
      <c r="R326" s="27" t="s">
        <v>15</v>
      </c>
      <c r="S326" s="99" t="s">
        <v>659</v>
      </c>
      <c r="T326" s="46">
        <f t="shared" ref="T326:T338" si="86">IF(M326="NA",0,Q326/M326-1)</f>
        <v>0.71345410749234706</v>
      </c>
      <c r="U326" s="46">
        <f t="shared" ref="U326:U338" si="87">IF(G326=0,0,G326*T326)</f>
        <v>3.3103024379247427E-3</v>
      </c>
      <c r="V326" s="27" t="s">
        <v>39</v>
      </c>
      <c r="W326" s="10" t="s">
        <v>15135</v>
      </c>
    </row>
    <row r="327" spans="1:23" x14ac:dyDescent="0.2">
      <c r="A327" s="170" t="s">
        <v>705</v>
      </c>
      <c r="B327" s="23" t="s">
        <v>483</v>
      </c>
      <c r="C327" s="38" t="s">
        <v>565</v>
      </c>
      <c r="D327" s="637" t="s">
        <v>571</v>
      </c>
      <c r="E327" s="6" t="s">
        <v>572</v>
      </c>
      <c r="F327" s="124"/>
      <c r="G327" s="174">
        <v>4.3620545001173887E-4</v>
      </c>
      <c r="H327" s="28" t="s">
        <v>573</v>
      </c>
      <c r="I327" s="439" t="s">
        <v>574</v>
      </c>
      <c r="J327" s="31">
        <v>80</v>
      </c>
      <c r="K327" s="29">
        <v>442.5</v>
      </c>
      <c r="L327" s="29">
        <f t="shared" si="69"/>
        <v>97.35</v>
      </c>
      <c r="M327" s="29">
        <f t="shared" si="70"/>
        <v>539.85</v>
      </c>
      <c r="N327" s="128" t="s">
        <v>15</v>
      </c>
      <c r="O327" s="30">
        <v>409.58708636363633</v>
      </c>
      <c r="P327" s="30">
        <f t="shared" si="84"/>
        <v>86.01</v>
      </c>
      <c r="Q327" s="30">
        <f t="shared" si="85"/>
        <v>495.6</v>
      </c>
      <c r="R327" s="31" t="s">
        <v>15</v>
      </c>
      <c r="S327" s="98" t="s">
        <v>659</v>
      </c>
      <c r="T327" s="45">
        <f t="shared" si="86"/>
        <v>-8.1967213114754078E-2</v>
      </c>
      <c r="U327" s="45">
        <f t="shared" si="87"/>
        <v>-3.5754545082929406E-5</v>
      </c>
      <c r="V327" s="31" t="s">
        <v>39</v>
      </c>
      <c r="W327" s="11" t="s">
        <v>570</v>
      </c>
    </row>
    <row r="328" spans="1:23" ht="48" customHeight="1" x14ac:dyDescent="0.2">
      <c r="A328" s="170" t="s">
        <v>705</v>
      </c>
      <c r="B328" s="22" t="s">
        <v>483</v>
      </c>
      <c r="C328" s="37" t="s">
        <v>565</v>
      </c>
      <c r="D328" s="636" t="s">
        <v>575</v>
      </c>
      <c r="E328" s="2" t="s">
        <v>576</v>
      </c>
      <c r="F328" s="123"/>
      <c r="G328" s="173">
        <v>3.0099639158710453E-4</v>
      </c>
      <c r="H328" s="24" t="s">
        <v>577</v>
      </c>
      <c r="I328" s="440" t="s">
        <v>578</v>
      </c>
      <c r="J328" s="27">
        <v>50</v>
      </c>
      <c r="K328" s="25">
        <v>298.25</v>
      </c>
      <c r="L328" s="25">
        <f t="shared" si="69"/>
        <v>65.62</v>
      </c>
      <c r="M328" s="25">
        <f t="shared" si="70"/>
        <v>363.87</v>
      </c>
      <c r="N328" s="129" t="s">
        <v>15</v>
      </c>
      <c r="O328" s="26">
        <v>196.2766666666667</v>
      </c>
      <c r="P328" s="26">
        <f t="shared" si="84"/>
        <v>41.22</v>
      </c>
      <c r="Q328" s="26">
        <f t="shared" si="85"/>
        <v>237.5</v>
      </c>
      <c r="R328" s="27" t="s">
        <v>15</v>
      </c>
      <c r="S328" s="99" t="s">
        <v>659</v>
      </c>
      <c r="T328" s="46">
        <f t="shared" si="86"/>
        <v>-0.34729436337153374</v>
      </c>
      <c r="U328" s="46">
        <f t="shared" si="87"/>
        <v>-1.0453435019337235E-4</v>
      </c>
      <c r="V328" s="27" t="s">
        <v>39</v>
      </c>
      <c r="W328" s="10" t="s">
        <v>15119</v>
      </c>
    </row>
    <row r="329" spans="1:23" ht="38.25" x14ac:dyDescent="0.2">
      <c r="A329" s="170" t="s">
        <v>705</v>
      </c>
      <c r="B329" s="23" t="s">
        <v>483</v>
      </c>
      <c r="C329" s="38" t="s">
        <v>565</v>
      </c>
      <c r="D329" s="637" t="s">
        <v>579</v>
      </c>
      <c r="E329" s="6" t="s">
        <v>580</v>
      </c>
      <c r="F329" s="124"/>
      <c r="G329" s="174">
        <v>4.5837648449871092E-5</v>
      </c>
      <c r="H329" s="28" t="s">
        <v>581</v>
      </c>
      <c r="I329" s="439" t="s">
        <v>582</v>
      </c>
      <c r="J329" s="31">
        <v>50</v>
      </c>
      <c r="K329" s="29">
        <v>318.79000000000002</v>
      </c>
      <c r="L329" s="29">
        <f t="shared" ref="L329:L342" si="88">IF(K329="New","New",ROUND(K329*0.22,2))</f>
        <v>70.13</v>
      </c>
      <c r="M329" s="29">
        <f t="shared" ref="M329:M342" si="89">IF(K329="New","NA",K329+L329)</f>
        <v>388.92</v>
      </c>
      <c r="N329" s="128" t="s">
        <v>15</v>
      </c>
      <c r="O329" s="30">
        <v>196.2766666666667</v>
      </c>
      <c r="P329" s="30">
        <f t="shared" si="84"/>
        <v>41.22</v>
      </c>
      <c r="Q329" s="30">
        <f t="shared" si="85"/>
        <v>237.5</v>
      </c>
      <c r="R329" s="31" t="s">
        <v>15</v>
      </c>
      <c r="S329" s="98" t="s">
        <v>659</v>
      </c>
      <c r="T329" s="45">
        <f t="shared" si="86"/>
        <v>-0.3893345675203127</v>
      </c>
      <c r="U329" s="45">
        <f t="shared" si="87"/>
        <v>-1.7846181035378693E-5</v>
      </c>
      <c r="V329" s="31" t="s">
        <v>39</v>
      </c>
      <c r="W329" s="11" t="s">
        <v>15120</v>
      </c>
    </row>
    <row r="330" spans="1:23" ht="38.25" x14ac:dyDescent="0.2">
      <c r="A330" s="170" t="s">
        <v>705</v>
      </c>
      <c r="B330" s="22" t="s">
        <v>483</v>
      </c>
      <c r="C330" s="37" t="s">
        <v>565</v>
      </c>
      <c r="D330" s="636" t="s">
        <v>583</v>
      </c>
      <c r="E330" s="2" t="s">
        <v>584</v>
      </c>
      <c r="F330" s="123"/>
      <c r="G330" s="173">
        <v>1.3121791522538399E-4</v>
      </c>
      <c r="H330" s="24" t="s">
        <v>585</v>
      </c>
      <c r="I330" s="440" t="s">
        <v>586</v>
      </c>
      <c r="J330" s="27">
        <v>80</v>
      </c>
      <c r="K330" s="25">
        <v>614.79999999999995</v>
      </c>
      <c r="L330" s="25">
        <f t="shared" si="88"/>
        <v>135.26</v>
      </c>
      <c r="M330" s="25">
        <f t="shared" si="89"/>
        <v>750.06</v>
      </c>
      <c r="N330" s="129" t="s">
        <v>15</v>
      </c>
      <c r="O330" s="26">
        <v>390</v>
      </c>
      <c r="P330" s="26">
        <f t="shared" si="84"/>
        <v>81.900000000000006</v>
      </c>
      <c r="Q330" s="26">
        <f t="shared" si="85"/>
        <v>471.9</v>
      </c>
      <c r="R330" s="27" t="s">
        <v>15</v>
      </c>
      <c r="S330" s="99" t="s">
        <v>659</v>
      </c>
      <c r="T330" s="46">
        <f t="shared" si="86"/>
        <v>-0.37085033197344208</v>
      </c>
      <c r="U330" s="46">
        <f t="shared" si="87"/>
        <v>-4.8662207422196636E-5</v>
      </c>
      <c r="V330" s="27" t="s">
        <v>39</v>
      </c>
      <c r="W330" s="10" t="s">
        <v>15121</v>
      </c>
    </row>
    <row r="331" spans="1:23" x14ac:dyDescent="0.2">
      <c r="A331" s="170" t="s">
        <v>705</v>
      </c>
      <c r="B331" s="23" t="s">
        <v>483</v>
      </c>
      <c r="C331" s="38" t="s">
        <v>565</v>
      </c>
      <c r="D331" s="637" t="s">
        <v>587</v>
      </c>
      <c r="E331" s="6" t="s">
        <v>588</v>
      </c>
      <c r="F331" s="124"/>
      <c r="G331" s="174">
        <v>3.9662440238395396E-3</v>
      </c>
      <c r="H331" s="28" t="s">
        <v>589</v>
      </c>
      <c r="I331" s="439" t="s">
        <v>590</v>
      </c>
      <c r="J331" s="31">
        <v>80</v>
      </c>
      <c r="K331" s="29">
        <v>163.34</v>
      </c>
      <c r="L331" s="29">
        <f t="shared" si="88"/>
        <v>35.93</v>
      </c>
      <c r="M331" s="29">
        <f t="shared" si="89"/>
        <v>199.27</v>
      </c>
      <c r="N331" s="128" t="s">
        <v>15</v>
      </c>
      <c r="O331" s="30">
        <v>282.17550000000006</v>
      </c>
      <c r="P331" s="30">
        <f t="shared" si="84"/>
        <v>59.26</v>
      </c>
      <c r="Q331" s="30">
        <f t="shared" si="85"/>
        <v>341.44</v>
      </c>
      <c r="R331" s="31" t="s">
        <v>15</v>
      </c>
      <c r="S331" s="98" t="s">
        <v>659</v>
      </c>
      <c r="T331" s="45">
        <f t="shared" si="86"/>
        <v>0.71345410749234706</v>
      </c>
      <c r="U331" s="45">
        <f t="shared" si="87"/>
        <v>2.829733090125294E-3</v>
      </c>
      <c r="V331" s="31" t="s">
        <v>39</v>
      </c>
      <c r="W331" s="11" t="s">
        <v>15095</v>
      </c>
    </row>
    <row r="332" spans="1:23" ht="25.5" x14ac:dyDescent="0.2">
      <c r="A332" s="170" t="s">
        <v>705</v>
      </c>
      <c r="B332" s="22" t="s">
        <v>483</v>
      </c>
      <c r="C332" s="37" t="s">
        <v>565</v>
      </c>
      <c r="D332" s="636" t="s">
        <v>591</v>
      </c>
      <c r="E332" s="2" t="s">
        <v>592</v>
      </c>
      <c r="F332" s="123"/>
      <c r="G332" s="173">
        <v>1.6842192524813009E-3</v>
      </c>
      <c r="H332" s="24" t="s">
        <v>593</v>
      </c>
      <c r="I332" s="440" t="s">
        <v>594</v>
      </c>
      <c r="J332" s="27">
        <v>80</v>
      </c>
      <c r="K332" s="25">
        <v>279.24</v>
      </c>
      <c r="L332" s="25">
        <f t="shared" si="88"/>
        <v>61.43</v>
      </c>
      <c r="M332" s="25">
        <f t="shared" si="89"/>
        <v>340.67</v>
      </c>
      <c r="N332" s="129" t="s">
        <v>15</v>
      </c>
      <c r="O332" s="26">
        <v>223.27800000000005</v>
      </c>
      <c r="P332" s="26">
        <f t="shared" si="84"/>
        <v>46.89</v>
      </c>
      <c r="Q332" s="26">
        <f t="shared" si="85"/>
        <v>270.17</v>
      </c>
      <c r="R332" s="27" t="s">
        <v>15</v>
      </c>
      <c r="S332" s="99" t="s">
        <v>659</v>
      </c>
      <c r="T332" s="46">
        <f t="shared" si="86"/>
        <v>-0.20694513752311616</v>
      </c>
      <c r="U332" s="46">
        <f t="shared" si="87"/>
        <v>-3.4854098482382269E-4</v>
      </c>
      <c r="V332" s="27" t="s">
        <v>184</v>
      </c>
      <c r="W332" s="10"/>
    </row>
    <row r="333" spans="1:23" ht="25.5" x14ac:dyDescent="0.2">
      <c r="A333" s="170" t="s">
        <v>705</v>
      </c>
      <c r="B333" s="23" t="s">
        <v>483</v>
      </c>
      <c r="C333" s="38" t="s">
        <v>565</v>
      </c>
      <c r="D333" s="637" t="s">
        <v>595</v>
      </c>
      <c r="E333" s="6" t="s">
        <v>596</v>
      </c>
      <c r="F333" s="124"/>
      <c r="G333" s="174">
        <v>5.3497451269986229E-3</v>
      </c>
      <c r="H333" s="28" t="s">
        <v>597</v>
      </c>
      <c r="I333" s="439" t="s">
        <v>598</v>
      </c>
      <c r="J333" s="31">
        <v>80</v>
      </c>
      <c r="K333" s="29">
        <v>467.2</v>
      </c>
      <c r="L333" s="29">
        <f t="shared" si="88"/>
        <v>102.78</v>
      </c>
      <c r="M333" s="29">
        <f t="shared" si="89"/>
        <v>569.98</v>
      </c>
      <c r="N333" s="128" t="s">
        <v>15</v>
      </c>
      <c r="O333" s="30">
        <v>330</v>
      </c>
      <c r="P333" s="30">
        <f t="shared" si="84"/>
        <v>69.3</v>
      </c>
      <c r="Q333" s="30">
        <f t="shared" si="85"/>
        <v>399.3</v>
      </c>
      <c r="R333" s="31" t="s">
        <v>15</v>
      </c>
      <c r="S333" s="98" t="s">
        <v>659</v>
      </c>
      <c r="T333" s="45">
        <f t="shared" si="86"/>
        <v>-0.29944910347731502</v>
      </c>
      <c r="U333" s="45">
        <f t="shared" si="87"/>
        <v>-1.6019763821118725E-3</v>
      </c>
      <c r="V333" s="31" t="s">
        <v>39</v>
      </c>
      <c r="W333" s="11" t="s">
        <v>599</v>
      </c>
    </row>
    <row r="334" spans="1:23" ht="25.5" x14ac:dyDescent="0.2">
      <c r="A334" s="170" t="s">
        <v>705</v>
      </c>
      <c r="B334" s="22" t="s">
        <v>483</v>
      </c>
      <c r="C334" s="37" t="s">
        <v>565</v>
      </c>
      <c r="D334" s="636" t="s">
        <v>600</v>
      </c>
      <c r="E334" s="2" t="s">
        <v>601</v>
      </c>
      <c r="F334" s="123"/>
      <c r="G334" s="173">
        <v>0</v>
      </c>
      <c r="H334" s="24" t="s">
        <v>602</v>
      </c>
      <c r="I334" s="440" t="s">
        <v>603</v>
      </c>
      <c r="J334" s="27">
        <v>80</v>
      </c>
      <c r="K334" s="25">
        <v>308.91000000000003</v>
      </c>
      <c r="L334" s="25">
        <f t="shared" si="88"/>
        <v>67.959999999999994</v>
      </c>
      <c r="M334" s="25">
        <f t="shared" si="89"/>
        <v>376.87</v>
      </c>
      <c r="N334" s="129" t="s">
        <v>15</v>
      </c>
      <c r="O334" s="26">
        <v>159.57574829931971</v>
      </c>
      <c r="P334" s="26">
        <f t="shared" si="84"/>
        <v>33.51</v>
      </c>
      <c r="Q334" s="26">
        <f t="shared" si="85"/>
        <v>193.09</v>
      </c>
      <c r="R334" s="27" t="s">
        <v>15</v>
      </c>
      <c r="S334" s="99" t="s">
        <v>659</v>
      </c>
      <c r="T334" s="46">
        <f t="shared" si="86"/>
        <v>-0.4876482606734418</v>
      </c>
      <c r="U334" s="46">
        <f t="shared" si="87"/>
        <v>0</v>
      </c>
      <c r="V334" s="27" t="s">
        <v>195</v>
      </c>
      <c r="W334" s="10"/>
    </row>
    <row r="335" spans="1:23" ht="25.5" x14ac:dyDescent="0.2">
      <c r="A335" s="170" t="s">
        <v>705</v>
      </c>
      <c r="B335" s="23" t="s">
        <v>483</v>
      </c>
      <c r="C335" s="38" t="s">
        <v>565</v>
      </c>
      <c r="D335" s="637" t="s">
        <v>604</v>
      </c>
      <c r="E335" s="6" t="s">
        <v>605</v>
      </c>
      <c r="F335" s="124"/>
      <c r="G335" s="174">
        <v>1.2191702173094175E-3</v>
      </c>
      <c r="H335" s="28" t="s">
        <v>606</v>
      </c>
      <c r="I335" s="439" t="s">
        <v>607</v>
      </c>
      <c r="J335" s="31">
        <v>80</v>
      </c>
      <c r="K335" s="29">
        <v>486</v>
      </c>
      <c r="L335" s="29">
        <f t="shared" si="88"/>
        <v>106.92</v>
      </c>
      <c r="M335" s="29">
        <f t="shared" si="89"/>
        <v>592.91999999999996</v>
      </c>
      <c r="N335" s="128" t="s">
        <v>15</v>
      </c>
      <c r="O335" s="30">
        <v>581.80048636363631</v>
      </c>
      <c r="P335" s="30">
        <f t="shared" si="84"/>
        <v>122.18</v>
      </c>
      <c r="Q335" s="30">
        <f t="shared" si="85"/>
        <v>703.98</v>
      </c>
      <c r="R335" s="31" t="s">
        <v>15</v>
      </c>
      <c r="S335" s="98" t="s">
        <v>659</v>
      </c>
      <c r="T335" s="45">
        <f t="shared" si="86"/>
        <v>0.1873102610807531</v>
      </c>
      <c r="U335" s="45">
        <f t="shared" si="87"/>
        <v>2.283630917061055E-4</v>
      </c>
      <c r="V335" s="31" t="s">
        <v>39</v>
      </c>
      <c r="W335" s="11" t="s">
        <v>570</v>
      </c>
    </row>
    <row r="336" spans="1:23" ht="25.5" x14ac:dyDescent="0.2">
      <c r="A336" s="170" t="s">
        <v>705</v>
      </c>
      <c r="B336" s="22" t="s">
        <v>483</v>
      </c>
      <c r="C336" s="37" t="s">
        <v>565</v>
      </c>
      <c r="D336" s="636" t="s">
        <v>608</v>
      </c>
      <c r="E336" s="2" t="s">
        <v>609</v>
      </c>
      <c r="F336" s="123"/>
      <c r="G336" s="173">
        <v>5.5837010252367492E-5</v>
      </c>
      <c r="H336" s="24" t="s">
        <v>610</v>
      </c>
      <c r="I336" s="440" t="s">
        <v>611</v>
      </c>
      <c r="J336" s="27">
        <v>80</v>
      </c>
      <c r="K336" s="25">
        <v>454.03</v>
      </c>
      <c r="L336" s="25">
        <f t="shared" si="88"/>
        <v>99.89</v>
      </c>
      <c r="M336" s="25">
        <f t="shared" si="89"/>
        <v>553.91999999999996</v>
      </c>
      <c r="N336" s="129" t="s">
        <v>15</v>
      </c>
      <c r="O336" s="26">
        <v>556.90836983321219</v>
      </c>
      <c r="P336" s="26">
        <f t="shared" si="84"/>
        <v>116.95</v>
      </c>
      <c r="Q336" s="26">
        <f t="shared" si="85"/>
        <v>673.86</v>
      </c>
      <c r="R336" s="27" t="s">
        <v>15</v>
      </c>
      <c r="S336" s="99" t="s">
        <v>659</v>
      </c>
      <c r="T336" s="46">
        <f t="shared" si="86"/>
        <v>0.21652946273830165</v>
      </c>
      <c r="U336" s="46">
        <f t="shared" si="87"/>
        <v>1.2090357830858173E-5</v>
      </c>
      <c r="V336" s="27" t="s">
        <v>39</v>
      </c>
      <c r="W336" s="10" t="s">
        <v>570</v>
      </c>
    </row>
    <row r="337" spans="1:23" x14ac:dyDescent="0.2">
      <c r="A337" s="170" t="s">
        <v>705</v>
      </c>
      <c r="B337" s="23" t="s">
        <v>483</v>
      </c>
      <c r="C337" s="38" t="s">
        <v>565</v>
      </c>
      <c r="D337" s="637" t="s">
        <v>612</v>
      </c>
      <c r="E337" s="6" t="s">
        <v>613</v>
      </c>
      <c r="F337" s="124"/>
      <c r="G337" s="174">
        <v>4.3822864263564241E-5</v>
      </c>
      <c r="H337" s="28" t="s">
        <v>614</v>
      </c>
      <c r="I337" s="439" t="s">
        <v>615</v>
      </c>
      <c r="J337" s="31">
        <v>80</v>
      </c>
      <c r="K337" s="29">
        <v>486</v>
      </c>
      <c r="L337" s="29">
        <f t="shared" si="88"/>
        <v>106.92</v>
      </c>
      <c r="M337" s="29">
        <f t="shared" si="89"/>
        <v>592.91999999999996</v>
      </c>
      <c r="N337" s="128" t="s">
        <v>15</v>
      </c>
      <c r="O337" s="30">
        <v>581.80048636363631</v>
      </c>
      <c r="P337" s="30">
        <f t="shared" si="84"/>
        <v>122.18</v>
      </c>
      <c r="Q337" s="30">
        <f t="shared" si="85"/>
        <v>703.98</v>
      </c>
      <c r="R337" s="31" t="s">
        <v>15</v>
      </c>
      <c r="S337" s="98" t="s">
        <v>659</v>
      </c>
      <c r="T337" s="45">
        <f t="shared" si="86"/>
        <v>0.1873102610807531</v>
      </c>
      <c r="U337" s="45">
        <f t="shared" si="87"/>
        <v>8.2084721465146223E-6</v>
      </c>
      <c r="V337" s="31" t="s">
        <v>39</v>
      </c>
      <c r="W337" s="11" t="s">
        <v>570</v>
      </c>
    </row>
    <row r="338" spans="1:23" ht="25.5" x14ac:dyDescent="0.2">
      <c r="A338" s="170" t="s">
        <v>705</v>
      </c>
      <c r="B338" s="22" t="s">
        <v>483</v>
      </c>
      <c r="C338" s="37" t="s">
        <v>565</v>
      </c>
      <c r="D338" s="636" t="s">
        <v>616</v>
      </c>
      <c r="E338" s="2" t="s">
        <v>617</v>
      </c>
      <c r="F338" s="123"/>
      <c r="G338" s="173">
        <v>0</v>
      </c>
      <c r="H338" s="24" t="s">
        <v>618</v>
      </c>
      <c r="I338" s="440" t="s">
        <v>619</v>
      </c>
      <c r="J338" s="27">
        <v>80</v>
      </c>
      <c r="K338" s="25">
        <v>614.79999999999995</v>
      </c>
      <c r="L338" s="25">
        <f t="shared" si="88"/>
        <v>135.26</v>
      </c>
      <c r="M338" s="25">
        <f t="shared" si="89"/>
        <v>750.06</v>
      </c>
      <c r="N338" s="129" t="s">
        <v>15</v>
      </c>
      <c r="O338" s="26">
        <v>581.80048636363631</v>
      </c>
      <c r="P338" s="26">
        <f t="shared" si="84"/>
        <v>122.18</v>
      </c>
      <c r="Q338" s="26">
        <f t="shared" si="85"/>
        <v>703.98</v>
      </c>
      <c r="R338" s="27" t="s">
        <v>15</v>
      </c>
      <c r="S338" s="99" t="s">
        <v>659</v>
      </c>
      <c r="T338" s="46">
        <f t="shared" si="86"/>
        <v>-6.1435085193184413E-2</v>
      </c>
      <c r="U338" s="46">
        <f t="shared" si="87"/>
        <v>0</v>
      </c>
      <c r="V338" s="27" t="s">
        <v>39</v>
      </c>
      <c r="W338" s="10" t="s">
        <v>570</v>
      </c>
    </row>
    <row r="339" spans="1:23" s="182" customFormat="1" ht="9.9499999999999993" customHeight="1" x14ac:dyDescent="0.2">
      <c r="A339" s="178"/>
      <c r="B339" s="179"/>
      <c r="C339" s="180"/>
      <c r="D339" s="744"/>
      <c r="E339" s="745"/>
      <c r="F339" s="746"/>
      <c r="G339" s="747"/>
      <c r="H339" s="744"/>
      <c r="I339" s="748"/>
      <c r="J339" s="749"/>
      <c r="K339" s="750"/>
      <c r="L339" s="750"/>
      <c r="M339" s="750"/>
      <c r="N339" s="749"/>
      <c r="O339" s="750"/>
      <c r="P339" s="750"/>
      <c r="Q339" s="750"/>
      <c r="R339" s="749"/>
      <c r="S339" s="751"/>
      <c r="T339" s="752"/>
      <c r="U339" s="752"/>
      <c r="V339" s="749"/>
      <c r="W339" s="753"/>
    </row>
    <row r="340" spans="1:23" ht="18.75" thickBot="1" x14ac:dyDescent="0.25">
      <c r="A340" s="170" t="s">
        <v>705</v>
      </c>
      <c r="B340" s="1" t="s">
        <v>0</v>
      </c>
      <c r="C340" s="177"/>
      <c r="D340" s="710" t="s">
        <v>620</v>
      </c>
      <c r="E340" s="711"/>
      <c r="F340" s="711"/>
      <c r="G340" s="712"/>
      <c r="H340" s="713"/>
      <c r="I340" s="714"/>
      <c r="J340" s="711"/>
      <c r="K340" s="715"/>
      <c r="L340" s="715"/>
      <c r="M340" s="728"/>
      <c r="N340" s="711"/>
      <c r="O340" s="716"/>
      <c r="P340" s="717"/>
      <c r="Q340" s="730"/>
      <c r="R340" s="711"/>
      <c r="S340" s="711"/>
      <c r="T340" s="718"/>
      <c r="U340" s="718"/>
      <c r="V340" s="719"/>
      <c r="W340" s="720"/>
    </row>
    <row r="341" spans="1:23" ht="39" thickBot="1" x14ac:dyDescent="0.25">
      <c r="A341" s="170" t="s">
        <v>705</v>
      </c>
      <c r="B341" s="1" t="s">
        <v>0</v>
      </c>
      <c r="C341" s="169" t="s">
        <v>1</v>
      </c>
      <c r="D341" s="721" t="s">
        <v>2</v>
      </c>
      <c r="E341" s="711" t="s">
        <v>3</v>
      </c>
      <c r="F341" s="711" t="s">
        <v>706</v>
      </c>
      <c r="G341" s="712" t="s">
        <v>780</v>
      </c>
      <c r="H341" s="722" t="s">
        <v>4</v>
      </c>
      <c r="I341" s="714" t="s">
        <v>5</v>
      </c>
      <c r="J341" s="723" t="s">
        <v>624</v>
      </c>
      <c r="K341" s="724" t="s">
        <v>698</v>
      </c>
      <c r="L341" s="724" t="s">
        <v>699</v>
      </c>
      <c r="M341" s="755" t="s">
        <v>700</v>
      </c>
      <c r="N341" s="723" t="s">
        <v>6</v>
      </c>
      <c r="O341" s="716" t="s">
        <v>702</v>
      </c>
      <c r="P341" s="717" t="s">
        <v>703</v>
      </c>
      <c r="Q341" s="661" t="s">
        <v>704</v>
      </c>
      <c r="R341" s="711" t="s">
        <v>6</v>
      </c>
      <c r="S341" s="711" t="s">
        <v>651</v>
      </c>
      <c r="T341" s="725" t="s">
        <v>714</v>
      </c>
      <c r="U341" s="725" t="s">
        <v>715</v>
      </c>
      <c r="V341" s="726" t="s">
        <v>8</v>
      </c>
      <c r="W341" s="727" t="s">
        <v>9</v>
      </c>
    </row>
    <row r="342" spans="1:23" x14ac:dyDescent="0.2">
      <c r="A342" s="170" t="s">
        <v>705</v>
      </c>
      <c r="B342" s="23" t="s">
        <v>483</v>
      </c>
      <c r="C342" s="38" t="s">
        <v>620</v>
      </c>
      <c r="D342" s="28" t="s">
        <v>621</v>
      </c>
      <c r="E342" s="6"/>
      <c r="F342" s="124"/>
      <c r="G342" s="174">
        <v>0</v>
      </c>
      <c r="H342" s="28"/>
      <c r="I342" s="439"/>
      <c r="J342" s="31"/>
      <c r="K342" s="29" t="s">
        <v>29</v>
      </c>
      <c r="L342" s="29" t="str">
        <f t="shared" si="88"/>
        <v>New</v>
      </c>
      <c r="M342" s="29" t="str">
        <f t="shared" si="89"/>
        <v>NA</v>
      </c>
      <c r="N342" s="128"/>
      <c r="O342" s="30">
        <v>6027.5333333333328</v>
      </c>
      <c r="P342" s="30">
        <f>ROUND(O342*0.21,2)</f>
        <v>1265.78</v>
      </c>
      <c r="Q342" s="30">
        <f t="shared" ref="Q342" si="90">ROUND(SUM(O342:P342),2)</f>
        <v>7293.31</v>
      </c>
      <c r="R342" s="31" t="s">
        <v>487</v>
      </c>
      <c r="S342" s="98" t="s">
        <v>659</v>
      </c>
      <c r="T342" s="45">
        <f>IF(M342="NA",0,Q342/M342-1)</f>
        <v>0</v>
      </c>
      <c r="U342" s="45">
        <f>IF(G342=0,0,G342*T342)</f>
        <v>0</v>
      </c>
      <c r="V342" s="31" t="s">
        <v>195</v>
      </c>
      <c r="W342" s="11" t="s">
        <v>622</v>
      </c>
    </row>
  </sheetData>
  <sortState ref="A161:AC171">
    <sortCondition ref="E161:E171"/>
  </sortState>
  <conditionalFormatting sqref="K106:M124 K128:M136 K140:M140 K171:M173 K177:M185 K189:M189 K194:M197 K231:M279 K283:M297 K301:M304 K308:M316 K320:M322 K326:M338 K342:M342 K7:M103 K199:M202 K204:M207 K212:M217 K224:M227 K167 M167 K144:M166">
    <cfRule type="containsText" dxfId="596" priority="1430" operator="containsText" text="New">
      <formula>NOT(ISERROR(SEARCH("New",K7)))</formula>
    </cfRule>
  </conditionalFormatting>
  <conditionalFormatting sqref="S1:S2 S106:S124 S128:S136 S140 S171:S173 S177:S185 S189 S194:S197 S231:S279 S283:S297 S301:S304 S308:S316 S320:S322 S326:S338 S7:S103 S199:S202 S204:S207 S212:S217 S224:S227 S342:S1048576 S144:S167">
    <cfRule type="containsText" dxfId="595" priority="1423" operator="containsText" text="review">
      <formula>NOT(ISERROR(SEARCH("review",S1)))</formula>
    </cfRule>
    <cfRule type="containsText" dxfId="594" priority="1424" operator="containsText" text="explanation">
      <formula>NOT(ISERROR(SEARCH("explanation",S1)))</formula>
    </cfRule>
    <cfRule type="containsText" dxfId="593" priority="1425" operator="containsText" text="accepted">
      <formula>NOT(ISERROR(SEARCH("accepted",S1)))</formula>
    </cfRule>
  </conditionalFormatting>
  <conditionalFormatting sqref="G199:G202 T199:U202 T212:U217 G212:G227 T224:U227 G342:G1048576 T342:T1048576 T144:T167 T7:T103 P7:Q103">
    <cfRule type="cellIs" dxfId="592" priority="1420" stopIfTrue="1" operator="equal">
      <formula>0</formula>
    </cfRule>
  </conditionalFormatting>
  <conditionalFormatting sqref="U106:U124 U128:U136 U140 U171:U173 U177:U185 U189 U194:U197 U231:U279 U283:U297 U301:U304 U308:U316 U320:U322 U326:U338 U342 U7:U103 U204:U207 U144:U167">
    <cfRule type="cellIs" dxfId="591" priority="1471" stopIfTrue="1" operator="equal">
      <formula>0</formula>
    </cfRule>
  </conditionalFormatting>
  <conditionalFormatting sqref="G1:G2 G106:G124 G128:G136 G140 G171:G173 G177:G185 G189 G194:G197 G231:G279 G283:G297 G301:G304 G308:G316 G320:G322 G326:G338 G7:G103 G204:G207 G144:G167">
    <cfRule type="cellIs" dxfId="590" priority="1472" stopIfTrue="1" operator="equal">
      <formula>0</formula>
    </cfRule>
  </conditionalFormatting>
  <conditionalFormatting sqref="K5:M5">
    <cfRule type="cellIs" dxfId="589" priority="1233" stopIfTrue="1" operator="equal">
      <formula>0</formula>
    </cfRule>
  </conditionalFormatting>
  <conditionalFormatting sqref="K5:M5">
    <cfRule type="containsText" dxfId="588" priority="1232" operator="containsText" text="New">
      <formula>NOT(ISERROR(SEARCH("New",K5)))</formula>
    </cfRule>
  </conditionalFormatting>
  <conditionalFormatting sqref="S5">
    <cfRule type="containsText" dxfId="587" priority="1227" operator="containsText" text="review">
      <formula>NOT(ISERROR(SEARCH("review",S5)))</formula>
    </cfRule>
    <cfRule type="containsText" dxfId="586" priority="1228" operator="containsText" text="explanation">
      <formula>NOT(ISERROR(SEARCH("explanation",S5)))</formula>
    </cfRule>
    <cfRule type="containsText" dxfId="585" priority="1229" operator="containsText" text="accepted">
      <formula>NOT(ISERROR(SEARCH("accepted",S5)))</formula>
    </cfRule>
  </conditionalFormatting>
  <conditionalFormatting sqref="G5">
    <cfRule type="cellIs" dxfId="584" priority="1234" stopIfTrue="1" operator="equal">
      <formula>0</formula>
    </cfRule>
  </conditionalFormatting>
  <conditionalFormatting sqref="K125:M125 O125">
    <cfRule type="cellIs" dxfId="583" priority="1208" stopIfTrue="1" operator="equal">
      <formula>0</formula>
    </cfRule>
  </conditionalFormatting>
  <conditionalFormatting sqref="K125:M125">
    <cfRule type="containsText" dxfId="582" priority="1207" operator="containsText" text="New">
      <formula>NOT(ISERROR(SEARCH("New",K125)))</formula>
    </cfRule>
  </conditionalFormatting>
  <conditionalFormatting sqref="S125">
    <cfRule type="containsText" dxfId="581" priority="1202" operator="containsText" text="review">
      <formula>NOT(ISERROR(SEARCH("review",S125)))</formula>
    </cfRule>
    <cfRule type="containsText" dxfId="580" priority="1203" operator="containsText" text="explanation">
      <formula>NOT(ISERROR(SEARCH("explanation",S125)))</formula>
    </cfRule>
    <cfRule type="containsText" dxfId="579" priority="1204" operator="containsText" text="accepted">
      <formula>NOT(ISERROR(SEARCH("accepted",S125)))</formula>
    </cfRule>
  </conditionalFormatting>
  <conditionalFormatting sqref="U125">
    <cfRule type="cellIs" dxfId="578" priority="1209" stopIfTrue="1" operator="equal">
      <formula>0</formula>
    </cfRule>
  </conditionalFormatting>
  <conditionalFormatting sqref="G125">
    <cfRule type="cellIs" dxfId="577" priority="1210" stopIfTrue="1" operator="equal">
      <formula>0</formula>
    </cfRule>
  </conditionalFormatting>
  <conditionalFormatting sqref="G4">
    <cfRule type="cellIs" dxfId="576" priority="811" stopIfTrue="1" operator="equal">
      <formula>0</formula>
    </cfRule>
  </conditionalFormatting>
  <conditionalFormatting sqref="K4:M4">
    <cfRule type="cellIs" dxfId="575" priority="809" stopIfTrue="1" operator="equal">
      <formula>0</formula>
    </cfRule>
  </conditionalFormatting>
  <conditionalFormatting sqref="K4:M4">
    <cfRule type="containsText" dxfId="574" priority="808" operator="containsText" text="New">
      <formula>NOT(ISERROR(SEARCH("New",K4)))</formula>
    </cfRule>
  </conditionalFormatting>
  <conditionalFormatting sqref="S4">
    <cfRule type="containsText" dxfId="573" priority="803" operator="containsText" text="review">
      <formula>NOT(ISERROR(SEARCH("review",S4)))</formula>
    </cfRule>
    <cfRule type="containsText" dxfId="572" priority="804" operator="containsText" text="explanation">
      <formula>NOT(ISERROR(SEARCH("explanation",S4)))</formula>
    </cfRule>
    <cfRule type="containsText" dxfId="571" priority="805" operator="containsText" text="accepted">
      <formula>NOT(ISERROR(SEARCH("accepted",S4)))</formula>
    </cfRule>
  </conditionalFormatting>
  <conditionalFormatting sqref="U4">
    <cfRule type="cellIs" dxfId="570" priority="810" stopIfTrue="1" operator="equal">
      <formula>0</formula>
    </cfRule>
  </conditionalFormatting>
  <conditionalFormatting sqref="K193:M193 O193">
    <cfRule type="cellIs" dxfId="569" priority="785" stopIfTrue="1" operator="equal">
      <formula>0</formula>
    </cfRule>
  </conditionalFormatting>
  <conditionalFormatting sqref="K193:M193">
    <cfRule type="containsText" dxfId="568" priority="783" operator="containsText" text="New">
      <formula>NOT(ISERROR(SEARCH("New",K193)))</formula>
    </cfRule>
  </conditionalFormatting>
  <conditionalFormatting sqref="S193">
    <cfRule type="containsText" dxfId="567" priority="780" operator="containsText" text="review">
      <formula>NOT(ISERROR(SEARCH("review",S193)))</formula>
    </cfRule>
    <cfRule type="containsText" dxfId="566" priority="781" operator="containsText" text="explanation">
      <formula>NOT(ISERROR(SEARCH("explanation",S193)))</formula>
    </cfRule>
    <cfRule type="containsText" dxfId="565" priority="782" operator="containsText" text="accepted">
      <formula>NOT(ISERROR(SEARCH("accepted",S193)))</formula>
    </cfRule>
  </conditionalFormatting>
  <conditionalFormatting sqref="U193">
    <cfRule type="cellIs" dxfId="564" priority="786" stopIfTrue="1" operator="equal">
      <formula>0</formula>
    </cfRule>
  </conditionalFormatting>
  <conditionalFormatting sqref="G193">
    <cfRule type="cellIs" dxfId="563" priority="787" stopIfTrue="1" operator="equal">
      <formula>0</formula>
    </cfRule>
  </conditionalFormatting>
  <conditionalFormatting sqref="K198:M198 O198">
    <cfRule type="cellIs" dxfId="562" priority="749" stopIfTrue="1" operator="equal">
      <formula>0</formula>
    </cfRule>
  </conditionalFormatting>
  <conditionalFormatting sqref="U198">
    <cfRule type="cellIs" dxfId="561" priority="750" stopIfTrue="1" operator="equal">
      <formula>0</formula>
    </cfRule>
  </conditionalFormatting>
  <conditionalFormatting sqref="G198">
    <cfRule type="cellIs" dxfId="560" priority="751" stopIfTrue="1" operator="equal">
      <formula>0</formula>
    </cfRule>
  </conditionalFormatting>
  <conditionalFormatting sqref="T1:T2 T204:T207 T4:T5 T106:T125 T128:T136 T140 T171:T173 T177:T185 T189 T193:T197 T231:T279 T283:T297 T301:T304 T308:T316 T320:T322 T326:T338">
    <cfRule type="cellIs" dxfId="559" priority="1473" stopIfTrue="1" operator="equal">
      <formula>0</formula>
    </cfRule>
  </conditionalFormatting>
  <conditionalFormatting sqref="K198:M198">
    <cfRule type="containsText" dxfId="558" priority="748" operator="containsText" text="New">
      <formula>NOT(ISERROR(SEARCH("New",K198)))</formula>
    </cfRule>
  </conditionalFormatting>
  <conditionalFormatting sqref="S198">
    <cfRule type="containsText" dxfId="557" priority="745" operator="containsText" text="review">
      <formula>NOT(ISERROR(SEARCH("review",S198)))</formula>
    </cfRule>
    <cfRule type="containsText" dxfId="556" priority="746" operator="containsText" text="explanation">
      <formula>NOT(ISERROR(SEARCH("explanation",S198)))</formula>
    </cfRule>
    <cfRule type="containsText" dxfId="555" priority="747" operator="containsText" text="accepted">
      <formula>NOT(ISERROR(SEARCH("accepted",S198)))</formula>
    </cfRule>
  </conditionalFormatting>
  <conditionalFormatting sqref="T198">
    <cfRule type="cellIs" dxfId="554" priority="752" stopIfTrue="1" operator="equal">
      <formula>0</formula>
    </cfRule>
  </conditionalFormatting>
  <conditionalFormatting sqref="K203:M203 O203">
    <cfRule type="cellIs" dxfId="553" priority="737" stopIfTrue="1" operator="equal">
      <formula>0</formula>
    </cfRule>
  </conditionalFormatting>
  <conditionalFormatting sqref="K203:M203">
    <cfRule type="containsText" dxfId="552" priority="736" operator="containsText" text="New">
      <formula>NOT(ISERROR(SEARCH("New",K203)))</formula>
    </cfRule>
  </conditionalFormatting>
  <conditionalFormatting sqref="S203">
    <cfRule type="containsText" dxfId="551" priority="733" operator="containsText" text="review">
      <formula>NOT(ISERROR(SEARCH("review",S203)))</formula>
    </cfRule>
    <cfRule type="containsText" dxfId="550" priority="734" operator="containsText" text="explanation">
      <formula>NOT(ISERROR(SEARCH("explanation",S203)))</formula>
    </cfRule>
    <cfRule type="containsText" dxfId="549" priority="735" operator="containsText" text="accepted">
      <formula>NOT(ISERROR(SEARCH("accepted",S203)))</formula>
    </cfRule>
  </conditionalFormatting>
  <conditionalFormatting sqref="U203">
    <cfRule type="cellIs" dxfId="548" priority="738" stopIfTrue="1" operator="equal">
      <formula>0</formula>
    </cfRule>
  </conditionalFormatting>
  <conditionalFormatting sqref="G203">
    <cfRule type="cellIs" dxfId="547" priority="739" stopIfTrue="1" operator="equal">
      <formula>0</formula>
    </cfRule>
  </conditionalFormatting>
  <conditionalFormatting sqref="T203">
    <cfRule type="cellIs" dxfId="546" priority="740" stopIfTrue="1" operator="equal">
      <formula>0</formula>
    </cfRule>
  </conditionalFormatting>
  <conditionalFormatting sqref="K208:M208 O208">
    <cfRule type="cellIs" dxfId="545" priority="725" stopIfTrue="1" operator="equal">
      <formula>0</formula>
    </cfRule>
  </conditionalFormatting>
  <conditionalFormatting sqref="K208:M208">
    <cfRule type="containsText" dxfId="544" priority="724" operator="containsText" text="New">
      <formula>NOT(ISERROR(SEARCH("New",K208)))</formula>
    </cfRule>
  </conditionalFormatting>
  <conditionalFormatting sqref="S208">
    <cfRule type="containsText" dxfId="543" priority="721" operator="containsText" text="review">
      <formula>NOT(ISERROR(SEARCH("review",S208)))</formula>
    </cfRule>
    <cfRule type="containsText" dxfId="542" priority="722" operator="containsText" text="explanation">
      <formula>NOT(ISERROR(SEARCH("explanation",S208)))</formula>
    </cfRule>
    <cfRule type="containsText" dxfId="541" priority="723" operator="containsText" text="accepted">
      <formula>NOT(ISERROR(SEARCH("accepted",S208)))</formula>
    </cfRule>
  </conditionalFormatting>
  <conditionalFormatting sqref="U208">
    <cfRule type="cellIs" dxfId="540" priority="726" stopIfTrue="1" operator="equal">
      <formula>0</formula>
    </cfRule>
  </conditionalFormatting>
  <conditionalFormatting sqref="G208">
    <cfRule type="cellIs" dxfId="539" priority="727" stopIfTrue="1" operator="equal">
      <formula>0</formula>
    </cfRule>
  </conditionalFormatting>
  <conditionalFormatting sqref="T208">
    <cfRule type="cellIs" dxfId="538" priority="728" stopIfTrue="1" operator="equal">
      <formula>0</formula>
    </cfRule>
  </conditionalFormatting>
  <conditionalFormatting sqref="K3:M3">
    <cfRule type="containsText" dxfId="537" priority="714" operator="containsText" text="New">
      <formula>NOT(ISERROR(SEARCH("New",K3)))</formula>
    </cfRule>
  </conditionalFormatting>
  <conditionalFormatting sqref="S3">
    <cfRule type="containsText" dxfId="536" priority="711" operator="containsText" text="review">
      <formula>NOT(ISERROR(SEARCH("review",S3)))</formula>
    </cfRule>
    <cfRule type="containsText" dxfId="535" priority="712" operator="containsText" text="explanation">
      <formula>NOT(ISERROR(SEARCH("explanation",S3)))</formula>
    </cfRule>
    <cfRule type="containsText" dxfId="534" priority="713" operator="containsText" text="accepted">
      <formula>NOT(ISERROR(SEARCH("accepted",S3)))</formula>
    </cfRule>
  </conditionalFormatting>
  <conditionalFormatting sqref="G3">
    <cfRule type="cellIs" dxfId="533" priority="715" stopIfTrue="1" operator="equal">
      <formula>0</formula>
    </cfRule>
  </conditionalFormatting>
  <conditionalFormatting sqref="T3">
    <cfRule type="cellIs" dxfId="532" priority="716" stopIfTrue="1" operator="equal">
      <formula>0</formula>
    </cfRule>
  </conditionalFormatting>
  <conditionalFormatting sqref="T222:U223">
    <cfRule type="cellIs" dxfId="531" priority="521" stopIfTrue="1" operator="equal">
      <formula>0</formula>
    </cfRule>
  </conditionalFormatting>
  <conditionalFormatting sqref="K218:M220">
    <cfRule type="containsText" dxfId="530" priority="518" operator="containsText" text="New">
      <formula>NOT(ISERROR(SEARCH("New",K218)))</formula>
    </cfRule>
  </conditionalFormatting>
  <conditionalFormatting sqref="K223:M223">
    <cfRule type="containsText" dxfId="529" priority="525" operator="containsText" text="New">
      <formula>NOT(ISERROR(SEARCH("New",K223)))</formula>
    </cfRule>
  </conditionalFormatting>
  <conditionalFormatting sqref="S222:S223">
    <cfRule type="containsText" dxfId="528" priority="522" operator="containsText" text="review">
      <formula>NOT(ISERROR(SEARCH("review",S222)))</formula>
    </cfRule>
    <cfRule type="containsText" dxfId="527" priority="523" operator="containsText" text="explanation">
      <formula>NOT(ISERROR(SEARCH("explanation",S222)))</formula>
    </cfRule>
    <cfRule type="containsText" dxfId="526" priority="524" operator="containsText" text="accepted">
      <formula>NOT(ISERROR(SEARCH("accepted",S222)))</formula>
    </cfRule>
  </conditionalFormatting>
  <conditionalFormatting sqref="T220:U221">
    <cfRule type="cellIs" dxfId="525" priority="526" stopIfTrue="1" operator="equal">
      <formula>0</formula>
    </cfRule>
  </conditionalFormatting>
  <conditionalFormatting sqref="T218:U219">
    <cfRule type="cellIs" dxfId="524" priority="531" stopIfTrue="1" operator="equal">
      <formula>0</formula>
    </cfRule>
  </conditionalFormatting>
  <conditionalFormatting sqref="Y4">
    <cfRule type="cellIs" dxfId="523" priority="491" stopIfTrue="1" operator="equal">
      <formula>0</formula>
    </cfRule>
  </conditionalFormatting>
  <conditionalFormatting sqref="Y4">
    <cfRule type="containsText" dxfId="522" priority="490" operator="containsText" text="New">
      <formula>NOT(ISERROR(SEARCH("New",Y4)))</formula>
    </cfRule>
  </conditionalFormatting>
  <conditionalFormatting sqref="S218:S219">
    <cfRule type="containsText" dxfId="521" priority="532" operator="containsText" text="review">
      <formula>NOT(ISERROR(SEARCH("review",S218)))</formula>
    </cfRule>
    <cfRule type="containsText" dxfId="520" priority="533" operator="containsText" text="explanation">
      <formula>NOT(ISERROR(SEARCH("explanation",S218)))</formula>
    </cfRule>
    <cfRule type="containsText" dxfId="519" priority="534" operator="containsText" text="accepted">
      <formula>NOT(ISERROR(SEARCH("accepted",S218)))</formula>
    </cfRule>
  </conditionalFormatting>
  <conditionalFormatting sqref="S220:S221">
    <cfRule type="containsText" dxfId="518" priority="527" operator="containsText" text="review">
      <formula>NOT(ISERROR(SEARCH("review",S220)))</formula>
    </cfRule>
    <cfRule type="containsText" dxfId="517" priority="528" operator="containsText" text="explanation">
      <formula>NOT(ISERROR(SEARCH("explanation",S220)))</formula>
    </cfRule>
    <cfRule type="containsText" dxfId="516" priority="529" operator="containsText" text="accepted">
      <formula>NOT(ISERROR(SEARCH("accepted",S220)))</formula>
    </cfRule>
  </conditionalFormatting>
  <conditionalFormatting sqref="K222:M222">
    <cfRule type="containsText" dxfId="515" priority="517" operator="containsText" text="New">
      <formula>NOT(ISERROR(SEARCH("New",K222)))</formula>
    </cfRule>
  </conditionalFormatting>
  <conditionalFormatting sqref="K221:M221">
    <cfRule type="containsText" dxfId="514" priority="516" operator="containsText" text="New">
      <formula>NOT(ISERROR(SEARCH("New",K221)))</formula>
    </cfRule>
  </conditionalFormatting>
  <conditionalFormatting sqref="L167">
    <cfRule type="cellIs" dxfId="513" priority="1474" stopIfTrue="1" operator="equal">
      <formula>0</formula>
    </cfRule>
  </conditionalFormatting>
  <conditionalFormatting sqref="O167">
    <cfRule type="cellIs" dxfId="512" priority="1475" stopIfTrue="1" operator="equal">
      <formula>0</formula>
    </cfRule>
  </conditionalFormatting>
  <conditionalFormatting sqref="P1:Q5 P106:Q125 P128:Q136 P144:Q167 P140:Q140 P171:Q173 P177:Q185 P189:Q189 P193:Q208 P212:Q227 P231:Q279 P283:Q297 P301:Q304 P308:Q316 P320:Q322 P326:Q338 P342:Q1048576">
    <cfRule type="cellIs" dxfId="511" priority="1476" stopIfTrue="1" operator="equal">
      <formula>0</formula>
    </cfRule>
  </conditionalFormatting>
  <conditionalFormatting sqref="O106">
    <cfRule type="cellIs" dxfId="510" priority="1477" stopIfTrue="1" operator="equal">
      <formula>0</formula>
    </cfRule>
  </conditionalFormatting>
  <conditionalFormatting sqref="Y6:Y23">
    <cfRule type="cellIs" dxfId="509" priority="495" stopIfTrue="1" operator="equal">
      <formula>0</formula>
    </cfRule>
  </conditionalFormatting>
  <conditionalFormatting sqref="Y6:Y23">
    <cfRule type="containsText" dxfId="508" priority="494" operator="containsText" text="New">
      <formula>NOT(ISERROR(SEARCH("New",Y6)))</formula>
    </cfRule>
  </conditionalFormatting>
  <conditionalFormatting sqref="AA4:AB23">
    <cfRule type="cellIs" dxfId="507" priority="487" stopIfTrue="1" operator="equal">
      <formula>0</formula>
    </cfRule>
  </conditionalFormatting>
  <conditionalFormatting sqref="AA68:AB102">
    <cfRule type="cellIs" dxfId="506" priority="486" stopIfTrue="1" operator="equal">
      <formula>0</formula>
    </cfRule>
  </conditionalFormatting>
  <conditionalFormatting sqref="K6:M6">
    <cfRule type="containsText" dxfId="505" priority="482" operator="containsText" text="New">
      <formula>NOT(ISERROR(SEARCH("New",K6)))</formula>
    </cfRule>
  </conditionalFormatting>
  <conditionalFormatting sqref="S6">
    <cfRule type="containsText" dxfId="504" priority="479" operator="containsText" text="review">
      <formula>NOT(ISERROR(SEARCH("review",S6)))</formula>
    </cfRule>
    <cfRule type="containsText" dxfId="503" priority="480" operator="containsText" text="explanation">
      <formula>NOT(ISERROR(SEARCH("explanation",S6)))</formula>
    </cfRule>
    <cfRule type="containsText" dxfId="502" priority="481" operator="containsText" text="accepted">
      <formula>NOT(ISERROR(SEARCH("accepted",S6)))</formula>
    </cfRule>
  </conditionalFormatting>
  <conditionalFormatting sqref="G6">
    <cfRule type="cellIs" dxfId="501" priority="483" stopIfTrue="1" operator="equal">
      <formula>0</formula>
    </cfRule>
  </conditionalFormatting>
  <conditionalFormatting sqref="T6">
    <cfRule type="cellIs" dxfId="500" priority="484" stopIfTrue="1" operator="equal">
      <formula>0</formula>
    </cfRule>
  </conditionalFormatting>
  <conditionalFormatting sqref="P6:Q6">
    <cfRule type="cellIs" dxfId="499" priority="485" stopIfTrue="1" operator="equal">
      <formula>0</formula>
    </cfRule>
  </conditionalFormatting>
  <conditionalFormatting sqref="K104:M104">
    <cfRule type="cellIs" dxfId="498" priority="363" stopIfTrue="1" operator="equal">
      <formula>0</formula>
    </cfRule>
  </conditionalFormatting>
  <conditionalFormatting sqref="K104:M104">
    <cfRule type="containsText" dxfId="497" priority="362" operator="containsText" text="New">
      <formula>NOT(ISERROR(SEARCH("New",K104)))</formula>
    </cfRule>
  </conditionalFormatting>
  <conditionalFormatting sqref="S104">
    <cfRule type="containsText" dxfId="496" priority="359" operator="containsText" text="review">
      <formula>NOT(ISERROR(SEARCH("review",S104)))</formula>
    </cfRule>
    <cfRule type="containsText" dxfId="495" priority="360" operator="containsText" text="explanation">
      <formula>NOT(ISERROR(SEARCH("explanation",S104)))</formula>
    </cfRule>
    <cfRule type="containsText" dxfId="494" priority="361" operator="containsText" text="accepted">
      <formula>NOT(ISERROR(SEARCH("accepted",S104)))</formula>
    </cfRule>
  </conditionalFormatting>
  <conditionalFormatting sqref="G104">
    <cfRule type="cellIs" dxfId="493" priority="364" stopIfTrue="1" operator="equal">
      <formula>0</formula>
    </cfRule>
  </conditionalFormatting>
  <conditionalFormatting sqref="T104">
    <cfRule type="cellIs" dxfId="492" priority="365" stopIfTrue="1" operator="equal">
      <formula>0</formula>
    </cfRule>
  </conditionalFormatting>
  <conditionalFormatting sqref="P104:Q104">
    <cfRule type="cellIs" dxfId="491" priority="366" stopIfTrue="1" operator="equal">
      <formula>0</formula>
    </cfRule>
  </conditionalFormatting>
  <conditionalFormatting sqref="K105:M105">
    <cfRule type="containsText" dxfId="490" priority="355" operator="containsText" text="New">
      <formula>NOT(ISERROR(SEARCH("New",K105)))</formula>
    </cfRule>
  </conditionalFormatting>
  <conditionalFormatting sqref="S105">
    <cfRule type="containsText" dxfId="489" priority="352" operator="containsText" text="review">
      <formula>NOT(ISERROR(SEARCH("review",S105)))</formula>
    </cfRule>
    <cfRule type="containsText" dxfId="488" priority="353" operator="containsText" text="explanation">
      <formula>NOT(ISERROR(SEARCH("explanation",S105)))</formula>
    </cfRule>
    <cfRule type="containsText" dxfId="487" priority="354" operator="containsText" text="accepted">
      <formula>NOT(ISERROR(SEARCH("accepted",S105)))</formula>
    </cfRule>
  </conditionalFormatting>
  <conditionalFormatting sqref="G105">
    <cfRule type="cellIs" dxfId="486" priority="356" stopIfTrue="1" operator="equal">
      <formula>0</formula>
    </cfRule>
  </conditionalFormatting>
  <conditionalFormatting sqref="T105">
    <cfRule type="cellIs" dxfId="485" priority="357" stopIfTrue="1" operator="equal">
      <formula>0</formula>
    </cfRule>
  </conditionalFormatting>
  <conditionalFormatting sqref="P105:Q105">
    <cfRule type="cellIs" dxfId="484" priority="358" stopIfTrue="1" operator="equal">
      <formula>0</formula>
    </cfRule>
  </conditionalFormatting>
  <conditionalFormatting sqref="K126:M126">
    <cfRule type="cellIs" dxfId="483" priority="348" stopIfTrue="1" operator="equal">
      <formula>0</formula>
    </cfRule>
  </conditionalFormatting>
  <conditionalFormatting sqref="K126:M126">
    <cfRule type="containsText" dxfId="482" priority="347" operator="containsText" text="New">
      <formula>NOT(ISERROR(SEARCH("New",K126)))</formula>
    </cfRule>
  </conditionalFormatting>
  <conditionalFormatting sqref="S126">
    <cfRule type="containsText" dxfId="481" priority="344" operator="containsText" text="review">
      <formula>NOT(ISERROR(SEARCH("review",S126)))</formula>
    </cfRule>
    <cfRule type="containsText" dxfId="480" priority="345" operator="containsText" text="explanation">
      <formula>NOT(ISERROR(SEARCH("explanation",S126)))</formula>
    </cfRule>
    <cfRule type="containsText" dxfId="479" priority="346" operator="containsText" text="accepted">
      <formula>NOT(ISERROR(SEARCH("accepted",S126)))</formula>
    </cfRule>
  </conditionalFormatting>
  <conditionalFormatting sqref="G126">
    <cfRule type="cellIs" dxfId="478" priority="349" stopIfTrue="1" operator="equal">
      <formula>0</formula>
    </cfRule>
  </conditionalFormatting>
  <conditionalFormatting sqref="T126">
    <cfRule type="cellIs" dxfId="477" priority="350" stopIfTrue="1" operator="equal">
      <formula>0</formula>
    </cfRule>
  </conditionalFormatting>
  <conditionalFormatting sqref="P126:Q126">
    <cfRule type="cellIs" dxfId="476" priority="351" stopIfTrue="1" operator="equal">
      <formula>0</formula>
    </cfRule>
  </conditionalFormatting>
  <conditionalFormatting sqref="K127:M127">
    <cfRule type="containsText" dxfId="475" priority="340" operator="containsText" text="New">
      <formula>NOT(ISERROR(SEARCH("New",K127)))</formula>
    </cfRule>
  </conditionalFormatting>
  <conditionalFormatting sqref="S127">
    <cfRule type="containsText" dxfId="474" priority="337" operator="containsText" text="review">
      <formula>NOT(ISERROR(SEARCH("review",S127)))</formula>
    </cfRule>
    <cfRule type="containsText" dxfId="473" priority="338" operator="containsText" text="explanation">
      <formula>NOT(ISERROR(SEARCH("explanation",S127)))</formula>
    </cfRule>
    <cfRule type="containsText" dxfId="472" priority="339" operator="containsText" text="accepted">
      <formula>NOT(ISERROR(SEARCH("accepted",S127)))</formula>
    </cfRule>
  </conditionalFormatting>
  <conditionalFormatting sqref="G127">
    <cfRule type="cellIs" dxfId="471" priority="341" stopIfTrue="1" operator="equal">
      <formula>0</formula>
    </cfRule>
  </conditionalFormatting>
  <conditionalFormatting sqref="T127">
    <cfRule type="cellIs" dxfId="470" priority="342" stopIfTrue="1" operator="equal">
      <formula>0</formula>
    </cfRule>
  </conditionalFormatting>
  <conditionalFormatting sqref="P127:Q127">
    <cfRule type="cellIs" dxfId="469" priority="343" stopIfTrue="1" operator="equal">
      <formula>0</formula>
    </cfRule>
  </conditionalFormatting>
  <conditionalFormatting sqref="K137:M137 O137">
    <cfRule type="cellIs" dxfId="468" priority="332" stopIfTrue="1" operator="equal">
      <formula>0</formula>
    </cfRule>
  </conditionalFormatting>
  <conditionalFormatting sqref="K137:M137">
    <cfRule type="containsText" dxfId="467" priority="331" operator="containsText" text="New">
      <formula>NOT(ISERROR(SEARCH("New",K137)))</formula>
    </cfRule>
  </conditionalFormatting>
  <conditionalFormatting sqref="S137">
    <cfRule type="containsText" dxfId="466" priority="328" operator="containsText" text="review">
      <formula>NOT(ISERROR(SEARCH("review",S137)))</formula>
    </cfRule>
    <cfRule type="containsText" dxfId="465" priority="329" operator="containsText" text="explanation">
      <formula>NOT(ISERROR(SEARCH("explanation",S137)))</formula>
    </cfRule>
    <cfRule type="containsText" dxfId="464" priority="330" operator="containsText" text="accepted">
      <formula>NOT(ISERROR(SEARCH("accepted",S137)))</formula>
    </cfRule>
  </conditionalFormatting>
  <conditionalFormatting sqref="U137">
    <cfRule type="cellIs" dxfId="463" priority="333" stopIfTrue="1" operator="equal">
      <formula>0</formula>
    </cfRule>
  </conditionalFormatting>
  <conditionalFormatting sqref="G137">
    <cfRule type="cellIs" dxfId="462" priority="334" stopIfTrue="1" operator="equal">
      <formula>0</formula>
    </cfRule>
  </conditionalFormatting>
  <conditionalFormatting sqref="T137">
    <cfRule type="cellIs" dxfId="461" priority="335" stopIfTrue="1" operator="equal">
      <formula>0</formula>
    </cfRule>
  </conditionalFormatting>
  <conditionalFormatting sqref="P137:Q137">
    <cfRule type="cellIs" dxfId="460" priority="336" stopIfTrue="1" operator="equal">
      <formula>0</formula>
    </cfRule>
  </conditionalFormatting>
  <conditionalFormatting sqref="K138:M138">
    <cfRule type="cellIs" dxfId="459" priority="324" stopIfTrue="1" operator="equal">
      <formula>0</formula>
    </cfRule>
  </conditionalFormatting>
  <conditionalFormatting sqref="K138:M138">
    <cfRule type="containsText" dxfId="458" priority="323" operator="containsText" text="New">
      <formula>NOT(ISERROR(SEARCH("New",K138)))</formula>
    </cfRule>
  </conditionalFormatting>
  <conditionalFormatting sqref="S138">
    <cfRule type="containsText" dxfId="457" priority="320" operator="containsText" text="review">
      <formula>NOT(ISERROR(SEARCH("review",S138)))</formula>
    </cfRule>
    <cfRule type="containsText" dxfId="456" priority="321" operator="containsText" text="explanation">
      <formula>NOT(ISERROR(SEARCH("explanation",S138)))</formula>
    </cfRule>
    <cfRule type="containsText" dxfId="455" priority="322" operator="containsText" text="accepted">
      <formula>NOT(ISERROR(SEARCH("accepted",S138)))</formula>
    </cfRule>
  </conditionalFormatting>
  <conditionalFormatting sqref="G138">
    <cfRule type="cellIs" dxfId="454" priority="325" stopIfTrue="1" operator="equal">
      <formula>0</formula>
    </cfRule>
  </conditionalFormatting>
  <conditionalFormatting sqref="T138">
    <cfRule type="cellIs" dxfId="453" priority="326" stopIfTrue="1" operator="equal">
      <formula>0</formula>
    </cfRule>
  </conditionalFormatting>
  <conditionalFormatting sqref="P138:Q138">
    <cfRule type="cellIs" dxfId="452" priority="327" stopIfTrue="1" operator="equal">
      <formula>0</formula>
    </cfRule>
  </conditionalFormatting>
  <conditionalFormatting sqref="K139:M139">
    <cfRule type="containsText" dxfId="451" priority="316" operator="containsText" text="New">
      <formula>NOT(ISERROR(SEARCH("New",K139)))</formula>
    </cfRule>
  </conditionalFormatting>
  <conditionalFormatting sqref="S139">
    <cfRule type="containsText" dxfId="450" priority="313" operator="containsText" text="review">
      <formula>NOT(ISERROR(SEARCH("review",S139)))</formula>
    </cfRule>
    <cfRule type="containsText" dxfId="449" priority="314" operator="containsText" text="explanation">
      <formula>NOT(ISERROR(SEARCH("explanation",S139)))</formula>
    </cfRule>
    <cfRule type="containsText" dxfId="448" priority="315" operator="containsText" text="accepted">
      <formula>NOT(ISERROR(SEARCH("accepted",S139)))</formula>
    </cfRule>
  </conditionalFormatting>
  <conditionalFormatting sqref="G139">
    <cfRule type="cellIs" dxfId="447" priority="317" stopIfTrue="1" operator="equal">
      <formula>0</formula>
    </cfRule>
  </conditionalFormatting>
  <conditionalFormatting sqref="T139">
    <cfRule type="cellIs" dxfId="446" priority="318" stopIfTrue="1" operator="equal">
      <formula>0</formula>
    </cfRule>
  </conditionalFormatting>
  <conditionalFormatting sqref="P139:Q139">
    <cfRule type="cellIs" dxfId="445" priority="319" stopIfTrue="1" operator="equal">
      <formula>0</formula>
    </cfRule>
  </conditionalFormatting>
  <conditionalFormatting sqref="K141:M141 O141">
    <cfRule type="cellIs" dxfId="444" priority="308" stopIfTrue="1" operator="equal">
      <formula>0</formula>
    </cfRule>
  </conditionalFormatting>
  <conditionalFormatting sqref="K141:M141">
    <cfRule type="containsText" dxfId="443" priority="307" operator="containsText" text="New">
      <formula>NOT(ISERROR(SEARCH("New",K141)))</formula>
    </cfRule>
  </conditionalFormatting>
  <conditionalFormatting sqref="S141">
    <cfRule type="containsText" dxfId="442" priority="304" operator="containsText" text="review">
      <formula>NOT(ISERROR(SEARCH("review",S141)))</formula>
    </cfRule>
    <cfRule type="containsText" dxfId="441" priority="305" operator="containsText" text="explanation">
      <formula>NOT(ISERROR(SEARCH("explanation",S141)))</formula>
    </cfRule>
    <cfRule type="containsText" dxfId="440" priority="306" operator="containsText" text="accepted">
      <formula>NOT(ISERROR(SEARCH("accepted",S141)))</formula>
    </cfRule>
  </conditionalFormatting>
  <conditionalFormatting sqref="U141">
    <cfRule type="cellIs" dxfId="439" priority="309" stopIfTrue="1" operator="equal">
      <formula>0</formula>
    </cfRule>
  </conditionalFormatting>
  <conditionalFormatting sqref="G141">
    <cfRule type="cellIs" dxfId="438" priority="310" stopIfTrue="1" operator="equal">
      <formula>0</formula>
    </cfRule>
  </conditionalFormatting>
  <conditionalFormatting sqref="T141">
    <cfRule type="cellIs" dxfId="437" priority="311" stopIfTrue="1" operator="equal">
      <formula>0</formula>
    </cfRule>
  </conditionalFormatting>
  <conditionalFormatting sqref="P141:Q141">
    <cfRule type="cellIs" dxfId="436" priority="312" stopIfTrue="1" operator="equal">
      <formula>0</formula>
    </cfRule>
  </conditionalFormatting>
  <conditionalFormatting sqref="K142:M142">
    <cfRule type="cellIs" dxfId="435" priority="300" stopIfTrue="1" operator="equal">
      <formula>0</formula>
    </cfRule>
  </conditionalFormatting>
  <conditionalFormatting sqref="K142:M142">
    <cfRule type="containsText" dxfId="434" priority="299" operator="containsText" text="New">
      <formula>NOT(ISERROR(SEARCH("New",K142)))</formula>
    </cfRule>
  </conditionalFormatting>
  <conditionalFormatting sqref="S142">
    <cfRule type="containsText" dxfId="433" priority="296" operator="containsText" text="review">
      <formula>NOT(ISERROR(SEARCH("review",S142)))</formula>
    </cfRule>
    <cfRule type="containsText" dxfId="432" priority="297" operator="containsText" text="explanation">
      <formula>NOT(ISERROR(SEARCH("explanation",S142)))</formula>
    </cfRule>
    <cfRule type="containsText" dxfId="431" priority="298" operator="containsText" text="accepted">
      <formula>NOT(ISERROR(SEARCH("accepted",S142)))</formula>
    </cfRule>
  </conditionalFormatting>
  <conditionalFormatting sqref="G142">
    <cfRule type="cellIs" dxfId="430" priority="301" stopIfTrue="1" operator="equal">
      <formula>0</formula>
    </cfRule>
  </conditionalFormatting>
  <conditionalFormatting sqref="T142">
    <cfRule type="cellIs" dxfId="429" priority="302" stopIfTrue="1" operator="equal">
      <formula>0</formula>
    </cfRule>
  </conditionalFormatting>
  <conditionalFormatting sqref="P142:Q142">
    <cfRule type="cellIs" dxfId="428" priority="303" stopIfTrue="1" operator="equal">
      <formula>0</formula>
    </cfRule>
  </conditionalFormatting>
  <conditionalFormatting sqref="K143:M143">
    <cfRule type="containsText" dxfId="427" priority="292" operator="containsText" text="New">
      <formula>NOT(ISERROR(SEARCH("New",K143)))</formula>
    </cfRule>
  </conditionalFormatting>
  <conditionalFormatting sqref="S143">
    <cfRule type="containsText" dxfId="426" priority="289" operator="containsText" text="review">
      <formula>NOT(ISERROR(SEARCH("review",S143)))</formula>
    </cfRule>
    <cfRule type="containsText" dxfId="425" priority="290" operator="containsText" text="explanation">
      <formula>NOT(ISERROR(SEARCH("explanation",S143)))</formula>
    </cfRule>
    <cfRule type="containsText" dxfId="424" priority="291" operator="containsText" text="accepted">
      <formula>NOT(ISERROR(SEARCH("accepted",S143)))</formula>
    </cfRule>
  </conditionalFormatting>
  <conditionalFormatting sqref="G143">
    <cfRule type="cellIs" dxfId="423" priority="293" stopIfTrue="1" operator="equal">
      <formula>0</formula>
    </cfRule>
  </conditionalFormatting>
  <conditionalFormatting sqref="T143">
    <cfRule type="cellIs" dxfId="422" priority="294" stopIfTrue="1" operator="equal">
      <formula>0</formula>
    </cfRule>
  </conditionalFormatting>
  <conditionalFormatting sqref="P143:Q143">
    <cfRule type="cellIs" dxfId="421" priority="295" stopIfTrue="1" operator="equal">
      <formula>0</formula>
    </cfRule>
  </conditionalFormatting>
  <conditionalFormatting sqref="K168:M168 O168">
    <cfRule type="cellIs" dxfId="420" priority="284" stopIfTrue="1" operator="equal">
      <formula>0</formula>
    </cfRule>
  </conditionalFormatting>
  <conditionalFormatting sqref="K168:M168">
    <cfRule type="containsText" dxfId="419" priority="283" operator="containsText" text="New">
      <formula>NOT(ISERROR(SEARCH("New",K168)))</formula>
    </cfRule>
  </conditionalFormatting>
  <conditionalFormatting sqref="S168">
    <cfRule type="containsText" dxfId="418" priority="280" operator="containsText" text="review">
      <formula>NOT(ISERROR(SEARCH("review",S168)))</formula>
    </cfRule>
    <cfRule type="containsText" dxfId="417" priority="281" operator="containsText" text="explanation">
      <formula>NOT(ISERROR(SEARCH("explanation",S168)))</formula>
    </cfRule>
    <cfRule type="containsText" dxfId="416" priority="282" operator="containsText" text="accepted">
      <formula>NOT(ISERROR(SEARCH("accepted",S168)))</formula>
    </cfRule>
  </conditionalFormatting>
  <conditionalFormatting sqref="U168">
    <cfRule type="cellIs" dxfId="415" priority="285" stopIfTrue="1" operator="equal">
      <formula>0</formula>
    </cfRule>
  </conditionalFormatting>
  <conditionalFormatting sqref="G168">
    <cfRule type="cellIs" dxfId="414" priority="286" stopIfTrue="1" operator="equal">
      <formula>0</formula>
    </cfRule>
  </conditionalFormatting>
  <conditionalFormatting sqref="T168">
    <cfRule type="cellIs" dxfId="413" priority="287" stopIfTrue="1" operator="equal">
      <formula>0</formula>
    </cfRule>
  </conditionalFormatting>
  <conditionalFormatting sqref="P168:Q168">
    <cfRule type="cellIs" dxfId="412" priority="288" stopIfTrue="1" operator="equal">
      <formula>0</formula>
    </cfRule>
  </conditionalFormatting>
  <conditionalFormatting sqref="K169:M169">
    <cfRule type="cellIs" dxfId="411" priority="276" stopIfTrue="1" operator="equal">
      <formula>0</formula>
    </cfRule>
  </conditionalFormatting>
  <conditionalFormatting sqref="K169:M169">
    <cfRule type="containsText" dxfId="410" priority="275" operator="containsText" text="New">
      <formula>NOT(ISERROR(SEARCH("New",K169)))</formula>
    </cfRule>
  </conditionalFormatting>
  <conditionalFormatting sqref="S169">
    <cfRule type="containsText" dxfId="409" priority="272" operator="containsText" text="review">
      <formula>NOT(ISERROR(SEARCH("review",S169)))</formula>
    </cfRule>
    <cfRule type="containsText" dxfId="408" priority="273" operator="containsText" text="explanation">
      <formula>NOT(ISERROR(SEARCH("explanation",S169)))</formula>
    </cfRule>
    <cfRule type="containsText" dxfId="407" priority="274" operator="containsText" text="accepted">
      <formula>NOT(ISERROR(SEARCH("accepted",S169)))</formula>
    </cfRule>
  </conditionalFormatting>
  <conditionalFormatting sqref="G169">
    <cfRule type="cellIs" dxfId="406" priority="277" stopIfTrue="1" operator="equal">
      <formula>0</formula>
    </cfRule>
  </conditionalFormatting>
  <conditionalFormatting sqref="T169">
    <cfRule type="cellIs" dxfId="405" priority="278" stopIfTrue="1" operator="equal">
      <formula>0</formula>
    </cfRule>
  </conditionalFormatting>
  <conditionalFormatting sqref="P169:Q169">
    <cfRule type="cellIs" dxfId="404" priority="279" stopIfTrue="1" operator="equal">
      <formula>0</formula>
    </cfRule>
  </conditionalFormatting>
  <conditionalFormatting sqref="K170:M170">
    <cfRule type="containsText" dxfId="403" priority="268" operator="containsText" text="New">
      <formula>NOT(ISERROR(SEARCH("New",K170)))</formula>
    </cfRule>
  </conditionalFormatting>
  <conditionalFormatting sqref="S170">
    <cfRule type="containsText" dxfId="402" priority="265" operator="containsText" text="review">
      <formula>NOT(ISERROR(SEARCH("review",S170)))</formula>
    </cfRule>
    <cfRule type="containsText" dxfId="401" priority="266" operator="containsText" text="explanation">
      <formula>NOT(ISERROR(SEARCH("explanation",S170)))</formula>
    </cfRule>
    <cfRule type="containsText" dxfId="400" priority="267" operator="containsText" text="accepted">
      <formula>NOT(ISERROR(SEARCH("accepted",S170)))</formula>
    </cfRule>
  </conditionalFormatting>
  <conditionalFormatting sqref="G170">
    <cfRule type="cellIs" dxfId="399" priority="269" stopIfTrue="1" operator="equal">
      <formula>0</formula>
    </cfRule>
  </conditionalFormatting>
  <conditionalFormatting sqref="T170">
    <cfRule type="cellIs" dxfId="398" priority="270" stopIfTrue="1" operator="equal">
      <formula>0</formula>
    </cfRule>
  </conditionalFormatting>
  <conditionalFormatting sqref="P170:Q170">
    <cfRule type="cellIs" dxfId="397" priority="271" stopIfTrue="1" operator="equal">
      <formula>0</formula>
    </cfRule>
  </conditionalFormatting>
  <conditionalFormatting sqref="K174:M174 O174">
    <cfRule type="cellIs" dxfId="396" priority="260" stopIfTrue="1" operator="equal">
      <formula>0</formula>
    </cfRule>
  </conditionalFormatting>
  <conditionalFormatting sqref="K174:M174">
    <cfRule type="containsText" dxfId="395" priority="259" operator="containsText" text="New">
      <formula>NOT(ISERROR(SEARCH("New",K174)))</formula>
    </cfRule>
  </conditionalFormatting>
  <conditionalFormatting sqref="S174">
    <cfRule type="containsText" dxfId="394" priority="256" operator="containsText" text="review">
      <formula>NOT(ISERROR(SEARCH("review",S174)))</formula>
    </cfRule>
    <cfRule type="containsText" dxfId="393" priority="257" operator="containsText" text="explanation">
      <formula>NOT(ISERROR(SEARCH("explanation",S174)))</formula>
    </cfRule>
    <cfRule type="containsText" dxfId="392" priority="258" operator="containsText" text="accepted">
      <formula>NOT(ISERROR(SEARCH("accepted",S174)))</formula>
    </cfRule>
  </conditionalFormatting>
  <conditionalFormatting sqref="U174">
    <cfRule type="cellIs" dxfId="391" priority="261" stopIfTrue="1" operator="equal">
      <formula>0</formula>
    </cfRule>
  </conditionalFormatting>
  <conditionalFormatting sqref="G174">
    <cfRule type="cellIs" dxfId="390" priority="262" stopIfTrue="1" operator="equal">
      <formula>0</formula>
    </cfRule>
  </conditionalFormatting>
  <conditionalFormatting sqref="T174">
    <cfRule type="cellIs" dxfId="389" priority="263" stopIfTrue="1" operator="equal">
      <formula>0</formula>
    </cfRule>
  </conditionalFormatting>
  <conditionalFormatting sqref="P174:Q174">
    <cfRule type="cellIs" dxfId="388" priority="264" stopIfTrue="1" operator="equal">
      <formula>0</formula>
    </cfRule>
  </conditionalFormatting>
  <conditionalFormatting sqref="K175:M175">
    <cfRule type="cellIs" dxfId="387" priority="252" stopIfTrue="1" operator="equal">
      <formula>0</formula>
    </cfRule>
  </conditionalFormatting>
  <conditionalFormatting sqref="K175:M175">
    <cfRule type="containsText" dxfId="386" priority="251" operator="containsText" text="New">
      <formula>NOT(ISERROR(SEARCH("New",K175)))</formula>
    </cfRule>
  </conditionalFormatting>
  <conditionalFormatting sqref="S175">
    <cfRule type="containsText" dxfId="385" priority="248" operator="containsText" text="review">
      <formula>NOT(ISERROR(SEARCH("review",S175)))</formula>
    </cfRule>
    <cfRule type="containsText" dxfId="384" priority="249" operator="containsText" text="explanation">
      <formula>NOT(ISERROR(SEARCH("explanation",S175)))</formula>
    </cfRule>
    <cfRule type="containsText" dxfId="383" priority="250" operator="containsText" text="accepted">
      <formula>NOT(ISERROR(SEARCH("accepted",S175)))</formula>
    </cfRule>
  </conditionalFormatting>
  <conditionalFormatting sqref="G175">
    <cfRule type="cellIs" dxfId="382" priority="253" stopIfTrue="1" operator="equal">
      <formula>0</formula>
    </cfRule>
  </conditionalFormatting>
  <conditionalFormatting sqref="T175">
    <cfRule type="cellIs" dxfId="381" priority="254" stopIfTrue="1" operator="equal">
      <formula>0</formula>
    </cfRule>
  </conditionalFormatting>
  <conditionalFormatting sqref="P175:Q175">
    <cfRule type="cellIs" dxfId="380" priority="255" stopIfTrue="1" operator="equal">
      <formula>0</formula>
    </cfRule>
  </conditionalFormatting>
  <conditionalFormatting sqref="K176:M176">
    <cfRule type="containsText" dxfId="379" priority="244" operator="containsText" text="New">
      <formula>NOT(ISERROR(SEARCH("New",K176)))</formula>
    </cfRule>
  </conditionalFormatting>
  <conditionalFormatting sqref="S176">
    <cfRule type="containsText" dxfId="378" priority="241" operator="containsText" text="review">
      <formula>NOT(ISERROR(SEARCH("review",S176)))</formula>
    </cfRule>
    <cfRule type="containsText" dxfId="377" priority="242" operator="containsText" text="explanation">
      <formula>NOT(ISERROR(SEARCH("explanation",S176)))</formula>
    </cfRule>
    <cfRule type="containsText" dxfId="376" priority="243" operator="containsText" text="accepted">
      <formula>NOT(ISERROR(SEARCH("accepted",S176)))</formula>
    </cfRule>
  </conditionalFormatting>
  <conditionalFormatting sqref="G176">
    <cfRule type="cellIs" dxfId="375" priority="245" stopIfTrue="1" operator="equal">
      <formula>0</formula>
    </cfRule>
  </conditionalFormatting>
  <conditionalFormatting sqref="T176">
    <cfRule type="cellIs" dxfId="374" priority="246" stopIfTrue="1" operator="equal">
      <formula>0</formula>
    </cfRule>
  </conditionalFormatting>
  <conditionalFormatting sqref="P176:Q176">
    <cfRule type="cellIs" dxfId="373" priority="247" stopIfTrue="1" operator="equal">
      <formula>0</formula>
    </cfRule>
  </conditionalFormatting>
  <conditionalFormatting sqref="K186:M186 O186">
    <cfRule type="cellIs" dxfId="372" priority="236" stopIfTrue="1" operator="equal">
      <formula>0</formula>
    </cfRule>
  </conditionalFormatting>
  <conditionalFormatting sqref="K186:M186">
    <cfRule type="containsText" dxfId="371" priority="235" operator="containsText" text="New">
      <formula>NOT(ISERROR(SEARCH("New",K186)))</formula>
    </cfRule>
  </conditionalFormatting>
  <conditionalFormatting sqref="S186">
    <cfRule type="containsText" dxfId="370" priority="232" operator="containsText" text="review">
      <formula>NOT(ISERROR(SEARCH("review",S186)))</formula>
    </cfRule>
    <cfRule type="containsText" dxfId="369" priority="233" operator="containsText" text="explanation">
      <formula>NOT(ISERROR(SEARCH("explanation",S186)))</formula>
    </cfRule>
    <cfRule type="containsText" dxfId="368" priority="234" operator="containsText" text="accepted">
      <formula>NOT(ISERROR(SEARCH("accepted",S186)))</formula>
    </cfRule>
  </conditionalFormatting>
  <conditionalFormatting sqref="U186">
    <cfRule type="cellIs" dxfId="367" priority="237" stopIfTrue="1" operator="equal">
      <formula>0</formula>
    </cfRule>
  </conditionalFormatting>
  <conditionalFormatting sqref="G186">
    <cfRule type="cellIs" dxfId="366" priority="238" stopIfTrue="1" operator="equal">
      <formula>0</formula>
    </cfRule>
  </conditionalFormatting>
  <conditionalFormatting sqref="T186">
    <cfRule type="cellIs" dxfId="365" priority="239" stopIfTrue="1" operator="equal">
      <formula>0</formula>
    </cfRule>
  </conditionalFormatting>
  <conditionalFormatting sqref="P186:Q186">
    <cfRule type="cellIs" dxfId="364" priority="240" stopIfTrue="1" operator="equal">
      <formula>0</formula>
    </cfRule>
  </conditionalFormatting>
  <conditionalFormatting sqref="K187:M187">
    <cfRule type="cellIs" dxfId="363" priority="228" stopIfTrue="1" operator="equal">
      <formula>0</formula>
    </cfRule>
  </conditionalFormatting>
  <conditionalFormatting sqref="K187:M187">
    <cfRule type="containsText" dxfId="362" priority="227" operator="containsText" text="New">
      <formula>NOT(ISERROR(SEARCH("New",K187)))</formula>
    </cfRule>
  </conditionalFormatting>
  <conditionalFormatting sqref="S187">
    <cfRule type="containsText" dxfId="361" priority="224" operator="containsText" text="review">
      <formula>NOT(ISERROR(SEARCH("review",S187)))</formula>
    </cfRule>
    <cfRule type="containsText" dxfId="360" priority="225" operator="containsText" text="explanation">
      <formula>NOT(ISERROR(SEARCH("explanation",S187)))</formula>
    </cfRule>
    <cfRule type="containsText" dxfId="359" priority="226" operator="containsText" text="accepted">
      <formula>NOT(ISERROR(SEARCH("accepted",S187)))</formula>
    </cfRule>
  </conditionalFormatting>
  <conditionalFormatting sqref="G187">
    <cfRule type="cellIs" dxfId="358" priority="229" stopIfTrue="1" operator="equal">
      <formula>0</formula>
    </cfRule>
  </conditionalFormatting>
  <conditionalFormatting sqref="T187">
    <cfRule type="cellIs" dxfId="357" priority="230" stopIfTrue="1" operator="equal">
      <formula>0</formula>
    </cfRule>
  </conditionalFormatting>
  <conditionalFormatting sqref="P187:Q187">
    <cfRule type="cellIs" dxfId="356" priority="231" stopIfTrue="1" operator="equal">
      <formula>0</formula>
    </cfRule>
  </conditionalFormatting>
  <conditionalFormatting sqref="K188:M188">
    <cfRule type="containsText" dxfId="355" priority="220" operator="containsText" text="New">
      <formula>NOT(ISERROR(SEARCH("New",K188)))</formula>
    </cfRule>
  </conditionalFormatting>
  <conditionalFormatting sqref="S188">
    <cfRule type="containsText" dxfId="354" priority="217" operator="containsText" text="review">
      <formula>NOT(ISERROR(SEARCH("review",S188)))</formula>
    </cfRule>
    <cfRule type="containsText" dxfId="353" priority="218" operator="containsText" text="explanation">
      <formula>NOT(ISERROR(SEARCH("explanation",S188)))</formula>
    </cfRule>
    <cfRule type="containsText" dxfId="352" priority="219" operator="containsText" text="accepted">
      <formula>NOT(ISERROR(SEARCH("accepted",S188)))</formula>
    </cfRule>
  </conditionalFormatting>
  <conditionalFormatting sqref="G188">
    <cfRule type="cellIs" dxfId="351" priority="221" stopIfTrue="1" operator="equal">
      <formula>0</formula>
    </cfRule>
  </conditionalFormatting>
  <conditionalFormatting sqref="T188">
    <cfRule type="cellIs" dxfId="350" priority="222" stopIfTrue="1" operator="equal">
      <formula>0</formula>
    </cfRule>
  </conditionalFormatting>
  <conditionalFormatting sqref="P188:Q188">
    <cfRule type="cellIs" dxfId="349" priority="223" stopIfTrue="1" operator="equal">
      <formula>0</formula>
    </cfRule>
  </conditionalFormatting>
  <conditionalFormatting sqref="K190:M190 O190">
    <cfRule type="cellIs" dxfId="348" priority="212" stopIfTrue="1" operator="equal">
      <formula>0</formula>
    </cfRule>
  </conditionalFormatting>
  <conditionalFormatting sqref="K190:M190">
    <cfRule type="containsText" dxfId="347" priority="211" operator="containsText" text="New">
      <formula>NOT(ISERROR(SEARCH("New",K190)))</formula>
    </cfRule>
  </conditionalFormatting>
  <conditionalFormatting sqref="S190">
    <cfRule type="containsText" dxfId="346" priority="208" operator="containsText" text="review">
      <formula>NOT(ISERROR(SEARCH("review",S190)))</formula>
    </cfRule>
    <cfRule type="containsText" dxfId="345" priority="209" operator="containsText" text="explanation">
      <formula>NOT(ISERROR(SEARCH("explanation",S190)))</formula>
    </cfRule>
    <cfRule type="containsText" dxfId="344" priority="210" operator="containsText" text="accepted">
      <formula>NOT(ISERROR(SEARCH("accepted",S190)))</formula>
    </cfRule>
  </conditionalFormatting>
  <conditionalFormatting sqref="U190">
    <cfRule type="cellIs" dxfId="343" priority="213" stopIfTrue="1" operator="equal">
      <formula>0</formula>
    </cfRule>
  </conditionalFormatting>
  <conditionalFormatting sqref="G190">
    <cfRule type="cellIs" dxfId="342" priority="214" stopIfTrue="1" operator="equal">
      <formula>0</formula>
    </cfRule>
  </conditionalFormatting>
  <conditionalFormatting sqref="T190">
    <cfRule type="cellIs" dxfId="341" priority="215" stopIfTrue="1" operator="equal">
      <formula>0</formula>
    </cfRule>
  </conditionalFormatting>
  <conditionalFormatting sqref="P190:Q190">
    <cfRule type="cellIs" dxfId="340" priority="216" stopIfTrue="1" operator="equal">
      <formula>0</formula>
    </cfRule>
  </conditionalFormatting>
  <conditionalFormatting sqref="K191:M191">
    <cfRule type="cellIs" dxfId="339" priority="204" stopIfTrue="1" operator="equal">
      <formula>0</formula>
    </cfRule>
  </conditionalFormatting>
  <conditionalFormatting sqref="K191:M191">
    <cfRule type="containsText" dxfId="338" priority="203" operator="containsText" text="New">
      <formula>NOT(ISERROR(SEARCH("New",K191)))</formula>
    </cfRule>
  </conditionalFormatting>
  <conditionalFormatting sqref="S191">
    <cfRule type="containsText" dxfId="337" priority="200" operator="containsText" text="review">
      <formula>NOT(ISERROR(SEARCH("review",S191)))</formula>
    </cfRule>
    <cfRule type="containsText" dxfId="336" priority="201" operator="containsText" text="explanation">
      <formula>NOT(ISERROR(SEARCH("explanation",S191)))</formula>
    </cfRule>
    <cfRule type="containsText" dxfId="335" priority="202" operator="containsText" text="accepted">
      <formula>NOT(ISERROR(SEARCH("accepted",S191)))</formula>
    </cfRule>
  </conditionalFormatting>
  <conditionalFormatting sqref="G191">
    <cfRule type="cellIs" dxfId="334" priority="205" stopIfTrue="1" operator="equal">
      <formula>0</formula>
    </cfRule>
  </conditionalFormatting>
  <conditionalFormatting sqref="T191">
    <cfRule type="cellIs" dxfId="333" priority="206" stopIfTrue="1" operator="equal">
      <formula>0</formula>
    </cfRule>
  </conditionalFormatting>
  <conditionalFormatting sqref="P191:Q191">
    <cfRule type="cellIs" dxfId="332" priority="207" stopIfTrue="1" operator="equal">
      <formula>0</formula>
    </cfRule>
  </conditionalFormatting>
  <conditionalFormatting sqref="K192:M192">
    <cfRule type="containsText" dxfId="331" priority="196" operator="containsText" text="New">
      <formula>NOT(ISERROR(SEARCH("New",K192)))</formula>
    </cfRule>
  </conditionalFormatting>
  <conditionalFormatting sqref="S192">
    <cfRule type="containsText" dxfId="330" priority="193" operator="containsText" text="review">
      <formula>NOT(ISERROR(SEARCH("review",S192)))</formula>
    </cfRule>
    <cfRule type="containsText" dxfId="329" priority="194" operator="containsText" text="explanation">
      <formula>NOT(ISERROR(SEARCH("explanation",S192)))</formula>
    </cfRule>
    <cfRule type="containsText" dxfId="328" priority="195" operator="containsText" text="accepted">
      <formula>NOT(ISERROR(SEARCH("accepted",S192)))</formula>
    </cfRule>
  </conditionalFormatting>
  <conditionalFormatting sqref="G192">
    <cfRule type="cellIs" dxfId="327" priority="197" stopIfTrue="1" operator="equal">
      <formula>0</formula>
    </cfRule>
  </conditionalFormatting>
  <conditionalFormatting sqref="T192">
    <cfRule type="cellIs" dxfId="326" priority="198" stopIfTrue="1" operator="equal">
      <formula>0</formula>
    </cfRule>
  </conditionalFormatting>
  <conditionalFormatting sqref="P192:Q192">
    <cfRule type="cellIs" dxfId="325" priority="199" stopIfTrue="1" operator="equal">
      <formula>0</formula>
    </cfRule>
  </conditionalFormatting>
  <conditionalFormatting sqref="K209:M209 O209">
    <cfRule type="cellIs" dxfId="324" priority="188" stopIfTrue="1" operator="equal">
      <formula>0</formula>
    </cfRule>
  </conditionalFormatting>
  <conditionalFormatting sqref="K209:M209">
    <cfRule type="containsText" dxfId="323" priority="187" operator="containsText" text="New">
      <formula>NOT(ISERROR(SEARCH("New",K209)))</formula>
    </cfRule>
  </conditionalFormatting>
  <conditionalFormatting sqref="S209">
    <cfRule type="containsText" dxfId="322" priority="184" operator="containsText" text="review">
      <formula>NOT(ISERROR(SEARCH("review",S209)))</formula>
    </cfRule>
    <cfRule type="containsText" dxfId="321" priority="185" operator="containsText" text="explanation">
      <formula>NOT(ISERROR(SEARCH("explanation",S209)))</formula>
    </cfRule>
    <cfRule type="containsText" dxfId="320" priority="186" operator="containsText" text="accepted">
      <formula>NOT(ISERROR(SEARCH("accepted",S209)))</formula>
    </cfRule>
  </conditionalFormatting>
  <conditionalFormatting sqref="U209">
    <cfRule type="cellIs" dxfId="319" priority="189" stopIfTrue="1" operator="equal">
      <formula>0</formula>
    </cfRule>
  </conditionalFormatting>
  <conditionalFormatting sqref="G209">
    <cfRule type="cellIs" dxfId="318" priority="190" stopIfTrue="1" operator="equal">
      <formula>0</formula>
    </cfRule>
  </conditionalFormatting>
  <conditionalFormatting sqref="T209">
    <cfRule type="cellIs" dxfId="317" priority="191" stopIfTrue="1" operator="equal">
      <formula>0</formula>
    </cfRule>
  </conditionalFormatting>
  <conditionalFormatting sqref="P209:Q209">
    <cfRule type="cellIs" dxfId="316" priority="192" stopIfTrue="1" operator="equal">
      <formula>0</formula>
    </cfRule>
  </conditionalFormatting>
  <conditionalFormatting sqref="K210:M210">
    <cfRule type="cellIs" dxfId="315" priority="180" stopIfTrue="1" operator="equal">
      <formula>0</formula>
    </cfRule>
  </conditionalFormatting>
  <conditionalFormatting sqref="K210:M210">
    <cfRule type="containsText" dxfId="314" priority="179" operator="containsText" text="New">
      <formula>NOT(ISERROR(SEARCH("New",K210)))</formula>
    </cfRule>
  </conditionalFormatting>
  <conditionalFormatting sqref="S210">
    <cfRule type="containsText" dxfId="313" priority="176" operator="containsText" text="review">
      <formula>NOT(ISERROR(SEARCH("review",S210)))</formula>
    </cfRule>
    <cfRule type="containsText" dxfId="312" priority="177" operator="containsText" text="explanation">
      <formula>NOT(ISERROR(SEARCH("explanation",S210)))</formula>
    </cfRule>
    <cfRule type="containsText" dxfId="311" priority="178" operator="containsText" text="accepted">
      <formula>NOT(ISERROR(SEARCH("accepted",S210)))</formula>
    </cfRule>
  </conditionalFormatting>
  <conditionalFormatting sqref="G210">
    <cfRule type="cellIs" dxfId="310" priority="181" stopIfTrue="1" operator="equal">
      <formula>0</formula>
    </cfRule>
  </conditionalFormatting>
  <conditionalFormatting sqref="T210">
    <cfRule type="cellIs" dxfId="309" priority="182" stopIfTrue="1" operator="equal">
      <formula>0</formula>
    </cfRule>
  </conditionalFormatting>
  <conditionalFormatting sqref="P210:Q210">
    <cfRule type="cellIs" dxfId="308" priority="183" stopIfTrue="1" operator="equal">
      <formula>0</formula>
    </cfRule>
  </conditionalFormatting>
  <conditionalFormatting sqref="K211:M211">
    <cfRule type="containsText" dxfId="307" priority="172" operator="containsText" text="New">
      <formula>NOT(ISERROR(SEARCH("New",K211)))</formula>
    </cfRule>
  </conditionalFormatting>
  <conditionalFormatting sqref="S211">
    <cfRule type="containsText" dxfId="306" priority="169" operator="containsText" text="review">
      <formula>NOT(ISERROR(SEARCH("review",S211)))</formula>
    </cfRule>
    <cfRule type="containsText" dxfId="305" priority="170" operator="containsText" text="explanation">
      <formula>NOT(ISERROR(SEARCH("explanation",S211)))</formula>
    </cfRule>
    <cfRule type="containsText" dxfId="304" priority="171" operator="containsText" text="accepted">
      <formula>NOT(ISERROR(SEARCH("accepted",S211)))</formula>
    </cfRule>
  </conditionalFormatting>
  <conditionalFormatting sqref="G211">
    <cfRule type="cellIs" dxfId="303" priority="173" stopIfTrue="1" operator="equal">
      <formula>0</formula>
    </cfRule>
  </conditionalFormatting>
  <conditionalFormatting sqref="T211">
    <cfRule type="cellIs" dxfId="302" priority="174" stopIfTrue="1" operator="equal">
      <formula>0</formula>
    </cfRule>
  </conditionalFormatting>
  <conditionalFormatting sqref="P211:Q211">
    <cfRule type="cellIs" dxfId="301" priority="175" stopIfTrue="1" operator="equal">
      <formula>0</formula>
    </cfRule>
  </conditionalFormatting>
  <conditionalFormatting sqref="K228:M228 O228">
    <cfRule type="cellIs" dxfId="300" priority="164" stopIfTrue="1" operator="equal">
      <formula>0</formula>
    </cfRule>
  </conditionalFormatting>
  <conditionalFormatting sqref="K228:M228">
    <cfRule type="containsText" dxfId="299" priority="163" operator="containsText" text="New">
      <formula>NOT(ISERROR(SEARCH("New",K228)))</formula>
    </cfRule>
  </conditionalFormatting>
  <conditionalFormatting sqref="S228">
    <cfRule type="containsText" dxfId="298" priority="160" operator="containsText" text="review">
      <formula>NOT(ISERROR(SEARCH("review",S228)))</formula>
    </cfRule>
    <cfRule type="containsText" dxfId="297" priority="161" operator="containsText" text="explanation">
      <formula>NOT(ISERROR(SEARCH("explanation",S228)))</formula>
    </cfRule>
    <cfRule type="containsText" dxfId="296" priority="162" operator="containsText" text="accepted">
      <formula>NOT(ISERROR(SEARCH("accepted",S228)))</formula>
    </cfRule>
  </conditionalFormatting>
  <conditionalFormatting sqref="U228">
    <cfRule type="cellIs" dxfId="295" priority="165" stopIfTrue="1" operator="equal">
      <formula>0</formula>
    </cfRule>
  </conditionalFormatting>
  <conditionalFormatting sqref="G228">
    <cfRule type="cellIs" dxfId="294" priority="166" stopIfTrue="1" operator="equal">
      <formula>0</formula>
    </cfRule>
  </conditionalFormatting>
  <conditionalFormatting sqref="T228">
    <cfRule type="cellIs" dxfId="293" priority="167" stopIfTrue="1" operator="equal">
      <formula>0</formula>
    </cfRule>
  </conditionalFormatting>
  <conditionalFormatting sqref="P228:Q228">
    <cfRule type="cellIs" dxfId="292" priority="168" stopIfTrue="1" operator="equal">
      <formula>0</formula>
    </cfRule>
  </conditionalFormatting>
  <conditionalFormatting sqref="K229:M229">
    <cfRule type="cellIs" dxfId="291" priority="156" stopIfTrue="1" operator="equal">
      <formula>0</formula>
    </cfRule>
  </conditionalFormatting>
  <conditionalFormatting sqref="K229:M229">
    <cfRule type="containsText" dxfId="290" priority="155" operator="containsText" text="New">
      <formula>NOT(ISERROR(SEARCH("New",K229)))</formula>
    </cfRule>
  </conditionalFormatting>
  <conditionalFormatting sqref="S229">
    <cfRule type="containsText" dxfId="289" priority="152" operator="containsText" text="review">
      <formula>NOT(ISERROR(SEARCH("review",S229)))</formula>
    </cfRule>
    <cfRule type="containsText" dxfId="288" priority="153" operator="containsText" text="explanation">
      <formula>NOT(ISERROR(SEARCH("explanation",S229)))</formula>
    </cfRule>
    <cfRule type="containsText" dxfId="287" priority="154" operator="containsText" text="accepted">
      <formula>NOT(ISERROR(SEARCH("accepted",S229)))</formula>
    </cfRule>
  </conditionalFormatting>
  <conditionalFormatting sqref="G229">
    <cfRule type="cellIs" dxfId="286" priority="157" stopIfTrue="1" operator="equal">
      <formula>0</formula>
    </cfRule>
  </conditionalFormatting>
  <conditionalFormatting sqref="T229">
    <cfRule type="cellIs" dxfId="285" priority="158" stopIfTrue="1" operator="equal">
      <formula>0</formula>
    </cfRule>
  </conditionalFormatting>
  <conditionalFormatting sqref="P229:Q229">
    <cfRule type="cellIs" dxfId="284" priority="159" stopIfTrue="1" operator="equal">
      <formula>0</formula>
    </cfRule>
  </conditionalFormatting>
  <conditionalFormatting sqref="K230:M230">
    <cfRule type="containsText" dxfId="283" priority="148" operator="containsText" text="New">
      <formula>NOT(ISERROR(SEARCH("New",K230)))</formula>
    </cfRule>
  </conditionalFormatting>
  <conditionalFormatting sqref="S230">
    <cfRule type="containsText" dxfId="282" priority="145" operator="containsText" text="review">
      <formula>NOT(ISERROR(SEARCH("review",S230)))</formula>
    </cfRule>
    <cfRule type="containsText" dxfId="281" priority="146" operator="containsText" text="explanation">
      <formula>NOT(ISERROR(SEARCH("explanation",S230)))</formula>
    </cfRule>
    <cfRule type="containsText" dxfId="280" priority="147" operator="containsText" text="accepted">
      <formula>NOT(ISERROR(SEARCH("accepted",S230)))</formula>
    </cfRule>
  </conditionalFormatting>
  <conditionalFormatting sqref="G230">
    <cfRule type="cellIs" dxfId="279" priority="149" stopIfTrue="1" operator="equal">
      <formula>0</formula>
    </cfRule>
  </conditionalFormatting>
  <conditionalFormatting sqref="T230">
    <cfRule type="cellIs" dxfId="278" priority="150" stopIfTrue="1" operator="equal">
      <formula>0</formula>
    </cfRule>
  </conditionalFormatting>
  <conditionalFormatting sqref="P230:Q230">
    <cfRule type="cellIs" dxfId="277" priority="151" stopIfTrue="1" operator="equal">
      <formula>0</formula>
    </cfRule>
  </conditionalFormatting>
  <conditionalFormatting sqref="K280:M280 O280">
    <cfRule type="cellIs" dxfId="276" priority="140" stopIfTrue="1" operator="equal">
      <formula>0</formula>
    </cfRule>
  </conditionalFormatting>
  <conditionalFormatting sqref="K280:M280">
    <cfRule type="containsText" dxfId="275" priority="139" operator="containsText" text="New">
      <formula>NOT(ISERROR(SEARCH("New",K280)))</formula>
    </cfRule>
  </conditionalFormatting>
  <conditionalFormatting sqref="S280">
    <cfRule type="containsText" dxfId="274" priority="136" operator="containsText" text="review">
      <formula>NOT(ISERROR(SEARCH("review",S280)))</formula>
    </cfRule>
    <cfRule type="containsText" dxfId="273" priority="137" operator="containsText" text="explanation">
      <formula>NOT(ISERROR(SEARCH("explanation",S280)))</formula>
    </cfRule>
    <cfRule type="containsText" dxfId="272" priority="138" operator="containsText" text="accepted">
      <formula>NOT(ISERROR(SEARCH("accepted",S280)))</formula>
    </cfRule>
  </conditionalFormatting>
  <conditionalFormatting sqref="U280">
    <cfRule type="cellIs" dxfId="271" priority="141" stopIfTrue="1" operator="equal">
      <formula>0</formula>
    </cfRule>
  </conditionalFormatting>
  <conditionalFormatting sqref="G280">
    <cfRule type="cellIs" dxfId="270" priority="142" stopIfTrue="1" operator="equal">
      <formula>0</formula>
    </cfRule>
  </conditionalFormatting>
  <conditionalFormatting sqref="T280">
    <cfRule type="cellIs" dxfId="269" priority="143" stopIfTrue="1" operator="equal">
      <formula>0</formula>
    </cfRule>
  </conditionalFormatting>
  <conditionalFormatting sqref="P280:Q280">
    <cfRule type="cellIs" dxfId="268" priority="144" stopIfTrue="1" operator="equal">
      <formula>0</formula>
    </cfRule>
  </conditionalFormatting>
  <conditionalFormatting sqref="K281:M281">
    <cfRule type="cellIs" dxfId="267" priority="132" stopIfTrue="1" operator="equal">
      <formula>0</formula>
    </cfRule>
  </conditionalFormatting>
  <conditionalFormatting sqref="K281:M281">
    <cfRule type="containsText" dxfId="266" priority="131" operator="containsText" text="New">
      <formula>NOT(ISERROR(SEARCH("New",K281)))</formula>
    </cfRule>
  </conditionalFormatting>
  <conditionalFormatting sqref="S281">
    <cfRule type="containsText" dxfId="265" priority="128" operator="containsText" text="review">
      <formula>NOT(ISERROR(SEARCH("review",S281)))</formula>
    </cfRule>
    <cfRule type="containsText" dxfId="264" priority="129" operator="containsText" text="explanation">
      <formula>NOT(ISERROR(SEARCH("explanation",S281)))</formula>
    </cfRule>
    <cfRule type="containsText" dxfId="263" priority="130" operator="containsText" text="accepted">
      <formula>NOT(ISERROR(SEARCH("accepted",S281)))</formula>
    </cfRule>
  </conditionalFormatting>
  <conditionalFormatting sqref="G281">
    <cfRule type="cellIs" dxfId="262" priority="133" stopIfTrue="1" operator="equal">
      <formula>0</formula>
    </cfRule>
  </conditionalFormatting>
  <conditionalFormatting sqref="T281">
    <cfRule type="cellIs" dxfId="261" priority="134" stopIfTrue="1" operator="equal">
      <formula>0</formula>
    </cfRule>
  </conditionalFormatting>
  <conditionalFormatting sqref="P281:Q281">
    <cfRule type="cellIs" dxfId="260" priority="135" stopIfTrue="1" operator="equal">
      <formula>0</formula>
    </cfRule>
  </conditionalFormatting>
  <conditionalFormatting sqref="K282:M282">
    <cfRule type="containsText" dxfId="259" priority="124" operator="containsText" text="New">
      <formula>NOT(ISERROR(SEARCH("New",K282)))</formula>
    </cfRule>
  </conditionalFormatting>
  <conditionalFormatting sqref="S282">
    <cfRule type="containsText" dxfId="258" priority="121" operator="containsText" text="review">
      <formula>NOT(ISERROR(SEARCH("review",S282)))</formula>
    </cfRule>
    <cfRule type="containsText" dxfId="257" priority="122" operator="containsText" text="explanation">
      <formula>NOT(ISERROR(SEARCH("explanation",S282)))</formula>
    </cfRule>
    <cfRule type="containsText" dxfId="256" priority="123" operator="containsText" text="accepted">
      <formula>NOT(ISERROR(SEARCH("accepted",S282)))</formula>
    </cfRule>
  </conditionalFormatting>
  <conditionalFormatting sqref="G282">
    <cfRule type="cellIs" dxfId="255" priority="125" stopIfTrue="1" operator="equal">
      <formula>0</formula>
    </cfRule>
  </conditionalFormatting>
  <conditionalFormatting sqref="T282">
    <cfRule type="cellIs" dxfId="254" priority="126" stopIfTrue="1" operator="equal">
      <formula>0</formula>
    </cfRule>
  </conditionalFormatting>
  <conditionalFormatting sqref="P282:Q282">
    <cfRule type="cellIs" dxfId="253" priority="127" stopIfTrue="1" operator="equal">
      <formula>0</formula>
    </cfRule>
  </conditionalFormatting>
  <conditionalFormatting sqref="K298:M298 O298">
    <cfRule type="cellIs" dxfId="252" priority="116" stopIfTrue="1" operator="equal">
      <formula>0</formula>
    </cfRule>
  </conditionalFormatting>
  <conditionalFormatting sqref="K298:M298">
    <cfRule type="containsText" dxfId="251" priority="115" operator="containsText" text="New">
      <formula>NOT(ISERROR(SEARCH("New",K298)))</formula>
    </cfRule>
  </conditionalFormatting>
  <conditionalFormatting sqref="S298">
    <cfRule type="containsText" dxfId="250" priority="112" operator="containsText" text="review">
      <formula>NOT(ISERROR(SEARCH("review",S298)))</formula>
    </cfRule>
    <cfRule type="containsText" dxfId="249" priority="113" operator="containsText" text="explanation">
      <formula>NOT(ISERROR(SEARCH("explanation",S298)))</formula>
    </cfRule>
    <cfRule type="containsText" dxfId="248" priority="114" operator="containsText" text="accepted">
      <formula>NOT(ISERROR(SEARCH("accepted",S298)))</formula>
    </cfRule>
  </conditionalFormatting>
  <conditionalFormatting sqref="U298">
    <cfRule type="cellIs" dxfId="247" priority="117" stopIfTrue="1" operator="equal">
      <formula>0</formula>
    </cfRule>
  </conditionalFormatting>
  <conditionalFormatting sqref="G298">
    <cfRule type="cellIs" dxfId="246" priority="118" stopIfTrue="1" operator="equal">
      <formula>0</formula>
    </cfRule>
  </conditionalFormatting>
  <conditionalFormatting sqref="T298">
    <cfRule type="cellIs" dxfId="245" priority="119" stopIfTrue="1" operator="equal">
      <formula>0</formula>
    </cfRule>
  </conditionalFormatting>
  <conditionalFormatting sqref="P298:Q298">
    <cfRule type="cellIs" dxfId="244" priority="120" stopIfTrue="1" operator="equal">
      <formula>0</formula>
    </cfRule>
  </conditionalFormatting>
  <conditionalFormatting sqref="K299:M299">
    <cfRule type="cellIs" dxfId="243" priority="108" stopIfTrue="1" operator="equal">
      <formula>0</formula>
    </cfRule>
  </conditionalFormatting>
  <conditionalFormatting sqref="K299:M299">
    <cfRule type="containsText" dxfId="242" priority="107" operator="containsText" text="New">
      <formula>NOT(ISERROR(SEARCH("New",K299)))</formula>
    </cfRule>
  </conditionalFormatting>
  <conditionalFormatting sqref="S299">
    <cfRule type="containsText" dxfId="241" priority="104" operator="containsText" text="review">
      <formula>NOT(ISERROR(SEARCH("review",S299)))</formula>
    </cfRule>
    <cfRule type="containsText" dxfId="240" priority="105" operator="containsText" text="explanation">
      <formula>NOT(ISERROR(SEARCH("explanation",S299)))</formula>
    </cfRule>
    <cfRule type="containsText" dxfId="239" priority="106" operator="containsText" text="accepted">
      <formula>NOT(ISERROR(SEARCH("accepted",S299)))</formula>
    </cfRule>
  </conditionalFormatting>
  <conditionalFormatting sqref="G299">
    <cfRule type="cellIs" dxfId="238" priority="109" stopIfTrue="1" operator="equal">
      <formula>0</formula>
    </cfRule>
  </conditionalFormatting>
  <conditionalFormatting sqref="T299">
    <cfRule type="cellIs" dxfId="237" priority="110" stopIfTrue="1" operator="equal">
      <formula>0</formula>
    </cfRule>
  </conditionalFormatting>
  <conditionalFormatting sqref="P299:Q299">
    <cfRule type="cellIs" dxfId="236" priority="111" stopIfTrue="1" operator="equal">
      <formula>0</formula>
    </cfRule>
  </conditionalFormatting>
  <conditionalFormatting sqref="K300:M300">
    <cfRule type="containsText" dxfId="235" priority="100" operator="containsText" text="New">
      <formula>NOT(ISERROR(SEARCH("New",K300)))</formula>
    </cfRule>
  </conditionalFormatting>
  <conditionalFormatting sqref="S300">
    <cfRule type="containsText" dxfId="234" priority="97" operator="containsText" text="review">
      <formula>NOT(ISERROR(SEARCH("review",S300)))</formula>
    </cfRule>
    <cfRule type="containsText" dxfId="233" priority="98" operator="containsText" text="explanation">
      <formula>NOT(ISERROR(SEARCH("explanation",S300)))</formula>
    </cfRule>
    <cfRule type="containsText" dxfId="232" priority="99" operator="containsText" text="accepted">
      <formula>NOT(ISERROR(SEARCH("accepted",S300)))</formula>
    </cfRule>
  </conditionalFormatting>
  <conditionalFormatting sqref="G300">
    <cfRule type="cellIs" dxfId="231" priority="101" stopIfTrue="1" operator="equal">
      <formula>0</formula>
    </cfRule>
  </conditionalFormatting>
  <conditionalFormatting sqref="T300">
    <cfRule type="cellIs" dxfId="230" priority="102" stopIfTrue="1" operator="equal">
      <formula>0</formula>
    </cfRule>
  </conditionalFormatting>
  <conditionalFormatting sqref="P300:Q300">
    <cfRule type="cellIs" dxfId="229" priority="103" stopIfTrue="1" operator="equal">
      <formula>0</formula>
    </cfRule>
  </conditionalFormatting>
  <conditionalFormatting sqref="K305:M305 O305">
    <cfRule type="cellIs" dxfId="228" priority="92" stopIfTrue="1" operator="equal">
      <formula>0</formula>
    </cfRule>
  </conditionalFormatting>
  <conditionalFormatting sqref="K305:M305">
    <cfRule type="containsText" dxfId="227" priority="91" operator="containsText" text="New">
      <formula>NOT(ISERROR(SEARCH("New",K305)))</formula>
    </cfRule>
  </conditionalFormatting>
  <conditionalFormatting sqref="S305">
    <cfRule type="containsText" dxfId="226" priority="88" operator="containsText" text="review">
      <formula>NOT(ISERROR(SEARCH("review",S305)))</formula>
    </cfRule>
    <cfRule type="containsText" dxfId="225" priority="89" operator="containsText" text="explanation">
      <formula>NOT(ISERROR(SEARCH("explanation",S305)))</formula>
    </cfRule>
    <cfRule type="containsText" dxfId="224" priority="90" operator="containsText" text="accepted">
      <formula>NOT(ISERROR(SEARCH("accepted",S305)))</formula>
    </cfRule>
  </conditionalFormatting>
  <conditionalFormatting sqref="U305">
    <cfRule type="cellIs" dxfId="223" priority="93" stopIfTrue="1" operator="equal">
      <formula>0</formula>
    </cfRule>
  </conditionalFormatting>
  <conditionalFormatting sqref="G305">
    <cfRule type="cellIs" dxfId="222" priority="94" stopIfTrue="1" operator="equal">
      <formula>0</formula>
    </cfRule>
  </conditionalFormatting>
  <conditionalFormatting sqref="T305">
    <cfRule type="cellIs" dxfId="221" priority="95" stopIfTrue="1" operator="equal">
      <formula>0</formula>
    </cfRule>
  </conditionalFormatting>
  <conditionalFormatting sqref="P305:Q305">
    <cfRule type="cellIs" dxfId="220" priority="96" stopIfTrue="1" operator="equal">
      <formula>0</formula>
    </cfRule>
  </conditionalFormatting>
  <conditionalFormatting sqref="K306:M306">
    <cfRule type="cellIs" dxfId="219" priority="84" stopIfTrue="1" operator="equal">
      <formula>0</formula>
    </cfRule>
  </conditionalFormatting>
  <conditionalFormatting sqref="K306:M306">
    <cfRule type="containsText" dxfId="218" priority="83" operator="containsText" text="New">
      <formula>NOT(ISERROR(SEARCH("New",K306)))</formula>
    </cfRule>
  </conditionalFormatting>
  <conditionalFormatting sqref="S306">
    <cfRule type="containsText" dxfId="217" priority="80" operator="containsText" text="review">
      <formula>NOT(ISERROR(SEARCH("review",S306)))</formula>
    </cfRule>
    <cfRule type="containsText" dxfId="216" priority="81" operator="containsText" text="explanation">
      <formula>NOT(ISERROR(SEARCH("explanation",S306)))</formula>
    </cfRule>
    <cfRule type="containsText" dxfId="215" priority="82" operator="containsText" text="accepted">
      <formula>NOT(ISERROR(SEARCH("accepted",S306)))</formula>
    </cfRule>
  </conditionalFormatting>
  <conditionalFormatting sqref="G306">
    <cfRule type="cellIs" dxfId="214" priority="85" stopIfTrue="1" operator="equal">
      <formula>0</formula>
    </cfRule>
  </conditionalFormatting>
  <conditionalFormatting sqref="T306">
    <cfRule type="cellIs" dxfId="213" priority="86" stopIfTrue="1" operator="equal">
      <formula>0</formula>
    </cfRule>
  </conditionalFormatting>
  <conditionalFormatting sqref="P306:Q306">
    <cfRule type="cellIs" dxfId="212" priority="87" stopIfTrue="1" operator="equal">
      <formula>0</formula>
    </cfRule>
  </conditionalFormatting>
  <conditionalFormatting sqref="K307:M307">
    <cfRule type="containsText" dxfId="211" priority="76" operator="containsText" text="New">
      <formula>NOT(ISERROR(SEARCH("New",K307)))</formula>
    </cfRule>
  </conditionalFormatting>
  <conditionalFormatting sqref="S307">
    <cfRule type="containsText" dxfId="210" priority="73" operator="containsText" text="review">
      <formula>NOT(ISERROR(SEARCH("review",S307)))</formula>
    </cfRule>
    <cfRule type="containsText" dxfId="209" priority="74" operator="containsText" text="explanation">
      <formula>NOT(ISERROR(SEARCH("explanation",S307)))</formula>
    </cfRule>
    <cfRule type="containsText" dxfId="208" priority="75" operator="containsText" text="accepted">
      <formula>NOT(ISERROR(SEARCH("accepted",S307)))</formula>
    </cfRule>
  </conditionalFormatting>
  <conditionalFormatting sqref="G307">
    <cfRule type="cellIs" dxfId="207" priority="77" stopIfTrue="1" operator="equal">
      <formula>0</formula>
    </cfRule>
  </conditionalFormatting>
  <conditionalFormatting sqref="T307">
    <cfRule type="cellIs" dxfId="206" priority="78" stopIfTrue="1" operator="equal">
      <formula>0</formula>
    </cfRule>
  </conditionalFormatting>
  <conditionalFormatting sqref="P307:Q307">
    <cfRule type="cellIs" dxfId="205" priority="79" stopIfTrue="1" operator="equal">
      <formula>0</formula>
    </cfRule>
  </conditionalFormatting>
  <conditionalFormatting sqref="K317:M317 O317">
    <cfRule type="cellIs" dxfId="204" priority="68" stopIfTrue="1" operator="equal">
      <formula>0</formula>
    </cfRule>
  </conditionalFormatting>
  <conditionalFormatting sqref="K317:M317">
    <cfRule type="containsText" dxfId="203" priority="67" operator="containsText" text="New">
      <formula>NOT(ISERROR(SEARCH("New",K317)))</formula>
    </cfRule>
  </conditionalFormatting>
  <conditionalFormatting sqref="S317">
    <cfRule type="containsText" dxfId="202" priority="64" operator="containsText" text="review">
      <formula>NOT(ISERROR(SEARCH("review",S317)))</formula>
    </cfRule>
    <cfRule type="containsText" dxfId="201" priority="65" operator="containsText" text="explanation">
      <formula>NOT(ISERROR(SEARCH("explanation",S317)))</formula>
    </cfRule>
    <cfRule type="containsText" dxfId="200" priority="66" operator="containsText" text="accepted">
      <formula>NOT(ISERROR(SEARCH("accepted",S317)))</formula>
    </cfRule>
  </conditionalFormatting>
  <conditionalFormatting sqref="U317">
    <cfRule type="cellIs" dxfId="199" priority="69" stopIfTrue="1" operator="equal">
      <formula>0</formula>
    </cfRule>
  </conditionalFormatting>
  <conditionalFormatting sqref="G317">
    <cfRule type="cellIs" dxfId="198" priority="70" stopIfTrue="1" operator="equal">
      <formula>0</formula>
    </cfRule>
  </conditionalFormatting>
  <conditionalFormatting sqref="T317">
    <cfRule type="cellIs" dxfId="197" priority="71" stopIfTrue="1" operator="equal">
      <formula>0</formula>
    </cfRule>
  </conditionalFormatting>
  <conditionalFormatting sqref="P317:Q317">
    <cfRule type="cellIs" dxfId="196" priority="72" stopIfTrue="1" operator="equal">
      <formula>0</formula>
    </cfRule>
  </conditionalFormatting>
  <conditionalFormatting sqref="K318:M318">
    <cfRule type="cellIs" dxfId="195" priority="60" stopIfTrue="1" operator="equal">
      <formula>0</formula>
    </cfRule>
  </conditionalFormatting>
  <conditionalFormatting sqref="K318:M318">
    <cfRule type="containsText" dxfId="194" priority="59" operator="containsText" text="New">
      <formula>NOT(ISERROR(SEARCH("New",K318)))</formula>
    </cfRule>
  </conditionalFormatting>
  <conditionalFormatting sqref="S318">
    <cfRule type="containsText" dxfId="193" priority="56" operator="containsText" text="review">
      <formula>NOT(ISERROR(SEARCH("review",S318)))</formula>
    </cfRule>
    <cfRule type="containsText" dxfId="192" priority="57" operator="containsText" text="explanation">
      <formula>NOT(ISERROR(SEARCH("explanation",S318)))</formula>
    </cfRule>
    <cfRule type="containsText" dxfId="191" priority="58" operator="containsText" text="accepted">
      <formula>NOT(ISERROR(SEARCH("accepted",S318)))</formula>
    </cfRule>
  </conditionalFormatting>
  <conditionalFormatting sqref="G318">
    <cfRule type="cellIs" dxfId="190" priority="61" stopIfTrue="1" operator="equal">
      <formula>0</formula>
    </cfRule>
  </conditionalFormatting>
  <conditionalFormatting sqref="T318">
    <cfRule type="cellIs" dxfId="189" priority="62" stopIfTrue="1" operator="equal">
      <formula>0</formula>
    </cfRule>
  </conditionalFormatting>
  <conditionalFormatting sqref="P318:Q318">
    <cfRule type="cellIs" dxfId="188" priority="63" stopIfTrue="1" operator="equal">
      <formula>0</formula>
    </cfRule>
  </conditionalFormatting>
  <conditionalFormatting sqref="K319:M319">
    <cfRule type="containsText" dxfId="187" priority="52" operator="containsText" text="New">
      <formula>NOT(ISERROR(SEARCH("New",K319)))</formula>
    </cfRule>
  </conditionalFormatting>
  <conditionalFormatting sqref="S319">
    <cfRule type="containsText" dxfId="186" priority="49" operator="containsText" text="review">
      <formula>NOT(ISERROR(SEARCH("review",S319)))</formula>
    </cfRule>
    <cfRule type="containsText" dxfId="185" priority="50" operator="containsText" text="explanation">
      <formula>NOT(ISERROR(SEARCH("explanation",S319)))</formula>
    </cfRule>
    <cfRule type="containsText" dxfId="184" priority="51" operator="containsText" text="accepted">
      <formula>NOT(ISERROR(SEARCH("accepted",S319)))</formula>
    </cfRule>
  </conditionalFormatting>
  <conditionalFormatting sqref="G319">
    <cfRule type="cellIs" dxfId="183" priority="53" stopIfTrue="1" operator="equal">
      <formula>0</formula>
    </cfRule>
  </conditionalFormatting>
  <conditionalFormatting sqref="T319">
    <cfRule type="cellIs" dxfId="182" priority="54" stopIfTrue="1" operator="equal">
      <formula>0</formula>
    </cfRule>
  </conditionalFormatting>
  <conditionalFormatting sqref="P319:Q319">
    <cfRule type="cellIs" dxfId="181" priority="55" stopIfTrue="1" operator="equal">
      <formula>0</formula>
    </cfRule>
  </conditionalFormatting>
  <conditionalFormatting sqref="K323:M323 O323">
    <cfRule type="cellIs" dxfId="180" priority="44" stopIfTrue="1" operator="equal">
      <formula>0</formula>
    </cfRule>
  </conditionalFormatting>
  <conditionalFormatting sqref="K323:M323">
    <cfRule type="containsText" dxfId="179" priority="43" operator="containsText" text="New">
      <formula>NOT(ISERROR(SEARCH("New",K323)))</formula>
    </cfRule>
  </conditionalFormatting>
  <conditionalFormatting sqref="S323">
    <cfRule type="containsText" dxfId="178" priority="40" operator="containsText" text="review">
      <formula>NOT(ISERROR(SEARCH("review",S323)))</formula>
    </cfRule>
    <cfRule type="containsText" dxfId="177" priority="41" operator="containsText" text="explanation">
      <formula>NOT(ISERROR(SEARCH("explanation",S323)))</formula>
    </cfRule>
    <cfRule type="containsText" dxfId="176" priority="42" operator="containsText" text="accepted">
      <formula>NOT(ISERROR(SEARCH("accepted",S323)))</formula>
    </cfRule>
  </conditionalFormatting>
  <conditionalFormatting sqref="U323">
    <cfRule type="cellIs" dxfId="175" priority="45" stopIfTrue="1" operator="equal">
      <formula>0</formula>
    </cfRule>
  </conditionalFormatting>
  <conditionalFormatting sqref="G323">
    <cfRule type="cellIs" dxfId="174" priority="46" stopIfTrue="1" operator="equal">
      <formula>0</formula>
    </cfRule>
  </conditionalFormatting>
  <conditionalFormatting sqref="T323">
    <cfRule type="cellIs" dxfId="173" priority="47" stopIfTrue="1" operator="equal">
      <formula>0</formula>
    </cfRule>
  </conditionalFormatting>
  <conditionalFormatting sqref="P323:Q323">
    <cfRule type="cellIs" dxfId="172" priority="48" stopIfTrue="1" operator="equal">
      <formula>0</formula>
    </cfRule>
  </conditionalFormatting>
  <conditionalFormatting sqref="K324:M324">
    <cfRule type="cellIs" dxfId="171" priority="36" stopIfTrue="1" operator="equal">
      <formula>0</formula>
    </cfRule>
  </conditionalFormatting>
  <conditionalFormatting sqref="K324:M324">
    <cfRule type="containsText" dxfId="170" priority="35" operator="containsText" text="New">
      <formula>NOT(ISERROR(SEARCH("New",K324)))</formula>
    </cfRule>
  </conditionalFormatting>
  <conditionalFormatting sqref="S324">
    <cfRule type="containsText" dxfId="169" priority="32" operator="containsText" text="review">
      <formula>NOT(ISERROR(SEARCH("review",S324)))</formula>
    </cfRule>
    <cfRule type="containsText" dxfId="168" priority="33" operator="containsText" text="explanation">
      <formula>NOT(ISERROR(SEARCH("explanation",S324)))</formula>
    </cfRule>
    <cfRule type="containsText" dxfId="167" priority="34" operator="containsText" text="accepted">
      <formula>NOT(ISERROR(SEARCH("accepted",S324)))</formula>
    </cfRule>
  </conditionalFormatting>
  <conditionalFormatting sqref="G324">
    <cfRule type="cellIs" dxfId="166" priority="37" stopIfTrue="1" operator="equal">
      <formula>0</formula>
    </cfRule>
  </conditionalFormatting>
  <conditionalFormatting sqref="T324">
    <cfRule type="cellIs" dxfId="165" priority="38" stopIfTrue="1" operator="equal">
      <formula>0</formula>
    </cfRule>
  </conditionalFormatting>
  <conditionalFormatting sqref="P324:Q324">
    <cfRule type="cellIs" dxfId="164" priority="39" stopIfTrue="1" operator="equal">
      <formula>0</formula>
    </cfRule>
  </conditionalFormatting>
  <conditionalFormatting sqref="K325:M325">
    <cfRule type="containsText" dxfId="163" priority="28" operator="containsText" text="New">
      <formula>NOT(ISERROR(SEARCH("New",K325)))</formula>
    </cfRule>
  </conditionalFormatting>
  <conditionalFormatting sqref="S325">
    <cfRule type="containsText" dxfId="162" priority="25" operator="containsText" text="review">
      <formula>NOT(ISERROR(SEARCH("review",S325)))</formula>
    </cfRule>
    <cfRule type="containsText" dxfId="161" priority="26" operator="containsText" text="explanation">
      <formula>NOT(ISERROR(SEARCH("explanation",S325)))</formula>
    </cfRule>
    <cfRule type="containsText" dxfId="160" priority="27" operator="containsText" text="accepted">
      <formula>NOT(ISERROR(SEARCH("accepted",S325)))</formula>
    </cfRule>
  </conditionalFormatting>
  <conditionalFormatting sqref="G325">
    <cfRule type="cellIs" dxfId="159" priority="29" stopIfTrue="1" operator="equal">
      <formula>0</formula>
    </cfRule>
  </conditionalFormatting>
  <conditionalFormatting sqref="T325">
    <cfRule type="cellIs" dxfId="158" priority="30" stopIfTrue="1" operator="equal">
      <formula>0</formula>
    </cfRule>
  </conditionalFormatting>
  <conditionalFormatting sqref="P325:Q325">
    <cfRule type="cellIs" dxfId="157" priority="31" stopIfTrue="1" operator="equal">
      <formula>0</formula>
    </cfRule>
  </conditionalFormatting>
  <conditionalFormatting sqref="K339:M339 O339">
    <cfRule type="cellIs" dxfId="156" priority="20" stopIfTrue="1" operator="equal">
      <formula>0</formula>
    </cfRule>
  </conditionalFormatting>
  <conditionalFormatting sqref="K339:M339">
    <cfRule type="containsText" dxfId="155" priority="19" operator="containsText" text="New">
      <formula>NOT(ISERROR(SEARCH("New",K339)))</formula>
    </cfRule>
  </conditionalFormatting>
  <conditionalFormatting sqref="S339">
    <cfRule type="containsText" dxfId="154" priority="16" operator="containsText" text="review">
      <formula>NOT(ISERROR(SEARCH("review",S339)))</formula>
    </cfRule>
    <cfRule type="containsText" dxfId="153" priority="17" operator="containsText" text="explanation">
      <formula>NOT(ISERROR(SEARCH("explanation",S339)))</formula>
    </cfRule>
    <cfRule type="containsText" dxfId="152" priority="18" operator="containsText" text="accepted">
      <formula>NOT(ISERROR(SEARCH("accepted",S339)))</formula>
    </cfRule>
  </conditionalFormatting>
  <conditionalFormatting sqref="U339">
    <cfRule type="cellIs" dxfId="151" priority="21" stopIfTrue="1" operator="equal">
      <formula>0</formula>
    </cfRule>
  </conditionalFormatting>
  <conditionalFormatting sqref="G339">
    <cfRule type="cellIs" dxfId="150" priority="22" stopIfTrue="1" operator="equal">
      <formula>0</formula>
    </cfRule>
  </conditionalFormatting>
  <conditionalFormatting sqref="T339">
    <cfRule type="cellIs" dxfId="149" priority="23" stopIfTrue="1" operator="equal">
      <formula>0</formula>
    </cfRule>
  </conditionalFormatting>
  <conditionalFormatting sqref="P339:Q339">
    <cfRule type="cellIs" dxfId="148" priority="24" stopIfTrue="1" operator="equal">
      <formula>0</formula>
    </cfRule>
  </conditionalFormatting>
  <conditionalFormatting sqref="K340:M340">
    <cfRule type="cellIs" dxfId="147" priority="12" stopIfTrue="1" operator="equal">
      <formula>0</formula>
    </cfRule>
  </conditionalFormatting>
  <conditionalFormatting sqref="K340:M340">
    <cfRule type="containsText" dxfId="146" priority="11" operator="containsText" text="New">
      <formula>NOT(ISERROR(SEARCH("New",K340)))</formula>
    </cfRule>
  </conditionalFormatting>
  <conditionalFormatting sqref="S340">
    <cfRule type="containsText" dxfId="145" priority="8" operator="containsText" text="review">
      <formula>NOT(ISERROR(SEARCH("review",S340)))</formula>
    </cfRule>
    <cfRule type="containsText" dxfId="144" priority="9" operator="containsText" text="explanation">
      <formula>NOT(ISERROR(SEARCH("explanation",S340)))</formula>
    </cfRule>
    <cfRule type="containsText" dxfId="143" priority="10" operator="containsText" text="accepted">
      <formula>NOT(ISERROR(SEARCH("accepted",S340)))</formula>
    </cfRule>
  </conditionalFormatting>
  <conditionalFormatting sqref="G340">
    <cfRule type="cellIs" dxfId="142" priority="13" stopIfTrue="1" operator="equal">
      <formula>0</formula>
    </cfRule>
  </conditionalFormatting>
  <conditionalFormatting sqref="T340">
    <cfRule type="cellIs" dxfId="141" priority="14" stopIfTrue="1" operator="equal">
      <formula>0</formula>
    </cfRule>
  </conditionalFormatting>
  <conditionalFormatting sqref="P340:Q340">
    <cfRule type="cellIs" dxfId="140" priority="15" stopIfTrue="1" operator="equal">
      <formula>0</formula>
    </cfRule>
  </conditionalFormatting>
  <conditionalFormatting sqref="K341:M341">
    <cfRule type="containsText" dxfId="139" priority="4" operator="containsText" text="New">
      <formula>NOT(ISERROR(SEARCH("New",K341)))</formula>
    </cfRule>
  </conditionalFormatting>
  <conditionalFormatting sqref="S341">
    <cfRule type="containsText" dxfId="138" priority="1" operator="containsText" text="review">
      <formula>NOT(ISERROR(SEARCH("review",S341)))</formula>
    </cfRule>
    <cfRule type="containsText" dxfId="137" priority="2" operator="containsText" text="explanation">
      <formula>NOT(ISERROR(SEARCH("explanation",S341)))</formula>
    </cfRule>
    <cfRule type="containsText" dxfId="136" priority="3" operator="containsText" text="accepted">
      <formula>NOT(ISERROR(SEARCH("accepted",S341)))</formula>
    </cfRule>
  </conditionalFormatting>
  <conditionalFormatting sqref="G341">
    <cfRule type="cellIs" dxfId="135" priority="5" stopIfTrue="1" operator="equal">
      <formula>0</formula>
    </cfRule>
  </conditionalFormatting>
  <conditionalFormatting sqref="T341">
    <cfRule type="cellIs" dxfId="134" priority="6" stopIfTrue="1" operator="equal">
      <formula>0</formula>
    </cfRule>
  </conditionalFormatting>
  <conditionalFormatting sqref="P341:Q341">
    <cfRule type="cellIs" dxfId="133" priority="7" stopIfTrue="1" operator="equal">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24"/>
  <sheetViews>
    <sheetView workbookViewId="0">
      <selection activeCell="C11" sqref="A11:C11"/>
    </sheetView>
  </sheetViews>
  <sheetFormatPr defaultRowHeight="15" x14ac:dyDescent="0.25"/>
  <cols>
    <col min="1" max="1" width="11.28515625" bestFit="1" customWidth="1"/>
    <col min="2" max="2" width="18.42578125" bestFit="1" customWidth="1"/>
    <col min="3" max="3" width="9.28515625" bestFit="1" customWidth="1"/>
    <col min="4" max="4" width="33.140625" bestFit="1" customWidth="1"/>
  </cols>
  <sheetData>
    <row r="1" spans="1:4" ht="15.75" thickBot="1" x14ac:dyDescent="0.3">
      <c r="A1" s="564" t="s">
        <v>14998</v>
      </c>
      <c r="B1" s="565" t="s">
        <v>14999</v>
      </c>
      <c r="C1" s="565" t="s">
        <v>15000</v>
      </c>
      <c r="D1" s="565" t="s">
        <v>15001</v>
      </c>
    </row>
    <row r="2" spans="1:4" ht="51.75" thickBot="1" x14ac:dyDescent="0.3">
      <c r="A2" s="566" t="s">
        <v>15018</v>
      </c>
      <c r="B2" s="567" t="s">
        <v>15019</v>
      </c>
      <c r="C2" s="568" t="s">
        <v>323</v>
      </c>
      <c r="D2" s="568" t="s">
        <v>324</v>
      </c>
    </row>
    <row r="3" spans="1:4" ht="51.75" thickBot="1" x14ac:dyDescent="0.3">
      <c r="A3" s="566" t="s">
        <v>15020</v>
      </c>
      <c r="B3" s="567" t="s">
        <v>15021</v>
      </c>
      <c r="C3" s="568" t="s">
        <v>323</v>
      </c>
      <c r="D3" s="568" t="s">
        <v>324</v>
      </c>
    </row>
    <row r="4" spans="1:4" ht="39" thickBot="1" x14ac:dyDescent="0.3">
      <c r="A4" s="566" t="s">
        <v>15012</v>
      </c>
      <c r="B4" s="567" t="s">
        <v>15013</v>
      </c>
      <c r="C4" s="568" t="s">
        <v>325</v>
      </c>
      <c r="D4" s="568" t="s">
        <v>326</v>
      </c>
    </row>
    <row r="5" spans="1:4" ht="39" thickBot="1" x14ac:dyDescent="0.3">
      <c r="A5" s="566" t="s">
        <v>15014</v>
      </c>
      <c r="B5" s="567" t="s">
        <v>15015</v>
      </c>
      <c r="C5" s="568" t="s">
        <v>325</v>
      </c>
      <c r="D5" s="568" t="s">
        <v>326</v>
      </c>
    </row>
    <row r="6" spans="1:4" ht="39" thickBot="1" x14ac:dyDescent="0.3">
      <c r="A6" s="566" t="s">
        <v>15016</v>
      </c>
      <c r="B6" s="567" t="s">
        <v>15017</v>
      </c>
      <c r="C6" s="568" t="s">
        <v>325</v>
      </c>
      <c r="D6" s="568" t="s">
        <v>326</v>
      </c>
    </row>
    <row r="7" spans="1:4" ht="51.75" thickBot="1" x14ac:dyDescent="0.3">
      <c r="A7" s="566" t="s">
        <v>15004</v>
      </c>
      <c r="B7" s="567" t="s">
        <v>15005</v>
      </c>
      <c r="C7" s="568" t="s">
        <v>312</v>
      </c>
      <c r="D7" s="568" t="s">
        <v>313</v>
      </c>
    </row>
    <row r="8" spans="1:4" ht="51.75" thickBot="1" x14ac:dyDescent="0.3">
      <c r="A8" s="566" t="s">
        <v>15006</v>
      </c>
      <c r="B8" s="567" t="s">
        <v>15007</v>
      </c>
      <c r="C8" s="568" t="s">
        <v>312</v>
      </c>
      <c r="D8" s="568" t="s">
        <v>313</v>
      </c>
    </row>
    <row r="9" spans="1:4" ht="39" thickBot="1" x14ac:dyDescent="0.3">
      <c r="A9" s="566" t="s">
        <v>15008</v>
      </c>
      <c r="B9" s="567" t="s">
        <v>15009</v>
      </c>
      <c r="C9" s="568" t="s">
        <v>312</v>
      </c>
      <c r="D9" s="568" t="s">
        <v>313</v>
      </c>
    </row>
    <row r="10" spans="1:4" ht="39" thickBot="1" x14ac:dyDescent="0.3">
      <c r="A10" s="566" t="s">
        <v>15010</v>
      </c>
      <c r="B10" s="567" t="s">
        <v>15011</v>
      </c>
      <c r="C10" s="568" t="s">
        <v>312</v>
      </c>
      <c r="D10" s="568" t="s">
        <v>313</v>
      </c>
    </row>
    <row r="11" spans="1:4" ht="39" thickBot="1" x14ac:dyDescent="0.3">
      <c r="A11" s="566" t="s">
        <v>15002</v>
      </c>
      <c r="B11" s="567" t="s">
        <v>15003</v>
      </c>
      <c r="C11" s="568" t="s">
        <v>316</v>
      </c>
      <c r="D11" s="568" t="s">
        <v>317</v>
      </c>
    </row>
    <row r="12" spans="1:4" ht="39" thickBot="1" x14ac:dyDescent="0.3">
      <c r="A12" s="566" t="s">
        <v>15039</v>
      </c>
      <c r="B12" s="567" t="s">
        <v>15040</v>
      </c>
      <c r="C12" s="568" t="s">
        <v>332</v>
      </c>
      <c r="D12" s="568" t="s">
        <v>333</v>
      </c>
    </row>
    <row r="13" spans="1:4" ht="39" thickBot="1" x14ac:dyDescent="0.3">
      <c r="A13" s="566" t="s">
        <v>15037</v>
      </c>
      <c r="B13" s="567" t="s">
        <v>15038</v>
      </c>
      <c r="C13" s="568" t="s">
        <v>334</v>
      </c>
      <c r="D13" s="568" t="s">
        <v>335</v>
      </c>
    </row>
    <row r="14" spans="1:4" ht="39" thickBot="1" x14ac:dyDescent="0.3">
      <c r="A14" s="566" t="s">
        <v>15022</v>
      </c>
      <c r="B14" s="567" t="s">
        <v>15023</v>
      </c>
      <c r="C14" s="568" t="s">
        <v>319</v>
      </c>
      <c r="D14" s="568" t="s">
        <v>320</v>
      </c>
    </row>
    <row r="15" spans="1:4" ht="39" thickBot="1" x14ac:dyDescent="0.3">
      <c r="A15" s="566" t="s">
        <v>15024</v>
      </c>
      <c r="B15" s="567" t="s">
        <v>15023</v>
      </c>
      <c r="C15" s="568" t="s">
        <v>319</v>
      </c>
      <c r="D15" s="568" t="s">
        <v>320</v>
      </c>
    </row>
    <row r="16" spans="1:4" ht="39" thickBot="1" x14ac:dyDescent="0.3">
      <c r="A16" s="566" t="s">
        <v>15025</v>
      </c>
      <c r="B16" s="567" t="s">
        <v>15023</v>
      </c>
      <c r="C16" s="568" t="s">
        <v>319</v>
      </c>
      <c r="D16" s="568" t="s">
        <v>320</v>
      </c>
    </row>
    <row r="17" spans="1:4" ht="26.25" thickBot="1" x14ac:dyDescent="0.3">
      <c r="A17" s="566" t="s">
        <v>15026</v>
      </c>
      <c r="B17" s="567" t="s">
        <v>15027</v>
      </c>
      <c r="C17" s="568" t="s">
        <v>321</v>
      </c>
      <c r="D17" s="568" t="s">
        <v>322</v>
      </c>
    </row>
    <row r="18" spans="1:4" ht="26.25" thickBot="1" x14ac:dyDescent="0.3">
      <c r="A18" s="566" t="s">
        <v>15028</v>
      </c>
      <c r="B18" s="567" t="s">
        <v>15027</v>
      </c>
      <c r="C18" s="568" t="s">
        <v>321</v>
      </c>
      <c r="D18" s="568" t="s">
        <v>322</v>
      </c>
    </row>
    <row r="19" spans="1:4" ht="26.25" thickBot="1" x14ac:dyDescent="0.3">
      <c r="A19" s="566" t="s">
        <v>15029</v>
      </c>
      <c r="B19" s="567" t="s">
        <v>15027</v>
      </c>
      <c r="C19" s="568" t="s">
        <v>321</v>
      </c>
      <c r="D19" s="568" t="s">
        <v>322</v>
      </c>
    </row>
    <row r="20" spans="1:4" ht="26.25" thickBot="1" x14ac:dyDescent="0.3">
      <c r="A20" s="566" t="s">
        <v>15030</v>
      </c>
      <c r="B20" s="567" t="s">
        <v>15031</v>
      </c>
      <c r="C20" s="568" t="s">
        <v>327</v>
      </c>
      <c r="D20" s="568" t="s">
        <v>15032</v>
      </c>
    </row>
    <row r="21" spans="1:4" ht="26.25" thickBot="1" x14ac:dyDescent="0.3">
      <c r="A21" s="566" t="s">
        <v>15033</v>
      </c>
      <c r="B21" s="567" t="s">
        <v>15031</v>
      </c>
      <c r="C21" s="568" t="s">
        <v>327</v>
      </c>
      <c r="D21" s="568" t="s">
        <v>15032</v>
      </c>
    </row>
    <row r="22" spans="1:4" ht="26.25" thickBot="1" x14ac:dyDescent="0.3">
      <c r="A22" s="566" t="s">
        <v>15034</v>
      </c>
      <c r="B22" s="567" t="s">
        <v>15031</v>
      </c>
      <c r="C22" s="568" t="s">
        <v>327</v>
      </c>
      <c r="D22" s="568" t="s">
        <v>15032</v>
      </c>
    </row>
    <row r="23" spans="1:4" ht="26.25" thickBot="1" x14ac:dyDescent="0.3">
      <c r="A23" s="566" t="s">
        <v>15035</v>
      </c>
      <c r="B23" s="567" t="s">
        <v>15031</v>
      </c>
      <c r="C23" s="568" t="s">
        <v>327</v>
      </c>
      <c r="D23" s="568" t="s">
        <v>15032</v>
      </c>
    </row>
    <row r="24" spans="1:4" ht="26.25" thickBot="1" x14ac:dyDescent="0.3">
      <c r="A24" s="566" t="s">
        <v>15036</v>
      </c>
      <c r="B24" s="567" t="s">
        <v>15031</v>
      </c>
      <c r="C24" s="568" t="s">
        <v>327</v>
      </c>
      <c r="D24" s="568" t="s">
        <v>15032</v>
      </c>
    </row>
  </sheetData>
  <sortState ref="A2:D24">
    <sortCondition ref="C2:C24"/>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E37"/>
  <sheetViews>
    <sheetView topLeftCell="B1" zoomScale="80" zoomScaleNormal="80" workbookViewId="0">
      <selection activeCell="B1" sqref="B1"/>
    </sheetView>
  </sheetViews>
  <sheetFormatPr defaultRowHeight="12.75" x14ac:dyDescent="0.2"/>
  <cols>
    <col min="1" max="1" width="12.5703125" style="428" hidden="1" customWidth="1"/>
    <col min="2" max="2" width="33.85546875" style="428" customWidth="1"/>
    <col min="3" max="3" width="16.7109375" style="428" bestFit="1" customWidth="1"/>
    <col min="4" max="4" width="13.140625" style="432" customWidth="1"/>
    <col min="5" max="5" width="139" style="433" bestFit="1" customWidth="1"/>
    <col min="6" max="16384" width="9.140625" style="428"/>
  </cols>
  <sheetData>
    <row r="1" spans="1:5" x14ac:dyDescent="0.2">
      <c r="A1" s="427" t="s">
        <v>14837</v>
      </c>
      <c r="B1" s="436" t="s">
        <v>14838</v>
      </c>
      <c r="C1" s="436" t="s">
        <v>14901</v>
      </c>
      <c r="D1" s="437" t="s">
        <v>14839</v>
      </c>
      <c r="E1" s="438" t="s">
        <v>14840</v>
      </c>
    </row>
    <row r="2" spans="1:5" x14ac:dyDescent="0.2">
      <c r="A2" s="429"/>
      <c r="B2" s="434" t="s">
        <v>14841</v>
      </c>
      <c r="C2" s="434"/>
      <c r="D2" s="434"/>
      <c r="E2" s="434"/>
    </row>
    <row r="3" spans="1:5" x14ac:dyDescent="0.2">
      <c r="A3" s="429" t="s">
        <v>14842</v>
      </c>
      <c r="B3" s="429" t="s">
        <v>173</v>
      </c>
      <c r="C3" s="429"/>
      <c r="D3" s="430">
        <v>6.5</v>
      </c>
      <c r="E3" s="431" t="s">
        <v>14906</v>
      </c>
    </row>
    <row r="4" spans="1:5" x14ac:dyDescent="0.2">
      <c r="A4" s="429"/>
      <c r="B4" s="434" t="s">
        <v>14843</v>
      </c>
      <c r="C4" s="434"/>
      <c r="D4" s="434"/>
      <c r="E4" s="434"/>
    </row>
    <row r="5" spans="1:5" x14ac:dyDescent="0.2">
      <c r="A5" s="429"/>
      <c r="B5" s="429" t="s">
        <v>175</v>
      </c>
      <c r="C5" s="429" t="s">
        <v>14903</v>
      </c>
      <c r="D5" s="430">
        <v>8.5</v>
      </c>
      <c r="E5" s="431" t="s">
        <v>14844</v>
      </c>
    </row>
    <row r="6" spans="1:5" x14ac:dyDescent="0.2">
      <c r="A6" s="429" t="s">
        <v>14845</v>
      </c>
      <c r="B6" s="429" t="s">
        <v>177</v>
      </c>
      <c r="C6" s="429" t="s">
        <v>14903</v>
      </c>
      <c r="D6" s="430">
        <v>8.5</v>
      </c>
      <c r="E6" s="431" t="s">
        <v>14846</v>
      </c>
    </row>
    <row r="7" spans="1:5" x14ac:dyDescent="0.2">
      <c r="A7" s="429" t="s">
        <v>14847</v>
      </c>
      <c r="B7" s="429" t="s">
        <v>179</v>
      </c>
      <c r="C7" s="429" t="s">
        <v>14903</v>
      </c>
      <c r="D7" s="430">
        <v>8.5</v>
      </c>
      <c r="E7" s="431" t="s">
        <v>14848</v>
      </c>
    </row>
    <row r="8" spans="1:5" x14ac:dyDescent="0.2">
      <c r="A8" s="429" t="s">
        <v>14849</v>
      </c>
      <c r="B8" s="429" t="s">
        <v>181</v>
      </c>
      <c r="C8" s="429" t="s">
        <v>14903</v>
      </c>
      <c r="D8" s="430">
        <v>15</v>
      </c>
      <c r="E8" s="431" t="s">
        <v>14850</v>
      </c>
    </row>
    <row r="9" spans="1:5" x14ac:dyDescent="0.2">
      <c r="A9" s="429"/>
      <c r="B9" s="429" t="s">
        <v>183</v>
      </c>
      <c r="C9" s="429" t="s">
        <v>14903</v>
      </c>
      <c r="D9" s="430">
        <v>9.5</v>
      </c>
      <c r="E9" s="431" t="s">
        <v>14851</v>
      </c>
    </row>
    <row r="10" spans="1:5" x14ac:dyDescent="0.2">
      <c r="A10" s="429" t="s">
        <v>14852</v>
      </c>
      <c r="B10" s="429" t="s">
        <v>186</v>
      </c>
      <c r="C10" s="429" t="s">
        <v>14903</v>
      </c>
      <c r="D10" s="430">
        <v>9.5</v>
      </c>
      <c r="E10" s="431" t="s">
        <v>14853</v>
      </c>
    </row>
    <row r="11" spans="1:5" x14ac:dyDescent="0.2">
      <c r="A11" s="429" t="s">
        <v>14854</v>
      </c>
      <c r="B11" s="429" t="s">
        <v>188</v>
      </c>
      <c r="C11" s="429" t="s">
        <v>14903</v>
      </c>
      <c r="D11" s="430">
        <v>9.5</v>
      </c>
      <c r="E11" s="431" t="s">
        <v>14855</v>
      </c>
    </row>
    <row r="12" spans="1:5" x14ac:dyDescent="0.2">
      <c r="A12" s="429"/>
      <c r="B12" s="434" t="s">
        <v>11</v>
      </c>
      <c r="C12" s="434"/>
      <c r="D12" s="434"/>
      <c r="E12" s="434"/>
    </row>
    <row r="13" spans="1:5" x14ac:dyDescent="0.2">
      <c r="A13" s="429"/>
      <c r="B13" s="429" t="s">
        <v>190</v>
      </c>
      <c r="C13" s="429" t="s">
        <v>14902</v>
      </c>
      <c r="D13" s="430">
        <v>18.5</v>
      </c>
      <c r="E13" s="431" t="s">
        <v>14856</v>
      </c>
    </row>
    <row r="14" spans="1:5" x14ac:dyDescent="0.2">
      <c r="A14" s="429"/>
      <c r="B14" s="429" t="s">
        <v>14857</v>
      </c>
      <c r="C14" s="429" t="s">
        <v>14902</v>
      </c>
      <c r="D14" s="430">
        <v>22</v>
      </c>
      <c r="E14" s="431" t="s">
        <v>14858</v>
      </c>
    </row>
    <row r="15" spans="1:5" x14ac:dyDescent="0.2">
      <c r="A15" s="429"/>
      <c r="B15" s="429" t="s">
        <v>194</v>
      </c>
      <c r="C15" s="429" t="s">
        <v>14902</v>
      </c>
      <c r="D15" s="430">
        <v>23</v>
      </c>
      <c r="E15" s="431" t="s">
        <v>14859</v>
      </c>
    </row>
    <row r="16" spans="1:5" x14ac:dyDescent="0.2">
      <c r="A16" s="429"/>
      <c r="B16" s="429" t="s">
        <v>14860</v>
      </c>
      <c r="C16" s="429" t="s">
        <v>14902</v>
      </c>
      <c r="D16" s="430">
        <v>26.5</v>
      </c>
      <c r="E16" s="431" t="s">
        <v>14861</v>
      </c>
    </row>
    <row r="17" spans="1:5" x14ac:dyDescent="0.2">
      <c r="A17" s="429"/>
      <c r="B17" s="429" t="s">
        <v>14862</v>
      </c>
      <c r="C17" s="429" t="s">
        <v>14902</v>
      </c>
      <c r="D17" s="430">
        <v>26.5</v>
      </c>
      <c r="E17" s="431" t="s">
        <v>14861</v>
      </c>
    </row>
    <row r="18" spans="1:5" x14ac:dyDescent="0.2">
      <c r="A18" s="429"/>
      <c r="B18" s="429" t="s">
        <v>14863</v>
      </c>
      <c r="C18" s="429" t="s">
        <v>14902</v>
      </c>
      <c r="D18" s="430">
        <v>29.5</v>
      </c>
      <c r="E18" s="431" t="s">
        <v>14864</v>
      </c>
    </row>
    <row r="19" spans="1:5" x14ac:dyDescent="0.2">
      <c r="A19" s="429"/>
      <c r="B19" s="429" t="s">
        <v>14865</v>
      </c>
      <c r="C19" s="429" t="s">
        <v>14902</v>
      </c>
      <c r="D19" s="430">
        <v>29.5</v>
      </c>
      <c r="E19" s="431" t="s">
        <v>14864</v>
      </c>
    </row>
    <row r="20" spans="1:5" x14ac:dyDescent="0.2">
      <c r="A20" s="429"/>
      <c r="B20" s="429" t="s">
        <v>206</v>
      </c>
      <c r="C20" s="429" t="s">
        <v>14902</v>
      </c>
      <c r="D20" s="430">
        <v>23</v>
      </c>
      <c r="E20" s="431" t="s">
        <v>14866</v>
      </c>
    </row>
    <row r="21" spans="1:5" x14ac:dyDescent="0.2">
      <c r="A21" s="429"/>
      <c r="B21" s="429" t="s">
        <v>14867</v>
      </c>
      <c r="C21" s="429" t="s">
        <v>14902</v>
      </c>
      <c r="D21" s="430">
        <v>26.5</v>
      </c>
      <c r="E21" s="431" t="s">
        <v>14868</v>
      </c>
    </row>
    <row r="22" spans="1:5" x14ac:dyDescent="0.2">
      <c r="A22" s="429"/>
      <c r="B22" s="429" t="s">
        <v>14869</v>
      </c>
      <c r="C22" s="429" t="s">
        <v>14902</v>
      </c>
      <c r="D22" s="430">
        <v>26.5</v>
      </c>
      <c r="E22" s="431" t="s">
        <v>14870</v>
      </c>
    </row>
    <row r="23" spans="1:5" x14ac:dyDescent="0.2">
      <c r="A23" s="429"/>
      <c r="B23" s="429" t="s">
        <v>14871</v>
      </c>
      <c r="C23" s="429" t="s">
        <v>14902</v>
      </c>
      <c r="D23" s="430">
        <v>29.5</v>
      </c>
      <c r="E23" s="431" t="s">
        <v>14872</v>
      </c>
    </row>
    <row r="24" spans="1:5" x14ac:dyDescent="0.2">
      <c r="A24" s="429"/>
      <c r="B24" s="429" t="s">
        <v>14873</v>
      </c>
      <c r="C24" s="429" t="s">
        <v>14902</v>
      </c>
      <c r="D24" s="430">
        <v>29.5</v>
      </c>
      <c r="E24" s="431" t="s">
        <v>14874</v>
      </c>
    </row>
    <row r="25" spans="1:5" x14ac:dyDescent="0.2">
      <c r="A25" s="429"/>
      <c r="B25" s="429" t="s">
        <v>14875</v>
      </c>
      <c r="C25" s="429" t="s">
        <v>14902</v>
      </c>
      <c r="D25" s="430">
        <v>33</v>
      </c>
      <c r="E25" s="431" t="s">
        <v>14876</v>
      </c>
    </row>
    <row r="26" spans="1:5" x14ac:dyDescent="0.2">
      <c r="A26" s="429"/>
      <c r="B26" s="429" t="s">
        <v>14877</v>
      </c>
      <c r="C26" s="429" t="s">
        <v>14902</v>
      </c>
      <c r="D26" s="430">
        <v>35</v>
      </c>
      <c r="E26" s="431" t="s">
        <v>14878</v>
      </c>
    </row>
    <row r="27" spans="1:5" x14ac:dyDescent="0.2">
      <c r="A27" s="429"/>
      <c r="B27" s="429" t="s">
        <v>14879</v>
      </c>
      <c r="C27" s="429" t="s">
        <v>14902</v>
      </c>
      <c r="D27" s="430">
        <v>35</v>
      </c>
      <c r="E27" s="431" t="s">
        <v>14880</v>
      </c>
    </row>
    <row r="28" spans="1:5" x14ac:dyDescent="0.2">
      <c r="A28" s="429"/>
      <c r="B28" s="429" t="s">
        <v>14881</v>
      </c>
      <c r="C28" s="429" t="s">
        <v>14902</v>
      </c>
      <c r="D28" s="435">
        <v>34.5</v>
      </c>
      <c r="E28" s="431" t="s">
        <v>14882</v>
      </c>
    </row>
    <row r="29" spans="1:5" x14ac:dyDescent="0.2">
      <c r="A29" s="429"/>
      <c r="B29" s="429" t="s">
        <v>14883</v>
      </c>
      <c r="C29" s="429" t="s">
        <v>14902</v>
      </c>
      <c r="D29" s="435">
        <v>34.5</v>
      </c>
      <c r="E29" s="431" t="s">
        <v>14884</v>
      </c>
    </row>
    <row r="30" spans="1:5" x14ac:dyDescent="0.2">
      <c r="A30" s="429"/>
      <c r="B30" s="429" t="s">
        <v>14885</v>
      </c>
      <c r="C30" s="429" t="s">
        <v>14902</v>
      </c>
      <c r="D30" s="435">
        <v>43</v>
      </c>
      <c r="E30" s="431" t="s">
        <v>14886</v>
      </c>
    </row>
    <row r="31" spans="1:5" x14ac:dyDescent="0.2">
      <c r="A31" s="429"/>
      <c r="B31" s="429" t="s">
        <v>14887</v>
      </c>
      <c r="C31" s="429" t="s">
        <v>14902</v>
      </c>
      <c r="D31" s="435">
        <v>43</v>
      </c>
      <c r="E31" s="431" t="s">
        <v>14888</v>
      </c>
    </row>
    <row r="32" spans="1:5" x14ac:dyDescent="0.2">
      <c r="A32" s="429"/>
      <c r="B32" s="429" t="s">
        <v>14889</v>
      </c>
      <c r="C32" s="429" t="s">
        <v>14902</v>
      </c>
      <c r="D32" s="435">
        <v>34.5</v>
      </c>
      <c r="E32" s="431" t="s">
        <v>14890</v>
      </c>
    </row>
    <row r="33" spans="1:5" x14ac:dyDescent="0.2">
      <c r="A33" s="429"/>
      <c r="B33" s="429" t="s">
        <v>14891</v>
      </c>
      <c r="C33" s="429" t="s">
        <v>14902</v>
      </c>
      <c r="D33" s="435">
        <v>34.5</v>
      </c>
      <c r="E33" s="431" t="s">
        <v>14892</v>
      </c>
    </row>
    <row r="34" spans="1:5" x14ac:dyDescent="0.2">
      <c r="A34" s="429"/>
      <c r="B34" s="429" t="s">
        <v>14893</v>
      </c>
      <c r="C34" s="429" t="s">
        <v>14902</v>
      </c>
      <c r="D34" s="435">
        <v>37</v>
      </c>
      <c r="E34" s="431" t="s">
        <v>14894</v>
      </c>
    </row>
    <row r="35" spans="1:5" x14ac:dyDescent="0.2">
      <c r="A35" s="429"/>
      <c r="B35" s="429" t="s">
        <v>14895</v>
      </c>
      <c r="C35" s="429" t="s">
        <v>14902</v>
      </c>
      <c r="D35" s="435">
        <v>37</v>
      </c>
      <c r="E35" s="431" t="s">
        <v>14896</v>
      </c>
    </row>
    <row r="36" spans="1:5" x14ac:dyDescent="0.2">
      <c r="A36" s="429"/>
      <c r="B36" s="429" t="s">
        <v>14897</v>
      </c>
      <c r="C36" s="429" t="s">
        <v>14902</v>
      </c>
      <c r="D36" s="435">
        <v>43</v>
      </c>
      <c r="E36" s="431" t="s">
        <v>14898</v>
      </c>
    </row>
    <row r="37" spans="1:5" x14ac:dyDescent="0.2">
      <c r="A37" s="429"/>
      <c r="B37" s="429" t="s">
        <v>14899</v>
      </c>
      <c r="C37" s="429" t="s">
        <v>14902</v>
      </c>
      <c r="D37" s="435">
        <v>43</v>
      </c>
      <c r="E37" s="431" t="s">
        <v>14900</v>
      </c>
    </row>
  </sheetData>
  <conditionalFormatting sqref="D1 D5:D11 D13:D1048576">
    <cfRule type="cellIs" dxfId="132" priority="1" stopIfTrue="1" operator="equal">
      <formula>0</formula>
    </cfRule>
  </conditionalFormatting>
  <conditionalFormatting sqref="D3">
    <cfRule type="cellIs" dxfId="131" priority="2" stopIfTrue="1" operator="equal">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Y7437"/>
  <sheetViews>
    <sheetView zoomScaleNormal="100" workbookViewId="0">
      <pane ySplit="13" topLeftCell="A7395" activePane="bottomLeft" state="frozen"/>
      <selection pane="bottomLeft" activeCell="O7422" sqref="O7422"/>
    </sheetView>
  </sheetViews>
  <sheetFormatPr defaultRowHeight="12.75" x14ac:dyDescent="0.2"/>
  <cols>
    <col min="1" max="1" width="1.7109375" style="229" customWidth="1"/>
    <col min="2" max="2" width="1.7109375" style="230" customWidth="1"/>
    <col min="3" max="3" width="6.7109375" style="231" customWidth="1"/>
    <col min="4" max="4" width="59.7109375" style="230" customWidth="1"/>
    <col min="5" max="5" width="40.85546875" style="230" hidden="1" customWidth="1"/>
    <col min="6" max="6" width="21.85546875" style="230" hidden="1" customWidth="1"/>
    <col min="7" max="7" width="11.7109375" style="230" hidden="1" customWidth="1"/>
    <col min="8" max="8" width="15.42578125" style="232" customWidth="1"/>
    <col min="9" max="9" width="1.7109375" style="232" customWidth="1"/>
    <col min="10" max="10" width="15.42578125" style="232" hidden="1" customWidth="1"/>
    <col min="11" max="11" width="1.7109375" style="232" hidden="1" customWidth="1"/>
    <col min="12" max="12" width="13.7109375" style="232" customWidth="1"/>
    <col min="13" max="14" width="9.140625" style="233" hidden="1" customWidth="1"/>
    <col min="15" max="15" width="13.7109375" style="232" customWidth="1"/>
    <col min="16" max="17" width="9.140625" style="233" customWidth="1"/>
    <col min="18" max="18" width="17.7109375" style="234" customWidth="1"/>
    <col min="19" max="19" width="18.5703125" style="234" hidden="1" customWidth="1"/>
    <col min="20" max="20" width="15" style="234" hidden="1" customWidth="1"/>
    <col min="21" max="21" width="20.5703125" style="234" customWidth="1"/>
    <col min="22" max="22" width="15" style="235" customWidth="1"/>
    <col min="23" max="23" width="12.7109375" style="236" customWidth="1"/>
    <col min="24" max="24" width="12.7109375" style="235" customWidth="1"/>
    <col min="25" max="25" width="1.7109375" style="237" customWidth="1"/>
    <col min="26" max="16384" width="9.140625" style="230"/>
  </cols>
  <sheetData>
    <row r="1" spans="1:25" ht="8.1" customHeight="1" x14ac:dyDescent="0.2"/>
    <row r="2" spans="1:25" ht="9.9499999999999993" customHeight="1" x14ac:dyDescent="0.2">
      <c r="B2" s="238"/>
      <c r="C2" s="239"/>
      <c r="D2" s="240"/>
      <c r="E2" s="240"/>
      <c r="F2" s="240"/>
      <c r="G2" s="240"/>
      <c r="H2" s="241"/>
      <c r="I2" s="241"/>
      <c r="J2" s="241"/>
      <c r="K2" s="241"/>
      <c r="L2" s="241"/>
      <c r="M2" s="242"/>
      <c r="N2" s="242"/>
      <c r="O2" s="241"/>
      <c r="P2" s="242"/>
      <c r="Q2" s="242"/>
      <c r="R2" s="243"/>
      <c r="S2" s="243"/>
      <c r="T2" s="243"/>
      <c r="U2" s="243"/>
      <c r="V2" s="244"/>
      <c r="W2" s="245"/>
      <c r="X2" s="244"/>
      <c r="Y2" s="246"/>
    </row>
    <row r="3" spans="1:25" ht="49.5" customHeight="1" x14ac:dyDescent="0.2">
      <c r="B3" s="247"/>
      <c r="C3" s="248"/>
      <c r="D3" s="249"/>
      <c r="E3" s="249"/>
      <c r="F3" s="249"/>
      <c r="G3" s="249"/>
      <c r="H3" s="250"/>
      <c r="I3" s="250"/>
      <c r="J3" s="250"/>
      <c r="K3" s="250"/>
      <c r="L3" s="250"/>
      <c r="M3" s="251"/>
      <c r="N3" s="251"/>
      <c r="O3" s="250"/>
      <c r="P3" s="251"/>
      <c r="Q3" s="251"/>
      <c r="R3" s="252" t="s">
        <v>782</v>
      </c>
      <c r="T3" s="253"/>
      <c r="U3" s="253">
        <f>SUBTOTAL(3,D14:D7420)</f>
        <v>7407</v>
      </c>
      <c r="V3" s="254"/>
      <c r="W3" s="255"/>
      <c r="X3" s="256" t="s">
        <v>783</v>
      </c>
      <c r="Y3" s="257"/>
    </row>
    <row r="4" spans="1:25" x14ac:dyDescent="0.2">
      <c r="B4" s="247"/>
      <c r="C4" s="248"/>
      <c r="D4" s="249"/>
      <c r="E4" s="249"/>
      <c r="F4" s="249"/>
      <c r="G4" s="249"/>
      <c r="H4" s="250"/>
      <c r="I4" s="250"/>
      <c r="J4" s="250"/>
      <c r="K4" s="250"/>
      <c r="L4" s="250"/>
      <c r="M4" s="251"/>
      <c r="N4" s="251"/>
      <c r="O4" s="250"/>
      <c r="P4" s="251"/>
      <c r="Q4" s="251"/>
      <c r="R4" s="258"/>
      <c r="S4" s="258"/>
      <c r="T4" s="258"/>
      <c r="U4" s="258"/>
      <c r="V4" s="259"/>
      <c r="W4" s="260"/>
      <c r="X4" s="259"/>
      <c r="Y4" s="257"/>
    </row>
    <row r="5" spans="1:25" x14ac:dyDescent="0.2">
      <c r="B5" s="247"/>
      <c r="C5" s="248"/>
      <c r="D5" s="249"/>
      <c r="E5" s="249"/>
      <c r="F5" s="249"/>
      <c r="G5" s="249"/>
      <c r="H5" s="250"/>
      <c r="I5" s="250"/>
      <c r="J5" s="250"/>
      <c r="K5" s="250"/>
      <c r="L5" s="250"/>
      <c r="M5" s="251"/>
      <c r="N5" s="251"/>
      <c r="O5" s="250"/>
      <c r="P5" s="251"/>
      <c r="Q5" s="251"/>
      <c r="R5" s="258"/>
      <c r="S5" s="258"/>
      <c r="T5" s="258"/>
      <c r="U5" s="258"/>
      <c r="V5" s="259"/>
      <c r="W5" s="260"/>
      <c r="X5" s="259"/>
      <c r="Y5" s="257"/>
    </row>
    <row r="6" spans="1:25" x14ac:dyDescent="0.2">
      <c r="B6" s="247"/>
      <c r="C6" s="248"/>
      <c r="D6" s="249"/>
      <c r="E6" s="249"/>
      <c r="F6" s="249"/>
      <c r="G6" s="249"/>
      <c r="H6" s="261"/>
      <c r="I6" s="261"/>
      <c r="J6" s="261"/>
      <c r="K6" s="261"/>
      <c r="L6" s="261"/>
      <c r="M6" s="251"/>
      <c r="N6" s="251"/>
      <c r="O6" s="261"/>
      <c r="P6" s="251"/>
      <c r="Q6" s="251"/>
      <c r="R6" s="258"/>
      <c r="S6" s="258"/>
      <c r="T6" s="258"/>
      <c r="U6" s="258"/>
      <c r="V6" s="259"/>
      <c r="W6" s="260"/>
      <c r="X6" s="259"/>
      <c r="Y6" s="257"/>
    </row>
    <row r="7" spans="1:25" x14ac:dyDescent="0.2">
      <c r="B7" s="247"/>
      <c r="C7" s="248"/>
      <c r="D7" s="249"/>
      <c r="E7" s="249"/>
      <c r="F7" s="249"/>
      <c r="G7" s="249"/>
      <c r="H7" s="261"/>
      <c r="I7" s="261"/>
      <c r="J7" s="261"/>
      <c r="K7" s="261"/>
      <c r="L7" s="261"/>
      <c r="M7" s="251"/>
      <c r="N7" s="251"/>
      <c r="O7" s="261"/>
      <c r="P7" s="251"/>
      <c r="Q7" s="251"/>
      <c r="R7" s="258"/>
      <c r="S7" s="258"/>
      <c r="T7" s="258"/>
      <c r="U7" s="258"/>
      <c r="V7" s="259"/>
      <c r="W7" s="260"/>
      <c r="X7" s="259"/>
      <c r="Y7" s="257"/>
    </row>
    <row r="8" spans="1:25" x14ac:dyDescent="0.2">
      <c r="B8" s="247"/>
      <c r="C8" s="248"/>
      <c r="D8" s="249"/>
      <c r="E8" s="249"/>
      <c r="F8" s="249"/>
      <c r="G8" s="249"/>
      <c r="H8" s="261"/>
      <c r="I8" s="261"/>
      <c r="J8" s="261"/>
      <c r="K8" s="261"/>
      <c r="L8" s="261"/>
      <c r="M8" s="251"/>
      <c r="N8" s="251"/>
      <c r="O8" s="261"/>
      <c r="P8" s="251"/>
      <c r="Q8" s="251"/>
      <c r="R8" s="258"/>
      <c r="S8" s="258"/>
      <c r="T8" s="258"/>
      <c r="U8" s="258"/>
      <c r="V8" s="259"/>
      <c r="W8" s="260"/>
      <c r="X8" s="259"/>
      <c r="Y8" s="257"/>
    </row>
    <row r="9" spans="1:25" x14ac:dyDescent="0.2">
      <c r="B9" s="247"/>
      <c r="C9" s="248"/>
      <c r="D9" s="249"/>
      <c r="E9" s="249"/>
      <c r="F9" s="249"/>
      <c r="G9" s="249"/>
      <c r="H9" s="261"/>
      <c r="I9" s="261"/>
      <c r="J9" s="261"/>
      <c r="K9" s="261"/>
      <c r="L9" s="261"/>
      <c r="M9" s="251"/>
      <c r="N9" s="251"/>
      <c r="O9" s="261"/>
      <c r="P9" s="251"/>
      <c r="Q9" s="251"/>
      <c r="R9" s="258"/>
      <c r="S9" s="258"/>
      <c r="T9" s="258"/>
      <c r="U9" s="258"/>
      <c r="V9" s="259"/>
      <c r="W9" s="260"/>
      <c r="X9" s="259"/>
      <c r="Y9" s="257"/>
    </row>
    <row r="10" spans="1:25" x14ac:dyDescent="0.2">
      <c r="B10" s="247"/>
      <c r="C10" s="248"/>
      <c r="D10" s="249"/>
      <c r="E10" s="249"/>
      <c r="F10" s="249"/>
      <c r="G10" s="249"/>
      <c r="H10" s="261"/>
      <c r="I10" s="261"/>
      <c r="J10" s="261"/>
      <c r="K10" s="261"/>
      <c r="L10" s="261"/>
      <c r="M10" s="251"/>
      <c r="N10" s="251"/>
      <c r="O10" s="261"/>
      <c r="P10" s="251"/>
      <c r="Q10" s="251"/>
      <c r="R10" s="258"/>
      <c r="S10" s="258"/>
      <c r="T10" s="258"/>
      <c r="U10" s="258"/>
      <c r="V10" s="259"/>
      <c r="W10" s="260"/>
      <c r="X10" s="259"/>
      <c r="Y10" s="257"/>
    </row>
    <row r="11" spans="1:25" x14ac:dyDescent="0.2">
      <c r="B11" s="247"/>
      <c r="C11" s="262" t="s">
        <v>784</v>
      </c>
      <c r="D11" s="249"/>
      <c r="E11" s="249"/>
      <c r="F11" s="249"/>
      <c r="G11" s="249"/>
      <c r="H11" s="261"/>
      <c r="I11" s="261"/>
      <c r="J11" s="261"/>
      <c r="K11" s="261"/>
      <c r="L11" s="261"/>
      <c r="M11" s="251"/>
      <c r="N11" s="251"/>
      <c r="O11" s="261"/>
      <c r="P11" s="251"/>
      <c r="Q11" s="251"/>
      <c r="R11" s="258"/>
      <c r="S11" s="258"/>
      <c r="T11" s="258"/>
      <c r="U11" s="258"/>
      <c r="V11" s="259"/>
      <c r="W11" s="260"/>
      <c r="X11" s="259"/>
      <c r="Y11" s="257"/>
    </row>
    <row r="12" spans="1:25" s="279" customFormat="1" ht="22.5" x14ac:dyDescent="0.25">
      <c r="A12" s="263"/>
      <c r="B12" s="264"/>
      <c r="C12" s="265" t="s">
        <v>785</v>
      </c>
      <c r="D12" s="265" t="s">
        <v>786</v>
      </c>
      <c r="E12" s="265" t="s">
        <v>787</v>
      </c>
      <c r="F12" s="265" t="s">
        <v>788</v>
      </c>
      <c r="G12" s="266" t="s">
        <v>789</v>
      </c>
      <c r="H12" s="267" t="s">
        <v>790</v>
      </c>
      <c r="I12" s="267" t="s">
        <v>705</v>
      </c>
      <c r="J12" s="267" t="s">
        <v>791</v>
      </c>
      <c r="K12" s="267" t="s">
        <v>705</v>
      </c>
      <c r="L12" s="268" t="s">
        <v>792</v>
      </c>
      <c r="M12" s="269" t="s">
        <v>625</v>
      </c>
      <c r="N12" s="270" t="s">
        <v>625</v>
      </c>
      <c r="O12" s="271" t="s">
        <v>793</v>
      </c>
      <c r="P12" s="272" t="s">
        <v>625</v>
      </c>
      <c r="Q12" s="273" t="s">
        <v>794</v>
      </c>
      <c r="R12" s="273" t="s">
        <v>9</v>
      </c>
      <c r="S12" s="274" t="s">
        <v>795</v>
      </c>
      <c r="T12" s="275" t="s">
        <v>796</v>
      </c>
      <c r="U12" s="276" t="s">
        <v>797</v>
      </c>
      <c r="V12" s="277" t="s">
        <v>798</v>
      </c>
      <c r="W12" s="277" t="s">
        <v>799</v>
      </c>
      <c r="X12" s="277" t="s">
        <v>800</v>
      </c>
      <c r="Y12" s="278"/>
    </row>
    <row r="13" spans="1:25" x14ac:dyDescent="0.2">
      <c r="B13" s="247"/>
      <c r="C13" s="248"/>
      <c r="D13" s="249"/>
      <c r="E13" s="249"/>
      <c r="F13" s="249"/>
      <c r="G13" s="249"/>
      <c r="H13" s="261"/>
      <c r="I13" s="261"/>
      <c r="J13" s="261"/>
      <c r="K13" s="261"/>
      <c r="L13" s="261"/>
      <c r="M13" s="251"/>
      <c r="N13" s="251"/>
      <c r="O13" s="261"/>
      <c r="P13" s="251"/>
      <c r="Q13" s="251"/>
      <c r="R13" s="258"/>
      <c r="S13" s="258"/>
      <c r="T13" s="258"/>
      <c r="U13" s="258"/>
      <c r="V13" s="259"/>
      <c r="W13" s="260"/>
      <c r="X13" s="259"/>
      <c r="Y13" s="257"/>
    </row>
    <row r="14" spans="1:25" ht="12.75" customHeight="1" x14ac:dyDescent="0.2">
      <c r="A14" s="229" t="s">
        <v>705</v>
      </c>
      <c r="B14" s="247"/>
      <c r="C14" s="280">
        <v>1</v>
      </c>
      <c r="D14" s="249" t="s">
        <v>801</v>
      </c>
      <c r="E14" s="249" t="s">
        <v>802</v>
      </c>
      <c r="F14" s="249" t="s">
        <v>803</v>
      </c>
      <c r="G14" s="281" t="s">
        <v>804</v>
      </c>
      <c r="H14" s="250">
        <v>20943.61</v>
      </c>
      <c r="I14" s="250"/>
      <c r="J14" s="250">
        <v>20062.803199999998</v>
      </c>
      <c r="K14" s="250"/>
      <c r="L14" s="250">
        <v>23457.87</v>
      </c>
      <c r="M14" s="251">
        <f t="shared" ref="M14:M77" si="0">IF(H14&gt;0,ABS((J14-H14)/H14),"NA")</f>
        <v>4.2056111625455313E-2</v>
      </c>
      <c r="N14" s="251">
        <f t="shared" ref="N14:N77" si="1">IF(J14&gt;0,ABS((L14-J14)/J14),"NA")</f>
        <v>0.1692219559827014</v>
      </c>
      <c r="O14" s="250">
        <v>27504.3</v>
      </c>
      <c r="P14" s="251">
        <f t="shared" ref="P14:P77" si="2">IF(L14&gt;0,ABS((O14-L14)/L14),"NA")</f>
        <v>0.17249775874791703</v>
      </c>
      <c r="Q14" s="251" t="s">
        <v>805</v>
      </c>
      <c r="R14" s="258"/>
      <c r="S14" s="258" t="s">
        <v>806</v>
      </c>
      <c r="T14" s="258" t="s">
        <v>807</v>
      </c>
      <c r="U14" s="282" t="s">
        <v>808</v>
      </c>
      <c r="V14" s="283" t="s">
        <v>809</v>
      </c>
      <c r="W14" s="284" t="s">
        <v>809</v>
      </c>
      <c r="X14" s="284" t="s">
        <v>809</v>
      </c>
      <c r="Y14" s="257"/>
    </row>
    <row r="15" spans="1:25" ht="12.75" customHeight="1" x14ac:dyDescent="0.2">
      <c r="A15" s="229" t="s">
        <v>705</v>
      </c>
      <c r="B15" s="247"/>
      <c r="C15" s="280">
        <v>2</v>
      </c>
      <c r="D15" s="249" t="s">
        <v>810</v>
      </c>
      <c r="E15" s="249" t="s">
        <v>811</v>
      </c>
      <c r="F15" s="249" t="s">
        <v>812</v>
      </c>
      <c r="G15" s="281" t="s">
        <v>813</v>
      </c>
      <c r="H15" s="250">
        <v>30430.729999999996</v>
      </c>
      <c r="I15" s="250"/>
      <c r="J15" s="250">
        <v>29150.926899999999</v>
      </c>
      <c r="K15" s="250"/>
      <c r="L15" s="250">
        <v>25754.89</v>
      </c>
      <c r="M15" s="251">
        <f t="shared" si="0"/>
        <v>4.2056273378916563E-2</v>
      </c>
      <c r="N15" s="251">
        <f t="shared" si="1"/>
        <v>0.1164984191291701</v>
      </c>
      <c r="O15" s="250">
        <v>26943.7</v>
      </c>
      <c r="P15" s="251">
        <f t="shared" si="2"/>
        <v>4.6158612985728202E-2</v>
      </c>
      <c r="Q15" s="251" t="s">
        <v>805</v>
      </c>
      <c r="R15" s="258"/>
      <c r="S15" s="258" t="s">
        <v>806</v>
      </c>
      <c r="T15" s="258" t="s">
        <v>807</v>
      </c>
      <c r="U15" s="282" t="s">
        <v>814</v>
      </c>
      <c r="V15" s="285">
        <v>120</v>
      </c>
      <c r="W15" s="286" t="s">
        <v>815</v>
      </c>
      <c r="X15" s="286" t="s">
        <v>816</v>
      </c>
      <c r="Y15" s="257"/>
    </row>
    <row r="16" spans="1:25" ht="12.75" customHeight="1" x14ac:dyDescent="0.2">
      <c r="A16" s="229" t="s">
        <v>705</v>
      </c>
      <c r="B16" s="247"/>
      <c r="C16" s="280">
        <v>3</v>
      </c>
      <c r="D16" s="249" t="s">
        <v>817</v>
      </c>
      <c r="E16" s="249" t="s">
        <v>818</v>
      </c>
      <c r="F16" s="249" t="s">
        <v>819</v>
      </c>
      <c r="G16" s="281" t="s">
        <v>813</v>
      </c>
      <c r="H16" s="250">
        <v>39085.120000000003</v>
      </c>
      <c r="I16" s="250"/>
      <c r="J16" s="250">
        <v>37441.355100000001</v>
      </c>
      <c r="K16" s="250"/>
      <c r="L16" s="250">
        <v>89121.420000000013</v>
      </c>
      <c r="M16" s="251">
        <f t="shared" si="0"/>
        <v>4.2056027971770375E-2</v>
      </c>
      <c r="N16" s="251">
        <f t="shared" si="1"/>
        <v>1.3802936555573548</v>
      </c>
      <c r="O16" s="250">
        <v>92607.45</v>
      </c>
      <c r="P16" s="251">
        <f t="shared" si="2"/>
        <v>3.9115512297716801E-2</v>
      </c>
      <c r="Q16" s="251" t="s">
        <v>805</v>
      </c>
      <c r="R16" s="258"/>
      <c r="S16" s="258" t="s">
        <v>806</v>
      </c>
      <c r="T16" s="258" t="s">
        <v>807</v>
      </c>
      <c r="U16" s="282" t="s">
        <v>814</v>
      </c>
      <c r="V16" s="285">
        <v>154</v>
      </c>
      <c r="W16" s="286" t="s">
        <v>815</v>
      </c>
      <c r="X16" s="286" t="s">
        <v>816</v>
      </c>
      <c r="Y16" s="257"/>
    </row>
    <row r="17" spans="1:25" ht="12.75" customHeight="1" x14ac:dyDescent="0.2">
      <c r="A17" s="229" t="s">
        <v>705</v>
      </c>
      <c r="B17" s="247"/>
      <c r="C17" s="280">
        <v>4</v>
      </c>
      <c r="D17" s="249" t="s">
        <v>820</v>
      </c>
      <c r="E17" s="249" t="s">
        <v>821</v>
      </c>
      <c r="F17" s="249" t="s">
        <v>822</v>
      </c>
      <c r="G17" s="281" t="s">
        <v>813</v>
      </c>
      <c r="H17" s="250">
        <v>66461.56</v>
      </c>
      <c r="I17" s="250"/>
      <c r="J17" s="250">
        <v>63666.441099999996</v>
      </c>
      <c r="K17" s="250"/>
      <c r="L17" s="250">
        <v>72003.12</v>
      </c>
      <c r="M17" s="251">
        <f t="shared" si="0"/>
        <v>4.2056173523462304E-2</v>
      </c>
      <c r="N17" s="251">
        <f t="shared" si="1"/>
        <v>0.13094306444592518</v>
      </c>
      <c r="O17" s="250">
        <v>75558.680000000008</v>
      </c>
      <c r="P17" s="251">
        <f t="shared" si="2"/>
        <v>4.9380637950133442E-2</v>
      </c>
      <c r="Q17" s="251" t="s">
        <v>805</v>
      </c>
      <c r="R17" s="258"/>
      <c r="S17" s="258" t="s">
        <v>806</v>
      </c>
      <c r="T17" s="258" t="s">
        <v>807</v>
      </c>
      <c r="U17" s="282" t="s">
        <v>823</v>
      </c>
      <c r="V17" s="285">
        <v>824</v>
      </c>
      <c r="W17" s="286" t="s">
        <v>824</v>
      </c>
      <c r="X17" s="286" t="s">
        <v>824</v>
      </c>
      <c r="Y17" s="257"/>
    </row>
    <row r="18" spans="1:25" ht="12.75" customHeight="1" x14ac:dyDescent="0.2">
      <c r="A18" s="229" t="s">
        <v>705</v>
      </c>
      <c r="B18" s="247"/>
      <c r="C18" s="280">
        <v>5</v>
      </c>
      <c r="D18" s="249" t="s">
        <v>825</v>
      </c>
      <c r="E18" s="249" t="s">
        <v>826</v>
      </c>
      <c r="F18" s="249" t="s">
        <v>827</v>
      </c>
      <c r="G18" s="281" t="s">
        <v>813</v>
      </c>
      <c r="H18" s="250">
        <v>56480.28</v>
      </c>
      <c r="I18" s="250"/>
      <c r="J18" s="250">
        <v>54104.928899999999</v>
      </c>
      <c r="K18" s="250"/>
      <c r="L18" s="250">
        <v>62791.95</v>
      </c>
      <c r="M18" s="251">
        <f t="shared" si="0"/>
        <v>4.2056291151531117E-2</v>
      </c>
      <c r="N18" s="251">
        <f t="shared" si="1"/>
        <v>0.16055877489564538</v>
      </c>
      <c r="O18" s="250">
        <v>65073.969999999994</v>
      </c>
      <c r="P18" s="251">
        <f t="shared" si="2"/>
        <v>3.6342556649379368E-2</v>
      </c>
      <c r="Q18" s="251" t="s">
        <v>805</v>
      </c>
      <c r="R18" s="258"/>
      <c r="S18" s="258" t="s">
        <v>806</v>
      </c>
      <c r="T18" s="258" t="s">
        <v>807</v>
      </c>
      <c r="U18" s="282" t="s">
        <v>823</v>
      </c>
      <c r="V18" s="285">
        <v>824</v>
      </c>
      <c r="W18" s="286" t="s">
        <v>815</v>
      </c>
      <c r="X18" s="286" t="s">
        <v>816</v>
      </c>
      <c r="Y18" s="257"/>
    </row>
    <row r="19" spans="1:25" ht="12.75" customHeight="1" x14ac:dyDescent="0.2">
      <c r="A19" s="229" t="s">
        <v>705</v>
      </c>
      <c r="B19" s="247"/>
      <c r="C19" s="287">
        <v>6</v>
      </c>
      <c r="D19" s="288" t="s">
        <v>828</v>
      </c>
      <c r="E19" s="288" t="s">
        <v>829</v>
      </c>
      <c r="F19" s="288" t="s">
        <v>830</v>
      </c>
      <c r="G19" s="289" t="s">
        <v>707</v>
      </c>
      <c r="H19" s="290">
        <v>0</v>
      </c>
      <c r="I19" s="290"/>
      <c r="J19" s="290">
        <v>0</v>
      </c>
      <c r="K19" s="290"/>
      <c r="L19" s="290">
        <v>0</v>
      </c>
      <c r="M19" s="291" t="str">
        <f t="shared" si="0"/>
        <v>NA</v>
      </c>
      <c r="N19" s="291" t="str">
        <f t="shared" si="1"/>
        <v>NA</v>
      </c>
      <c r="O19" s="290">
        <v>0</v>
      </c>
      <c r="P19" s="291" t="str">
        <f t="shared" si="2"/>
        <v>NA</v>
      </c>
      <c r="Q19" s="291" t="s">
        <v>707</v>
      </c>
      <c r="R19" s="292" t="s">
        <v>831</v>
      </c>
      <c r="S19" s="293" t="s">
        <v>832</v>
      </c>
      <c r="T19" s="293" t="s">
        <v>832</v>
      </c>
      <c r="U19" s="293" t="s">
        <v>832</v>
      </c>
      <c r="V19" s="294" t="s">
        <v>809</v>
      </c>
      <c r="W19" s="295" t="s">
        <v>809</v>
      </c>
      <c r="X19" s="295" t="s">
        <v>809</v>
      </c>
      <c r="Y19" s="257"/>
    </row>
    <row r="20" spans="1:25" ht="12.75" customHeight="1" x14ac:dyDescent="0.2">
      <c r="A20" s="229" t="s">
        <v>705</v>
      </c>
      <c r="B20" s="247"/>
      <c r="C20" s="280">
        <v>7</v>
      </c>
      <c r="D20" s="249" t="s">
        <v>833</v>
      </c>
      <c r="E20" s="249" t="s">
        <v>834</v>
      </c>
      <c r="F20" s="249" t="s">
        <v>822</v>
      </c>
      <c r="G20" s="281" t="s">
        <v>813</v>
      </c>
      <c r="H20" s="250">
        <v>306097.85000000003</v>
      </c>
      <c r="I20" s="250"/>
      <c r="J20" s="250">
        <v>293224.55599999998</v>
      </c>
      <c r="K20" s="250"/>
      <c r="L20" s="250">
        <v>306101.29000000004</v>
      </c>
      <c r="M20" s="251">
        <f t="shared" si="0"/>
        <v>4.2056139891214692E-2</v>
      </c>
      <c r="N20" s="251">
        <f t="shared" si="1"/>
        <v>4.3914241616244638E-2</v>
      </c>
      <c r="O20" s="250">
        <v>326622.45</v>
      </c>
      <c r="P20" s="251">
        <f t="shared" si="2"/>
        <v>6.7040423122685863E-2</v>
      </c>
      <c r="Q20" s="251" t="s">
        <v>805</v>
      </c>
      <c r="R20" s="258"/>
      <c r="S20" s="258" t="s">
        <v>806</v>
      </c>
      <c r="T20" s="258" t="s">
        <v>807</v>
      </c>
      <c r="U20" s="282" t="s">
        <v>814</v>
      </c>
      <c r="V20" s="285">
        <v>611</v>
      </c>
      <c r="W20" s="286" t="s">
        <v>824</v>
      </c>
      <c r="X20" s="286" t="s">
        <v>824</v>
      </c>
      <c r="Y20" s="257"/>
    </row>
    <row r="21" spans="1:25" ht="12.75" customHeight="1" x14ac:dyDescent="0.2">
      <c r="A21" s="229" t="s">
        <v>705</v>
      </c>
      <c r="B21" s="247"/>
      <c r="C21" s="280">
        <v>8</v>
      </c>
      <c r="D21" s="249" t="s">
        <v>835</v>
      </c>
      <c r="E21" s="249" t="s">
        <v>836</v>
      </c>
      <c r="F21" s="249" t="s">
        <v>837</v>
      </c>
      <c r="G21" s="281" t="s">
        <v>813</v>
      </c>
      <c r="H21" s="250">
        <v>71209.13</v>
      </c>
      <c r="I21" s="250"/>
      <c r="J21" s="250">
        <v>68214.369299999991</v>
      </c>
      <c r="K21" s="250"/>
      <c r="L21" s="250">
        <v>89477.48000000001</v>
      </c>
      <c r="M21" s="251">
        <f t="shared" si="0"/>
        <v>4.2055852950317094E-2</v>
      </c>
      <c r="N21" s="251">
        <f t="shared" si="1"/>
        <v>0.31171014139978309</v>
      </c>
      <c r="O21" s="250">
        <v>92612.400000000009</v>
      </c>
      <c r="P21" s="251">
        <f t="shared" si="2"/>
        <v>3.5035854831852641E-2</v>
      </c>
      <c r="Q21" s="251" t="s">
        <v>805</v>
      </c>
      <c r="R21" s="258"/>
      <c r="S21" s="258" t="s">
        <v>806</v>
      </c>
      <c r="T21" s="258" t="s">
        <v>807</v>
      </c>
      <c r="U21" s="282" t="s">
        <v>814</v>
      </c>
      <c r="V21" s="285">
        <v>422</v>
      </c>
      <c r="W21" s="286" t="s">
        <v>816</v>
      </c>
      <c r="X21" s="286" t="s">
        <v>815</v>
      </c>
      <c r="Y21" s="257"/>
    </row>
    <row r="22" spans="1:25" ht="12.75" customHeight="1" x14ac:dyDescent="0.2">
      <c r="A22" s="229" t="s">
        <v>705</v>
      </c>
      <c r="B22" s="247"/>
      <c r="C22" s="280">
        <v>9</v>
      </c>
      <c r="D22" s="296" t="s">
        <v>838</v>
      </c>
      <c r="E22" s="296" t="s">
        <v>839</v>
      </c>
      <c r="F22" s="296" t="s">
        <v>837</v>
      </c>
      <c r="G22" s="281"/>
      <c r="H22" s="250">
        <v>0</v>
      </c>
      <c r="I22" s="250"/>
      <c r="J22" s="250">
        <v>4865.1642999999995</v>
      </c>
      <c r="K22" s="250"/>
      <c r="L22" s="250">
        <v>5073.95</v>
      </c>
      <c r="M22" s="251" t="str">
        <f t="shared" si="0"/>
        <v>NA</v>
      </c>
      <c r="N22" s="251">
        <f t="shared" si="1"/>
        <v>4.2914419149215656E-2</v>
      </c>
      <c r="O22" s="250">
        <v>5600.0999999999995</v>
      </c>
      <c r="P22" s="251">
        <f t="shared" si="2"/>
        <v>0.10369633126065485</v>
      </c>
      <c r="Q22" s="251" t="s">
        <v>805</v>
      </c>
      <c r="R22" s="258"/>
      <c r="S22" s="258" t="s">
        <v>840</v>
      </c>
      <c r="T22" s="258" t="s">
        <v>841</v>
      </c>
      <c r="U22" s="282" t="s">
        <v>841</v>
      </c>
      <c r="V22" s="283" t="s">
        <v>809</v>
      </c>
      <c r="W22" s="284" t="s">
        <v>809</v>
      </c>
      <c r="X22" s="284" t="s">
        <v>809</v>
      </c>
      <c r="Y22" s="257"/>
    </row>
    <row r="23" spans="1:25" ht="12.75" customHeight="1" x14ac:dyDescent="0.2">
      <c r="A23" s="229" t="s">
        <v>705</v>
      </c>
      <c r="B23" s="247"/>
      <c r="C23" s="280">
        <v>10</v>
      </c>
      <c r="D23" s="249" t="s">
        <v>842</v>
      </c>
      <c r="E23" s="249" t="s">
        <v>843</v>
      </c>
      <c r="F23" s="249" t="s">
        <v>844</v>
      </c>
      <c r="G23" s="281" t="s">
        <v>813</v>
      </c>
      <c r="H23" s="250">
        <v>13896.130000000001</v>
      </c>
      <c r="I23" s="250"/>
      <c r="J23" s="250">
        <v>13311.703300000001</v>
      </c>
      <c r="K23" s="250"/>
      <c r="L23" s="250">
        <v>23493.559999999998</v>
      </c>
      <c r="M23" s="251">
        <f t="shared" si="0"/>
        <v>4.2056795669010001E-2</v>
      </c>
      <c r="N23" s="251">
        <f t="shared" si="1"/>
        <v>0.76488008112380301</v>
      </c>
      <c r="O23" s="250">
        <v>25216.010000000002</v>
      </c>
      <c r="P23" s="251">
        <f t="shared" si="2"/>
        <v>7.33158363398312E-2</v>
      </c>
      <c r="Q23" s="251" t="s">
        <v>805</v>
      </c>
      <c r="R23" s="258"/>
      <c r="S23" s="258" t="s">
        <v>806</v>
      </c>
      <c r="T23" s="258" t="s">
        <v>807</v>
      </c>
      <c r="U23" s="282" t="s">
        <v>814</v>
      </c>
      <c r="V23" s="283" t="s">
        <v>809</v>
      </c>
      <c r="W23" s="284" t="s">
        <v>809</v>
      </c>
      <c r="X23" s="284" t="s">
        <v>809</v>
      </c>
      <c r="Y23" s="257"/>
    </row>
    <row r="24" spans="1:25" ht="12.75" customHeight="1" x14ac:dyDescent="0.2">
      <c r="A24" s="229" t="s">
        <v>705</v>
      </c>
      <c r="B24" s="247"/>
      <c r="C24" s="280">
        <v>11</v>
      </c>
      <c r="D24" s="249" t="s">
        <v>845</v>
      </c>
      <c r="E24" s="249" t="s">
        <v>846</v>
      </c>
      <c r="F24" s="249" t="s">
        <v>847</v>
      </c>
      <c r="G24" s="297" t="s">
        <v>707</v>
      </c>
      <c r="H24" s="250">
        <v>0</v>
      </c>
      <c r="I24" s="250"/>
      <c r="J24" s="250">
        <v>0</v>
      </c>
      <c r="K24" s="250"/>
      <c r="L24" s="250">
        <v>0</v>
      </c>
      <c r="M24" s="251" t="str">
        <f t="shared" si="0"/>
        <v>NA</v>
      </c>
      <c r="N24" s="251" t="str">
        <f t="shared" si="1"/>
        <v>NA</v>
      </c>
      <c r="O24" s="250">
        <v>0</v>
      </c>
      <c r="P24" s="251" t="str">
        <f t="shared" si="2"/>
        <v>NA</v>
      </c>
      <c r="Q24" s="298" t="s">
        <v>848</v>
      </c>
      <c r="R24" s="299" t="s">
        <v>849</v>
      </c>
      <c r="S24" s="299" t="s">
        <v>832</v>
      </c>
      <c r="T24" s="299" t="s">
        <v>832</v>
      </c>
      <c r="U24" s="299" t="s">
        <v>832</v>
      </c>
      <c r="V24" s="299" t="s">
        <v>832</v>
      </c>
      <c r="W24" s="299" t="s">
        <v>832</v>
      </c>
      <c r="X24" s="299" t="s">
        <v>832</v>
      </c>
      <c r="Y24" s="257"/>
    </row>
    <row r="25" spans="1:25" ht="12.75" customHeight="1" x14ac:dyDescent="0.2">
      <c r="A25" s="229" t="s">
        <v>705</v>
      </c>
      <c r="B25" s="247"/>
      <c r="C25" s="280">
        <v>12</v>
      </c>
      <c r="D25" s="249" t="s">
        <v>850</v>
      </c>
      <c r="E25" s="249" t="s">
        <v>851</v>
      </c>
      <c r="F25" s="249" t="s">
        <v>852</v>
      </c>
      <c r="G25" s="297" t="s">
        <v>707</v>
      </c>
      <c r="H25" s="250">
        <v>0</v>
      </c>
      <c r="I25" s="250"/>
      <c r="J25" s="250">
        <v>0</v>
      </c>
      <c r="K25" s="250"/>
      <c r="L25" s="250">
        <v>0</v>
      </c>
      <c r="M25" s="251" t="str">
        <f t="shared" si="0"/>
        <v>NA</v>
      </c>
      <c r="N25" s="251" t="str">
        <f t="shared" si="1"/>
        <v>NA</v>
      </c>
      <c r="O25" s="250">
        <v>0</v>
      </c>
      <c r="P25" s="251" t="str">
        <f t="shared" si="2"/>
        <v>NA</v>
      </c>
      <c r="Q25" s="298" t="s">
        <v>848</v>
      </c>
      <c r="R25" s="299" t="s">
        <v>849</v>
      </c>
      <c r="S25" s="299" t="s">
        <v>832</v>
      </c>
      <c r="T25" s="299" t="s">
        <v>832</v>
      </c>
      <c r="U25" s="299" t="s">
        <v>832</v>
      </c>
      <c r="V25" s="299" t="s">
        <v>832</v>
      </c>
      <c r="W25" s="299" t="s">
        <v>832</v>
      </c>
      <c r="X25" s="299" t="s">
        <v>832</v>
      </c>
      <c r="Y25" s="257"/>
    </row>
    <row r="26" spans="1:25" ht="12.75" customHeight="1" x14ac:dyDescent="0.2">
      <c r="A26" s="229" t="s">
        <v>705</v>
      </c>
      <c r="B26" s="247"/>
      <c r="C26" s="280">
        <v>13</v>
      </c>
      <c r="D26" s="249" t="s">
        <v>853</v>
      </c>
      <c r="E26" s="249" t="s">
        <v>854</v>
      </c>
      <c r="F26" s="249" t="s">
        <v>855</v>
      </c>
      <c r="G26" s="297" t="s">
        <v>707</v>
      </c>
      <c r="H26" s="250">
        <v>0</v>
      </c>
      <c r="I26" s="250"/>
      <c r="J26" s="250">
        <v>0</v>
      </c>
      <c r="K26" s="250"/>
      <c r="L26" s="250">
        <v>0</v>
      </c>
      <c r="M26" s="251" t="str">
        <f t="shared" si="0"/>
        <v>NA</v>
      </c>
      <c r="N26" s="251" t="str">
        <f t="shared" si="1"/>
        <v>NA</v>
      </c>
      <c r="O26" s="250">
        <v>0</v>
      </c>
      <c r="P26" s="251" t="str">
        <f t="shared" si="2"/>
        <v>NA</v>
      </c>
      <c r="Q26" s="298" t="s">
        <v>848</v>
      </c>
      <c r="R26" s="299" t="s">
        <v>849</v>
      </c>
      <c r="S26" s="299" t="s">
        <v>832</v>
      </c>
      <c r="T26" s="299" t="s">
        <v>832</v>
      </c>
      <c r="U26" s="299" t="s">
        <v>832</v>
      </c>
      <c r="V26" s="299" t="s">
        <v>832</v>
      </c>
      <c r="W26" s="299" t="s">
        <v>832</v>
      </c>
      <c r="X26" s="299" t="s">
        <v>832</v>
      </c>
      <c r="Y26" s="257"/>
    </row>
    <row r="27" spans="1:25" ht="12.75" customHeight="1" x14ac:dyDescent="0.2">
      <c r="A27" s="229" t="s">
        <v>705</v>
      </c>
      <c r="B27" s="247"/>
      <c r="C27" s="280">
        <v>14</v>
      </c>
      <c r="D27" s="249" t="s">
        <v>856</v>
      </c>
      <c r="E27" s="249" t="s">
        <v>857</v>
      </c>
      <c r="F27" s="249" t="s">
        <v>858</v>
      </c>
      <c r="G27" s="281" t="s">
        <v>813</v>
      </c>
      <c r="H27" s="250">
        <v>41250.050000000003</v>
      </c>
      <c r="I27" s="250"/>
      <c r="J27" s="250">
        <v>25129.424600000002</v>
      </c>
      <c r="K27" s="250"/>
      <c r="L27" s="250">
        <v>43315.37</v>
      </c>
      <c r="M27" s="251">
        <f t="shared" si="0"/>
        <v>0.39080256629991961</v>
      </c>
      <c r="N27" s="251">
        <f t="shared" si="1"/>
        <v>0.72369127783371523</v>
      </c>
      <c r="O27" s="250">
        <v>43990.509999999995</v>
      </c>
      <c r="P27" s="251">
        <f t="shared" si="2"/>
        <v>1.5586615097596814E-2</v>
      </c>
      <c r="Q27" s="251" t="s">
        <v>805</v>
      </c>
      <c r="R27" s="258"/>
      <c r="S27" s="258" t="s">
        <v>806</v>
      </c>
      <c r="T27" s="258" t="s">
        <v>807</v>
      </c>
      <c r="U27" s="282" t="s">
        <v>814</v>
      </c>
      <c r="V27" s="285">
        <v>514</v>
      </c>
      <c r="W27" s="286" t="s">
        <v>824</v>
      </c>
      <c r="X27" s="286" t="s">
        <v>824</v>
      </c>
      <c r="Y27" s="257"/>
    </row>
    <row r="28" spans="1:25" ht="12.75" customHeight="1" x14ac:dyDescent="0.2">
      <c r="A28" s="229" t="s">
        <v>705</v>
      </c>
      <c r="B28" s="247"/>
      <c r="C28" s="280">
        <v>15</v>
      </c>
      <c r="D28" s="249" t="s">
        <v>859</v>
      </c>
      <c r="E28" s="249" t="s">
        <v>860</v>
      </c>
      <c r="F28" s="249" t="s">
        <v>861</v>
      </c>
      <c r="G28" s="297" t="s">
        <v>707</v>
      </c>
      <c r="H28" s="250">
        <v>0</v>
      </c>
      <c r="I28" s="250"/>
      <c r="J28" s="250">
        <v>0</v>
      </c>
      <c r="K28" s="250"/>
      <c r="L28" s="250">
        <v>0</v>
      </c>
      <c r="M28" s="251" t="str">
        <f t="shared" si="0"/>
        <v>NA</v>
      </c>
      <c r="N28" s="251" t="str">
        <f t="shared" si="1"/>
        <v>NA</v>
      </c>
      <c r="O28" s="250">
        <v>0</v>
      </c>
      <c r="P28" s="251" t="str">
        <f t="shared" si="2"/>
        <v>NA</v>
      </c>
      <c r="Q28" s="298" t="s">
        <v>848</v>
      </c>
      <c r="R28" s="299" t="s">
        <v>849</v>
      </c>
      <c r="S28" s="299" t="s">
        <v>832</v>
      </c>
      <c r="T28" s="299" t="s">
        <v>832</v>
      </c>
      <c r="U28" s="299" t="s">
        <v>832</v>
      </c>
      <c r="V28" s="299" t="s">
        <v>832</v>
      </c>
      <c r="W28" s="299" t="s">
        <v>832</v>
      </c>
      <c r="X28" s="299" t="s">
        <v>832</v>
      </c>
      <c r="Y28" s="257"/>
    </row>
    <row r="29" spans="1:25" ht="12.75" customHeight="1" x14ac:dyDescent="0.2">
      <c r="A29" s="229" t="s">
        <v>705</v>
      </c>
      <c r="B29" s="247"/>
      <c r="C29" s="280">
        <v>16</v>
      </c>
      <c r="D29" s="249" t="s">
        <v>862</v>
      </c>
      <c r="E29" s="249" t="s">
        <v>863</v>
      </c>
      <c r="F29" s="249" t="s">
        <v>847</v>
      </c>
      <c r="G29" s="297" t="s">
        <v>707</v>
      </c>
      <c r="H29" s="250">
        <v>0</v>
      </c>
      <c r="I29" s="250"/>
      <c r="J29" s="250">
        <v>0</v>
      </c>
      <c r="K29" s="250"/>
      <c r="L29" s="250">
        <v>0</v>
      </c>
      <c r="M29" s="251" t="str">
        <f t="shared" si="0"/>
        <v>NA</v>
      </c>
      <c r="N29" s="251" t="str">
        <f t="shared" si="1"/>
        <v>NA</v>
      </c>
      <c r="O29" s="250">
        <v>0</v>
      </c>
      <c r="P29" s="251" t="str">
        <f t="shared" si="2"/>
        <v>NA</v>
      </c>
      <c r="Q29" s="298" t="s">
        <v>848</v>
      </c>
      <c r="R29" s="299" t="s">
        <v>849</v>
      </c>
      <c r="S29" s="299" t="s">
        <v>832</v>
      </c>
      <c r="T29" s="299" t="s">
        <v>832</v>
      </c>
      <c r="U29" s="299" t="s">
        <v>832</v>
      </c>
      <c r="V29" s="299" t="s">
        <v>832</v>
      </c>
      <c r="W29" s="299" t="s">
        <v>832</v>
      </c>
      <c r="X29" s="299" t="s">
        <v>832</v>
      </c>
      <c r="Y29" s="257"/>
    </row>
    <row r="30" spans="1:25" ht="12.75" customHeight="1" x14ac:dyDescent="0.2">
      <c r="A30" s="229" t="s">
        <v>705</v>
      </c>
      <c r="B30" s="247"/>
      <c r="C30" s="280">
        <v>17</v>
      </c>
      <c r="D30" s="249" t="s">
        <v>864</v>
      </c>
      <c r="E30" s="249" t="s">
        <v>865</v>
      </c>
      <c r="F30" s="249" t="s">
        <v>866</v>
      </c>
      <c r="G30" s="281" t="s">
        <v>813</v>
      </c>
      <c r="H30" s="250">
        <v>44031.18</v>
      </c>
      <c r="I30" s="250"/>
      <c r="J30" s="250">
        <v>42179.396000000001</v>
      </c>
      <c r="K30" s="250"/>
      <c r="L30" s="250">
        <v>47981.75</v>
      </c>
      <c r="M30" s="251">
        <f t="shared" si="0"/>
        <v>4.2056197449171238E-2</v>
      </c>
      <c r="N30" s="251">
        <f t="shared" si="1"/>
        <v>0.13756370527448994</v>
      </c>
      <c r="O30" s="250">
        <v>55241.54</v>
      </c>
      <c r="P30" s="251">
        <f t="shared" si="2"/>
        <v>0.15130315171914324</v>
      </c>
      <c r="Q30" s="251" t="s">
        <v>805</v>
      </c>
      <c r="R30" s="258"/>
      <c r="S30" s="258" t="s">
        <v>806</v>
      </c>
      <c r="T30" s="258" t="s">
        <v>807</v>
      </c>
      <c r="U30" s="282" t="s">
        <v>823</v>
      </c>
      <c r="V30" s="285">
        <v>826</v>
      </c>
      <c r="W30" s="286" t="s">
        <v>824</v>
      </c>
      <c r="X30" s="286" t="s">
        <v>816</v>
      </c>
      <c r="Y30" s="257"/>
    </row>
    <row r="31" spans="1:25" ht="12.75" customHeight="1" x14ac:dyDescent="0.2">
      <c r="A31" s="229" t="s">
        <v>705</v>
      </c>
      <c r="B31" s="247"/>
      <c r="C31" s="280">
        <v>18</v>
      </c>
      <c r="D31" s="249" t="s">
        <v>867</v>
      </c>
      <c r="E31" s="249" t="s">
        <v>868</v>
      </c>
      <c r="F31" s="249" t="s">
        <v>869</v>
      </c>
      <c r="G31" s="281" t="s">
        <v>813</v>
      </c>
      <c r="H31" s="250">
        <v>69569.740000000005</v>
      </c>
      <c r="I31" s="250"/>
      <c r="J31" s="250">
        <v>66643.909500000009</v>
      </c>
      <c r="K31" s="250"/>
      <c r="L31" s="250">
        <v>127611.62999999999</v>
      </c>
      <c r="M31" s="251">
        <f t="shared" si="0"/>
        <v>4.2056079266646625E-2</v>
      </c>
      <c r="N31" s="251">
        <f t="shared" si="1"/>
        <v>0.91482809093004924</v>
      </c>
      <c r="O31" s="250">
        <v>128093.75000000001</v>
      </c>
      <c r="P31" s="251">
        <f t="shared" si="2"/>
        <v>3.7780255608366141E-3</v>
      </c>
      <c r="Q31" s="251" t="s">
        <v>805</v>
      </c>
      <c r="R31" s="258"/>
      <c r="S31" s="258" t="s">
        <v>806</v>
      </c>
      <c r="T31" s="258" t="s">
        <v>807</v>
      </c>
      <c r="U31" s="282" t="s">
        <v>823</v>
      </c>
      <c r="V31" s="285">
        <v>824</v>
      </c>
      <c r="W31" s="286" t="s">
        <v>815</v>
      </c>
      <c r="X31" s="286" t="s">
        <v>816</v>
      </c>
      <c r="Y31" s="257"/>
    </row>
    <row r="32" spans="1:25" ht="12.75" customHeight="1" x14ac:dyDescent="0.2">
      <c r="A32" s="229" t="s">
        <v>705</v>
      </c>
      <c r="B32" s="247"/>
      <c r="C32" s="280">
        <v>19</v>
      </c>
      <c r="D32" s="249" t="s">
        <v>870</v>
      </c>
      <c r="E32" s="249" t="s">
        <v>871</v>
      </c>
      <c r="F32" s="249" t="s">
        <v>855</v>
      </c>
      <c r="G32" s="297" t="s">
        <v>707</v>
      </c>
      <c r="H32" s="250">
        <v>0</v>
      </c>
      <c r="I32" s="250"/>
      <c r="J32" s="250">
        <v>0</v>
      </c>
      <c r="K32" s="250"/>
      <c r="L32" s="250">
        <v>0</v>
      </c>
      <c r="M32" s="251" t="str">
        <f t="shared" si="0"/>
        <v>NA</v>
      </c>
      <c r="N32" s="251" t="str">
        <f t="shared" si="1"/>
        <v>NA</v>
      </c>
      <c r="O32" s="250">
        <v>0</v>
      </c>
      <c r="P32" s="251" t="str">
        <f t="shared" si="2"/>
        <v>NA</v>
      </c>
      <c r="Q32" s="298" t="s">
        <v>848</v>
      </c>
      <c r="R32" s="299" t="s">
        <v>849</v>
      </c>
      <c r="S32" s="299" t="s">
        <v>832</v>
      </c>
      <c r="T32" s="299" t="s">
        <v>832</v>
      </c>
      <c r="U32" s="299" t="s">
        <v>832</v>
      </c>
      <c r="V32" s="299" t="s">
        <v>832</v>
      </c>
      <c r="W32" s="299" t="s">
        <v>832</v>
      </c>
      <c r="X32" s="299" t="s">
        <v>832</v>
      </c>
      <c r="Y32" s="257"/>
    </row>
    <row r="33" spans="1:25" ht="12.75" customHeight="1" x14ac:dyDescent="0.2">
      <c r="A33" s="229" t="s">
        <v>705</v>
      </c>
      <c r="B33" s="247"/>
      <c r="C33" s="280">
        <v>20</v>
      </c>
      <c r="D33" s="249" t="s">
        <v>872</v>
      </c>
      <c r="E33" s="249" t="s">
        <v>873</v>
      </c>
      <c r="F33" s="249" t="s">
        <v>812</v>
      </c>
      <c r="G33" s="281" t="s">
        <v>813</v>
      </c>
      <c r="H33" s="250">
        <v>221424.98</v>
      </c>
      <c r="I33" s="250"/>
      <c r="J33" s="250">
        <v>212112.70380000002</v>
      </c>
      <c r="K33" s="250"/>
      <c r="L33" s="250">
        <v>221430.64</v>
      </c>
      <c r="M33" s="251">
        <f t="shared" si="0"/>
        <v>4.2056123026408279E-2</v>
      </c>
      <c r="N33" s="251">
        <f t="shared" si="1"/>
        <v>4.3929175542384444E-2</v>
      </c>
      <c r="O33" s="250">
        <v>228194.63</v>
      </c>
      <c r="P33" s="251">
        <f t="shared" si="2"/>
        <v>3.0546766246983662E-2</v>
      </c>
      <c r="Q33" s="251" t="s">
        <v>805</v>
      </c>
      <c r="R33" s="258"/>
      <c r="S33" s="258" t="s">
        <v>806</v>
      </c>
      <c r="T33" s="258" t="s">
        <v>807</v>
      </c>
      <c r="U33" s="282" t="s">
        <v>814</v>
      </c>
      <c r="V33" s="285">
        <v>522</v>
      </c>
      <c r="W33" s="286" t="s">
        <v>874</v>
      </c>
      <c r="X33" s="286" t="s">
        <v>816</v>
      </c>
      <c r="Y33" s="257"/>
    </row>
    <row r="34" spans="1:25" ht="12.75" customHeight="1" x14ac:dyDescent="0.2">
      <c r="A34" s="229" t="s">
        <v>705</v>
      </c>
      <c r="B34" s="247"/>
      <c r="C34" s="280">
        <v>21</v>
      </c>
      <c r="D34" s="249" t="s">
        <v>875</v>
      </c>
      <c r="E34" s="249" t="s">
        <v>876</v>
      </c>
      <c r="F34" s="249" t="s">
        <v>877</v>
      </c>
      <c r="G34" s="281" t="s">
        <v>813</v>
      </c>
      <c r="H34" s="250">
        <v>23602.15</v>
      </c>
      <c r="I34" s="250"/>
      <c r="J34" s="250">
        <v>22609.541499999999</v>
      </c>
      <c r="K34" s="250"/>
      <c r="L34" s="250">
        <v>23602.43</v>
      </c>
      <c r="M34" s="251">
        <f t="shared" si="0"/>
        <v>4.2055850844096916E-2</v>
      </c>
      <c r="N34" s="251">
        <f t="shared" si="1"/>
        <v>4.3914579161191791E-2</v>
      </c>
      <c r="O34" s="250">
        <v>24739.45</v>
      </c>
      <c r="P34" s="251">
        <f t="shared" si="2"/>
        <v>4.8173853285445628E-2</v>
      </c>
      <c r="Q34" s="251" t="s">
        <v>805</v>
      </c>
      <c r="R34" s="258"/>
      <c r="S34" s="258" t="s">
        <v>806</v>
      </c>
      <c r="T34" s="258" t="s">
        <v>807</v>
      </c>
      <c r="U34" s="282" t="s">
        <v>823</v>
      </c>
      <c r="V34" s="285">
        <v>819</v>
      </c>
      <c r="W34" s="286" t="s">
        <v>816</v>
      </c>
      <c r="X34" s="286" t="s">
        <v>816</v>
      </c>
      <c r="Y34" s="257"/>
    </row>
    <row r="35" spans="1:25" ht="12.75" customHeight="1" x14ac:dyDescent="0.2">
      <c r="A35" s="229" t="s">
        <v>705</v>
      </c>
      <c r="B35" s="247"/>
      <c r="C35" s="280">
        <v>22</v>
      </c>
      <c r="D35" s="249" t="s">
        <v>878</v>
      </c>
      <c r="E35" s="249" t="s">
        <v>879</v>
      </c>
      <c r="F35" s="249" t="s">
        <v>880</v>
      </c>
      <c r="G35" s="281" t="s">
        <v>813</v>
      </c>
      <c r="H35" s="250">
        <v>179299.08000000002</v>
      </c>
      <c r="I35" s="250"/>
      <c r="J35" s="250">
        <v>171758.4719</v>
      </c>
      <c r="K35" s="250"/>
      <c r="L35" s="250">
        <v>179300.7</v>
      </c>
      <c r="M35" s="251">
        <f t="shared" si="0"/>
        <v>4.2056033416345534E-2</v>
      </c>
      <c r="N35" s="251">
        <f t="shared" si="1"/>
        <v>4.3911825813117332E-2</v>
      </c>
      <c r="O35" s="250">
        <v>187787.95</v>
      </c>
      <c r="P35" s="251">
        <f t="shared" si="2"/>
        <v>4.7335286476851451E-2</v>
      </c>
      <c r="Q35" s="251" t="s">
        <v>805</v>
      </c>
      <c r="R35" s="258"/>
      <c r="S35" s="258" t="s">
        <v>806</v>
      </c>
      <c r="T35" s="258" t="s">
        <v>807</v>
      </c>
      <c r="U35" s="282" t="s">
        <v>823</v>
      </c>
      <c r="V35" s="285">
        <v>824</v>
      </c>
      <c r="W35" s="286" t="s">
        <v>816</v>
      </c>
      <c r="X35" s="286" t="s">
        <v>824</v>
      </c>
      <c r="Y35" s="257"/>
    </row>
    <row r="36" spans="1:25" ht="12.75" customHeight="1" x14ac:dyDescent="0.2">
      <c r="A36" s="229" t="s">
        <v>705</v>
      </c>
      <c r="B36" s="247"/>
      <c r="C36" s="280">
        <v>23</v>
      </c>
      <c r="D36" s="249" t="s">
        <v>881</v>
      </c>
      <c r="E36" s="249" t="s">
        <v>882</v>
      </c>
      <c r="F36" s="249" t="s">
        <v>883</v>
      </c>
      <c r="G36" s="297" t="s">
        <v>707</v>
      </c>
      <c r="H36" s="250">
        <v>0</v>
      </c>
      <c r="I36" s="250"/>
      <c r="J36" s="250">
        <v>0</v>
      </c>
      <c r="K36" s="250"/>
      <c r="L36" s="250">
        <v>0</v>
      </c>
      <c r="M36" s="251" t="str">
        <f t="shared" si="0"/>
        <v>NA</v>
      </c>
      <c r="N36" s="251" t="str">
        <f t="shared" si="1"/>
        <v>NA</v>
      </c>
      <c r="O36" s="250">
        <v>0</v>
      </c>
      <c r="P36" s="251" t="str">
        <f t="shared" si="2"/>
        <v>NA</v>
      </c>
      <c r="Q36" s="298" t="s">
        <v>848</v>
      </c>
      <c r="R36" s="299" t="s">
        <v>849</v>
      </c>
      <c r="S36" s="299" t="s">
        <v>832</v>
      </c>
      <c r="T36" s="299" t="s">
        <v>832</v>
      </c>
      <c r="U36" s="299" t="s">
        <v>832</v>
      </c>
      <c r="V36" s="299" t="s">
        <v>832</v>
      </c>
      <c r="W36" s="299" t="s">
        <v>832</v>
      </c>
      <c r="X36" s="299" t="s">
        <v>832</v>
      </c>
      <c r="Y36" s="257"/>
    </row>
    <row r="37" spans="1:25" ht="12.75" customHeight="1" x14ac:dyDescent="0.2">
      <c r="A37" s="229" t="s">
        <v>705</v>
      </c>
      <c r="B37" s="247"/>
      <c r="C37" s="300">
        <v>24</v>
      </c>
      <c r="D37" s="301" t="s">
        <v>884</v>
      </c>
      <c r="E37" s="301" t="s">
        <v>885</v>
      </c>
      <c r="F37" s="301" t="s">
        <v>886</v>
      </c>
      <c r="G37" s="302" t="s">
        <v>707</v>
      </c>
      <c r="H37" s="303">
        <v>0</v>
      </c>
      <c r="I37" s="303"/>
      <c r="J37" s="303">
        <v>0</v>
      </c>
      <c r="K37" s="303"/>
      <c r="L37" s="303">
        <v>0</v>
      </c>
      <c r="M37" s="304" t="str">
        <f t="shared" si="0"/>
        <v>NA</v>
      </c>
      <c r="N37" s="304" t="str">
        <f t="shared" si="1"/>
        <v>NA</v>
      </c>
      <c r="O37" s="303">
        <v>0</v>
      </c>
      <c r="P37" s="304" t="str">
        <f t="shared" si="2"/>
        <v>NA</v>
      </c>
      <c r="Q37" s="304" t="s">
        <v>707</v>
      </c>
      <c r="R37" s="305" t="s">
        <v>887</v>
      </c>
      <c r="S37" s="306" t="s">
        <v>832</v>
      </c>
      <c r="T37" s="306" t="s">
        <v>832</v>
      </c>
      <c r="U37" s="306" t="s">
        <v>832</v>
      </c>
      <c r="V37" s="307" t="s">
        <v>809</v>
      </c>
      <c r="W37" s="308" t="s">
        <v>809</v>
      </c>
      <c r="X37" s="308" t="s">
        <v>809</v>
      </c>
      <c r="Y37" s="257"/>
    </row>
    <row r="38" spans="1:25" ht="12.75" customHeight="1" x14ac:dyDescent="0.2">
      <c r="B38" s="247"/>
      <c r="C38" s="280">
        <v>25</v>
      </c>
      <c r="D38" s="249" t="s">
        <v>888</v>
      </c>
      <c r="E38" s="249" t="s">
        <v>889</v>
      </c>
      <c r="F38" s="249" t="s">
        <v>890</v>
      </c>
      <c r="G38" s="281" t="s">
        <v>813</v>
      </c>
      <c r="H38" s="250">
        <v>23835.739999999998</v>
      </c>
      <c r="I38" s="250"/>
      <c r="J38" s="250">
        <v>11596.563</v>
      </c>
      <c r="K38" s="250"/>
      <c r="L38" s="250">
        <v>12198.82</v>
      </c>
      <c r="M38" s="251">
        <f t="shared" si="0"/>
        <v>0.51348005138502095</v>
      </c>
      <c r="N38" s="251">
        <f t="shared" si="1"/>
        <v>5.1934094610618646E-2</v>
      </c>
      <c r="O38" s="250">
        <v>12911.970000000001</v>
      </c>
      <c r="P38" s="251">
        <f t="shared" si="2"/>
        <v>5.8460572416020685E-2</v>
      </c>
      <c r="Q38" s="251" t="s">
        <v>805</v>
      </c>
      <c r="R38" s="258"/>
      <c r="S38" s="258" t="s">
        <v>806</v>
      </c>
      <c r="T38" s="258" t="s">
        <v>807</v>
      </c>
      <c r="U38" s="282" t="s">
        <v>814</v>
      </c>
      <c r="V38" s="285">
        <v>37</v>
      </c>
      <c r="W38" s="286" t="s">
        <v>824</v>
      </c>
      <c r="X38" s="286" t="s">
        <v>824</v>
      </c>
      <c r="Y38" s="257"/>
    </row>
    <row r="39" spans="1:25" ht="12.75" customHeight="1" x14ac:dyDescent="0.2">
      <c r="A39" s="229" t="s">
        <v>705</v>
      </c>
      <c r="B39" s="247"/>
      <c r="C39" s="280">
        <v>26</v>
      </c>
      <c r="D39" s="249" t="s">
        <v>891</v>
      </c>
      <c r="E39" s="249" t="s">
        <v>892</v>
      </c>
      <c r="F39" s="249" t="s">
        <v>866</v>
      </c>
      <c r="G39" s="281" t="s">
        <v>813</v>
      </c>
      <c r="H39" s="250">
        <v>15386.349999999999</v>
      </c>
      <c r="I39" s="250"/>
      <c r="J39" s="250">
        <v>14739.263000000003</v>
      </c>
      <c r="K39" s="250"/>
      <c r="L39" s="250">
        <v>18315.63</v>
      </c>
      <c r="M39" s="251">
        <f t="shared" si="0"/>
        <v>4.2055913195786915E-2</v>
      </c>
      <c r="N39" s="251">
        <f t="shared" si="1"/>
        <v>0.24264218638340315</v>
      </c>
      <c r="O39" s="250">
        <v>19517.010000000002</v>
      </c>
      <c r="P39" s="251">
        <f t="shared" si="2"/>
        <v>6.5593157319731893E-2</v>
      </c>
      <c r="Q39" s="251" t="s">
        <v>805</v>
      </c>
      <c r="R39" s="258"/>
      <c r="S39" s="258" t="s">
        <v>806</v>
      </c>
      <c r="T39" s="258" t="s">
        <v>807</v>
      </c>
      <c r="U39" s="282" t="s">
        <v>823</v>
      </c>
      <c r="V39" s="285">
        <v>826</v>
      </c>
      <c r="W39" s="286" t="s">
        <v>824</v>
      </c>
      <c r="X39" s="286" t="s">
        <v>816</v>
      </c>
      <c r="Y39" s="257"/>
    </row>
    <row r="40" spans="1:25" ht="12.75" customHeight="1" x14ac:dyDescent="0.2">
      <c r="A40" s="229" t="s">
        <v>705</v>
      </c>
      <c r="B40" s="247"/>
      <c r="C40" s="280">
        <v>27</v>
      </c>
      <c r="D40" s="296" t="s">
        <v>893</v>
      </c>
      <c r="E40" s="296" t="s">
        <v>894</v>
      </c>
      <c r="F40" s="296" t="s">
        <v>830</v>
      </c>
      <c r="G40" s="297" t="s">
        <v>707</v>
      </c>
      <c r="H40" s="250">
        <v>0</v>
      </c>
      <c r="I40" s="250"/>
      <c r="J40" s="250">
        <v>0</v>
      </c>
      <c r="K40" s="250"/>
      <c r="L40" s="250">
        <v>0</v>
      </c>
      <c r="M40" s="251" t="str">
        <f t="shared" si="0"/>
        <v>NA</v>
      </c>
      <c r="N40" s="251" t="str">
        <f t="shared" si="1"/>
        <v>NA</v>
      </c>
      <c r="O40" s="250">
        <v>0</v>
      </c>
      <c r="P40" s="251" t="str">
        <f t="shared" si="2"/>
        <v>NA</v>
      </c>
      <c r="Q40" s="298" t="s">
        <v>848</v>
      </c>
      <c r="R40" s="299" t="s">
        <v>849</v>
      </c>
      <c r="S40" s="299" t="s">
        <v>809</v>
      </c>
      <c r="T40" s="299" t="s">
        <v>809</v>
      </c>
      <c r="U40" s="299" t="s">
        <v>832</v>
      </c>
      <c r="V40" s="283" t="s">
        <v>809</v>
      </c>
      <c r="W40" s="284" t="s">
        <v>809</v>
      </c>
      <c r="X40" s="284" t="s">
        <v>809</v>
      </c>
      <c r="Y40" s="257"/>
    </row>
    <row r="41" spans="1:25" ht="12.75" customHeight="1" x14ac:dyDescent="0.2">
      <c r="A41" s="229" t="s">
        <v>705</v>
      </c>
      <c r="B41" s="247"/>
      <c r="C41" s="287">
        <v>28</v>
      </c>
      <c r="D41" s="288" t="s">
        <v>895</v>
      </c>
      <c r="E41" s="288" t="s">
        <v>896</v>
      </c>
      <c r="F41" s="288" t="s">
        <v>897</v>
      </c>
      <c r="G41" s="289" t="s">
        <v>707</v>
      </c>
      <c r="H41" s="290">
        <v>0</v>
      </c>
      <c r="I41" s="290"/>
      <c r="J41" s="290">
        <v>0</v>
      </c>
      <c r="K41" s="290"/>
      <c r="L41" s="290">
        <v>0</v>
      </c>
      <c r="M41" s="291" t="str">
        <f t="shared" si="0"/>
        <v>NA</v>
      </c>
      <c r="N41" s="291" t="str">
        <f t="shared" si="1"/>
        <v>NA</v>
      </c>
      <c r="O41" s="290">
        <v>0</v>
      </c>
      <c r="P41" s="291" t="str">
        <f t="shared" si="2"/>
        <v>NA</v>
      </c>
      <c r="Q41" s="291" t="s">
        <v>707</v>
      </c>
      <c r="R41" s="292" t="s">
        <v>831</v>
      </c>
      <c r="S41" s="293" t="s">
        <v>832</v>
      </c>
      <c r="T41" s="293" t="s">
        <v>832</v>
      </c>
      <c r="U41" s="293" t="s">
        <v>832</v>
      </c>
      <c r="V41" s="294" t="s">
        <v>809</v>
      </c>
      <c r="W41" s="295" t="s">
        <v>809</v>
      </c>
      <c r="X41" s="295" t="s">
        <v>809</v>
      </c>
      <c r="Y41" s="257"/>
    </row>
    <row r="42" spans="1:25" ht="12.75" customHeight="1" x14ac:dyDescent="0.2">
      <c r="A42" s="229" t="s">
        <v>705</v>
      </c>
      <c r="B42" s="247"/>
      <c r="C42" s="280">
        <v>29</v>
      </c>
      <c r="D42" s="249" t="s">
        <v>898</v>
      </c>
      <c r="E42" s="249" t="s">
        <v>899</v>
      </c>
      <c r="F42" s="249" t="s">
        <v>852</v>
      </c>
      <c r="G42" s="297" t="s">
        <v>707</v>
      </c>
      <c r="H42" s="250">
        <v>0</v>
      </c>
      <c r="I42" s="250"/>
      <c r="J42" s="250">
        <v>0</v>
      </c>
      <c r="K42" s="250"/>
      <c r="L42" s="250">
        <v>0</v>
      </c>
      <c r="M42" s="251" t="str">
        <f t="shared" si="0"/>
        <v>NA</v>
      </c>
      <c r="N42" s="251" t="str">
        <f t="shared" si="1"/>
        <v>NA</v>
      </c>
      <c r="O42" s="250">
        <v>0</v>
      </c>
      <c r="P42" s="251" t="str">
        <f t="shared" si="2"/>
        <v>NA</v>
      </c>
      <c r="Q42" s="298" t="s">
        <v>848</v>
      </c>
      <c r="R42" s="299" t="s">
        <v>849</v>
      </c>
      <c r="S42" s="299" t="s">
        <v>832</v>
      </c>
      <c r="T42" s="299" t="s">
        <v>832</v>
      </c>
      <c r="U42" s="299" t="s">
        <v>832</v>
      </c>
      <c r="V42" s="299" t="s">
        <v>832</v>
      </c>
      <c r="W42" s="299" t="s">
        <v>832</v>
      </c>
      <c r="X42" s="299" t="s">
        <v>832</v>
      </c>
      <c r="Y42" s="257"/>
    </row>
    <row r="43" spans="1:25" ht="12.75" customHeight="1" x14ac:dyDescent="0.2">
      <c r="A43" s="229" t="s">
        <v>705</v>
      </c>
      <c r="B43" s="247"/>
      <c r="C43" s="280">
        <v>30</v>
      </c>
      <c r="D43" s="249" t="s">
        <v>900</v>
      </c>
      <c r="E43" s="249" t="s">
        <v>901</v>
      </c>
      <c r="F43" s="249" t="s">
        <v>844</v>
      </c>
      <c r="G43" s="281" t="s">
        <v>813</v>
      </c>
      <c r="H43" s="250">
        <v>169442.17</v>
      </c>
      <c r="I43" s="250"/>
      <c r="J43" s="250">
        <v>170432.64079999999</v>
      </c>
      <c r="K43" s="250"/>
      <c r="L43" s="250">
        <v>177916.99000000005</v>
      </c>
      <c r="M43" s="251">
        <f t="shared" si="0"/>
        <v>5.8454799062121364E-3</v>
      </c>
      <c r="N43" s="251">
        <f t="shared" si="1"/>
        <v>4.3913825220738209E-2</v>
      </c>
      <c r="O43" s="250">
        <v>189707.44999999998</v>
      </c>
      <c r="P43" s="251">
        <f t="shared" si="2"/>
        <v>6.6269443969347336E-2</v>
      </c>
      <c r="Q43" s="251" t="s">
        <v>805</v>
      </c>
      <c r="R43" s="258"/>
      <c r="S43" s="258" t="s">
        <v>806</v>
      </c>
      <c r="T43" s="258" t="s">
        <v>807</v>
      </c>
      <c r="U43" s="282" t="s">
        <v>823</v>
      </c>
      <c r="V43" s="285">
        <v>824</v>
      </c>
      <c r="W43" s="286" t="s">
        <v>816</v>
      </c>
      <c r="X43" s="286" t="s">
        <v>816</v>
      </c>
      <c r="Y43" s="257"/>
    </row>
    <row r="44" spans="1:25" ht="12.75" customHeight="1" x14ac:dyDescent="0.2">
      <c r="A44" s="229" t="s">
        <v>705</v>
      </c>
      <c r="B44" s="247"/>
      <c r="C44" s="280">
        <v>31</v>
      </c>
      <c r="D44" s="249" t="s">
        <v>902</v>
      </c>
      <c r="E44" s="249" t="s">
        <v>903</v>
      </c>
      <c r="F44" s="249" t="s">
        <v>812</v>
      </c>
      <c r="G44" s="281" t="s">
        <v>813</v>
      </c>
      <c r="H44" s="250">
        <v>35956.680000000008</v>
      </c>
      <c r="I44" s="250"/>
      <c r="J44" s="250">
        <v>18962.7058</v>
      </c>
      <c r="K44" s="250"/>
      <c r="L44" s="250">
        <v>24016.87</v>
      </c>
      <c r="M44" s="251">
        <f t="shared" si="0"/>
        <v>0.4726235625758553</v>
      </c>
      <c r="N44" s="251">
        <f t="shared" si="1"/>
        <v>0.26653180475963506</v>
      </c>
      <c r="O44" s="250">
        <v>26581.599999999995</v>
      </c>
      <c r="P44" s="251">
        <f t="shared" si="2"/>
        <v>0.10678868645248095</v>
      </c>
      <c r="Q44" s="251" t="s">
        <v>805</v>
      </c>
      <c r="R44" s="258"/>
      <c r="S44" s="258" t="s">
        <v>904</v>
      </c>
      <c r="T44" s="258" t="s">
        <v>807</v>
      </c>
      <c r="U44" s="282" t="s">
        <v>814</v>
      </c>
      <c r="V44" s="285">
        <v>106</v>
      </c>
      <c r="W44" s="286" t="s">
        <v>824</v>
      </c>
      <c r="X44" s="286" t="s">
        <v>824</v>
      </c>
      <c r="Y44" s="257"/>
    </row>
    <row r="45" spans="1:25" ht="12.75" customHeight="1" x14ac:dyDescent="0.2">
      <c r="A45" s="229" t="s">
        <v>705</v>
      </c>
      <c r="B45" s="247"/>
      <c r="C45" s="280">
        <v>32</v>
      </c>
      <c r="D45" s="249" t="s">
        <v>905</v>
      </c>
      <c r="E45" s="249" t="s">
        <v>906</v>
      </c>
      <c r="F45" s="249" t="s">
        <v>907</v>
      </c>
      <c r="G45" s="281" t="s">
        <v>813</v>
      </c>
      <c r="H45" s="250">
        <v>2096777.29</v>
      </c>
      <c r="I45" s="250"/>
      <c r="J45" s="250">
        <v>615639.75030000007</v>
      </c>
      <c r="K45" s="250"/>
      <c r="L45" s="250">
        <v>643155.91999999993</v>
      </c>
      <c r="M45" s="251">
        <f t="shared" si="0"/>
        <v>0.70638762960848367</v>
      </c>
      <c r="N45" s="251">
        <f t="shared" si="1"/>
        <v>4.4695245371325153E-2</v>
      </c>
      <c r="O45" s="250">
        <v>706313.18</v>
      </c>
      <c r="P45" s="251">
        <f t="shared" si="2"/>
        <v>9.8198987268903831E-2</v>
      </c>
      <c r="Q45" s="251" t="s">
        <v>805</v>
      </c>
      <c r="R45" s="258"/>
      <c r="S45" s="258" t="s">
        <v>806</v>
      </c>
      <c r="T45" s="258" t="s">
        <v>908</v>
      </c>
      <c r="U45" s="282" t="s">
        <v>814</v>
      </c>
      <c r="V45" s="285">
        <v>308</v>
      </c>
      <c r="W45" s="286" t="s">
        <v>824</v>
      </c>
      <c r="X45" s="286" t="s">
        <v>824</v>
      </c>
      <c r="Y45" s="257"/>
    </row>
    <row r="46" spans="1:25" ht="12.75" customHeight="1" x14ac:dyDescent="0.2">
      <c r="A46" s="229" t="s">
        <v>705</v>
      </c>
      <c r="B46" s="247"/>
      <c r="C46" s="280">
        <v>33</v>
      </c>
      <c r="D46" s="249" t="s">
        <v>909</v>
      </c>
      <c r="E46" s="249" t="s">
        <v>910</v>
      </c>
      <c r="F46" s="249" t="s">
        <v>911</v>
      </c>
      <c r="G46" s="281" t="s">
        <v>804</v>
      </c>
      <c r="H46" s="250">
        <v>24842.949999999997</v>
      </c>
      <c r="I46" s="250"/>
      <c r="J46" s="250">
        <v>23798.154600000002</v>
      </c>
      <c r="K46" s="250"/>
      <c r="L46" s="250">
        <v>29732.82</v>
      </c>
      <c r="M46" s="251">
        <f t="shared" si="0"/>
        <v>4.2056011866545458E-2</v>
      </c>
      <c r="N46" s="251">
        <f t="shared" si="1"/>
        <v>0.24937502507022111</v>
      </c>
      <c r="O46" s="250">
        <v>31981.68</v>
      </c>
      <c r="P46" s="251">
        <f t="shared" si="2"/>
        <v>7.5635610749333587E-2</v>
      </c>
      <c r="Q46" s="251" t="s">
        <v>805</v>
      </c>
      <c r="R46" s="258"/>
      <c r="S46" s="258" t="s">
        <v>806</v>
      </c>
      <c r="T46" s="258" t="s">
        <v>807</v>
      </c>
      <c r="U46" s="282" t="s">
        <v>808</v>
      </c>
      <c r="V46" s="285">
        <v>76</v>
      </c>
      <c r="W46" s="286" t="s">
        <v>912</v>
      </c>
      <c r="X46" s="286" t="s">
        <v>912</v>
      </c>
      <c r="Y46" s="257"/>
    </row>
    <row r="47" spans="1:25" ht="12.75" customHeight="1" x14ac:dyDescent="0.2">
      <c r="A47" s="229" t="s">
        <v>705</v>
      </c>
      <c r="B47" s="247"/>
      <c r="C47" s="280">
        <v>34</v>
      </c>
      <c r="D47" s="249" t="s">
        <v>913</v>
      </c>
      <c r="E47" s="249" t="s">
        <v>914</v>
      </c>
      <c r="F47" s="249" t="s">
        <v>915</v>
      </c>
      <c r="G47" s="281" t="s">
        <v>813</v>
      </c>
      <c r="H47" s="250">
        <v>210534.87</v>
      </c>
      <c r="I47" s="250"/>
      <c r="J47" s="250">
        <v>201680.58590000001</v>
      </c>
      <c r="K47" s="250"/>
      <c r="L47" s="250">
        <v>244249.50999999998</v>
      </c>
      <c r="M47" s="251">
        <f t="shared" si="0"/>
        <v>4.2056140628865847E-2</v>
      </c>
      <c r="N47" s="251">
        <f t="shared" si="1"/>
        <v>0.21107100571944526</v>
      </c>
      <c r="O47" s="250">
        <v>252576.96000000002</v>
      </c>
      <c r="P47" s="251">
        <f t="shared" si="2"/>
        <v>3.409402950286386E-2</v>
      </c>
      <c r="Q47" s="251" t="s">
        <v>805</v>
      </c>
      <c r="R47" s="258"/>
      <c r="S47" s="258" t="s">
        <v>806</v>
      </c>
      <c r="T47" s="258" t="s">
        <v>807</v>
      </c>
      <c r="U47" s="282" t="s">
        <v>823</v>
      </c>
      <c r="V47" s="285">
        <v>824</v>
      </c>
      <c r="W47" s="286" t="s">
        <v>824</v>
      </c>
      <c r="X47" s="286" t="s">
        <v>824</v>
      </c>
      <c r="Y47" s="257"/>
    </row>
    <row r="48" spans="1:25" ht="12.75" customHeight="1" x14ac:dyDescent="0.2">
      <c r="A48" s="229" t="s">
        <v>705</v>
      </c>
      <c r="B48" s="247"/>
      <c r="C48" s="280">
        <v>35</v>
      </c>
      <c r="D48" s="249" t="s">
        <v>916</v>
      </c>
      <c r="E48" s="249" t="s">
        <v>917</v>
      </c>
      <c r="F48" s="249" t="s">
        <v>866</v>
      </c>
      <c r="G48" s="281" t="s">
        <v>813</v>
      </c>
      <c r="H48" s="250">
        <v>63330.429999999993</v>
      </c>
      <c r="I48" s="250"/>
      <c r="J48" s="250">
        <v>60666.9951</v>
      </c>
      <c r="K48" s="250"/>
      <c r="L48" s="250">
        <v>99266.4</v>
      </c>
      <c r="M48" s="251">
        <f t="shared" si="0"/>
        <v>4.2056163206218453E-2</v>
      </c>
      <c r="N48" s="251">
        <f t="shared" si="1"/>
        <v>0.63625048243076732</v>
      </c>
      <c r="O48" s="250">
        <v>109492.78000000001</v>
      </c>
      <c r="P48" s="251">
        <f t="shared" si="2"/>
        <v>0.10301955142928544</v>
      </c>
      <c r="Q48" s="251" t="s">
        <v>805</v>
      </c>
      <c r="R48" s="258"/>
      <c r="S48" s="258" t="s">
        <v>806</v>
      </c>
      <c r="T48" s="258" t="s">
        <v>807</v>
      </c>
      <c r="U48" s="282" t="s">
        <v>814</v>
      </c>
      <c r="V48" s="285">
        <v>257</v>
      </c>
      <c r="W48" s="286" t="s">
        <v>816</v>
      </c>
      <c r="X48" s="286" t="s">
        <v>824</v>
      </c>
      <c r="Y48" s="257"/>
    </row>
    <row r="49" spans="1:25" ht="12.75" customHeight="1" x14ac:dyDescent="0.2">
      <c r="A49" s="229" t="s">
        <v>705</v>
      </c>
      <c r="B49" s="247"/>
      <c r="C49" s="287">
        <v>36</v>
      </c>
      <c r="D49" s="288" t="s">
        <v>918</v>
      </c>
      <c r="E49" s="288" t="s">
        <v>919</v>
      </c>
      <c r="F49" s="288" t="s">
        <v>920</v>
      </c>
      <c r="G49" s="289" t="s">
        <v>707</v>
      </c>
      <c r="H49" s="290">
        <v>0</v>
      </c>
      <c r="I49" s="290"/>
      <c r="J49" s="290">
        <v>0</v>
      </c>
      <c r="K49" s="290"/>
      <c r="L49" s="290">
        <v>0</v>
      </c>
      <c r="M49" s="291" t="str">
        <f t="shared" si="0"/>
        <v>NA</v>
      </c>
      <c r="N49" s="291" t="str">
        <f t="shared" si="1"/>
        <v>NA</v>
      </c>
      <c r="O49" s="290">
        <v>0</v>
      </c>
      <c r="P49" s="291" t="str">
        <f t="shared" si="2"/>
        <v>NA</v>
      </c>
      <c r="Q49" s="291" t="s">
        <v>707</v>
      </c>
      <c r="R49" s="292" t="s">
        <v>831</v>
      </c>
      <c r="S49" s="293" t="s">
        <v>832</v>
      </c>
      <c r="T49" s="293" t="s">
        <v>832</v>
      </c>
      <c r="U49" s="293" t="s">
        <v>832</v>
      </c>
      <c r="V49" s="294" t="s">
        <v>809</v>
      </c>
      <c r="W49" s="295" t="s">
        <v>809</v>
      </c>
      <c r="X49" s="295" t="s">
        <v>809</v>
      </c>
      <c r="Y49" s="257"/>
    </row>
    <row r="50" spans="1:25" ht="12.75" customHeight="1" x14ac:dyDescent="0.2">
      <c r="A50" s="229" t="s">
        <v>705</v>
      </c>
      <c r="B50" s="247"/>
      <c r="C50" s="280">
        <v>37</v>
      </c>
      <c r="D50" s="249" t="s">
        <v>921</v>
      </c>
      <c r="E50" s="249" t="s">
        <v>922</v>
      </c>
      <c r="F50" s="249" t="s">
        <v>803</v>
      </c>
      <c r="G50" s="281" t="s">
        <v>804</v>
      </c>
      <c r="H50" s="250">
        <v>59474.28</v>
      </c>
      <c r="I50" s="250"/>
      <c r="J50" s="250">
        <v>47199.771500000003</v>
      </c>
      <c r="K50" s="250"/>
      <c r="L50" s="250">
        <v>24813.33</v>
      </c>
      <c r="M50" s="251">
        <f t="shared" si="0"/>
        <v>0.20638347366290094</v>
      </c>
      <c r="N50" s="251">
        <f t="shared" si="1"/>
        <v>0.47429131092297766</v>
      </c>
      <c r="O50" s="250">
        <v>26316.62</v>
      </c>
      <c r="P50" s="251">
        <f t="shared" si="2"/>
        <v>6.0583968375062802E-2</v>
      </c>
      <c r="Q50" s="251" t="s">
        <v>805</v>
      </c>
      <c r="R50" s="258"/>
      <c r="S50" s="258" t="s">
        <v>904</v>
      </c>
      <c r="T50" s="258" t="s">
        <v>807</v>
      </c>
      <c r="U50" s="282" t="s">
        <v>808</v>
      </c>
      <c r="V50" s="285">
        <v>105</v>
      </c>
      <c r="W50" s="286" t="s">
        <v>824</v>
      </c>
      <c r="X50" s="286" t="s">
        <v>824</v>
      </c>
      <c r="Y50" s="257"/>
    </row>
    <row r="51" spans="1:25" ht="12.75" customHeight="1" x14ac:dyDescent="0.2">
      <c r="A51" s="229" t="s">
        <v>705</v>
      </c>
      <c r="B51" s="247"/>
      <c r="C51" s="280">
        <v>38</v>
      </c>
      <c r="D51" s="249" t="s">
        <v>923</v>
      </c>
      <c r="E51" s="249" t="s">
        <v>924</v>
      </c>
      <c r="F51" s="249" t="s">
        <v>819</v>
      </c>
      <c r="G51" s="281" t="s">
        <v>813</v>
      </c>
      <c r="H51" s="250">
        <v>1033035.6499999999</v>
      </c>
      <c r="I51" s="250"/>
      <c r="J51" s="250">
        <v>919761.71259999974</v>
      </c>
      <c r="K51" s="250"/>
      <c r="L51" s="250">
        <v>801143.43000000017</v>
      </c>
      <c r="M51" s="251">
        <f t="shared" si="0"/>
        <v>0.10965152790225602</v>
      </c>
      <c r="N51" s="251">
        <f t="shared" si="1"/>
        <v>0.12896631918357113</v>
      </c>
      <c r="O51" s="250">
        <v>815263.92</v>
      </c>
      <c r="P51" s="251">
        <f t="shared" si="2"/>
        <v>1.7625420706501794E-2</v>
      </c>
      <c r="Q51" s="251" t="s">
        <v>805</v>
      </c>
      <c r="R51" s="258"/>
      <c r="S51" s="258" t="s">
        <v>925</v>
      </c>
      <c r="T51" s="258" t="s">
        <v>908</v>
      </c>
      <c r="U51" s="282" t="s">
        <v>823</v>
      </c>
      <c r="V51" s="285">
        <v>938</v>
      </c>
      <c r="W51" s="286" t="s">
        <v>816</v>
      </c>
      <c r="X51" s="286" t="s">
        <v>824</v>
      </c>
      <c r="Y51" s="257"/>
    </row>
    <row r="52" spans="1:25" ht="12.75" customHeight="1" x14ac:dyDescent="0.2">
      <c r="A52" s="229" t="s">
        <v>705</v>
      </c>
      <c r="B52" s="247"/>
      <c r="C52" s="280">
        <v>39</v>
      </c>
      <c r="D52" s="249" t="s">
        <v>926</v>
      </c>
      <c r="E52" s="249" t="s">
        <v>927</v>
      </c>
      <c r="F52" s="249" t="s">
        <v>928</v>
      </c>
      <c r="G52" s="297" t="s">
        <v>707</v>
      </c>
      <c r="H52" s="250">
        <v>0</v>
      </c>
      <c r="I52" s="250"/>
      <c r="J52" s="250">
        <v>0</v>
      </c>
      <c r="K52" s="250"/>
      <c r="L52" s="250">
        <v>0</v>
      </c>
      <c r="M52" s="251" t="str">
        <f t="shared" si="0"/>
        <v>NA</v>
      </c>
      <c r="N52" s="251" t="str">
        <f t="shared" si="1"/>
        <v>NA</v>
      </c>
      <c r="O52" s="250">
        <v>0</v>
      </c>
      <c r="P52" s="251" t="str">
        <f t="shared" si="2"/>
        <v>NA</v>
      </c>
      <c r="Q52" s="298" t="s">
        <v>848</v>
      </c>
      <c r="R52" s="299" t="s">
        <v>849</v>
      </c>
      <c r="S52" s="299" t="s">
        <v>832</v>
      </c>
      <c r="T52" s="299" t="s">
        <v>832</v>
      </c>
      <c r="U52" s="299" t="s">
        <v>832</v>
      </c>
      <c r="V52" s="299" t="s">
        <v>832</v>
      </c>
      <c r="W52" s="299" t="s">
        <v>832</v>
      </c>
      <c r="X52" s="299" t="s">
        <v>832</v>
      </c>
      <c r="Y52" s="257"/>
    </row>
    <row r="53" spans="1:25" ht="12.75" customHeight="1" x14ac:dyDescent="0.2">
      <c r="A53" s="229" t="s">
        <v>705</v>
      </c>
      <c r="B53" s="247"/>
      <c r="C53" s="280">
        <v>40</v>
      </c>
      <c r="D53" s="249" t="s">
        <v>929</v>
      </c>
      <c r="E53" s="249" t="s">
        <v>930</v>
      </c>
      <c r="F53" s="249" t="s">
        <v>931</v>
      </c>
      <c r="G53" s="281"/>
      <c r="H53" s="250">
        <v>50674.82</v>
      </c>
      <c r="I53" s="250"/>
      <c r="J53" s="250">
        <v>89030.671899999987</v>
      </c>
      <c r="K53" s="250"/>
      <c r="L53" s="250">
        <v>98937.69</v>
      </c>
      <c r="M53" s="251">
        <f t="shared" si="0"/>
        <v>0.75690159136233714</v>
      </c>
      <c r="N53" s="251">
        <f t="shared" si="1"/>
        <v>0.11127646111811515</v>
      </c>
      <c r="O53" s="250">
        <v>103752.67</v>
      </c>
      <c r="P53" s="251">
        <f t="shared" si="2"/>
        <v>4.8666792200222138E-2</v>
      </c>
      <c r="Q53" s="251" t="s">
        <v>805</v>
      </c>
      <c r="R53" s="258"/>
      <c r="S53" s="258" t="s">
        <v>806</v>
      </c>
      <c r="T53" s="258" t="s">
        <v>807</v>
      </c>
      <c r="U53" s="282" t="s">
        <v>932</v>
      </c>
      <c r="V53" s="285">
        <v>2529</v>
      </c>
      <c r="W53" s="286" t="s">
        <v>815</v>
      </c>
      <c r="X53" s="286" t="s">
        <v>816</v>
      </c>
      <c r="Y53" s="257"/>
    </row>
    <row r="54" spans="1:25" ht="12.75" customHeight="1" x14ac:dyDescent="0.2">
      <c r="A54" s="229" t="s">
        <v>705</v>
      </c>
      <c r="B54" s="247"/>
      <c r="C54" s="280">
        <v>41</v>
      </c>
      <c r="D54" s="249" t="s">
        <v>933</v>
      </c>
      <c r="E54" s="249" t="s">
        <v>934</v>
      </c>
      <c r="F54" s="249" t="s">
        <v>847</v>
      </c>
      <c r="G54" s="297" t="s">
        <v>707</v>
      </c>
      <c r="H54" s="250">
        <v>0</v>
      </c>
      <c r="I54" s="250"/>
      <c r="J54" s="250">
        <v>0</v>
      </c>
      <c r="K54" s="250"/>
      <c r="L54" s="250">
        <v>0</v>
      </c>
      <c r="M54" s="251" t="str">
        <f t="shared" si="0"/>
        <v>NA</v>
      </c>
      <c r="N54" s="251" t="str">
        <f t="shared" si="1"/>
        <v>NA</v>
      </c>
      <c r="O54" s="250">
        <v>0</v>
      </c>
      <c r="P54" s="251" t="str">
        <f t="shared" si="2"/>
        <v>NA</v>
      </c>
      <c r="Q54" s="298" t="s">
        <v>848</v>
      </c>
      <c r="R54" s="299" t="s">
        <v>849</v>
      </c>
      <c r="S54" s="299" t="s">
        <v>832</v>
      </c>
      <c r="T54" s="299" t="s">
        <v>832</v>
      </c>
      <c r="U54" s="299" t="s">
        <v>832</v>
      </c>
      <c r="V54" s="299" t="s">
        <v>832</v>
      </c>
      <c r="W54" s="299" t="s">
        <v>832</v>
      </c>
      <c r="X54" s="299" t="s">
        <v>832</v>
      </c>
      <c r="Y54" s="257"/>
    </row>
    <row r="55" spans="1:25" ht="12.75" customHeight="1" x14ac:dyDescent="0.2">
      <c r="A55" s="229" t="s">
        <v>705</v>
      </c>
      <c r="B55" s="247"/>
      <c r="C55" s="280">
        <v>42</v>
      </c>
      <c r="D55" s="249" t="s">
        <v>935</v>
      </c>
      <c r="E55" s="249" t="s">
        <v>934</v>
      </c>
      <c r="F55" s="249" t="s">
        <v>920</v>
      </c>
      <c r="G55" s="297" t="s">
        <v>707</v>
      </c>
      <c r="H55" s="250">
        <v>0</v>
      </c>
      <c r="I55" s="250"/>
      <c r="J55" s="250">
        <v>0</v>
      </c>
      <c r="K55" s="250"/>
      <c r="L55" s="250">
        <v>0</v>
      </c>
      <c r="M55" s="251" t="str">
        <f t="shared" si="0"/>
        <v>NA</v>
      </c>
      <c r="N55" s="251" t="str">
        <f t="shared" si="1"/>
        <v>NA</v>
      </c>
      <c r="O55" s="250">
        <v>0</v>
      </c>
      <c r="P55" s="251" t="str">
        <f t="shared" si="2"/>
        <v>NA</v>
      </c>
      <c r="Q55" s="298" t="s">
        <v>848</v>
      </c>
      <c r="R55" s="299" t="s">
        <v>849</v>
      </c>
      <c r="S55" s="299" t="s">
        <v>832</v>
      </c>
      <c r="T55" s="299" t="s">
        <v>832</v>
      </c>
      <c r="U55" s="299" t="s">
        <v>832</v>
      </c>
      <c r="V55" s="299" t="s">
        <v>832</v>
      </c>
      <c r="W55" s="299" t="s">
        <v>832</v>
      </c>
      <c r="X55" s="299" t="s">
        <v>832</v>
      </c>
      <c r="Y55" s="257"/>
    </row>
    <row r="56" spans="1:25" ht="12.75" customHeight="1" x14ac:dyDescent="0.2">
      <c r="A56" s="229" t="s">
        <v>705</v>
      </c>
      <c r="B56" s="247"/>
      <c r="C56" s="280">
        <v>43</v>
      </c>
      <c r="D56" s="249" t="s">
        <v>936</v>
      </c>
      <c r="E56" s="249" t="s">
        <v>934</v>
      </c>
      <c r="F56" s="249" t="s">
        <v>937</v>
      </c>
      <c r="G56" s="281" t="s">
        <v>813</v>
      </c>
      <c r="H56" s="250">
        <v>27922.38</v>
      </c>
      <c r="I56" s="250"/>
      <c r="J56" s="250">
        <v>26748.050500000001</v>
      </c>
      <c r="K56" s="250"/>
      <c r="L56" s="250">
        <v>30832.5</v>
      </c>
      <c r="M56" s="251">
        <f t="shared" si="0"/>
        <v>4.2056927095756154E-2</v>
      </c>
      <c r="N56" s="251">
        <f t="shared" si="1"/>
        <v>0.15270082954269876</v>
      </c>
      <c r="O56" s="250">
        <v>32644.129999999997</v>
      </c>
      <c r="P56" s="251">
        <f t="shared" si="2"/>
        <v>5.8757155598799883E-2</v>
      </c>
      <c r="Q56" s="251" t="s">
        <v>805</v>
      </c>
      <c r="R56" s="258"/>
      <c r="S56" s="258" t="s">
        <v>806</v>
      </c>
      <c r="T56" s="258" t="s">
        <v>807</v>
      </c>
      <c r="U56" s="282" t="s">
        <v>814</v>
      </c>
      <c r="V56" s="283" t="s">
        <v>809</v>
      </c>
      <c r="W56" s="284" t="s">
        <v>809</v>
      </c>
      <c r="X56" s="284" t="s">
        <v>809</v>
      </c>
      <c r="Y56" s="257"/>
    </row>
    <row r="57" spans="1:25" ht="12.75" customHeight="1" x14ac:dyDescent="0.2">
      <c r="A57" s="229" t="s">
        <v>705</v>
      </c>
      <c r="B57" s="247"/>
      <c r="C57" s="280">
        <v>44</v>
      </c>
      <c r="D57" s="249" t="s">
        <v>938</v>
      </c>
      <c r="E57" s="249" t="s">
        <v>939</v>
      </c>
      <c r="F57" s="249" t="s">
        <v>940</v>
      </c>
      <c r="G57" s="281" t="s">
        <v>804</v>
      </c>
      <c r="H57" s="250">
        <v>26907.200000000001</v>
      </c>
      <c r="I57" s="250"/>
      <c r="J57" s="250">
        <v>12453.424999999999</v>
      </c>
      <c r="K57" s="250"/>
      <c r="L57" s="250">
        <v>12802.06</v>
      </c>
      <c r="M57" s="251">
        <f t="shared" si="0"/>
        <v>0.53717127757626215</v>
      </c>
      <c r="N57" s="251">
        <f t="shared" si="1"/>
        <v>2.7995109779036711E-2</v>
      </c>
      <c r="O57" s="250">
        <v>13570.76</v>
      </c>
      <c r="P57" s="251">
        <f t="shared" si="2"/>
        <v>6.0045024003949427E-2</v>
      </c>
      <c r="Q57" s="251" t="s">
        <v>805</v>
      </c>
      <c r="R57" s="258"/>
      <c r="S57" s="258" t="s">
        <v>806</v>
      </c>
      <c r="T57" s="258" t="s">
        <v>807</v>
      </c>
      <c r="U57" s="282" t="s">
        <v>808</v>
      </c>
      <c r="V57" s="283" t="s">
        <v>809</v>
      </c>
      <c r="W57" s="284" t="s">
        <v>809</v>
      </c>
      <c r="X57" s="284" t="s">
        <v>809</v>
      </c>
      <c r="Y57" s="257"/>
    </row>
    <row r="58" spans="1:25" ht="12.75" customHeight="1" x14ac:dyDescent="0.2">
      <c r="A58" s="229" t="s">
        <v>705</v>
      </c>
      <c r="B58" s="247"/>
      <c r="C58" s="280">
        <v>45</v>
      </c>
      <c r="D58" s="249" t="s">
        <v>941</v>
      </c>
      <c r="E58" s="249" t="s">
        <v>942</v>
      </c>
      <c r="F58" s="249" t="s">
        <v>943</v>
      </c>
      <c r="G58" s="297" t="s">
        <v>707</v>
      </c>
      <c r="H58" s="250">
        <v>0</v>
      </c>
      <c r="I58" s="250"/>
      <c r="J58" s="250">
        <v>0</v>
      </c>
      <c r="K58" s="250"/>
      <c r="L58" s="250">
        <v>0</v>
      </c>
      <c r="M58" s="251" t="str">
        <f t="shared" si="0"/>
        <v>NA</v>
      </c>
      <c r="N58" s="251" t="str">
        <f t="shared" si="1"/>
        <v>NA</v>
      </c>
      <c r="O58" s="250">
        <v>0</v>
      </c>
      <c r="P58" s="251" t="str">
        <f t="shared" si="2"/>
        <v>NA</v>
      </c>
      <c r="Q58" s="298" t="s">
        <v>848</v>
      </c>
      <c r="R58" s="299" t="s">
        <v>849</v>
      </c>
      <c r="S58" s="299" t="s">
        <v>832</v>
      </c>
      <c r="T58" s="299" t="s">
        <v>832</v>
      </c>
      <c r="U58" s="299" t="s">
        <v>832</v>
      </c>
      <c r="V58" s="299" t="s">
        <v>832</v>
      </c>
      <c r="W58" s="299" t="s">
        <v>832</v>
      </c>
      <c r="X58" s="299" t="s">
        <v>832</v>
      </c>
      <c r="Y58" s="257"/>
    </row>
    <row r="59" spans="1:25" ht="12.75" customHeight="1" x14ac:dyDescent="0.2">
      <c r="A59" s="229" t="s">
        <v>705</v>
      </c>
      <c r="B59" s="247"/>
      <c r="C59" s="280">
        <v>46</v>
      </c>
      <c r="D59" s="249" t="s">
        <v>944</v>
      </c>
      <c r="E59" s="249" t="s">
        <v>945</v>
      </c>
      <c r="F59" s="249" t="s">
        <v>866</v>
      </c>
      <c r="G59" s="281" t="s">
        <v>813</v>
      </c>
      <c r="H59" s="250">
        <v>81772.160000000003</v>
      </c>
      <c r="I59" s="250"/>
      <c r="J59" s="250">
        <v>78333.16399999999</v>
      </c>
      <c r="K59" s="250"/>
      <c r="L59" s="250">
        <v>110473.28</v>
      </c>
      <c r="M59" s="251">
        <f t="shared" si="0"/>
        <v>4.2055829270010892E-2</v>
      </c>
      <c r="N59" s="251">
        <f t="shared" si="1"/>
        <v>0.41030024013839161</v>
      </c>
      <c r="O59" s="250">
        <v>123784.39</v>
      </c>
      <c r="P59" s="251">
        <f t="shared" si="2"/>
        <v>0.12049167002192748</v>
      </c>
      <c r="Q59" s="251" t="s">
        <v>805</v>
      </c>
      <c r="R59" s="258"/>
      <c r="S59" s="258" t="s">
        <v>806</v>
      </c>
      <c r="T59" s="258" t="s">
        <v>807</v>
      </c>
      <c r="U59" s="282" t="s">
        <v>814</v>
      </c>
      <c r="V59" s="285">
        <v>290</v>
      </c>
      <c r="W59" s="286" t="s">
        <v>824</v>
      </c>
      <c r="X59" s="286" t="s">
        <v>824</v>
      </c>
      <c r="Y59" s="257"/>
    </row>
    <row r="60" spans="1:25" ht="12.75" customHeight="1" x14ac:dyDescent="0.2">
      <c r="A60" s="229" t="s">
        <v>705</v>
      </c>
      <c r="B60" s="247"/>
      <c r="C60" s="280">
        <v>47</v>
      </c>
      <c r="D60" s="249" t="s">
        <v>946</v>
      </c>
      <c r="E60" s="249" t="s">
        <v>947</v>
      </c>
      <c r="F60" s="249" t="s">
        <v>920</v>
      </c>
      <c r="G60" s="297" t="s">
        <v>707</v>
      </c>
      <c r="H60" s="250">
        <v>0</v>
      </c>
      <c r="I60" s="250"/>
      <c r="J60" s="250">
        <v>0</v>
      </c>
      <c r="K60" s="250"/>
      <c r="L60" s="250">
        <v>0</v>
      </c>
      <c r="M60" s="251" t="str">
        <f t="shared" si="0"/>
        <v>NA</v>
      </c>
      <c r="N60" s="251" t="str">
        <f t="shared" si="1"/>
        <v>NA</v>
      </c>
      <c r="O60" s="250">
        <v>0</v>
      </c>
      <c r="P60" s="251" t="str">
        <f t="shared" si="2"/>
        <v>NA</v>
      </c>
      <c r="Q60" s="298" t="s">
        <v>848</v>
      </c>
      <c r="R60" s="299" t="s">
        <v>849</v>
      </c>
      <c r="S60" s="299" t="s">
        <v>832</v>
      </c>
      <c r="T60" s="299" t="s">
        <v>832</v>
      </c>
      <c r="U60" s="299" t="s">
        <v>832</v>
      </c>
      <c r="V60" s="299" t="s">
        <v>832</v>
      </c>
      <c r="W60" s="299" t="s">
        <v>832</v>
      </c>
      <c r="X60" s="299" t="s">
        <v>832</v>
      </c>
      <c r="Y60" s="257"/>
    </row>
    <row r="61" spans="1:25" ht="12.75" customHeight="1" x14ac:dyDescent="0.2">
      <c r="A61" s="229" t="s">
        <v>705</v>
      </c>
      <c r="B61" s="247"/>
      <c r="C61" s="280">
        <v>48</v>
      </c>
      <c r="D61" s="249" t="s">
        <v>948</v>
      </c>
      <c r="E61" s="249" t="s">
        <v>947</v>
      </c>
      <c r="F61" s="249" t="s">
        <v>949</v>
      </c>
      <c r="G61" s="281" t="s">
        <v>804</v>
      </c>
      <c r="H61" s="250">
        <v>47075.53</v>
      </c>
      <c r="I61" s="250"/>
      <c r="J61" s="250">
        <v>45095.715799999998</v>
      </c>
      <c r="K61" s="250"/>
      <c r="L61" s="250">
        <v>51854.84</v>
      </c>
      <c r="M61" s="251">
        <f t="shared" si="0"/>
        <v>4.2056121301236558E-2</v>
      </c>
      <c r="N61" s="251">
        <f t="shared" si="1"/>
        <v>0.14988395416488762</v>
      </c>
      <c r="O61" s="250">
        <v>54678.17</v>
      </c>
      <c r="P61" s="251">
        <f t="shared" si="2"/>
        <v>5.4446798023096821E-2</v>
      </c>
      <c r="Q61" s="251" t="s">
        <v>805</v>
      </c>
      <c r="R61" s="258"/>
      <c r="S61" s="258" t="s">
        <v>806</v>
      </c>
      <c r="T61" s="258" t="s">
        <v>807</v>
      </c>
      <c r="U61" s="282" t="s">
        <v>808</v>
      </c>
      <c r="V61" s="285">
        <v>113</v>
      </c>
      <c r="W61" s="286" t="s">
        <v>816</v>
      </c>
      <c r="X61" s="286" t="s">
        <v>816</v>
      </c>
      <c r="Y61" s="257"/>
    </row>
    <row r="62" spans="1:25" ht="12.75" customHeight="1" x14ac:dyDescent="0.2">
      <c r="A62" s="229" t="s">
        <v>705</v>
      </c>
      <c r="B62" s="247"/>
      <c r="C62" s="280">
        <v>49</v>
      </c>
      <c r="D62" s="249" t="s">
        <v>950</v>
      </c>
      <c r="E62" s="249" t="s">
        <v>951</v>
      </c>
      <c r="F62" s="249" t="s">
        <v>931</v>
      </c>
      <c r="G62" s="281" t="s">
        <v>813</v>
      </c>
      <c r="H62" s="250">
        <v>78069.739999999991</v>
      </c>
      <c r="I62" s="250"/>
      <c r="J62" s="250">
        <v>74786.445299999992</v>
      </c>
      <c r="K62" s="250"/>
      <c r="L62" s="250">
        <v>75759.209999999992</v>
      </c>
      <c r="M62" s="251">
        <f t="shared" si="0"/>
        <v>4.2055919489420598E-2</v>
      </c>
      <c r="N62" s="251">
        <f t="shared" si="1"/>
        <v>1.300723274248201E-2</v>
      </c>
      <c r="O62" s="250">
        <v>81266.59</v>
      </c>
      <c r="P62" s="251">
        <f t="shared" si="2"/>
        <v>7.2695847805171215E-2</v>
      </c>
      <c r="Q62" s="251" t="s">
        <v>805</v>
      </c>
      <c r="R62" s="258"/>
      <c r="S62" s="258" t="s">
        <v>806</v>
      </c>
      <c r="T62" s="258" t="s">
        <v>807</v>
      </c>
      <c r="U62" s="282" t="s">
        <v>823</v>
      </c>
      <c r="V62" s="285">
        <v>824</v>
      </c>
      <c r="W62" s="286" t="s">
        <v>815</v>
      </c>
      <c r="X62" s="286" t="s">
        <v>816</v>
      </c>
      <c r="Y62" s="257"/>
    </row>
    <row r="63" spans="1:25" ht="12.75" customHeight="1" x14ac:dyDescent="0.2">
      <c r="A63" s="229" t="s">
        <v>705</v>
      </c>
      <c r="B63" s="247"/>
      <c r="C63" s="309">
        <v>50</v>
      </c>
      <c r="D63" s="310" t="s">
        <v>952</v>
      </c>
      <c r="E63" s="310" t="s">
        <v>953</v>
      </c>
      <c r="F63" s="310" t="s">
        <v>886</v>
      </c>
      <c r="G63" s="311" t="s">
        <v>813</v>
      </c>
      <c r="H63" s="312">
        <v>267836.48</v>
      </c>
      <c r="I63" s="312"/>
      <c r="J63" s="312">
        <v>250554.49460000001</v>
      </c>
      <c r="K63" s="312"/>
      <c r="L63" s="312">
        <v>1014746.0900000001</v>
      </c>
      <c r="M63" s="313">
        <f t="shared" si="0"/>
        <v>6.4524389657450609E-2</v>
      </c>
      <c r="N63" s="313">
        <f t="shared" si="1"/>
        <v>3.050001544055319</v>
      </c>
      <c r="O63" s="312">
        <v>1079013.5700000003</v>
      </c>
      <c r="P63" s="313">
        <f t="shared" si="2"/>
        <v>6.3333557658744183E-2</v>
      </c>
      <c r="Q63" s="313" t="s">
        <v>805</v>
      </c>
      <c r="R63" s="314" t="s">
        <v>954</v>
      </c>
      <c r="S63" s="314" t="s">
        <v>955</v>
      </c>
      <c r="T63" s="314" t="s">
        <v>956</v>
      </c>
      <c r="U63" s="315" t="s">
        <v>814</v>
      </c>
      <c r="V63" s="316">
        <v>745.66666666666663</v>
      </c>
      <c r="W63" s="317" t="s">
        <v>816</v>
      </c>
      <c r="X63" s="317" t="s">
        <v>824</v>
      </c>
      <c r="Y63" s="257"/>
    </row>
    <row r="64" spans="1:25" ht="12.75" customHeight="1" x14ac:dyDescent="0.2">
      <c r="A64" s="229" t="s">
        <v>705</v>
      </c>
      <c r="B64" s="247"/>
      <c r="C64" s="280">
        <v>51</v>
      </c>
      <c r="D64" s="249" t="s">
        <v>957</v>
      </c>
      <c r="E64" s="249" t="s">
        <v>958</v>
      </c>
      <c r="F64" s="249" t="s">
        <v>869</v>
      </c>
      <c r="G64" s="281"/>
      <c r="H64" s="250">
        <v>21624.309999999998</v>
      </c>
      <c r="I64" s="250"/>
      <c r="J64" s="250">
        <v>46448.580500000004</v>
      </c>
      <c r="K64" s="250"/>
      <c r="L64" s="250">
        <v>0</v>
      </c>
      <c r="M64" s="251">
        <f t="shared" si="0"/>
        <v>1.1479797736898891</v>
      </c>
      <c r="N64" s="251">
        <f t="shared" si="1"/>
        <v>1</v>
      </c>
      <c r="O64" s="250">
        <v>0</v>
      </c>
      <c r="P64" s="251" t="str">
        <f t="shared" si="2"/>
        <v>NA</v>
      </c>
      <c r="Q64" s="251" t="s">
        <v>805</v>
      </c>
      <c r="R64" s="258"/>
      <c r="S64" s="258" t="s">
        <v>959</v>
      </c>
      <c r="T64" s="299" t="s">
        <v>809</v>
      </c>
      <c r="U64" s="282" t="s">
        <v>841</v>
      </c>
      <c r="V64" s="285">
        <v>821</v>
      </c>
      <c r="W64" s="286" t="s">
        <v>824</v>
      </c>
      <c r="X64" s="286" t="s">
        <v>824</v>
      </c>
      <c r="Y64" s="257"/>
    </row>
    <row r="65" spans="1:25" ht="12.75" customHeight="1" x14ac:dyDescent="0.2">
      <c r="A65" s="229" t="s">
        <v>705</v>
      </c>
      <c r="B65" s="247"/>
      <c r="C65" s="280">
        <v>52</v>
      </c>
      <c r="D65" s="249" t="s">
        <v>960</v>
      </c>
      <c r="E65" s="249" t="s">
        <v>961</v>
      </c>
      <c r="F65" s="249" t="s">
        <v>869</v>
      </c>
      <c r="G65" s="281"/>
      <c r="H65" s="250">
        <v>24165.79</v>
      </c>
      <c r="I65" s="250"/>
      <c r="J65" s="250">
        <v>75508.357699999993</v>
      </c>
      <c r="K65" s="250"/>
      <c r="L65" s="250">
        <v>92379.329999999987</v>
      </c>
      <c r="M65" s="251">
        <f t="shared" si="0"/>
        <v>2.1245971143504927</v>
      </c>
      <c r="N65" s="251">
        <f t="shared" si="1"/>
        <v>0.22343185329271167</v>
      </c>
      <c r="O65" s="250">
        <v>99134.87</v>
      </c>
      <c r="P65" s="251">
        <f t="shared" si="2"/>
        <v>7.3128263649455016E-2</v>
      </c>
      <c r="Q65" s="251" t="s">
        <v>805</v>
      </c>
      <c r="R65" s="258"/>
      <c r="S65" s="258" t="s">
        <v>840</v>
      </c>
      <c r="T65" s="258" t="s">
        <v>841</v>
      </c>
      <c r="U65" s="282" t="s">
        <v>841</v>
      </c>
      <c r="V65" s="285">
        <v>819</v>
      </c>
      <c r="W65" s="286" t="s">
        <v>912</v>
      </c>
      <c r="X65" s="286" t="s">
        <v>815</v>
      </c>
      <c r="Y65" s="257"/>
    </row>
    <row r="66" spans="1:25" ht="12.75" customHeight="1" x14ac:dyDescent="0.2">
      <c r="A66" s="229" t="s">
        <v>705</v>
      </c>
      <c r="B66" s="247"/>
      <c r="C66" s="280">
        <v>53</v>
      </c>
      <c r="D66" s="249" t="s">
        <v>962</v>
      </c>
      <c r="E66" s="249" t="s">
        <v>963</v>
      </c>
      <c r="F66" s="249" t="s">
        <v>869</v>
      </c>
      <c r="G66" s="281"/>
      <c r="H66" s="250">
        <v>7170.78</v>
      </c>
      <c r="I66" s="250"/>
      <c r="J66" s="250">
        <v>24422.911599999999</v>
      </c>
      <c r="K66" s="250"/>
      <c r="L66" s="250">
        <v>0</v>
      </c>
      <c r="M66" s="251">
        <f t="shared" si="0"/>
        <v>2.4058933058886205</v>
      </c>
      <c r="N66" s="251">
        <f t="shared" si="1"/>
        <v>1</v>
      </c>
      <c r="O66" s="250">
        <v>0</v>
      </c>
      <c r="P66" s="251" t="str">
        <f t="shared" si="2"/>
        <v>NA</v>
      </c>
      <c r="Q66" s="251" t="s">
        <v>805</v>
      </c>
      <c r="R66" s="258"/>
      <c r="S66" s="258" t="s">
        <v>959</v>
      </c>
      <c r="T66" s="299" t="s">
        <v>809</v>
      </c>
      <c r="U66" s="282" t="s">
        <v>841</v>
      </c>
      <c r="V66" s="285">
        <v>819</v>
      </c>
      <c r="W66" s="286" t="s">
        <v>912</v>
      </c>
      <c r="X66" s="286" t="s">
        <v>912</v>
      </c>
      <c r="Y66" s="257"/>
    </row>
    <row r="67" spans="1:25" ht="12.75" customHeight="1" x14ac:dyDescent="0.2">
      <c r="A67" s="229" t="s">
        <v>705</v>
      </c>
      <c r="B67" s="247"/>
      <c r="C67" s="280">
        <v>54</v>
      </c>
      <c r="D67" s="249" t="s">
        <v>964</v>
      </c>
      <c r="E67" s="249" t="s">
        <v>965</v>
      </c>
      <c r="F67" s="249" t="s">
        <v>886</v>
      </c>
      <c r="G67" s="281"/>
      <c r="H67" s="250">
        <v>126984.83000000002</v>
      </c>
      <c r="I67" s="250"/>
      <c r="J67" s="250">
        <v>59835.887699999992</v>
      </c>
      <c r="K67" s="250"/>
      <c r="L67" s="250">
        <v>62463.81</v>
      </c>
      <c r="M67" s="251">
        <f t="shared" si="0"/>
        <v>0.52879499307121969</v>
      </c>
      <c r="N67" s="251">
        <f t="shared" si="1"/>
        <v>4.3918832008905014E-2</v>
      </c>
      <c r="O67" s="250">
        <v>67874.66</v>
      </c>
      <c r="P67" s="251">
        <f t="shared" si="2"/>
        <v>8.6623758621192107E-2</v>
      </c>
      <c r="Q67" s="251" t="s">
        <v>805</v>
      </c>
      <c r="R67" s="258"/>
      <c r="S67" s="258" t="s">
        <v>840</v>
      </c>
      <c r="T67" s="258" t="s">
        <v>841</v>
      </c>
      <c r="U67" s="282" t="s">
        <v>841</v>
      </c>
      <c r="V67" s="285">
        <v>819</v>
      </c>
      <c r="W67" s="286" t="s">
        <v>912</v>
      </c>
      <c r="X67" s="286" t="s">
        <v>912</v>
      </c>
      <c r="Y67" s="257"/>
    </row>
    <row r="68" spans="1:25" ht="12.75" customHeight="1" x14ac:dyDescent="0.2">
      <c r="A68" s="229" t="s">
        <v>705</v>
      </c>
      <c r="B68" s="247"/>
      <c r="C68" s="280">
        <v>55</v>
      </c>
      <c r="D68" s="249" t="s">
        <v>966</v>
      </c>
      <c r="E68" s="249" t="s">
        <v>967</v>
      </c>
      <c r="F68" s="249" t="s">
        <v>869</v>
      </c>
      <c r="G68" s="281" t="s">
        <v>813</v>
      </c>
      <c r="H68" s="250">
        <v>72525.84</v>
      </c>
      <c r="I68" s="250"/>
      <c r="J68" s="250">
        <v>280455.63689999998</v>
      </c>
      <c r="K68" s="250"/>
      <c r="L68" s="250">
        <v>292769.04000000004</v>
      </c>
      <c r="M68" s="251">
        <f t="shared" si="0"/>
        <v>2.8669753690546709</v>
      </c>
      <c r="N68" s="251">
        <f t="shared" si="1"/>
        <v>4.3904994159167335E-2</v>
      </c>
      <c r="O68" s="250">
        <v>297522.23000000004</v>
      </c>
      <c r="P68" s="251">
        <f t="shared" si="2"/>
        <v>1.6235289086578286E-2</v>
      </c>
      <c r="Q68" s="251" t="s">
        <v>805</v>
      </c>
      <c r="R68" s="258"/>
      <c r="S68" s="258" t="s">
        <v>806</v>
      </c>
      <c r="T68" s="258" t="s">
        <v>807</v>
      </c>
      <c r="U68" s="282" t="s">
        <v>823</v>
      </c>
      <c r="V68" s="285">
        <v>808</v>
      </c>
      <c r="W68" s="286" t="s">
        <v>815</v>
      </c>
      <c r="X68" s="286" t="s">
        <v>816</v>
      </c>
      <c r="Y68" s="257"/>
    </row>
    <row r="69" spans="1:25" ht="12.75" customHeight="1" x14ac:dyDescent="0.2">
      <c r="A69" s="229" t="s">
        <v>705</v>
      </c>
      <c r="B69" s="247"/>
      <c r="C69" s="280">
        <v>56</v>
      </c>
      <c r="D69" s="249" t="s">
        <v>968</v>
      </c>
      <c r="E69" s="249" t="s">
        <v>969</v>
      </c>
      <c r="F69" s="249" t="s">
        <v>877</v>
      </c>
      <c r="G69" s="281"/>
      <c r="H69" s="250">
        <v>527256.25</v>
      </c>
      <c r="I69" s="250"/>
      <c r="J69" s="250">
        <v>553536.01179999986</v>
      </c>
      <c r="K69" s="250"/>
      <c r="L69" s="250">
        <v>1280498.9000000001</v>
      </c>
      <c r="M69" s="251">
        <f t="shared" si="0"/>
        <v>4.9842485129384169E-2</v>
      </c>
      <c r="N69" s="251">
        <f t="shared" si="1"/>
        <v>1.3133073055826074</v>
      </c>
      <c r="O69" s="250">
        <v>1321423.1499999999</v>
      </c>
      <c r="P69" s="251">
        <f t="shared" si="2"/>
        <v>3.1959613553748281E-2</v>
      </c>
      <c r="Q69" s="251" t="s">
        <v>805</v>
      </c>
      <c r="R69" s="258"/>
      <c r="S69" s="258" t="s">
        <v>925</v>
      </c>
      <c r="T69" s="258" t="s">
        <v>908</v>
      </c>
      <c r="U69" s="282" t="s">
        <v>932</v>
      </c>
      <c r="V69" s="285">
        <v>2500</v>
      </c>
      <c r="W69" s="286" t="s">
        <v>815</v>
      </c>
      <c r="X69" s="286" t="s">
        <v>824</v>
      </c>
      <c r="Y69" s="257"/>
    </row>
    <row r="70" spans="1:25" ht="12.75" customHeight="1" x14ac:dyDescent="0.2">
      <c r="A70" s="229" t="s">
        <v>705</v>
      </c>
      <c r="B70" s="247"/>
      <c r="C70" s="280">
        <v>57</v>
      </c>
      <c r="D70" s="249" t="s">
        <v>970</v>
      </c>
      <c r="E70" s="249" t="s">
        <v>971</v>
      </c>
      <c r="F70" s="249" t="s">
        <v>869</v>
      </c>
      <c r="G70" s="281" t="s">
        <v>813</v>
      </c>
      <c r="H70" s="250">
        <v>39761.75</v>
      </c>
      <c r="I70" s="250"/>
      <c r="J70" s="250">
        <v>38089.524000000005</v>
      </c>
      <c r="K70" s="250"/>
      <c r="L70" s="250">
        <v>61877.58</v>
      </c>
      <c r="M70" s="251">
        <f t="shared" si="0"/>
        <v>4.2056146925122641E-2</v>
      </c>
      <c r="N70" s="251">
        <f t="shared" si="1"/>
        <v>0.62453014639930904</v>
      </c>
      <c r="O70" s="250">
        <v>74000.010000000009</v>
      </c>
      <c r="P70" s="251">
        <f t="shared" si="2"/>
        <v>0.19590989175724077</v>
      </c>
      <c r="Q70" s="251" t="s">
        <v>805</v>
      </c>
      <c r="R70" s="258"/>
      <c r="S70" s="258" t="s">
        <v>806</v>
      </c>
      <c r="T70" s="258" t="s">
        <v>807</v>
      </c>
      <c r="U70" s="282" t="s">
        <v>823</v>
      </c>
      <c r="V70" s="285">
        <v>824</v>
      </c>
      <c r="W70" s="286" t="s">
        <v>816</v>
      </c>
      <c r="X70" s="286" t="s">
        <v>824</v>
      </c>
      <c r="Y70" s="257"/>
    </row>
    <row r="71" spans="1:25" ht="12.75" customHeight="1" x14ac:dyDescent="0.2">
      <c r="A71" s="229" t="s">
        <v>705</v>
      </c>
      <c r="B71" s="247"/>
      <c r="C71" s="280">
        <v>58</v>
      </c>
      <c r="D71" s="249" t="s">
        <v>972</v>
      </c>
      <c r="E71" s="249" t="s">
        <v>971</v>
      </c>
      <c r="F71" s="249" t="s">
        <v>937</v>
      </c>
      <c r="G71" s="281" t="s">
        <v>813</v>
      </c>
      <c r="H71" s="250">
        <v>25912.71</v>
      </c>
      <c r="I71" s="250"/>
      <c r="J71" s="250">
        <v>24822.9123</v>
      </c>
      <c r="K71" s="250"/>
      <c r="L71" s="250">
        <v>29666.98</v>
      </c>
      <c r="M71" s="251">
        <f t="shared" si="0"/>
        <v>4.2056492740435068E-2</v>
      </c>
      <c r="N71" s="251">
        <f t="shared" si="1"/>
        <v>0.19514501930541001</v>
      </c>
      <c r="O71" s="250">
        <v>31117.5</v>
      </c>
      <c r="P71" s="251">
        <f t="shared" si="2"/>
        <v>4.8893416181896521E-2</v>
      </c>
      <c r="Q71" s="251" t="s">
        <v>805</v>
      </c>
      <c r="R71" s="258"/>
      <c r="S71" s="258" t="s">
        <v>806</v>
      </c>
      <c r="T71" s="258" t="s">
        <v>807</v>
      </c>
      <c r="U71" s="282" t="s">
        <v>823</v>
      </c>
      <c r="V71" s="285">
        <v>824</v>
      </c>
      <c r="W71" s="286" t="s">
        <v>815</v>
      </c>
      <c r="X71" s="286" t="s">
        <v>816</v>
      </c>
      <c r="Y71" s="257"/>
    </row>
    <row r="72" spans="1:25" ht="12.75" customHeight="1" x14ac:dyDescent="0.2">
      <c r="A72" s="229" t="s">
        <v>705</v>
      </c>
      <c r="B72" s="247"/>
      <c r="C72" s="280">
        <v>59</v>
      </c>
      <c r="D72" s="249" t="s">
        <v>973</v>
      </c>
      <c r="E72" s="249" t="s">
        <v>971</v>
      </c>
      <c r="F72" s="249" t="s">
        <v>920</v>
      </c>
      <c r="G72" s="297" t="s">
        <v>707</v>
      </c>
      <c r="H72" s="250">
        <v>0</v>
      </c>
      <c r="I72" s="250"/>
      <c r="J72" s="250">
        <v>0</v>
      </c>
      <c r="K72" s="250"/>
      <c r="L72" s="250">
        <v>0</v>
      </c>
      <c r="M72" s="251" t="str">
        <f t="shared" si="0"/>
        <v>NA</v>
      </c>
      <c r="N72" s="251" t="str">
        <f t="shared" si="1"/>
        <v>NA</v>
      </c>
      <c r="O72" s="250">
        <v>0</v>
      </c>
      <c r="P72" s="251" t="str">
        <f t="shared" si="2"/>
        <v>NA</v>
      </c>
      <c r="Q72" s="298" t="s">
        <v>848</v>
      </c>
      <c r="R72" s="299" t="s">
        <v>849</v>
      </c>
      <c r="S72" s="299" t="s">
        <v>832</v>
      </c>
      <c r="T72" s="299" t="s">
        <v>832</v>
      </c>
      <c r="U72" s="299" t="s">
        <v>832</v>
      </c>
      <c r="V72" s="283" t="s">
        <v>809</v>
      </c>
      <c r="W72" s="284" t="s">
        <v>809</v>
      </c>
      <c r="X72" s="284" t="s">
        <v>809</v>
      </c>
      <c r="Y72" s="257"/>
    </row>
    <row r="73" spans="1:25" ht="12.75" customHeight="1" x14ac:dyDescent="0.2">
      <c r="A73" s="229" t="s">
        <v>705</v>
      </c>
      <c r="B73" s="247"/>
      <c r="C73" s="280">
        <v>60</v>
      </c>
      <c r="D73" s="249" t="s">
        <v>974</v>
      </c>
      <c r="E73" s="249" t="s">
        <v>975</v>
      </c>
      <c r="F73" s="249" t="s">
        <v>915</v>
      </c>
      <c r="G73" s="281" t="s">
        <v>813</v>
      </c>
      <c r="H73" s="250">
        <v>144302.96000000002</v>
      </c>
      <c r="I73" s="250"/>
      <c r="J73" s="250">
        <v>138234.15149999998</v>
      </c>
      <c r="K73" s="250"/>
      <c r="L73" s="250">
        <v>153229.82</v>
      </c>
      <c r="M73" s="251">
        <f t="shared" si="0"/>
        <v>4.2056022274248858E-2</v>
      </c>
      <c r="N73" s="251">
        <f t="shared" si="1"/>
        <v>0.10848020071219543</v>
      </c>
      <c r="O73" s="250">
        <v>159303.53</v>
      </c>
      <c r="P73" s="251">
        <f t="shared" si="2"/>
        <v>3.9637911210755133E-2</v>
      </c>
      <c r="Q73" s="251" t="s">
        <v>805</v>
      </c>
      <c r="R73" s="258"/>
      <c r="S73" s="258" t="s">
        <v>823</v>
      </c>
      <c r="T73" s="258" t="s">
        <v>807</v>
      </c>
      <c r="U73" s="282" t="s">
        <v>814</v>
      </c>
      <c r="V73" s="285">
        <v>405</v>
      </c>
      <c r="W73" s="286" t="s">
        <v>816</v>
      </c>
      <c r="X73" s="286" t="s">
        <v>816</v>
      </c>
      <c r="Y73" s="257"/>
    </row>
    <row r="74" spans="1:25" ht="12.75" customHeight="1" x14ac:dyDescent="0.2">
      <c r="A74" s="229" t="s">
        <v>705</v>
      </c>
      <c r="B74" s="247"/>
      <c r="C74" s="280">
        <v>61</v>
      </c>
      <c r="D74" s="249" t="s">
        <v>976</v>
      </c>
      <c r="E74" s="249" t="s">
        <v>977</v>
      </c>
      <c r="F74" s="249" t="s">
        <v>877</v>
      </c>
      <c r="G74" s="281" t="s">
        <v>813</v>
      </c>
      <c r="H74" s="250">
        <v>67224.52</v>
      </c>
      <c r="I74" s="250"/>
      <c r="J74" s="250">
        <v>63737.217200000006</v>
      </c>
      <c r="K74" s="250"/>
      <c r="L74" s="250">
        <v>71785.06</v>
      </c>
      <c r="M74" s="251">
        <f t="shared" si="0"/>
        <v>5.1875458538045309E-2</v>
      </c>
      <c r="N74" s="251">
        <f t="shared" si="1"/>
        <v>0.12626598953554549</v>
      </c>
      <c r="O74" s="250">
        <v>74643.72</v>
      </c>
      <c r="P74" s="251">
        <f t="shared" si="2"/>
        <v>3.9822492312467296E-2</v>
      </c>
      <c r="Q74" s="251" t="s">
        <v>805</v>
      </c>
      <c r="R74" s="258"/>
      <c r="S74" s="258" t="s">
        <v>823</v>
      </c>
      <c r="T74" s="258" t="s">
        <v>807</v>
      </c>
      <c r="U74" s="282" t="s">
        <v>814</v>
      </c>
      <c r="V74" s="285">
        <v>267</v>
      </c>
      <c r="W74" s="286" t="s">
        <v>815</v>
      </c>
      <c r="X74" s="286" t="s">
        <v>816</v>
      </c>
      <c r="Y74" s="257"/>
    </row>
    <row r="75" spans="1:25" ht="12.75" customHeight="1" x14ac:dyDescent="0.2">
      <c r="A75" s="229" t="s">
        <v>705</v>
      </c>
      <c r="B75" s="247"/>
      <c r="C75" s="280">
        <v>62</v>
      </c>
      <c r="D75" s="249" t="s">
        <v>978</v>
      </c>
      <c r="E75" s="249" t="s">
        <v>979</v>
      </c>
      <c r="F75" s="249" t="s">
        <v>877</v>
      </c>
      <c r="G75" s="281" t="s">
        <v>813</v>
      </c>
      <c r="H75" s="250">
        <v>22502.34</v>
      </c>
      <c r="I75" s="250"/>
      <c r="J75" s="250">
        <v>25106.910500000005</v>
      </c>
      <c r="K75" s="250"/>
      <c r="L75" s="250">
        <v>25648.2</v>
      </c>
      <c r="M75" s="251">
        <f t="shared" si="0"/>
        <v>0.11574665123716046</v>
      </c>
      <c r="N75" s="251">
        <f t="shared" si="1"/>
        <v>2.1559383023251513E-2</v>
      </c>
      <c r="O75" s="250">
        <v>26824.910000000003</v>
      </c>
      <c r="P75" s="251">
        <f t="shared" si="2"/>
        <v>4.5878853096903593E-2</v>
      </c>
      <c r="Q75" s="251" t="s">
        <v>805</v>
      </c>
      <c r="R75" s="258"/>
      <c r="S75" s="258" t="s">
        <v>806</v>
      </c>
      <c r="T75" s="258" t="s">
        <v>807</v>
      </c>
      <c r="U75" s="282" t="s">
        <v>814</v>
      </c>
      <c r="V75" s="285">
        <v>127</v>
      </c>
      <c r="W75" s="286" t="s">
        <v>815</v>
      </c>
      <c r="X75" s="286" t="s">
        <v>816</v>
      </c>
      <c r="Y75" s="257"/>
    </row>
    <row r="76" spans="1:25" ht="12.75" customHeight="1" x14ac:dyDescent="0.2">
      <c r="A76" s="229" t="s">
        <v>705</v>
      </c>
      <c r="B76" s="247"/>
      <c r="C76" s="280">
        <v>63</v>
      </c>
      <c r="D76" s="249" t="s">
        <v>980</v>
      </c>
      <c r="E76" s="249" t="s">
        <v>981</v>
      </c>
      <c r="F76" s="249" t="s">
        <v>886</v>
      </c>
      <c r="G76" s="281" t="s">
        <v>813</v>
      </c>
      <c r="H76" s="250">
        <v>56259.31</v>
      </c>
      <c r="I76" s="250"/>
      <c r="J76" s="250">
        <v>53893.253700000001</v>
      </c>
      <c r="K76" s="250"/>
      <c r="L76" s="250">
        <v>56259.83</v>
      </c>
      <c r="M76" s="251">
        <f t="shared" si="0"/>
        <v>4.2056262332403234E-2</v>
      </c>
      <c r="N76" s="251">
        <f t="shared" si="1"/>
        <v>4.3912292124236703E-2</v>
      </c>
      <c r="O76" s="250">
        <v>58885.490000000005</v>
      </c>
      <c r="P76" s="251">
        <f t="shared" si="2"/>
        <v>4.6670244115561733E-2</v>
      </c>
      <c r="Q76" s="251" t="s">
        <v>805</v>
      </c>
      <c r="R76" s="258"/>
      <c r="S76" s="258" t="s">
        <v>806</v>
      </c>
      <c r="T76" s="258" t="s">
        <v>807</v>
      </c>
      <c r="U76" s="282" t="s">
        <v>823</v>
      </c>
      <c r="V76" s="285">
        <v>824</v>
      </c>
      <c r="W76" s="286" t="s">
        <v>815</v>
      </c>
      <c r="X76" s="286" t="s">
        <v>816</v>
      </c>
      <c r="Y76" s="257"/>
    </row>
    <row r="77" spans="1:25" ht="12.75" customHeight="1" x14ac:dyDescent="0.2">
      <c r="A77" s="229" t="s">
        <v>705</v>
      </c>
      <c r="B77" s="247"/>
      <c r="C77" s="280">
        <v>64</v>
      </c>
      <c r="D77" s="249" t="s">
        <v>982</v>
      </c>
      <c r="E77" s="249" t="s">
        <v>983</v>
      </c>
      <c r="F77" s="249" t="s">
        <v>877</v>
      </c>
      <c r="G77" s="281" t="s">
        <v>813</v>
      </c>
      <c r="H77" s="250">
        <v>57967.62</v>
      </c>
      <c r="I77" s="250"/>
      <c r="J77" s="250">
        <v>51671.7091</v>
      </c>
      <c r="K77" s="250"/>
      <c r="L77" s="250">
        <v>58379.89</v>
      </c>
      <c r="M77" s="251">
        <f t="shared" si="0"/>
        <v>0.10861082273172509</v>
      </c>
      <c r="N77" s="251">
        <f t="shared" si="1"/>
        <v>0.12982308920762986</v>
      </c>
      <c r="O77" s="250">
        <v>60874.36</v>
      </c>
      <c r="P77" s="251">
        <f t="shared" si="2"/>
        <v>4.2728240837726847E-2</v>
      </c>
      <c r="Q77" s="251" t="s">
        <v>805</v>
      </c>
      <c r="R77" s="258"/>
      <c r="S77" s="258" t="s">
        <v>806</v>
      </c>
      <c r="T77" s="258" t="s">
        <v>807</v>
      </c>
      <c r="U77" s="282" t="s">
        <v>823</v>
      </c>
      <c r="V77" s="285">
        <v>826</v>
      </c>
      <c r="W77" s="286" t="s">
        <v>824</v>
      </c>
      <c r="X77" s="286" t="s">
        <v>824</v>
      </c>
      <c r="Y77" s="257"/>
    </row>
    <row r="78" spans="1:25" ht="12.75" customHeight="1" x14ac:dyDescent="0.2">
      <c r="A78" s="229" t="s">
        <v>705</v>
      </c>
      <c r="B78" s="247"/>
      <c r="C78" s="280">
        <v>65</v>
      </c>
      <c r="D78" s="249" t="s">
        <v>984</v>
      </c>
      <c r="E78" s="249" t="s">
        <v>985</v>
      </c>
      <c r="F78" s="249" t="s">
        <v>943</v>
      </c>
      <c r="G78" s="297" t="s">
        <v>707</v>
      </c>
      <c r="H78" s="250">
        <v>0</v>
      </c>
      <c r="I78" s="250"/>
      <c r="J78" s="250">
        <v>0</v>
      </c>
      <c r="K78" s="250"/>
      <c r="L78" s="250">
        <v>0</v>
      </c>
      <c r="M78" s="251" t="str">
        <f t="shared" ref="M78:M141" si="3">IF(H78&gt;0,ABS((J78-H78)/H78),"NA")</f>
        <v>NA</v>
      </c>
      <c r="N78" s="251" t="str">
        <f t="shared" ref="N78:N141" si="4">IF(J78&gt;0,ABS((L78-J78)/J78),"NA")</f>
        <v>NA</v>
      </c>
      <c r="O78" s="250">
        <v>0</v>
      </c>
      <c r="P78" s="251" t="str">
        <f t="shared" ref="P78:P141" si="5">IF(L78&gt;0,ABS((O78-L78)/L78),"NA")</f>
        <v>NA</v>
      </c>
      <c r="Q78" s="298" t="s">
        <v>848</v>
      </c>
      <c r="R78" s="299" t="s">
        <v>849</v>
      </c>
      <c r="S78" s="299" t="s">
        <v>832</v>
      </c>
      <c r="T78" s="299" t="s">
        <v>832</v>
      </c>
      <c r="U78" s="299" t="s">
        <v>832</v>
      </c>
      <c r="V78" s="285">
        <v>1353</v>
      </c>
      <c r="W78" s="286" t="s">
        <v>815</v>
      </c>
      <c r="X78" s="286" t="s">
        <v>816</v>
      </c>
      <c r="Y78" s="257"/>
    </row>
    <row r="79" spans="1:25" ht="12.75" customHeight="1" x14ac:dyDescent="0.2">
      <c r="A79" s="229" t="s">
        <v>705</v>
      </c>
      <c r="B79" s="247"/>
      <c r="C79" s="280">
        <v>66</v>
      </c>
      <c r="D79" s="249" t="s">
        <v>986</v>
      </c>
      <c r="E79" s="249" t="s">
        <v>987</v>
      </c>
      <c r="F79" s="249" t="s">
        <v>943</v>
      </c>
      <c r="G79" s="297" t="s">
        <v>707</v>
      </c>
      <c r="H79" s="250">
        <v>0</v>
      </c>
      <c r="I79" s="250"/>
      <c r="J79" s="250">
        <v>0</v>
      </c>
      <c r="K79" s="250"/>
      <c r="L79" s="250">
        <v>0</v>
      </c>
      <c r="M79" s="251" t="str">
        <f t="shared" si="3"/>
        <v>NA</v>
      </c>
      <c r="N79" s="251" t="str">
        <f t="shared" si="4"/>
        <v>NA</v>
      </c>
      <c r="O79" s="250">
        <v>0</v>
      </c>
      <c r="P79" s="251" t="str">
        <f t="shared" si="5"/>
        <v>NA</v>
      </c>
      <c r="Q79" s="298" t="s">
        <v>848</v>
      </c>
      <c r="R79" s="299" t="s">
        <v>849</v>
      </c>
      <c r="S79" s="299" t="s">
        <v>832</v>
      </c>
      <c r="T79" s="299" t="s">
        <v>832</v>
      </c>
      <c r="U79" s="299" t="s">
        <v>832</v>
      </c>
      <c r="V79" s="299" t="s">
        <v>832</v>
      </c>
      <c r="W79" s="299" t="s">
        <v>832</v>
      </c>
      <c r="X79" s="299" t="s">
        <v>832</v>
      </c>
      <c r="Y79" s="257"/>
    </row>
    <row r="80" spans="1:25" ht="12.75" customHeight="1" x14ac:dyDescent="0.2">
      <c r="A80" s="229" t="s">
        <v>705</v>
      </c>
      <c r="B80" s="247"/>
      <c r="C80" s="318">
        <v>67</v>
      </c>
      <c r="D80" s="319" t="s">
        <v>988</v>
      </c>
      <c r="E80" s="319" t="s">
        <v>988</v>
      </c>
      <c r="F80" s="319"/>
      <c r="G80" s="320" t="s">
        <v>707</v>
      </c>
      <c r="H80" s="321">
        <v>0</v>
      </c>
      <c r="I80" s="321"/>
      <c r="J80" s="321">
        <v>0</v>
      </c>
      <c r="K80" s="321"/>
      <c r="L80" s="321">
        <v>0</v>
      </c>
      <c r="M80" s="322" t="str">
        <f t="shared" si="3"/>
        <v>NA</v>
      </c>
      <c r="N80" s="322" t="str">
        <f t="shared" si="4"/>
        <v>NA</v>
      </c>
      <c r="O80" s="321">
        <v>0</v>
      </c>
      <c r="P80" s="322" t="str">
        <f t="shared" si="5"/>
        <v>NA</v>
      </c>
      <c r="Q80" s="322" t="s">
        <v>707</v>
      </c>
      <c r="R80" s="323" t="s">
        <v>989</v>
      </c>
      <c r="S80" s="323" t="s">
        <v>809</v>
      </c>
      <c r="T80" s="323" t="s">
        <v>809</v>
      </c>
      <c r="U80" s="323" t="s">
        <v>989</v>
      </c>
      <c r="V80" s="323" t="s">
        <v>989</v>
      </c>
      <c r="W80" s="323" t="s">
        <v>989</v>
      </c>
      <c r="X80" s="323" t="s">
        <v>989</v>
      </c>
      <c r="Y80" s="257"/>
    </row>
    <row r="81" spans="1:25" ht="12.75" customHeight="1" x14ac:dyDescent="0.2">
      <c r="A81" s="229" t="s">
        <v>705</v>
      </c>
      <c r="B81" s="247"/>
      <c r="C81" s="280">
        <v>68</v>
      </c>
      <c r="D81" s="249" t="s">
        <v>990</v>
      </c>
      <c r="E81" s="249" t="s">
        <v>991</v>
      </c>
      <c r="F81" s="249" t="s">
        <v>886</v>
      </c>
      <c r="G81" s="281" t="s">
        <v>813</v>
      </c>
      <c r="H81" s="250">
        <v>215237.44</v>
      </c>
      <c r="I81" s="250"/>
      <c r="J81" s="250">
        <v>206185.39809999999</v>
      </c>
      <c r="K81" s="250"/>
      <c r="L81" s="250">
        <v>239582.76</v>
      </c>
      <c r="M81" s="251">
        <f t="shared" si="3"/>
        <v>4.2056074909644026E-2</v>
      </c>
      <c r="N81" s="251">
        <f t="shared" si="4"/>
        <v>0.16197733790926497</v>
      </c>
      <c r="O81" s="250">
        <v>251429.7</v>
      </c>
      <c r="P81" s="251">
        <f t="shared" si="5"/>
        <v>4.9448215723034504E-2</v>
      </c>
      <c r="Q81" s="251" t="s">
        <v>805</v>
      </c>
      <c r="R81" s="258"/>
      <c r="S81" s="258" t="s">
        <v>806</v>
      </c>
      <c r="T81" s="258" t="s">
        <v>807</v>
      </c>
      <c r="U81" s="282" t="s">
        <v>814</v>
      </c>
      <c r="V81" s="285">
        <v>361</v>
      </c>
      <c r="W81" s="286" t="s">
        <v>824</v>
      </c>
      <c r="X81" s="286" t="s">
        <v>824</v>
      </c>
      <c r="Y81" s="257"/>
    </row>
    <row r="82" spans="1:25" ht="12.75" customHeight="1" x14ac:dyDescent="0.2">
      <c r="A82" s="229" t="s">
        <v>705</v>
      </c>
      <c r="B82" s="247"/>
      <c r="C82" s="280">
        <v>69</v>
      </c>
      <c r="D82" s="296" t="s">
        <v>992</v>
      </c>
      <c r="E82" s="296" t="s">
        <v>993</v>
      </c>
      <c r="F82" s="296" t="s">
        <v>994</v>
      </c>
      <c r="G82" s="281" t="s">
        <v>804</v>
      </c>
      <c r="H82" s="250">
        <v>0</v>
      </c>
      <c r="I82" s="250"/>
      <c r="J82" s="250">
        <v>0</v>
      </c>
      <c r="K82" s="250"/>
      <c r="L82" s="250">
        <v>0</v>
      </c>
      <c r="M82" s="251" t="str">
        <f t="shared" si="3"/>
        <v>NA</v>
      </c>
      <c r="N82" s="251" t="str">
        <f t="shared" si="4"/>
        <v>NA</v>
      </c>
      <c r="O82" s="250">
        <v>0</v>
      </c>
      <c r="P82" s="251" t="str">
        <f t="shared" si="5"/>
        <v>NA</v>
      </c>
      <c r="Q82" s="251" t="s">
        <v>707</v>
      </c>
      <c r="R82" s="258"/>
      <c r="S82" s="299" t="s">
        <v>809</v>
      </c>
      <c r="T82" s="299" t="s">
        <v>809</v>
      </c>
      <c r="U82" s="299" t="s">
        <v>832</v>
      </c>
      <c r="V82" s="283" t="s">
        <v>809</v>
      </c>
      <c r="W82" s="284" t="s">
        <v>809</v>
      </c>
      <c r="X82" s="284" t="s">
        <v>809</v>
      </c>
      <c r="Y82" s="257"/>
    </row>
    <row r="83" spans="1:25" ht="12.75" customHeight="1" x14ac:dyDescent="0.2">
      <c r="A83" s="229" t="s">
        <v>705</v>
      </c>
      <c r="B83" s="247"/>
      <c r="C83" s="280">
        <v>70</v>
      </c>
      <c r="D83" s="249" t="s">
        <v>995</v>
      </c>
      <c r="E83" s="249" t="s">
        <v>996</v>
      </c>
      <c r="F83" s="249" t="s">
        <v>997</v>
      </c>
      <c r="G83" s="281" t="s">
        <v>804</v>
      </c>
      <c r="H83" s="250">
        <v>136279.47</v>
      </c>
      <c r="I83" s="250"/>
      <c r="J83" s="250">
        <v>130548.10810000001</v>
      </c>
      <c r="K83" s="250"/>
      <c r="L83" s="250">
        <v>136094.71</v>
      </c>
      <c r="M83" s="251">
        <f t="shared" si="3"/>
        <v>4.2055945037062364E-2</v>
      </c>
      <c r="N83" s="251">
        <f t="shared" si="4"/>
        <v>4.2487033942700078E-2</v>
      </c>
      <c r="O83" s="250">
        <v>146072.56</v>
      </c>
      <c r="P83" s="251">
        <f t="shared" si="5"/>
        <v>7.3315487427836154E-2</v>
      </c>
      <c r="Q83" s="251" t="s">
        <v>805</v>
      </c>
      <c r="R83" s="258"/>
      <c r="S83" s="258" t="s">
        <v>806</v>
      </c>
      <c r="T83" s="258" t="s">
        <v>807</v>
      </c>
      <c r="U83" s="282" t="s">
        <v>808</v>
      </c>
      <c r="V83" s="283" t="s">
        <v>809</v>
      </c>
      <c r="W83" s="284" t="s">
        <v>809</v>
      </c>
      <c r="X83" s="284" t="s">
        <v>809</v>
      </c>
      <c r="Y83" s="257"/>
    </row>
    <row r="84" spans="1:25" ht="12.75" customHeight="1" x14ac:dyDescent="0.2">
      <c r="A84" s="229" t="s">
        <v>705</v>
      </c>
      <c r="B84" s="247"/>
      <c r="C84" s="280">
        <v>71</v>
      </c>
      <c r="D84" s="249" t="s">
        <v>998</v>
      </c>
      <c r="E84" s="249" t="s">
        <v>999</v>
      </c>
      <c r="F84" s="249" t="s">
        <v>915</v>
      </c>
      <c r="G84" s="281" t="s">
        <v>813</v>
      </c>
      <c r="H84" s="250">
        <v>58629.47</v>
      </c>
      <c r="I84" s="250"/>
      <c r="J84" s="250">
        <v>53796.667399999998</v>
      </c>
      <c r="K84" s="250"/>
      <c r="L84" s="250">
        <v>74890.179999999993</v>
      </c>
      <c r="M84" s="251">
        <f t="shared" si="3"/>
        <v>8.2429580209406675E-2</v>
      </c>
      <c r="N84" s="251">
        <f t="shared" si="4"/>
        <v>0.39209701305772698</v>
      </c>
      <c r="O84" s="250">
        <v>77025.98000000001</v>
      </c>
      <c r="P84" s="251">
        <f t="shared" si="5"/>
        <v>2.8519092890416577E-2</v>
      </c>
      <c r="Q84" s="251" t="s">
        <v>805</v>
      </c>
      <c r="R84" s="258"/>
      <c r="S84" s="258" t="s">
        <v>806</v>
      </c>
      <c r="T84" s="258" t="s">
        <v>807</v>
      </c>
      <c r="U84" s="282" t="s">
        <v>823</v>
      </c>
      <c r="V84" s="285">
        <v>826</v>
      </c>
      <c r="W84" s="286" t="s">
        <v>824</v>
      </c>
      <c r="X84" s="286" t="s">
        <v>824</v>
      </c>
      <c r="Y84" s="257"/>
    </row>
    <row r="85" spans="1:25" ht="12.75" customHeight="1" x14ac:dyDescent="0.2">
      <c r="A85" s="229" t="s">
        <v>705</v>
      </c>
      <c r="B85" s="247"/>
      <c r="C85" s="280">
        <v>72</v>
      </c>
      <c r="D85" s="249" t="s">
        <v>1000</v>
      </c>
      <c r="E85" s="249" t="s">
        <v>1001</v>
      </c>
      <c r="F85" s="249" t="s">
        <v>1002</v>
      </c>
      <c r="G85" s="297" t="s">
        <v>707</v>
      </c>
      <c r="H85" s="250">
        <v>0</v>
      </c>
      <c r="I85" s="250"/>
      <c r="J85" s="250">
        <v>0</v>
      </c>
      <c r="K85" s="250"/>
      <c r="L85" s="250">
        <v>0</v>
      </c>
      <c r="M85" s="251" t="str">
        <f t="shared" si="3"/>
        <v>NA</v>
      </c>
      <c r="N85" s="251" t="str">
        <f t="shared" si="4"/>
        <v>NA</v>
      </c>
      <c r="O85" s="250">
        <v>0</v>
      </c>
      <c r="P85" s="251" t="str">
        <f t="shared" si="5"/>
        <v>NA</v>
      </c>
      <c r="Q85" s="298" t="s">
        <v>848</v>
      </c>
      <c r="R85" s="299" t="s">
        <v>849</v>
      </c>
      <c r="S85" s="299" t="s">
        <v>832</v>
      </c>
      <c r="T85" s="299" t="s">
        <v>832</v>
      </c>
      <c r="U85" s="299" t="s">
        <v>832</v>
      </c>
      <c r="V85" s="299" t="s">
        <v>832</v>
      </c>
      <c r="W85" s="299" t="s">
        <v>832</v>
      </c>
      <c r="X85" s="299" t="s">
        <v>832</v>
      </c>
      <c r="Y85" s="257"/>
    </row>
    <row r="86" spans="1:25" ht="12.75" customHeight="1" x14ac:dyDescent="0.2">
      <c r="A86" s="229" t="s">
        <v>705</v>
      </c>
      <c r="B86" s="247"/>
      <c r="C86" s="280">
        <v>73</v>
      </c>
      <c r="D86" s="249" t="s">
        <v>1003</v>
      </c>
      <c r="E86" s="249" t="s">
        <v>1004</v>
      </c>
      <c r="F86" s="249" t="s">
        <v>886</v>
      </c>
      <c r="G86" s="281" t="s">
        <v>813</v>
      </c>
      <c r="H86" s="250">
        <v>155207.45000000001</v>
      </c>
      <c r="I86" s="250"/>
      <c r="J86" s="250">
        <v>156438.06560000003</v>
      </c>
      <c r="K86" s="250"/>
      <c r="L86" s="250">
        <v>170789.31000000003</v>
      </c>
      <c r="M86" s="251">
        <f t="shared" si="3"/>
        <v>7.9288436218752333E-3</v>
      </c>
      <c r="N86" s="251">
        <f t="shared" si="4"/>
        <v>9.1737547028323735E-2</v>
      </c>
      <c r="O86" s="250">
        <v>178882.61</v>
      </c>
      <c r="P86" s="251">
        <f t="shared" si="5"/>
        <v>4.7387626309866572E-2</v>
      </c>
      <c r="Q86" s="251" t="s">
        <v>805</v>
      </c>
      <c r="R86" s="258"/>
      <c r="S86" s="258" t="s">
        <v>806</v>
      </c>
      <c r="T86" s="258" t="s">
        <v>807</v>
      </c>
      <c r="U86" s="282" t="s">
        <v>823</v>
      </c>
      <c r="V86" s="285">
        <v>824</v>
      </c>
      <c r="W86" s="286" t="s">
        <v>815</v>
      </c>
      <c r="X86" s="286" t="s">
        <v>816</v>
      </c>
      <c r="Y86" s="257"/>
    </row>
    <row r="87" spans="1:25" ht="12.75" customHeight="1" x14ac:dyDescent="0.2">
      <c r="A87" s="229" t="s">
        <v>705</v>
      </c>
      <c r="B87" s="247"/>
      <c r="C87" s="280">
        <v>74</v>
      </c>
      <c r="D87" s="249" t="s">
        <v>1005</v>
      </c>
      <c r="E87" s="249" t="s">
        <v>1006</v>
      </c>
      <c r="F87" s="249" t="s">
        <v>866</v>
      </c>
      <c r="G87" s="281" t="s">
        <v>813</v>
      </c>
      <c r="H87" s="250">
        <v>27534.959999999999</v>
      </c>
      <c r="I87" s="250"/>
      <c r="J87" s="250">
        <v>26376.954400000002</v>
      </c>
      <c r="K87" s="250"/>
      <c r="L87" s="250">
        <v>64588.409999999996</v>
      </c>
      <c r="M87" s="251">
        <f t="shared" si="3"/>
        <v>4.2055830115605645E-2</v>
      </c>
      <c r="N87" s="251">
        <f t="shared" si="4"/>
        <v>1.4486682207707797</v>
      </c>
      <c r="O87" s="250">
        <v>71924.88</v>
      </c>
      <c r="P87" s="251">
        <f t="shared" si="5"/>
        <v>0.1135880260870334</v>
      </c>
      <c r="Q87" s="251" t="s">
        <v>805</v>
      </c>
      <c r="R87" s="258"/>
      <c r="S87" s="258" t="s">
        <v>806</v>
      </c>
      <c r="T87" s="258" t="s">
        <v>807</v>
      </c>
      <c r="U87" s="282" t="s">
        <v>814</v>
      </c>
      <c r="V87" s="285">
        <v>114</v>
      </c>
      <c r="W87" s="286" t="s">
        <v>816</v>
      </c>
      <c r="X87" s="286" t="s">
        <v>816</v>
      </c>
      <c r="Y87" s="257"/>
    </row>
    <row r="88" spans="1:25" ht="12.75" customHeight="1" x14ac:dyDescent="0.2">
      <c r="A88" s="229" t="s">
        <v>705</v>
      </c>
      <c r="B88" s="247"/>
      <c r="C88" s="280">
        <v>75</v>
      </c>
      <c r="D88" s="249" t="s">
        <v>1007</v>
      </c>
      <c r="E88" s="249" t="s">
        <v>1008</v>
      </c>
      <c r="F88" s="249" t="s">
        <v>1009</v>
      </c>
      <c r="G88" s="297" t="s">
        <v>707</v>
      </c>
      <c r="H88" s="250">
        <v>0</v>
      </c>
      <c r="I88" s="250"/>
      <c r="J88" s="250">
        <v>0</v>
      </c>
      <c r="K88" s="250"/>
      <c r="L88" s="250">
        <v>0</v>
      </c>
      <c r="M88" s="251" t="str">
        <f t="shared" si="3"/>
        <v>NA</v>
      </c>
      <c r="N88" s="251" t="str">
        <f t="shared" si="4"/>
        <v>NA</v>
      </c>
      <c r="O88" s="250">
        <v>0</v>
      </c>
      <c r="P88" s="251" t="str">
        <f t="shared" si="5"/>
        <v>NA</v>
      </c>
      <c r="Q88" s="298" t="s">
        <v>848</v>
      </c>
      <c r="R88" s="299" t="s">
        <v>849</v>
      </c>
      <c r="S88" s="299" t="s">
        <v>832</v>
      </c>
      <c r="T88" s="299" t="s">
        <v>832</v>
      </c>
      <c r="U88" s="299" t="s">
        <v>832</v>
      </c>
      <c r="V88" s="299" t="s">
        <v>832</v>
      </c>
      <c r="W88" s="299" t="s">
        <v>832</v>
      </c>
      <c r="X88" s="299" t="s">
        <v>832</v>
      </c>
      <c r="Y88" s="257"/>
    </row>
    <row r="89" spans="1:25" ht="12.75" customHeight="1" x14ac:dyDescent="0.2">
      <c r="A89" s="229" t="s">
        <v>705</v>
      </c>
      <c r="B89" s="247"/>
      <c r="C89" s="280">
        <v>76</v>
      </c>
      <c r="D89" s="249" t="s">
        <v>1010</v>
      </c>
      <c r="E89" s="249" t="s">
        <v>1011</v>
      </c>
      <c r="F89" s="249" t="s">
        <v>819</v>
      </c>
      <c r="G89" s="281" t="s">
        <v>813</v>
      </c>
      <c r="H89" s="250">
        <v>36719.22</v>
      </c>
      <c r="I89" s="250"/>
      <c r="J89" s="250">
        <v>23418.472399999999</v>
      </c>
      <c r="K89" s="250"/>
      <c r="L89" s="250">
        <v>88007.98</v>
      </c>
      <c r="M89" s="251">
        <f t="shared" si="3"/>
        <v>0.3622284896029927</v>
      </c>
      <c r="N89" s="251">
        <f t="shared" si="4"/>
        <v>2.7580581045926804</v>
      </c>
      <c r="O89" s="250">
        <v>92564.24000000002</v>
      </c>
      <c r="P89" s="251">
        <f t="shared" si="5"/>
        <v>5.1770987130939992E-2</v>
      </c>
      <c r="Q89" s="251" t="s">
        <v>805</v>
      </c>
      <c r="R89" s="258"/>
      <c r="S89" s="258" t="s">
        <v>904</v>
      </c>
      <c r="T89" s="258" t="s">
        <v>807</v>
      </c>
      <c r="U89" s="282" t="s">
        <v>814</v>
      </c>
      <c r="V89" s="285">
        <v>106</v>
      </c>
      <c r="W89" s="286" t="s">
        <v>824</v>
      </c>
      <c r="X89" s="286" t="s">
        <v>824</v>
      </c>
      <c r="Y89" s="257"/>
    </row>
    <row r="90" spans="1:25" ht="12.75" customHeight="1" x14ac:dyDescent="0.2">
      <c r="A90" s="229" t="s">
        <v>705</v>
      </c>
      <c r="B90" s="247"/>
      <c r="C90" s="280">
        <v>77</v>
      </c>
      <c r="D90" s="249" t="s">
        <v>1012</v>
      </c>
      <c r="E90" s="249" t="s">
        <v>1013</v>
      </c>
      <c r="F90" s="249" t="s">
        <v>1014</v>
      </c>
      <c r="G90" s="281" t="s">
        <v>813</v>
      </c>
      <c r="H90" s="250">
        <v>113669.01999999999</v>
      </c>
      <c r="I90" s="250"/>
      <c r="J90" s="250">
        <v>102742.558</v>
      </c>
      <c r="K90" s="250"/>
      <c r="L90" s="250">
        <v>301473.58999999997</v>
      </c>
      <c r="M90" s="251">
        <f t="shared" si="3"/>
        <v>9.6125241512594953E-2</v>
      </c>
      <c r="N90" s="251">
        <f t="shared" si="4"/>
        <v>1.9342620611022741</v>
      </c>
      <c r="O90" s="250">
        <v>308886.17999999993</v>
      </c>
      <c r="P90" s="251">
        <f t="shared" si="5"/>
        <v>2.4587858591526932E-2</v>
      </c>
      <c r="Q90" s="251" t="s">
        <v>805</v>
      </c>
      <c r="R90" s="258"/>
      <c r="S90" s="258" t="s">
        <v>823</v>
      </c>
      <c r="T90" s="258" t="s">
        <v>807</v>
      </c>
      <c r="U90" s="282" t="s">
        <v>823</v>
      </c>
      <c r="V90" s="285">
        <v>824</v>
      </c>
      <c r="W90" s="286" t="s">
        <v>816</v>
      </c>
      <c r="X90" s="286" t="s">
        <v>824</v>
      </c>
      <c r="Y90" s="257"/>
    </row>
    <row r="91" spans="1:25" ht="12.75" customHeight="1" x14ac:dyDescent="0.2">
      <c r="A91" s="229" t="s">
        <v>705</v>
      </c>
      <c r="B91" s="247"/>
      <c r="C91" s="280">
        <v>78</v>
      </c>
      <c r="D91" s="249" t="s">
        <v>1015</v>
      </c>
      <c r="E91" s="249" t="s">
        <v>1016</v>
      </c>
      <c r="F91" s="249" t="s">
        <v>847</v>
      </c>
      <c r="G91" s="297" t="s">
        <v>707</v>
      </c>
      <c r="H91" s="250">
        <v>0</v>
      </c>
      <c r="I91" s="250"/>
      <c r="J91" s="250">
        <v>0</v>
      </c>
      <c r="K91" s="250"/>
      <c r="L91" s="250">
        <v>0</v>
      </c>
      <c r="M91" s="251" t="str">
        <f t="shared" si="3"/>
        <v>NA</v>
      </c>
      <c r="N91" s="251" t="str">
        <f t="shared" si="4"/>
        <v>NA</v>
      </c>
      <c r="O91" s="250">
        <v>0</v>
      </c>
      <c r="P91" s="251" t="str">
        <f t="shared" si="5"/>
        <v>NA</v>
      </c>
      <c r="Q91" s="298" t="s">
        <v>848</v>
      </c>
      <c r="R91" s="299" t="s">
        <v>849</v>
      </c>
      <c r="S91" s="299" t="s">
        <v>832</v>
      </c>
      <c r="T91" s="299" t="s">
        <v>832</v>
      </c>
      <c r="U91" s="299" t="s">
        <v>832</v>
      </c>
      <c r="V91" s="299" t="s">
        <v>832</v>
      </c>
      <c r="W91" s="299" t="s">
        <v>832</v>
      </c>
      <c r="X91" s="299" t="s">
        <v>832</v>
      </c>
      <c r="Y91" s="257"/>
    </row>
    <row r="92" spans="1:25" ht="12.75" customHeight="1" x14ac:dyDescent="0.2">
      <c r="A92" s="229" t="s">
        <v>705</v>
      </c>
      <c r="B92" s="247"/>
      <c r="C92" s="280">
        <v>79</v>
      </c>
      <c r="D92" s="249" t="s">
        <v>1017</v>
      </c>
      <c r="E92" s="249" t="s">
        <v>1018</v>
      </c>
      <c r="F92" s="249" t="s">
        <v>907</v>
      </c>
      <c r="G92" s="281" t="s">
        <v>813</v>
      </c>
      <c r="H92" s="250">
        <v>26761.03</v>
      </c>
      <c r="I92" s="250"/>
      <c r="J92" s="250">
        <v>25635.559999999998</v>
      </c>
      <c r="K92" s="250"/>
      <c r="L92" s="250">
        <v>43334.69</v>
      </c>
      <c r="M92" s="251">
        <f t="shared" si="3"/>
        <v>4.2056303512981424E-2</v>
      </c>
      <c r="N92" s="251">
        <f t="shared" si="4"/>
        <v>0.69041323848591585</v>
      </c>
      <c r="O92" s="250">
        <v>45186.319999999992</v>
      </c>
      <c r="P92" s="251">
        <f t="shared" si="5"/>
        <v>4.272858534352017E-2</v>
      </c>
      <c r="Q92" s="251" t="s">
        <v>805</v>
      </c>
      <c r="R92" s="258"/>
      <c r="S92" s="258" t="s">
        <v>806</v>
      </c>
      <c r="T92" s="258" t="s">
        <v>807</v>
      </c>
      <c r="U92" s="282" t="s">
        <v>814</v>
      </c>
      <c r="V92" s="285">
        <v>136</v>
      </c>
      <c r="W92" s="286" t="s">
        <v>824</v>
      </c>
      <c r="X92" s="286" t="s">
        <v>824</v>
      </c>
      <c r="Y92" s="257"/>
    </row>
    <row r="93" spans="1:25" ht="12.75" customHeight="1" x14ac:dyDescent="0.2">
      <c r="A93" s="229" t="s">
        <v>705</v>
      </c>
      <c r="B93" s="247"/>
      <c r="C93" s="280">
        <v>80</v>
      </c>
      <c r="D93" s="249" t="s">
        <v>1019</v>
      </c>
      <c r="E93" s="249" t="s">
        <v>1020</v>
      </c>
      <c r="F93" s="249" t="s">
        <v>1021</v>
      </c>
      <c r="G93" s="281" t="s">
        <v>813</v>
      </c>
      <c r="H93" s="250">
        <v>104161.62000000001</v>
      </c>
      <c r="I93" s="250"/>
      <c r="J93" s="250">
        <v>99780.986099999995</v>
      </c>
      <c r="K93" s="250"/>
      <c r="L93" s="250">
        <v>104194.98999999999</v>
      </c>
      <c r="M93" s="251">
        <f t="shared" si="3"/>
        <v>4.2056122975046038E-2</v>
      </c>
      <c r="N93" s="251">
        <f t="shared" si="4"/>
        <v>4.4236924012519822E-2</v>
      </c>
      <c r="O93" s="250">
        <v>107152.81</v>
      </c>
      <c r="P93" s="251">
        <f t="shared" si="5"/>
        <v>2.8387353365070693E-2</v>
      </c>
      <c r="Q93" s="251" t="s">
        <v>805</v>
      </c>
      <c r="R93" s="258"/>
      <c r="S93" s="258" t="s">
        <v>904</v>
      </c>
      <c r="T93" s="258" t="s">
        <v>807</v>
      </c>
      <c r="U93" s="282" t="s">
        <v>814</v>
      </c>
      <c r="V93" s="285">
        <v>106</v>
      </c>
      <c r="W93" s="286" t="s">
        <v>824</v>
      </c>
      <c r="X93" s="286" t="s">
        <v>824</v>
      </c>
      <c r="Y93" s="257"/>
    </row>
    <row r="94" spans="1:25" ht="12.75" customHeight="1" x14ac:dyDescent="0.2">
      <c r="A94" s="229" t="s">
        <v>705</v>
      </c>
      <c r="B94" s="247"/>
      <c r="C94" s="280">
        <v>81</v>
      </c>
      <c r="D94" s="249" t="s">
        <v>1022</v>
      </c>
      <c r="E94" s="249" t="s">
        <v>1023</v>
      </c>
      <c r="F94" s="249" t="s">
        <v>866</v>
      </c>
      <c r="G94" s="281"/>
      <c r="H94" s="250">
        <v>695326.1</v>
      </c>
      <c r="I94" s="250"/>
      <c r="J94" s="250">
        <v>695022.75179999997</v>
      </c>
      <c r="K94" s="250"/>
      <c r="L94" s="250">
        <v>574822.27</v>
      </c>
      <c r="M94" s="251">
        <f t="shared" si="3"/>
        <v>4.3626752972455318E-4</v>
      </c>
      <c r="N94" s="251">
        <f t="shared" si="4"/>
        <v>0.17294467193872365</v>
      </c>
      <c r="O94" s="250">
        <v>616574.30999999994</v>
      </c>
      <c r="P94" s="251">
        <f t="shared" si="5"/>
        <v>7.2634694546542047E-2</v>
      </c>
      <c r="Q94" s="251" t="s">
        <v>805</v>
      </c>
      <c r="R94" s="258"/>
      <c r="S94" s="258" t="s">
        <v>925</v>
      </c>
      <c r="T94" s="258" t="s">
        <v>807</v>
      </c>
      <c r="U94" s="282" t="s">
        <v>932</v>
      </c>
      <c r="V94" s="285">
        <v>3531</v>
      </c>
      <c r="W94" s="286" t="s">
        <v>824</v>
      </c>
      <c r="X94" s="286" t="s">
        <v>824</v>
      </c>
      <c r="Y94" s="257"/>
    </row>
    <row r="95" spans="1:25" ht="12.75" customHeight="1" x14ac:dyDescent="0.2">
      <c r="A95" s="229" t="s">
        <v>705</v>
      </c>
      <c r="B95" s="247"/>
      <c r="C95" s="280">
        <v>82</v>
      </c>
      <c r="D95" s="249" t="s">
        <v>1024</v>
      </c>
      <c r="E95" s="249" t="s">
        <v>1025</v>
      </c>
      <c r="F95" s="249" t="s">
        <v>877</v>
      </c>
      <c r="G95" s="281" t="s">
        <v>813</v>
      </c>
      <c r="H95" s="250">
        <v>105440.90999999999</v>
      </c>
      <c r="I95" s="250"/>
      <c r="J95" s="250">
        <v>64663.983999999997</v>
      </c>
      <c r="K95" s="250"/>
      <c r="L95" s="250">
        <v>82206.299999999988</v>
      </c>
      <c r="M95" s="251">
        <f t="shared" si="3"/>
        <v>0.38672775111671548</v>
      </c>
      <c r="N95" s="251">
        <f t="shared" si="4"/>
        <v>0.27128418193348547</v>
      </c>
      <c r="O95" s="250">
        <v>87634.639999999985</v>
      </c>
      <c r="P95" s="251">
        <f t="shared" si="5"/>
        <v>6.6033138579403253E-2</v>
      </c>
      <c r="Q95" s="251" t="s">
        <v>805</v>
      </c>
      <c r="R95" s="258"/>
      <c r="S95" s="258" t="s">
        <v>806</v>
      </c>
      <c r="T95" s="258" t="s">
        <v>807</v>
      </c>
      <c r="U95" s="282" t="s">
        <v>823</v>
      </c>
      <c r="V95" s="285">
        <v>824</v>
      </c>
      <c r="W95" s="286" t="s">
        <v>815</v>
      </c>
      <c r="X95" s="286" t="s">
        <v>816</v>
      </c>
      <c r="Y95" s="257"/>
    </row>
    <row r="96" spans="1:25" ht="12.75" customHeight="1" x14ac:dyDescent="0.2">
      <c r="A96" s="229" t="s">
        <v>705</v>
      </c>
      <c r="B96" s="247"/>
      <c r="C96" s="280">
        <v>83</v>
      </c>
      <c r="D96" s="249" t="s">
        <v>1026</v>
      </c>
      <c r="E96" s="249" t="s">
        <v>1027</v>
      </c>
      <c r="F96" s="249" t="s">
        <v>886</v>
      </c>
      <c r="G96" s="281" t="s">
        <v>813</v>
      </c>
      <c r="H96" s="250">
        <v>106710.51999999999</v>
      </c>
      <c r="I96" s="250"/>
      <c r="J96" s="250">
        <v>102222.68750000001</v>
      </c>
      <c r="K96" s="250"/>
      <c r="L96" s="250">
        <v>124230.76</v>
      </c>
      <c r="M96" s="251">
        <f t="shared" si="3"/>
        <v>4.2056139357206535E-2</v>
      </c>
      <c r="N96" s="251">
        <f t="shared" si="4"/>
        <v>0.21529538146803251</v>
      </c>
      <c r="O96" s="250">
        <v>130968.68999999999</v>
      </c>
      <c r="P96" s="251">
        <f t="shared" si="5"/>
        <v>5.4237211460350022E-2</v>
      </c>
      <c r="Q96" s="251" t="s">
        <v>805</v>
      </c>
      <c r="R96" s="258"/>
      <c r="S96" s="258" t="s">
        <v>806</v>
      </c>
      <c r="T96" s="258" t="s">
        <v>807</v>
      </c>
      <c r="U96" s="282" t="s">
        <v>823</v>
      </c>
      <c r="V96" s="285">
        <v>824</v>
      </c>
      <c r="W96" s="286" t="s">
        <v>816</v>
      </c>
      <c r="X96" s="286" t="s">
        <v>824</v>
      </c>
      <c r="Y96" s="257"/>
    </row>
    <row r="97" spans="1:25" ht="12.75" customHeight="1" x14ac:dyDescent="0.2">
      <c r="A97" s="229" t="s">
        <v>705</v>
      </c>
      <c r="B97" s="247"/>
      <c r="C97" s="280">
        <v>84</v>
      </c>
      <c r="D97" s="249" t="s">
        <v>1028</v>
      </c>
      <c r="E97" s="249" t="s">
        <v>1029</v>
      </c>
      <c r="F97" s="249" t="s">
        <v>861</v>
      </c>
      <c r="G97" s="297" t="s">
        <v>707</v>
      </c>
      <c r="H97" s="250">
        <v>0</v>
      </c>
      <c r="I97" s="250"/>
      <c r="J97" s="250">
        <v>0</v>
      </c>
      <c r="K97" s="250"/>
      <c r="L97" s="250">
        <v>0</v>
      </c>
      <c r="M97" s="251" t="str">
        <f t="shared" si="3"/>
        <v>NA</v>
      </c>
      <c r="N97" s="251" t="str">
        <f t="shared" si="4"/>
        <v>NA</v>
      </c>
      <c r="O97" s="250">
        <v>0</v>
      </c>
      <c r="P97" s="251" t="str">
        <f t="shared" si="5"/>
        <v>NA</v>
      </c>
      <c r="Q97" s="298" t="s">
        <v>848</v>
      </c>
      <c r="R97" s="299" t="s">
        <v>849</v>
      </c>
      <c r="S97" s="299" t="s">
        <v>832</v>
      </c>
      <c r="T97" s="299" t="s">
        <v>832</v>
      </c>
      <c r="U97" s="299" t="s">
        <v>832</v>
      </c>
      <c r="V97" s="299" t="s">
        <v>832</v>
      </c>
      <c r="W97" s="299" t="s">
        <v>832</v>
      </c>
      <c r="X97" s="299" t="s">
        <v>832</v>
      </c>
      <c r="Y97" s="257"/>
    </row>
    <row r="98" spans="1:25" ht="12.75" customHeight="1" x14ac:dyDescent="0.2">
      <c r="A98" s="229" t="s">
        <v>705</v>
      </c>
      <c r="B98" s="247"/>
      <c r="C98" s="280">
        <v>85</v>
      </c>
      <c r="D98" s="249" t="s">
        <v>1030</v>
      </c>
      <c r="E98" s="249" t="s">
        <v>1031</v>
      </c>
      <c r="F98" s="249" t="s">
        <v>931</v>
      </c>
      <c r="G98" s="281" t="s">
        <v>813</v>
      </c>
      <c r="H98" s="250">
        <v>28955.480000000003</v>
      </c>
      <c r="I98" s="250"/>
      <c r="J98" s="250">
        <v>0</v>
      </c>
      <c r="K98" s="250"/>
      <c r="L98" s="250">
        <v>0</v>
      </c>
      <c r="M98" s="251">
        <f t="shared" si="3"/>
        <v>1</v>
      </c>
      <c r="N98" s="251" t="str">
        <f t="shared" si="4"/>
        <v>NA</v>
      </c>
      <c r="O98" s="250">
        <v>0</v>
      </c>
      <c r="P98" s="251" t="str">
        <f t="shared" si="5"/>
        <v>NA</v>
      </c>
      <c r="Q98" s="251" t="s">
        <v>805</v>
      </c>
      <c r="R98" s="258"/>
      <c r="S98" s="258" t="s">
        <v>806</v>
      </c>
      <c r="T98" s="258" t="s">
        <v>807</v>
      </c>
      <c r="U98" s="282" t="s">
        <v>823</v>
      </c>
      <c r="V98" s="285">
        <v>824</v>
      </c>
      <c r="W98" s="286" t="s">
        <v>815</v>
      </c>
      <c r="X98" s="286" t="s">
        <v>824</v>
      </c>
      <c r="Y98" s="257"/>
    </row>
    <row r="99" spans="1:25" ht="12.75" customHeight="1" x14ac:dyDescent="0.2">
      <c r="A99" s="229" t="s">
        <v>705</v>
      </c>
      <c r="B99" s="247"/>
      <c r="C99" s="280">
        <v>86</v>
      </c>
      <c r="D99" s="249" t="s">
        <v>1032</v>
      </c>
      <c r="E99" s="249" t="s">
        <v>1033</v>
      </c>
      <c r="F99" s="249" t="s">
        <v>877</v>
      </c>
      <c r="G99" s="281" t="s">
        <v>813</v>
      </c>
      <c r="H99" s="250">
        <v>60320.47</v>
      </c>
      <c r="I99" s="250"/>
      <c r="J99" s="250">
        <v>57783.638500000001</v>
      </c>
      <c r="K99" s="250"/>
      <c r="L99" s="250">
        <v>60321.65</v>
      </c>
      <c r="M99" s="251">
        <f t="shared" si="3"/>
        <v>4.2055897442443674E-2</v>
      </c>
      <c r="N99" s="251">
        <f t="shared" si="4"/>
        <v>4.3922666794338337E-2</v>
      </c>
      <c r="O99" s="250">
        <v>62089.91</v>
      </c>
      <c r="P99" s="251">
        <f t="shared" si="5"/>
        <v>2.9313853318004433E-2</v>
      </c>
      <c r="Q99" s="251" t="s">
        <v>805</v>
      </c>
      <c r="R99" s="258"/>
      <c r="S99" s="258" t="s">
        <v>806</v>
      </c>
      <c r="T99" s="258" t="s">
        <v>807</v>
      </c>
      <c r="U99" s="282" t="s">
        <v>814</v>
      </c>
      <c r="V99" s="285">
        <v>180</v>
      </c>
      <c r="W99" s="286" t="s">
        <v>815</v>
      </c>
      <c r="X99" s="286" t="s">
        <v>816</v>
      </c>
      <c r="Y99" s="257"/>
    </row>
    <row r="100" spans="1:25" ht="12.75" customHeight="1" x14ac:dyDescent="0.2">
      <c r="A100" s="229" t="s">
        <v>705</v>
      </c>
      <c r="B100" s="247"/>
      <c r="C100" s="280">
        <v>87</v>
      </c>
      <c r="D100" s="249" t="s">
        <v>1034</v>
      </c>
      <c r="E100" s="249" t="s">
        <v>1035</v>
      </c>
      <c r="F100" s="249" t="s">
        <v>1002</v>
      </c>
      <c r="G100" s="297" t="s">
        <v>707</v>
      </c>
      <c r="H100" s="250">
        <v>0</v>
      </c>
      <c r="I100" s="250"/>
      <c r="J100" s="250">
        <v>0</v>
      </c>
      <c r="K100" s="250"/>
      <c r="L100" s="250">
        <v>0</v>
      </c>
      <c r="M100" s="251" t="str">
        <f t="shared" si="3"/>
        <v>NA</v>
      </c>
      <c r="N100" s="251" t="str">
        <f t="shared" si="4"/>
        <v>NA</v>
      </c>
      <c r="O100" s="250">
        <v>0</v>
      </c>
      <c r="P100" s="251" t="str">
        <f t="shared" si="5"/>
        <v>NA</v>
      </c>
      <c r="Q100" s="298" t="s">
        <v>848</v>
      </c>
      <c r="R100" s="299" t="s">
        <v>849</v>
      </c>
      <c r="S100" s="299" t="s">
        <v>832</v>
      </c>
      <c r="T100" s="299" t="s">
        <v>832</v>
      </c>
      <c r="U100" s="299" t="s">
        <v>832</v>
      </c>
      <c r="V100" s="299" t="s">
        <v>832</v>
      </c>
      <c r="W100" s="299" t="s">
        <v>832</v>
      </c>
      <c r="X100" s="299" t="s">
        <v>832</v>
      </c>
      <c r="Y100" s="257"/>
    </row>
    <row r="101" spans="1:25" ht="12.75" customHeight="1" x14ac:dyDescent="0.2">
      <c r="A101" s="229" t="s">
        <v>705</v>
      </c>
      <c r="B101" s="247"/>
      <c r="C101" s="280">
        <v>88</v>
      </c>
      <c r="D101" s="249" t="s">
        <v>1036</v>
      </c>
      <c r="E101" s="249" t="s">
        <v>1037</v>
      </c>
      <c r="F101" s="249" t="s">
        <v>830</v>
      </c>
      <c r="G101" s="297" t="s">
        <v>707</v>
      </c>
      <c r="H101" s="250">
        <v>0</v>
      </c>
      <c r="I101" s="250"/>
      <c r="J101" s="250">
        <v>0</v>
      </c>
      <c r="K101" s="250"/>
      <c r="L101" s="250">
        <v>0</v>
      </c>
      <c r="M101" s="251" t="str">
        <f t="shared" si="3"/>
        <v>NA</v>
      </c>
      <c r="N101" s="251" t="str">
        <f t="shared" si="4"/>
        <v>NA</v>
      </c>
      <c r="O101" s="250">
        <v>0</v>
      </c>
      <c r="P101" s="251" t="str">
        <f t="shared" si="5"/>
        <v>NA</v>
      </c>
      <c r="Q101" s="298" t="s">
        <v>848</v>
      </c>
      <c r="R101" s="299" t="s">
        <v>849</v>
      </c>
      <c r="S101" s="299" t="s">
        <v>832</v>
      </c>
      <c r="T101" s="299" t="s">
        <v>832</v>
      </c>
      <c r="U101" s="299" t="s">
        <v>832</v>
      </c>
      <c r="V101" s="299" t="s">
        <v>832</v>
      </c>
      <c r="W101" s="299" t="s">
        <v>832</v>
      </c>
      <c r="X101" s="299" t="s">
        <v>832</v>
      </c>
      <c r="Y101" s="257"/>
    </row>
    <row r="102" spans="1:25" ht="12.75" customHeight="1" x14ac:dyDescent="0.2">
      <c r="A102" s="229" t="s">
        <v>705</v>
      </c>
      <c r="B102" s="247"/>
      <c r="C102" s="280">
        <v>89</v>
      </c>
      <c r="D102" s="249" t="s">
        <v>1038</v>
      </c>
      <c r="E102" s="249" t="s">
        <v>1039</v>
      </c>
      <c r="F102" s="249" t="s">
        <v>1040</v>
      </c>
      <c r="G102" s="281" t="s">
        <v>813</v>
      </c>
      <c r="H102" s="250">
        <v>141099.28</v>
      </c>
      <c r="I102" s="250"/>
      <c r="J102" s="250">
        <v>110377.28980000001</v>
      </c>
      <c r="K102" s="250"/>
      <c r="L102" s="250">
        <v>67206.069999999992</v>
      </c>
      <c r="M102" s="251">
        <f t="shared" si="3"/>
        <v>0.21773314647672182</v>
      </c>
      <c r="N102" s="251">
        <f t="shared" si="4"/>
        <v>0.39112411509853917</v>
      </c>
      <c r="O102" s="250">
        <v>73353.06</v>
      </c>
      <c r="P102" s="251">
        <f t="shared" si="5"/>
        <v>9.1464803700023023E-2</v>
      </c>
      <c r="Q102" s="251" t="s">
        <v>805</v>
      </c>
      <c r="R102" s="258"/>
      <c r="S102" s="258" t="s">
        <v>806</v>
      </c>
      <c r="T102" s="258" t="s">
        <v>807</v>
      </c>
      <c r="U102" s="282" t="s">
        <v>814</v>
      </c>
      <c r="V102" s="283" t="s">
        <v>809</v>
      </c>
      <c r="W102" s="284" t="s">
        <v>809</v>
      </c>
      <c r="X102" s="284" t="s">
        <v>809</v>
      </c>
      <c r="Y102" s="257"/>
    </row>
    <row r="103" spans="1:25" ht="12.75" customHeight="1" x14ac:dyDescent="0.2">
      <c r="A103" s="229" t="s">
        <v>705</v>
      </c>
      <c r="B103" s="247"/>
      <c r="C103" s="280">
        <v>90</v>
      </c>
      <c r="D103" s="249" t="s">
        <v>1041</v>
      </c>
      <c r="E103" s="249" t="s">
        <v>1042</v>
      </c>
      <c r="F103" s="249" t="s">
        <v>1043</v>
      </c>
      <c r="G103" s="281" t="s">
        <v>813</v>
      </c>
      <c r="H103" s="250">
        <v>108996.45999999999</v>
      </c>
      <c r="I103" s="250"/>
      <c r="J103" s="250">
        <v>104412.49470000001</v>
      </c>
      <c r="K103" s="250"/>
      <c r="L103" s="250">
        <v>133502.38999999998</v>
      </c>
      <c r="M103" s="251">
        <f t="shared" si="3"/>
        <v>4.2056093381381214E-2</v>
      </c>
      <c r="N103" s="251">
        <f t="shared" si="4"/>
        <v>0.27860550007526996</v>
      </c>
      <c r="O103" s="250">
        <v>138317.39000000001</v>
      </c>
      <c r="P103" s="251">
        <f t="shared" si="5"/>
        <v>3.6066770040596496E-2</v>
      </c>
      <c r="Q103" s="251" t="s">
        <v>805</v>
      </c>
      <c r="R103" s="258"/>
      <c r="S103" s="258" t="s">
        <v>806</v>
      </c>
      <c r="T103" s="258" t="s">
        <v>807</v>
      </c>
      <c r="U103" s="282" t="s">
        <v>814</v>
      </c>
      <c r="V103" s="285">
        <v>454</v>
      </c>
      <c r="W103" s="286" t="s">
        <v>824</v>
      </c>
      <c r="X103" s="286" t="s">
        <v>824</v>
      </c>
      <c r="Y103" s="257"/>
    </row>
    <row r="104" spans="1:25" ht="12.75" customHeight="1" x14ac:dyDescent="0.2">
      <c r="A104" s="229" t="s">
        <v>705</v>
      </c>
      <c r="B104" s="247"/>
      <c r="C104" s="280">
        <v>91</v>
      </c>
      <c r="D104" s="249" t="s">
        <v>1044</v>
      </c>
      <c r="E104" s="249" t="s">
        <v>1045</v>
      </c>
      <c r="F104" s="249" t="s">
        <v>1046</v>
      </c>
      <c r="G104" s="281" t="s">
        <v>813</v>
      </c>
      <c r="H104" s="250">
        <v>42906.720000000001</v>
      </c>
      <c r="I104" s="250"/>
      <c r="J104" s="250">
        <v>41102.241300000002</v>
      </c>
      <c r="K104" s="250"/>
      <c r="L104" s="250">
        <v>61857.18</v>
      </c>
      <c r="M104" s="251">
        <f t="shared" si="3"/>
        <v>4.2055852789493108E-2</v>
      </c>
      <c r="N104" s="251">
        <f t="shared" si="4"/>
        <v>0.50495880622451594</v>
      </c>
      <c r="O104" s="250">
        <v>64654.609999999993</v>
      </c>
      <c r="P104" s="251">
        <f t="shared" si="5"/>
        <v>4.5224014415141345E-2</v>
      </c>
      <c r="Q104" s="251" t="s">
        <v>805</v>
      </c>
      <c r="R104" s="258"/>
      <c r="S104" s="258" t="s">
        <v>806</v>
      </c>
      <c r="T104" s="258" t="s">
        <v>807</v>
      </c>
      <c r="U104" s="282" t="s">
        <v>814</v>
      </c>
      <c r="V104" s="285">
        <v>224</v>
      </c>
      <c r="W104" s="286" t="s">
        <v>815</v>
      </c>
      <c r="X104" s="286" t="s">
        <v>816</v>
      </c>
      <c r="Y104" s="257"/>
    </row>
    <row r="105" spans="1:25" ht="12.75" customHeight="1" x14ac:dyDescent="0.2">
      <c r="A105" s="229" t="s">
        <v>705</v>
      </c>
      <c r="B105" s="247"/>
      <c r="C105" s="280">
        <v>92</v>
      </c>
      <c r="D105" s="296" t="s">
        <v>1047</v>
      </c>
      <c r="E105" s="296" t="s">
        <v>1048</v>
      </c>
      <c r="F105" s="296" t="s">
        <v>1049</v>
      </c>
      <c r="G105" s="297" t="s">
        <v>707</v>
      </c>
      <c r="H105" s="250">
        <v>0</v>
      </c>
      <c r="I105" s="250"/>
      <c r="J105" s="250">
        <v>0</v>
      </c>
      <c r="K105" s="250"/>
      <c r="L105" s="250">
        <v>0</v>
      </c>
      <c r="M105" s="251" t="str">
        <f t="shared" si="3"/>
        <v>NA</v>
      </c>
      <c r="N105" s="251" t="str">
        <f t="shared" si="4"/>
        <v>NA</v>
      </c>
      <c r="O105" s="250">
        <v>0</v>
      </c>
      <c r="P105" s="251" t="str">
        <f t="shared" si="5"/>
        <v>NA</v>
      </c>
      <c r="Q105" s="298" t="s">
        <v>848</v>
      </c>
      <c r="R105" s="299" t="s">
        <v>849</v>
      </c>
      <c r="S105" s="299" t="s">
        <v>809</v>
      </c>
      <c r="T105" s="299" t="s">
        <v>809</v>
      </c>
      <c r="U105" s="299" t="s">
        <v>832</v>
      </c>
      <c r="V105" s="283" t="s">
        <v>809</v>
      </c>
      <c r="W105" s="284" t="s">
        <v>809</v>
      </c>
      <c r="X105" s="284" t="s">
        <v>809</v>
      </c>
      <c r="Y105" s="257"/>
    </row>
    <row r="106" spans="1:25" ht="12.75" customHeight="1" x14ac:dyDescent="0.2">
      <c r="A106" s="229" t="s">
        <v>705</v>
      </c>
      <c r="B106" s="247"/>
      <c r="C106" s="287">
        <v>93</v>
      </c>
      <c r="D106" s="288" t="s">
        <v>1050</v>
      </c>
      <c r="E106" s="288" t="s">
        <v>1051</v>
      </c>
      <c r="F106" s="288" t="s">
        <v>866</v>
      </c>
      <c r="G106" s="289" t="s">
        <v>707</v>
      </c>
      <c r="H106" s="290">
        <v>0</v>
      </c>
      <c r="I106" s="290"/>
      <c r="J106" s="290">
        <v>0</v>
      </c>
      <c r="K106" s="290"/>
      <c r="L106" s="290">
        <v>0</v>
      </c>
      <c r="M106" s="291" t="str">
        <f t="shared" si="3"/>
        <v>NA</v>
      </c>
      <c r="N106" s="291" t="str">
        <f t="shared" si="4"/>
        <v>NA</v>
      </c>
      <c r="O106" s="290">
        <v>0</v>
      </c>
      <c r="P106" s="291" t="str">
        <f t="shared" si="5"/>
        <v>NA</v>
      </c>
      <c r="Q106" s="291" t="s">
        <v>707</v>
      </c>
      <c r="R106" s="292" t="s">
        <v>831</v>
      </c>
      <c r="S106" s="293" t="s">
        <v>832</v>
      </c>
      <c r="T106" s="293" t="s">
        <v>832</v>
      </c>
      <c r="U106" s="293" t="s">
        <v>832</v>
      </c>
      <c r="V106" s="294" t="s">
        <v>809</v>
      </c>
      <c r="W106" s="295" t="s">
        <v>809</v>
      </c>
      <c r="X106" s="295" t="s">
        <v>809</v>
      </c>
      <c r="Y106" s="257"/>
    </row>
    <row r="107" spans="1:25" ht="12.75" customHeight="1" x14ac:dyDescent="0.2">
      <c r="A107" s="229" t="s">
        <v>705</v>
      </c>
      <c r="B107" s="247"/>
      <c r="C107" s="280">
        <v>94</v>
      </c>
      <c r="D107" s="249" t="s">
        <v>1052</v>
      </c>
      <c r="E107" s="249" t="s">
        <v>1053</v>
      </c>
      <c r="F107" s="249" t="s">
        <v>803</v>
      </c>
      <c r="G107" s="281" t="s">
        <v>804</v>
      </c>
      <c r="H107" s="250">
        <v>31430.58</v>
      </c>
      <c r="I107" s="250"/>
      <c r="J107" s="250">
        <v>30108.730899999999</v>
      </c>
      <c r="K107" s="250"/>
      <c r="L107" s="250">
        <v>41670.839999999997</v>
      </c>
      <c r="M107" s="251">
        <f t="shared" si="3"/>
        <v>4.2056147229863498E-2</v>
      </c>
      <c r="N107" s="251">
        <f t="shared" si="4"/>
        <v>0.38401183824058149</v>
      </c>
      <c r="O107" s="250">
        <v>43161.15</v>
      </c>
      <c r="P107" s="251">
        <f t="shared" si="5"/>
        <v>3.5763857891993663E-2</v>
      </c>
      <c r="Q107" s="251" t="s">
        <v>805</v>
      </c>
      <c r="R107" s="258"/>
      <c r="S107" s="258" t="s">
        <v>806</v>
      </c>
      <c r="T107" s="258" t="s">
        <v>807</v>
      </c>
      <c r="U107" s="282" t="s">
        <v>808</v>
      </c>
      <c r="V107" s="285">
        <v>125</v>
      </c>
      <c r="W107" s="286" t="s">
        <v>816</v>
      </c>
      <c r="X107" s="286" t="s">
        <v>824</v>
      </c>
      <c r="Y107" s="257"/>
    </row>
    <row r="108" spans="1:25" ht="12.75" customHeight="1" x14ac:dyDescent="0.2">
      <c r="A108" s="229" t="s">
        <v>705</v>
      </c>
      <c r="B108" s="247"/>
      <c r="C108" s="280">
        <v>95</v>
      </c>
      <c r="D108" s="249" t="s">
        <v>1054</v>
      </c>
      <c r="E108" s="249" t="s">
        <v>1055</v>
      </c>
      <c r="F108" s="249" t="s">
        <v>866</v>
      </c>
      <c r="G108" s="281" t="s">
        <v>813</v>
      </c>
      <c r="H108" s="250">
        <v>5142.26</v>
      </c>
      <c r="I108" s="250"/>
      <c r="J108" s="250">
        <v>4925.9971000000005</v>
      </c>
      <c r="K108" s="250"/>
      <c r="L108" s="250">
        <v>7938.96</v>
      </c>
      <c r="M108" s="251">
        <f t="shared" si="3"/>
        <v>4.2056002613636748E-2</v>
      </c>
      <c r="N108" s="251">
        <f t="shared" si="4"/>
        <v>0.61164528497184845</v>
      </c>
      <c r="O108" s="250">
        <v>8229.6899999999987</v>
      </c>
      <c r="P108" s="251">
        <f t="shared" si="5"/>
        <v>3.6620665679131609E-2</v>
      </c>
      <c r="Q108" s="251" t="s">
        <v>805</v>
      </c>
      <c r="R108" s="258"/>
      <c r="S108" s="258" t="s">
        <v>823</v>
      </c>
      <c r="T108" s="258" t="s">
        <v>807</v>
      </c>
      <c r="U108" s="282" t="s">
        <v>814</v>
      </c>
      <c r="V108" s="285">
        <v>84</v>
      </c>
      <c r="W108" s="286" t="s">
        <v>816</v>
      </c>
      <c r="X108" s="286" t="s">
        <v>815</v>
      </c>
      <c r="Y108" s="257"/>
    </row>
    <row r="109" spans="1:25" ht="12.75" customHeight="1" x14ac:dyDescent="0.2">
      <c r="A109" s="229" t="s">
        <v>705</v>
      </c>
      <c r="B109" s="247"/>
      <c r="C109" s="280">
        <v>96</v>
      </c>
      <c r="D109" s="249" t="s">
        <v>1056</v>
      </c>
      <c r="E109" s="249" t="s">
        <v>1057</v>
      </c>
      <c r="F109" s="249" t="s">
        <v>907</v>
      </c>
      <c r="G109" s="281" t="s">
        <v>813</v>
      </c>
      <c r="H109" s="250">
        <v>52493</v>
      </c>
      <c r="I109" s="250"/>
      <c r="J109" s="250">
        <v>50285.335700000003</v>
      </c>
      <c r="K109" s="250"/>
      <c r="L109" s="250">
        <v>52493.43</v>
      </c>
      <c r="M109" s="251">
        <f t="shared" si="3"/>
        <v>4.2056356085573253E-2</v>
      </c>
      <c r="N109" s="251">
        <f t="shared" si="4"/>
        <v>4.3911296787862486E-2</v>
      </c>
      <c r="O109" s="250">
        <v>55018.5</v>
      </c>
      <c r="P109" s="251">
        <f t="shared" si="5"/>
        <v>4.8102591124260685E-2</v>
      </c>
      <c r="Q109" s="251" t="s">
        <v>805</v>
      </c>
      <c r="R109" s="258"/>
      <c r="S109" s="258" t="s">
        <v>806</v>
      </c>
      <c r="T109" s="258" t="s">
        <v>807</v>
      </c>
      <c r="U109" s="282" t="s">
        <v>814</v>
      </c>
      <c r="V109" s="285">
        <v>246</v>
      </c>
      <c r="W109" s="286" t="s">
        <v>815</v>
      </c>
      <c r="X109" s="286" t="s">
        <v>816</v>
      </c>
      <c r="Y109" s="257"/>
    </row>
    <row r="110" spans="1:25" ht="12.75" customHeight="1" x14ac:dyDescent="0.2">
      <c r="A110" s="229" t="s">
        <v>705</v>
      </c>
      <c r="B110" s="247"/>
      <c r="C110" s="280">
        <v>97</v>
      </c>
      <c r="D110" s="249" t="s">
        <v>1058</v>
      </c>
      <c r="E110" s="249" t="s">
        <v>1059</v>
      </c>
      <c r="F110" s="249" t="s">
        <v>890</v>
      </c>
      <c r="G110" s="281" t="s">
        <v>813</v>
      </c>
      <c r="H110" s="250">
        <v>12883.14</v>
      </c>
      <c r="I110" s="250"/>
      <c r="J110" s="250">
        <v>12341.326500000001</v>
      </c>
      <c r="K110" s="250"/>
      <c r="L110" s="250">
        <v>18601.5</v>
      </c>
      <c r="M110" s="251">
        <f t="shared" si="3"/>
        <v>4.2056012742235076E-2</v>
      </c>
      <c r="N110" s="251">
        <f t="shared" si="4"/>
        <v>0.50725288728079587</v>
      </c>
      <c r="O110" s="250">
        <v>19653.55</v>
      </c>
      <c r="P110" s="251">
        <f t="shared" si="5"/>
        <v>5.6557266887078961E-2</v>
      </c>
      <c r="Q110" s="251" t="s">
        <v>805</v>
      </c>
      <c r="R110" s="258"/>
      <c r="S110" s="258" t="s">
        <v>806</v>
      </c>
      <c r="T110" s="258" t="s">
        <v>807</v>
      </c>
      <c r="U110" s="282" t="s">
        <v>814</v>
      </c>
      <c r="V110" s="285">
        <v>70</v>
      </c>
      <c r="W110" s="286" t="s">
        <v>815</v>
      </c>
      <c r="X110" s="286" t="s">
        <v>816</v>
      </c>
      <c r="Y110" s="257"/>
    </row>
    <row r="111" spans="1:25" ht="12.75" customHeight="1" x14ac:dyDescent="0.2">
      <c r="A111" s="229" t="s">
        <v>705</v>
      </c>
      <c r="B111" s="247"/>
      <c r="C111" s="280">
        <v>98</v>
      </c>
      <c r="D111" s="249" t="s">
        <v>1060</v>
      </c>
      <c r="E111" s="249" t="s">
        <v>1061</v>
      </c>
      <c r="F111" s="249" t="s">
        <v>847</v>
      </c>
      <c r="G111" s="297" t="s">
        <v>707</v>
      </c>
      <c r="H111" s="250">
        <v>0</v>
      </c>
      <c r="I111" s="250"/>
      <c r="J111" s="250">
        <v>0</v>
      </c>
      <c r="K111" s="250"/>
      <c r="L111" s="250">
        <v>0</v>
      </c>
      <c r="M111" s="251" t="str">
        <f t="shared" si="3"/>
        <v>NA</v>
      </c>
      <c r="N111" s="251" t="str">
        <f t="shared" si="4"/>
        <v>NA</v>
      </c>
      <c r="O111" s="250">
        <v>0</v>
      </c>
      <c r="P111" s="251" t="str">
        <f t="shared" si="5"/>
        <v>NA</v>
      </c>
      <c r="Q111" s="298" t="s">
        <v>848</v>
      </c>
      <c r="R111" s="299" t="s">
        <v>849</v>
      </c>
      <c r="S111" s="299" t="s">
        <v>832</v>
      </c>
      <c r="T111" s="299" t="s">
        <v>832</v>
      </c>
      <c r="U111" s="299" t="s">
        <v>832</v>
      </c>
      <c r="V111" s="299" t="s">
        <v>832</v>
      </c>
      <c r="W111" s="299" t="s">
        <v>832</v>
      </c>
      <c r="X111" s="299" t="s">
        <v>832</v>
      </c>
      <c r="Y111" s="257"/>
    </row>
    <row r="112" spans="1:25" ht="12.75" customHeight="1" x14ac:dyDescent="0.2">
      <c r="A112" s="229" t="s">
        <v>705</v>
      </c>
      <c r="B112" s="247"/>
      <c r="C112" s="280">
        <v>99</v>
      </c>
      <c r="D112" s="249" t="s">
        <v>1062</v>
      </c>
      <c r="E112" s="249" t="s">
        <v>1063</v>
      </c>
      <c r="F112" s="249" t="s">
        <v>1064</v>
      </c>
      <c r="G112" s="281" t="s">
        <v>813</v>
      </c>
      <c r="H112" s="250">
        <v>183769.46000000002</v>
      </c>
      <c r="I112" s="250"/>
      <c r="J112" s="250">
        <v>155131.97690000001</v>
      </c>
      <c r="K112" s="250"/>
      <c r="L112" s="250">
        <v>161943.99</v>
      </c>
      <c r="M112" s="251">
        <f t="shared" si="3"/>
        <v>0.15583374462764385</v>
      </c>
      <c r="N112" s="251">
        <f t="shared" si="4"/>
        <v>4.3911082912268244E-2</v>
      </c>
      <c r="O112" s="250">
        <v>167785.84999999998</v>
      </c>
      <c r="P112" s="251">
        <f t="shared" si="5"/>
        <v>3.6073336219516305E-2</v>
      </c>
      <c r="Q112" s="251" t="s">
        <v>805</v>
      </c>
      <c r="R112" s="258"/>
      <c r="S112" s="258" t="s">
        <v>806</v>
      </c>
      <c r="T112" s="258" t="s">
        <v>807</v>
      </c>
      <c r="U112" s="282" t="s">
        <v>814</v>
      </c>
      <c r="V112" s="285">
        <v>514</v>
      </c>
      <c r="W112" s="286" t="s">
        <v>824</v>
      </c>
      <c r="X112" s="286" t="s">
        <v>824</v>
      </c>
      <c r="Y112" s="257"/>
    </row>
    <row r="113" spans="1:25" ht="12.75" customHeight="1" x14ac:dyDescent="0.2">
      <c r="A113" s="229" t="s">
        <v>705</v>
      </c>
      <c r="B113" s="247"/>
      <c r="C113" s="280">
        <v>100</v>
      </c>
      <c r="D113" s="249" t="s">
        <v>1065</v>
      </c>
      <c r="E113" s="249" t="s">
        <v>1066</v>
      </c>
      <c r="F113" s="249" t="s">
        <v>1067</v>
      </c>
      <c r="G113" s="281" t="s">
        <v>804</v>
      </c>
      <c r="H113" s="250">
        <v>0</v>
      </c>
      <c r="I113" s="250"/>
      <c r="J113" s="250">
        <v>208183.02960000001</v>
      </c>
      <c r="K113" s="250"/>
      <c r="L113" s="250">
        <v>204223.72</v>
      </c>
      <c r="M113" s="251" t="str">
        <f t="shared" si="3"/>
        <v>NA</v>
      </c>
      <c r="N113" s="251">
        <f t="shared" si="4"/>
        <v>1.9018407060399544E-2</v>
      </c>
      <c r="O113" s="250">
        <v>219196.46</v>
      </c>
      <c r="P113" s="251">
        <f t="shared" si="5"/>
        <v>7.3315381778375155E-2</v>
      </c>
      <c r="Q113" s="251" t="s">
        <v>805</v>
      </c>
      <c r="R113" s="299"/>
      <c r="S113" s="299" t="s">
        <v>832</v>
      </c>
      <c r="T113" s="299" t="s">
        <v>832</v>
      </c>
      <c r="U113" s="282" t="s">
        <v>808</v>
      </c>
      <c r="V113" s="283" t="s">
        <v>809</v>
      </c>
      <c r="W113" s="284" t="s">
        <v>809</v>
      </c>
      <c r="X113" s="284" t="s">
        <v>809</v>
      </c>
      <c r="Y113" s="257"/>
    </row>
    <row r="114" spans="1:25" ht="12.75" customHeight="1" x14ac:dyDescent="0.2">
      <c r="A114" s="229" t="s">
        <v>705</v>
      </c>
      <c r="B114" s="247"/>
      <c r="C114" s="280">
        <v>101</v>
      </c>
      <c r="D114" s="296" t="s">
        <v>1068</v>
      </c>
      <c r="E114" s="296" t="s">
        <v>1066</v>
      </c>
      <c r="F114" s="296" t="s">
        <v>1069</v>
      </c>
      <c r="G114" s="297" t="s">
        <v>707</v>
      </c>
      <c r="H114" s="250">
        <v>0</v>
      </c>
      <c r="I114" s="250"/>
      <c r="J114" s="250">
        <v>0</v>
      </c>
      <c r="K114" s="250"/>
      <c r="L114" s="250">
        <v>0</v>
      </c>
      <c r="M114" s="251" t="str">
        <f t="shared" si="3"/>
        <v>NA</v>
      </c>
      <c r="N114" s="251" t="str">
        <f t="shared" si="4"/>
        <v>NA</v>
      </c>
      <c r="O114" s="250">
        <v>0</v>
      </c>
      <c r="P114" s="251" t="str">
        <f t="shared" si="5"/>
        <v>NA</v>
      </c>
      <c r="Q114" s="298" t="s">
        <v>848</v>
      </c>
      <c r="R114" s="299" t="s">
        <v>849</v>
      </c>
      <c r="S114" s="299" t="s">
        <v>809</v>
      </c>
      <c r="T114" s="299" t="s">
        <v>809</v>
      </c>
      <c r="U114" s="299" t="s">
        <v>832</v>
      </c>
      <c r="V114" s="283" t="s">
        <v>809</v>
      </c>
      <c r="W114" s="284" t="s">
        <v>809</v>
      </c>
      <c r="X114" s="284" t="s">
        <v>809</v>
      </c>
      <c r="Y114" s="257"/>
    </row>
    <row r="115" spans="1:25" ht="12.75" customHeight="1" x14ac:dyDescent="0.2">
      <c r="A115" s="229" t="s">
        <v>705</v>
      </c>
      <c r="B115" s="247"/>
      <c r="C115" s="280">
        <v>102</v>
      </c>
      <c r="D115" s="249" t="s">
        <v>1070</v>
      </c>
      <c r="E115" s="249" t="s">
        <v>1066</v>
      </c>
      <c r="F115" s="249" t="s">
        <v>1071</v>
      </c>
      <c r="G115" s="281" t="s">
        <v>804</v>
      </c>
      <c r="H115" s="250">
        <v>0</v>
      </c>
      <c r="I115" s="250"/>
      <c r="J115" s="250">
        <v>62988.711500000005</v>
      </c>
      <c r="K115" s="250"/>
      <c r="L115" s="250">
        <v>73196.37</v>
      </c>
      <c r="M115" s="251" t="str">
        <f t="shared" si="3"/>
        <v>NA</v>
      </c>
      <c r="N115" s="251">
        <f t="shared" si="4"/>
        <v>0.16205536288831673</v>
      </c>
      <c r="O115" s="250">
        <v>78562.790000000008</v>
      </c>
      <c r="P115" s="251">
        <f t="shared" si="5"/>
        <v>7.3315384355809088E-2</v>
      </c>
      <c r="Q115" s="251" t="s">
        <v>805</v>
      </c>
      <c r="R115" s="299"/>
      <c r="S115" s="258" t="s">
        <v>806</v>
      </c>
      <c r="T115" s="258" t="s">
        <v>807</v>
      </c>
      <c r="U115" s="282" t="s">
        <v>808</v>
      </c>
      <c r="V115" s="283" t="s">
        <v>809</v>
      </c>
      <c r="W115" s="284" t="s">
        <v>809</v>
      </c>
      <c r="X115" s="284" t="s">
        <v>809</v>
      </c>
      <c r="Y115" s="257"/>
    </row>
    <row r="116" spans="1:25" ht="12.75" customHeight="1" x14ac:dyDescent="0.2">
      <c r="A116" s="229" t="s">
        <v>705</v>
      </c>
      <c r="B116" s="247"/>
      <c r="C116" s="280">
        <v>103</v>
      </c>
      <c r="D116" s="249" t="s">
        <v>1072</v>
      </c>
      <c r="E116" s="249" t="s">
        <v>1073</v>
      </c>
      <c r="F116" s="249" t="s">
        <v>1074</v>
      </c>
      <c r="G116" s="281" t="s">
        <v>813</v>
      </c>
      <c r="H116" s="250">
        <v>54276.460000000006</v>
      </c>
      <c r="I116" s="250"/>
      <c r="J116" s="250">
        <v>51993.807000000001</v>
      </c>
      <c r="K116" s="250"/>
      <c r="L116" s="250">
        <v>54277.200000000004</v>
      </c>
      <c r="M116" s="251">
        <f t="shared" si="3"/>
        <v>4.2056040500799155E-2</v>
      </c>
      <c r="N116" s="251">
        <f t="shared" si="4"/>
        <v>4.3916634148370853E-2</v>
      </c>
      <c r="O116" s="250">
        <v>58256.54</v>
      </c>
      <c r="P116" s="251">
        <f t="shared" si="5"/>
        <v>7.3315130478359164E-2</v>
      </c>
      <c r="Q116" s="251" t="s">
        <v>805</v>
      </c>
      <c r="R116" s="258"/>
      <c r="S116" s="258" t="s">
        <v>806</v>
      </c>
      <c r="T116" s="258" t="s">
        <v>807</v>
      </c>
      <c r="U116" s="282" t="s">
        <v>814</v>
      </c>
      <c r="V116" s="283" t="s">
        <v>809</v>
      </c>
      <c r="W116" s="284" t="s">
        <v>809</v>
      </c>
      <c r="X116" s="284" t="s">
        <v>809</v>
      </c>
      <c r="Y116" s="257"/>
    </row>
    <row r="117" spans="1:25" ht="12.75" customHeight="1" x14ac:dyDescent="0.2">
      <c r="A117" s="229" t="s">
        <v>705</v>
      </c>
      <c r="B117" s="247"/>
      <c r="C117" s="280">
        <v>104</v>
      </c>
      <c r="D117" s="249" t="s">
        <v>1075</v>
      </c>
      <c r="E117" s="249" t="s">
        <v>1076</v>
      </c>
      <c r="F117" s="249" t="s">
        <v>1077</v>
      </c>
      <c r="G117" s="281" t="s">
        <v>813</v>
      </c>
      <c r="H117" s="250">
        <v>64505.319999999992</v>
      </c>
      <c r="I117" s="250"/>
      <c r="J117" s="250">
        <v>61792.484400000001</v>
      </c>
      <c r="K117" s="250"/>
      <c r="L117" s="250">
        <v>64506.36</v>
      </c>
      <c r="M117" s="251">
        <f t="shared" si="3"/>
        <v>4.2055997861881647E-2</v>
      </c>
      <c r="N117" s="251">
        <f t="shared" si="4"/>
        <v>4.3919185744860575E-2</v>
      </c>
      <c r="O117" s="250">
        <v>67064.86</v>
      </c>
      <c r="P117" s="251">
        <f t="shared" si="5"/>
        <v>3.9662755734473316E-2</v>
      </c>
      <c r="Q117" s="251" t="s">
        <v>805</v>
      </c>
      <c r="R117" s="258"/>
      <c r="S117" s="258" t="s">
        <v>806</v>
      </c>
      <c r="T117" s="258" t="s">
        <v>807</v>
      </c>
      <c r="U117" s="282" t="s">
        <v>823</v>
      </c>
      <c r="V117" s="285">
        <v>824</v>
      </c>
      <c r="W117" s="286" t="s">
        <v>815</v>
      </c>
      <c r="X117" s="286" t="s">
        <v>816</v>
      </c>
      <c r="Y117" s="257"/>
    </row>
    <row r="118" spans="1:25" ht="12.75" customHeight="1" x14ac:dyDescent="0.2">
      <c r="A118" s="229" t="s">
        <v>705</v>
      </c>
      <c r="B118" s="247"/>
      <c r="C118" s="280">
        <v>105</v>
      </c>
      <c r="D118" s="249" t="s">
        <v>1078</v>
      </c>
      <c r="E118" s="249" t="s">
        <v>1079</v>
      </c>
      <c r="F118" s="249" t="s">
        <v>844</v>
      </c>
      <c r="G118" s="281" t="s">
        <v>813</v>
      </c>
      <c r="H118" s="250">
        <v>29529.730000000003</v>
      </c>
      <c r="I118" s="250"/>
      <c r="J118" s="250">
        <v>28287.824199999999</v>
      </c>
      <c r="K118" s="250"/>
      <c r="L118" s="250">
        <v>29530.079999999998</v>
      </c>
      <c r="M118" s="251">
        <f t="shared" si="3"/>
        <v>4.2056117682078502E-2</v>
      </c>
      <c r="N118" s="251">
        <f t="shared" si="4"/>
        <v>4.3914858605491443E-2</v>
      </c>
      <c r="O118" s="250">
        <v>30924.9</v>
      </c>
      <c r="P118" s="251">
        <f t="shared" si="5"/>
        <v>4.7233871360998797E-2</v>
      </c>
      <c r="Q118" s="251" t="s">
        <v>805</v>
      </c>
      <c r="R118" s="258"/>
      <c r="S118" s="258" t="s">
        <v>904</v>
      </c>
      <c r="T118" s="299" t="s">
        <v>809</v>
      </c>
      <c r="U118" s="282" t="s">
        <v>814</v>
      </c>
      <c r="V118" s="285">
        <v>106</v>
      </c>
      <c r="W118" s="286" t="s">
        <v>824</v>
      </c>
      <c r="X118" s="286" t="s">
        <v>824</v>
      </c>
      <c r="Y118" s="257"/>
    </row>
    <row r="119" spans="1:25" ht="12.75" customHeight="1" x14ac:dyDescent="0.2">
      <c r="A119" s="229" t="s">
        <v>705</v>
      </c>
      <c r="B119" s="247"/>
      <c r="C119" s="280">
        <v>106</v>
      </c>
      <c r="D119" s="296" t="s">
        <v>1080</v>
      </c>
      <c r="E119" s="296" t="s">
        <v>1081</v>
      </c>
      <c r="F119" s="296" t="s">
        <v>1069</v>
      </c>
      <c r="G119" s="297" t="s">
        <v>707</v>
      </c>
      <c r="H119" s="250">
        <v>0</v>
      </c>
      <c r="I119" s="250"/>
      <c r="J119" s="250">
        <v>0</v>
      </c>
      <c r="K119" s="250"/>
      <c r="L119" s="250">
        <v>0</v>
      </c>
      <c r="M119" s="251" t="str">
        <f t="shared" si="3"/>
        <v>NA</v>
      </c>
      <c r="N119" s="251" t="str">
        <f t="shared" si="4"/>
        <v>NA</v>
      </c>
      <c r="O119" s="250">
        <v>0</v>
      </c>
      <c r="P119" s="251" t="str">
        <f t="shared" si="5"/>
        <v>NA</v>
      </c>
      <c r="Q119" s="298" t="s">
        <v>848</v>
      </c>
      <c r="R119" s="299" t="s">
        <v>849</v>
      </c>
      <c r="S119" s="299" t="s">
        <v>832</v>
      </c>
      <c r="T119" s="299" t="s">
        <v>832</v>
      </c>
      <c r="U119" s="299" t="s">
        <v>832</v>
      </c>
      <c r="V119" s="283" t="s">
        <v>809</v>
      </c>
      <c r="W119" s="284" t="s">
        <v>809</v>
      </c>
      <c r="X119" s="284" t="s">
        <v>809</v>
      </c>
      <c r="Y119" s="257"/>
    </row>
    <row r="120" spans="1:25" ht="12.75" customHeight="1" x14ac:dyDescent="0.2">
      <c r="A120" s="229" t="s">
        <v>705</v>
      </c>
      <c r="B120" s="247"/>
      <c r="C120" s="280">
        <v>107</v>
      </c>
      <c r="D120" s="249" t="s">
        <v>1082</v>
      </c>
      <c r="E120" s="249" t="s">
        <v>1083</v>
      </c>
      <c r="F120" s="249" t="s">
        <v>877</v>
      </c>
      <c r="G120" s="281" t="s">
        <v>813</v>
      </c>
      <c r="H120" s="250">
        <v>201068.32</v>
      </c>
      <c r="I120" s="250"/>
      <c r="J120" s="250">
        <v>157382.6471</v>
      </c>
      <c r="K120" s="250"/>
      <c r="L120" s="250">
        <v>164294.75999999998</v>
      </c>
      <c r="M120" s="251">
        <f t="shared" si="3"/>
        <v>0.21726780678328642</v>
      </c>
      <c r="N120" s="251">
        <f t="shared" si="4"/>
        <v>4.3919155176034515E-2</v>
      </c>
      <c r="O120" s="250">
        <v>170109.97999999995</v>
      </c>
      <c r="P120" s="251">
        <f t="shared" si="5"/>
        <v>3.5395042422533579E-2</v>
      </c>
      <c r="Q120" s="251" t="s">
        <v>805</v>
      </c>
      <c r="R120" s="258"/>
      <c r="S120" s="258" t="s">
        <v>806</v>
      </c>
      <c r="T120" s="299" t="s">
        <v>809</v>
      </c>
      <c r="U120" s="282" t="s">
        <v>823</v>
      </c>
      <c r="V120" s="285">
        <v>824</v>
      </c>
      <c r="W120" s="286" t="s">
        <v>815</v>
      </c>
      <c r="X120" s="286" t="s">
        <v>816</v>
      </c>
      <c r="Y120" s="257"/>
    </row>
    <row r="121" spans="1:25" ht="12.75" customHeight="1" x14ac:dyDescent="0.2">
      <c r="A121" s="229" t="s">
        <v>705</v>
      </c>
      <c r="B121" s="247"/>
      <c r="C121" s="287">
        <v>108</v>
      </c>
      <c r="D121" s="288" t="s">
        <v>1084</v>
      </c>
      <c r="E121" s="288" t="s">
        <v>1085</v>
      </c>
      <c r="F121" s="288" t="s">
        <v>1049</v>
      </c>
      <c r="G121" s="289" t="s">
        <v>707</v>
      </c>
      <c r="H121" s="290">
        <v>0</v>
      </c>
      <c r="I121" s="290"/>
      <c r="J121" s="290">
        <v>0</v>
      </c>
      <c r="K121" s="290"/>
      <c r="L121" s="290">
        <v>0</v>
      </c>
      <c r="M121" s="291" t="str">
        <f t="shared" si="3"/>
        <v>NA</v>
      </c>
      <c r="N121" s="291" t="str">
        <f t="shared" si="4"/>
        <v>NA</v>
      </c>
      <c r="O121" s="290">
        <v>0</v>
      </c>
      <c r="P121" s="291" t="str">
        <f t="shared" si="5"/>
        <v>NA</v>
      </c>
      <c r="Q121" s="291" t="s">
        <v>707</v>
      </c>
      <c r="R121" s="292" t="s">
        <v>831</v>
      </c>
      <c r="S121" s="293" t="s">
        <v>832</v>
      </c>
      <c r="T121" s="293" t="s">
        <v>832</v>
      </c>
      <c r="U121" s="293" t="s">
        <v>832</v>
      </c>
      <c r="V121" s="294" t="s">
        <v>809</v>
      </c>
      <c r="W121" s="295" t="s">
        <v>809</v>
      </c>
      <c r="X121" s="295" t="s">
        <v>809</v>
      </c>
      <c r="Y121" s="257"/>
    </row>
    <row r="122" spans="1:25" ht="12.75" customHeight="1" x14ac:dyDescent="0.2">
      <c r="A122" s="229" t="s">
        <v>705</v>
      </c>
      <c r="B122" s="247"/>
      <c r="C122" s="280">
        <v>109</v>
      </c>
      <c r="D122" s="249" t="s">
        <v>1086</v>
      </c>
      <c r="E122" s="249" t="s">
        <v>1087</v>
      </c>
      <c r="F122" s="249" t="s">
        <v>943</v>
      </c>
      <c r="G122" s="297" t="s">
        <v>707</v>
      </c>
      <c r="H122" s="250">
        <v>0</v>
      </c>
      <c r="I122" s="250"/>
      <c r="J122" s="250">
        <v>0</v>
      </c>
      <c r="K122" s="250"/>
      <c r="L122" s="250">
        <v>0</v>
      </c>
      <c r="M122" s="251" t="str">
        <f t="shared" si="3"/>
        <v>NA</v>
      </c>
      <c r="N122" s="251" t="str">
        <f t="shared" si="4"/>
        <v>NA</v>
      </c>
      <c r="O122" s="250">
        <v>0</v>
      </c>
      <c r="P122" s="251" t="str">
        <f t="shared" si="5"/>
        <v>NA</v>
      </c>
      <c r="Q122" s="298" t="s">
        <v>848</v>
      </c>
      <c r="R122" s="299" t="s">
        <v>849</v>
      </c>
      <c r="S122" s="299" t="s">
        <v>832</v>
      </c>
      <c r="T122" s="299" t="s">
        <v>832</v>
      </c>
      <c r="U122" s="299" t="s">
        <v>832</v>
      </c>
      <c r="V122" s="299" t="s">
        <v>832</v>
      </c>
      <c r="W122" s="299" t="s">
        <v>832</v>
      </c>
      <c r="X122" s="299" t="s">
        <v>832</v>
      </c>
      <c r="Y122" s="257"/>
    </row>
    <row r="123" spans="1:25" ht="12.75" customHeight="1" x14ac:dyDescent="0.2">
      <c r="A123" s="229" t="s">
        <v>705</v>
      </c>
      <c r="B123" s="247"/>
      <c r="C123" s="280">
        <v>110</v>
      </c>
      <c r="D123" s="249" t="s">
        <v>1088</v>
      </c>
      <c r="E123" s="249" t="s">
        <v>1089</v>
      </c>
      <c r="F123" s="249" t="s">
        <v>1043</v>
      </c>
      <c r="G123" s="281" t="s">
        <v>813</v>
      </c>
      <c r="H123" s="250">
        <v>157739.70000000001</v>
      </c>
      <c r="I123" s="250"/>
      <c r="J123" s="250">
        <v>151105.78400000001</v>
      </c>
      <c r="K123" s="250"/>
      <c r="L123" s="250">
        <v>135272.76999999999</v>
      </c>
      <c r="M123" s="251">
        <f t="shared" si="3"/>
        <v>4.2056096214206043E-2</v>
      </c>
      <c r="N123" s="251">
        <f t="shared" si="4"/>
        <v>0.10478099236757227</v>
      </c>
      <c r="O123" s="250">
        <v>143491.87</v>
      </c>
      <c r="P123" s="251">
        <f t="shared" si="5"/>
        <v>6.0759456614956631E-2</v>
      </c>
      <c r="Q123" s="251" t="s">
        <v>805</v>
      </c>
      <c r="R123" s="258"/>
      <c r="S123" s="258" t="s">
        <v>806</v>
      </c>
      <c r="T123" s="258" t="s">
        <v>807</v>
      </c>
      <c r="U123" s="282" t="s">
        <v>823</v>
      </c>
      <c r="V123" s="285">
        <v>806</v>
      </c>
      <c r="W123" s="286" t="s">
        <v>815</v>
      </c>
      <c r="X123" s="286" t="s">
        <v>816</v>
      </c>
      <c r="Y123" s="257"/>
    </row>
    <row r="124" spans="1:25" ht="12.75" customHeight="1" x14ac:dyDescent="0.2">
      <c r="A124" s="229" t="s">
        <v>705</v>
      </c>
      <c r="B124" s="247"/>
      <c r="C124" s="280">
        <v>111</v>
      </c>
      <c r="D124" s="249" t="s">
        <v>1090</v>
      </c>
      <c r="E124" s="249" t="s">
        <v>1091</v>
      </c>
      <c r="F124" s="249" t="s">
        <v>931</v>
      </c>
      <c r="G124" s="281"/>
      <c r="H124" s="250">
        <v>236498.23999999996</v>
      </c>
      <c r="I124" s="250"/>
      <c r="J124" s="250">
        <v>231314.99370000002</v>
      </c>
      <c r="K124" s="250"/>
      <c r="L124" s="250">
        <v>229276.82000000004</v>
      </c>
      <c r="M124" s="251">
        <f t="shared" si="3"/>
        <v>2.1916637941998815E-2</v>
      </c>
      <c r="N124" s="251">
        <f t="shared" si="4"/>
        <v>8.811247673133368E-3</v>
      </c>
      <c r="O124" s="250">
        <v>236188.03999999998</v>
      </c>
      <c r="P124" s="251">
        <f t="shared" si="5"/>
        <v>3.0143561830628766E-2</v>
      </c>
      <c r="Q124" s="251" t="s">
        <v>805</v>
      </c>
      <c r="R124" s="258"/>
      <c r="S124" s="258" t="s">
        <v>806</v>
      </c>
      <c r="T124" s="299" t="s">
        <v>809</v>
      </c>
      <c r="U124" s="282" t="s">
        <v>1092</v>
      </c>
      <c r="V124" s="285">
        <v>4296</v>
      </c>
      <c r="W124" s="286" t="s">
        <v>912</v>
      </c>
      <c r="X124" s="286" t="s">
        <v>815</v>
      </c>
      <c r="Y124" s="257"/>
    </row>
    <row r="125" spans="1:25" ht="12.75" customHeight="1" x14ac:dyDescent="0.2">
      <c r="A125" s="229" t="s">
        <v>705</v>
      </c>
      <c r="B125" s="247"/>
      <c r="C125" s="280">
        <v>112</v>
      </c>
      <c r="D125" s="249" t="s">
        <v>1093</v>
      </c>
      <c r="E125" s="249" t="s">
        <v>1091</v>
      </c>
      <c r="F125" s="249" t="s">
        <v>847</v>
      </c>
      <c r="G125" s="297" t="s">
        <v>707</v>
      </c>
      <c r="H125" s="250">
        <v>0</v>
      </c>
      <c r="I125" s="250"/>
      <c r="J125" s="250">
        <v>0</v>
      </c>
      <c r="K125" s="250"/>
      <c r="L125" s="250">
        <v>0</v>
      </c>
      <c r="M125" s="251" t="str">
        <f t="shared" si="3"/>
        <v>NA</v>
      </c>
      <c r="N125" s="251" t="str">
        <f t="shared" si="4"/>
        <v>NA</v>
      </c>
      <c r="O125" s="250">
        <v>0</v>
      </c>
      <c r="P125" s="251" t="str">
        <f t="shared" si="5"/>
        <v>NA</v>
      </c>
      <c r="Q125" s="298" t="s">
        <v>848</v>
      </c>
      <c r="R125" s="299" t="s">
        <v>849</v>
      </c>
      <c r="S125" s="299" t="s">
        <v>832</v>
      </c>
      <c r="T125" s="299" t="s">
        <v>832</v>
      </c>
      <c r="U125" s="299" t="s">
        <v>832</v>
      </c>
      <c r="V125" s="299" t="s">
        <v>832</v>
      </c>
      <c r="W125" s="299" t="s">
        <v>832</v>
      </c>
      <c r="X125" s="299" t="s">
        <v>832</v>
      </c>
      <c r="Y125" s="257"/>
    </row>
    <row r="126" spans="1:25" ht="12.75" customHeight="1" x14ac:dyDescent="0.2">
      <c r="A126" s="229" t="s">
        <v>705</v>
      </c>
      <c r="B126" s="247"/>
      <c r="C126" s="280">
        <v>113</v>
      </c>
      <c r="D126" s="249" t="s">
        <v>1094</v>
      </c>
      <c r="E126" s="249" t="s">
        <v>1091</v>
      </c>
      <c r="F126" s="249" t="s">
        <v>822</v>
      </c>
      <c r="G126" s="281" t="s">
        <v>813</v>
      </c>
      <c r="H126" s="250">
        <v>84658.22</v>
      </c>
      <c r="I126" s="250"/>
      <c r="J126" s="250">
        <v>81097.838900000002</v>
      </c>
      <c r="K126" s="250"/>
      <c r="L126" s="250">
        <v>84660</v>
      </c>
      <c r="M126" s="251">
        <f t="shared" si="3"/>
        <v>4.2055940935209819E-2</v>
      </c>
      <c r="N126" s="251">
        <f t="shared" si="4"/>
        <v>4.3924241981249605E-2</v>
      </c>
      <c r="O126" s="250">
        <v>87255.430000000008</v>
      </c>
      <c r="P126" s="251">
        <f t="shared" si="5"/>
        <v>3.0657098984172071E-2</v>
      </c>
      <c r="Q126" s="251" t="s">
        <v>805</v>
      </c>
      <c r="R126" s="258"/>
      <c r="S126" s="258" t="s">
        <v>806</v>
      </c>
      <c r="T126" s="299" t="s">
        <v>809</v>
      </c>
      <c r="U126" s="282" t="s">
        <v>823</v>
      </c>
      <c r="V126" s="285">
        <v>824</v>
      </c>
      <c r="W126" s="286" t="s">
        <v>815</v>
      </c>
      <c r="X126" s="286" t="s">
        <v>816</v>
      </c>
      <c r="Y126" s="257"/>
    </row>
    <row r="127" spans="1:25" ht="12.75" customHeight="1" x14ac:dyDescent="0.2">
      <c r="A127" s="229" t="s">
        <v>705</v>
      </c>
      <c r="B127" s="247"/>
      <c r="C127" s="280">
        <v>114</v>
      </c>
      <c r="D127" s="249" t="s">
        <v>1095</v>
      </c>
      <c r="E127" s="249" t="s">
        <v>1091</v>
      </c>
      <c r="F127" s="249" t="s">
        <v>844</v>
      </c>
      <c r="G127" s="281" t="s">
        <v>813</v>
      </c>
      <c r="H127" s="250">
        <v>48170.42</v>
      </c>
      <c r="I127" s="250"/>
      <c r="J127" s="250">
        <v>46144.56</v>
      </c>
      <c r="K127" s="250"/>
      <c r="L127" s="250">
        <v>53477.67</v>
      </c>
      <c r="M127" s="251">
        <f t="shared" si="3"/>
        <v>4.2056099988333102E-2</v>
      </c>
      <c r="N127" s="251">
        <f t="shared" si="4"/>
        <v>0.1589160239040095</v>
      </c>
      <c r="O127" s="250">
        <v>55911.15</v>
      </c>
      <c r="P127" s="251">
        <f t="shared" si="5"/>
        <v>4.5504600331315918E-2</v>
      </c>
      <c r="Q127" s="251" t="s">
        <v>805</v>
      </c>
      <c r="R127" s="258"/>
      <c r="S127" s="258" t="s">
        <v>806</v>
      </c>
      <c r="T127" s="258" t="s">
        <v>807</v>
      </c>
      <c r="U127" s="282" t="s">
        <v>814</v>
      </c>
      <c r="V127" s="285">
        <v>124</v>
      </c>
      <c r="W127" s="286" t="s">
        <v>912</v>
      </c>
      <c r="X127" s="286" t="s">
        <v>815</v>
      </c>
      <c r="Y127" s="257"/>
    </row>
    <row r="128" spans="1:25" ht="12.75" customHeight="1" x14ac:dyDescent="0.2">
      <c r="A128" s="229" t="s">
        <v>705</v>
      </c>
      <c r="B128" s="247"/>
      <c r="C128" s="280">
        <v>115</v>
      </c>
      <c r="D128" s="249" t="s">
        <v>1096</v>
      </c>
      <c r="E128" s="249" t="s">
        <v>1097</v>
      </c>
      <c r="F128" s="249" t="s">
        <v>1098</v>
      </c>
      <c r="G128" s="281" t="s">
        <v>813</v>
      </c>
      <c r="H128" s="250">
        <v>14243.73</v>
      </c>
      <c r="I128" s="250"/>
      <c r="J128" s="250">
        <v>13644.6958</v>
      </c>
      <c r="K128" s="250"/>
      <c r="L128" s="250">
        <v>22165.38</v>
      </c>
      <c r="M128" s="251">
        <f t="shared" si="3"/>
        <v>4.2055992355934865E-2</v>
      </c>
      <c r="N128" s="251">
        <f t="shared" si="4"/>
        <v>0.62446860852698538</v>
      </c>
      <c r="O128" s="250">
        <v>23161.71</v>
      </c>
      <c r="P128" s="251">
        <f t="shared" si="5"/>
        <v>4.4949827162899893E-2</v>
      </c>
      <c r="Q128" s="251" t="s">
        <v>805</v>
      </c>
      <c r="R128" s="258"/>
      <c r="S128" s="258" t="s">
        <v>904</v>
      </c>
      <c r="T128" s="258" t="s">
        <v>807</v>
      </c>
      <c r="U128" s="282" t="s">
        <v>814</v>
      </c>
      <c r="V128" s="285">
        <v>55</v>
      </c>
      <c r="W128" s="286" t="s">
        <v>816</v>
      </c>
      <c r="X128" s="286" t="s">
        <v>816</v>
      </c>
      <c r="Y128" s="257"/>
    </row>
    <row r="129" spans="1:25" ht="12.75" customHeight="1" x14ac:dyDescent="0.2">
      <c r="A129" s="229" t="s">
        <v>705</v>
      </c>
      <c r="B129" s="247"/>
      <c r="C129" s="280">
        <v>116</v>
      </c>
      <c r="D129" s="249" t="s">
        <v>1099</v>
      </c>
      <c r="E129" s="249" t="s">
        <v>1100</v>
      </c>
      <c r="F129" s="249" t="s">
        <v>886</v>
      </c>
      <c r="G129" s="281" t="s">
        <v>813</v>
      </c>
      <c r="H129" s="250">
        <v>21290.300000000003</v>
      </c>
      <c r="I129" s="250"/>
      <c r="J129" s="250">
        <v>17578.737099999998</v>
      </c>
      <c r="K129" s="250"/>
      <c r="L129" s="250">
        <v>25063.21</v>
      </c>
      <c r="M129" s="251">
        <f t="shared" si="3"/>
        <v>0.1743311695936649</v>
      </c>
      <c r="N129" s="251">
        <f t="shared" si="4"/>
        <v>0.42576852122101544</v>
      </c>
      <c r="O129" s="250">
        <v>25888.160000000003</v>
      </c>
      <c r="P129" s="251">
        <f t="shared" si="5"/>
        <v>3.2914778274610652E-2</v>
      </c>
      <c r="Q129" s="251" t="s">
        <v>805</v>
      </c>
      <c r="R129" s="258"/>
      <c r="S129" s="258" t="s">
        <v>806</v>
      </c>
      <c r="T129" s="258" t="s">
        <v>807</v>
      </c>
      <c r="U129" s="282" t="s">
        <v>823</v>
      </c>
      <c r="V129" s="285">
        <v>826</v>
      </c>
      <c r="W129" s="286" t="s">
        <v>824</v>
      </c>
      <c r="X129" s="286" t="s">
        <v>824</v>
      </c>
      <c r="Y129" s="257"/>
    </row>
    <row r="130" spans="1:25" ht="12.75" customHeight="1" x14ac:dyDescent="0.2">
      <c r="A130" s="229" t="s">
        <v>705</v>
      </c>
      <c r="B130" s="247"/>
      <c r="C130" s="280">
        <v>117</v>
      </c>
      <c r="D130" s="249" t="s">
        <v>1101</v>
      </c>
      <c r="E130" s="249" t="s">
        <v>1102</v>
      </c>
      <c r="F130" s="249" t="s">
        <v>949</v>
      </c>
      <c r="G130" s="281" t="s">
        <v>804</v>
      </c>
      <c r="H130" s="250">
        <v>112700.21</v>
      </c>
      <c r="I130" s="250"/>
      <c r="J130" s="250">
        <v>107960.48310000001</v>
      </c>
      <c r="K130" s="250"/>
      <c r="L130" s="250">
        <v>120653.72</v>
      </c>
      <c r="M130" s="251">
        <f t="shared" si="3"/>
        <v>4.2056060942566066E-2</v>
      </c>
      <c r="N130" s="251">
        <f t="shared" si="4"/>
        <v>0.11757299092708476</v>
      </c>
      <c r="O130" s="250">
        <v>133039.81</v>
      </c>
      <c r="P130" s="251">
        <f t="shared" si="5"/>
        <v>0.10265816918036175</v>
      </c>
      <c r="Q130" s="251" t="s">
        <v>805</v>
      </c>
      <c r="R130" s="258"/>
      <c r="S130" s="258" t="s">
        <v>806</v>
      </c>
      <c r="T130" s="258" t="s">
        <v>807</v>
      </c>
      <c r="U130" s="282" t="s">
        <v>1103</v>
      </c>
      <c r="V130" s="285">
        <v>824</v>
      </c>
      <c r="W130" s="286" t="s">
        <v>912</v>
      </c>
      <c r="X130" s="286" t="s">
        <v>874</v>
      </c>
      <c r="Y130" s="257"/>
    </row>
    <row r="131" spans="1:25" ht="12.75" customHeight="1" x14ac:dyDescent="0.2">
      <c r="A131" s="229" t="s">
        <v>705</v>
      </c>
      <c r="B131" s="247"/>
      <c r="C131" s="280">
        <v>118</v>
      </c>
      <c r="D131" s="249" t="s">
        <v>1104</v>
      </c>
      <c r="E131" s="249" t="s">
        <v>1105</v>
      </c>
      <c r="F131" s="249" t="s">
        <v>1106</v>
      </c>
      <c r="G131" s="281" t="s">
        <v>813</v>
      </c>
      <c r="H131" s="250">
        <v>520258.19</v>
      </c>
      <c r="I131" s="250"/>
      <c r="J131" s="250">
        <v>342585.57980000001</v>
      </c>
      <c r="K131" s="250"/>
      <c r="L131" s="250">
        <v>307178.36000000004</v>
      </c>
      <c r="M131" s="251">
        <f t="shared" si="3"/>
        <v>0.34150853098535555</v>
      </c>
      <c r="N131" s="251">
        <f t="shared" si="4"/>
        <v>0.10335291935133564</v>
      </c>
      <c r="O131" s="250">
        <v>316517.60000000003</v>
      </c>
      <c r="P131" s="251">
        <f t="shared" si="5"/>
        <v>3.0403313566749916E-2</v>
      </c>
      <c r="Q131" s="251" t="s">
        <v>805</v>
      </c>
      <c r="R131" s="258"/>
      <c r="S131" s="258" t="s">
        <v>806</v>
      </c>
      <c r="T131" s="258" t="s">
        <v>807</v>
      </c>
      <c r="U131" s="282" t="s">
        <v>823</v>
      </c>
      <c r="V131" s="285">
        <v>824</v>
      </c>
      <c r="W131" s="286" t="s">
        <v>816</v>
      </c>
      <c r="X131" s="286" t="s">
        <v>816</v>
      </c>
      <c r="Y131" s="257"/>
    </row>
    <row r="132" spans="1:25" ht="12.75" customHeight="1" x14ac:dyDescent="0.2">
      <c r="A132" s="229" t="s">
        <v>705</v>
      </c>
      <c r="B132" s="247"/>
      <c r="C132" s="280">
        <v>119</v>
      </c>
      <c r="D132" s="249" t="s">
        <v>1107</v>
      </c>
      <c r="E132" s="249" t="s">
        <v>1108</v>
      </c>
      <c r="F132" s="249" t="s">
        <v>1109</v>
      </c>
      <c r="G132" s="281" t="s">
        <v>813</v>
      </c>
      <c r="H132" s="250">
        <v>53856.770000000004</v>
      </c>
      <c r="I132" s="250"/>
      <c r="J132" s="250">
        <v>51591.750100000005</v>
      </c>
      <c r="K132" s="250"/>
      <c r="L132" s="250">
        <v>53946.96</v>
      </c>
      <c r="M132" s="251">
        <f t="shared" si="3"/>
        <v>4.205636357323321E-2</v>
      </c>
      <c r="N132" s="251">
        <f t="shared" si="4"/>
        <v>4.5650901460696801E-2</v>
      </c>
      <c r="O132" s="250">
        <v>57902.100000000006</v>
      </c>
      <c r="P132" s="251">
        <f t="shared" si="5"/>
        <v>7.3315345294711814E-2</v>
      </c>
      <c r="Q132" s="251" t="s">
        <v>805</v>
      </c>
      <c r="R132" s="258"/>
      <c r="S132" s="258" t="s">
        <v>806</v>
      </c>
      <c r="T132" s="258" t="s">
        <v>807</v>
      </c>
      <c r="U132" s="282" t="s">
        <v>814</v>
      </c>
      <c r="V132" s="283" t="s">
        <v>809</v>
      </c>
      <c r="W132" s="284" t="s">
        <v>809</v>
      </c>
      <c r="X132" s="284" t="s">
        <v>809</v>
      </c>
      <c r="Y132" s="257"/>
    </row>
    <row r="133" spans="1:25" ht="12.75" customHeight="1" x14ac:dyDescent="0.2">
      <c r="A133" s="229" t="s">
        <v>705</v>
      </c>
      <c r="B133" s="247"/>
      <c r="C133" s="280">
        <v>120</v>
      </c>
      <c r="D133" s="249" t="s">
        <v>1110</v>
      </c>
      <c r="E133" s="249" t="s">
        <v>1111</v>
      </c>
      <c r="F133" s="249" t="s">
        <v>886</v>
      </c>
      <c r="G133" s="281" t="s">
        <v>813</v>
      </c>
      <c r="H133" s="250">
        <v>26433.85</v>
      </c>
      <c r="I133" s="250"/>
      <c r="J133" s="250">
        <v>25322.1518</v>
      </c>
      <c r="K133" s="250"/>
      <c r="L133" s="250">
        <v>27691.709999999995</v>
      </c>
      <c r="M133" s="251">
        <f t="shared" si="3"/>
        <v>4.2055856411381577E-2</v>
      </c>
      <c r="N133" s="251">
        <f t="shared" si="4"/>
        <v>9.3576494553673589E-2</v>
      </c>
      <c r="O133" s="250">
        <v>29002.019999999997</v>
      </c>
      <c r="P133" s="251">
        <f t="shared" si="5"/>
        <v>4.7317771275230076E-2</v>
      </c>
      <c r="Q133" s="251" t="s">
        <v>805</v>
      </c>
      <c r="R133" s="258"/>
      <c r="S133" s="258" t="s">
        <v>806</v>
      </c>
      <c r="T133" s="258" t="s">
        <v>807</v>
      </c>
      <c r="U133" s="282" t="s">
        <v>814</v>
      </c>
      <c r="V133" s="285">
        <v>96</v>
      </c>
      <c r="W133" s="286" t="s">
        <v>824</v>
      </c>
      <c r="X133" s="286" t="s">
        <v>824</v>
      </c>
      <c r="Y133" s="257"/>
    </row>
    <row r="134" spans="1:25" ht="12.75" customHeight="1" x14ac:dyDescent="0.2">
      <c r="A134" s="229" t="s">
        <v>705</v>
      </c>
      <c r="B134" s="247"/>
      <c r="C134" s="280">
        <v>121</v>
      </c>
      <c r="D134" s="249" t="s">
        <v>1112</v>
      </c>
      <c r="E134" s="249" t="s">
        <v>1113</v>
      </c>
      <c r="F134" s="249" t="s">
        <v>803</v>
      </c>
      <c r="G134" s="281" t="s">
        <v>804</v>
      </c>
      <c r="H134" s="250">
        <v>40432.239999999998</v>
      </c>
      <c r="I134" s="250"/>
      <c r="J134" s="250">
        <v>36461.5435</v>
      </c>
      <c r="K134" s="250"/>
      <c r="L134" s="250">
        <v>43986.619999999995</v>
      </c>
      <c r="M134" s="251">
        <f t="shared" si="3"/>
        <v>9.8206196342324803E-2</v>
      </c>
      <c r="N134" s="251">
        <f t="shared" si="4"/>
        <v>0.20638392612205228</v>
      </c>
      <c r="O134" s="250">
        <v>45866.11</v>
      </c>
      <c r="P134" s="251">
        <f t="shared" si="5"/>
        <v>4.27286752198738E-2</v>
      </c>
      <c r="Q134" s="251" t="s">
        <v>805</v>
      </c>
      <c r="R134" s="258"/>
      <c r="S134" s="258" t="s">
        <v>806</v>
      </c>
      <c r="T134" s="258" t="s">
        <v>807</v>
      </c>
      <c r="U134" s="282" t="s">
        <v>808</v>
      </c>
      <c r="V134" s="285">
        <v>178</v>
      </c>
      <c r="W134" s="286" t="s">
        <v>816</v>
      </c>
      <c r="X134" s="286" t="s">
        <v>824</v>
      </c>
      <c r="Y134" s="257"/>
    </row>
    <row r="135" spans="1:25" ht="12.75" customHeight="1" x14ac:dyDescent="0.2">
      <c r="A135" s="229" t="s">
        <v>705</v>
      </c>
      <c r="B135" s="247"/>
      <c r="C135" s="280">
        <v>122</v>
      </c>
      <c r="D135" s="249" t="s">
        <v>1114</v>
      </c>
      <c r="E135" s="249" t="s">
        <v>1115</v>
      </c>
      <c r="F135" s="249" t="s">
        <v>1116</v>
      </c>
      <c r="G135" s="281" t="s">
        <v>804</v>
      </c>
      <c r="H135" s="250">
        <v>18528.560000000001</v>
      </c>
      <c r="I135" s="250"/>
      <c r="J135" s="250">
        <v>17749.319</v>
      </c>
      <c r="K135" s="250"/>
      <c r="L135" s="250">
        <v>20909.72</v>
      </c>
      <c r="M135" s="251">
        <f t="shared" si="3"/>
        <v>4.2056209440992809E-2</v>
      </c>
      <c r="N135" s="251">
        <f t="shared" si="4"/>
        <v>0.17805759195606333</v>
      </c>
      <c r="O135" s="250">
        <v>22165.25</v>
      </c>
      <c r="P135" s="251">
        <f t="shared" si="5"/>
        <v>6.0045280376781647E-2</v>
      </c>
      <c r="Q135" s="251" t="s">
        <v>805</v>
      </c>
      <c r="R135" s="258"/>
      <c r="S135" s="258" t="s">
        <v>806</v>
      </c>
      <c r="T135" s="258" t="s">
        <v>807</v>
      </c>
      <c r="U135" s="282" t="s">
        <v>808</v>
      </c>
      <c r="V135" s="283" t="s">
        <v>809</v>
      </c>
      <c r="W135" s="284" t="s">
        <v>809</v>
      </c>
      <c r="X135" s="284" t="s">
        <v>809</v>
      </c>
      <c r="Y135" s="257"/>
    </row>
    <row r="136" spans="1:25" ht="12.75" customHeight="1" x14ac:dyDescent="0.2">
      <c r="A136" s="229" t="s">
        <v>705</v>
      </c>
      <c r="B136" s="247"/>
      <c r="C136" s="280">
        <v>123</v>
      </c>
      <c r="D136" s="249" t="s">
        <v>1117</v>
      </c>
      <c r="E136" s="249" t="s">
        <v>1118</v>
      </c>
      <c r="F136" s="249" t="s">
        <v>866</v>
      </c>
      <c r="G136" s="281" t="s">
        <v>813</v>
      </c>
      <c r="H136" s="250">
        <v>69353.420000000013</v>
      </c>
      <c r="I136" s="250"/>
      <c r="J136" s="250">
        <v>66436.677999999985</v>
      </c>
      <c r="K136" s="250"/>
      <c r="L136" s="250">
        <v>86168.459999999992</v>
      </c>
      <c r="M136" s="251">
        <f t="shared" si="3"/>
        <v>4.2056210061450855E-2</v>
      </c>
      <c r="N136" s="251">
        <f t="shared" si="4"/>
        <v>0.29700133411246138</v>
      </c>
      <c r="O136" s="250">
        <v>89850.299999999988</v>
      </c>
      <c r="P136" s="251">
        <f t="shared" si="5"/>
        <v>4.2728395053131932E-2</v>
      </c>
      <c r="Q136" s="251" t="s">
        <v>805</v>
      </c>
      <c r="R136" s="258"/>
      <c r="S136" s="258" t="s">
        <v>823</v>
      </c>
      <c r="T136" s="258" t="s">
        <v>807</v>
      </c>
      <c r="U136" s="282" t="s">
        <v>823</v>
      </c>
      <c r="V136" s="285">
        <v>824</v>
      </c>
      <c r="W136" s="286" t="s">
        <v>815</v>
      </c>
      <c r="X136" s="286" t="s">
        <v>816</v>
      </c>
      <c r="Y136" s="257"/>
    </row>
    <row r="137" spans="1:25" ht="12.75" customHeight="1" x14ac:dyDescent="0.2">
      <c r="A137" s="229" t="s">
        <v>705</v>
      </c>
      <c r="B137" s="247"/>
      <c r="C137" s="280">
        <v>124</v>
      </c>
      <c r="D137" s="249" t="s">
        <v>1119</v>
      </c>
      <c r="E137" s="249" t="s">
        <v>1120</v>
      </c>
      <c r="F137" s="249" t="s">
        <v>931</v>
      </c>
      <c r="G137" s="281" t="s">
        <v>813</v>
      </c>
      <c r="H137" s="250">
        <v>79025.06</v>
      </c>
      <c r="I137" s="250"/>
      <c r="J137" s="250">
        <v>70029.312000000005</v>
      </c>
      <c r="K137" s="250"/>
      <c r="L137" s="250">
        <v>83990.14</v>
      </c>
      <c r="M137" s="251">
        <f t="shared" si="3"/>
        <v>0.11383411793676579</v>
      </c>
      <c r="N137" s="251">
        <f t="shared" si="4"/>
        <v>0.19935692071342917</v>
      </c>
      <c r="O137" s="250">
        <v>85847.030000000013</v>
      </c>
      <c r="P137" s="251">
        <f t="shared" si="5"/>
        <v>2.2108428441719636E-2</v>
      </c>
      <c r="Q137" s="251" t="s">
        <v>805</v>
      </c>
      <c r="R137" s="258"/>
      <c r="S137" s="258" t="s">
        <v>904</v>
      </c>
      <c r="T137" s="258" t="s">
        <v>807</v>
      </c>
      <c r="U137" s="282" t="s">
        <v>814</v>
      </c>
      <c r="V137" s="285">
        <v>105</v>
      </c>
      <c r="W137" s="286" t="s">
        <v>824</v>
      </c>
      <c r="X137" s="286" t="s">
        <v>824</v>
      </c>
      <c r="Y137" s="257"/>
    </row>
    <row r="138" spans="1:25" ht="12.75" customHeight="1" x14ac:dyDescent="0.2">
      <c r="A138" s="229" t="s">
        <v>705</v>
      </c>
      <c r="B138" s="247"/>
      <c r="C138" s="280">
        <v>125</v>
      </c>
      <c r="D138" s="249" t="s">
        <v>1121</v>
      </c>
      <c r="E138" s="249" t="s">
        <v>1122</v>
      </c>
      <c r="F138" s="249" t="s">
        <v>1123</v>
      </c>
      <c r="G138" s="297" t="s">
        <v>707</v>
      </c>
      <c r="H138" s="250">
        <v>0</v>
      </c>
      <c r="I138" s="250"/>
      <c r="J138" s="250">
        <v>0</v>
      </c>
      <c r="K138" s="250"/>
      <c r="L138" s="250">
        <v>0</v>
      </c>
      <c r="M138" s="251" t="str">
        <f t="shared" si="3"/>
        <v>NA</v>
      </c>
      <c r="N138" s="251" t="str">
        <f t="shared" si="4"/>
        <v>NA</v>
      </c>
      <c r="O138" s="250">
        <v>0</v>
      </c>
      <c r="P138" s="251" t="str">
        <f t="shared" si="5"/>
        <v>NA</v>
      </c>
      <c r="Q138" s="298" t="s">
        <v>848</v>
      </c>
      <c r="R138" s="299" t="s">
        <v>849</v>
      </c>
      <c r="S138" s="299" t="s">
        <v>832</v>
      </c>
      <c r="T138" s="299" t="s">
        <v>832</v>
      </c>
      <c r="U138" s="299" t="s">
        <v>832</v>
      </c>
      <c r="V138" s="299" t="s">
        <v>832</v>
      </c>
      <c r="W138" s="299" t="s">
        <v>832</v>
      </c>
      <c r="X138" s="299" t="s">
        <v>832</v>
      </c>
      <c r="Y138" s="257"/>
    </row>
    <row r="139" spans="1:25" ht="12.75" customHeight="1" x14ac:dyDescent="0.2">
      <c r="A139" s="229" t="s">
        <v>705</v>
      </c>
      <c r="B139" s="247"/>
      <c r="C139" s="280">
        <v>126</v>
      </c>
      <c r="D139" s="249" t="s">
        <v>1124</v>
      </c>
      <c r="E139" s="249" t="s">
        <v>1125</v>
      </c>
      <c r="F139" s="249" t="s">
        <v>940</v>
      </c>
      <c r="G139" s="281" t="s">
        <v>804</v>
      </c>
      <c r="H139" s="250">
        <v>155107.46000000002</v>
      </c>
      <c r="I139" s="250"/>
      <c r="J139" s="250">
        <v>148584.24900000001</v>
      </c>
      <c r="K139" s="250"/>
      <c r="L139" s="250">
        <v>155103.38999999998</v>
      </c>
      <c r="M139" s="251">
        <f t="shared" si="3"/>
        <v>4.2056075188130919E-2</v>
      </c>
      <c r="N139" s="251">
        <f t="shared" si="4"/>
        <v>4.3875047616924547E-2</v>
      </c>
      <c r="O139" s="250">
        <v>175582.71000000002</v>
      </c>
      <c r="P139" s="251">
        <f t="shared" si="5"/>
        <v>0.13203657250818335</v>
      </c>
      <c r="Q139" s="251" t="s">
        <v>805</v>
      </c>
      <c r="R139" s="258"/>
      <c r="S139" s="258" t="s">
        <v>925</v>
      </c>
      <c r="T139" s="299" t="s">
        <v>809</v>
      </c>
      <c r="U139" s="282" t="s">
        <v>1103</v>
      </c>
      <c r="V139" s="285">
        <v>798</v>
      </c>
      <c r="W139" s="286" t="s">
        <v>824</v>
      </c>
      <c r="X139" s="286" t="s">
        <v>824</v>
      </c>
      <c r="Y139" s="257"/>
    </row>
    <row r="140" spans="1:25" ht="12.75" customHeight="1" x14ac:dyDescent="0.2">
      <c r="A140" s="229" t="s">
        <v>705</v>
      </c>
      <c r="B140" s="247"/>
      <c r="C140" s="280">
        <v>127</v>
      </c>
      <c r="D140" s="249" t="s">
        <v>1126</v>
      </c>
      <c r="E140" s="249" t="s">
        <v>1127</v>
      </c>
      <c r="F140" s="249" t="s">
        <v>886</v>
      </c>
      <c r="G140" s="281" t="s">
        <v>813</v>
      </c>
      <c r="H140" s="250">
        <v>422211.5799999999</v>
      </c>
      <c r="I140" s="250"/>
      <c r="J140" s="250">
        <v>404455.03189999994</v>
      </c>
      <c r="K140" s="250"/>
      <c r="L140" s="250">
        <v>962787.09999999986</v>
      </c>
      <c r="M140" s="251">
        <f t="shared" si="3"/>
        <v>4.205604237572063E-2</v>
      </c>
      <c r="N140" s="251">
        <f t="shared" si="4"/>
        <v>1.3804552399240406</v>
      </c>
      <c r="O140" s="250">
        <v>985081.99</v>
      </c>
      <c r="P140" s="251">
        <f t="shared" si="5"/>
        <v>2.315661479053898E-2</v>
      </c>
      <c r="Q140" s="251" t="s">
        <v>805</v>
      </c>
      <c r="R140" s="258"/>
      <c r="S140" s="258" t="s">
        <v>806</v>
      </c>
      <c r="T140" s="258" t="s">
        <v>807</v>
      </c>
      <c r="U140" s="282" t="s">
        <v>823</v>
      </c>
      <c r="V140" s="285">
        <v>775</v>
      </c>
      <c r="W140" s="286" t="s">
        <v>824</v>
      </c>
      <c r="X140" s="286" t="s">
        <v>824</v>
      </c>
      <c r="Y140" s="257"/>
    </row>
    <row r="141" spans="1:25" ht="12.75" customHeight="1" x14ac:dyDescent="0.2">
      <c r="B141" s="247"/>
      <c r="C141" s="280">
        <v>128</v>
      </c>
      <c r="D141" s="249" t="s">
        <v>1128</v>
      </c>
      <c r="E141" s="249" t="s">
        <v>1129</v>
      </c>
      <c r="F141" s="249" t="s">
        <v>880</v>
      </c>
      <c r="G141" s="281" t="s">
        <v>813</v>
      </c>
      <c r="H141" s="250">
        <v>14556.169999999998</v>
      </c>
      <c r="I141" s="250"/>
      <c r="J141" s="250">
        <v>13944.008899999999</v>
      </c>
      <c r="K141" s="250"/>
      <c r="L141" s="250">
        <v>14556.3</v>
      </c>
      <c r="M141" s="251">
        <f t="shared" si="3"/>
        <v>4.2055094162818892E-2</v>
      </c>
      <c r="N141" s="251">
        <f t="shared" si="4"/>
        <v>4.3910693430495473E-2</v>
      </c>
      <c r="O141" s="250">
        <v>15285.720000000001</v>
      </c>
      <c r="P141" s="251">
        <f t="shared" si="5"/>
        <v>5.0110261536242172E-2</v>
      </c>
      <c r="Q141" s="251" t="s">
        <v>805</v>
      </c>
      <c r="R141" s="258"/>
      <c r="S141" s="258" t="s">
        <v>806</v>
      </c>
      <c r="T141" s="258" t="s">
        <v>807</v>
      </c>
      <c r="U141" s="282" t="s">
        <v>814</v>
      </c>
      <c r="V141" s="285">
        <v>37</v>
      </c>
      <c r="W141" s="286" t="s">
        <v>874</v>
      </c>
      <c r="X141" s="286" t="s">
        <v>816</v>
      </c>
      <c r="Y141" s="257"/>
    </row>
    <row r="142" spans="1:25" ht="12.75" customHeight="1" x14ac:dyDescent="0.2">
      <c r="B142" s="247"/>
      <c r="C142" s="280">
        <v>129</v>
      </c>
      <c r="D142" s="249" t="s">
        <v>1130</v>
      </c>
      <c r="E142" s="249" t="s">
        <v>1131</v>
      </c>
      <c r="F142" s="249" t="s">
        <v>869</v>
      </c>
      <c r="G142" s="281" t="s">
        <v>813</v>
      </c>
      <c r="H142" s="250">
        <v>3739.95</v>
      </c>
      <c r="I142" s="250"/>
      <c r="J142" s="250">
        <v>3582.6779999999999</v>
      </c>
      <c r="K142" s="250"/>
      <c r="L142" s="250">
        <v>4733.8599999999997</v>
      </c>
      <c r="M142" s="251">
        <f t="shared" ref="M142:M205" si="6">IF(H142&gt;0,ABS((J142-H142)/H142),"NA")</f>
        <v>4.2051899089560002E-2</v>
      </c>
      <c r="N142" s="251">
        <f t="shared" ref="N142:N205" si="7">IF(J142&gt;0,ABS((L142-J142)/J142),"NA")</f>
        <v>0.32131885701143109</v>
      </c>
      <c r="O142" s="250">
        <v>4971.07</v>
      </c>
      <c r="P142" s="251">
        <f t="shared" ref="P142:P205" si="8">IF(L142&gt;0,ABS((O142-L142)/L142),"NA")</f>
        <v>5.0109213200221395E-2</v>
      </c>
      <c r="Q142" s="251" t="s">
        <v>805</v>
      </c>
      <c r="R142" s="258"/>
      <c r="S142" s="258" t="s">
        <v>806</v>
      </c>
      <c r="T142" s="258" t="s">
        <v>807</v>
      </c>
      <c r="U142" s="282" t="s">
        <v>814</v>
      </c>
      <c r="V142" s="285">
        <v>37</v>
      </c>
      <c r="W142" s="286" t="s">
        <v>874</v>
      </c>
      <c r="X142" s="286" t="s">
        <v>816</v>
      </c>
      <c r="Y142" s="257"/>
    </row>
    <row r="143" spans="1:25" ht="12.75" customHeight="1" x14ac:dyDescent="0.2">
      <c r="A143" s="229" t="s">
        <v>705</v>
      </c>
      <c r="B143" s="247"/>
      <c r="C143" s="280">
        <v>130</v>
      </c>
      <c r="D143" s="249" t="s">
        <v>1132</v>
      </c>
      <c r="E143" s="249" t="s">
        <v>1133</v>
      </c>
      <c r="F143" s="249" t="s">
        <v>852</v>
      </c>
      <c r="G143" s="297" t="s">
        <v>707</v>
      </c>
      <c r="H143" s="250">
        <v>0</v>
      </c>
      <c r="I143" s="250"/>
      <c r="J143" s="250">
        <v>0</v>
      </c>
      <c r="K143" s="250"/>
      <c r="L143" s="250">
        <v>0</v>
      </c>
      <c r="M143" s="251" t="str">
        <f t="shared" si="6"/>
        <v>NA</v>
      </c>
      <c r="N143" s="251" t="str">
        <f t="shared" si="7"/>
        <v>NA</v>
      </c>
      <c r="O143" s="250">
        <v>0</v>
      </c>
      <c r="P143" s="251" t="str">
        <f t="shared" si="8"/>
        <v>NA</v>
      </c>
      <c r="Q143" s="298" t="s">
        <v>848</v>
      </c>
      <c r="R143" s="299" t="s">
        <v>849</v>
      </c>
      <c r="S143" s="299" t="s">
        <v>832</v>
      </c>
      <c r="T143" s="299" t="s">
        <v>832</v>
      </c>
      <c r="U143" s="299" t="s">
        <v>832</v>
      </c>
      <c r="V143" s="299" t="s">
        <v>832</v>
      </c>
      <c r="W143" s="299" t="s">
        <v>832</v>
      </c>
      <c r="X143" s="299" t="s">
        <v>832</v>
      </c>
      <c r="Y143" s="257"/>
    </row>
    <row r="144" spans="1:25" ht="12.75" customHeight="1" x14ac:dyDescent="0.2">
      <c r="A144" s="229" t="s">
        <v>705</v>
      </c>
      <c r="B144" s="247"/>
      <c r="C144" s="280">
        <v>131</v>
      </c>
      <c r="D144" s="249" t="s">
        <v>1134</v>
      </c>
      <c r="E144" s="249" t="s">
        <v>1135</v>
      </c>
      <c r="F144" s="249" t="s">
        <v>866</v>
      </c>
      <c r="G144" s="281" t="s">
        <v>813</v>
      </c>
      <c r="H144" s="250">
        <v>23385.54</v>
      </c>
      <c r="I144" s="250"/>
      <c r="J144" s="250">
        <v>22402.0301</v>
      </c>
      <c r="K144" s="250"/>
      <c r="L144" s="250">
        <v>35203.89</v>
      </c>
      <c r="M144" s="251">
        <f t="shared" si="6"/>
        <v>4.2056326259731477E-2</v>
      </c>
      <c r="N144" s="251">
        <f t="shared" si="7"/>
        <v>0.57145981158198689</v>
      </c>
      <c r="O144" s="250">
        <v>36639.040000000001</v>
      </c>
      <c r="P144" s="251">
        <f t="shared" si="8"/>
        <v>4.0766801623343368E-2</v>
      </c>
      <c r="Q144" s="251" t="s">
        <v>805</v>
      </c>
      <c r="R144" s="258"/>
      <c r="S144" s="258" t="s">
        <v>823</v>
      </c>
      <c r="T144" s="258" t="s">
        <v>807</v>
      </c>
      <c r="U144" s="282" t="s">
        <v>814</v>
      </c>
      <c r="V144" s="285">
        <v>103</v>
      </c>
      <c r="W144" s="286" t="s">
        <v>816</v>
      </c>
      <c r="X144" s="286" t="s">
        <v>816</v>
      </c>
      <c r="Y144" s="257"/>
    </row>
    <row r="145" spans="1:25" ht="12.75" customHeight="1" x14ac:dyDescent="0.2">
      <c r="A145" s="229" t="s">
        <v>705</v>
      </c>
      <c r="B145" s="247"/>
      <c r="C145" s="280">
        <v>132</v>
      </c>
      <c r="D145" s="249" t="s">
        <v>1136</v>
      </c>
      <c r="E145" s="249" t="s">
        <v>1137</v>
      </c>
      <c r="F145" s="249" t="s">
        <v>812</v>
      </c>
      <c r="G145" s="281" t="s">
        <v>813</v>
      </c>
      <c r="H145" s="250">
        <v>22484.17</v>
      </c>
      <c r="I145" s="250"/>
      <c r="J145" s="250">
        <v>21538.58</v>
      </c>
      <c r="K145" s="250"/>
      <c r="L145" s="250">
        <v>19040.61</v>
      </c>
      <c r="M145" s="251">
        <f t="shared" si="6"/>
        <v>4.2055810821568979E-2</v>
      </c>
      <c r="N145" s="251">
        <f t="shared" si="7"/>
        <v>0.11597654070045477</v>
      </c>
      <c r="O145" s="250">
        <v>20147.78</v>
      </c>
      <c r="P145" s="251">
        <f t="shared" si="8"/>
        <v>5.8147821944780034E-2</v>
      </c>
      <c r="Q145" s="251" t="s">
        <v>805</v>
      </c>
      <c r="R145" s="258"/>
      <c r="S145" s="258" t="s">
        <v>806</v>
      </c>
      <c r="T145" s="258" t="s">
        <v>807</v>
      </c>
      <c r="U145" s="282" t="s">
        <v>823</v>
      </c>
      <c r="V145" s="285">
        <v>826</v>
      </c>
      <c r="W145" s="286" t="s">
        <v>824</v>
      </c>
      <c r="X145" s="286" t="s">
        <v>816</v>
      </c>
      <c r="Y145" s="257"/>
    </row>
    <row r="146" spans="1:25" ht="12.75" customHeight="1" x14ac:dyDescent="0.2">
      <c r="A146" s="229" t="s">
        <v>705</v>
      </c>
      <c r="B146" s="247"/>
      <c r="C146" s="280">
        <v>133</v>
      </c>
      <c r="D146" s="249" t="s">
        <v>1138</v>
      </c>
      <c r="E146" s="249" t="s">
        <v>1139</v>
      </c>
      <c r="F146" s="249" t="s">
        <v>847</v>
      </c>
      <c r="G146" s="297" t="s">
        <v>707</v>
      </c>
      <c r="H146" s="250">
        <v>0</v>
      </c>
      <c r="I146" s="250"/>
      <c r="J146" s="250">
        <v>0</v>
      </c>
      <c r="K146" s="250"/>
      <c r="L146" s="250">
        <v>0</v>
      </c>
      <c r="M146" s="251" t="str">
        <f t="shared" si="6"/>
        <v>NA</v>
      </c>
      <c r="N146" s="251" t="str">
        <f t="shared" si="7"/>
        <v>NA</v>
      </c>
      <c r="O146" s="250">
        <v>0</v>
      </c>
      <c r="P146" s="251" t="str">
        <f t="shared" si="8"/>
        <v>NA</v>
      </c>
      <c r="Q146" s="298" t="s">
        <v>848</v>
      </c>
      <c r="R146" s="299" t="s">
        <v>849</v>
      </c>
      <c r="S146" s="299" t="s">
        <v>832</v>
      </c>
      <c r="T146" s="299" t="s">
        <v>832</v>
      </c>
      <c r="U146" s="299" t="s">
        <v>832</v>
      </c>
      <c r="V146" s="299" t="s">
        <v>832</v>
      </c>
      <c r="W146" s="299" t="s">
        <v>832</v>
      </c>
      <c r="X146" s="299" t="s">
        <v>832</v>
      </c>
      <c r="Y146" s="257"/>
    </row>
    <row r="147" spans="1:25" ht="12.75" customHeight="1" x14ac:dyDescent="0.2">
      <c r="A147" s="229" t="s">
        <v>705</v>
      </c>
      <c r="B147" s="247"/>
      <c r="C147" s="280">
        <v>134</v>
      </c>
      <c r="D147" s="249" t="s">
        <v>1140</v>
      </c>
      <c r="E147" s="249" t="s">
        <v>1141</v>
      </c>
      <c r="F147" s="249" t="s">
        <v>1021</v>
      </c>
      <c r="G147" s="281" t="s">
        <v>813</v>
      </c>
      <c r="H147" s="250">
        <v>136965.94</v>
      </c>
      <c r="I147" s="250"/>
      <c r="J147" s="250">
        <v>131205.67659999998</v>
      </c>
      <c r="K147" s="250"/>
      <c r="L147" s="250">
        <v>136967.90000000002</v>
      </c>
      <c r="M147" s="251">
        <f t="shared" si="6"/>
        <v>4.2056173965586079E-2</v>
      </c>
      <c r="N147" s="251">
        <f t="shared" si="7"/>
        <v>4.3917485503062806E-2</v>
      </c>
      <c r="O147" s="250">
        <v>149335.04999999999</v>
      </c>
      <c r="P147" s="251">
        <f t="shared" si="8"/>
        <v>9.0292323967878341E-2</v>
      </c>
      <c r="Q147" s="251" t="s">
        <v>805</v>
      </c>
      <c r="R147" s="258"/>
      <c r="S147" s="258" t="s">
        <v>806</v>
      </c>
      <c r="T147" s="299" t="s">
        <v>809</v>
      </c>
      <c r="U147" s="282" t="s">
        <v>823</v>
      </c>
      <c r="V147" s="285">
        <v>824</v>
      </c>
      <c r="W147" s="286" t="s">
        <v>816</v>
      </c>
      <c r="X147" s="286" t="s">
        <v>815</v>
      </c>
      <c r="Y147" s="257"/>
    </row>
    <row r="148" spans="1:25" ht="12.75" customHeight="1" x14ac:dyDescent="0.2">
      <c r="A148" s="229" t="s">
        <v>705</v>
      </c>
      <c r="B148" s="247"/>
      <c r="C148" s="280">
        <v>135</v>
      </c>
      <c r="D148" s="249" t="s">
        <v>1142</v>
      </c>
      <c r="E148" s="249" t="s">
        <v>1143</v>
      </c>
      <c r="F148" s="249" t="s">
        <v>886</v>
      </c>
      <c r="G148" s="281" t="s">
        <v>813</v>
      </c>
      <c r="H148" s="250">
        <v>63652.820000000007</v>
      </c>
      <c r="I148" s="250"/>
      <c r="J148" s="250">
        <v>60975.849999999991</v>
      </c>
      <c r="K148" s="250"/>
      <c r="L148" s="250">
        <v>68660.66</v>
      </c>
      <c r="M148" s="251">
        <f t="shared" si="6"/>
        <v>4.2055795799777848E-2</v>
      </c>
      <c r="N148" s="251">
        <f t="shared" si="7"/>
        <v>0.1260303874402737</v>
      </c>
      <c r="O148" s="250">
        <v>71382.240000000005</v>
      </c>
      <c r="P148" s="251">
        <f t="shared" si="8"/>
        <v>3.9638127568246528E-2</v>
      </c>
      <c r="Q148" s="251" t="s">
        <v>805</v>
      </c>
      <c r="R148" s="258"/>
      <c r="S148" s="258" t="s">
        <v>806</v>
      </c>
      <c r="T148" s="258" t="s">
        <v>807</v>
      </c>
      <c r="U148" s="282" t="s">
        <v>814</v>
      </c>
      <c r="V148" s="285">
        <v>235</v>
      </c>
      <c r="W148" s="286" t="s">
        <v>824</v>
      </c>
      <c r="X148" s="286" t="s">
        <v>824</v>
      </c>
      <c r="Y148" s="257"/>
    </row>
    <row r="149" spans="1:25" ht="12.75" customHeight="1" x14ac:dyDescent="0.2">
      <c r="A149" s="229" t="s">
        <v>705</v>
      </c>
      <c r="B149" s="247"/>
      <c r="C149" s="280">
        <v>136</v>
      </c>
      <c r="D149" s="249" t="s">
        <v>1144</v>
      </c>
      <c r="E149" s="249" t="s">
        <v>1145</v>
      </c>
      <c r="F149" s="249" t="s">
        <v>847</v>
      </c>
      <c r="G149" s="297" t="s">
        <v>707</v>
      </c>
      <c r="H149" s="250">
        <v>0</v>
      </c>
      <c r="I149" s="250"/>
      <c r="J149" s="250">
        <v>0</v>
      </c>
      <c r="K149" s="250"/>
      <c r="L149" s="250">
        <v>0</v>
      </c>
      <c r="M149" s="251" t="str">
        <f t="shared" si="6"/>
        <v>NA</v>
      </c>
      <c r="N149" s="251" t="str">
        <f t="shared" si="7"/>
        <v>NA</v>
      </c>
      <c r="O149" s="250">
        <v>0</v>
      </c>
      <c r="P149" s="251" t="str">
        <f t="shared" si="8"/>
        <v>NA</v>
      </c>
      <c r="Q149" s="298" t="s">
        <v>848</v>
      </c>
      <c r="R149" s="299" t="s">
        <v>849</v>
      </c>
      <c r="S149" s="299" t="s">
        <v>832</v>
      </c>
      <c r="T149" s="299" t="s">
        <v>832</v>
      </c>
      <c r="U149" s="299" t="s">
        <v>832</v>
      </c>
      <c r="V149" s="299" t="s">
        <v>832</v>
      </c>
      <c r="W149" s="299" t="s">
        <v>832</v>
      </c>
      <c r="X149" s="299" t="s">
        <v>832</v>
      </c>
      <c r="Y149" s="257"/>
    </row>
    <row r="150" spans="1:25" ht="12.75" customHeight="1" x14ac:dyDescent="0.2">
      <c r="A150" s="229" t="s">
        <v>705</v>
      </c>
      <c r="B150" s="247"/>
      <c r="C150" s="280">
        <v>137</v>
      </c>
      <c r="D150" s="249" t="s">
        <v>1146</v>
      </c>
      <c r="E150" s="249" t="s">
        <v>1147</v>
      </c>
      <c r="F150" s="249" t="s">
        <v>869</v>
      </c>
      <c r="G150" s="281" t="s">
        <v>813</v>
      </c>
      <c r="H150" s="250">
        <v>14475.38</v>
      </c>
      <c r="I150" s="250"/>
      <c r="J150" s="250">
        <v>39279.142599999992</v>
      </c>
      <c r="K150" s="250"/>
      <c r="L150" s="250">
        <v>49328.319999999992</v>
      </c>
      <c r="M150" s="251">
        <f t="shared" si="6"/>
        <v>1.7135137454077196</v>
      </c>
      <c r="N150" s="251">
        <f t="shared" si="7"/>
        <v>0.2558400396448573</v>
      </c>
      <c r="O150" s="250">
        <v>50289.37999999999</v>
      </c>
      <c r="P150" s="251">
        <f t="shared" si="8"/>
        <v>1.948292583246293E-2</v>
      </c>
      <c r="Q150" s="251" t="s">
        <v>805</v>
      </c>
      <c r="R150" s="258"/>
      <c r="S150" s="258" t="s">
        <v>806</v>
      </c>
      <c r="T150" s="258" t="s">
        <v>807</v>
      </c>
      <c r="U150" s="282" t="s">
        <v>814</v>
      </c>
      <c r="V150" s="285">
        <v>147</v>
      </c>
      <c r="W150" s="286" t="s">
        <v>815</v>
      </c>
      <c r="X150" s="286" t="s">
        <v>816</v>
      </c>
      <c r="Y150" s="257"/>
    </row>
    <row r="151" spans="1:25" ht="12.75" customHeight="1" x14ac:dyDescent="0.2">
      <c r="A151" s="229" t="s">
        <v>705</v>
      </c>
      <c r="B151" s="247"/>
      <c r="C151" s="280">
        <v>138</v>
      </c>
      <c r="D151" s="249" t="s">
        <v>1148</v>
      </c>
      <c r="E151" s="249" t="s">
        <v>1149</v>
      </c>
      <c r="F151" s="249" t="s">
        <v>890</v>
      </c>
      <c r="G151" s="281" t="s">
        <v>813</v>
      </c>
      <c r="H151" s="250">
        <v>40669.19</v>
      </c>
      <c r="I151" s="250"/>
      <c r="J151" s="250">
        <v>38958.794800000003</v>
      </c>
      <c r="K151" s="250"/>
      <c r="L151" s="250">
        <v>47188.15</v>
      </c>
      <c r="M151" s="251">
        <f t="shared" si="6"/>
        <v>4.2056288802407887E-2</v>
      </c>
      <c r="N151" s="251">
        <f t="shared" si="7"/>
        <v>0.21123228380771156</v>
      </c>
      <c r="O151" s="250">
        <v>49552.78</v>
      </c>
      <c r="P151" s="251">
        <f t="shared" si="8"/>
        <v>5.0110673972173045E-2</v>
      </c>
      <c r="Q151" s="251" t="s">
        <v>805</v>
      </c>
      <c r="R151" s="258"/>
      <c r="S151" s="258" t="s">
        <v>806</v>
      </c>
      <c r="T151" s="258" t="s">
        <v>807</v>
      </c>
      <c r="U151" s="282" t="s">
        <v>814</v>
      </c>
      <c r="V151" s="285">
        <v>202</v>
      </c>
      <c r="W151" s="286" t="s">
        <v>874</v>
      </c>
      <c r="X151" s="286" t="s">
        <v>816</v>
      </c>
      <c r="Y151" s="257"/>
    </row>
    <row r="152" spans="1:25" ht="12.75" customHeight="1" x14ac:dyDescent="0.2">
      <c r="A152" s="229" t="s">
        <v>705</v>
      </c>
      <c r="B152" s="247"/>
      <c r="C152" s="280">
        <v>139</v>
      </c>
      <c r="D152" s="249" t="s">
        <v>1150</v>
      </c>
      <c r="E152" s="249" t="s">
        <v>1151</v>
      </c>
      <c r="F152" s="249" t="s">
        <v>886</v>
      </c>
      <c r="G152" s="281" t="s">
        <v>813</v>
      </c>
      <c r="H152" s="250">
        <v>73618.61</v>
      </c>
      <c r="I152" s="250"/>
      <c r="J152" s="250">
        <v>70522.497199999998</v>
      </c>
      <c r="K152" s="250"/>
      <c r="L152" s="250">
        <v>73619.31</v>
      </c>
      <c r="M152" s="251">
        <f t="shared" si="6"/>
        <v>4.205611597393652E-2</v>
      </c>
      <c r="N152" s="251">
        <f t="shared" si="7"/>
        <v>4.3912409840189265E-2</v>
      </c>
      <c r="O152" s="250">
        <v>77039.010000000009</v>
      </c>
      <c r="P152" s="251">
        <f t="shared" si="8"/>
        <v>4.6451128107557811E-2</v>
      </c>
      <c r="Q152" s="251" t="s">
        <v>805</v>
      </c>
      <c r="R152" s="258"/>
      <c r="S152" s="258" t="s">
        <v>806</v>
      </c>
      <c r="T152" s="258" t="s">
        <v>807</v>
      </c>
      <c r="U152" s="282" t="s">
        <v>814</v>
      </c>
      <c r="V152" s="285">
        <v>279</v>
      </c>
      <c r="W152" s="286" t="s">
        <v>824</v>
      </c>
      <c r="X152" s="286" t="s">
        <v>824</v>
      </c>
      <c r="Y152" s="257"/>
    </row>
    <row r="153" spans="1:25" ht="12.75" customHeight="1" x14ac:dyDescent="0.2">
      <c r="A153" s="229" t="s">
        <v>705</v>
      </c>
      <c r="B153" s="247"/>
      <c r="C153" s="280">
        <v>140</v>
      </c>
      <c r="D153" s="249" t="s">
        <v>1152</v>
      </c>
      <c r="E153" s="249" t="s">
        <v>1153</v>
      </c>
      <c r="F153" s="249" t="s">
        <v>855</v>
      </c>
      <c r="G153" s="297" t="s">
        <v>707</v>
      </c>
      <c r="H153" s="250">
        <v>0</v>
      </c>
      <c r="I153" s="250"/>
      <c r="J153" s="250">
        <v>0</v>
      </c>
      <c r="K153" s="250"/>
      <c r="L153" s="250">
        <v>0</v>
      </c>
      <c r="M153" s="251" t="str">
        <f t="shared" si="6"/>
        <v>NA</v>
      </c>
      <c r="N153" s="251" t="str">
        <f t="shared" si="7"/>
        <v>NA</v>
      </c>
      <c r="O153" s="250">
        <v>0</v>
      </c>
      <c r="P153" s="251" t="str">
        <f t="shared" si="8"/>
        <v>NA</v>
      </c>
      <c r="Q153" s="298" t="s">
        <v>848</v>
      </c>
      <c r="R153" s="299" t="s">
        <v>849</v>
      </c>
      <c r="S153" s="299" t="s">
        <v>832</v>
      </c>
      <c r="T153" s="299" t="s">
        <v>832</v>
      </c>
      <c r="U153" s="299" t="s">
        <v>832</v>
      </c>
      <c r="V153" s="299" t="s">
        <v>832</v>
      </c>
      <c r="W153" s="299" t="s">
        <v>832</v>
      </c>
      <c r="X153" s="299" t="s">
        <v>832</v>
      </c>
      <c r="Y153" s="257"/>
    </row>
    <row r="154" spans="1:25" ht="12.75" customHeight="1" x14ac:dyDescent="0.2">
      <c r="A154" s="229" t="s">
        <v>705</v>
      </c>
      <c r="B154" s="247"/>
      <c r="C154" s="280">
        <v>141</v>
      </c>
      <c r="D154" s="249" t="s">
        <v>1154</v>
      </c>
      <c r="E154" s="249" t="s">
        <v>1155</v>
      </c>
      <c r="F154" s="249" t="s">
        <v>812</v>
      </c>
      <c r="G154" s="281" t="s">
        <v>813</v>
      </c>
      <c r="H154" s="250">
        <v>41455.979999999996</v>
      </c>
      <c r="I154" s="250"/>
      <c r="J154" s="250">
        <v>39712.491200000004</v>
      </c>
      <c r="K154" s="250"/>
      <c r="L154" s="250">
        <v>41456.340000000004</v>
      </c>
      <c r="M154" s="251">
        <f t="shared" si="6"/>
        <v>4.2056388487257859E-2</v>
      </c>
      <c r="N154" s="251">
        <f t="shared" si="7"/>
        <v>4.3911846054120109E-2</v>
      </c>
      <c r="O154" s="250">
        <v>43437.32</v>
      </c>
      <c r="P154" s="251">
        <f t="shared" si="8"/>
        <v>4.7784729669816381E-2</v>
      </c>
      <c r="Q154" s="251" t="s">
        <v>805</v>
      </c>
      <c r="R154" s="258"/>
      <c r="S154" s="258" t="s">
        <v>806</v>
      </c>
      <c r="T154" s="258" t="s">
        <v>807</v>
      </c>
      <c r="U154" s="282" t="s">
        <v>814</v>
      </c>
      <c r="V154" s="285">
        <v>147</v>
      </c>
      <c r="W154" s="286" t="s">
        <v>815</v>
      </c>
      <c r="X154" s="286" t="s">
        <v>816</v>
      </c>
      <c r="Y154" s="257"/>
    </row>
    <row r="155" spans="1:25" ht="12.75" customHeight="1" x14ac:dyDescent="0.2">
      <c r="A155" s="229" t="s">
        <v>705</v>
      </c>
      <c r="B155" s="247"/>
      <c r="C155" s="280">
        <v>142</v>
      </c>
      <c r="D155" s="249" t="s">
        <v>1156</v>
      </c>
      <c r="E155" s="249" t="s">
        <v>1157</v>
      </c>
      <c r="F155" s="249" t="s">
        <v>886</v>
      </c>
      <c r="G155" s="281" t="s">
        <v>813</v>
      </c>
      <c r="H155" s="250">
        <v>28221.829999999998</v>
      </c>
      <c r="I155" s="250"/>
      <c r="J155" s="250">
        <v>27034.924800000001</v>
      </c>
      <c r="K155" s="250"/>
      <c r="L155" s="250">
        <v>37862.870000000003</v>
      </c>
      <c r="M155" s="251">
        <f t="shared" si="6"/>
        <v>4.2056280545946081E-2</v>
      </c>
      <c r="N155" s="251">
        <f t="shared" si="7"/>
        <v>0.40051693430269875</v>
      </c>
      <c r="O155" s="250">
        <v>41040.270000000004</v>
      </c>
      <c r="P155" s="251">
        <f t="shared" si="8"/>
        <v>8.3918625291743626E-2</v>
      </c>
      <c r="Q155" s="251" t="s">
        <v>805</v>
      </c>
      <c r="R155" s="258"/>
      <c r="S155" s="258" t="s">
        <v>806</v>
      </c>
      <c r="T155" s="258" t="s">
        <v>807</v>
      </c>
      <c r="U155" s="282" t="s">
        <v>814</v>
      </c>
      <c r="V155" s="285">
        <v>136</v>
      </c>
      <c r="W155" s="286" t="s">
        <v>824</v>
      </c>
      <c r="X155" s="286" t="s">
        <v>824</v>
      </c>
      <c r="Y155" s="257"/>
    </row>
    <row r="156" spans="1:25" ht="12.75" customHeight="1" x14ac:dyDescent="0.2">
      <c r="A156" s="229" t="s">
        <v>705</v>
      </c>
      <c r="B156" s="247"/>
      <c r="C156" s="280">
        <v>143</v>
      </c>
      <c r="D156" s="249" t="s">
        <v>1158</v>
      </c>
      <c r="E156" s="249" t="s">
        <v>1159</v>
      </c>
      <c r="F156" s="249" t="s">
        <v>1160</v>
      </c>
      <c r="G156" s="281" t="s">
        <v>813</v>
      </c>
      <c r="H156" s="250">
        <v>96096.28</v>
      </c>
      <c r="I156" s="250"/>
      <c r="J156" s="250">
        <v>173025.23970000001</v>
      </c>
      <c r="K156" s="250"/>
      <c r="L156" s="250">
        <v>97750.6</v>
      </c>
      <c r="M156" s="251">
        <f t="shared" si="6"/>
        <v>0.80054045484382963</v>
      </c>
      <c r="N156" s="251">
        <f t="shared" si="7"/>
        <v>0.43505005298946564</v>
      </c>
      <c r="O156" s="250">
        <v>101422.31</v>
      </c>
      <c r="P156" s="251">
        <f t="shared" si="8"/>
        <v>3.7562020079672062E-2</v>
      </c>
      <c r="Q156" s="251" t="s">
        <v>805</v>
      </c>
      <c r="R156" s="258"/>
      <c r="S156" s="258" t="s">
        <v>806</v>
      </c>
      <c r="T156" s="299" t="s">
        <v>809</v>
      </c>
      <c r="U156" s="282" t="s">
        <v>814</v>
      </c>
      <c r="V156" s="285">
        <v>309</v>
      </c>
      <c r="W156" s="286" t="s">
        <v>824</v>
      </c>
      <c r="X156" s="286" t="s">
        <v>824</v>
      </c>
      <c r="Y156" s="257"/>
    </row>
    <row r="157" spans="1:25" ht="12.75" customHeight="1" x14ac:dyDescent="0.2">
      <c r="A157" s="229" t="s">
        <v>705</v>
      </c>
      <c r="B157" s="247"/>
      <c r="C157" s="318">
        <v>144</v>
      </c>
      <c r="D157" s="319" t="s">
        <v>988</v>
      </c>
      <c r="E157" s="319" t="s">
        <v>988</v>
      </c>
      <c r="F157" s="319"/>
      <c r="G157" s="320" t="s">
        <v>707</v>
      </c>
      <c r="H157" s="321">
        <v>0</v>
      </c>
      <c r="I157" s="321"/>
      <c r="J157" s="321">
        <v>0</v>
      </c>
      <c r="K157" s="321"/>
      <c r="L157" s="321">
        <v>0</v>
      </c>
      <c r="M157" s="322" t="str">
        <f t="shared" si="6"/>
        <v>NA</v>
      </c>
      <c r="N157" s="322" t="str">
        <f t="shared" si="7"/>
        <v>NA</v>
      </c>
      <c r="O157" s="321">
        <v>0</v>
      </c>
      <c r="P157" s="322" t="str">
        <f t="shared" si="8"/>
        <v>NA</v>
      </c>
      <c r="Q157" s="322" t="s">
        <v>707</v>
      </c>
      <c r="R157" s="323" t="s">
        <v>989</v>
      </c>
      <c r="S157" s="323" t="s">
        <v>809</v>
      </c>
      <c r="T157" s="323" t="s">
        <v>809</v>
      </c>
      <c r="U157" s="323" t="s">
        <v>989</v>
      </c>
      <c r="V157" s="323" t="s">
        <v>989</v>
      </c>
      <c r="W157" s="323" t="s">
        <v>989</v>
      </c>
      <c r="X157" s="323" t="s">
        <v>989</v>
      </c>
      <c r="Y157" s="257"/>
    </row>
    <row r="158" spans="1:25" ht="12.75" customHeight="1" x14ac:dyDescent="0.2">
      <c r="A158" s="229" t="s">
        <v>705</v>
      </c>
      <c r="B158" s="247"/>
      <c r="C158" s="280">
        <v>145</v>
      </c>
      <c r="D158" s="249" t="s">
        <v>1161</v>
      </c>
      <c r="E158" s="249" t="s">
        <v>1162</v>
      </c>
      <c r="F158" s="249" t="s">
        <v>943</v>
      </c>
      <c r="G158" s="297" t="s">
        <v>707</v>
      </c>
      <c r="H158" s="250">
        <v>0</v>
      </c>
      <c r="I158" s="250"/>
      <c r="J158" s="250">
        <v>0</v>
      </c>
      <c r="K158" s="250"/>
      <c r="L158" s="250">
        <v>0</v>
      </c>
      <c r="M158" s="251" t="str">
        <f t="shared" si="6"/>
        <v>NA</v>
      </c>
      <c r="N158" s="251" t="str">
        <f t="shared" si="7"/>
        <v>NA</v>
      </c>
      <c r="O158" s="250">
        <v>0</v>
      </c>
      <c r="P158" s="251" t="str">
        <f t="shared" si="8"/>
        <v>NA</v>
      </c>
      <c r="Q158" s="298" t="s">
        <v>848</v>
      </c>
      <c r="R158" s="299" t="s">
        <v>849</v>
      </c>
      <c r="S158" s="299" t="s">
        <v>832</v>
      </c>
      <c r="T158" s="299" t="s">
        <v>832</v>
      </c>
      <c r="U158" s="299" t="s">
        <v>832</v>
      </c>
      <c r="V158" s="299" t="s">
        <v>832</v>
      </c>
      <c r="W158" s="299" t="s">
        <v>832</v>
      </c>
      <c r="X158" s="299" t="s">
        <v>832</v>
      </c>
      <c r="Y158" s="257"/>
    </row>
    <row r="159" spans="1:25" ht="12.75" customHeight="1" x14ac:dyDescent="0.2">
      <c r="A159" s="229" t="s">
        <v>705</v>
      </c>
      <c r="B159" s="247"/>
      <c r="C159" s="280">
        <v>146</v>
      </c>
      <c r="D159" s="249" t="s">
        <v>1163</v>
      </c>
      <c r="E159" s="249" t="s">
        <v>1164</v>
      </c>
      <c r="F159" s="249" t="s">
        <v>1165</v>
      </c>
      <c r="G159" s="281" t="s">
        <v>804</v>
      </c>
      <c r="H159" s="250">
        <v>32911.869999999995</v>
      </c>
      <c r="I159" s="250"/>
      <c r="J159" s="250">
        <v>31527.718400000002</v>
      </c>
      <c r="K159" s="250"/>
      <c r="L159" s="250">
        <v>35938.659999999996</v>
      </c>
      <c r="M159" s="251">
        <f t="shared" si="6"/>
        <v>4.2056303698331146E-2</v>
      </c>
      <c r="N159" s="251">
        <f t="shared" si="7"/>
        <v>0.13990678120240996</v>
      </c>
      <c r="O159" s="250">
        <v>38573.520000000004</v>
      </c>
      <c r="P159" s="251">
        <f t="shared" si="8"/>
        <v>7.3315476982169295E-2</v>
      </c>
      <c r="Q159" s="251" t="s">
        <v>805</v>
      </c>
      <c r="R159" s="258"/>
      <c r="S159" s="258" t="s">
        <v>806</v>
      </c>
      <c r="T159" s="258" t="s">
        <v>807</v>
      </c>
      <c r="U159" s="282" t="s">
        <v>808</v>
      </c>
      <c r="V159" s="283" t="s">
        <v>809</v>
      </c>
      <c r="W159" s="284" t="s">
        <v>809</v>
      </c>
      <c r="X159" s="284" t="s">
        <v>809</v>
      </c>
      <c r="Y159" s="257"/>
    </row>
    <row r="160" spans="1:25" ht="12.75" customHeight="1" x14ac:dyDescent="0.2">
      <c r="A160" s="229" t="s">
        <v>705</v>
      </c>
      <c r="B160" s="247"/>
      <c r="C160" s="280">
        <v>147</v>
      </c>
      <c r="D160" s="249" t="s">
        <v>1166</v>
      </c>
      <c r="E160" s="249" t="s">
        <v>1167</v>
      </c>
      <c r="F160" s="249" t="s">
        <v>931</v>
      </c>
      <c r="G160" s="281" t="s">
        <v>813</v>
      </c>
      <c r="H160" s="250">
        <v>40450.69</v>
      </c>
      <c r="I160" s="250"/>
      <c r="J160" s="250">
        <v>38749.491000000002</v>
      </c>
      <c r="K160" s="250"/>
      <c r="L160" s="250">
        <v>42724.87</v>
      </c>
      <c r="M160" s="251">
        <f t="shared" si="6"/>
        <v>4.2056118202186424E-2</v>
      </c>
      <c r="N160" s="251">
        <f t="shared" si="7"/>
        <v>0.10259177339903641</v>
      </c>
      <c r="O160" s="250">
        <v>44865.840000000004</v>
      </c>
      <c r="P160" s="251">
        <f t="shared" si="8"/>
        <v>5.0110626433737565E-2</v>
      </c>
      <c r="Q160" s="251" t="s">
        <v>805</v>
      </c>
      <c r="R160" s="258"/>
      <c r="S160" s="258" t="s">
        <v>806</v>
      </c>
      <c r="T160" s="258" t="s">
        <v>807</v>
      </c>
      <c r="U160" s="282" t="s">
        <v>814</v>
      </c>
      <c r="V160" s="285">
        <v>88</v>
      </c>
      <c r="W160" s="286" t="s">
        <v>815</v>
      </c>
      <c r="X160" s="286" t="s">
        <v>816</v>
      </c>
      <c r="Y160" s="257"/>
    </row>
    <row r="161" spans="1:25" ht="12.75" customHeight="1" x14ac:dyDescent="0.2">
      <c r="A161" s="229" t="s">
        <v>705</v>
      </c>
      <c r="B161" s="247"/>
      <c r="C161" s="280">
        <v>148</v>
      </c>
      <c r="D161" s="249" t="s">
        <v>1168</v>
      </c>
      <c r="E161" s="249" t="s">
        <v>1169</v>
      </c>
      <c r="F161" s="249" t="s">
        <v>1170</v>
      </c>
      <c r="G161" s="281" t="s">
        <v>804</v>
      </c>
      <c r="H161" s="250">
        <v>764050.94</v>
      </c>
      <c r="I161" s="250"/>
      <c r="J161" s="250">
        <v>731917.95459999994</v>
      </c>
      <c r="K161" s="250"/>
      <c r="L161" s="250">
        <v>544934.48</v>
      </c>
      <c r="M161" s="251">
        <f t="shared" si="6"/>
        <v>4.205607730814389E-2</v>
      </c>
      <c r="N161" s="251">
        <f t="shared" si="7"/>
        <v>0.2554705393204737</v>
      </c>
      <c r="O161" s="250">
        <v>565820.9</v>
      </c>
      <c r="P161" s="251">
        <f t="shared" si="8"/>
        <v>3.8328314258991358E-2</v>
      </c>
      <c r="Q161" s="251" t="s">
        <v>805</v>
      </c>
      <c r="R161" s="258"/>
      <c r="S161" s="258" t="s">
        <v>823</v>
      </c>
      <c r="T161" s="258" t="s">
        <v>807</v>
      </c>
      <c r="U161" s="282" t="s">
        <v>1103</v>
      </c>
      <c r="V161" s="285">
        <v>819</v>
      </c>
      <c r="W161" s="286" t="s">
        <v>816</v>
      </c>
      <c r="X161" s="286" t="s">
        <v>824</v>
      </c>
      <c r="Y161" s="257"/>
    </row>
    <row r="162" spans="1:25" ht="12.75" customHeight="1" x14ac:dyDescent="0.2">
      <c r="A162" s="229" t="s">
        <v>705</v>
      </c>
      <c r="B162" s="247"/>
      <c r="C162" s="280">
        <v>149</v>
      </c>
      <c r="D162" s="249" t="s">
        <v>1171</v>
      </c>
      <c r="E162" s="249" t="s">
        <v>1172</v>
      </c>
      <c r="F162" s="249" t="s">
        <v>928</v>
      </c>
      <c r="G162" s="297" t="s">
        <v>707</v>
      </c>
      <c r="H162" s="250">
        <v>0</v>
      </c>
      <c r="I162" s="250"/>
      <c r="J162" s="250">
        <v>0</v>
      </c>
      <c r="K162" s="250"/>
      <c r="L162" s="250">
        <v>0</v>
      </c>
      <c r="M162" s="251" t="str">
        <f t="shared" si="6"/>
        <v>NA</v>
      </c>
      <c r="N162" s="251" t="str">
        <f t="shared" si="7"/>
        <v>NA</v>
      </c>
      <c r="O162" s="250">
        <v>0</v>
      </c>
      <c r="P162" s="251" t="str">
        <f t="shared" si="8"/>
        <v>NA</v>
      </c>
      <c r="Q162" s="298" t="s">
        <v>848</v>
      </c>
      <c r="R162" s="299" t="s">
        <v>849</v>
      </c>
      <c r="S162" s="299" t="s">
        <v>832</v>
      </c>
      <c r="T162" s="299" t="s">
        <v>832</v>
      </c>
      <c r="U162" s="299" t="s">
        <v>832</v>
      </c>
      <c r="V162" s="299" t="s">
        <v>832</v>
      </c>
      <c r="W162" s="299" t="s">
        <v>832</v>
      </c>
      <c r="X162" s="299" t="s">
        <v>832</v>
      </c>
      <c r="Y162" s="257"/>
    </row>
    <row r="163" spans="1:25" ht="12.75" customHeight="1" x14ac:dyDescent="0.2">
      <c r="A163" s="229" t="s">
        <v>705</v>
      </c>
      <c r="B163" s="247"/>
      <c r="C163" s="280">
        <v>150</v>
      </c>
      <c r="D163" s="249" t="s">
        <v>1173</v>
      </c>
      <c r="E163" s="249" t="s">
        <v>1174</v>
      </c>
      <c r="F163" s="249" t="s">
        <v>1175</v>
      </c>
      <c r="G163" s="281" t="s">
        <v>813</v>
      </c>
      <c r="H163" s="250">
        <v>46696.45</v>
      </c>
      <c r="I163" s="250"/>
      <c r="J163" s="250">
        <v>44732.574000000001</v>
      </c>
      <c r="K163" s="250"/>
      <c r="L163" s="250">
        <v>59165.15</v>
      </c>
      <c r="M163" s="251">
        <f t="shared" si="6"/>
        <v>4.2056216264833766E-2</v>
      </c>
      <c r="N163" s="251">
        <f t="shared" si="7"/>
        <v>0.32264130385164064</v>
      </c>
      <c r="O163" s="250">
        <v>72437.08</v>
      </c>
      <c r="P163" s="251">
        <f t="shared" si="8"/>
        <v>0.22432006003534175</v>
      </c>
      <c r="Q163" s="251" t="s">
        <v>805</v>
      </c>
      <c r="R163" s="258"/>
      <c r="S163" s="258" t="s">
        <v>806</v>
      </c>
      <c r="T163" s="258" t="s">
        <v>807</v>
      </c>
      <c r="U163" s="282" t="s">
        <v>814</v>
      </c>
      <c r="V163" s="285">
        <v>213</v>
      </c>
      <c r="W163" s="286" t="s">
        <v>824</v>
      </c>
      <c r="X163" s="286" t="s">
        <v>824</v>
      </c>
      <c r="Y163" s="257"/>
    </row>
    <row r="164" spans="1:25" ht="12.75" customHeight="1" x14ac:dyDescent="0.2">
      <c r="B164" s="247"/>
      <c r="C164" s="280">
        <v>151</v>
      </c>
      <c r="D164" s="249" t="s">
        <v>1176</v>
      </c>
      <c r="E164" s="249" t="s">
        <v>1177</v>
      </c>
      <c r="F164" s="249" t="s">
        <v>877</v>
      </c>
      <c r="G164" s="281" t="s">
        <v>813</v>
      </c>
      <c r="H164" s="250">
        <v>28457.98</v>
      </c>
      <c r="I164" s="250"/>
      <c r="J164" s="250">
        <v>21399.390500000001</v>
      </c>
      <c r="K164" s="250"/>
      <c r="L164" s="250">
        <v>9624.8900000000012</v>
      </c>
      <c r="M164" s="251">
        <f t="shared" si="6"/>
        <v>0.24803550708799424</v>
      </c>
      <c r="N164" s="251">
        <f t="shared" si="7"/>
        <v>0.5502259748940046</v>
      </c>
      <c r="O164" s="250">
        <v>9780.56</v>
      </c>
      <c r="P164" s="251">
        <f t="shared" si="8"/>
        <v>1.6173691335693005E-2</v>
      </c>
      <c r="Q164" s="251" t="s">
        <v>805</v>
      </c>
      <c r="R164" s="258"/>
      <c r="S164" s="258" t="s">
        <v>806</v>
      </c>
      <c r="T164" s="258" t="s">
        <v>807</v>
      </c>
      <c r="U164" s="282" t="s">
        <v>814</v>
      </c>
      <c r="V164" s="283" t="s">
        <v>809</v>
      </c>
      <c r="W164" s="284" t="s">
        <v>809</v>
      </c>
      <c r="X164" s="284" t="s">
        <v>809</v>
      </c>
      <c r="Y164" s="257"/>
    </row>
    <row r="165" spans="1:25" ht="12.75" customHeight="1" x14ac:dyDescent="0.2">
      <c r="A165" s="229" t="s">
        <v>705</v>
      </c>
      <c r="B165" s="247"/>
      <c r="C165" s="280">
        <v>152</v>
      </c>
      <c r="D165" s="249" t="s">
        <v>1178</v>
      </c>
      <c r="E165" s="249" t="s">
        <v>1179</v>
      </c>
      <c r="F165" s="249" t="s">
        <v>890</v>
      </c>
      <c r="G165" s="281" t="s">
        <v>813</v>
      </c>
      <c r="H165" s="250">
        <v>80027.239999999991</v>
      </c>
      <c r="I165" s="250"/>
      <c r="J165" s="250">
        <v>78568.307700000005</v>
      </c>
      <c r="K165" s="250"/>
      <c r="L165" s="250">
        <v>65125.270000000004</v>
      </c>
      <c r="M165" s="251">
        <f t="shared" si="6"/>
        <v>1.823044628304045E-2</v>
      </c>
      <c r="N165" s="251">
        <f t="shared" si="7"/>
        <v>0.17110000321414584</v>
      </c>
      <c r="O165" s="250">
        <v>68826.009999999995</v>
      </c>
      <c r="P165" s="251">
        <f t="shared" si="8"/>
        <v>5.6824946752619843E-2</v>
      </c>
      <c r="Q165" s="251" t="s">
        <v>805</v>
      </c>
      <c r="R165" s="258"/>
      <c r="S165" s="258" t="s">
        <v>806</v>
      </c>
      <c r="T165" s="258" t="s">
        <v>807</v>
      </c>
      <c r="U165" s="282" t="s">
        <v>823</v>
      </c>
      <c r="V165" s="285">
        <v>824</v>
      </c>
      <c r="W165" s="286" t="s">
        <v>824</v>
      </c>
      <c r="X165" s="286" t="s">
        <v>824</v>
      </c>
      <c r="Y165" s="257"/>
    </row>
    <row r="166" spans="1:25" ht="12.75" customHeight="1" x14ac:dyDescent="0.2">
      <c r="A166" s="229" t="s">
        <v>705</v>
      </c>
      <c r="B166" s="247"/>
      <c r="C166" s="280">
        <v>153</v>
      </c>
      <c r="D166" s="249" t="s">
        <v>1180</v>
      </c>
      <c r="E166" s="249" t="s">
        <v>1181</v>
      </c>
      <c r="F166" s="249" t="s">
        <v>943</v>
      </c>
      <c r="G166" s="297" t="s">
        <v>707</v>
      </c>
      <c r="H166" s="250">
        <v>0</v>
      </c>
      <c r="I166" s="250"/>
      <c r="J166" s="250">
        <v>0</v>
      </c>
      <c r="K166" s="250"/>
      <c r="L166" s="250">
        <v>0</v>
      </c>
      <c r="M166" s="251" t="str">
        <f t="shared" si="6"/>
        <v>NA</v>
      </c>
      <c r="N166" s="251" t="str">
        <f t="shared" si="7"/>
        <v>NA</v>
      </c>
      <c r="O166" s="250">
        <v>0</v>
      </c>
      <c r="P166" s="251" t="str">
        <f t="shared" si="8"/>
        <v>NA</v>
      </c>
      <c r="Q166" s="298" t="s">
        <v>848</v>
      </c>
      <c r="R166" s="299" t="s">
        <v>849</v>
      </c>
      <c r="S166" s="299" t="s">
        <v>832</v>
      </c>
      <c r="T166" s="299" t="s">
        <v>832</v>
      </c>
      <c r="U166" s="299" t="s">
        <v>832</v>
      </c>
      <c r="V166" s="299" t="s">
        <v>832</v>
      </c>
      <c r="W166" s="299" t="s">
        <v>832</v>
      </c>
      <c r="X166" s="299" t="s">
        <v>832</v>
      </c>
      <c r="Y166" s="257"/>
    </row>
    <row r="167" spans="1:25" ht="12.75" customHeight="1" x14ac:dyDescent="0.2">
      <c r="A167" s="229" t="s">
        <v>705</v>
      </c>
      <c r="B167" s="247"/>
      <c r="C167" s="280">
        <v>154</v>
      </c>
      <c r="D167" s="249" t="s">
        <v>1182</v>
      </c>
      <c r="E167" s="249" t="s">
        <v>1183</v>
      </c>
      <c r="F167" s="249" t="s">
        <v>1184</v>
      </c>
      <c r="G167" s="281" t="s">
        <v>813</v>
      </c>
      <c r="H167" s="250">
        <v>23948.910000000003</v>
      </c>
      <c r="I167" s="250"/>
      <c r="J167" s="250">
        <v>22941.71</v>
      </c>
      <c r="K167" s="250"/>
      <c r="L167" s="250">
        <v>23949.11</v>
      </c>
      <c r="M167" s="251">
        <f t="shared" si="6"/>
        <v>4.2056193789195589E-2</v>
      </c>
      <c r="N167" s="251">
        <f t="shared" si="7"/>
        <v>4.3911286473414642E-2</v>
      </c>
      <c r="O167" s="250">
        <v>25230.26</v>
      </c>
      <c r="P167" s="251">
        <f t="shared" si="8"/>
        <v>5.3494681013198313E-2</v>
      </c>
      <c r="Q167" s="251" t="s">
        <v>805</v>
      </c>
      <c r="R167" s="258"/>
      <c r="S167" s="258" t="s">
        <v>806</v>
      </c>
      <c r="T167" s="299" t="s">
        <v>809</v>
      </c>
      <c r="U167" s="282" t="s">
        <v>814</v>
      </c>
      <c r="V167" s="285">
        <v>114</v>
      </c>
      <c r="W167" s="286" t="s">
        <v>815</v>
      </c>
      <c r="X167" s="286" t="s">
        <v>816</v>
      </c>
      <c r="Y167" s="257"/>
    </row>
    <row r="168" spans="1:25" ht="12.75" customHeight="1" x14ac:dyDescent="0.2">
      <c r="A168" s="229" t="s">
        <v>705</v>
      </c>
      <c r="B168" s="247"/>
      <c r="C168" s="280">
        <v>155</v>
      </c>
      <c r="D168" s="249" t="s">
        <v>1185</v>
      </c>
      <c r="E168" s="249" t="s">
        <v>1186</v>
      </c>
      <c r="F168" s="249" t="s">
        <v>847</v>
      </c>
      <c r="G168" s="297" t="s">
        <v>707</v>
      </c>
      <c r="H168" s="250">
        <v>0</v>
      </c>
      <c r="I168" s="250"/>
      <c r="J168" s="250">
        <v>0</v>
      </c>
      <c r="K168" s="250"/>
      <c r="L168" s="250">
        <v>0</v>
      </c>
      <c r="M168" s="251" t="str">
        <f t="shared" si="6"/>
        <v>NA</v>
      </c>
      <c r="N168" s="251" t="str">
        <f t="shared" si="7"/>
        <v>NA</v>
      </c>
      <c r="O168" s="250">
        <v>0</v>
      </c>
      <c r="P168" s="251" t="str">
        <f t="shared" si="8"/>
        <v>NA</v>
      </c>
      <c r="Q168" s="298" t="s">
        <v>848</v>
      </c>
      <c r="R168" s="299" t="s">
        <v>849</v>
      </c>
      <c r="S168" s="299" t="s">
        <v>832</v>
      </c>
      <c r="T168" s="299" t="s">
        <v>832</v>
      </c>
      <c r="U168" s="299" t="s">
        <v>832</v>
      </c>
      <c r="V168" s="299" t="s">
        <v>832</v>
      </c>
      <c r="W168" s="299" t="s">
        <v>832</v>
      </c>
      <c r="X168" s="299" t="s">
        <v>832</v>
      </c>
      <c r="Y168" s="257"/>
    </row>
    <row r="169" spans="1:25" ht="12.75" customHeight="1" x14ac:dyDescent="0.2">
      <c r="A169" s="229" t="s">
        <v>705</v>
      </c>
      <c r="B169" s="247"/>
      <c r="C169" s="280">
        <v>156</v>
      </c>
      <c r="D169" s="249" t="s">
        <v>1187</v>
      </c>
      <c r="E169" s="249" t="s">
        <v>1188</v>
      </c>
      <c r="F169" s="249" t="s">
        <v>890</v>
      </c>
      <c r="G169" s="281" t="s">
        <v>813</v>
      </c>
      <c r="H169" s="250">
        <v>42498.329999999994</v>
      </c>
      <c r="I169" s="250"/>
      <c r="J169" s="250">
        <v>26996.5147</v>
      </c>
      <c r="K169" s="250"/>
      <c r="L169" s="250">
        <v>30360.160000000003</v>
      </c>
      <c r="M169" s="251">
        <f t="shared" si="6"/>
        <v>0.36476292833153673</v>
      </c>
      <c r="N169" s="251">
        <f t="shared" si="7"/>
        <v>0.12459553899377995</v>
      </c>
      <c r="O169" s="250">
        <v>32085.39</v>
      </c>
      <c r="P169" s="251">
        <f t="shared" si="8"/>
        <v>5.6825458100352423E-2</v>
      </c>
      <c r="Q169" s="251" t="s">
        <v>805</v>
      </c>
      <c r="R169" s="258"/>
      <c r="S169" s="258" t="s">
        <v>806</v>
      </c>
      <c r="T169" s="258" t="s">
        <v>807</v>
      </c>
      <c r="U169" s="282" t="s">
        <v>814</v>
      </c>
      <c r="V169" s="285">
        <v>125</v>
      </c>
      <c r="W169" s="286" t="s">
        <v>824</v>
      </c>
      <c r="X169" s="286" t="s">
        <v>824</v>
      </c>
      <c r="Y169" s="257"/>
    </row>
    <row r="170" spans="1:25" ht="12.75" customHeight="1" x14ac:dyDescent="0.2">
      <c r="A170" s="229" t="s">
        <v>705</v>
      </c>
      <c r="B170" s="247"/>
      <c r="C170" s="280">
        <v>157</v>
      </c>
      <c r="D170" s="249" t="s">
        <v>1189</v>
      </c>
      <c r="E170" s="249" t="s">
        <v>1190</v>
      </c>
      <c r="F170" s="249" t="s">
        <v>1109</v>
      </c>
      <c r="G170" s="281" t="s">
        <v>813</v>
      </c>
      <c r="H170" s="250">
        <v>32895.82</v>
      </c>
      <c r="I170" s="250"/>
      <c r="J170" s="250">
        <v>31512.347999999998</v>
      </c>
      <c r="K170" s="250"/>
      <c r="L170" s="250">
        <v>32896.21</v>
      </c>
      <c r="M170" s="251">
        <f t="shared" si="6"/>
        <v>4.2056163974632695E-2</v>
      </c>
      <c r="N170" s="251">
        <f t="shared" si="7"/>
        <v>4.3914912338490333E-2</v>
      </c>
      <c r="O170" s="250">
        <v>34294.43</v>
      </c>
      <c r="P170" s="251">
        <f t="shared" si="8"/>
        <v>4.2503984501558116E-2</v>
      </c>
      <c r="Q170" s="251" t="s">
        <v>805</v>
      </c>
      <c r="R170" s="258"/>
      <c r="S170" s="258" t="s">
        <v>806</v>
      </c>
      <c r="T170" s="299" t="s">
        <v>809</v>
      </c>
      <c r="U170" s="282" t="s">
        <v>814</v>
      </c>
      <c r="V170" s="285">
        <v>514</v>
      </c>
      <c r="W170" s="286" t="s">
        <v>824</v>
      </c>
      <c r="X170" s="286" t="s">
        <v>824</v>
      </c>
      <c r="Y170" s="257"/>
    </row>
    <row r="171" spans="1:25" ht="12.75" customHeight="1" x14ac:dyDescent="0.2">
      <c r="A171" s="229" t="s">
        <v>705</v>
      </c>
      <c r="B171" s="247"/>
      <c r="C171" s="280">
        <v>158</v>
      </c>
      <c r="D171" s="249" t="s">
        <v>1191</v>
      </c>
      <c r="E171" s="249" t="s">
        <v>1192</v>
      </c>
      <c r="F171" s="249" t="s">
        <v>830</v>
      </c>
      <c r="G171" s="297" t="s">
        <v>707</v>
      </c>
      <c r="H171" s="250">
        <v>0</v>
      </c>
      <c r="I171" s="250"/>
      <c r="J171" s="250">
        <v>0</v>
      </c>
      <c r="K171" s="250"/>
      <c r="L171" s="250">
        <v>0</v>
      </c>
      <c r="M171" s="251" t="str">
        <f t="shared" si="6"/>
        <v>NA</v>
      </c>
      <c r="N171" s="251" t="str">
        <f t="shared" si="7"/>
        <v>NA</v>
      </c>
      <c r="O171" s="250">
        <v>0</v>
      </c>
      <c r="P171" s="251" t="str">
        <f t="shared" si="8"/>
        <v>NA</v>
      </c>
      <c r="Q171" s="298" t="s">
        <v>848</v>
      </c>
      <c r="R171" s="299" t="s">
        <v>849</v>
      </c>
      <c r="S171" s="299" t="s">
        <v>832</v>
      </c>
      <c r="T171" s="299" t="s">
        <v>832</v>
      </c>
      <c r="U171" s="299" t="s">
        <v>832</v>
      </c>
      <c r="V171" s="299" t="s">
        <v>832</v>
      </c>
      <c r="W171" s="299" t="s">
        <v>832</v>
      </c>
      <c r="X171" s="299" t="s">
        <v>832</v>
      </c>
      <c r="Y171" s="257"/>
    </row>
    <row r="172" spans="1:25" ht="12.75" customHeight="1" x14ac:dyDescent="0.2">
      <c r="B172" s="247"/>
      <c r="C172" s="280">
        <v>159</v>
      </c>
      <c r="D172" s="249" t="s">
        <v>1193</v>
      </c>
      <c r="E172" s="249" t="s">
        <v>1194</v>
      </c>
      <c r="F172" s="249" t="s">
        <v>1077</v>
      </c>
      <c r="G172" s="281" t="s">
        <v>813</v>
      </c>
      <c r="H172" s="250">
        <v>0</v>
      </c>
      <c r="I172" s="250"/>
      <c r="J172" s="250">
        <v>11057.1438</v>
      </c>
      <c r="K172" s="250"/>
      <c r="L172" s="250">
        <v>11867.099999999999</v>
      </c>
      <c r="M172" s="251" t="str">
        <f t="shared" si="6"/>
        <v>NA</v>
      </c>
      <c r="N172" s="251">
        <f t="shared" si="7"/>
        <v>7.3251846466896697E-2</v>
      </c>
      <c r="O172" s="250">
        <v>12737.14</v>
      </c>
      <c r="P172" s="251">
        <f t="shared" si="8"/>
        <v>7.331530028397848E-2</v>
      </c>
      <c r="Q172" s="251" t="s">
        <v>1195</v>
      </c>
      <c r="R172" s="258"/>
      <c r="S172" s="258" t="s">
        <v>806</v>
      </c>
      <c r="T172" s="258" t="s">
        <v>807</v>
      </c>
      <c r="U172" s="282" t="s">
        <v>814</v>
      </c>
      <c r="V172" s="283" t="s">
        <v>809</v>
      </c>
      <c r="W172" s="284" t="s">
        <v>809</v>
      </c>
      <c r="X172" s="284" t="s">
        <v>809</v>
      </c>
      <c r="Y172" s="257"/>
    </row>
    <row r="173" spans="1:25" ht="12.75" customHeight="1" x14ac:dyDescent="0.2">
      <c r="A173" s="229" t="s">
        <v>705</v>
      </c>
      <c r="B173" s="247"/>
      <c r="C173" s="280">
        <v>160</v>
      </c>
      <c r="D173" s="296" t="s">
        <v>1196</v>
      </c>
      <c r="E173" s="296" t="s">
        <v>1197</v>
      </c>
      <c r="F173" s="296" t="s">
        <v>1198</v>
      </c>
      <c r="G173" s="297" t="s">
        <v>707</v>
      </c>
      <c r="H173" s="250">
        <v>0</v>
      </c>
      <c r="I173" s="250"/>
      <c r="J173" s="250">
        <v>0</v>
      </c>
      <c r="K173" s="250"/>
      <c r="L173" s="250">
        <v>0</v>
      </c>
      <c r="M173" s="251" t="str">
        <f t="shared" si="6"/>
        <v>NA</v>
      </c>
      <c r="N173" s="251" t="str">
        <f t="shared" si="7"/>
        <v>NA</v>
      </c>
      <c r="O173" s="250">
        <v>0</v>
      </c>
      <c r="P173" s="251" t="str">
        <f t="shared" si="8"/>
        <v>NA</v>
      </c>
      <c r="Q173" s="298" t="s">
        <v>848</v>
      </c>
      <c r="R173" s="299" t="s">
        <v>849</v>
      </c>
      <c r="S173" s="299" t="s">
        <v>832</v>
      </c>
      <c r="T173" s="299" t="s">
        <v>832</v>
      </c>
      <c r="U173" s="299" t="s">
        <v>832</v>
      </c>
      <c r="V173" s="283" t="s">
        <v>809</v>
      </c>
      <c r="W173" s="284" t="s">
        <v>809</v>
      </c>
      <c r="X173" s="284" t="s">
        <v>809</v>
      </c>
      <c r="Y173" s="257"/>
    </row>
    <row r="174" spans="1:25" ht="12.75" customHeight="1" x14ac:dyDescent="0.2">
      <c r="A174" s="229" t="s">
        <v>705</v>
      </c>
      <c r="B174" s="247"/>
      <c r="C174" s="280">
        <v>161</v>
      </c>
      <c r="D174" s="249" t="s">
        <v>1199</v>
      </c>
      <c r="E174" s="249" t="s">
        <v>1200</v>
      </c>
      <c r="F174" s="249" t="s">
        <v>920</v>
      </c>
      <c r="G174" s="297" t="s">
        <v>707</v>
      </c>
      <c r="H174" s="250">
        <v>0</v>
      </c>
      <c r="I174" s="250"/>
      <c r="J174" s="250">
        <v>0</v>
      </c>
      <c r="K174" s="250"/>
      <c r="L174" s="250">
        <v>0</v>
      </c>
      <c r="M174" s="251" t="str">
        <f t="shared" si="6"/>
        <v>NA</v>
      </c>
      <c r="N174" s="251" t="str">
        <f t="shared" si="7"/>
        <v>NA</v>
      </c>
      <c r="O174" s="250">
        <v>0</v>
      </c>
      <c r="P174" s="251" t="str">
        <f t="shared" si="8"/>
        <v>NA</v>
      </c>
      <c r="Q174" s="298" t="s">
        <v>848</v>
      </c>
      <c r="R174" s="299" t="s">
        <v>849</v>
      </c>
      <c r="S174" s="258" t="s">
        <v>806</v>
      </c>
      <c r="T174" s="299" t="s">
        <v>809</v>
      </c>
      <c r="U174" s="299" t="s">
        <v>832</v>
      </c>
      <c r="V174" s="299" t="s">
        <v>832</v>
      </c>
      <c r="W174" s="299" t="s">
        <v>832</v>
      </c>
      <c r="X174" s="299" t="s">
        <v>832</v>
      </c>
      <c r="Y174" s="257"/>
    </row>
    <row r="175" spans="1:25" ht="12.75" customHeight="1" x14ac:dyDescent="0.2">
      <c r="A175" s="229" t="s">
        <v>705</v>
      </c>
      <c r="B175" s="247"/>
      <c r="C175" s="280">
        <v>162</v>
      </c>
      <c r="D175" s="249" t="s">
        <v>1201</v>
      </c>
      <c r="E175" s="249" t="s">
        <v>1202</v>
      </c>
      <c r="F175" s="249" t="s">
        <v>866</v>
      </c>
      <c r="G175" s="281" t="s">
        <v>813</v>
      </c>
      <c r="H175" s="250">
        <v>16423.07</v>
      </c>
      <c r="I175" s="250"/>
      <c r="J175" s="250">
        <v>15732.393</v>
      </c>
      <c r="K175" s="250"/>
      <c r="L175" s="250">
        <v>23775.67</v>
      </c>
      <c r="M175" s="251">
        <f t="shared" si="6"/>
        <v>4.2055291732909846E-2</v>
      </c>
      <c r="N175" s="251">
        <f t="shared" si="7"/>
        <v>0.51125578924960735</v>
      </c>
      <c r="O175" s="250">
        <v>26216.46</v>
      </c>
      <c r="P175" s="251">
        <f t="shared" si="8"/>
        <v>0.10265914693466056</v>
      </c>
      <c r="Q175" s="251" t="s">
        <v>805</v>
      </c>
      <c r="R175" s="258"/>
      <c r="S175" s="258" t="s">
        <v>806</v>
      </c>
      <c r="T175" s="258" t="s">
        <v>807</v>
      </c>
      <c r="U175" s="282" t="s">
        <v>814</v>
      </c>
      <c r="V175" s="285">
        <v>70</v>
      </c>
      <c r="W175" s="286" t="s">
        <v>816</v>
      </c>
      <c r="X175" s="286" t="s">
        <v>816</v>
      </c>
      <c r="Y175" s="257"/>
    </row>
    <row r="176" spans="1:25" ht="12.75" customHeight="1" x14ac:dyDescent="0.2">
      <c r="A176" s="229" t="s">
        <v>705</v>
      </c>
      <c r="B176" s="247"/>
      <c r="C176" s="280">
        <v>163</v>
      </c>
      <c r="D176" s="249" t="s">
        <v>1203</v>
      </c>
      <c r="E176" s="249" t="s">
        <v>1204</v>
      </c>
      <c r="F176" s="249" t="s">
        <v>937</v>
      </c>
      <c r="G176" s="281" t="s">
        <v>813</v>
      </c>
      <c r="H176" s="250">
        <v>43330.71</v>
      </c>
      <c r="I176" s="250"/>
      <c r="J176" s="250">
        <v>36935.163</v>
      </c>
      <c r="K176" s="250"/>
      <c r="L176" s="250">
        <v>52374.45</v>
      </c>
      <c r="M176" s="251">
        <f t="shared" si="6"/>
        <v>0.14759848153884389</v>
      </c>
      <c r="N176" s="251">
        <f t="shared" si="7"/>
        <v>0.4180105283412448</v>
      </c>
      <c r="O176" s="250">
        <v>56140.21</v>
      </c>
      <c r="P176" s="251">
        <f t="shared" si="8"/>
        <v>7.1900707310530276E-2</v>
      </c>
      <c r="Q176" s="251" t="s">
        <v>805</v>
      </c>
      <c r="R176" s="258"/>
      <c r="S176" s="258" t="s">
        <v>806</v>
      </c>
      <c r="T176" s="258" t="s">
        <v>807</v>
      </c>
      <c r="U176" s="282" t="s">
        <v>823</v>
      </c>
      <c r="V176" s="285">
        <v>824</v>
      </c>
      <c r="W176" s="286" t="s">
        <v>815</v>
      </c>
      <c r="X176" s="286" t="s">
        <v>816</v>
      </c>
      <c r="Y176" s="257"/>
    </row>
    <row r="177" spans="1:25" ht="12.75" customHeight="1" x14ac:dyDescent="0.2">
      <c r="A177" s="229" t="s">
        <v>705</v>
      </c>
      <c r="B177" s="247"/>
      <c r="C177" s="280">
        <v>164</v>
      </c>
      <c r="D177" s="249" t="s">
        <v>1205</v>
      </c>
      <c r="E177" s="249" t="s">
        <v>1206</v>
      </c>
      <c r="F177" s="249" t="s">
        <v>931</v>
      </c>
      <c r="G177" s="281"/>
      <c r="H177" s="250">
        <v>839914.47</v>
      </c>
      <c r="I177" s="250"/>
      <c r="J177" s="250">
        <v>282902.47950000002</v>
      </c>
      <c r="K177" s="250"/>
      <c r="L177" s="250">
        <v>275256.40000000002</v>
      </c>
      <c r="M177" s="251">
        <f t="shared" si="6"/>
        <v>0.66317703813341844</v>
      </c>
      <c r="N177" s="251">
        <f t="shared" si="7"/>
        <v>2.7027262233663075E-2</v>
      </c>
      <c r="O177" s="250">
        <v>285656.40999999997</v>
      </c>
      <c r="P177" s="251">
        <f t="shared" si="8"/>
        <v>3.778299069522071E-2</v>
      </c>
      <c r="Q177" s="251" t="s">
        <v>805</v>
      </c>
      <c r="R177" s="258"/>
      <c r="S177" s="258" t="s">
        <v>925</v>
      </c>
      <c r="T177" s="258" t="s">
        <v>908</v>
      </c>
      <c r="U177" s="282" t="s">
        <v>956</v>
      </c>
      <c r="V177" s="285">
        <v>10880</v>
      </c>
      <c r="W177" s="286" t="s">
        <v>815</v>
      </c>
      <c r="X177" s="286" t="s">
        <v>815</v>
      </c>
      <c r="Y177" s="257"/>
    </row>
    <row r="178" spans="1:25" ht="12.75" customHeight="1" x14ac:dyDescent="0.2">
      <c r="A178" s="229" t="s">
        <v>705</v>
      </c>
      <c r="B178" s="247"/>
      <c r="C178" s="280">
        <v>165</v>
      </c>
      <c r="D178" s="249" t="s">
        <v>1207</v>
      </c>
      <c r="E178" s="249" t="s">
        <v>1208</v>
      </c>
      <c r="F178" s="249" t="s">
        <v>886</v>
      </c>
      <c r="G178" s="281" t="s">
        <v>813</v>
      </c>
      <c r="H178" s="250">
        <v>81642.850000000006</v>
      </c>
      <c r="I178" s="250"/>
      <c r="J178" s="250">
        <v>131778.66770000002</v>
      </c>
      <c r="K178" s="250"/>
      <c r="L178" s="250">
        <v>137569.01</v>
      </c>
      <c r="M178" s="251">
        <f t="shared" si="6"/>
        <v>0.61408705967515842</v>
      </c>
      <c r="N178" s="251">
        <f t="shared" si="7"/>
        <v>4.3939906215943542E-2</v>
      </c>
      <c r="O178" s="250">
        <v>144080.91</v>
      </c>
      <c r="P178" s="251">
        <f t="shared" si="8"/>
        <v>4.7335515462384979E-2</v>
      </c>
      <c r="Q178" s="251" t="s">
        <v>805</v>
      </c>
      <c r="R178" s="258"/>
      <c r="S178" s="258" t="s">
        <v>806</v>
      </c>
      <c r="T178" s="258" t="s">
        <v>807</v>
      </c>
      <c r="U178" s="282" t="s">
        <v>814</v>
      </c>
      <c r="V178" s="285">
        <v>268</v>
      </c>
      <c r="W178" s="286" t="s">
        <v>824</v>
      </c>
      <c r="X178" s="286" t="s">
        <v>824</v>
      </c>
      <c r="Y178" s="257"/>
    </row>
    <row r="179" spans="1:25" ht="12.75" customHeight="1" x14ac:dyDescent="0.2">
      <c r="A179" s="229" t="s">
        <v>705</v>
      </c>
      <c r="B179" s="247"/>
      <c r="C179" s="280">
        <v>166</v>
      </c>
      <c r="D179" s="249" t="s">
        <v>1209</v>
      </c>
      <c r="E179" s="249" t="s">
        <v>1210</v>
      </c>
      <c r="F179" s="249" t="s">
        <v>1211</v>
      </c>
      <c r="G179" s="281" t="s">
        <v>813</v>
      </c>
      <c r="H179" s="250">
        <v>244501.37</v>
      </c>
      <c r="I179" s="250"/>
      <c r="J179" s="250">
        <v>234218.60250000004</v>
      </c>
      <c r="K179" s="250"/>
      <c r="L179" s="250">
        <v>225046.95</v>
      </c>
      <c r="M179" s="251">
        <f t="shared" si="6"/>
        <v>4.2056073141839484E-2</v>
      </c>
      <c r="N179" s="251">
        <f t="shared" si="7"/>
        <v>3.9158514319971763E-2</v>
      </c>
      <c r="O179" s="250">
        <v>236101.44</v>
      </c>
      <c r="P179" s="251">
        <f t="shared" si="8"/>
        <v>4.9120816789563197E-2</v>
      </c>
      <c r="Q179" s="251" t="s">
        <v>805</v>
      </c>
      <c r="R179" s="258"/>
      <c r="S179" s="258" t="s">
        <v>806</v>
      </c>
      <c r="T179" s="299" t="s">
        <v>809</v>
      </c>
      <c r="U179" s="282" t="s">
        <v>814</v>
      </c>
      <c r="V179" s="283" t="s">
        <v>809</v>
      </c>
      <c r="W179" s="284" t="s">
        <v>809</v>
      </c>
      <c r="X179" s="284" t="s">
        <v>809</v>
      </c>
      <c r="Y179" s="257"/>
    </row>
    <row r="180" spans="1:25" ht="12.75" customHeight="1" x14ac:dyDescent="0.2">
      <c r="A180" s="229" t="s">
        <v>705</v>
      </c>
      <c r="B180" s="247"/>
      <c r="C180" s="280">
        <v>167</v>
      </c>
      <c r="D180" s="296" t="s">
        <v>1212</v>
      </c>
      <c r="E180" s="296" t="s">
        <v>1213</v>
      </c>
      <c r="F180" s="296" t="s">
        <v>1214</v>
      </c>
      <c r="G180" s="281"/>
      <c r="H180" s="250">
        <v>0</v>
      </c>
      <c r="I180" s="250"/>
      <c r="J180" s="250">
        <v>0</v>
      </c>
      <c r="K180" s="250"/>
      <c r="L180" s="250">
        <v>0</v>
      </c>
      <c r="M180" s="251" t="str">
        <f t="shared" si="6"/>
        <v>NA</v>
      </c>
      <c r="N180" s="251" t="str">
        <f t="shared" si="7"/>
        <v>NA</v>
      </c>
      <c r="O180" s="250">
        <v>0</v>
      </c>
      <c r="P180" s="251" t="str">
        <f t="shared" si="8"/>
        <v>NA</v>
      </c>
      <c r="Q180" s="251" t="s">
        <v>707</v>
      </c>
      <c r="R180" s="258"/>
      <c r="S180" s="299" t="s">
        <v>809</v>
      </c>
      <c r="T180" s="299" t="s">
        <v>809</v>
      </c>
      <c r="U180" s="299" t="s">
        <v>832</v>
      </c>
      <c r="V180" s="283" t="s">
        <v>809</v>
      </c>
      <c r="W180" s="284" t="s">
        <v>809</v>
      </c>
      <c r="X180" s="284" t="s">
        <v>809</v>
      </c>
      <c r="Y180" s="257"/>
    </row>
    <row r="181" spans="1:25" ht="12.75" customHeight="1" x14ac:dyDescent="0.2">
      <c r="A181" s="229" t="s">
        <v>705</v>
      </c>
      <c r="B181" s="247"/>
      <c r="C181" s="287">
        <v>168</v>
      </c>
      <c r="D181" s="288" t="s">
        <v>1215</v>
      </c>
      <c r="E181" s="288" t="s">
        <v>1216</v>
      </c>
      <c r="F181" s="288" t="s">
        <v>1217</v>
      </c>
      <c r="G181" s="289" t="s">
        <v>707</v>
      </c>
      <c r="H181" s="290">
        <v>0</v>
      </c>
      <c r="I181" s="290"/>
      <c r="J181" s="290">
        <v>0</v>
      </c>
      <c r="K181" s="290"/>
      <c r="L181" s="290">
        <v>0</v>
      </c>
      <c r="M181" s="291" t="str">
        <f t="shared" si="6"/>
        <v>NA</v>
      </c>
      <c r="N181" s="291" t="str">
        <f t="shared" si="7"/>
        <v>NA</v>
      </c>
      <c r="O181" s="290">
        <v>0</v>
      </c>
      <c r="P181" s="291" t="str">
        <f t="shared" si="8"/>
        <v>NA</v>
      </c>
      <c r="Q181" s="291" t="s">
        <v>707</v>
      </c>
      <c r="R181" s="292" t="s">
        <v>831</v>
      </c>
      <c r="S181" s="293" t="s">
        <v>832</v>
      </c>
      <c r="T181" s="293" t="s">
        <v>832</v>
      </c>
      <c r="U181" s="293" t="s">
        <v>832</v>
      </c>
      <c r="V181" s="294" t="s">
        <v>809</v>
      </c>
      <c r="W181" s="295" t="s">
        <v>809</v>
      </c>
      <c r="X181" s="295" t="s">
        <v>809</v>
      </c>
      <c r="Y181" s="257"/>
    </row>
    <row r="182" spans="1:25" ht="12.75" customHeight="1" x14ac:dyDescent="0.2">
      <c r="A182" s="229" t="s">
        <v>705</v>
      </c>
      <c r="B182" s="247"/>
      <c r="C182" s="280">
        <v>169</v>
      </c>
      <c r="D182" s="249" t="s">
        <v>1218</v>
      </c>
      <c r="E182" s="249" t="s">
        <v>1216</v>
      </c>
      <c r="F182" s="249" t="s">
        <v>940</v>
      </c>
      <c r="G182" s="281" t="s">
        <v>804</v>
      </c>
      <c r="H182" s="250">
        <v>16868.47</v>
      </c>
      <c r="I182" s="250"/>
      <c r="J182" s="250">
        <v>16159.044</v>
      </c>
      <c r="K182" s="250"/>
      <c r="L182" s="250">
        <v>16868.71</v>
      </c>
      <c r="M182" s="251">
        <f t="shared" si="6"/>
        <v>4.205633350268289E-2</v>
      </c>
      <c r="N182" s="251">
        <f t="shared" si="7"/>
        <v>4.3917573341591201E-2</v>
      </c>
      <c r="O182" s="250">
        <v>18391.82</v>
      </c>
      <c r="P182" s="251">
        <f t="shared" si="8"/>
        <v>9.0292025886982499E-2</v>
      </c>
      <c r="Q182" s="251" t="s">
        <v>805</v>
      </c>
      <c r="R182" s="258"/>
      <c r="S182" s="258" t="s">
        <v>806</v>
      </c>
      <c r="T182" s="299" t="s">
        <v>809</v>
      </c>
      <c r="U182" s="282" t="s">
        <v>808</v>
      </c>
      <c r="V182" s="285">
        <v>124</v>
      </c>
      <c r="W182" s="286" t="s">
        <v>824</v>
      </c>
      <c r="X182" s="286" t="s">
        <v>824</v>
      </c>
      <c r="Y182" s="257"/>
    </row>
    <row r="183" spans="1:25" ht="12.75" customHeight="1" x14ac:dyDescent="0.2">
      <c r="A183" s="229" t="s">
        <v>705</v>
      </c>
      <c r="B183" s="247"/>
      <c r="C183" s="280">
        <v>170</v>
      </c>
      <c r="D183" s="249" t="s">
        <v>1219</v>
      </c>
      <c r="E183" s="249" t="s">
        <v>1220</v>
      </c>
      <c r="F183" s="249" t="s">
        <v>819</v>
      </c>
      <c r="G183" s="281" t="s">
        <v>813</v>
      </c>
      <c r="H183" s="250">
        <v>81200.45</v>
      </c>
      <c r="I183" s="250"/>
      <c r="J183" s="250">
        <v>77785.489099999992</v>
      </c>
      <c r="K183" s="250"/>
      <c r="L183" s="250">
        <v>81201.81</v>
      </c>
      <c r="M183" s="251">
        <f t="shared" si="6"/>
        <v>4.2055935650602991E-2</v>
      </c>
      <c r="N183" s="251">
        <f t="shared" si="7"/>
        <v>4.391977140630985E-2</v>
      </c>
      <c r="O183" s="250">
        <v>84054.5</v>
      </c>
      <c r="P183" s="251">
        <f t="shared" si="8"/>
        <v>3.5130867156778926E-2</v>
      </c>
      <c r="Q183" s="251" t="s">
        <v>805</v>
      </c>
      <c r="R183" s="258"/>
      <c r="S183" s="258" t="s">
        <v>806</v>
      </c>
      <c r="T183" s="299" t="s">
        <v>809</v>
      </c>
      <c r="U183" s="282" t="s">
        <v>814</v>
      </c>
      <c r="V183" s="285">
        <v>307</v>
      </c>
      <c r="W183" s="286" t="s">
        <v>824</v>
      </c>
      <c r="X183" s="286" t="s">
        <v>824</v>
      </c>
      <c r="Y183" s="257"/>
    </row>
    <row r="184" spans="1:25" ht="12.75" customHeight="1" x14ac:dyDescent="0.2">
      <c r="A184" s="229" t="s">
        <v>705</v>
      </c>
      <c r="B184" s="247"/>
      <c r="C184" s="280">
        <v>171</v>
      </c>
      <c r="D184" s="249" t="s">
        <v>1221</v>
      </c>
      <c r="E184" s="249" t="s">
        <v>1222</v>
      </c>
      <c r="F184" s="249" t="s">
        <v>819</v>
      </c>
      <c r="G184" s="281" t="s">
        <v>813</v>
      </c>
      <c r="H184" s="250">
        <v>60556.94</v>
      </c>
      <c r="I184" s="250"/>
      <c r="J184" s="250">
        <v>46820.453600000001</v>
      </c>
      <c r="K184" s="250"/>
      <c r="L184" s="250">
        <v>57014.380000000005</v>
      </c>
      <c r="M184" s="251">
        <f t="shared" si="6"/>
        <v>0.22683587380736214</v>
      </c>
      <c r="N184" s="251">
        <f t="shared" si="7"/>
        <v>0.21772378557220992</v>
      </c>
      <c r="O184" s="250">
        <v>58865.3</v>
      </c>
      <c r="P184" s="251">
        <f t="shared" si="8"/>
        <v>3.2464090638186331E-2</v>
      </c>
      <c r="Q184" s="251" t="s">
        <v>805</v>
      </c>
      <c r="R184" s="258"/>
      <c r="S184" s="258" t="s">
        <v>806</v>
      </c>
      <c r="T184" s="258" t="s">
        <v>807</v>
      </c>
      <c r="U184" s="282" t="s">
        <v>814</v>
      </c>
      <c r="V184" s="285">
        <v>607</v>
      </c>
      <c r="W184" s="286" t="s">
        <v>824</v>
      </c>
      <c r="X184" s="286" t="s">
        <v>824</v>
      </c>
      <c r="Y184" s="257"/>
    </row>
    <row r="185" spans="1:25" ht="12.75" customHeight="1" x14ac:dyDescent="0.2">
      <c r="A185" s="229" t="s">
        <v>705</v>
      </c>
      <c r="B185" s="247"/>
      <c r="C185" s="280">
        <v>172</v>
      </c>
      <c r="D185" s="249" t="s">
        <v>1223</v>
      </c>
      <c r="E185" s="249" t="s">
        <v>1224</v>
      </c>
      <c r="F185" s="249" t="s">
        <v>877</v>
      </c>
      <c r="G185" s="281" t="s">
        <v>813</v>
      </c>
      <c r="H185" s="250">
        <v>39300.019999999997</v>
      </c>
      <c r="I185" s="250"/>
      <c r="J185" s="250">
        <v>37647.220500000003</v>
      </c>
      <c r="K185" s="250"/>
      <c r="L185" s="250">
        <v>39143.21</v>
      </c>
      <c r="M185" s="251">
        <f t="shared" si="6"/>
        <v>4.205594551860263E-2</v>
      </c>
      <c r="N185" s="251">
        <f t="shared" si="7"/>
        <v>3.9737050441744984E-2</v>
      </c>
      <c r="O185" s="250">
        <v>41058.53</v>
      </c>
      <c r="P185" s="251">
        <f t="shared" si="8"/>
        <v>4.8931091752567039E-2</v>
      </c>
      <c r="Q185" s="251" t="s">
        <v>805</v>
      </c>
      <c r="R185" s="258"/>
      <c r="S185" s="258" t="s">
        <v>806</v>
      </c>
      <c r="T185" s="258" t="s">
        <v>807</v>
      </c>
      <c r="U185" s="282" t="s">
        <v>814</v>
      </c>
      <c r="V185" s="285">
        <v>151</v>
      </c>
      <c r="W185" s="286" t="s">
        <v>815</v>
      </c>
      <c r="X185" s="286" t="s">
        <v>816</v>
      </c>
      <c r="Y185" s="257"/>
    </row>
    <row r="186" spans="1:25" ht="12.75" customHeight="1" x14ac:dyDescent="0.2">
      <c r="A186" s="229" t="s">
        <v>705</v>
      </c>
      <c r="B186" s="247"/>
      <c r="C186" s="280">
        <v>173</v>
      </c>
      <c r="D186" s="249" t="s">
        <v>1225</v>
      </c>
      <c r="E186" s="249" t="s">
        <v>1226</v>
      </c>
      <c r="F186" s="249" t="s">
        <v>1227</v>
      </c>
      <c r="G186" s="297" t="s">
        <v>707</v>
      </c>
      <c r="H186" s="250">
        <v>0</v>
      </c>
      <c r="I186" s="250"/>
      <c r="J186" s="250">
        <v>0</v>
      </c>
      <c r="K186" s="250"/>
      <c r="L186" s="250">
        <v>0</v>
      </c>
      <c r="M186" s="251" t="str">
        <f t="shared" si="6"/>
        <v>NA</v>
      </c>
      <c r="N186" s="251" t="str">
        <f t="shared" si="7"/>
        <v>NA</v>
      </c>
      <c r="O186" s="250">
        <v>0</v>
      </c>
      <c r="P186" s="251" t="str">
        <f t="shared" si="8"/>
        <v>NA</v>
      </c>
      <c r="Q186" s="298" t="s">
        <v>848</v>
      </c>
      <c r="R186" s="299" t="s">
        <v>849</v>
      </c>
      <c r="S186" s="299" t="s">
        <v>832</v>
      </c>
      <c r="T186" s="299" t="s">
        <v>832</v>
      </c>
      <c r="U186" s="299" t="s">
        <v>832</v>
      </c>
      <c r="V186" s="299" t="s">
        <v>832</v>
      </c>
      <c r="W186" s="299" t="s">
        <v>832</v>
      </c>
      <c r="X186" s="299" t="s">
        <v>832</v>
      </c>
      <c r="Y186" s="257"/>
    </row>
    <row r="187" spans="1:25" ht="12.75" customHeight="1" x14ac:dyDescent="0.2">
      <c r="A187" s="229" t="s">
        <v>705</v>
      </c>
      <c r="B187" s="247"/>
      <c r="C187" s="280">
        <v>174</v>
      </c>
      <c r="D187" s="249" t="s">
        <v>1228</v>
      </c>
      <c r="E187" s="249" t="s">
        <v>1229</v>
      </c>
      <c r="F187" s="249" t="s">
        <v>852</v>
      </c>
      <c r="G187" s="297" t="s">
        <v>707</v>
      </c>
      <c r="H187" s="250">
        <v>0</v>
      </c>
      <c r="I187" s="250"/>
      <c r="J187" s="250">
        <v>0</v>
      </c>
      <c r="K187" s="250"/>
      <c r="L187" s="250">
        <v>0</v>
      </c>
      <c r="M187" s="251" t="str">
        <f t="shared" si="6"/>
        <v>NA</v>
      </c>
      <c r="N187" s="251" t="str">
        <f t="shared" si="7"/>
        <v>NA</v>
      </c>
      <c r="O187" s="250">
        <v>0</v>
      </c>
      <c r="P187" s="251" t="str">
        <f t="shared" si="8"/>
        <v>NA</v>
      </c>
      <c r="Q187" s="298" t="s">
        <v>848</v>
      </c>
      <c r="R187" s="299" t="s">
        <v>849</v>
      </c>
      <c r="S187" s="299" t="s">
        <v>832</v>
      </c>
      <c r="T187" s="299" t="s">
        <v>832</v>
      </c>
      <c r="U187" s="299" t="s">
        <v>832</v>
      </c>
      <c r="V187" s="299" t="s">
        <v>832</v>
      </c>
      <c r="W187" s="299" t="s">
        <v>832</v>
      </c>
      <c r="X187" s="299" t="s">
        <v>832</v>
      </c>
      <c r="Y187" s="257"/>
    </row>
    <row r="188" spans="1:25" ht="12.75" customHeight="1" x14ac:dyDescent="0.2">
      <c r="A188" s="229" t="s">
        <v>705</v>
      </c>
      <c r="B188" s="247"/>
      <c r="C188" s="280">
        <v>175</v>
      </c>
      <c r="D188" s="249" t="s">
        <v>1230</v>
      </c>
      <c r="E188" s="249" t="s">
        <v>1231</v>
      </c>
      <c r="F188" s="249" t="s">
        <v>830</v>
      </c>
      <c r="G188" s="297" t="s">
        <v>707</v>
      </c>
      <c r="H188" s="250">
        <v>0</v>
      </c>
      <c r="I188" s="250"/>
      <c r="J188" s="250">
        <v>0</v>
      </c>
      <c r="K188" s="250"/>
      <c r="L188" s="250">
        <v>0</v>
      </c>
      <c r="M188" s="251" t="str">
        <f t="shared" si="6"/>
        <v>NA</v>
      </c>
      <c r="N188" s="251" t="str">
        <f t="shared" si="7"/>
        <v>NA</v>
      </c>
      <c r="O188" s="250">
        <v>0</v>
      </c>
      <c r="P188" s="251" t="str">
        <f t="shared" si="8"/>
        <v>NA</v>
      </c>
      <c r="Q188" s="298" t="s">
        <v>848</v>
      </c>
      <c r="R188" s="299" t="s">
        <v>849</v>
      </c>
      <c r="S188" s="299" t="s">
        <v>832</v>
      </c>
      <c r="T188" s="299" t="s">
        <v>832</v>
      </c>
      <c r="U188" s="299" t="s">
        <v>832</v>
      </c>
      <c r="V188" s="299" t="s">
        <v>832</v>
      </c>
      <c r="W188" s="299" t="s">
        <v>832</v>
      </c>
      <c r="X188" s="299" t="s">
        <v>832</v>
      </c>
      <c r="Y188" s="257"/>
    </row>
    <row r="189" spans="1:25" ht="12.75" customHeight="1" x14ac:dyDescent="0.2">
      <c r="B189" s="247"/>
      <c r="C189" s="280">
        <v>176</v>
      </c>
      <c r="D189" s="249" t="s">
        <v>1232</v>
      </c>
      <c r="E189" s="249" t="s">
        <v>1233</v>
      </c>
      <c r="F189" s="249" t="s">
        <v>1021</v>
      </c>
      <c r="G189" s="281" t="s">
        <v>813</v>
      </c>
      <c r="H189" s="250">
        <v>5485.32</v>
      </c>
      <c r="I189" s="250"/>
      <c r="J189" s="250">
        <v>5254.6198000000004</v>
      </c>
      <c r="K189" s="250"/>
      <c r="L189" s="250">
        <v>5922.8700000000008</v>
      </c>
      <c r="M189" s="251">
        <f t="shared" si="6"/>
        <v>4.2057746858888696E-2</v>
      </c>
      <c r="N189" s="251">
        <f t="shared" si="7"/>
        <v>0.12717384424273673</v>
      </c>
      <c r="O189" s="250">
        <v>6357.12</v>
      </c>
      <c r="P189" s="251">
        <f t="shared" si="8"/>
        <v>7.3317496416433092E-2</v>
      </c>
      <c r="Q189" s="251" t="s">
        <v>805</v>
      </c>
      <c r="R189" s="258"/>
      <c r="S189" s="258" t="s">
        <v>806</v>
      </c>
      <c r="T189" s="258" t="s">
        <v>807</v>
      </c>
      <c r="U189" s="282" t="s">
        <v>814</v>
      </c>
      <c r="V189" s="283" t="s">
        <v>809</v>
      </c>
      <c r="W189" s="284" t="s">
        <v>809</v>
      </c>
      <c r="X189" s="284" t="s">
        <v>809</v>
      </c>
      <c r="Y189" s="257"/>
    </row>
    <row r="190" spans="1:25" ht="12.75" customHeight="1" x14ac:dyDescent="0.2">
      <c r="A190" s="229" t="s">
        <v>705</v>
      </c>
      <c r="B190" s="247"/>
      <c r="C190" s="280">
        <v>177</v>
      </c>
      <c r="D190" s="249" t="s">
        <v>1234</v>
      </c>
      <c r="E190" s="249" t="s">
        <v>1235</v>
      </c>
      <c r="F190" s="249" t="s">
        <v>822</v>
      </c>
      <c r="G190" s="281" t="s">
        <v>813</v>
      </c>
      <c r="H190" s="250">
        <v>44642.83</v>
      </c>
      <c r="I190" s="250"/>
      <c r="J190" s="250">
        <v>42765.327300000004</v>
      </c>
      <c r="K190" s="250"/>
      <c r="L190" s="250">
        <v>51546.92</v>
      </c>
      <c r="M190" s="251">
        <f t="shared" si="6"/>
        <v>4.2056086050100257E-2</v>
      </c>
      <c r="N190" s="251">
        <f t="shared" si="7"/>
        <v>0.2053437505200619</v>
      </c>
      <c r="O190" s="250">
        <v>53930.11</v>
      </c>
      <c r="P190" s="251">
        <f t="shared" si="8"/>
        <v>4.6233412199991823E-2</v>
      </c>
      <c r="Q190" s="251" t="s">
        <v>805</v>
      </c>
      <c r="R190" s="258"/>
      <c r="S190" s="258" t="s">
        <v>806</v>
      </c>
      <c r="T190" s="258" t="s">
        <v>807</v>
      </c>
      <c r="U190" s="282" t="s">
        <v>823</v>
      </c>
      <c r="V190" s="285">
        <v>824</v>
      </c>
      <c r="W190" s="286" t="s">
        <v>824</v>
      </c>
      <c r="X190" s="286" t="s">
        <v>824</v>
      </c>
      <c r="Y190" s="257"/>
    </row>
    <row r="191" spans="1:25" ht="12.75" customHeight="1" x14ac:dyDescent="0.2">
      <c r="A191" s="229" t="s">
        <v>705</v>
      </c>
      <c r="B191" s="247"/>
      <c r="C191" s="280">
        <v>178</v>
      </c>
      <c r="D191" s="249" t="s">
        <v>1236</v>
      </c>
      <c r="E191" s="249" t="s">
        <v>1237</v>
      </c>
      <c r="F191" s="249" t="s">
        <v>1009</v>
      </c>
      <c r="G191" s="297" t="s">
        <v>707</v>
      </c>
      <c r="H191" s="250">
        <v>0</v>
      </c>
      <c r="I191" s="250"/>
      <c r="J191" s="250">
        <v>0</v>
      </c>
      <c r="K191" s="250"/>
      <c r="L191" s="250">
        <v>0</v>
      </c>
      <c r="M191" s="251" t="str">
        <f t="shared" si="6"/>
        <v>NA</v>
      </c>
      <c r="N191" s="251" t="str">
        <f t="shared" si="7"/>
        <v>NA</v>
      </c>
      <c r="O191" s="250">
        <v>0</v>
      </c>
      <c r="P191" s="251" t="str">
        <f t="shared" si="8"/>
        <v>NA</v>
      </c>
      <c r="Q191" s="298" t="s">
        <v>848</v>
      </c>
      <c r="R191" s="299" t="s">
        <v>849</v>
      </c>
      <c r="S191" s="299" t="s">
        <v>832</v>
      </c>
      <c r="T191" s="299" t="s">
        <v>832</v>
      </c>
      <c r="U191" s="299" t="s">
        <v>832</v>
      </c>
      <c r="V191" s="299" t="s">
        <v>832</v>
      </c>
      <c r="W191" s="299" t="s">
        <v>832</v>
      </c>
      <c r="X191" s="299" t="s">
        <v>832</v>
      </c>
      <c r="Y191" s="257"/>
    </row>
    <row r="192" spans="1:25" ht="12.75" customHeight="1" x14ac:dyDescent="0.2">
      <c r="A192" s="229" t="s">
        <v>705</v>
      </c>
      <c r="B192" s="247"/>
      <c r="C192" s="280">
        <v>179</v>
      </c>
      <c r="D192" s="249" t="s">
        <v>1238</v>
      </c>
      <c r="E192" s="249" t="s">
        <v>1239</v>
      </c>
      <c r="F192" s="249" t="s">
        <v>877</v>
      </c>
      <c r="G192" s="281" t="s">
        <v>813</v>
      </c>
      <c r="H192" s="250">
        <v>13659.430000000002</v>
      </c>
      <c r="I192" s="250"/>
      <c r="J192" s="250">
        <v>23855.727699999999</v>
      </c>
      <c r="K192" s="250"/>
      <c r="L192" s="250">
        <v>31831.170000000006</v>
      </c>
      <c r="M192" s="251">
        <f t="shared" si="6"/>
        <v>0.74646582617283419</v>
      </c>
      <c r="N192" s="251">
        <f t="shared" si="7"/>
        <v>0.33431980781705545</v>
      </c>
      <c r="O192" s="250">
        <v>33392.94</v>
      </c>
      <c r="P192" s="251">
        <f t="shared" si="8"/>
        <v>4.9064172004987458E-2</v>
      </c>
      <c r="Q192" s="251" t="s">
        <v>805</v>
      </c>
      <c r="R192" s="258"/>
      <c r="S192" s="258" t="s">
        <v>806</v>
      </c>
      <c r="T192" s="258" t="s">
        <v>807</v>
      </c>
      <c r="U192" s="282" t="s">
        <v>814</v>
      </c>
      <c r="V192" s="285">
        <v>92</v>
      </c>
      <c r="W192" s="286" t="s">
        <v>815</v>
      </c>
      <c r="X192" s="286" t="s">
        <v>816</v>
      </c>
      <c r="Y192" s="257"/>
    </row>
    <row r="193" spans="1:25" ht="12.75" customHeight="1" x14ac:dyDescent="0.2">
      <c r="A193" s="229" t="s">
        <v>705</v>
      </c>
      <c r="B193" s="247"/>
      <c r="C193" s="280">
        <v>180</v>
      </c>
      <c r="D193" s="249" t="s">
        <v>1240</v>
      </c>
      <c r="E193" s="249" t="s">
        <v>1241</v>
      </c>
      <c r="F193" s="249" t="s">
        <v>847</v>
      </c>
      <c r="G193" s="297" t="s">
        <v>707</v>
      </c>
      <c r="H193" s="250">
        <v>0</v>
      </c>
      <c r="I193" s="250"/>
      <c r="J193" s="250">
        <v>0</v>
      </c>
      <c r="K193" s="250"/>
      <c r="L193" s="250">
        <v>0</v>
      </c>
      <c r="M193" s="251" t="str">
        <f t="shared" si="6"/>
        <v>NA</v>
      </c>
      <c r="N193" s="251" t="str">
        <f t="shared" si="7"/>
        <v>NA</v>
      </c>
      <c r="O193" s="250">
        <v>0</v>
      </c>
      <c r="P193" s="251" t="str">
        <f t="shared" si="8"/>
        <v>NA</v>
      </c>
      <c r="Q193" s="298" t="s">
        <v>848</v>
      </c>
      <c r="R193" s="299" t="s">
        <v>849</v>
      </c>
      <c r="S193" s="299" t="s">
        <v>832</v>
      </c>
      <c r="T193" s="299" t="s">
        <v>832</v>
      </c>
      <c r="U193" s="299" t="s">
        <v>832</v>
      </c>
      <c r="V193" s="299" t="s">
        <v>832</v>
      </c>
      <c r="W193" s="299" t="s">
        <v>832</v>
      </c>
      <c r="X193" s="299" t="s">
        <v>832</v>
      </c>
      <c r="Y193" s="257"/>
    </row>
    <row r="194" spans="1:25" ht="12.75" customHeight="1" x14ac:dyDescent="0.2">
      <c r="A194" s="229" t="s">
        <v>705</v>
      </c>
      <c r="B194" s="247"/>
      <c r="C194" s="287">
        <v>181</v>
      </c>
      <c r="D194" s="288" t="s">
        <v>1242</v>
      </c>
      <c r="E194" s="288" t="s">
        <v>1243</v>
      </c>
      <c r="F194" s="288" t="s">
        <v>931</v>
      </c>
      <c r="G194" s="289" t="s">
        <v>707</v>
      </c>
      <c r="H194" s="290">
        <v>0</v>
      </c>
      <c r="I194" s="290"/>
      <c r="J194" s="290">
        <v>0</v>
      </c>
      <c r="K194" s="290"/>
      <c r="L194" s="290">
        <v>0</v>
      </c>
      <c r="M194" s="291" t="str">
        <f t="shared" si="6"/>
        <v>NA</v>
      </c>
      <c r="N194" s="291" t="str">
        <f t="shared" si="7"/>
        <v>NA</v>
      </c>
      <c r="O194" s="290">
        <v>0</v>
      </c>
      <c r="P194" s="291" t="str">
        <f t="shared" si="8"/>
        <v>NA</v>
      </c>
      <c r="Q194" s="291" t="s">
        <v>707</v>
      </c>
      <c r="R194" s="292" t="s">
        <v>831</v>
      </c>
      <c r="S194" s="293" t="s">
        <v>832</v>
      </c>
      <c r="T194" s="293" t="s">
        <v>832</v>
      </c>
      <c r="U194" s="293" t="s">
        <v>832</v>
      </c>
      <c r="V194" s="294" t="s">
        <v>809</v>
      </c>
      <c r="W194" s="295" t="s">
        <v>809</v>
      </c>
      <c r="X194" s="295" t="s">
        <v>809</v>
      </c>
      <c r="Y194" s="257"/>
    </row>
    <row r="195" spans="1:25" ht="12.75" customHeight="1" x14ac:dyDescent="0.2">
      <c r="A195" s="229" t="s">
        <v>705</v>
      </c>
      <c r="B195" s="247"/>
      <c r="C195" s="280">
        <v>182</v>
      </c>
      <c r="D195" s="249" t="s">
        <v>1244</v>
      </c>
      <c r="E195" s="249" t="s">
        <v>1245</v>
      </c>
      <c r="F195" s="249" t="s">
        <v>931</v>
      </c>
      <c r="G195" s="281" t="s">
        <v>813</v>
      </c>
      <c r="H195" s="250">
        <v>225737.25999999995</v>
      </c>
      <c r="I195" s="250"/>
      <c r="J195" s="250">
        <v>195473.7738</v>
      </c>
      <c r="K195" s="250"/>
      <c r="L195" s="250">
        <v>188366.77</v>
      </c>
      <c r="M195" s="251">
        <f t="shared" si="6"/>
        <v>0.13406509053932861</v>
      </c>
      <c r="N195" s="251">
        <f t="shared" si="7"/>
        <v>3.6357837994531038E-2</v>
      </c>
      <c r="O195" s="250">
        <v>222450.63</v>
      </c>
      <c r="P195" s="251">
        <f t="shared" si="8"/>
        <v>0.18094412300003879</v>
      </c>
      <c r="Q195" s="251" t="s">
        <v>805</v>
      </c>
      <c r="R195" s="258"/>
      <c r="S195" s="258" t="s">
        <v>806</v>
      </c>
      <c r="T195" s="258" t="s">
        <v>807</v>
      </c>
      <c r="U195" s="282" t="s">
        <v>823</v>
      </c>
      <c r="V195" s="285">
        <v>1255</v>
      </c>
      <c r="W195" s="286" t="s">
        <v>824</v>
      </c>
      <c r="X195" s="286" t="s">
        <v>824</v>
      </c>
      <c r="Y195" s="257"/>
    </row>
    <row r="196" spans="1:25" ht="12.75" customHeight="1" x14ac:dyDescent="0.2">
      <c r="A196" s="229" t="s">
        <v>705</v>
      </c>
      <c r="B196" s="247"/>
      <c r="C196" s="280">
        <v>183</v>
      </c>
      <c r="D196" s="249" t="s">
        <v>1246</v>
      </c>
      <c r="E196" s="249" t="s">
        <v>1247</v>
      </c>
      <c r="F196" s="249" t="s">
        <v>877</v>
      </c>
      <c r="G196" s="281" t="s">
        <v>813</v>
      </c>
      <c r="H196" s="250">
        <v>119902.93</v>
      </c>
      <c r="I196" s="250"/>
      <c r="J196" s="250">
        <v>149978.7617</v>
      </c>
      <c r="K196" s="250"/>
      <c r="L196" s="250">
        <v>381904.04000000004</v>
      </c>
      <c r="M196" s="251">
        <f t="shared" si="6"/>
        <v>0.25083483531219808</v>
      </c>
      <c r="N196" s="251">
        <f t="shared" si="7"/>
        <v>1.5463874729404439</v>
      </c>
      <c r="O196" s="250">
        <v>393442.11</v>
      </c>
      <c r="P196" s="251">
        <f t="shared" si="8"/>
        <v>3.0211961098918848E-2</v>
      </c>
      <c r="Q196" s="251" t="s">
        <v>805</v>
      </c>
      <c r="R196" s="258"/>
      <c r="S196" s="258" t="s">
        <v>904</v>
      </c>
      <c r="T196" s="258" t="s">
        <v>807</v>
      </c>
      <c r="U196" s="282" t="s">
        <v>814</v>
      </c>
      <c r="V196" s="285">
        <v>205</v>
      </c>
      <c r="W196" s="286" t="s">
        <v>824</v>
      </c>
      <c r="X196" s="286" t="s">
        <v>824</v>
      </c>
      <c r="Y196" s="257"/>
    </row>
    <row r="197" spans="1:25" ht="12.75" customHeight="1" x14ac:dyDescent="0.2">
      <c r="A197" s="229" t="s">
        <v>705</v>
      </c>
      <c r="B197" s="247"/>
      <c r="C197" s="280">
        <v>184</v>
      </c>
      <c r="D197" s="249" t="s">
        <v>1248</v>
      </c>
      <c r="E197" s="249" t="s">
        <v>1249</v>
      </c>
      <c r="F197" s="249" t="s">
        <v>1250</v>
      </c>
      <c r="G197" s="281" t="s">
        <v>813</v>
      </c>
      <c r="H197" s="250">
        <v>30568.48</v>
      </c>
      <c r="I197" s="250"/>
      <c r="J197" s="250">
        <v>51245.053499999995</v>
      </c>
      <c r="K197" s="250"/>
      <c r="L197" s="250">
        <v>53213.600000000006</v>
      </c>
      <c r="M197" s="251">
        <f t="shared" si="6"/>
        <v>0.67640175435612093</v>
      </c>
      <c r="N197" s="251">
        <f t="shared" si="7"/>
        <v>3.8414371057296517E-2</v>
      </c>
      <c r="O197" s="250">
        <v>57114.99</v>
      </c>
      <c r="P197" s="251">
        <f t="shared" si="8"/>
        <v>7.3315656148052216E-2</v>
      </c>
      <c r="Q197" s="251" t="s">
        <v>805</v>
      </c>
      <c r="R197" s="258"/>
      <c r="S197" s="258" t="s">
        <v>806</v>
      </c>
      <c r="T197" s="258" t="s">
        <v>807</v>
      </c>
      <c r="U197" s="282" t="s">
        <v>814</v>
      </c>
      <c r="V197" s="283" t="s">
        <v>809</v>
      </c>
      <c r="W197" s="284" t="s">
        <v>809</v>
      </c>
      <c r="X197" s="284" t="s">
        <v>809</v>
      </c>
      <c r="Y197" s="257"/>
    </row>
    <row r="198" spans="1:25" ht="12.75" customHeight="1" x14ac:dyDescent="0.2">
      <c r="A198" s="229" t="s">
        <v>705</v>
      </c>
      <c r="B198" s="247"/>
      <c r="C198" s="280">
        <v>185</v>
      </c>
      <c r="D198" s="249" t="s">
        <v>1251</v>
      </c>
      <c r="E198" s="249" t="s">
        <v>1252</v>
      </c>
      <c r="F198" s="249" t="s">
        <v>890</v>
      </c>
      <c r="G198" s="281" t="s">
        <v>813</v>
      </c>
      <c r="H198" s="250">
        <v>55921.86</v>
      </c>
      <c r="I198" s="250"/>
      <c r="J198" s="250">
        <v>32854.674599999998</v>
      </c>
      <c r="K198" s="250"/>
      <c r="L198" s="250">
        <v>37875.440000000002</v>
      </c>
      <c r="M198" s="251">
        <f t="shared" si="6"/>
        <v>0.41248959530316054</v>
      </c>
      <c r="N198" s="251">
        <f t="shared" si="7"/>
        <v>0.15281738325297564</v>
      </c>
      <c r="O198" s="250">
        <v>39493.79</v>
      </c>
      <c r="P198" s="251">
        <f t="shared" si="8"/>
        <v>4.2728216490686269E-2</v>
      </c>
      <c r="Q198" s="251" t="s">
        <v>805</v>
      </c>
      <c r="R198" s="258"/>
      <c r="S198" s="258" t="s">
        <v>806</v>
      </c>
      <c r="T198" s="258" t="s">
        <v>807</v>
      </c>
      <c r="U198" s="282" t="s">
        <v>823</v>
      </c>
      <c r="V198" s="285">
        <v>826</v>
      </c>
      <c r="W198" s="286" t="s">
        <v>824</v>
      </c>
      <c r="X198" s="286" t="s">
        <v>824</v>
      </c>
      <c r="Y198" s="257"/>
    </row>
    <row r="199" spans="1:25" ht="12.75" customHeight="1" x14ac:dyDescent="0.2">
      <c r="A199" s="229" t="s">
        <v>705</v>
      </c>
      <c r="B199" s="247"/>
      <c r="C199" s="280">
        <v>186</v>
      </c>
      <c r="D199" s="249" t="s">
        <v>1253</v>
      </c>
      <c r="E199" s="249" t="s">
        <v>1249</v>
      </c>
      <c r="F199" s="249" t="s">
        <v>890</v>
      </c>
      <c r="G199" s="281" t="s">
        <v>813</v>
      </c>
      <c r="H199" s="250">
        <v>522750.82</v>
      </c>
      <c r="I199" s="250"/>
      <c r="J199" s="250">
        <v>106617.5395</v>
      </c>
      <c r="K199" s="250"/>
      <c r="L199" s="250">
        <v>915647.81999999972</v>
      </c>
      <c r="M199" s="251">
        <f t="shared" si="6"/>
        <v>0.79604519893436032</v>
      </c>
      <c r="N199" s="251">
        <f t="shared" si="7"/>
        <v>7.5881537343112271</v>
      </c>
      <c r="O199" s="250">
        <v>977105.37000000011</v>
      </c>
      <c r="P199" s="251">
        <f t="shared" si="8"/>
        <v>6.7119200917226465E-2</v>
      </c>
      <c r="Q199" s="251" t="s">
        <v>805</v>
      </c>
      <c r="R199" s="258"/>
      <c r="S199" s="258" t="s">
        <v>806</v>
      </c>
      <c r="T199" s="258" t="s">
        <v>807</v>
      </c>
      <c r="U199" s="282" t="s">
        <v>823</v>
      </c>
      <c r="V199" s="285">
        <v>975</v>
      </c>
      <c r="W199" s="286" t="s">
        <v>815</v>
      </c>
      <c r="X199" s="286" t="s">
        <v>816</v>
      </c>
      <c r="Y199" s="257"/>
    </row>
    <row r="200" spans="1:25" ht="12.75" customHeight="1" x14ac:dyDescent="0.2">
      <c r="A200" s="229" t="s">
        <v>705</v>
      </c>
      <c r="B200" s="247"/>
      <c r="C200" s="280">
        <v>187</v>
      </c>
      <c r="D200" s="249" t="s">
        <v>1254</v>
      </c>
      <c r="E200" s="249" t="s">
        <v>1255</v>
      </c>
      <c r="F200" s="249" t="s">
        <v>844</v>
      </c>
      <c r="G200" s="281" t="s">
        <v>813</v>
      </c>
      <c r="H200" s="250">
        <v>48016.509999999995</v>
      </c>
      <c r="I200" s="250"/>
      <c r="J200" s="250">
        <v>45997.131099999999</v>
      </c>
      <c r="K200" s="250"/>
      <c r="L200" s="250">
        <v>48022.07</v>
      </c>
      <c r="M200" s="251">
        <f t="shared" si="6"/>
        <v>4.2055928263007795E-2</v>
      </c>
      <c r="N200" s="251">
        <f t="shared" si="7"/>
        <v>4.4023156478991819E-2</v>
      </c>
      <c r="O200" s="250">
        <v>56723.66</v>
      </c>
      <c r="P200" s="251">
        <f t="shared" si="8"/>
        <v>0.18119981083697567</v>
      </c>
      <c r="Q200" s="251" t="s">
        <v>805</v>
      </c>
      <c r="R200" s="258"/>
      <c r="S200" s="258" t="s">
        <v>806</v>
      </c>
      <c r="T200" s="299" t="s">
        <v>809</v>
      </c>
      <c r="U200" s="282" t="s">
        <v>814</v>
      </c>
      <c r="V200" s="285">
        <v>304</v>
      </c>
      <c r="W200" s="286" t="s">
        <v>816</v>
      </c>
      <c r="X200" s="286" t="s">
        <v>816</v>
      </c>
      <c r="Y200" s="257"/>
    </row>
    <row r="201" spans="1:25" ht="12.75" customHeight="1" x14ac:dyDescent="0.2">
      <c r="A201" s="229" t="s">
        <v>705</v>
      </c>
      <c r="B201" s="247"/>
      <c r="C201" s="280">
        <v>188</v>
      </c>
      <c r="D201" s="249" t="s">
        <v>1256</v>
      </c>
      <c r="E201" s="249" t="s">
        <v>1257</v>
      </c>
      <c r="F201" s="249" t="s">
        <v>869</v>
      </c>
      <c r="G201" s="281" t="s">
        <v>813</v>
      </c>
      <c r="H201" s="250">
        <v>38641.789999999994</v>
      </c>
      <c r="I201" s="250"/>
      <c r="J201" s="250">
        <v>37016.669699999999</v>
      </c>
      <c r="K201" s="250"/>
      <c r="L201" s="250">
        <v>154337.13000000003</v>
      </c>
      <c r="M201" s="251">
        <f t="shared" si="6"/>
        <v>4.2056030530676643E-2</v>
      </c>
      <c r="N201" s="251">
        <f t="shared" si="7"/>
        <v>3.1693953359613016</v>
      </c>
      <c r="O201" s="250">
        <v>155906.66000000003</v>
      </c>
      <c r="P201" s="251">
        <f t="shared" si="8"/>
        <v>1.0169490646871549E-2</v>
      </c>
      <c r="Q201" s="251" t="s">
        <v>805</v>
      </c>
      <c r="R201" s="258"/>
      <c r="S201" s="258" t="s">
        <v>806</v>
      </c>
      <c r="T201" s="258" t="s">
        <v>807</v>
      </c>
      <c r="U201" s="282" t="s">
        <v>823</v>
      </c>
      <c r="V201" s="285">
        <v>824</v>
      </c>
      <c r="W201" s="286" t="s">
        <v>815</v>
      </c>
      <c r="X201" s="286" t="s">
        <v>816</v>
      </c>
      <c r="Y201" s="257"/>
    </row>
    <row r="202" spans="1:25" ht="12.75" customHeight="1" x14ac:dyDescent="0.2">
      <c r="A202" s="229" t="s">
        <v>705</v>
      </c>
      <c r="B202" s="247"/>
      <c r="C202" s="280">
        <v>189</v>
      </c>
      <c r="D202" s="249" t="s">
        <v>1258</v>
      </c>
      <c r="E202" s="249" t="s">
        <v>1259</v>
      </c>
      <c r="F202" s="249" t="s">
        <v>877</v>
      </c>
      <c r="G202" s="281" t="s">
        <v>813</v>
      </c>
      <c r="H202" s="250">
        <v>67779.100000000006</v>
      </c>
      <c r="I202" s="250"/>
      <c r="J202" s="250">
        <v>61296.723200000008</v>
      </c>
      <c r="K202" s="250"/>
      <c r="L202" s="250">
        <v>158444.62000000002</v>
      </c>
      <c r="M202" s="251">
        <f t="shared" si="6"/>
        <v>9.5639759158796703E-2</v>
      </c>
      <c r="N202" s="251">
        <f t="shared" si="7"/>
        <v>1.584879121238246</v>
      </c>
      <c r="O202" s="250">
        <v>166625.02000000002</v>
      </c>
      <c r="P202" s="251">
        <f t="shared" si="8"/>
        <v>5.1629395810346812E-2</v>
      </c>
      <c r="Q202" s="251" t="s">
        <v>805</v>
      </c>
      <c r="R202" s="258"/>
      <c r="S202" s="258" t="s">
        <v>806</v>
      </c>
      <c r="T202" s="258" t="s">
        <v>807</v>
      </c>
      <c r="U202" s="282" t="s">
        <v>823</v>
      </c>
      <c r="V202" s="285">
        <v>826</v>
      </c>
      <c r="W202" s="286" t="s">
        <v>824</v>
      </c>
      <c r="X202" s="286" t="s">
        <v>824</v>
      </c>
      <c r="Y202" s="257"/>
    </row>
    <row r="203" spans="1:25" ht="12.75" customHeight="1" x14ac:dyDescent="0.2">
      <c r="A203" s="229" t="s">
        <v>705</v>
      </c>
      <c r="B203" s="247"/>
      <c r="C203" s="280">
        <v>190</v>
      </c>
      <c r="D203" s="249" t="s">
        <v>1260</v>
      </c>
      <c r="E203" s="249" t="s">
        <v>1261</v>
      </c>
      <c r="F203" s="249" t="s">
        <v>812</v>
      </c>
      <c r="G203" s="281" t="s">
        <v>813</v>
      </c>
      <c r="H203" s="250">
        <v>591339.34999999986</v>
      </c>
      <c r="I203" s="250"/>
      <c r="J203" s="250">
        <v>497682.78370000003</v>
      </c>
      <c r="K203" s="250"/>
      <c r="L203" s="250">
        <v>421609.77000000008</v>
      </c>
      <c r="M203" s="251">
        <f t="shared" si="6"/>
        <v>0.15838040593780855</v>
      </c>
      <c r="N203" s="251">
        <f t="shared" si="7"/>
        <v>0.15285442091132545</v>
      </c>
      <c r="O203" s="250">
        <v>455274.4</v>
      </c>
      <c r="P203" s="251">
        <f t="shared" si="8"/>
        <v>7.9847841286979526E-2</v>
      </c>
      <c r="Q203" s="251" t="s">
        <v>805</v>
      </c>
      <c r="R203" s="258"/>
      <c r="S203" s="258" t="s">
        <v>806</v>
      </c>
      <c r="T203" s="258" t="s">
        <v>908</v>
      </c>
      <c r="U203" s="282" t="s">
        <v>823</v>
      </c>
      <c r="V203" s="285">
        <v>1007</v>
      </c>
      <c r="W203" s="286" t="s">
        <v>824</v>
      </c>
      <c r="X203" s="286" t="s">
        <v>824</v>
      </c>
      <c r="Y203" s="257"/>
    </row>
    <row r="204" spans="1:25" ht="12.75" customHeight="1" x14ac:dyDescent="0.2">
      <c r="A204" s="229" t="s">
        <v>705</v>
      </c>
      <c r="B204" s="247"/>
      <c r="C204" s="280">
        <v>191</v>
      </c>
      <c r="D204" s="249" t="s">
        <v>1262</v>
      </c>
      <c r="E204" s="249" t="s">
        <v>1263</v>
      </c>
      <c r="F204" s="249" t="s">
        <v>847</v>
      </c>
      <c r="G204" s="297" t="s">
        <v>707</v>
      </c>
      <c r="H204" s="250">
        <v>0</v>
      </c>
      <c r="I204" s="250"/>
      <c r="J204" s="250">
        <v>0</v>
      </c>
      <c r="K204" s="250"/>
      <c r="L204" s="250">
        <v>0</v>
      </c>
      <c r="M204" s="251" t="str">
        <f t="shared" si="6"/>
        <v>NA</v>
      </c>
      <c r="N204" s="251" t="str">
        <f t="shared" si="7"/>
        <v>NA</v>
      </c>
      <c r="O204" s="250">
        <v>0</v>
      </c>
      <c r="P204" s="251" t="str">
        <f t="shared" si="8"/>
        <v>NA</v>
      </c>
      <c r="Q204" s="298" t="s">
        <v>848</v>
      </c>
      <c r="R204" s="299" t="s">
        <v>849</v>
      </c>
      <c r="S204" s="299" t="s">
        <v>832</v>
      </c>
      <c r="T204" s="299" t="s">
        <v>832</v>
      </c>
      <c r="U204" s="299" t="s">
        <v>832</v>
      </c>
      <c r="V204" s="299" t="s">
        <v>832</v>
      </c>
      <c r="W204" s="299" t="s">
        <v>832</v>
      </c>
      <c r="X204" s="299" t="s">
        <v>832</v>
      </c>
      <c r="Y204" s="257"/>
    </row>
    <row r="205" spans="1:25" ht="12.75" customHeight="1" x14ac:dyDescent="0.2">
      <c r="A205" s="229" t="s">
        <v>705</v>
      </c>
      <c r="B205" s="247"/>
      <c r="C205" s="280">
        <v>192</v>
      </c>
      <c r="D205" s="249" t="s">
        <v>1264</v>
      </c>
      <c r="E205" s="249" t="s">
        <v>1265</v>
      </c>
      <c r="F205" s="249" t="s">
        <v>877</v>
      </c>
      <c r="G205" s="281" t="s">
        <v>813</v>
      </c>
      <c r="H205" s="250">
        <v>49074.700000000004</v>
      </c>
      <c r="I205" s="250"/>
      <c r="J205" s="250">
        <v>47600.091</v>
      </c>
      <c r="K205" s="250"/>
      <c r="L205" s="250">
        <v>55524.41</v>
      </c>
      <c r="M205" s="251">
        <f t="shared" si="6"/>
        <v>3.0048252969452769E-2</v>
      </c>
      <c r="N205" s="251">
        <f t="shared" si="7"/>
        <v>0.1664769716511677</v>
      </c>
      <c r="O205" s="250">
        <v>57896.88</v>
      </c>
      <c r="P205" s="251">
        <f t="shared" si="8"/>
        <v>4.2728414403682878E-2</v>
      </c>
      <c r="Q205" s="251" t="s">
        <v>805</v>
      </c>
      <c r="R205" s="258"/>
      <c r="S205" s="258" t="s">
        <v>806</v>
      </c>
      <c r="T205" s="258" t="s">
        <v>807</v>
      </c>
      <c r="U205" s="282" t="s">
        <v>814</v>
      </c>
      <c r="V205" s="285">
        <v>328</v>
      </c>
      <c r="W205" s="286" t="s">
        <v>824</v>
      </c>
      <c r="X205" s="286" t="s">
        <v>824</v>
      </c>
      <c r="Y205" s="257"/>
    </row>
    <row r="206" spans="1:25" ht="12.75" customHeight="1" x14ac:dyDescent="0.2">
      <c r="A206" s="229" t="s">
        <v>705</v>
      </c>
      <c r="B206" s="247"/>
      <c r="C206" s="280">
        <v>193</v>
      </c>
      <c r="D206" s="249" t="s">
        <v>1266</v>
      </c>
      <c r="E206" s="249" t="s">
        <v>1267</v>
      </c>
      <c r="F206" s="249" t="s">
        <v>943</v>
      </c>
      <c r="G206" s="297" t="s">
        <v>707</v>
      </c>
      <c r="H206" s="250">
        <v>0</v>
      </c>
      <c r="I206" s="250"/>
      <c r="J206" s="250">
        <v>0</v>
      </c>
      <c r="K206" s="250"/>
      <c r="L206" s="250">
        <v>0</v>
      </c>
      <c r="M206" s="251" t="str">
        <f t="shared" ref="M206:M269" si="9">IF(H206&gt;0,ABS((J206-H206)/H206),"NA")</f>
        <v>NA</v>
      </c>
      <c r="N206" s="251" t="str">
        <f t="shared" ref="N206:N269" si="10">IF(J206&gt;0,ABS((L206-J206)/J206),"NA")</f>
        <v>NA</v>
      </c>
      <c r="O206" s="250">
        <v>0</v>
      </c>
      <c r="P206" s="251" t="str">
        <f t="shared" ref="P206:P269" si="11">IF(L206&gt;0,ABS((O206-L206)/L206),"NA")</f>
        <v>NA</v>
      </c>
      <c r="Q206" s="298" t="s">
        <v>848</v>
      </c>
      <c r="R206" s="299" t="s">
        <v>849</v>
      </c>
      <c r="S206" s="299" t="s">
        <v>832</v>
      </c>
      <c r="T206" s="299" t="s">
        <v>832</v>
      </c>
      <c r="U206" s="299" t="s">
        <v>832</v>
      </c>
      <c r="V206" s="299" t="s">
        <v>832</v>
      </c>
      <c r="W206" s="299" t="s">
        <v>832</v>
      </c>
      <c r="X206" s="299" t="s">
        <v>832</v>
      </c>
      <c r="Y206" s="257"/>
    </row>
    <row r="207" spans="1:25" ht="12.75" customHeight="1" x14ac:dyDescent="0.2">
      <c r="A207" s="229" t="s">
        <v>705</v>
      </c>
      <c r="B207" s="247"/>
      <c r="C207" s="280">
        <v>194</v>
      </c>
      <c r="D207" s="249" t="s">
        <v>1268</v>
      </c>
      <c r="E207" s="249" t="s">
        <v>1269</v>
      </c>
      <c r="F207" s="249" t="s">
        <v>1170</v>
      </c>
      <c r="G207" s="281" t="s">
        <v>804</v>
      </c>
      <c r="H207" s="250">
        <v>83491.430000000008</v>
      </c>
      <c r="I207" s="250"/>
      <c r="J207" s="250">
        <v>79980.094199999992</v>
      </c>
      <c r="K207" s="250"/>
      <c r="L207" s="250">
        <v>83492.259999999995</v>
      </c>
      <c r="M207" s="251">
        <f t="shared" si="9"/>
        <v>4.2056242179586756E-2</v>
      </c>
      <c r="N207" s="251">
        <f t="shared" si="10"/>
        <v>4.3912999042204214E-2</v>
      </c>
      <c r="O207" s="250">
        <v>87288.62</v>
      </c>
      <c r="P207" s="251">
        <f t="shared" si="11"/>
        <v>4.546960400880274E-2</v>
      </c>
      <c r="Q207" s="251" t="s">
        <v>805</v>
      </c>
      <c r="R207" s="258"/>
      <c r="S207" s="258" t="s">
        <v>806</v>
      </c>
      <c r="T207" s="299" t="s">
        <v>809</v>
      </c>
      <c r="U207" s="282" t="s">
        <v>808</v>
      </c>
      <c r="V207" s="285">
        <v>230</v>
      </c>
      <c r="W207" s="286" t="s">
        <v>815</v>
      </c>
      <c r="X207" s="286" t="s">
        <v>816</v>
      </c>
      <c r="Y207" s="257"/>
    </row>
    <row r="208" spans="1:25" ht="12.75" customHeight="1" x14ac:dyDescent="0.2">
      <c r="A208" s="229" t="s">
        <v>705</v>
      </c>
      <c r="B208" s="247"/>
      <c r="C208" s="280">
        <v>195</v>
      </c>
      <c r="D208" s="249" t="s">
        <v>1270</v>
      </c>
      <c r="E208" s="249" t="s">
        <v>1271</v>
      </c>
      <c r="F208" s="249" t="s">
        <v>822</v>
      </c>
      <c r="G208" s="281" t="s">
        <v>813</v>
      </c>
      <c r="H208" s="250">
        <v>28798.1</v>
      </c>
      <c r="I208" s="250"/>
      <c r="J208" s="250">
        <v>27586.9666</v>
      </c>
      <c r="K208" s="250"/>
      <c r="L208" s="250">
        <v>28798.370000000003</v>
      </c>
      <c r="M208" s="251">
        <f t="shared" si="9"/>
        <v>4.2056017584493385E-2</v>
      </c>
      <c r="N208" s="251">
        <f t="shared" si="10"/>
        <v>4.3912163941939267E-2</v>
      </c>
      <c r="O208" s="250">
        <v>30148.75</v>
      </c>
      <c r="P208" s="251">
        <f t="shared" si="11"/>
        <v>4.6890848336207824E-2</v>
      </c>
      <c r="Q208" s="251" t="s">
        <v>805</v>
      </c>
      <c r="R208" s="258"/>
      <c r="S208" s="258" t="s">
        <v>806</v>
      </c>
      <c r="T208" s="299" t="s">
        <v>809</v>
      </c>
      <c r="U208" s="282" t="s">
        <v>823</v>
      </c>
      <c r="V208" s="285">
        <v>824</v>
      </c>
      <c r="W208" s="286" t="s">
        <v>912</v>
      </c>
      <c r="X208" s="286" t="s">
        <v>815</v>
      </c>
      <c r="Y208" s="257"/>
    </row>
    <row r="209" spans="1:25" ht="12.75" customHeight="1" x14ac:dyDescent="0.2">
      <c r="A209" s="229" t="s">
        <v>705</v>
      </c>
      <c r="B209" s="247"/>
      <c r="C209" s="280">
        <v>196</v>
      </c>
      <c r="D209" s="249" t="s">
        <v>1272</v>
      </c>
      <c r="E209" s="249" t="s">
        <v>1273</v>
      </c>
      <c r="F209" s="249" t="s">
        <v>858</v>
      </c>
      <c r="G209" s="281" t="s">
        <v>813</v>
      </c>
      <c r="H209" s="250">
        <v>247443.13999999998</v>
      </c>
      <c r="I209" s="250"/>
      <c r="J209" s="250">
        <v>232241.15380000003</v>
      </c>
      <c r="K209" s="250"/>
      <c r="L209" s="250">
        <v>242442.65999999997</v>
      </c>
      <c r="M209" s="251">
        <f t="shared" si="9"/>
        <v>6.1436280674420626E-2</v>
      </c>
      <c r="N209" s="251">
        <f t="shared" si="10"/>
        <v>4.3926349973205929E-2</v>
      </c>
      <c r="O209" s="250">
        <v>251738.23</v>
      </c>
      <c r="P209" s="251">
        <f t="shared" si="11"/>
        <v>3.8341313364570563E-2</v>
      </c>
      <c r="Q209" s="251" t="s">
        <v>805</v>
      </c>
      <c r="R209" s="258"/>
      <c r="S209" s="258" t="s">
        <v>806</v>
      </c>
      <c r="T209" s="258" t="s">
        <v>807</v>
      </c>
      <c r="U209" s="282" t="s">
        <v>823</v>
      </c>
      <c r="V209" s="285">
        <v>1120</v>
      </c>
      <c r="W209" s="286" t="s">
        <v>824</v>
      </c>
      <c r="X209" s="286" t="s">
        <v>824</v>
      </c>
      <c r="Y209" s="257"/>
    </row>
    <row r="210" spans="1:25" ht="12.75" customHeight="1" x14ac:dyDescent="0.2">
      <c r="A210" s="229" t="s">
        <v>705</v>
      </c>
      <c r="B210" s="247"/>
      <c r="C210" s="280">
        <v>197</v>
      </c>
      <c r="D210" s="249" t="s">
        <v>1274</v>
      </c>
      <c r="E210" s="249" t="s">
        <v>1275</v>
      </c>
      <c r="F210" s="249" t="s">
        <v>877</v>
      </c>
      <c r="G210" s="281" t="s">
        <v>813</v>
      </c>
      <c r="H210" s="250">
        <v>21131.239999999998</v>
      </c>
      <c r="I210" s="250"/>
      <c r="J210" s="250">
        <v>40577.135199999997</v>
      </c>
      <c r="K210" s="250"/>
      <c r="L210" s="250">
        <v>37929.429999999993</v>
      </c>
      <c r="M210" s="251">
        <f t="shared" si="9"/>
        <v>0.92024392321510717</v>
      </c>
      <c r="N210" s="251">
        <f t="shared" si="10"/>
        <v>6.5251161447198572E-2</v>
      </c>
      <c r="O210" s="250">
        <v>39248.92</v>
      </c>
      <c r="P210" s="251">
        <f t="shared" si="11"/>
        <v>3.4788026078957833E-2</v>
      </c>
      <c r="Q210" s="251" t="s">
        <v>805</v>
      </c>
      <c r="R210" s="258"/>
      <c r="S210" s="258" t="s">
        <v>806</v>
      </c>
      <c r="T210" s="258" t="s">
        <v>807</v>
      </c>
      <c r="U210" s="282" t="s">
        <v>814</v>
      </c>
      <c r="V210" s="285">
        <v>125</v>
      </c>
      <c r="W210" s="286" t="s">
        <v>815</v>
      </c>
      <c r="X210" s="286" t="s">
        <v>816</v>
      </c>
      <c r="Y210" s="257"/>
    </row>
    <row r="211" spans="1:25" ht="12.75" customHeight="1" x14ac:dyDescent="0.2">
      <c r="A211" s="229" t="s">
        <v>705</v>
      </c>
      <c r="B211" s="247"/>
      <c r="C211" s="280">
        <v>198</v>
      </c>
      <c r="D211" s="249" t="s">
        <v>1276</v>
      </c>
      <c r="E211" s="249" t="s">
        <v>1277</v>
      </c>
      <c r="F211" s="249" t="s">
        <v>822</v>
      </c>
      <c r="G211" s="281" t="s">
        <v>813</v>
      </c>
      <c r="H211" s="250">
        <v>58745.01</v>
      </c>
      <c r="I211" s="250"/>
      <c r="J211" s="250">
        <v>56274.4228</v>
      </c>
      <c r="K211" s="250"/>
      <c r="L211" s="250">
        <v>58745.55</v>
      </c>
      <c r="M211" s="251">
        <f t="shared" si="9"/>
        <v>4.2056120170887737E-2</v>
      </c>
      <c r="N211" s="251">
        <f t="shared" si="10"/>
        <v>4.3912084336829534E-2</v>
      </c>
      <c r="O211" s="250">
        <v>62040.41</v>
      </c>
      <c r="P211" s="251">
        <f t="shared" si="11"/>
        <v>5.608697169402619E-2</v>
      </c>
      <c r="Q211" s="251" t="s">
        <v>805</v>
      </c>
      <c r="R211" s="258"/>
      <c r="S211" s="258" t="s">
        <v>806</v>
      </c>
      <c r="T211" s="299" t="s">
        <v>809</v>
      </c>
      <c r="U211" s="282" t="s">
        <v>814</v>
      </c>
      <c r="V211" s="285">
        <v>263</v>
      </c>
      <c r="W211" s="286" t="s">
        <v>816</v>
      </c>
      <c r="X211" s="286" t="s">
        <v>824</v>
      </c>
      <c r="Y211" s="257"/>
    </row>
    <row r="212" spans="1:25" ht="12.75" customHeight="1" x14ac:dyDescent="0.2">
      <c r="A212" s="229" t="s">
        <v>705</v>
      </c>
      <c r="B212" s="247"/>
      <c r="C212" s="280">
        <v>199</v>
      </c>
      <c r="D212" s="249" t="s">
        <v>1278</v>
      </c>
      <c r="E212" s="249" t="s">
        <v>1279</v>
      </c>
      <c r="F212" s="249" t="s">
        <v>1227</v>
      </c>
      <c r="G212" s="297" t="s">
        <v>707</v>
      </c>
      <c r="H212" s="250">
        <v>0</v>
      </c>
      <c r="I212" s="250"/>
      <c r="J212" s="250">
        <v>0</v>
      </c>
      <c r="K212" s="250"/>
      <c r="L212" s="250">
        <v>0</v>
      </c>
      <c r="M212" s="251" t="str">
        <f t="shared" si="9"/>
        <v>NA</v>
      </c>
      <c r="N212" s="251" t="str">
        <f t="shared" si="10"/>
        <v>NA</v>
      </c>
      <c r="O212" s="250">
        <v>0</v>
      </c>
      <c r="P212" s="251" t="str">
        <f t="shared" si="11"/>
        <v>NA</v>
      </c>
      <c r="Q212" s="298" t="s">
        <v>848</v>
      </c>
      <c r="R212" s="299" t="s">
        <v>849</v>
      </c>
      <c r="S212" s="299" t="s">
        <v>832</v>
      </c>
      <c r="T212" s="299" t="s">
        <v>832</v>
      </c>
      <c r="U212" s="299" t="s">
        <v>832</v>
      </c>
      <c r="V212" s="299" t="s">
        <v>832</v>
      </c>
      <c r="W212" s="299" t="s">
        <v>832</v>
      </c>
      <c r="X212" s="299" t="s">
        <v>832</v>
      </c>
      <c r="Y212" s="257"/>
    </row>
    <row r="213" spans="1:25" ht="12.75" customHeight="1" x14ac:dyDescent="0.2">
      <c r="A213" s="229" t="s">
        <v>705</v>
      </c>
      <c r="B213" s="247"/>
      <c r="C213" s="280">
        <v>200</v>
      </c>
      <c r="D213" s="249" t="s">
        <v>1280</v>
      </c>
      <c r="E213" s="249" t="s">
        <v>1281</v>
      </c>
      <c r="F213" s="249" t="s">
        <v>1014</v>
      </c>
      <c r="G213" s="281" t="s">
        <v>813</v>
      </c>
      <c r="H213" s="250">
        <v>73522.97</v>
      </c>
      <c r="I213" s="250"/>
      <c r="J213" s="250">
        <v>70430.892500000002</v>
      </c>
      <c r="K213" s="250"/>
      <c r="L213" s="250">
        <v>76087.87999999999</v>
      </c>
      <c r="M213" s="251">
        <f t="shared" si="9"/>
        <v>4.2055938436654547E-2</v>
      </c>
      <c r="N213" s="251">
        <f t="shared" si="10"/>
        <v>8.0319690681187772E-2</v>
      </c>
      <c r="O213" s="250">
        <v>79720.150000000009</v>
      </c>
      <c r="P213" s="251">
        <f t="shared" si="11"/>
        <v>4.7737826313468311E-2</v>
      </c>
      <c r="Q213" s="251" t="s">
        <v>805</v>
      </c>
      <c r="R213" s="258"/>
      <c r="S213" s="258" t="s">
        <v>806</v>
      </c>
      <c r="T213" s="258" t="s">
        <v>807</v>
      </c>
      <c r="U213" s="282" t="s">
        <v>823</v>
      </c>
      <c r="V213" s="285">
        <v>824</v>
      </c>
      <c r="W213" s="286" t="s">
        <v>874</v>
      </c>
      <c r="X213" s="286" t="s">
        <v>816</v>
      </c>
      <c r="Y213" s="257"/>
    </row>
    <row r="214" spans="1:25" ht="12.75" customHeight="1" x14ac:dyDescent="0.2">
      <c r="A214" s="229" t="s">
        <v>705</v>
      </c>
      <c r="B214" s="247"/>
      <c r="C214" s="280">
        <v>201</v>
      </c>
      <c r="D214" s="249" t="s">
        <v>1282</v>
      </c>
      <c r="E214" s="249" t="s">
        <v>1283</v>
      </c>
      <c r="F214" s="249" t="s">
        <v>890</v>
      </c>
      <c r="G214" s="281" t="s">
        <v>813</v>
      </c>
      <c r="H214" s="250">
        <v>148009.31</v>
      </c>
      <c r="I214" s="250"/>
      <c r="J214" s="250">
        <v>141784.60860000001</v>
      </c>
      <c r="K214" s="250"/>
      <c r="L214" s="250">
        <v>128227.45999999999</v>
      </c>
      <c r="M214" s="251">
        <f t="shared" si="9"/>
        <v>4.2056147684223319E-2</v>
      </c>
      <c r="N214" s="251">
        <f t="shared" si="10"/>
        <v>9.5617914623209774E-2</v>
      </c>
      <c r="O214" s="250">
        <v>134458.44</v>
      </c>
      <c r="P214" s="251">
        <f t="shared" si="11"/>
        <v>4.8593179651222999E-2</v>
      </c>
      <c r="Q214" s="251" t="s">
        <v>805</v>
      </c>
      <c r="R214" s="258"/>
      <c r="S214" s="258" t="s">
        <v>806</v>
      </c>
      <c r="T214" s="258" t="s">
        <v>807</v>
      </c>
      <c r="U214" s="282" t="s">
        <v>823</v>
      </c>
      <c r="V214" s="285">
        <v>826</v>
      </c>
      <c r="W214" s="286" t="s">
        <v>824</v>
      </c>
      <c r="X214" s="286" t="s">
        <v>816</v>
      </c>
      <c r="Y214" s="257"/>
    </row>
    <row r="215" spans="1:25" ht="12.75" customHeight="1" x14ac:dyDescent="0.2">
      <c r="A215" s="229" t="s">
        <v>705</v>
      </c>
      <c r="B215" s="247"/>
      <c r="C215" s="280">
        <v>202</v>
      </c>
      <c r="D215" s="249" t="s">
        <v>1284</v>
      </c>
      <c r="E215" s="249" t="s">
        <v>1285</v>
      </c>
      <c r="F215" s="249" t="s">
        <v>928</v>
      </c>
      <c r="G215" s="297" t="s">
        <v>707</v>
      </c>
      <c r="H215" s="250">
        <v>0</v>
      </c>
      <c r="I215" s="250"/>
      <c r="J215" s="250">
        <v>0</v>
      </c>
      <c r="K215" s="250"/>
      <c r="L215" s="250">
        <v>0</v>
      </c>
      <c r="M215" s="251" t="str">
        <f t="shared" si="9"/>
        <v>NA</v>
      </c>
      <c r="N215" s="251" t="str">
        <f t="shared" si="10"/>
        <v>NA</v>
      </c>
      <c r="O215" s="250">
        <v>0</v>
      </c>
      <c r="P215" s="251" t="str">
        <f t="shared" si="11"/>
        <v>NA</v>
      </c>
      <c r="Q215" s="298" t="s">
        <v>848</v>
      </c>
      <c r="R215" s="299" t="s">
        <v>849</v>
      </c>
      <c r="S215" s="299" t="s">
        <v>832</v>
      </c>
      <c r="T215" s="299" t="s">
        <v>832</v>
      </c>
      <c r="U215" s="299" t="s">
        <v>832</v>
      </c>
      <c r="V215" s="299" t="s">
        <v>832</v>
      </c>
      <c r="W215" s="299" t="s">
        <v>832</v>
      </c>
      <c r="X215" s="299" t="s">
        <v>832</v>
      </c>
      <c r="Y215" s="257"/>
    </row>
    <row r="216" spans="1:25" ht="12.75" customHeight="1" x14ac:dyDescent="0.2">
      <c r="A216" s="229" t="s">
        <v>705</v>
      </c>
      <c r="B216" s="247"/>
      <c r="C216" s="280">
        <v>203</v>
      </c>
      <c r="D216" s="249" t="s">
        <v>1286</v>
      </c>
      <c r="E216" s="249" t="s">
        <v>1287</v>
      </c>
      <c r="F216" s="249" t="s">
        <v>1109</v>
      </c>
      <c r="G216" s="281" t="s">
        <v>813</v>
      </c>
      <c r="H216" s="250">
        <v>45944.5</v>
      </c>
      <c r="I216" s="250"/>
      <c r="J216" s="250">
        <v>44012.269</v>
      </c>
      <c r="K216" s="250"/>
      <c r="L216" s="250">
        <v>45944.97</v>
      </c>
      <c r="M216" s="251">
        <f t="shared" si="9"/>
        <v>4.2055762931362838E-2</v>
      </c>
      <c r="N216" s="251">
        <f t="shared" si="10"/>
        <v>4.3912778048321048E-2</v>
      </c>
      <c r="O216" s="250">
        <v>48093.909999999996</v>
      </c>
      <c r="P216" s="251">
        <f t="shared" si="11"/>
        <v>4.6772040551990676E-2</v>
      </c>
      <c r="Q216" s="251" t="s">
        <v>805</v>
      </c>
      <c r="R216" s="258"/>
      <c r="S216" s="258" t="s">
        <v>806</v>
      </c>
      <c r="T216" s="258" t="s">
        <v>807</v>
      </c>
      <c r="U216" s="282" t="s">
        <v>814</v>
      </c>
      <c r="V216" s="285">
        <v>155</v>
      </c>
      <c r="W216" s="286" t="s">
        <v>824</v>
      </c>
      <c r="X216" s="286" t="s">
        <v>824</v>
      </c>
      <c r="Y216" s="257"/>
    </row>
    <row r="217" spans="1:25" ht="12.75" customHeight="1" x14ac:dyDescent="0.2">
      <c r="A217" s="229" t="s">
        <v>705</v>
      </c>
      <c r="B217" s="247"/>
      <c r="C217" s="280">
        <v>204</v>
      </c>
      <c r="D217" s="249" t="s">
        <v>1288</v>
      </c>
      <c r="E217" s="249" t="s">
        <v>1289</v>
      </c>
      <c r="F217" s="249" t="s">
        <v>890</v>
      </c>
      <c r="G217" s="281" t="s">
        <v>813</v>
      </c>
      <c r="H217" s="250">
        <v>27589.79</v>
      </c>
      <c r="I217" s="250"/>
      <c r="J217" s="250">
        <v>26429.466</v>
      </c>
      <c r="K217" s="250"/>
      <c r="L217" s="250">
        <v>45840.83</v>
      </c>
      <c r="M217" s="251">
        <f t="shared" si="9"/>
        <v>4.2056282414617889E-2</v>
      </c>
      <c r="N217" s="251">
        <f t="shared" si="10"/>
        <v>0.73445918279241817</v>
      </c>
      <c r="O217" s="250">
        <v>46304.469999999994</v>
      </c>
      <c r="P217" s="251">
        <f t="shared" si="11"/>
        <v>1.0114127514706696E-2</v>
      </c>
      <c r="Q217" s="251" t="s">
        <v>805</v>
      </c>
      <c r="R217" s="258"/>
      <c r="S217" s="258" t="s">
        <v>806</v>
      </c>
      <c r="T217" s="258" t="s">
        <v>807</v>
      </c>
      <c r="U217" s="282" t="s">
        <v>823</v>
      </c>
      <c r="V217" s="285">
        <v>824</v>
      </c>
      <c r="W217" s="286" t="s">
        <v>816</v>
      </c>
      <c r="X217" s="286" t="s">
        <v>816</v>
      </c>
      <c r="Y217" s="257"/>
    </row>
    <row r="218" spans="1:25" ht="12.75" customHeight="1" x14ac:dyDescent="0.2">
      <c r="A218" s="229" t="s">
        <v>705</v>
      </c>
      <c r="B218" s="247"/>
      <c r="C218" s="287">
        <v>205</v>
      </c>
      <c r="D218" s="288" t="s">
        <v>1290</v>
      </c>
      <c r="E218" s="288" t="s">
        <v>1291</v>
      </c>
      <c r="F218" s="288" t="s">
        <v>852</v>
      </c>
      <c r="G218" s="289" t="s">
        <v>707</v>
      </c>
      <c r="H218" s="290">
        <v>0</v>
      </c>
      <c r="I218" s="290"/>
      <c r="J218" s="290">
        <v>0</v>
      </c>
      <c r="K218" s="290"/>
      <c r="L218" s="290">
        <v>0</v>
      </c>
      <c r="M218" s="291" t="str">
        <f t="shared" si="9"/>
        <v>NA</v>
      </c>
      <c r="N218" s="291" t="str">
        <f t="shared" si="10"/>
        <v>NA</v>
      </c>
      <c r="O218" s="290">
        <v>0</v>
      </c>
      <c r="P218" s="291" t="str">
        <f t="shared" si="11"/>
        <v>NA</v>
      </c>
      <c r="Q218" s="291" t="s">
        <v>707</v>
      </c>
      <c r="R218" s="292" t="s">
        <v>831</v>
      </c>
      <c r="S218" s="293" t="s">
        <v>832</v>
      </c>
      <c r="T218" s="293" t="s">
        <v>832</v>
      </c>
      <c r="U218" s="293" t="s">
        <v>832</v>
      </c>
      <c r="V218" s="294" t="s">
        <v>809</v>
      </c>
      <c r="W218" s="295" t="s">
        <v>809</v>
      </c>
      <c r="X218" s="295" t="s">
        <v>809</v>
      </c>
      <c r="Y218" s="257"/>
    </row>
    <row r="219" spans="1:25" ht="12.75" customHeight="1" x14ac:dyDescent="0.2">
      <c r="A219" s="229" t="s">
        <v>705</v>
      </c>
      <c r="B219" s="247"/>
      <c r="C219" s="280">
        <v>206</v>
      </c>
      <c r="D219" s="249" t="s">
        <v>1292</v>
      </c>
      <c r="E219" s="249" t="s">
        <v>1293</v>
      </c>
      <c r="F219" s="249" t="s">
        <v>852</v>
      </c>
      <c r="G219" s="297" t="s">
        <v>707</v>
      </c>
      <c r="H219" s="250">
        <v>0</v>
      </c>
      <c r="I219" s="250"/>
      <c r="J219" s="250">
        <v>0</v>
      </c>
      <c r="K219" s="250"/>
      <c r="L219" s="250">
        <v>0</v>
      </c>
      <c r="M219" s="251" t="str">
        <f t="shared" si="9"/>
        <v>NA</v>
      </c>
      <c r="N219" s="251" t="str">
        <f t="shared" si="10"/>
        <v>NA</v>
      </c>
      <c r="O219" s="250">
        <v>0</v>
      </c>
      <c r="P219" s="251" t="str">
        <f t="shared" si="11"/>
        <v>NA</v>
      </c>
      <c r="Q219" s="298" t="s">
        <v>848</v>
      </c>
      <c r="R219" s="299" t="s">
        <v>849</v>
      </c>
      <c r="S219" s="299" t="s">
        <v>832</v>
      </c>
      <c r="T219" s="299" t="s">
        <v>832</v>
      </c>
      <c r="U219" s="299" t="s">
        <v>832</v>
      </c>
      <c r="V219" s="299" t="s">
        <v>832</v>
      </c>
      <c r="W219" s="299" t="s">
        <v>832</v>
      </c>
      <c r="X219" s="299" t="s">
        <v>832</v>
      </c>
      <c r="Y219" s="257"/>
    </row>
    <row r="220" spans="1:25" ht="12.75" customHeight="1" x14ac:dyDescent="0.2">
      <c r="A220" s="229" t="s">
        <v>705</v>
      </c>
      <c r="B220" s="247"/>
      <c r="C220" s="280">
        <v>207</v>
      </c>
      <c r="D220" s="249" t="s">
        <v>1294</v>
      </c>
      <c r="E220" s="249" t="s">
        <v>1295</v>
      </c>
      <c r="F220" s="249" t="s">
        <v>866</v>
      </c>
      <c r="G220" s="281" t="s">
        <v>813</v>
      </c>
      <c r="H220" s="250">
        <v>31458.300000000003</v>
      </c>
      <c r="I220" s="250"/>
      <c r="J220" s="250">
        <v>30135.288</v>
      </c>
      <c r="K220" s="250"/>
      <c r="L220" s="250">
        <v>38937.550000000003</v>
      </c>
      <c r="M220" s="251">
        <f t="shared" si="9"/>
        <v>4.2056055158734014E-2</v>
      </c>
      <c r="N220" s="251">
        <f t="shared" si="10"/>
        <v>0.29209151742634754</v>
      </c>
      <c r="O220" s="250">
        <v>43347.65</v>
      </c>
      <c r="P220" s="251">
        <f t="shared" si="11"/>
        <v>0.11326084974529724</v>
      </c>
      <c r="Q220" s="251" t="s">
        <v>805</v>
      </c>
      <c r="R220" s="258"/>
      <c r="S220" s="258" t="s">
        <v>806</v>
      </c>
      <c r="T220" s="258" t="s">
        <v>807</v>
      </c>
      <c r="U220" s="282" t="s">
        <v>814</v>
      </c>
      <c r="V220" s="285">
        <v>136</v>
      </c>
      <c r="W220" s="286" t="s">
        <v>815</v>
      </c>
      <c r="X220" s="286" t="s">
        <v>816</v>
      </c>
      <c r="Y220" s="257"/>
    </row>
    <row r="221" spans="1:25" ht="12.75" customHeight="1" x14ac:dyDescent="0.2">
      <c r="A221" s="229" t="s">
        <v>705</v>
      </c>
      <c r="B221" s="247"/>
      <c r="C221" s="280">
        <v>208</v>
      </c>
      <c r="D221" s="249" t="s">
        <v>1296</v>
      </c>
      <c r="E221" s="249" t="s">
        <v>1297</v>
      </c>
      <c r="F221" s="249" t="s">
        <v>866</v>
      </c>
      <c r="G221" s="281" t="s">
        <v>813</v>
      </c>
      <c r="H221" s="250">
        <v>16978.48</v>
      </c>
      <c r="I221" s="250"/>
      <c r="J221" s="250">
        <v>16264.442999999999</v>
      </c>
      <c r="K221" s="250"/>
      <c r="L221" s="250">
        <v>22678.34</v>
      </c>
      <c r="M221" s="251">
        <f t="shared" si="9"/>
        <v>4.205541367660711E-2</v>
      </c>
      <c r="N221" s="251">
        <f t="shared" si="10"/>
        <v>0.39435085480640197</v>
      </c>
      <c r="O221" s="250">
        <v>23782.77</v>
      </c>
      <c r="P221" s="251">
        <f t="shared" si="11"/>
        <v>4.8699772558308957E-2</v>
      </c>
      <c r="Q221" s="251" t="s">
        <v>805</v>
      </c>
      <c r="R221" s="258"/>
      <c r="S221" s="258" t="s">
        <v>806</v>
      </c>
      <c r="T221" s="258" t="s">
        <v>807</v>
      </c>
      <c r="U221" s="282" t="s">
        <v>814</v>
      </c>
      <c r="V221" s="285">
        <v>48</v>
      </c>
      <c r="W221" s="286" t="s">
        <v>824</v>
      </c>
      <c r="X221" s="286" t="s">
        <v>824</v>
      </c>
      <c r="Y221" s="257"/>
    </row>
    <row r="222" spans="1:25" ht="12.75" customHeight="1" x14ac:dyDescent="0.2">
      <c r="A222" s="229" t="s">
        <v>705</v>
      </c>
      <c r="B222" s="247"/>
      <c r="C222" s="280">
        <v>209</v>
      </c>
      <c r="D222" s="249" t="s">
        <v>1298</v>
      </c>
      <c r="E222" s="249" t="s">
        <v>1299</v>
      </c>
      <c r="F222" s="249" t="s">
        <v>837</v>
      </c>
      <c r="G222" s="281" t="s">
        <v>813</v>
      </c>
      <c r="H222" s="250">
        <v>77072.290000000008</v>
      </c>
      <c r="I222" s="250"/>
      <c r="J222" s="250">
        <v>87590.430099999998</v>
      </c>
      <c r="K222" s="250"/>
      <c r="L222" s="250">
        <v>91436.549999999988</v>
      </c>
      <c r="M222" s="251">
        <f t="shared" si="9"/>
        <v>0.13647109875676444</v>
      </c>
      <c r="N222" s="251">
        <f t="shared" si="10"/>
        <v>4.3910275307575991E-2</v>
      </c>
      <c r="O222" s="250">
        <v>96018.459999999992</v>
      </c>
      <c r="P222" s="251">
        <f t="shared" si="11"/>
        <v>5.0110267721168437E-2</v>
      </c>
      <c r="Q222" s="251" t="s">
        <v>805</v>
      </c>
      <c r="R222" s="258"/>
      <c r="S222" s="258" t="s">
        <v>806</v>
      </c>
      <c r="T222" s="299" t="s">
        <v>809</v>
      </c>
      <c r="U222" s="282" t="s">
        <v>814</v>
      </c>
      <c r="V222" s="285">
        <v>304</v>
      </c>
      <c r="W222" s="286" t="s">
        <v>815</v>
      </c>
      <c r="X222" s="286" t="s">
        <v>815</v>
      </c>
      <c r="Y222" s="257"/>
    </row>
    <row r="223" spans="1:25" ht="12.75" customHeight="1" x14ac:dyDescent="0.2">
      <c r="A223" s="229" t="s">
        <v>705</v>
      </c>
      <c r="B223" s="247"/>
      <c r="C223" s="280">
        <v>210</v>
      </c>
      <c r="D223" s="249" t="s">
        <v>1300</v>
      </c>
      <c r="E223" s="249" t="s">
        <v>1301</v>
      </c>
      <c r="F223" s="249" t="s">
        <v>1302</v>
      </c>
      <c r="G223" s="281" t="s">
        <v>813</v>
      </c>
      <c r="H223" s="250">
        <v>14541.32</v>
      </c>
      <c r="I223" s="250"/>
      <c r="J223" s="250">
        <v>13929.772499999999</v>
      </c>
      <c r="K223" s="250"/>
      <c r="L223" s="250">
        <v>21960</v>
      </c>
      <c r="M223" s="251">
        <f t="shared" si="9"/>
        <v>4.2055844998940987E-2</v>
      </c>
      <c r="N223" s="251">
        <f t="shared" si="10"/>
        <v>0.57647944358028824</v>
      </c>
      <c r="O223" s="250">
        <v>23570.02</v>
      </c>
      <c r="P223" s="251">
        <f t="shared" si="11"/>
        <v>7.3316029143898009E-2</v>
      </c>
      <c r="Q223" s="251" t="s">
        <v>805</v>
      </c>
      <c r="R223" s="258"/>
      <c r="S223" s="258" t="s">
        <v>806</v>
      </c>
      <c r="T223" s="258" t="s">
        <v>807</v>
      </c>
      <c r="U223" s="282" t="s">
        <v>814</v>
      </c>
      <c r="V223" s="283" t="s">
        <v>809</v>
      </c>
      <c r="W223" s="284" t="s">
        <v>809</v>
      </c>
      <c r="X223" s="284" t="s">
        <v>809</v>
      </c>
      <c r="Y223" s="257"/>
    </row>
    <row r="224" spans="1:25" ht="12.75" customHeight="1" x14ac:dyDescent="0.2">
      <c r="A224" s="229" t="s">
        <v>705</v>
      </c>
      <c r="B224" s="247"/>
      <c r="C224" s="280">
        <v>211</v>
      </c>
      <c r="D224" s="249" t="s">
        <v>1303</v>
      </c>
      <c r="E224" s="249" t="s">
        <v>1304</v>
      </c>
      <c r="F224" s="249" t="s">
        <v>937</v>
      </c>
      <c r="G224" s="281" t="s">
        <v>813</v>
      </c>
      <c r="H224" s="250">
        <v>57111.28</v>
      </c>
      <c r="I224" s="250"/>
      <c r="J224" s="250">
        <v>45106.743499999997</v>
      </c>
      <c r="K224" s="250"/>
      <c r="L224" s="250">
        <v>31499.47</v>
      </c>
      <c r="M224" s="251">
        <f t="shared" si="9"/>
        <v>0.21019554280695515</v>
      </c>
      <c r="N224" s="251">
        <f t="shared" si="10"/>
        <v>0.30166827494429954</v>
      </c>
      <c r="O224" s="250">
        <v>32268.9</v>
      </c>
      <c r="P224" s="251">
        <f t="shared" si="11"/>
        <v>2.4426760196282676E-2</v>
      </c>
      <c r="Q224" s="251" t="s">
        <v>805</v>
      </c>
      <c r="R224" s="258"/>
      <c r="S224" s="258" t="s">
        <v>806</v>
      </c>
      <c r="T224" s="258" t="s">
        <v>807</v>
      </c>
      <c r="U224" s="282" t="s">
        <v>814</v>
      </c>
      <c r="V224" s="285">
        <v>517</v>
      </c>
      <c r="W224" s="286" t="s">
        <v>816</v>
      </c>
      <c r="X224" s="286" t="s">
        <v>824</v>
      </c>
      <c r="Y224" s="257"/>
    </row>
    <row r="225" spans="1:25" ht="12.75" customHeight="1" x14ac:dyDescent="0.2">
      <c r="A225" s="229" t="s">
        <v>705</v>
      </c>
      <c r="B225" s="247"/>
      <c r="C225" s="280">
        <v>212</v>
      </c>
      <c r="D225" s="249" t="s">
        <v>1305</v>
      </c>
      <c r="E225" s="249" t="s">
        <v>1306</v>
      </c>
      <c r="F225" s="249" t="s">
        <v>877</v>
      </c>
      <c r="G225" s="281" t="s">
        <v>813</v>
      </c>
      <c r="H225" s="250">
        <v>42345.86</v>
      </c>
      <c r="I225" s="250"/>
      <c r="J225" s="250">
        <v>29679.993499999997</v>
      </c>
      <c r="K225" s="250"/>
      <c r="L225" s="250">
        <v>28994.76</v>
      </c>
      <c r="M225" s="251">
        <f t="shared" si="9"/>
        <v>0.29910518997606861</v>
      </c>
      <c r="N225" s="251">
        <f t="shared" si="10"/>
        <v>2.3087387131671661E-2</v>
      </c>
      <c r="O225" s="250">
        <v>30689.78</v>
      </c>
      <c r="P225" s="251">
        <f t="shared" si="11"/>
        <v>5.8459528549296515E-2</v>
      </c>
      <c r="Q225" s="251" t="s">
        <v>805</v>
      </c>
      <c r="R225" s="258"/>
      <c r="S225" s="258" t="s">
        <v>806</v>
      </c>
      <c r="T225" s="258" t="s">
        <v>807</v>
      </c>
      <c r="U225" s="282" t="s">
        <v>814</v>
      </c>
      <c r="V225" s="285">
        <v>147</v>
      </c>
      <c r="W225" s="286" t="s">
        <v>815</v>
      </c>
      <c r="X225" s="286" t="s">
        <v>816</v>
      </c>
      <c r="Y225" s="257"/>
    </row>
    <row r="226" spans="1:25" ht="12.75" customHeight="1" x14ac:dyDescent="0.2">
      <c r="A226" s="229" t="s">
        <v>705</v>
      </c>
      <c r="B226" s="247"/>
      <c r="C226" s="280">
        <v>213</v>
      </c>
      <c r="D226" s="249" t="s">
        <v>1307</v>
      </c>
      <c r="E226" s="249" t="s">
        <v>1308</v>
      </c>
      <c r="F226" s="249" t="s">
        <v>844</v>
      </c>
      <c r="G226" s="281" t="s">
        <v>813</v>
      </c>
      <c r="H226" s="250">
        <v>43476.55</v>
      </c>
      <c r="I226" s="250"/>
      <c r="J226" s="250">
        <v>41648.090100000001</v>
      </c>
      <c r="K226" s="250"/>
      <c r="L226" s="250">
        <v>84030.18</v>
      </c>
      <c r="M226" s="251">
        <f t="shared" si="9"/>
        <v>4.2056232612753347E-2</v>
      </c>
      <c r="N226" s="251">
        <f t="shared" si="10"/>
        <v>1.017623852576135</v>
      </c>
      <c r="O226" s="250">
        <v>92807.11</v>
      </c>
      <c r="P226" s="251">
        <f t="shared" si="11"/>
        <v>0.10444973460725668</v>
      </c>
      <c r="Q226" s="251" t="s">
        <v>805</v>
      </c>
      <c r="R226" s="258"/>
      <c r="S226" s="258" t="s">
        <v>925</v>
      </c>
      <c r="T226" s="258" t="s">
        <v>908</v>
      </c>
      <c r="U226" s="282" t="s">
        <v>823</v>
      </c>
      <c r="V226" s="285">
        <v>819</v>
      </c>
      <c r="W226" s="286" t="s">
        <v>912</v>
      </c>
      <c r="X226" s="286" t="s">
        <v>912</v>
      </c>
      <c r="Y226" s="257"/>
    </row>
    <row r="227" spans="1:25" ht="12.75" customHeight="1" x14ac:dyDescent="0.2">
      <c r="A227" s="229" t="s">
        <v>705</v>
      </c>
      <c r="B227" s="247"/>
      <c r="C227" s="280">
        <v>214</v>
      </c>
      <c r="D227" s="249" t="s">
        <v>1309</v>
      </c>
      <c r="E227" s="249" t="s">
        <v>1310</v>
      </c>
      <c r="F227" s="249" t="s">
        <v>931</v>
      </c>
      <c r="G227" s="281" t="s">
        <v>813</v>
      </c>
      <c r="H227" s="250">
        <v>122185.43</v>
      </c>
      <c r="I227" s="250"/>
      <c r="J227" s="250">
        <v>109795.16899999999</v>
      </c>
      <c r="K227" s="250"/>
      <c r="L227" s="250">
        <v>114616.54000000001</v>
      </c>
      <c r="M227" s="251">
        <f t="shared" si="9"/>
        <v>0.10140538851481719</v>
      </c>
      <c r="N227" s="251">
        <f t="shared" si="10"/>
        <v>4.391241476207404E-2</v>
      </c>
      <c r="O227" s="250">
        <v>120010.34000000003</v>
      </c>
      <c r="P227" s="251">
        <f t="shared" si="11"/>
        <v>4.7059525614715096E-2</v>
      </c>
      <c r="Q227" s="251" t="s">
        <v>805</v>
      </c>
      <c r="R227" s="258"/>
      <c r="S227" s="258" t="s">
        <v>806</v>
      </c>
      <c r="T227" s="299" t="s">
        <v>809</v>
      </c>
      <c r="U227" s="282" t="s">
        <v>823</v>
      </c>
      <c r="V227" s="285">
        <v>824</v>
      </c>
      <c r="W227" s="286" t="s">
        <v>815</v>
      </c>
      <c r="X227" s="286" t="s">
        <v>816</v>
      </c>
      <c r="Y227" s="257"/>
    </row>
    <row r="228" spans="1:25" ht="12.75" customHeight="1" x14ac:dyDescent="0.2">
      <c r="A228" s="229" t="s">
        <v>705</v>
      </c>
      <c r="B228" s="247"/>
      <c r="C228" s="280">
        <v>215</v>
      </c>
      <c r="D228" s="249" t="s">
        <v>1311</v>
      </c>
      <c r="E228" s="249" t="s">
        <v>1312</v>
      </c>
      <c r="F228" s="249" t="s">
        <v>886</v>
      </c>
      <c r="G228" s="281" t="s">
        <v>813</v>
      </c>
      <c r="H228" s="250">
        <v>349091.17</v>
      </c>
      <c r="I228" s="250"/>
      <c r="J228" s="250">
        <v>334409.8028</v>
      </c>
      <c r="K228" s="250"/>
      <c r="L228" s="250">
        <v>397058.93999999989</v>
      </c>
      <c r="M228" s="251">
        <f t="shared" si="9"/>
        <v>4.2055968359211091E-2</v>
      </c>
      <c r="N228" s="251">
        <f t="shared" si="10"/>
        <v>0.18734240645890504</v>
      </c>
      <c r="O228" s="250">
        <v>404437.51999999996</v>
      </c>
      <c r="P228" s="251">
        <f t="shared" si="11"/>
        <v>1.8583084919332322E-2</v>
      </c>
      <c r="Q228" s="251" t="s">
        <v>805</v>
      </c>
      <c r="R228" s="258"/>
      <c r="S228" s="258" t="s">
        <v>925</v>
      </c>
      <c r="T228" s="258" t="s">
        <v>908</v>
      </c>
      <c r="U228" s="282" t="s">
        <v>823</v>
      </c>
      <c r="V228" s="285">
        <v>824</v>
      </c>
      <c r="W228" s="286" t="s">
        <v>816</v>
      </c>
      <c r="X228" s="286" t="s">
        <v>824</v>
      </c>
      <c r="Y228" s="257"/>
    </row>
    <row r="229" spans="1:25" ht="12.75" customHeight="1" x14ac:dyDescent="0.2">
      <c r="A229" s="229" t="s">
        <v>705</v>
      </c>
      <c r="B229" s="247"/>
      <c r="C229" s="280">
        <v>216</v>
      </c>
      <c r="D229" s="249" t="s">
        <v>1313</v>
      </c>
      <c r="E229" s="249" t="s">
        <v>1314</v>
      </c>
      <c r="F229" s="249" t="s">
        <v>822</v>
      </c>
      <c r="G229" s="281" t="s">
        <v>813</v>
      </c>
      <c r="H229" s="250">
        <v>13122.7</v>
      </c>
      <c r="I229" s="250"/>
      <c r="J229" s="250">
        <v>12570.8</v>
      </c>
      <c r="K229" s="250"/>
      <c r="L229" s="250">
        <v>19724.34</v>
      </c>
      <c r="M229" s="251">
        <f t="shared" si="9"/>
        <v>4.2056893779481463E-2</v>
      </c>
      <c r="N229" s="251">
        <f t="shared" si="10"/>
        <v>0.56906004391128662</v>
      </c>
      <c r="O229" s="250">
        <v>20712.75</v>
      </c>
      <c r="P229" s="251">
        <f t="shared" si="11"/>
        <v>5.0111182427396803E-2</v>
      </c>
      <c r="Q229" s="251" t="s">
        <v>805</v>
      </c>
      <c r="R229" s="258"/>
      <c r="S229" s="258" t="s">
        <v>806</v>
      </c>
      <c r="T229" s="258" t="s">
        <v>807</v>
      </c>
      <c r="U229" s="282" t="s">
        <v>814</v>
      </c>
      <c r="V229" s="285">
        <v>59</v>
      </c>
      <c r="W229" s="286" t="s">
        <v>815</v>
      </c>
      <c r="X229" s="286" t="s">
        <v>816</v>
      </c>
      <c r="Y229" s="257"/>
    </row>
    <row r="230" spans="1:25" ht="12.75" customHeight="1" x14ac:dyDescent="0.2">
      <c r="A230" s="229" t="s">
        <v>705</v>
      </c>
      <c r="B230" s="247"/>
      <c r="C230" s="280">
        <v>217</v>
      </c>
      <c r="D230" s="249" t="s">
        <v>1315</v>
      </c>
      <c r="E230" s="249" t="s">
        <v>1316</v>
      </c>
      <c r="F230" s="249" t="s">
        <v>1317</v>
      </c>
      <c r="G230" s="281" t="s">
        <v>813</v>
      </c>
      <c r="H230" s="250">
        <v>30514.33</v>
      </c>
      <c r="I230" s="250"/>
      <c r="J230" s="250">
        <v>47418.435400000002</v>
      </c>
      <c r="K230" s="250"/>
      <c r="L230" s="250">
        <v>49496.31</v>
      </c>
      <c r="M230" s="251">
        <f t="shared" si="9"/>
        <v>0.55397268758645524</v>
      </c>
      <c r="N230" s="251">
        <f t="shared" si="10"/>
        <v>4.3819973866113589E-2</v>
      </c>
      <c r="O230" s="250">
        <v>53401.399999999994</v>
      </c>
      <c r="P230" s="251">
        <f t="shared" si="11"/>
        <v>7.8896588452755295E-2</v>
      </c>
      <c r="Q230" s="251" t="s">
        <v>805</v>
      </c>
      <c r="R230" s="258"/>
      <c r="S230" s="258" t="s">
        <v>806</v>
      </c>
      <c r="T230" s="258" t="s">
        <v>807</v>
      </c>
      <c r="U230" s="282" t="s">
        <v>814</v>
      </c>
      <c r="V230" s="285">
        <v>84</v>
      </c>
      <c r="W230" s="286" t="s">
        <v>816</v>
      </c>
      <c r="X230" s="286" t="s">
        <v>816</v>
      </c>
      <c r="Y230" s="257"/>
    </row>
    <row r="231" spans="1:25" ht="12.75" customHeight="1" x14ac:dyDescent="0.2">
      <c r="A231" s="229" t="s">
        <v>705</v>
      </c>
      <c r="B231" s="247"/>
      <c r="C231" s="280">
        <v>218</v>
      </c>
      <c r="D231" s="249" t="s">
        <v>1318</v>
      </c>
      <c r="E231" s="249" t="s">
        <v>1319</v>
      </c>
      <c r="F231" s="249" t="s">
        <v>830</v>
      </c>
      <c r="G231" s="297" t="s">
        <v>707</v>
      </c>
      <c r="H231" s="250">
        <v>0</v>
      </c>
      <c r="I231" s="250"/>
      <c r="J231" s="250">
        <v>0</v>
      </c>
      <c r="K231" s="250"/>
      <c r="L231" s="250">
        <v>0</v>
      </c>
      <c r="M231" s="251" t="str">
        <f t="shared" si="9"/>
        <v>NA</v>
      </c>
      <c r="N231" s="251" t="str">
        <f t="shared" si="10"/>
        <v>NA</v>
      </c>
      <c r="O231" s="250">
        <v>0</v>
      </c>
      <c r="P231" s="251" t="str">
        <f t="shared" si="11"/>
        <v>NA</v>
      </c>
      <c r="Q231" s="298" t="s">
        <v>848</v>
      </c>
      <c r="R231" s="299" t="s">
        <v>849</v>
      </c>
      <c r="S231" s="299" t="s">
        <v>832</v>
      </c>
      <c r="T231" s="299" t="s">
        <v>832</v>
      </c>
      <c r="U231" s="299" t="s">
        <v>832</v>
      </c>
      <c r="V231" s="299" t="s">
        <v>832</v>
      </c>
      <c r="W231" s="299" t="s">
        <v>832</v>
      </c>
      <c r="X231" s="299" t="s">
        <v>832</v>
      </c>
      <c r="Y231" s="257"/>
    </row>
    <row r="232" spans="1:25" ht="12.75" customHeight="1" x14ac:dyDescent="0.2">
      <c r="A232" s="229" t="s">
        <v>705</v>
      </c>
      <c r="B232" s="247"/>
      <c r="C232" s="280">
        <v>219</v>
      </c>
      <c r="D232" s="249" t="s">
        <v>1320</v>
      </c>
      <c r="E232" s="249" t="s">
        <v>1321</v>
      </c>
      <c r="F232" s="249" t="s">
        <v>1214</v>
      </c>
      <c r="G232" s="281" t="s">
        <v>813</v>
      </c>
      <c r="H232" s="250">
        <v>74058.97</v>
      </c>
      <c r="I232" s="250"/>
      <c r="J232" s="250">
        <v>84165.867500000008</v>
      </c>
      <c r="K232" s="250"/>
      <c r="L232" s="250">
        <v>87861.61</v>
      </c>
      <c r="M232" s="251">
        <f t="shared" si="9"/>
        <v>0.13647094335770543</v>
      </c>
      <c r="N232" s="251">
        <f t="shared" si="10"/>
        <v>4.3910228810984366E-2</v>
      </c>
      <c r="O232" s="250">
        <v>92264.37999999999</v>
      </c>
      <c r="P232" s="251">
        <f t="shared" si="11"/>
        <v>5.011028138455452E-2</v>
      </c>
      <c r="Q232" s="251" t="s">
        <v>805</v>
      </c>
      <c r="R232" s="258"/>
      <c r="S232" s="258" t="s">
        <v>823</v>
      </c>
      <c r="T232" s="299" t="s">
        <v>809</v>
      </c>
      <c r="U232" s="282" t="s">
        <v>823</v>
      </c>
      <c r="V232" s="285">
        <v>824</v>
      </c>
      <c r="W232" s="286" t="s">
        <v>815</v>
      </c>
      <c r="X232" s="286" t="s">
        <v>815</v>
      </c>
      <c r="Y232" s="257"/>
    </row>
    <row r="233" spans="1:25" ht="12.75" customHeight="1" x14ac:dyDescent="0.2">
      <c r="A233" s="229" t="s">
        <v>705</v>
      </c>
      <c r="B233" s="247"/>
      <c r="C233" s="280">
        <v>220</v>
      </c>
      <c r="D233" s="249" t="s">
        <v>1322</v>
      </c>
      <c r="E233" s="249" t="s">
        <v>1323</v>
      </c>
      <c r="F233" s="249" t="s">
        <v>866</v>
      </c>
      <c r="G233" s="281" t="s">
        <v>813</v>
      </c>
      <c r="H233" s="250">
        <v>35583.35</v>
      </c>
      <c r="I233" s="250"/>
      <c r="J233" s="250">
        <v>34086.851500000004</v>
      </c>
      <c r="K233" s="250"/>
      <c r="L233" s="250">
        <v>44694.869999999995</v>
      </c>
      <c r="M233" s="251">
        <f t="shared" si="9"/>
        <v>4.2056144235997857E-2</v>
      </c>
      <c r="N233" s="251">
        <f t="shared" si="10"/>
        <v>0.31120558318505859</v>
      </c>
      <c r="O233" s="250">
        <v>49757.030000000006</v>
      </c>
      <c r="P233" s="251">
        <f t="shared" si="11"/>
        <v>0.11326042563721544</v>
      </c>
      <c r="Q233" s="251" t="s">
        <v>805</v>
      </c>
      <c r="R233" s="258"/>
      <c r="S233" s="258" t="s">
        <v>806</v>
      </c>
      <c r="T233" s="258" t="s">
        <v>807</v>
      </c>
      <c r="U233" s="282" t="s">
        <v>823</v>
      </c>
      <c r="V233" s="285">
        <v>824</v>
      </c>
      <c r="W233" s="286" t="s">
        <v>824</v>
      </c>
      <c r="X233" s="286" t="s">
        <v>824</v>
      </c>
      <c r="Y233" s="257"/>
    </row>
    <row r="234" spans="1:25" ht="12.75" customHeight="1" x14ac:dyDescent="0.2">
      <c r="A234" s="229" t="s">
        <v>705</v>
      </c>
      <c r="B234" s="247"/>
      <c r="C234" s="280">
        <v>221</v>
      </c>
      <c r="D234" s="249" t="s">
        <v>1324</v>
      </c>
      <c r="E234" s="249" t="s">
        <v>1325</v>
      </c>
      <c r="F234" s="249" t="s">
        <v>858</v>
      </c>
      <c r="G234" s="281" t="s">
        <v>813</v>
      </c>
      <c r="H234" s="250">
        <v>57945.89</v>
      </c>
      <c r="I234" s="250"/>
      <c r="J234" s="250">
        <v>43446.002200000003</v>
      </c>
      <c r="K234" s="250"/>
      <c r="L234" s="250">
        <v>54150.31</v>
      </c>
      <c r="M234" s="251">
        <f t="shared" si="9"/>
        <v>0.25023151426270263</v>
      </c>
      <c r="N234" s="251">
        <f t="shared" si="10"/>
        <v>0.24638188228973562</v>
      </c>
      <c r="O234" s="250">
        <v>55292.480000000003</v>
      </c>
      <c r="P234" s="251">
        <f t="shared" si="11"/>
        <v>2.109258469619113E-2</v>
      </c>
      <c r="Q234" s="251" t="s">
        <v>805</v>
      </c>
      <c r="R234" s="258"/>
      <c r="S234" s="258" t="s">
        <v>904</v>
      </c>
      <c r="T234" s="258" t="s">
        <v>807</v>
      </c>
      <c r="U234" s="282" t="s">
        <v>814</v>
      </c>
      <c r="V234" s="285">
        <v>55</v>
      </c>
      <c r="W234" s="286" t="s">
        <v>824</v>
      </c>
      <c r="X234" s="286" t="s">
        <v>824</v>
      </c>
      <c r="Y234" s="257"/>
    </row>
    <row r="235" spans="1:25" ht="12.75" customHeight="1" x14ac:dyDescent="0.2">
      <c r="A235" s="229" t="s">
        <v>705</v>
      </c>
      <c r="B235" s="247"/>
      <c r="C235" s="280">
        <v>222</v>
      </c>
      <c r="D235" s="249" t="s">
        <v>1326</v>
      </c>
      <c r="E235" s="249" t="s">
        <v>1327</v>
      </c>
      <c r="F235" s="249" t="s">
        <v>931</v>
      </c>
      <c r="G235" s="281" t="s">
        <v>813</v>
      </c>
      <c r="H235" s="250">
        <v>170761.79</v>
      </c>
      <c r="I235" s="250"/>
      <c r="J235" s="250">
        <v>138989.2457</v>
      </c>
      <c r="K235" s="250"/>
      <c r="L235" s="250">
        <v>152780.41</v>
      </c>
      <c r="M235" s="251">
        <f t="shared" si="9"/>
        <v>0.18606354676886444</v>
      </c>
      <c r="N235" s="251">
        <f t="shared" si="10"/>
        <v>9.9224686273694948E-2</v>
      </c>
      <c r="O235" s="250">
        <v>154513.90999999997</v>
      </c>
      <c r="P235" s="251">
        <f t="shared" si="11"/>
        <v>1.1346349967250192E-2</v>
      </c>
      <c r="Q235" s="251" t="s">
        <v>805</v>
      </c>
      <c r="R235" s="258"/>
      <c r="S235" s="258" t="s">
        <v>806</v>
      </c>
      <c r="T235" s="258" t="s">
        <v>807</v>
      </c>
      <c r="U235" s="282" t="s">
        <v>823</v>
      </c>
      <c r="V235" s="285">
        <v>826</v>
      </c>
      <c r="W235" s="286" t="s">
        <v>824</v>
      </c>
      <c r="X235" s="286" t="s">
        <v>824</v>
      </c>
      <c r="Y235" s="257"/>
    </row>
    <row r="236" spans="1:25" ht="12.75" customHeight="1" x14ac:dyDescent="0.2">
      <c r="A236" s="229" t="s">
        <v>705</v>
      </c>
      <c r="B236" s="247"/>
      <c r="C236" s="280">
        <v>223</v>
      </c>
      <c r="D236" s="249" t="s">
        <v>1328</v>
      </c>
      <c r="E236" s="249" t="s">
        <v>1329</v>
      </c>
      <c r="F236" s="249" t="s">
        <v>819</v>
      </c>
      <c r="G236" s="281" t="s">
        <v>813</v>
      </c>
      <c r="H236" s="250">
        <v>175684.71999999997</v>
      </c>
      <c r="I236" s="250"/>
      <c r="J236" s="250">
        <v>143739.9963</v>
      </c>
      <c r="K236" s="250"/>
      <c r="L236" s="250">
        <v>176182.92000000004</v>
      </c>
      <c r="M236" s="251">
        <f t="shared" si="9"/>
        <v>0.18182983528675675</v>
      </c>
      <c r="N236" s="251">
        <f t="shared" si="10"/>
        <v>0.22570561106936693</v>
      </c>
      <c r="O236" s="250">
        <v>208493.01999999993</v>
      </c>
      <c r="P236" s="251">
        <f t="shared" si="11"/>
        <v>0.18338951358054392</v>
      </c>
      <c r="Q236" s="251" t="s">
        <v>805</v>
      </c>
      <c r="R236" s="258"/>
      <c r="S236" s="258" t="s">
        <v>806</v>
      </c>
      <c r="T236" s="258" t="s">
        <v>807</v>
      </c>
      <c r="U236" s="282" t="s">
        <v>814</v>
      </c>
      <c r="V236" s="285">
        <v>405</v>
      </c>
      <c r="W236" s="286" t="s">
        <v>824</v>
      </c>
      <c r="X236" s="286" t="s">
        <v>824</v>
      </c>
      <c r="Y236" s="257"/>
    </row>
    <row r="237" spans="1:25" ht="12.75" customHeight="1" x14ac:dyDescent="0.2">
      <c r="A237" s="229" t="s">
        <v>705</v>
      </c>
      <c r="B237" s="247"/>
      <c r="C237" s="280">
        <v>224</v>
      </c>
      <c r="D237" s="249" t="s">
        <v>1330</v>
      </c>
      <c r="E237" s="249" t="s">
        <v>1331</v>
      </c>
      <c r="F237" s="249" t="s">
        <v>877</v>
      </c>
      <c r="G237" s="281" t="s">
        <v>813</v>
      </c>
      <c r="H237" s="250">
        <v>58223.66</v>
      </c>
      <c r="I237" s="250"/>
      <c r="J237" s="250">
        <v>55774.994200000001</v>
      </c>
      <c r="K237" s="250"/>
      <c r="L237" s="250">
        <v>58224.09</v>
      </c>
      <c r="M237" s="251">
        <f t="shared" si="9"/>
        <v>4.2056198459526628E-2</v>
      </c>
      <c r="N237" s="251">
        <f t="shared" si="10"/>
        <v>4.3910283364941981E-2</v>
      </c>
      <c r="O237" s="250">
        <v>61141.729999999996</v>
      </c>
      <c r="P237" s="251">
        <f t="shared" si="11"/>
        <v>5.0110529851132062E-2</v>
      </c>
      <c r="Q237" s="251" t="s">
        <v>805</v>
      </c>
      <c r="R237" s="258"/>
      <c r="S237" s="258" t="s">
        <v>806</v>
      </c>
      <c r="T237" s="258" t="s">
        <v>807</v>
      </c>
      <c r="U237" s="282" t="s">
        <v>823</v>
      </c>
      <c r="V237" s="285">
        <v>824</v>
      </c>
      <c r="W237" s="286" t="s">
        <v>815</v>
      </c>
      <c r="X237" s="286" t="s">
        <v>816</v>
      </c>
      <c r="Y237" s="257"/>
    </row>
    <row r="238" spans="1:25" ht="12.75" customHeight="1" x14ac:dyDescent="0.2">
      <c r="A238" s="229" t="s">
        <v>705</v>
      </c>
      <c r="B238" s="247"/>
      <c r="C238" s="280">
        <v>225</v>
      </c>
      <c r="D238" s="249" t="s">
        <v>1332</v>
      </c>
      <c r="E238" s="249" t="s">
        <v>1333</v>
      </c>
      <c r="F238" s="249" t="s">
        <v>877</v>
      </c>
      <c r="G238" s="281" t="s">
        <v>813</v>
      </c>
      <c r="H238" s="250">
        <v>52107.479999999996</v>
      </c>
      <c r="I238" s="250"/>
      <c r="J238" s="250">
        <v>49916.027999999998</v>
      </c>
      <c r="K238" s="250"/>
      <c r="L238" s="250">
        <v>52133.820000000007</v>
      </c>
      <c r="M238" s="251">
        <f t="shared" si="9"/>
        <v>4.205638038914946E-2</v>
      </c>
      <c r="N238" s="251">
        <f t="shared" si="10"/>
        <v>4.4430458288868831E-2</v>
      </c>
      <c r="O238" s="250">
        <v>58038.53</v>
      </c>
      <c r="P238" s="251">
        <f t="shared" si="11"/>
        <v>0.11326064347481138</v>
      </c>
      <c r="Q238" s="251" t="s">
        <v>805</v>
      </c>
      <c r="R238" s="258"/>
      <c r="S238" s="258" t="s">
        <v>806</v>
      </c>
      <c r="T238" s="258" t="s">
        <v>807</v>
      </c>
      <c r="U238" s="282" t="s">
        <v>823</v>
      </c>
      <c r="V238" s="285">
        <v>824</v>
      </c>
      <c r="W238" s="286" t="s">
        <v>815</v>
      </c>
      <c r="X238" s="286" t="s">
        <v>824</v>
      </c>
      <c r="Y238" s="257"/>
    </row>
    <row r="239" spans="1:25" ht="12.75" customHeight="1" x14ac:dyDescent="0.2">
      <c r="A239" s="229" t="s">
        <v>705</v>
      </c>
      <c r="B239" s="247"/>
      <c r="C239" s="280">
        <v>226</v>
      </c>
      <c r="D239" s="249" t="s">
        <v>1334</v>
      </c>
      <c r="E239" s="249" t="s">
        <v>1335</v>
      </c>
      <c r="F239" s="249" t="s">
        <v>1064</v>
      </c>
      <c r="G239" s="281" t="s">
        <v>813</v>
      </c>
      <c r="H239" s="250">
        <v>299513.53000000009</v>
      </c>
      <c r="I239" s="250"/>
      <c r="J239" s="250">
        <v>276902.48910000001</v>
      </c>
      <c r="K239" s="250"/>
      <c r="L239" s="250">
        <v>290457.33</v>
      </c>
      <c r="M239" s="251">
        <f t="shared" si="9"/>
        <v>7.5492552540114208E-2</v>
      </c>
      <c r="N239" s="251">
        <f t="shared" si="10"/>
        <v>4.8951675891598226E-2</v>
      </c>
      <c r="O239" s="250">
        <v>293808.23</v>
      </c>
      <c r="P239" s="251">
        <f t="shared" si="11"/>
        <v>1.1536634313893766E-2</v>
      </c>
      <c r="Q239" s="251" t="s">
        <v>805</v>
      </c>
      <c r="R239" s="258"/>
      <c r="S239" s="258" t="s">
        <v>806</v>
      </c>
      <c r="T239" s="258" t="s">
        <v>807</v>
      </c>
      <c r="U239" s="282" t="s">
        <v>823</v>
      </c>
      <c r="V239" s="285">
        <v>873.5</v>
      </c>
      <c r="W239" s="286" t="s">
        <v>815</v>
      </c>
      <c r="X239" s="286" t="s">
        <v>816</v>
      </c>
      <c r="Y239" s="257"/>
    </row>
    <row r="240" spans="1:25" ht="12.75" customHeight="1" x14ac:dyDescent="0.2">
      <c r="A240" s="229" t="s">
        <v>705</v>
      </c>
      <c r="B240" s="247"/>
      <c r="C240" s="280">
        <v>227</v>
      </c>
      <c r="D240" s="296" t="s">
        <v>1336</v>
      </c>
      <c r="E240" s="296" t="s">
        <v>1337</v>
      </c>
      <c r="F240" s="296" t="s">
        <v>1002</v>
      </c>
      <c r="G240" s="297" t="s">
        <v>707</v>
      </c>
      <c r="H240" s="250">
        <v>0</v>
      </c>
      <c r="I240" s="250"/>
      <c r="J240" s="250">
        <v>0</v>
      </c>
      <c r="K240" s="250"/>
      <c r="L240" s="250">
        <v>0</v>
      </c>
      <c r="M240" s="251" t="str">
        <f t="shared" si="9"/>
        <v>NA</v>
      </c>
      <c r="N240" s="251" t="str">
        <f t="shared" si="10"/>
        <v>NA</v>
      </c>
      <c r="O240" s="250">
        <v>0</v>
      </c>
      <c r="P240" s="251" t="str">
        <f t="shared" si="11"/>
        <v>NA</v>
      </c>
      <c r="Q240" s="298" t="s">
        <v>848</v>
      </c>
      <c r="R240" s="299" t="s">
        <v>849</v>
      </c>
      <c r="S240" s="299" t="s">
        <v>809</v>
      </c>
      <c r="T240" s="299" t="s">
        <v>809</v>
      </c>
      <c r="U240" s="299" t="s">
        <v>832</v>
      </c>
      <c r="V240" s="283" t="s">
        <v>809</v>
      </c>
      <c r="W240" s="284" t="s">
        <v>809</v>
      </c>
      <c r="X240" s="284" t="s">
        <v>809</v>
      </c>
      <c r="Y240" s="257"/>
    </row>
    <row r="241" spans="1:25" ht="12.75" customHeight="1" x14ac:dyDescent="0.2">
      <c r="B241" s="247"/>
      <c r="C241" s="280">
        <v>228</v>
      </c>
      <c r="D241" s="249" t="s">
        <v>1338</v>
      </c>
      <c r="E241" s="249" t="s">
        <v>1339</v>
      </c>
      <c r="F241" s="249" t="s">
        <v>931</v>
      </c>
      <c r="G241" s="281" t="s">
        <v>813</v>
      </c>
      <c r="H241" s="250">
        <v>11631.81</v>
      </c>
      <c r="I241" s="250"/>
      <c r="J241" s="250">
        <v>11142.6068</v>
      </c>
      <c r="K241" s="250"/>
      <c r="L241" s="250">
        <v>10980.43</v>
      </c>
      <c r="M241" s="251">
        <f t="shared" si="9"/>
        <v>4.2057358227137472E-2</v>
      </c>
      <c r="N241" s="251">
        <f t="shared" si="10"/>
        <v>1.4554655199714961E-2</v>
      </c>
      <c r="O241" s="250">
        <v>11530.66</v>
      </c>
      <c r="P241" s="251">
        <f t="shared" si="11"/>
        <v>5.0110059442116522E-2</v>
      </c>
      <c r="Q241" s="251" t="s">
        <v>805</v>
      </c>
      <c r="R241" s="258"/>
      <c r="S241" s="258" t="s">
        <v>806</v>
      </c>
      <c r="T241" s="258" t="s">
        <v>807</v>
      </c>
      <c r="U241" s="282" t="s">
        <v>814</v>
      </c>
      <c r="V241" s="285">
        <v>26</v>
      </c>
      <c r="W241" s="286" t="s">
        <v>815</v>
      </c>
      <c r="X241" s="286" t="s">
        <v>816</v>
      </c>
      <c r="Y241" s="257"/>
    </row>
    <row r="242" spans="1:25" ht="12.75" customHeight="1" x14ac:dyDescent="0.2">
      <c r="A242" s="229" t="s">
        <v>705</v>
      </c>
      <c r="B242" s="247"/>
      <c r="C242" s="280">
        <v>229</v>
      </c>
      <c r="D242" s="249" t="s">
        <v>1340</v>
      </c>
      <c r="E242" s="249" t="s">
        <v>1341</v>
      </c>
      <c r="F242" s="249" t="s">
        <v>858</v>
      </c>
      <c r="G242" s="281" t="s">
        <v>813</v>
      </c>
      <c r="H242" s="250">
        <v>457753.88</v>
      </c>
      <c r="I242" s="250"/>
      <c r="J242" s="250">
        <v>376811.54900000006</v>
      </c>
      <c r="K242" s="250"/>
      <c r="L242" s="250">
        <v>573356.92000000004</v>
      </c>
      <c r="M242" s="251">
        <f t="shared" si="9"/>
        <v>0.17682500255377398</v>
      </c>
      <c r="N242" s="251">
        <f t="shared" si="10"/>
        <v>0.52160123945670245</v>
      </c>
      <c r="O242" s="250">
        <v>606258.28</v>
      </c>
      <c r="P242" s="251">
        <f t="shared" si="11"/>
        <v>5.7383732283199762E-2</v>
      </c>
      <c r="Q242" s="251" t="s">
        <v>805</v>
      </c>
      <c r="R242" s="258"/>
      <c r="S242" s="258" t="s">
        <v>806</v>
      </c>
      <c r="T242" s="258" t="s">
        <v>908</v>
      </c>
      <c r="U242" s="282" t="s">
        <v>823</v>
      </c>
      <c r="V242" s="285">
        <v>1015</v>
      </c>
      <c r="W242" s="286" t="s">
        <v>824</v>
      </c>
      <c r="X242" s="286" t="s">
        <v>824</v>
      </c>
      <c r="Y242" s="257"/>
    </row>
    <row r="243" spans="1:25" ht="12.75" customHeight="1" x14ac:dyDescent="0.2">
      <c r="B243" s="247"/>
      <c r="C243" s="280">
        <v>230</v>
      </c>
      <c r="D243" s="249" t="s">
        <v>1342</v>
      </c>
      <c r="E243" s="249" t="s">
        <v>1343</v>
      </c>
      <c r="F243" s="249" t="s">
        <v>937</v>
      </c>
      <c r="G243" s="281" t="s">
        <v>813</v>
      </c>
      <c r="H243" s="250">
        <v>15460.580000000002</v>
      </c>
      <c r="I243" s="250"/>
      <c r="J243" s="250">
        <v>14810.3645</v>
      </c>
      <c r="K243" s="250"/>
      <c r="L243" s="250">
        <v>16680.63</v>
      </c>
      <c r="M243" s="251">
        <f t="shared" si="9"/>
        <v>4.2056345880943792E-2</v>
      </c>
      <c r="N243" s="251">
        <f t="shared" si="10"/>
        <v>0.12628085554545274</v>
      </c>
      <c r="O243" s="250">
        <v>17344.920000000002</v>
      </c>
      <c r="P243" s="251">
        <f t="shared" si="11"/>
        <v>3.9824035423122559E-2</v>
      </c>
      <c r="Q243" s="251" t="s">
        <v>805</v>
      </c>
      <c r="R243" s="258"/>
      <c r="S243" s="258" t="s">
        <v>806</v>
      </c>
      <c r="T243" s="258" t="s">
        <v>807</v>
      </c>
      <c r="U243" s="282" t="s">
        <v>814</v>
      </c>
      <c r="V243" s="285">
        <v>28</v>
      </c>
      <c r="W243" s="286" t="s">
        <v>824</v>
      </c>
      <c r="X243" s="286" t="s">
        <v>824</v>
      </c>
      <c r="Y243" s="257"/>
    </row>
    <row r="244" spans="1:25" ht="12.75" customHeight="1" x14ac:dyDescent="0.2">
      <c r="A244" s="229" t="s">
        <v>705</v>
      </c>
      <c r="B244" s="247"/>
      <c r="C244" s="280">
        <v>231</v>
      </c>
      <c r="D244" s="249" t="s">
        <v>1344</v>
      </c>
      <c r="E244" s="249" t="s">
        <v>1345</v>
      </c>
      <c r="F244" s="249" t="s">
        <v>937</v>
      </c>
      <c r="G244" s="281" t="s">
        <v>813</v>
      </c>
      <c r="H244" s="250">
        <v>193448.42</v>
      </c>
      <c r="I244" s="250"/>
      <c r="J244" s="250">
        <v>167504.10149999999</v>
      </c>
      <c r="K244" s="250"/>
      <c r="L244" s="250">
        <v>218996.86000000002</v>
      </c>
      <c r="M244" s="251">
        <f t="shared" si="9"/>
        <v>0.13411491549013438</v>
      </c>
      <c r="N244" s="251">
        <f t="shared" si="10"/>
        <v>0.30741192626856378</v>
      </c>
      <c r="O244" s="250">
        <v>227706.21000000002</v>
      </c>
      <c r="P244" s="251">
        <f t="shared" si="11"/>
        <v>3.9769291669296103E-2</v>
      </c>
      <c r="Q244" s="251" t="s">
        <v>805</v>
      </c>
      <c r="R244" s="258"/>
      <c r="S244" s="258" t="s">
        <v>806</v>
      </c>
      <c r="T244" s="258" t="s">
        <v>807</v>
      </c>
      <c r="U244" s="282" t="s">
        <v>823</v>
      </c>
      <c r="V244" s="285">
        <v>824</v>
      </c>
      <c r="W244" s="286" t="s">
        <v>824</v>
      </c>
      <c r="X244" s="286" t="s">
        <v>824</v>
      </c>
      <c r="Y244" s="257"/>
    </row>
    <row r="245" spans="1:25" ht="12.75" customHeight="1" x14ac:dyDescent="0.2">
      <c r="A245" s="229" t="s">
        <v>705</v>
      </c>
      <c r="B245" s="247"/>
      <c r="C245" s="280">
        <v>232</v>
      </c>
      <c r="D245" s="249" t="s">
        <v>1346</v>
      </c>
      <c r="E245" s="249" t="s">
        <v>1347</v>
      </c>
      <c r="F245" s="249" t="s">
        <v>1250</v>
      </c>
      <c r="G245" s="281" t="s">
        <v>813</v>
      </c>
      <c r="H245" s="250">
        <v>63629.61</v>
      </c>
      <c r="I245" s="250"/>
      <c r="J245" s="250">
        <v>60953.589000000007</v>
      </c>
      <c r="K245" s="250"/>
      <c r="L245" s="250">
        <v>63435.01</v>
      </c>
      <c r="M245" s="251">
        <f t="shared" si="9"/>
        <v>4.2056221938182446E-2</v>
      </c>
      <c r="N245" s="251">
        <f t="shared" si="10"/>
        <v>4.0710006428005326E-2</v>
      </c>
      <c r="O245" s="250">
        <v>68085.77</v>
      </c>
      <c r="P245" s="251">
        <f t="shared" si="11"/>
        <v>7.3315350624205813E-2</v>
      </c>
      <c r="Q245" s="251" t="s">
        <v>805</v>
      </c>
      <c r="R245" s="258"/>
      <c r="S245" s="258" t="s">
        <v>806</v>
      </c>
      <c r="T245" s="258" t="s">
        <v>807</v>
      </c>
      <c r="U245" s="282" t="s">
        <v>814</v>
      </c>
      <c r="V245" s="283" t="s">
        <v>809</v>
      </c>
      <c r="W245" s="284" t="s">
        <v>809</v>
      </c>
      <c r="X245" s="284" t="s">
        <v>809</v>
      </c>
      <c r="Y245" s="257"/>
    </row>
    <row r="246" spans="1:25" ht="12.75" customHeight="1" x14ac:dyDescent="0.2">
      <c r="A246" s="229" t="s">
        <v>705</v>
      </c>
      <c r="B246" s="247"/>
      <c r="C246" s="280">
        <v>233</v>
      </c>
      <c r="D246" s="249" t="s">
        <v>1348</v>
      </c>
      <c r="E246" s="249" t="s">
        <v>1349</v>
      </c>
      <c r="F246" s="249" t="s">
        <v>886</v>
      </c>
      <c r="G246" s="281"/>
      <c r="H246" s="250">
        <v>140050.26</v>
      </c>
      <c r="I246" s="250"/>
      <c r="J246" s="250">
        <v>134160.28889999999</v>
      </c>
      <c r="K246" s="250"/>
      <c r="L246" s="250">
        <v>141019.94999999998</v>
      </c>
      <c r="M246" s="251">
        <f t="shared" si="9"/>
        <v>4.2056123994343345E-2</v>
      </c>
      <c r="N246" s="251">
        <f t="shared" si="10"/>
        <v>5.1130339359309461E-2</v>
      </c>
      <c r="O246" s="250">
        <v>160714.74</v>
      </c>
      <c r="P246" s="251">
        <f t="shared" si="11"/>
        <v>0.13965960135427655</v>
      </c>
      <c r="Q246" s="251" t="s">
        <v>805</v>
      </c>
      <c r="R246" s="258"/>
      <c r="S246" s="258" t="s">
        <v>806</v>
      </c>
      <c r="T246" s="258" t="s">
        <v>807</v>
      </c>
      <c r="U246" s="282" t="s">
        <v>932</v>
      </c>
      <c r="V246" s="285">
        <v>3835</v>
      </c>
      <c r="W246" s="286" t="s">
        <v>824</v>
      </c>
      <c r="X246" s="286" t="s">
        <v>824</v>
      </c>
      <c r="Y246" s="257"/>
    </row>
    <row r="247" spans="1:25" ht="12.75" customHeight="1" x14ac:dyDescent="0.2">
      <c r="A247" s="229" t="s">
        <v>705</v>
      </c>
      <c r="B247" s="247"/>
      <c r="C247" s="280">
        <v>234</v>
      </c>
      <c r="D247" s="249" t="s">
        <v>1350</v>
      </c>
      <c r="E247" s="249" t="s">
        <v>1351</v>
      </c>
      <c r="F247" s="249" t="s">
        <v>937</v>
      </c>
      <c r="G247" s="281" t="s">
        <v>813</v>
      </c>
      <c r="H247" s="250">
        <v>62616.259999999995</v>
      </c>
      <c r="I247" s="250"/>
      <c r="J247" s="250">
        <v>59635.763699999996</v>
      </c>
      <c r="K247" s="250"/>
      <c r="L247" s="250">
        <v>61114.69</v>
      </c>
      <c r="M247" s="251">
        <f t="shared" si="9"/>
        <v>4.7599398303252209E-2</v>
      </c>
      <c r="N247" s="251">
        <f t="shared" si="10"/>
        <v>2.4799318533754378E-2</v>
      </c>
      <c r="O247" s="250">
        <v>65595.33</v>
      </c>
      <c r="P247" s="251">
        <f t="shared" si="11"/>
        <v>7.3315270027549825E-2</v>
      </c>
      <c r="Q247" s="251" t="s">
        <v>805</v>
      </c>
      <c r="R247" s="258"/>
      <c r="S247" s="258" t="s">
        <v>806</v>
      </c>
      <c r="T247" s="258" t="s">
        <v>807</v>
      </c>
      <c r="U247" s="282" t="s">
        <v>814</v>
      </c>
      <c r="V247" s="283" t="s">
        <v>809</v>
      </c>
      <c r="W247" s="284" t="s">
        <v>809</v>
      </c>
      <c r="X247" s="284" t="s">
        <v>809</v>
      </c>
      <c r="Y247" s="257"/>
    </row>
    <row r="248" spans="1:25" ht="12.75" customHeight="1" x14ac:dyDescent="0.2">
      <c r="A248" s="229" t="s">
        <v>705</v>
      </c>
      <c r="B248" s="247"/>
      <c r="C248" s="280">
        <v>235</v>
      </c>
      <c r="D248" s="249" t="s">
        <v>1352</v>
      </c>
      <c r="E248" s="249" t="s">
        <v>1353</v>
      </c>
      <c r="F248" s="249" t="s">
        <v>877</v>
      </c>
      <c r="G248" s="281"/>
      <c r="H248" s="250">
        <v>53362.94</v>
      </c>
      <c r="I248" s="250"/>
      <c r="J248" s="250">
        <v>50987.902500000004</v>
      </c>
      <c r="K248" s="250"/>
      <c r="L248" s="250">
        <v>68712.42</v>
      </c>
      <c r="M248" s="251">
        <f t="shared" si="9"/>
        <v>4.4507246040041991E-2</v>
      </c>
      <c r="N248" s="251">
        <f t="shared" si="10"/>
        <v>0.34762201681075217</v>
      </c>
      <c r="O248" s="250">
        <v>71800.3</v>
      </c>
      <c r="P248" s="251">
        <f t="shared" si="11"/>
        <v>4.4939182756188835E-2</v>
      </c>
      <c r="Q248" s="251" t="s">
        <v>805</v>
      </c>
      <c r="R248" s="258"/>
      <c r="S248" s="258" t="s">
        <v>806</v>
      </c>
      <c r="T248" s="258" t="s">
        <v>807</v>
      </c>
      <c r="U248" s="282" t="s">
        <v>956</v>
      </c>
      <c r="V248" s="285">
        <v>7475</v>
      </c>
      <c r="W248" s="286" t="s">
        <v>824</v>
      </c>
      <c r="X248" s="286" t="s">
        <v>824</v>
      </c>
      <c r="Y248" s="257"/>
    </row>
    <row r="249" spans="1:25" ht="12.75" customHeight="1" x14ac:dyDescent="0.2">
      <c r="A249" s="229" t="s">
        <v>705</v>
      </c>
      <c r="B249" s="247"/>
      <c r="C249" s="280">
        <v>236</v>
      </c>
      <c r="D249" s="249" t="s">
        <v>1354</v>
      </c>
      <c r="E249" s="249" t="s">
        <v>1355</v>
      </c>
      <c r="F249" s="249" t="s">
        <v>877</v>
      </c>
      <c r="G249" s="281" t="s">
        <v>813</v>
      </c>
      <c r="H249" s="250">
        <v>75212.39</v>
      </c>
      <c r="I249" s="250"/>
      <c r="J249" s="250">
        <v>81331.61970000001</v>
      </c>
      <c r="K249" s="250"/>
      <c r="L249" s="250">
        <v>84902.35</v>
      </c>
      <c r="M249" s="251">
        <f t="shared" si="9"/>
        <v>8.1359330557106493E-2</v>
      </c>
      <c r="N249" s="251">
        <f t="shared" si="10"/>
        <v>4.3903346732439355E-2</v>
      </c>
      <c r="O249" s="250">
        <v>88959.400000000009</v>
      </c>
      <c r="P249" s="251">
        <f t="shared" si="11"/>
        <v>4.7784896413350195E-2</v>
      </c>
      <c r="Q249" s="251" t="s">
        <v>805</v>
      </c>
      <c r="R249" s="258"/>
      <c r="S249" s="258" t="s">
        <v>806</v>
      </c>
      <c r="T249" s="258" t="s">
        <v>807</v>
      </c>
      <c r="U249" s="282" t="s">
        <v>823</v>
      </c>
      <c r="V249" s="285">
        <v>824</v>
      </c>
      <c r="W249" s="286" t="s">
        <v>824</v>
      </c>
      <c r="X249" s="286" t="s">
        <v>824</v>
      </c>
      <c r="Y249" s="257"/>
    </row>
    <row r="250" spans="1:25" ht="12.75" customHeight="1" x14ac:dyDescent="0.2">
      <c r="A250" s="229" t="s">
        <v>705</v>
      </c>
      <c r="B250" s="247"/>
      <c r="C250" s="280">
        <v>237</v>
      </c>
      <c r="D250" s="249" t="s">
        <v>1356</v>
      </c>
      <c r="E250" s="249" t="s">
        <v>1357</v>
      </c>
      <c r="F250" s="249" t="s">
        <v>877</v>
      </c>
      <c r="G250" s="281" t="s">
        <v>813</v>
      </c>
      <c r="H250" s="250">
        <v>1920229.1499999994</v>
      </c>
      <c r="I250" s="250"/>
      <c r="J250" s="250">
        <v>1031748.6402000001</v>
      </c>
      <c r="K250" s="250"/>
      <c r="L250" s="250">
        <v>2099745.69</v>
      </c>
      <c r="M250" s="251">
        <f t="shared" si="9"/>
        <v>0.46269504334938338</v>
      </c>
      <c r="N250" s="251">
        <f t="shared" si="10"/>
        <v>1.0351329850970028</v>
      </c>
      <c r="O250" s="250">
        <v>2225440.2600000002</v>
      </c>
      <c r="P250" s="251">
        <f t="shared" si="11"/>
        <v>5.9861806407613245E-2</v>
      </c>
      <c r="Q250" s="251" t="s">
        <v>805</v>
      </c>
      <c r="R250" s="258"/>
      <c r="S250" s="258" t="s">
        <v>1358</v>
      </c>
      <c r="T250" s="258" t="s">
        <v>1359</v>
      </c>
      <c r="U250" s="282" t="s">
        <v>823</v>
      </c>
      <c r="V250" s="285">
        <v>1469</v>
      </c>
      <c r="W250" s="286" t="s">
        <v>874</v>
      </c>
      <c r="X250" s="286" t="s">
        <v>816</v>
      </c>
      <c r="Y250" s="257"/>
    </row>
    <row r="251" spans="1:25" ht="12.75" customHeight="1" x14ac:dyDescent="0.2">
      <c r="A251" s="229" t="s">
        <v>705</v>
      </c>
      <c r="B251" s="247"/>
      <c r="C251" s="280">
        <v>238</v>
      </c>
      <c r="D251" s="249" t="s">
        <v>1360</v>
      </c>
      <c r="E251" s="249" t="s">
        <v>1361</v>
      </c>
      <c r="F251" s="249" t="s">
        <v>877</v>
      </c>
      <c r="G251" s="281"/>
      <c r="H251" s="250">
        <v>0</v>
      </c>
      <c r="I251" s="250"/>
      <c r="J251" s="250">
        <v>39990.183799999999</v>
      </c>
      <c r="K251" s="250"/>
      <c r="L251" s="250">
        <v>0</v>
      </c>
      <c r="M251" s="251" t="str">
        <f t="shared" si="9"/>
        <v>NA</v>
      </c>
      <c r="N251" s="251">
        <f t="shared" si="10"/>
        <v>1</v>
      </c>
      <c r="O251" s="250">
        <v>0</v>
      </c>
      <c r="P251" s="251" t="str">
        <f t="shared" si="11"/>
        <v>NA</v>
      </c>
      <c r="Q251" s="251" t="s">
        <v>805</v>
      </c>
      <c r="R251" s="258"/>
      <c r="S251" s="258" t="s">
        <v>959</v>
      </c>
      <c r="T251" s="299" t="s">
        <v>809</v>
      </c>
      <c r="U251" s="282" t="s">
        <v>841</v>
      </c>
      <c r="V251" s="285">
        <v>7637</v>
      </c>
      <c r="W251" s="286" t="s">
        <v>912</v>
      </c>
      <c r="X251" s="286" t="s">
        <v>912</v>
      </c>
      <c r="Y251" s="257"/>
    </row>
    <row r="252" spans="1:25" ht="12.75" customHeight="1" x14ac:dyDescent="0.2">
      <c r="A252" s="229" t="s">
        <v>705</v>
      </c>
      <c r="B252" s="247"/>
      <c r="C252" s="280">
        <v>239</v>
      </c>
      <c r="D252" s="249" t="s">
        <v>1362</v>
      </c>
      <c r="E252" s="249" t="s">
        <v>1363</v>
      </c>
      <c r="F252" s="249" t="s">
        <v>877</v>
      </c>
      <c r="G252" s="281" t="s">
        <v>813</v>
      </c>
      <c r="H252" s="250">
        <v>123661.82</v>
      </c>
      <c r="I252" s="250"/>
      <c r="J252" s="250">
        <v>118461.08480000001</v>
      </c>
      <c r="K252" s="250"/>
      <c r="L252" s="250">
        <v>123599.20000000001</v>
      </c>
      <c r="M252" s="251">
        <f t="shared" si="9"/>
        <v>4.2056110770486758E-2</v>
      </c>
      <c r="N252" s="251">
        <f t="shared" si="10"/>
        <v>4.3373865845267014E-2</v>
      </c>
      <c r="O252" s="250">
        <v>142967.01999999999</v>
      </c>
      <c r="P252" s="251">
        <f t="shared" si="11"/>
        <v>0.15669858704587064</v>
      </c>
      <c r="Q252" s="251" t="s">
        <v>805</v>
      </c>
      <c r="R252" s="258"/>
      <c r="S252" s="258" t="s">
        <v>1364</v>
      </c>
      <c r="T252" s="258" t="s">
        <v>807</v>
      </c>
      <c r="U252" s="282" t="s">
        <v>814</v>
      </c>
      <c r="V252" s="283" t="s">
        <v>809</v>
      </c>
      <c r="W252" s="284" t="s">
        <v>809</v>
      </c>
      <c r="X252" s="284" t="s">
        <v>809</v>
      </c>
      <c r="Y252" s="257"/>
    </row>
    <row r="253" spans="1:25" ht="12.75" customHeight="1" x14ac:dyDescent="0.2">
      <c r="A253" s="229" t="s">
        <v>705</v>
      </c>
      <c r="B253" s="247"/>
      <c r="C253" s="280">
        <v>240</v>
      </c>
      <c r="D253" s="249" t="s">
        <v>1365</v>
      </c>
      <c r="E253" s="249" t="s">
        <v>1366</v>
      </c>
      <c r="F253" s="249" t="s">
        <v>877</v>
      </c>
      <c r="G253" s="281" t="s">
        <v>813</v>
      </c>
      <c r="H253" s="250">
        <v>48262.259999999995</v>
      </c>
      <c r="I253" s="250"/>
      <c r="J253" s="250">
        <v>46232.5308</v>
      </c>
      <c r="K253" s="250"/>
      <c r="L253" s="250">
        <v>52104.37</v>
      </c>
      <c r="M253" s="251">
        <f t="shared" si="9"/>
        <v>4.2056240217511455E-2</v>
      </c>
      <c r="N253" s="251">
        <f t="shared" si="10"/>
        <v>0.12700665739890671</v>
      </c>
      <c r="O253" s="250">
        <v>60019.9</v>
      </c>
      <c r="P253" s="251">
        <f t="shared" si="11"/>
        <v>0.15191681619027345</v>
      </c>
      <c r="Q253" s="251" t="s">
        <v>805</v>
      </c>
      <c r="R253" s="258"/>
      <c r="S253" s="258" t="s">
        <v>1364</v>
      </c>
      <c r="T253" s="258" t="s">
        <v>807</v>
      </c>
      <c r="U253" s="282" t="s">
        <v>814</v>
      </c>
      <c r="V253" s="283" t="s">
        <v>809</v>
      </c>
      <c r="W253" s="284" t="s">
        <v>809</v>
      </c>
      <c r="X253" s="284" t="s">
        <v>809</v>
      </c>
      <c r="Y253" s="257"/>
    </row>
    <row r="254" spans="1:25" ht="12.75" customHeight="1" x14ac:dyDescent="0.2">
      <c r="A254" s="229" t="s">
        <v>705</v>
      </c>
      <c r="B254" s="247"/>
      <c r="C254" s="280">
        <v>241</v>
      </c>
      <c r="D254" s="249" t="s">
        <v>1367</v>
      </c>
      <c r="E254" s="249" t="s">
        <v>1368</v>
      </c>
      <c r="F254" s="249" t="s">
        <v>1046</v>
      </c>
      <c r="G254" s="281" t="s">
        <v>813</v>
      </c>
      <c r="H254" s="250">
        <v>21704.2</v>
      </c>
      <c r="I254" s="250"/>
      <c r="J254" s="250">
        <v>25923.379799999995</v>
      </c>
      <c r="K254" s="250"/>
      <c r="L254" s="250">
        <v>23799.549999999996</v>
      </c>
      <c r="M254" s="251">
        <f t="shared" si="9"/>
        <v>0.19439462408197467</v>
      </c>
      <c r="N254" s="251">
        <f t="shared" si="10"/>
        <v>8.1927195311160772E-2</v>
      </c>
      <c r="O254" s="250">
        <v>24722.140000000003</v>
      </c>
      <c r="P254" s="251">
        <f t="shared" si="11"/>
        <v>3.8765018666319637E-2</v>
      </c>
      <c r="Q254" s="251" t="s">
        <v>805</v>
      </c>
      <c r="R254" s="258"/>
      <c r="S254" s="258" t="s">
        <v>904</v>
      </c>
      <c r="T254" s="258" t="s">
        <v>807</v>
      </c>
      <c r="U254" s="282" t="s">
        <v>814</v>
      </c>
      <c r="V254" s="285">
        <v>106</v>
      </c>
      <c r="W254" s="286" t="s">
        <v>824</v>
      </c>
      <c r="X254" s="286" t="s">
        <v>824</v>
      </c>
      <c r="Y254" s="257"/>
    </row>
    <row r="255" spans="1:25" ht="12.75" customHeight="1" x14ac:dyDescent="0.2">
      <c r="A255" s="229" t="s">
        <v>705</v>
      </c>
      <c r="B255" s="247"/>
      <c r="C255" s="300">
        <v>242</v>
      </c>
      <c r="D255" s="301" t="s">
        <v>1369</v>
      </c>
      <c r="E255" s="301" t="s">
        <v>1370</v>
      </c>
      <c r="F255" s="301" t="s">
        <v>1371</v>
      </c>
      <c r="G255" s="302" t="s">
        <v>707</v>
      </c>
      <c r="H255" s="303">
        <v>0</v>
      </c>
      <c r="I255" s="303"/>
      <c r="J255" s="303">
        <v>0</v>
      </c>
      <c r="K255" s="303"/>
      <c r="L255" s="303">
        <v>0</v>
      </c>
      <c r="M255" s="304" t="str">
        <f t="shared" si="9"/>
        <v>NA</v>
      </c>
      <c r="N255" s="304" t="str">
        <f t="shared" si="10"/>
        <v>NA</v>
      </c>
      <c r="O255" s="303">
        <v>0</v>
      </c>
      <c r="P255" s="304" t="str">
        <f t="shared" si="11"/>
        <v>NA</v>
      </c>
      <c r="Q255" s="304" t="s">
        <v>707</v>
      </c>
      <c r="R255" s="305" t="s">
        <v>887</v>
      </c>
      <c r="S255" s="306" t="s">
        <v>832</v>
      </c>
      <c r="T255" s="306" t="s">
        <v>832</v>
      </c>
      <c r="U255" s="306" t="s">
        <v>832</v>
      </c>
      <c r="V255" s="307" t="s">
        <v>809</v>
      </c>
      <c r="W255" s="308" t="s">
        <v>809</v>
      </c>
      <c r="X255" s="308" t="s">
        <v>809</v>
      </c>
      <c r="Y255" s="257"/>
    </row>
    <row r="256" spans="1:25" ht="12.75" customHeight="1" x14ac:dyDescent="0.2">
      <c r="A256" s="229" t="s">
        <v>705</v>
      </c>
      <c r="B256" s="247"/>
      <c r="C256" s="280">
        <v>243</v>
      </c>
      <c r="D256" s="249" t="s">
        <v>1372</v>
      </c>
      <c r="E256" s="249" t="s">
        <v>1373</v>
      </c>
      <c r="F256" s="249" t="s">
        <v>1374</v>
      </c>
      <c r="G256" s="281" t="s">
        <v>813</v>
      </c>
      <c r="H256" s="250">
        <v>55134.09</v>
      </c>
      <c r="I256" s="250"/>
      <c r="J256" s="250">
        <v>57375.083300000006</v>
      </c>
      <c r="K256" s="250"/>
      <c r="L256" s="250">
        <v>59894.44</v>
      </c>
      <c r="M256" s="251">
        <f t="shared" si="9"/>
        <v>4.0646237200976917E-2</v>
      </c>
      <c r="N256" s="251">
        <f t="shared" si="10"/>
        <v>4.3910292675775453E-2</v>
      </c>
      <c r="O256" s="250">
        <v>64256.44</v>
      </c>
      <c r="P256" s="251">
        <f t="shared" si="11"/>
        <v>7.2828128954874602E-2</v>
      </c>
      <c r="Q256" s="251" t="s">
        <v>805</v>
      </c>
      <c r="R256" s="258"/>
      <c r="S256" s="258" t="s">
        <v>806</v>
      </c>
      <c r="T256" s="299" t="s">
        <v>809</v>
      </c>
      <c r="U256" s="282" t="s">
        <v>823</v>
      </c>
      <c r="V256" s="285">
        <v>824</v>
      </c>
      <c r="W256" s="286" t="s">
        <v>874</v>
      </c>
      <c r="X256" s="286" t="s">
        <v>816</v>
      </c>
      <c r="Y256" s="257"/>
    </row>
    <row r="257" spans="1:25" ht="12.75" customHeight="1" x14ac:dyDescent="0.2">
      <c r="B257" s="247"/>
      <c r="C257" s="280">
        <v>244</v>
      </c>
      <c r="D257" s="249" t="s">
        <v>1375</v>
      </c>
      <c r="E257" s="249" t="s">
        <v>1376</v>
      </c>
      <c r="F257" s="249" t="s">
        <v>937</v>
      </c>
      <c r="G257" s="281" t="s">
        <v>813</v>
      </c>
      <c r="H257" s="250">
        <v>10448.220000000001</v>
      </c>
      <c r="I257" s="250"/>
      <c r="J257" s="250">
        <v>10008.799500000001</v>
      </c>
      <c r="K257" s="250"/>
      <c r="L257" s="250">
        <v>11140.5</v>
      </c>
      <c r="M257" s="251">
        <f t="shared" si="9"/>
        <v>4.2056972383812757E-2</v>
      </c>
      <c r="N257" s="251">
        <f t="shared" si="10"/>
        <v>0.11307055356638915</v>
      </c>
      <c r="O257" s="250">
        <v>11957.27</v>
      </c>
      <c r="P257" s="251">
        <f t="shared" si="11"/>
        <v>7.3315380817737127E-2</v>
      </c>
      <c r="Q257" s="251" t="s">
        <v>805</v>
      </c>
      <c r="R257" s="258"/>
      <c r="S257" s="258" t="s">
        <v>806</v>
      </c>
      <c r="T257" s="258" t="s">
        <v>807</v>
      </c>
      <c r="U257" s="282" t="s">
        <v>814</v>
      </c>
      <c r="V257" s="283" t="s">
        <v>809</v>
      </c>
      <c r="W257" s="284" t="s">
        <v>809</v>
      </c>
      <c r="X257" s="284" t="s">
        <v>809</v>
      </c>
      <c r="Y257" s="257"/>
    </row>
    <row r="258" spans="1:25" ht="12.75" customHeight="1" x14ac:dyDescent="0.2">
      <c r="A258" s="229" t="s">
        <v>705</v>
      </c>
      <c r="B258" s="247"/>
      <c r="C258" s="280">
        <v>245</v>
      </c>
      <c r="D258" s="249" t="s">
        <v>1377</v>
      </c>
      <c r="E258" s="249" t="s">
        <v>1378</v>
      </c>
      <c r="F258" s="249" t="s">
        <v>880</v>
      </c>
      <c r="G258" s="281" t="s">
        <v>813</v>
      </c>
      <c r="H258" s="250">
        <v>48502.31</v>
      </c>
      <c r="I258" s="250"/>
      <c r="J258" s="250">
        <v>73809.148799999995</v>
      </c>
      <c r="K258" s="250"/>
      <c r="L258" s="250">
        <v>69804.039999999994</v>
      </c>
      <c r="M258" s="251">
        <f t="shared" si="9"/>
        <v>0.52176563961592759</v>
      </c>
      <c r="N258" s="251">
        <f t="shared" si="10"/>
        <v>5.4263040085350531E-2</v>
      </c>
      <c r="O258" s="250">
        <v>71863.750000000015</v>
      </c>
      <c r="P258" s="251">
        <f t="shared" si="11"/>
        <v>2.9507031398182986E-2</v>
      </c>
      <c r="Q258" s="251" t="s">
        <v>805</v>
      </c>
      <c r="R258" s="258"/>
      <c r="S258" s="258" t="s">
        <v>806</v>
      </c>
      <c r="T258" s="258" t="s">
        <v>807</v>
      </c>
      <c r="U258" s="282" t="s">
        <v>823</v>
      </c>
      <c r="V258" s="285">
        <v>824</v>
      </c>
      <c r="W258" s="286" t="s">
        <v>816</v>
      </c>
      <c r="X258" s="286" t="s">
        <v>824</v>
      </c>
      <c r="Y258" s="257"/>
    </row>
    <row r="259" spans="1:25" ht="12.75" customHeight="1" x14ac:dyDescent="0.2">
      <c r="A259" s="229" t="s">
        <v>705</v>
      </c>
      <c r="B259" s="247"/>
      <c r="C259" s="280">
        <v>246</v>
      </c>
      <c r="D259" s="249" t="s">
        <v>1379</v>
      </c>
      <c r="E259" s="249" t="s">
        <v>1380</v>
      </c>
      <c r="F259" s="249" t="s">
        <v>866</v>
      </c>
      <c r="G259" s="281" t="s">
        <v>813</v>
      </c>
      <c r="H259" s="250">
        <v>177973.37</v>
      </c>
      <c r="I259" s="250"/>
      <c r="J259" s="250">
        <v>170488.50150000001</v>
      </c>
      <c r="K259" s="250"/>
      <c r="L259" s="250">
        <v>234817.91000000003</v>
      </c>
      <c r="M259" s="251">
        <f t="shared" si="9"/>
        <v>4.2056114912022977E-2</v>
      </c>
      <c r="N259" s="251">
        <f t="shared" si="10"/>
        <v>0.37732403026605293</v>
      </c>
      <c r="O259" s="250">
        <v>246253.37</v>
      </c>
      <c r="P259" s="251">
        <f t="shared" si="11"/>
        <v>4.8699266593421095E-2</v>
      </c>
      <c r="Q259" s="251" t="s">
        <v>805</v>
      </c>
      <c r="R259" s="258"/>
      <c r="S259" s="258" t="s">
        <v>806</v>
      </c>
      <c r="T259" s="258" t="s">
        <v>807</v>
      </c>
      <c r="U259" s="282" t="s">
        <v>823</v>
      </c>
      <c r="V259" s="285">
        <v>824</v>
      </c>
      <c r="W259" s="286" t="s">
        <v>824</v>
      </c>
      <c r="X259" s="286" t="s">
        <v>824</v>
      </c>
      <c r="Y259" s="257"/>
    </row>
    <row r="260" spans="1:25" ht="12.75" customHeight="1" x14ac:dyDescent="0.2">
      <c r="A260" s="229" t="s">
        <v>705</v>
      </c>
      <c r="B260" s="247"/>
      <c r="C260" s="280">
        <v>247</v>
      </c>
      <c r="D260" s="249" t="s">
        <v>1381</v>
      </c>
      <c r="E260" s="249" t="s">
        <v>1382</v>
      </c>
      <c r="F260" s="249" t="s">
        <v>931</v>
      </c>
      <c r="G260" s="281" t="s">
        <v>813</v>
      </c>
      <c r="H260" s="250">
        <v>41585.269999999997</v>
      </c>
      <c r="I260" s="250"/>
      <c r="J260" s="250">
        <v>39836.391600000003</v>
      </c>
      <c r="K260" s="250"/>
      <c r="L260" s="250">
        <v>42960.78</v>
      </c>
      <c r="M260" s="251">
        <f t="shared" si="9"/>
        <v>4.2055237347262485E-2</v>
      </c>
      <c r="N260" s="251">
        <f t="shared" si="10"/>
        <v>7.8430507245038625E-2</v>
      </c>
      <c r="O260" s="250">
        <v>44731.850000000006</v>
      </c>
      <c r="P260" s="251">
        <f t="shared" si="11"/>
        <v>4.1225275704957105E-2</v>
      </c>
      <c r="Q260" s="251" t="s">
        <v>805</v>
      </c>
      <c r="R260" s="258"/>
      <c r="S260" s="258" t="s">
        <v>806</v>
      </c>
      <c r="T260" s="258" t="s">
        <v>807</v>
      </c>
      <c r="U260" s="282" t="s">
        <v>814</v>
      </c>
      <c r="V260" s="285">
        <v>166</v>
      </c>
      <c r="W260" s="286" t="s">
        <v>824</v>
      </c>
      <c r="X260" s="286" t="s">
        <v>824</v>
      </c>
      <c r="Y260" s="257"/>
    </row>
    <row r="261" spans="1:25" ht="12.75" customHeight="1" x14ac:dyDescent="0.2">
      <c r="A261" s="229" t="s">
        <v>705</v>
      </c>
      <c r="B261" s="247"/>
      <c r="C261" s="280">
        <v>248</v>
      </c>
      <c r="D261" s="249" t="s">
        <v>1383</v>
      </c>
      <c r="E261" s="249" t="s">
        <v>1384</v>
      </c>
      <c r="F261" s="249" t="s">
        <v>803</v>
      </c>
      <c r="G261" s="281" t="s">
        <v>804</v>
      </c>
      <c r="H261" s="250">
        <v>33434.269999999997</v>
      </c>
      <c r="I261" s="250"/>
      <c r="J261" s="250">
        <v>32028.1584</v>
      </c>
      <c r="K261" s="250"/>
      <c r="L261" s="250">
        <v>26343.38</v>
      </c>
      <c r="M261" s="251">
        <f t="shared" si="9"/>
        <v>4.2055998231754328E-2</v>
      </c>
      <c r="N261" s="251">
        <f t="shared" si="10"/>
        <v>0.17749313991153481</v>
      </c>
      <c r="O261" s="250">
        <v>28323.33</v>
      </c>
      <c r="P261" s="251">
        <f t="shared" si="11"/>
        <v>7.5159299983525302E-2</v>
      </c>
      <c r="Q261" s="251" t="s">
        <v>805</v>
      </c>
      <c r="R261" s="258"/>
      <c r="S261" s="258" t="s">
        <v>806</v>
      </c>
      <c r="T261" s="258" t="s">
        <v>807</v>
      </c>
      <c r="U261" s="282" t="s">
        <v>808</v>
      </c>
      <c r="V261" s="283" t="s">
        <v>809</v>
      </c>
      <c r="W261" s="284" t="s">
        <v>809</v>
      </c>
      <c r="X261" s="284" t="s">
        <v>809</v>
      </c>
      <c r="Y261" s="257"/>
    </row>
    <row r="262" spans="1:25" ht="12.75" customHeight="1" x14ac:dyDescent="0.2">
      <c r="A262" s="229" t="s">
        <v>705</v>
      </c>
      <c r="B262" s="247"/>
      <c r="C262" s="280">
        <v>249</v>
      </c>
      <c r="D262" s="249" t="s">
        <v>1385</v>
      </c>
      <c r="E262" s="249" t="s">
        <v>1386</v>
      </c>
      <c r="F262" s="249" t="s">
        <v>1387</v>
      </c>
      <c r="G262" s="281" t="s">
        <v>813</v>
      </c>
      <c r="H262" s="250">
        <v>162714.59999999995</v>
      </c>
      <c r="I262" s="250"/>
      <c r="J262" s="250">
        <v>153425.85089999999</v>
      </c>
      <c r="K262" s="250"/>
      <c r="L262" s="250">
        <v>234229.05999999997</v>
      </c>
      <c r="M262" s="251">
        <f t="shared" si="9"/>
        <v>5.7086144082952359E-2</v>
      </c>
      <c r="N262" s="251">
        <f t="shared" si="10"/>
        <v>0.52665967714049666</v>
      </c>
      <c r="O262" s="250">
        <v>246259.62999999995</v>
      </c>
      <c r="P262" s="251">
        <f t="shared" si="11"/>
        <v>5.1362414211114454E-2</v>
      </c>
      <c r="Q262" s="251" t="s">
        <v>805</v>
      </c>
      <c r="R262" s="258"/>
      <c r="S262" s="258" t="s">
        <v>806</v>
      </c>
      <c r="T262" s="258" t="s">
        <v>807</v>
      </c>
      <c r="U262" s="282" t="s">
        <v>823</v>
      </c>
      <c r="V262" s="285">
        <v>824</v>
      </c>
      <c r="W262" s="286" t="s">
        <v>824</v>
      </c>
      <c r="X262" s="286" t="s">
        <v>824</v>
      </c>
      <c r="Y262" s="257"/>
    </row>
    <row r="263" spans="1:25" ht="12.75" customHeight="1" x14ac:dyDescent="0.2">
      <c r="A263" s="229" t="s">
        <v>705</v>
      </c>
      <c r="B263" s="247"/>
      <c r="C263" s="280">
        <v>250</v>
      </c>
      <c r="D263" s="249" t="s">
        <v>1388</v>
      </c>
      <c r="E263" s="249" t="s">
        <v>1389</v>
      </c>
      <c r="F263" s="249" t="s">
        <v>1390</v>
      </c>
      <c r="G263" s="281" t="s">
        <v>813</v>
      </c>
      <c r="H263" s="250">
        <v>53666.54</v>
      </c>
      <c r="I263" s="250"/>
      <c r="J263" s="250">
        <v>51409.526699999995</v>
      </c>
      <c r="K263" s="250"/>
      <c r="L263" s="250">
        <v>50002.79</v>
      </c>
      <c r="M263" s="251">
        <f t="shared" si="9"/>
        <v>4.2056247710398433E-2</v>
      </c>
      <c r="N263" s="251">
        <f t="shared" si="10"/>
        <v>2.7363346646021431E-2</v>
      </c>
      <c r="O263" s="250">
        <v>52254.169999999991</v>
      </c>
      <c r="P263" s="251">
        <f t="shared" si="11"/>
        <v>4.5025087600111716E-2</v>
      </c>
      <c r="Q263" s="251" t="s">
        <v>805</v>
      </c>
      <c r="R263" s="258"/>
      <c r="S263" s="258" t="s">
        <v>806</v>
      </c>
      <c r="T263" s="258" t="s">
        <v>807</v>
      </c>
      <c r="U263" s="282" t="s">
        <v>814</v>
      </c>
      <c r="V263" s="285">
        <v>125</v>
      </c>
      <c r="W263" s="286" t="s">
        <v>816</v>
      </c>
      <c r="X263" s="286" t="s">
        <v>816</v>
      </c>
      <c r="Y263" s="257"/>
    </row>
    <row r="264" spans="1:25" ht="12.75" customHeight="1" x14ac:dyDescent="0.2">
      <c r="A264" s="229" t="s">
        <v>705</v>
      </c>
      <c r="B264" s="247"/>
      <c r="C264" s="280">
        <v>251</v>
      </c>
      <c r="D264" s="249" t="s">
        <v>1391</v>
      </c>
      <c r="E264" s="249" t="s">
        <v>1392</v>
      </c>
      <c r="F264" s="249" t="s">
        <v>830</v>
      </c>
      <c r="G264" s="297" t="s">
        <v>707</v>
      </c>
      <c r="H264" s="250">
        <v>0</v>
      </c>
      <c r="I264" s="250"/>
      <c r="J264" s="250">
        <v>0</v>
      </c>
      <c r="K264" s="250"/>
      <c r="L264" s="250">
        <v>0</v>
      </c>
      <c r="M264" s="251" t="str">
        <f t="shared" si="9"/>
        <v>NA</v>
      </c>
      <c r="N264" s="251" t="str">
        <f t="shared" si="10"/>
        <v>NA</v>
      </c>
      <c r="O264" s="250">
        <v>0</v>
      </c>
      <c r="P264" s="251" t="str">
        <f t="shared" si="11"/>
        <v>NA</v>
      </c>
      <c r="Q264" s="298" t="s">
        <v>848</v>
      </c>
      <c r="R264" s="299" t="s">
        <v>849</v>
      </c>
      <c r="S264" s="299" t="s">
        <v>832</v>
      </c>
      <c r="T264" s="299" t="s">
        <v>832</v>
      </c>
      <c r="U264" s="299" t="s">
        <v>832</v>
      </c>
      <c r="V264" s="299" t="s">
        <v>832</v>
      </c>
      <c r="W264" s="299" t="s">
        <v>832</v>
      </c>
      <c r="X264" s="299" t="s">
        <v>832</v>
      </c>
      <c r="Y264" s="257"/>
    </row>
    <row r="265" spans="1:25" ht="12.75" customHeight="1" x14ac:dyDescent="0.2">
      <c r="A265" s="229" t="s">
        <v>705</v>
      </c>
      <c r="B265" s="247"/>
      <c r="C265" s="280">
        <v>252</v>
      </c>
      <c r="D265" s="249" t="s">
        <v>1393</v>
      </c>
      <c r="E265" s="249" t="s">
        <v>1392</v>
      </c>
      <c r="F265" s="249" t="s">
        <v>877</v>
      </c>
      <c r="G265" s="281" t="s">
        <v>813</v>
      </c>
      <c r="H265" s="250">
        <v>33873.26</v>
      </c>
      <c r="I265" s="250"/>
      <c r="J265" s="250">
        <v>32448.692300000002</v>
      </c>
      <c r="K265" s="250"/>
      <c r="L265" s="250">
        <v>33873.56</v>
      </c>
      <c r="M265" s="251">
        <f t="shared" si="9"/>
        <v>4.2055819250937154E-2</v>
      </c>
      <c r="N265" s="251">
        <f t="shared" si="10"/>
        <v>4.3911405945933762E-2</v>
      </c>
      <c r="O265" s="250">
        <v>35492.22</v>
      </c>
      <c r="P265" s="251">
        <f t="shared" si="11"/>
        <v>4.7785352351509658E-2</v>
      </c>
      <c r="Q265" s="251" t="s">
        <v>805</v>
      </c>
      <c r="R265" s="258"/>
      <c r="S265" s="258" t="s">
        <v>806</v>
      </c>
      <c r="T265" s="258" t="s">
        <v>807</v>
      </c>
      <c r="U265" s="282" t="s">
        <v>814</v>
      </c>
      <c r="V265" s="285">
        <v>136</v>
      </c>
      <c r="W265" s="286" t="s">
        <v>815</v>
      </c>
      <c r="X265" s="286" t="s">
        <v>816</v>
      </c>
      <c r="Y265" s="257"/>
    </row>
    <row r="266" spans="1:25" ht="12.75" customHeight="1" x14ac:dyDescent="0.2">
      <c r="A266" s="229" t="s">
        <v>705</v>
      </c>
      <c r="B266" s="247"/>
      <c r="C266" s="280">
        <v>253</v>
      </c>
      <c r="D266" s="249" t="s">
        <v>1394</v>
      </c>
      <c r="E266" s="249" t="s">
        <v>1395</v>
      </c>
      <c r="F266" s="249" t="s">
        <v>943</v>
      </c>
      <c r="G266" s="297" t="s">
        <v>707</v>
      </c>
      <c r="H266" s="250">
        <v>0</v>
      </c>
      <c r="I266" s="250"/>
      <c r="J266" s="250">
        <v>0</v>
      </c>
      <c r="K266" s="250"/>
      <c r="L266" s="250">
        <v>0</v>
      </c>
      <c r="M266" s="251" t="str">
        <f t="shared" si="9"/>
        <v>NA</v>
      </c>
      <c r="N266" s="251" t="str">
        <f t="shared" si="10"/>
        <v>NA</v>
      </c>
      <c r="O266" s="250">
        <v>0</v>
      </c>
      <c r="P266" s="251" t="str">
        <f t="shared" si="11"/>
        <v>NA</v>
      </c>
      <c r="Q266" s="298" t="s">
        <v>848</v>
      </c>
      <c r="R266" s="299" t="s">
        <v>849</v>
      </c>
      <c r="S266" s="299" t="s">
        <v>832</v>
      </c>
      <c r="T266" s="299" t="s">
        <v>832</v>
      </c>
      <c r="U266" s="299" t="s">
        <v>832</v>
      </c>
      <c r="V266" s="299" t="s">
        <v>832</v>
      </c>
      <c r="W266" s="299" t="s">
        <v>832</v>
      </c>
      <c r="X266" s="299" t="s">
        <v>832</v>
      </c>
      <c r="Y266" s="257"/>
    </row>
    <row r="267" spans="1:25" ht="12.75" customHeight="1" x14ac:dyDescent="0.2">
      <c r="A267" s="229" t="s">
        <v>705</v>
      </c>
      <c r="B267" s="247"/>
      <c r="C267" s="280">
        <v>254</v>
      </c>
      <c r="D267" s="249" t="s">
        <v>1396</v>
      </c>
      <c r="E267" s="249" t="s">
        <v>1397</v>
      </c>
      <c r="F267" s="249" t="s">
        <v>907</v>
      </c>
      <c r="G267" s="281" t="s">
        <v>813</v>
      </c>
      <c r="H267" s="250">
        <v>80092.37</v>
      </c>
      <c r="I267" s="250"/>
      <c r="J267" s="250">
        <v>76723.996500000008</v>
      </c>
      <c r="K267" s="250"/>
      <c r="L267" s="250">
        <v>86434.83</v>
      </c>
      <c r="M267" s="251">
        <f t="shared" si="9"/>
        <v>4.2056109714320944E-2</v>
      </c>
      <c r="N267" s="251">
        <f t="shared" si="10"/>
        <v>0.1265684002787836</v>
      </c>
      <c r="O267" s="250">
        <v>87366.59</v>
      </c>
      <c r="P267" s="251">
        <f t="shared" si="11"/>
        <v>1.0779913606586543E-2</v>
      </c>
      <c r="Q267" s="251" t="s">
        <v>805</v>
      </c>
      <c r="R267" s="258"/>
      <c r="S267" s="258" t="s">
        <v>806</v>
      </c>
      <c r="T267" s="258" t="s">
        <v>807</v>
      </c>
      <c r="U267" s="282" t="s">
        <v>823</v>
      </c>
      <c r="V267" s="285">
        <v>824</v>
      </c>
      <c r="W267" s="286" t="s">
        <v>824</v>
      </c>
      <c r="X267" s="286" t="s">
        <v>824</v>
      </c>
      <c r="Y267" s="257"/>
    </row>
    <row r="268" spans="1:25" ht="12.75" customHeight="1" x14ac:dyDescent="0.2">
      <c r="A268" s="229" t="s">
        <v>705</v>
      </c>
      <c r="B268" s="247"/>
      <c r="C268" s="280">
        <v>255</v>
      </c>
      <c r="D268" s="249" t="s">
        <v>1398</v>
      </c>
      <c r="E268" s="249" t="s">
        <v>1399</v>
      </c>
      <c r="F268" s="249" t="s">
        <v>943</v>
      </c>
      <c r="G268" s="297" t="s">
        <v>707</v>
      </c>
      <c r="H268" s="250">
        <v>0</v>
      </c>
      <c r="I268" s="250"/>
      <c r="J268" s="250">
        <v>0</v>
      </c>
      <c r="K268" s="250"/>
      <c r="L268" s="250">
        <v>0</v>
      </c>
      <c r="M268" s="251" t="str">
        <f t="shared" si="9"/>
        <v>NA</v>
      </c>
      <c r="N268" s="251" t="str">
        <f t="shared" si="10"/>
        <v>NA</v>
      </c>
      <c r="O268" s="250">
        <v>0</v>
      </c>
      <c r="P268" s="251" t="str">
        <f t="shared" si="11"/>
        <v>NA</v>
      </c>
      <c r="Q268" s="298" t="s">
        <v>848</v>
      </c>
      <c r="R268" s="299" t="s">
        <v>849</v>
      </c>
      <c r="S268" s="299" t="s">
        <v>832</v>
      </c>
      <c r="T268" s="299" t="s">
        <v>832</v>
      </c>
      <c r="U268" s="299" t="s">
        <v>832</v>
      </c>
      <c r="V268" s="299" t="s">
        <v>832</v>
      </c>
      <c r="W268" s="299" t="s">
        <v>832</v>
      </c>
      <c r="X268" s="299" t="s">
        <v>832</v>
      </c>
      <c r="Y268" s="257"/>
    </row>
    <row r="269" spans="1:25" ht="12.75" customHeight="1" x14ac:dyDescent="0.2">
      <c r="A269" s="229" t="s">
        <v>705</v>
      </c>
      <c r="B269" s="247"/>
      <c r="C269" s="280">
        <v>256</v>
      </c>
      <c r="D269" s="249" t="s">
        <v>1400</v>
      </c>
      <c r="E269" s="249" t="s">
        <v>1399</v>
      </c>
      <c r="F269" s="249" t="s">
        <v>822</v>
      </c>
      <c r="G269" s="281" t="s">
        <v>813</v>
      </c>
      <c r="H269" s="250">
        <v>424912.34</v>
      </c>
      <c r="I269" s="250"/>
      <c r="J269" s="250">
        <v>407042.19089999999</v>
      </c>
      <c r="K269" s="250"/>
      <c r="L269" s="250">
        <v>424921.10000000003</v>
      </c>
      <c r="M269" s="251">
        <f t="shared" si="9"/>
        <v>4.2056084085484641E-2</v>
      </c>
      <c r="N269" s="251">
        <f t="shared" si="10"/>
        <v>4.3923970290324146E-2</v>
      </c>
      <c r="O269" s="250">
        <v>438198.48</v>
      </c>
      <c r="P269" s="251">
        <f t="shared" si="11"/>
        <v>3.1246694974666932E-2</v>
      </c>
      <c r="Q269" s="251" t="s">
        <v>805</v>
      </c>
      <c r="R269" s="258"/>
      <c r="S269" s="258" t="s">
        <v>806</v>
      </c>
      <c r="T269" s="299" t="s">
        <v>809</v>
      </c>
      <c r="U269" s="282" t="s">
        <v>814</v>
      </c>
      <c r="V269" s="285">
        <v>342</v>
      </c>
      <c r="W269" s="286" t="s">
        <v>824</v>
      </c>
      <c r="X269" s="286" t="s">
        <v>824</v>
      </c>
      <c r="Y269" s="257"/>
    </row>
    <row r="270" spans="1:25" ht="12.75" customHeight="1" x14ac:dyDescent="0.2">
      <c r="A270" s="229" t="s">
        <v>705</v>
      </c>
      <c r="B270" s="247"/>
      <c r="C270" s="280">
        <v>257</v>
      </c>
      <c r="D270" s="249" t="s">
        <v>1401</v>
      </c>
      <c r="E270" s="249" t="s">
        <v>1402</v>
      </c>
      <c r="F270" s="249" t="s">
        <v>847</v>
      </c>
      <c r="G270" s="297" t="s">
        <v>707</v>
      </c>
      <c r="H270" s="250">
        <v>0</v>
      </c>
      <c r="I270" s="250"/>
      <c r="J270" s="250">
        <v>0</v>
      </c>
      <c r="K270" s="250"/>
      <c r="L270" s="250">
        <v>0</v>
      </c>
      <c r="M270" s="251" t="str">
        <f t="shared" ref="M270:M333" si="12">IF(H270&gt;0,ABS((J270-H270)/H270),"NA")</f>
        <v>NA</v>
      </c>
      <c r="N270" s="251" t="str">
        <f t="shared" ref="N270:N333" si="13">IF(J270&gt;0,ABS((L270-J270)/J270),"NA")</f>
        <v>NA</v>
      </c>
      <c r="O270" s="250">
        <v>0</v>
      </c>
      <c r="P270" s="251" t="str">
        <f t="shared" ref="P270:P333" si="14">IF(L270&gt;0,ABS((O270-L270)/L270),"NA")</f>
        <v>NA</v>
      </c>
      <c r="Q270" s="298" t="s">
        <v>848</v>
      </c>
      <c r="R270" s="299" t="s">
        <v>849</v>
      </c>
      <c r="S270" s="299" t="s">
        <v>832</v>
      </c>
      <c r="T270" s="299" t="s">
        <v>832</v>
      </c>
      <c r="U270" s="299" t="s">
        <v>832</v>
      </c>
      <c r="V270" s="299" t="s">
        <v>832</v>
      </c>
      <c r="W270" s="299" t="s">
        <v>832</v>
      </c>
      <c r="X270" s="299" t="s">
        <v>832</v>
      </c>
      <c r="Y270" s="257"/>
    </row>
    <row r="271" spans="1:25" ht="12.75" customHeight="1" x14ac:dyDescent="0.2">
      <c r="A271" s="229" t="s">
        <v>705</v>
      </c>
      <c r="B271" s="247"/>
      <c r="C271" s="280">
        <v>258</v>
      </c>
      <c r="D271" s="249" t="s">
        <v>1403</v>
      </c>
      <c r="E271" s="249" t="s">
        <v>1404</v>
      </c>
      <c r="F271" s="249" t="s">
        <v>940</v>
      </c>
      <c r="G271" s="281" t="s">
        <v>804</v>
      </c>
      <c r="H271" s="250">
        <v>69881.100000000006</v>
      </c>
      <c r="I271" s="250"/>
      <c r="J271" s="250">
        <v>66942.187300000005</v>
      </c>
      <c r="K271" s="250"/>
      <c r="L271" s="250">
        <v>70117.260000000009</v>
      </c>
      <c r="M271" s="251">
        <f t="shared" si="12"/>
        <v>4.2055902096561168E-2</v>
      </c>
      <c r="N271" s="251">
        <f t="shared" si="13"/>
        <v>4.7430071051771626E-2</v>
      </c>
      <c r="O271" s="250">
        <v>75257.94</v>
      </c>
      <c r="P271" s="251">
        <f t="shared" si="14"/>
        <v>7.3315471825339332E-2</v>
      </c>
      <c r="Q271" s="251" t="s">
        <v>805</v>
      </c>
      <c r="R271" s="258"/>
      <c r="S271" s="258" t="s">
        <v>1405</v>
      </c>
      <c r="T271" s="258" t="s">
        <v>807</v>
      </c>
      <c r="U271" s="282" t="s">
        <v>808</v>
      </c>
      <c r="V271" s="283" t="s">
        <v>809</v>
      </c>
      <c r="W271" s="284" t="s">
        <v>809</v>
      </c>
      <c r="X271" s="284" t="s">
        <v>809</v>
      </c>
      <c r="Y271" s="257"/>
    </row>
    <row r="272" spans="1:25" ht="12.75" customHeight="1" x14ac:dyDescent="0.2">
      <c r="A272" s="229" t="s">
        <v>705</v>
      </c>
      <c r="B272" s="247"/>
      <c r="C272" s="280">
        <v>259</v>
      </c>
      <c r="D272" s="249" t="s">
        <v>1406</v>
      </c>
      <c r="E272" s="249" t="s">
        <v>1407</v>
      </c>
      <c r="F272" s="249" t="s">
        <v>1067</v>
      </c>
      <c r="G272" s="281" t="s">
        <v>804</v>
      </c>
      <c r="H272" s="250">
        <v>125596.42</v>
      </c>
      <c r="I272" s="250"/>
      <c r="J272" s="250">
        <v>30509.231399999997</v>
      </c>
      <c r="K272" s="250"/>
      <c r="L272" s="250">
        <v>31849.119999999999</v>
      </c>
      <c r="M272" s="251">
        <f t="shared" si="12"/>
        <v>0.757085182841995</v>
      </c>
      <c r="N272" s="251">
        <f t="shared" si="13"/>
        <v>4.3917481316818822E-2</v>
      </c>
      <c r="O272" s="250">
        <v>34724.85</v>
      </c>
      <c r="P272" s="251">
        <f t="shared" si="14"/>
        <v>9.0292290650416704E-2</v>
      </c>
      <c r="Q272" s="251" t="s">
        <v>805</v>
      </c>
      <c r="R272" s="258"/>
      <c r="S272" s="258" t="s">
        <v>904</v>
      </c>
      <c r="T272" s="299" t="s">
        <v>809</v>
      </c>
      <c r="U272" s="282" t="s">
        <v>808</v>
      </c>
      <c r="V272" s="285">
        <v>306</v>
      </c>
      <c r="W272" s="286" t="s">
        <v>816</v>
      </c>
      <c r="X272" s="286" t="s">
        <v>824</v>
      </c>
      <c r="Y272" s="257"/>
    </row>
    <row r="273" spans="1:25" ht="12.75" customHeight="1" x14ac:dyDescent="0.2">
      <c r="A273" s="229" t="s">
        <v>705</v>
      </c>
      <c r="B273" s="247"/>
      <c r="C273" s="280">
        <v>260</v>
      </c>
      <c r="D273" s="249" t="s">
        <v>1408</v>
      </c>
      <c r="E273" s="249" t="s">
        <v>1409</v>
      </c>
      <c r="F273" s="249" t="s">
        <v>1067</v>
      </c>
      <c r="G273" s="281" t="s">
        <v>804</v>
      </c>
      <c r="H273" s="250">
        <v>28177.43</v>
      </c>
      <c r="I273" s="250"/>
      <c r="J273" s="250">
        <v>26992.397799999999</v>
      </c>
      <c r="K273" s="250"/>
      <c r="L273" s="250">
        <v>34308.06</v>
      </c>
      <c r="M273" s="251">
        <f t="shared" si="12"/>
        <v>4.2056078215791909E-2</v>
      </c>
      <c r="N273" s="251">
        <f t="shared" si="13"/>
        <v>0.27102676295027034</v>
      </c>
      <c r="O273" s="250">
        <v>36823.379999999997</v>
      </c>
      <c r="P273" s="251">
        <f t="shared" si="14"/>
        <v>7.3315716481782991E-2</v>
      </c>
      <c r="Q273" s="251" t="s">
        <v>805</v>
      </c>
      <c r="R273" s="258"/>
      <c r="S273" s="258" t="s">
        <v>1364</v>
      </c>
      <c r="T273" s="258" t="s">
        <v>807</v>
      </c>
      <c r="U273" s="282" t="s">
        <v>808</v>
      </c>
      <c r="V273" s="283" t="s">
        <v>809</v>
      </c>
      <c r="W273" s="284" t="s">
        <v>809</v>
      </c>
      <c r="X273" s="284" t="s">
        <v>809</v>
      </c>
      <c r="Y273" s="257"/>
    </row>
    <row r="274" spans="1:25" ht="12.75" customHeight="1" x14ac:dyDescent="0.2">
      <c r="A274" s="229" t="s">
        <v>705</v>
      </c>
      <c r="B274" s="247"/>
      <c r="C274" s="287">
        <v>261</v>
      </c>
      <c r="D274" s="324" t="s">
        <v>1410</v>
      </c>
      <c r="E274" s="324" t="s">
        <v>1411</v>
      </c>
      <c r="F274" s="324" t="s">
        <v>949</v>
      </c>
      <c r="G274" s="325" t="s">
        <v>804</v>
      </c>
      <c r="H274" s="290">
        <v>0</v>
      </c>
      <c r="I274" s="290"/>
      <c r="J274" s="290">
        <v>11209.8555</v>
      </c>
      <c r="K274" s="290"/>
      <c r="L274" s="290">
        <v>0</v>
      </c>
      <c r="M274" s="291" t="str">
        <f t="shared" si="12"/>
        <v>NA</v>
      </c>
      <c r="N274" s="291">
        <f t="shared" si="13"/>
        <v>1</v>
      </c>
      <c r="O274" s="290">
        <v>0</v>
      </c>
      <c r="P274" s="291" t="str">
        <f t="shared" si="14"/>
        <v>NA</v>
      </c>
      <c r="Q274" s="291" t="s">
        <v>707</v>
      </c>
      <c r="R274" s="292" t="s">
        <v>831</v>
      </c>
      <c r="S274" s="293" t="s">
        <v>832</v>
      </c>
      <c r="T274" s="293" t="s">
        <v>832</v>
      </c>
      <c r="U274" s="293" t="s">
        <v>832</v>
      </c>
      <c r="V274" s="294" t="s">
        <v>809</v>
      </c>
      <c r="W274" s="295" t="s">
        <v>809</v>
      </c>
      <c r="X274" s="295" t="s">
        <v>809</v>
      </c>
      <c r="Y274" s="257"/>
    </row>
    <row r="275" spans="1:25" ht="12.75" customHeight="1" x14ac:dyDescent="0.2">
      <c r="A275" s="229" t="s">
        <v>705</v>
      </c>
      <c r="B275" s="247"/>
      <c r="C275" s="280">
        <v>262</v>
      </c>
      <c r="D275" s="249" t="s">
        <v>1412</v>
      </c>
      <c r="E275" s="249" t="s">
        <v>1413</v>
      </c>
      <c r="F275" s="249" t="s">
        <v>1414</v>
      </c>
      <c r="G275" s="281" t="s">
        <v>804</v>
      </c>
      <c r="H275" s="250">
        <v>79904.600000000006</v>
      </c>
      <c r="I275" s="250"/>
      <c r="J275" s="250">
        <v>76544.124500000005</v>
      </c>
      <c r="K275" s="250"/>
      <c r="L275" s="250">
        <v>0</v>
      </c>
      <c r="M275" s="251">
        <f t="shared" si="12"/>
        <v>4.205609564405554E-2</v>
      </c>
      <c r="N275" s="251">
        <f t="shared" si="13"/>
        <v>1</v>
      </c>
      <c r="O275" s="250">
        <v>0</v>
      </c>
      <c r="P275" s="251" t="str">
        <f t="shared" si="14"/>
        <v>NA</v>
      </c>
      <c r="Q275" s="251" t="s">
        <v>805</v>
      </c>
      <c r="R275" s="258"/>
      <c r="S275" s="258" t="s">
        <v>806</v>
      </c>
      <c r="T275" s="299" t="s">
        <v>809</v>
      </c>
      <c r="U275" s="299" t="s">
        <v>832</v>
      </c>
      <c r="V275" s="283" t="s">
        <v>809</v>
      </c>
      <c r="W275" s="284" t="s">
        <v>809</v>
      </c>
      <c r="X275" s="284" t="s">
        <v>809</v>
      </c>
      <c r="Y275" s="257"/>
    </row>
    <row r="276" spans="1:25" ht="12.75" customHeight="1" x14ac:dyDescent="0.2">
      <c r="A276" s="229" t="s">
        <v>705</v>
      </c>
      <c r="B276" s="247"/>
      <c r="C276" s="280">
        <v>263</v>
      </c>
      <c r="D276" s="249" t="s">
        <v>1415</v>
      </c>
      <c r="E276" s="249" t="s">
        <v>1416</v>
      </c>
      <c r="F276" s="249" t="s">
        <v>1184</v>
      </c>
      <c r="G276" s="281" t="s">
        <v>813</v>
      </c>
      <c r="H276" s="250">
        <v>34833.1</v>
      </c>
      <c r="I276" s="250"/>
      <c r="J276" s="250">
        <v>33767.428800000002</v>
      </c>
      <c r="K276" s="250"/>
      <c r="L276" s="250">
        <v>48091</v>
      </c>
      <c r="M276" s="251">
        <f t="shared" si="12"/>
        <v>3.0593636512397607E-2</v>
      </c>
      <c r="N276" s="251">
        <f t="shared" si="13"/>
        <v>0.42418305772810272</v>
      </c>
      <c r="O276" s="250">
        <v>50276.29</v>
      </c>
      <c r="P276" s="251">
        <f t="shared" si="14"/>
        <v>4.5440726955147552E-2</v>
      </c>
      <c r="Q276" s="251" t="s">
        <v>805</v>
      </c>
      <c r="R276" s="258"/>
      <c r="S276" s="258" t="s">
        <v>806</v>
      </c>
      <c r="T276" s="258" t="s">
        <v>807</v>
      </c>
      <c r="U276" s="282" t="s">
        <v>823</v>
      </c>
      <c r="V276" s="285">
        <v>826</v>
      </c>
      <c r="W276" s="286" t="s">
        <v>824</v>
      </c>
      <c r="X276" s="286" t="s">
        <v>824</v>
      </c>
      <c r="Y276" s="257"/>
    </row>
    <row r="277" spans="1:25" ht="12.75" customHeight="1" x14ac:dyDescent="0.2">
      <c r="A277" s="229" t="s">
        <v>705</v>
      </c>
      <c r="B277" s="247"/>
      <c r="C277" s="280">
        <v>264</v>
      </c>
      <c r="D277" s="249" t="s">
        <v>1417</v>
      </c>
      <c r="E277" s="249" t="s">
        <v>1418</v>
      </c>
      <c r="F277" s="249" t="s">
        <v>847</v>
      </c>
      <c r="G277" s="297" t="s">
        <v>707</v>
      </c>
      <c r="H277" s="250">
        <v>0</v>
      </c>
      <c r="I277" s="250"/>
      <c r="J277" s="250">
        <v>0</v>
      </c>
      <c r="K277" s="250"/>
      <c r="L277" s="250">
        <v>0</v>
      </c>
      <c r="M277" s="251" t="str">
        <f t="shared" si="12"/>
        <v>NA</v>
      </c>
      <c r="N277" s="251" t="str">
        <f t="shared" si="13"/>
        <v>NA</v>
      </c>
      <c r="O277" s="250">
        <v>0</v>
      </c>
      <c r="P277" s="251" t="str">
        <f t="shared" si="14"/>
        <v>NA</v>
      </c>
      <c r="Q277" s="298" t="s">
        <v>848</v>
      </c>
      <c r="R277" s="299" t="s">
        <v>849</v>
      </c>
      <c r="S277" s="299" t="s">
        <v>832</v>
      </c>
      <c r="T277" s="299" t="s">
        <v>832</v>
      </c>
      <c r="U277" s="299" t="s">
        <v>832</v>
      </c>
      <c r="V277" s="299" t="s">
        <v>832</v>
      </c>
      <c r="W277" s="299" t="s">
        <v>832</v>
      </c>
      <c r="X277" s="299" t="s">
        <v>832</v>
      </c>
      <c r="Y277" s="257"/>
    </row>
    <row r="278" spans="1:25" ht="12.75" customHeight="1" x14ac:dyDescent="0.2">
      <c r="A278" s="229" t="s">
        <v>705</v>
      </c>
      <c r="B278" s="247"/>
      <c r="C278" s="280">
        <v>265</v>
      </c>
      <c r="D278" s="249" t="s">
        <v>1419</v>
      </c>
      <c r="E278" s="249" t="s">
        <v>1420</v>
      </c>
      <c r="F278" s="249" t="s">
        <v>1106</v>
      </c>
      <c r="G278" s="281" t="s">
        <v>813</v>
      </c>
      <c r="H278" s="250">
        <v>97804.62</v>
      </c>
      <c r="I278" s="250"/>
      <c r="J278" s="250">
        <v>156416.30959999998</v>
      </c>
      <c r="K278" s="250"/>
      <c r="L278" s="250">
        <v>163288.44999999998</v>
      </c>
      <c r="M278" s="251">
        <f t="shared" si="12"/>
        <v>0.59927322042660136</v>
      </c>
      <c r="N278" s="251">
        <f t="shared" si="13"/>
        <v>4.3934935030585869E-2</v>
      </c>
      <c r="O278" s="250">
        <v>164801.35</v>
      </c>
      <c r="P278" s="251">
        <f t="shared" si="14"/>
        <v>9.2651991001202073E-3</v>
      </c>
      <c r="Q278" s="251" t="s">
        <v>805</v>
      </c>
      <c r="R278" s="258"/>
      <c r="S278" s="258" t="s">
        <v>806</v>
      </c>
      <c r="T278" s="299" t="s">
        <v>809</v>
      </c>
      <c r="U278" s="282" t="s">
        <v>823</v>
      </c>
      <c r="V278" s="285">
        <v>824</v>
      </c>
      <c r="W278" s="286" t="s">
        <v>815</v>
      </c>
      <c r="X278" s="286" t="s">
        <v>816</v>
      </c>
      <c r="Y278" s="257"/>
    </row>
    <row r="279" spans="1:25" ht="12.75" customHeight="1" x14ac:dyDescent="0.2">
      <c r="A279" s="229" t="s">
        <v>705</v>
      </c>
      <c r="B279" s="247"/>
      <c r="C279" s="280">
        <v>266</v>
      </c>
      <c r="D279" s="249" t="s">
        <v>1421</v>
      </c>
      <c r="E279" s="249" t="s">
        <v>1422</v>
      </c>
      <c r="F279" s="249" t="s">
        <v>1064</v>
      </c>
      <c r="G279" s="281" t="s">
        <v>813</v>
      </c>
      <c r="H279" s="250">
        <v>64646.399999999994</v>
      </c>
      <c r="I279" s="250"/>
      <c r="J279" s="250">
        <v>61927.621599999999</v>
      </c>
      <c r="K279" s="250"/>
      <c r="L279" s="250">
        <v>64646.87000000001</v>
      </c>
      <c r="M279" s="251">
        <f t="shared" si="12"/>
        <v>4.2056145431145366E-2</v>
      </c>
      <c r="N279" s="251">
        <f t="shared" si="13"/>
        <v>4.3910105535201298E-2</v>
      </c>
      <c r="O279" s="250">
        <v>67886.36</v>
      </c>
      <c r="P279" s="251">
        <f t="shared" si="14"/>
        <v>5.0110546728712312E-2</v>
      </c>
      <c r="Q279" s="251" t="s">
        <v>805</v>
      </c>
      <c r="R279" s="258"/>
      <c r="S279" s="258" t="s">
        <v>806</v>
      </c>
      <c r="T279" s="299" t="s">
        <v>809</v>
      </c>
      <c r="U279" s="282" t="s">
        <v>823</v>
      </c>
      <c r="V279" s="285">
        <v>824</v>
      </c>
      <c r="W279" s="286" t="s">
        <v>815</v>
      </c>
      <c r="X279" s="286" t="s">
        <v>816</v>
      </c>
      <c r="Y279" s="257"/>
    </row>
    <row r="280" spans="1:25" ht="12.75" customHeight="1" x14ac:dyDescent="0.2">
      <c r="A280" s="229" t="s">
        <v>705</v>
      </c>
      <c r="B280" s="247"/>
      <c r="C280" s="280">
        <v>267</v>
      </c>
      <c r="D280" s="249" t="s">
        <v>1423</v>
      </c>
      <c r="E280" s="249" t="s">
        <v>1424</v>
      </c>
      <c r="F280" s="249" t="s">
        <v>1067</v>
      </c>
      <c r="G280" s="281" t="s">
        <v>804</v>
      </c>
      <c r="H280" s="250">
        <v>198864.05999999997</v>
      </c>
      <c r="I280" s="250"/>
      <c r="J280" s="250">
        <v>190500.61420000001</v>
      </c>
      <c r="K280" s="250"/>
      <c r="L280" s="250">
        <v>198865.96</v>
      </c>
      <c r="M280" s="251">
        <f t="shared" si="12"/>
        <v>4.2056095002787126E-2</v>
      </c>
      <c r="N280" s="251">
        <f t="shared" si="13"/>
        <v>4.3912434797808542E-2</v>
      </c>
      <c r="O280" s="250">
        <v>208103.48</v>
      </c>
      <c r="P280" s="251">
        <f t="shared" si="14"/>
        <v>4.6450986382988918E-2</v>
      </c>
      <c r="Q280" s="251" t="s">
        <v>805</v>
      </c>
      <c r="R280" s="258"/>
      <c r="S280" s="258" t="s">
        <v>806</v>
      </c>
      <c r="T280" s="299" t="s">
        <v>809</v>
      </c>
      <c r="U280" s="282" t="s">
        <v>1103</v>
      </c>
      <c r="V280" s="285">
        <v>824</v>
      </c>
      <c r="W280" s="286" t="s">
        <v>874</v>
      </c>
      <c r="X280" s="286" t="s">
        <v>816</v>
      </c>
      <c r="Y280" s="257"/>
    </row>
    <row r="281" spans="1:25" ht="12.75" customHeight="1" x14ac:dyDescent="0.2">
      <c r="A281" s="229" t="s">
        <v>705</v>
      </c>
      <c r="B281" s="247"/>
      <c r="C281" s="280">
        <v>268</v>
      </c>
      <c r="D281" s="249" t="s">
        <v>1425</v>
      </c>
      <c r="E281" s="249" t="s">
        <v>1426</v>
      </c>
      <c r="F281" s="249" t="s">
        <v>803</v>
      </c>
      <c r="G281" s="281" t="s">
        <v>804</v>
      </c>
      <c r="H281" s="250">
        <v>21619.019999999997</v>
      </c>
      <c r="I281" s="250"/>
      <c r="J281" s="250">
        <v>20709.798299999999</v>
      </c>
      <c r="K281" s="250"/>
      <c r="L281" s="250">
        <v>20792.239999999998</v>
      </c>
      <c r="M281" s="251">
        <f t="shared" si="12"/>
        <v>4.2056564081072979E-2</v>
      </c>
      <c r="N281" s="251">
        <f t="shared" si="13"/>
        <v>3.9808065151459926E-3</v>
      </c>
      <c r="O281" s="250">
        <v>22075.62</v>
      </c>
      <c r="P281" s="251">
        <f t="shared" si="14"/>
        <v>6.1723989334482532E-2</v>
      </c>
      <c r="Q281" s="251" t="s">
        <v>805</v>
      </c>
      <c r="R281" s="258"/>
      <c r="S281" s="258" t="s">
        <v>806</v>
      </c>
      <c r="T281" s="258" t="s">
        <v>807</v>
      </c>
      <c r="U281" s="282" t="s">
        <v>1103</v>
      </c>
      <c r="V281" s="285">
        <v>826</v>
      </c>
      <c r="W281" s="286" t="s">
        <v>824</v>
      </c>
      <c r="X281" s="286" t="s">
        <v>816</v>
      </c>
      <c r="Y281" s="257"/>
    </row>
    <row r="282" spans="1:25" ht="12.75" customHeight="1" x14ac:dyDescent="0.2">
      <c r="A282" s="229" t="s">
        <v>705</v>
      </c>
      <c r="B282" s="247"/>
      <c r="C282" s="287">
        <v>269</v>
      </c>
      <c r="D282" s="288" t="s">
        <v>1427</v>
      </c>
      <c r="E282" s="288" t="s">
        <v>1428</v>
      </c>
      <c r="F282" s="288" t="s">
        <v>1002</v>
      </c>
      <c r="G282" s="289" t="s">
        <v>707</v>
      </c>
      <c r="H282" s="290">
        <v>0</v>
      </c>
      <c r="I282" s="290"/>
      <c r="J282" s="290">
        <v>0</v>
      </c>
      <c r="K282" s="290"/>
      <c r="L282" s="290">
        <v>0</v>
      </c>
      <c r="M282" s="291" t="str">
        <f t="shared" si="12"/>
        <v>NA</v>
      </c>
      <c r="N282" s="291" t="str">
        <f t="shared" si="13"/>
        <v>NA</v>
      </c>
      <c r="O282" s="290">
        <v>0</v>
      </c>
      <c r="P282" s="291" t="str">
        <f t="shared" si="14"/>
        <v>NA</v>
      </c>
      <c r="Q282" s="291" t="s">
        <v>707</v>
      </c>
      <c r="R282" s="292" t="s">
        <v>831</v>
      </c>
      <c r="S282" s="293" t="s">
        <v>832</v>
      </c>
      <c r="T282" s="293" t="s">
        <v>832</v>
      </c>
      <c r="U282" s="293" t="s">
        <v>832</v>
      </c>
      <c r="V282" s="294" t="s">
        <v>809</v>
      </c>
      <c r="W282" s="295" t="s">
        <v>809</v>
      </c>
      <c r="X282" s="295" t="s">
        <v>809</v>
      </c>
      <c r="Y282" s="257"/>
    </row>
    <row r="283" spans="1:25" ht="12.75" customHeight="1" x14ac:dyDescent="0.2">
      <c r="A283" s="229" t="s">
        <v>705</v>
      </c>
      <c r="B283" s="247"/>
      <c r="C283" s="280">
        <v>270</v>
      </c>
      <c r="D283" s="249" t="s">
        <v>1429</v>
      </c>
      <c r="E283" s="249" t="s">
        <v>1430</v>
      </c>
      <c r="F283" s="249" t="s">
        <v>1002</v>
      </c>
      <c r="G283" s="297" t="s">
        <v>707</v>
      </c>
      <c r="H283" s="250">
        <v>0</v>
      </c>
      <c r="I283" s="250"/>
      <c r="J283" s="250">
        <v>0</v>
      </c>
      <c r="K283" s="250"/>
      <c r="L283" s="250">
        <v>0</v>
      </c>
      <c r="M283" s="251" t="str">
        <f t="shared" si="12"/>
        <v>NA</v>
      </c>
      <c r="N283" s="251" t="str">
        <f t="shared" si="13"/>
        <v>NA</v>
      </c>
      <c r="O283" s="250">
        <v>0</v>
      </c>
      <c r="P283" s="251" t="str">
        <f t="shared" si="14"/>
        <v>NA</v>
      </c>
      <c r="Q283" s="298" t="s">
        <v>848</v>
      </c>
      <c r="R283" s="299" t="s">
        <v>849</v>
      </c>
      <c r="S283" s="299" t="s">
        <v>832</v>
      </c>
      <c r="T283" s="299" t="s">
        <v>832</v>
      </c>
      <c r="U283" s="299" t="s">
        <v>832</v>
      </c>
      <c r="V283" s="299" t="s">
        <v>832</v>
      </c>
      <c r="W283" s="299" t="s">
        <v>832</v>
      </c>
      <c r="X283" s="299" t="s">
        <v>832</v>
      </c>
      <c r="Y283" s="257"/>
    </row>
    <row r="284" spans="1:25" ht="12.75" customHeight="1" x14ac:dyDescent="0.2">
      <c r="A284" s="229" t="s">
        <v>705</v>
      </c>
      <c r="B284" s="247"/>
      <c r="C284" s="280">
        <v>271</v>
      </c>
      <c r="D284" s="249" t="s">
        <v>1431</v>
      </c>
      <c r="E284" s="249" t="s">
        <v>1432</v>
      </c>
      <c r="F284" s="249" t="s">
        <v>877</v>
      </c>
      <c r="G284" s="281" t="s">
        <v>813</v>
      </c>
      <c r="H284" s="250">
        <v>46608.17</v>
      </c>
      <c r="I284" s="250"/>
      <c r="J284" s="250">
        <v>62554.85790000001</v>
      </c>
      <c r="K284" s="250"/>
      <c r="L284" s="250">
        <v>41675.050000000003</v>
      </c>
      <c r="M284" s="251">
        <f t="shared" si="12"/>
        <v>0.34214361773912194</v>
      </c>
      <c r="N284" s="251">
        <f t="shared" si="13"/>
        <v>0.33378395541043987</v>
      </c>
      <c r="O284" s="250">
        <v>45381.39</v>
      </c>
      <c r="P284" s="251">
        <f t="shared" si="14"/>
        <v>8.8934266425595085E-2</v>
      </c>
      <c r="Q284" s="251" t="s">
        <v>805</v>
      </c>
      <c r="R284" s="258"/>
      <c r="S284" s="258" t="s">
        <v>806</v>
      </c>
      <c r="T284" s="258" t="s">
        <v>807</v>
      </c>
      <c r="U284" s="282" t="s">
        <v>823</v>
      </c>
      <c r="V284" s="285">
        <v>826</v>
      </c>
      <c r="W284" s="286" t="s">
        <v>824</v>
      </c>
      <c r="X284" s="286" t="s">
        <v>824</v>
      </c>
      <c r="Y284" s="257"/>
    </row>
    <row r="285" spans="1:25" ht="12.75" customHeight="1" x14ac:dyDescent="0.2">
      <c r="A285" s="229" t="s">
        <v>705</v>
      </c>
      <c r="B285" s="247"/>
      <c r="C285" s="280">
        <v>272</v>
      </c>
      <c r="D285" s="249" t="s">
        <v>1433</v>
      </c>
      <c r="E285" s="249" t="s">
        <v>1434</v>
      </c>
      <c r="F285" s="249" t="s">
        <v>937</v>
      </c>
      <c r="G285" s="281" t="s">
        <v>813</v>
      </c>
      <c r="H285" s="250">
        <v>27957.219999999998</v>
      </c>
      <c r="I285" s="250"/>
      <c r="J285" s="250">
        <v>26781.454700000002</v>
      </c>
      <c r="K285" s="250"/>
      <c r="L285" s="250">
        <v>33292.67</v>
      </c>
      <c r="M285" s="251">
        <f t="shared" si="12"/>
        <v>4.2055873223446234E-2</v>
      </c>
      <c r="N285" s="251">
        <f t="shared" si="13"/>
        <v>0.24312403388603068</v>
      </c>
      <c r="O285" s="250">
        <v>34846.47</v>
      </c>
      <c r="P285" s="251">
        <f t="shared" si="14"/>
        <v>4.6670933872230827E-2</v>
      </c>
      <c r="Q285" s="251" t="s">
        <v>805</v>
      </c>
      <c r="R285" s="258"/>
      <c r="S285" s="258" t="s">
        <v>806</v>
      </c>
      <c r="T285" s="258" t="s">
        <v>807</v>
      </c>
      <c r="U285" s="282" t="s">
        <v>814</v>
      </c>
      <c r="V285" s="285">
        <v>125</v>
      </c>
      <c r="W285" s="286" t="s">
        <v>816</v>
      </c>
      <c r="X285" s="286" t="s">
        <v>824</v>
      </c>
      <c r="Y285" s="257"/>
    </row>
    <row r="286" spans="1:25" ht="12.75" customHeight="1" x14ac:dyDescent="0.2">
      <c r="A286" s="229" t="s">
        <v>705</v>
      </c>
      <c r="B286" s="247"/>
      <c r="C286" s="280">
        <v>273</v>
      </c>
      <c r="D286" s="249" t="s">
        <v>1435</v>
      </c>
      <c r="E286" s="249" t="s">
        <v>1436</v>
      </c>
      <c r="F286" s="249" t="s">
        <v>877</v>
      </c>
      <c r="G286" s="281" t="s">
        <v>813</v>
      </c>
      <c r="H286" s="250">
        <v>132581.15</v>
      </c>
      <c r="I286" s="250"/>
      <c r="J286" s="250">
        <v>127005.27870000001</v>
      </c>
      <c r="K286" s="250"/>
      <c r="L286" s="250">
        <v>142033.53000000003</v>
      </c>
      <c r="M286" s="251">
        <f t="shared" si="12"/>
        <v>4.2056290053299313E-2</v>
      </c>
      <c r="N286" s="251">
        <f t="shared" si="13"/>
        <v>0.11832776915909415</v>
      </c>
      <c r="O286" s="250">
        <v>147797.9</v>
      </c>
      <c r="P286" s="251">
        <f t="shared" si="14"/>
        <v>4.0584571826103068E-2</v>
      </c>
      <c r="Q286" s="251" t="s">
        <v>805</v>
      </c>
      <c r="R286" s="258"/>
      <c r="S286" s="258" t="s">
        <v>806</v>
      </c>
      <c r="T286" s="258" t="s">
        <v>807</v>
      </c>
      <c r="U286" s="282" t="s">
        <v>814</v>
      </c>
      <c r="V286" s="285">
        <v>541</v>
      </c>
      <c r="W286" s="286" t="s">
        <v>816</v>
      </c>
      <c r="X286" s="286" t="s">
        <v>824</v>
      </c>
      <c r="Y286" s="257"/>
    </row>
    <row r="287" spans="1:25" ht="12.75" customHeight="1" x14ac:dyDescent="0.2">
      <c r="A287" s="229" t="s">
        <v>705</v>
      </c>
      <c r="B287" s="247"/>
      <c r="C287" s="280">
        <v>274</v>
      </c>
      <c r="D287" s="249" t="s">
        <v>1437</v>
      </c>
      <c r="E287" s="249" t="s">
        <v>1438</v>
      </c>
      <c r="F287" s="249" t="s">
        <v>877</v>
      </c>
      <c r="G287" s="281" t="s">
        <v>813</v>
      </c>
      <c r="H287" s="250">
        <v>100379.98999999999</v>
      </c>
      <c r="I287" s="250"/>
      <c r="J287" s="250">
        <v>96158.406600000002</v>
      </c>
      <c r="K287" s="250"/>
      <c r="L287" s="250">
        <v>100380.88</v>
      </c>
      <c r="M287" s="251">
        <f t="shared" si="12"/>
        <v>4.2056025309426599E-2</v>
      </c>
      <c r="N287" s="251">
        <f t="shared" si="13"/>
        <v>4.3911640690601904E-2</v>
      </c>
      <c r="O287" s="250">
        <v>105177.55</v>
      </c>
      <c r="P287" s="251">
        <f t="shared" si="14"/>
        <v>4.7784697643614982E-2</v>
      </c>
      <c r="Q287" s="251" t="s">
        <v>805</v>
      </c>
      <c r="R287" s="258"/>
      <c r="S287" s="258" t="s">
        <v>806</v>
      </c>
      <c r="T287" s="258" t="s">
        <v>807</v>
      </c>
      <c r="U287" s="282" t="s">
        <v>823</v>
      </c>
      <c r="V287" s="285">
        <v>824</v>
      </c>
      <c r="W287" s="286" t="s">
        <v>824</v>
      </c>
      <c r="X287" s="286" t="s">
        <v>824</v>
      </c>
      <c r="Y287" s="257"/>
    </row>
    <row r="288" spans="1:25" ht="12.75" customHeight="1" x14ac:dyDescent="0.2">
      <c r="A288" s="229" t="s">
        <v>705</v>
      </c>
      <c r="B288" s="247"/>
      <c r="C288" s="280">
        <v>275</v>
      </c>
      <c r="D288" s="249" t="s">
        <v>1439</v>
      </c>
      <c r="E288" s="249" t="s">
        <v>1440</v>
      </c>
      <c r="F288" s="249" t="s">
        <v>822</v>
      </c>
      <c r="G288" s="281" t="s">
        <v>813</v>
      </c>
      <c r="H288" s="250">
        <v>395702.83999999991</v>
      </c>
      <c r="I288" s="250"/>
      <c r="J288" s="250">
        <v>364764.42429999996</v>
      </c>
      <c r="K288" s="250"/>
      <c r="L288" s="250">
        <v>382954.59000000014</v>
      </c>
      <c r="M288" s="251">
        <f t="shared" si="12"/>
        <v>7.8185983451622337E-2</v>
      </c>
      <c r="N288" s="251">
        <f t="shared" si="13"/>
        <v>4.9868256025537488E-2</v>
      </c>
      <c r="O288" s="250">
        <v>407368.51999999996</v>
      </c>
      <c r="P288" s="251">
        <f t="shared" si="14"/>
        <v>6.3751501189735868E-2</v>
      </c>
      <c r="Q288" s="251" t="s">
        <v>805</v>
      </c>
      <c r="R288" s="258"/>
      <c r="S288" s="258" t="s">
        <v>806</v>
      </c>
      <c r="T288" s="258" t="s">
        <v>807</v>
      </c>
      <c r="U288" s="282" t="s">
        <v>814</v>
      </c>
      <c r="V288" s="285">
        <v>1169</v>
      </c>
      <c r="W288" s="286" t="s">
        <v>824</v>
      </c>
      <c r="X288" s="286" t="s">
        <v>824</v>
      </c>
      <c r="Y288" s="257"/>
    </row>
    <row r="289" spans="1:25" ht="12.75" customHeight="1" x14ac:dyDescent="0.2">
      <c r="A289" s="229" t="s">
        <v>705</v>
      </c>
      <c r="B289" s="247"/>
      <c r="C289" s="280">
        <v>276</v>
      </c>
      <c r="D289" s="249" t="s">
        <v>1441</v>
      </c>
      <c r="E289" s="249" t="s">
        <v>1442</v>
      </c>
      <c r="F289" s="249" t="s">
        <v>994</v>
      </c>
      <c r="G289" s="281" t="s">
        <v>804</v>
      </c>
      <c r="H289" s="250">
        <v>391057.20000000007</v>
      </c>
      <c r="I289" s="250"/>
      <c r="J289" s="250">
        <v>180992.45759999999</v>
      </c>
      <c r="K289" s="250"/>
      <c r="L289" s="250">
        <v>188253.39</v>
      </c>
      <c r="M289" s="251">
        <f t="shared" si="12"/>
        <v>0.53717139692096205</v>
      </c>
      <c r="N289" s="251">
        <f t="shared" si="13"/>
        <v>4.0117320336336602E-2</v>
      </c>
      <c r="O289" s="250">
        <v>202055.27000000002</v>
      </c>
      <c r="P289" s="251">
        <f t="shared" si="14"/>
        <v>7.3315439366058707E-2</v>
      </c>
      <c r="Q289" s="251" t="s">
        <v>805</v>
      </c>
      <c r="R289" s="258"/>
      <c r="S289" s="258" t="s">
        <v>806</v>
      </c>
      <c r="T289" s="258" t="s">
        <v>807</v>
      </c>
      <c r="U289" s="282" t="s">
        <v>808</v>
      </c>
      <c r="V289" s="283" t="s">
        <v>809</v>
      </c>
      <c r="W289" s="284" t="s">
        <v>809</v>
      </c>
      <c r="X289" s="284" t="s">
        <v>809</v>
      </c>
      <c r="Y289" s="257"/>
    </row>
    <row r="290" spans="1:25" ht="12.75" customHeight="1" x14ac:dyDescent="0.2">
      <c r="A290" s="229" t="s">
        <v>705</v>
      </c>
      <c r="B290" s="247"/>
      <c r="C290" s="280">
        <v>277</v>
      </c>
      <c r="D290" s="249" t="s">
        <v>1443</v>
      </c>
      <c r="E290" s="249" t="s">
        <v>1444</v>
      </c>
      <c r="F290" s="249" t="s">
        <v>866</v>
      </c>
      <c r="G290" s="281" t="s">
        <v>813</v>
      </c>
      <c r="H290" s="250">
        <v>73903.88</v>
      </c>
      <c r="I290" s="250"/>
      <c r="J290" s="250">
        <v>70795.768499999991</v>
      </c>
      <c r="K290" s="250"/>
      <c r="L290" s="250">
        <v>96028.35</v>
      </c>
      <c r="M290" s="251">
        <f t="shared" si="12"/>
        <v>4.2056134265210612E-2</v>
      </c>
      <c r="N290" s="251">
        <f t="shared" si="13"/>
        <v>0.35641369582703264</v>
      </c>
      <c r="O290" s="250">
        <v>106904.54</v>
      </c>
      <c r="P290" s="251">
        <f t="shared" si="14"/>
        <v>0.11326019868091024</v>
      </c>
      <c r="Q290" s="251" t="s">
        <v>805</v>
      </c>
      <c r="R290" s="258"/>
      <c r="S290" s="258" t="s">
        <v>806</v>
      </c>
      <c r="T290" s="258" t="s">
        <v>807</v>
      </c>
      <c r="U290" s="282" t="s">
        <v>823</v>
      </c>
      <c r="V290" s="285">
        <v>824</v>
      </c>
      <c r="W290" s="286" t="s">
        <v>815</v>
      </c>
      <c r="X290" s="286" t="s">
        <v>816</v>
      </c>
      <c r="Y290" s="257"/>
    </row>
    <row r="291" spans="1:25" ht="12.75" customHeight="1" x14ac:dyDescent="0.2">
      <c r="A291" s="229" t="s">
        <v>705</v>
      </c>
      <c r="B291" s="247"/>
      <c r="C291" s="318">
        <v>278</v>
      </c>
      <c r="D291" s="319" t="s">
        <v>988</v>
      </c>
      <c r="E291" s="319" t="s">
        <v>988</v>
      </c>
      <c r="F291" s="319"/>
      <c r="G291" s="320" t="s">
        <v>707</v>
      </c>
      <c r="H291" s="321">
        <v>0</v>
      </c>
      <c r="I291" s="321"/>
      <c r="J291" s="321">
        <v>0</v>
      </c>
      <c r="K291" s="321"/>
      <c r="L291" s="321">
        <v>0</v>
      </c>
      <c r="M291" s="322" t="str">
        <f t="shared" si="12"/>
        <v>NA</v>
      </c>
      <c r="N291" s="322" t="str">
        <f t="shared" si="13"/>
        <v>NA</v>
      </c>
      <c r="O291" s="321">
        <v>0</v>
      </c>
      <c r="P291" s="322" t="str">
        <f t="shared" si="14"/>
        <v>NA</v>
      </c>
      <c r="Q291" s="322" t="s">
        <v>707</v>
      </c>
      <c r="R291" s="323" t="s">
        <v>989</v>
      </c>
      <c r="S291" s="323" t="s">
        <v>809</v>
      </c>
      <c r="T291" s="323" t="s">
        <v>809</v>
      </c>
      <c r="U291" s="323" t="s">
        <v>989</v>
      </c>
      <c r="V291" s="323" t="s">
        <v>989</v>
      </c>
      <c r="W291" s="323" t="s">
        <v>989</v>
      </c>
      <c r="X291" s="323" t="s">
        <v>989</v>
      </c>
      <c r="Y291" s="257"/>
    </row>
    <row r="292" spans="1:25" ht="12.75" customHeight="1" x14ac:dyDescent="0.2">
      <c r="A292" s="229" t="s">
        <v>705</v>
      </c>
      <c r="B292" s="247"/>
      <c r="C292" s="280">
        <v>279</v>
      </c>
      <c r="D292" s="249" t="s">
        <v>1445</v>
      </c>
      <c r="E292" s="249" t="s">
        <v>1446</v>
      </c>
      <c r="F292" s="249" t="s">
        <v>822</v>
      </c>
      <c r="G292" s="281" t="s">
        <v>813</v>
      </c>
      <c r="H292" s="250">
        <v>52616.909999999996</v>
      </c>
      <c r="I292" s="250"/>
      <c r="J292" s="250">
        <v>50404.045599999998</v>
      </c>
      <c r="K292" s="250"/>
      <c r="L292" s="250">
        <v>52617.43</v>
      </c>
      <c r="M292" s="251">
        <f t="shared" si="12"/>
        <v>4.2056145068191934E-2</v>
      </c>
      <c r="N292" s="251">
        <f t="shared" si="13"/>
        <v>4.3912832266781436E-2</v>
      </c>
      <c r="O292" s="250">
        <v>55016.069999999992</v>
      </c>
      <c r="P292" s="251">
        <f t="shared" si="14"/>
        <v>4.5586414995943209E-2</v>
      </c>
      <c r="Q292" s="251" t="s">
        <v>805</v>
      </c>
      <c r="R292" s="258"/>
      <c r="S292" s="258" t="s">
        <v>806</v>
      </c>
      <c r="T292" s="258" t="s">
        <v>807</v>
      </c>
      <c r="U292" s="282" t="s">
        <v>823</v>
      </c>
      <c r="V292" s="285">
        <v>824</v>
      </c>
      <c r="W292" s="286" t="s">
        <v>874</v>
      </c>
      <c r="X292" s="286" t="s">
        <v>816</v>
      </c>
      <c r="Y292" s="257"/>
    </row>
    <row r="293" spans="1:25" ht="12.75" customHeight="1" x14ac:dyDescent="0.2">
      <c r="A293" s="229" t="s">
        <v>705</v>
      </c>
      <c r="B293" s="247"/>
      <c r="C293" s="280">
        <v>280</v>
      </c>
      <c r="D293" s="249" t="s">
        <v>1447</v>
      </c>
      <c r="E293" s="249" t="s">
        <v>1448</v>
      </c>
      <c r="F293" s="249" t="s">
        <v>812</v>
      </c>
      <c r="G293" s="281" t="s">
        <v>813</v>
      </c>
      <c r="H293" s="250">
        <v>43712.41</v>
      </c>
      <c r="I293" s="250"/>
      <c r="J293" s="250">
        <v>41874.048499999997</v>
      </c>
      <c r="K293" s="250"/>
      <c r="L293" s="250">
        <v>50754.39</v>
      </c>
      <c r="M293" s="251">
        <f t="shared" si="12"/>
        <v>4.2055825794093858E-2</v>
      </c>
      <c r="N293" s="251">
        <f t="shared" si="13"/>
        <v>0.21207267551404788</v>
      </c>
      <c r="O293" s="250">
        <v>53033.8</v>
      </c>
      <c r="P293" s="251">
        <f t="shared" si="14"/>
        <v>4.491059788128679E-2</v>
      </c>
      <c r="Q293" s="251" t="s">
        <v>805</v>
      </c>
      <c r="R293" s="258"/>
      <c r="S293" s="258" t="s">
        <v>806</v>
      </c>
      <c r="T293" s="258" t="s">
        <v>807</v>
      </c>
      <c r="U293" s="282" t="s">
        <v>823</v>
      </c>
      <c r="V293" s="285">
        <v>819</v>
      </c>
      <c r="W293" s="286" t="s">
        <v>816</v>
      </c>
      <c r="X293" s="286" t="s">
        <v>816</v>
      </c>
      <c r="Y293" s="257"/>
    </row>
    <row r="294" spans="1:25" ht="12.75" customHeight="1" x14ac:dyDescent="0.2">
      <c r="A294" s="229" t="s">
        <v>705</v>
      </c>
      <c r="B294" s="247"/>
      <c r="C294" s="280">
        <v>281</v>
      </c>
      <c r="D294" s="249" t="s">
        <v>1449</v>
      </c>
      <c r="E294" s="249" t="s">
        <v>1450</v>
      </c>
      <c r="F294" s="249" t="s">
        <v>877</v>
      </c>
      <c r="G294" s="281" t="s">
        <v>813</v>
      </c>
      <c r="H294" s="250">
        <v>22350.36</v>
      </c>
      <c r="I294" s="250"/>
      <c r="J294" s="250">
        <v>21410.3802</v>
      </c>
      <c r="K294" s="250"/>
      <c r="L294" s="250">
        <v>22350.81</v>
      </c>
      <c r="M294" s="251">
        <f t="shared" si="12"/>
        <v>4.2056584323474026E-2</v>
      </c>
      <c r="N294" s="251">
        <f t="shared" si="13"/>
        <v>4.3924012148088887E-2</v>
      </c>
      <c r="O294" s="250">
        <v>23967.82</v>
      </c>
      <c r="P294" s="251">
        <f t="shared" si="14"/>
        <v>7.2346818750640279E-2</v>
      </c>
      <c r="Q294" s="251" t="s">
        <v>805</v>
      </c>
      <c r="R294" s="258"/>
      <c r="S294" s="258" t="s">
        <v>806</v>
      </c>
      <c r="T294" s="258" t="s">
        <v>807</v>
      </c>
      <c r="U294" s="282" t="s">
        <v>814</v>
      </c>
      <c r="V294" s="285">
        <v>103</v>
      </c>
      <c r="W294" s="286" t="s">
        <v>815</v>
      </c>
      <c r="X294" s="286" t="s">
        <v>816</v>
      </c>
      <c r="Y294" s="257"/>
    </row>
    <row r="295" spans="1:25" ht="12.75" customHeight="1" x14ac:dyDescent="0.2">
      <c r="A295" s="229" t="s">
        <v>705</v>
      </c>
      <c r="B295" s="247"/>
      <c r="C295" s="280">
        <v>282</v>
      </c>
      <c r="D295" s="249" t="s">
        <v>1451</v>
      </c>
      <c r="E295" s="249" t="s">
        <v>1452</v>
      </c>
      <c r="F295" s="249" t="s">
        <v>877</v>
      </c>
      <c r="G295" s="281" t="s">
        <v>813</v>
      </c>
      <c r="H295" s="250">
        <v>38977.379999999997</v>
      </c>
      <c r="I295" s="250"/>
      <c r="J295" s="250">
        <v>58680.577700000002</v>
      </c>
      <c r="K295" s="250"/>
      <c r="L295" s="250">
        <v>28031.64</v>
      </c>
      <c r="M295" s="251">
        <f t="shared" si="12"/>
        <v>0.50550338940175055</v>
      </c>
      <c r="N295" s="251">
        <f t="shared" si="13"/>
        <v>0.52230122642436083</v>
      </c>
      <c r="O295" s="250">
        <v>28585.429999999997</v>
      </c>
      <c r="P295" s="251">
        <f t="shared" si="14"/>
        <v>1.9755890129867438E-2</v>
      </c>
      <c r="Q295" s="251" t="s">
        <v>805</v>
      </c>
      <c r="R295" s="258"/>
      <c r="S295" s="258" t="s">
        <v>806</v>
      </c>
      <c r="T295" s="258" t="s">
        <v>807</v>
      </c>
      <c r="U295" s="282" t="s">
        <v>814</v>
      </c>
      <c r="V295" s="285">
        <v>248</v>
      </c>
      <c r="W295" s="286" t="s">
        <v>815</v>
      </c>
      <c r="X295" s="286" t="s">
        <v>816</v>
      </c>
      <c r="Y295" s="257"/>
    </row>
    <row r="296" spans="1:25" ht="12.75" customHeight="1" x14ac:dyDescent="0.2">
      <c r="A296" s="229" t="s">
        <v>705</v>
      </c>
      <c r="B296" s="247"/>
      <c r="C296" s="280">
        <v>283</v>
      </c>
      <c r="D296" s="249" t="s">
        <v>1453</v>
      </c>
      <c r="E296" s="249" t="s">
        <v>1454</v>
      </c>
      <c r="F296" s="249" t="s">
        <v>1371</v>
      </c>
      <c r="G296" s="281" t="s">
        <v>813</v>
      </c>
      <c r="H296" s="250">
        <v>90377.03</v>
      </c>
      <c r="I296" s="250"/>
      <c r="J296" s="250">
        <v>86576.115699999995</v>
      </c>
      <c r="K296" s="250"/>
      <c r="L296" s="250">
        <v>84631.03</v>
      </c>
      <c r="M296" s="251">
        <f t="shared" si="12"/>
        <v>4.2056198350399476E-2</v>
      </c>
      <c r="N296" s="251">
        <f t="shared" si="13"/>
        <v>2.2466770243424031E-2</v>
      </c>
      <c r="O296" s="250">
        <v>90835.790000000008</v>
      </c>
      <c r="P296" s="251">
        <f t="shared" si="14"/>
        <v>7.3315425795952252E-2</v>
      </c>
      <c r="Q296" s="251" t="s">
        <v>805</v>
      </c>
      <c r="R296" s="258"/>
      <c r="S296" s="258" t="s">
        <v>806</v>
      </c>
      <c r="T296" s="258" t="s">
        <v>807</v>
      </c>
      <c r="U296" s="282" t="s">
        <v>814</v>
      </c>
      <c r="V296" s="283" t="s">
        <v>809</v>
      </c>
      <c r="W296" s="284" t="s">
        <v>809</v>
      </c>
      <c r="X296" s="284" t="s">
        <v>809</v>
      </c>
      <c r="Y296" s="257"/>
    </row>
    <row r="297" spans="1:25" ht="12.75" customHeight="1" x14ac:dyDescent="0.2">
      <c r="A297" s="229" t="s">
        <v>705</v>
      </c>
      <c r="B297" s="247"/>
      <c r="C297" s="280">
        <v>284</v>
      </c>
      <c r="D297" s="249" t="s">
        <v>1455</v>
      </c>
      <c r="E297" s="249" t="s">
        <v>1456</v>
      </c>
      <c r="F297" s="249" t="s">
        <v>943</v>
      </c>
      <c r="G297" s="297" t="s">
        <v>707</v>
      </c>
      <c r="H297" s="250">
        <v>0</v>
      </c>
      <c r="I297" s="250"/>
      <c r="J297" s="250">
        <v>0</v>
      </c>
      <c r="K297" s="250"/>
      <c r="L297" s="250">
        <v>0</v>
      </c>
      <c r="M297" s="251" t="str">
        <f t="shared" si="12"/>
        <v>NA</v>
      </c>
      <c r="N297" s="251" t="str">
        <f t="shared" si="13"/>
        <v>NA</v>
      </c>
      <c r="O297" s="250">
        <v>0</v>
      </c>
      <c r="P297" s="251" t="str">
        <f t="shared" si="14"/>
        <v>NA</v>
      </c>
      <c r="Q297" s="298" t="s">
        <v>848</v>
      </c>
      <c r="R297" s="299" t="s">
        <v>849</v>
      </c>
      <c r="S297" s="299" t="s">
        <v>832</v>
      </c>
      <c r="T297" s="299" t="s">
        <v>832</v>
      </c>
      <c r="U297" s="299" t="s">
        <v>832</v>
      </c>
      <c r="V297" s="299" t="s">
        <v>832</v>
      </c>
      <c r="W297" s="299" t="s">
        <v>832</v>
      </c>
      <c r="X297" s="299" t="s">
        <v>832</v>
      </c>
      <c r="Y297" s="257"/>
    </row>
    <row r="298" spans="1:25" ht="12.75" customHeight="1" x14ac:dyDescent="0.2">
      <c r="A298" s="229" t="s">
        <v>705</v>
      </c>
      <c r="B298" s="247"/>
      <c r="C298" s="280">
        <v>285</v>
      </c>
      <c r="D298" s="249" t="s">
        <v>1457</v>
      </c>
      <c r="E298" s="249" t="s">
        <v>1458</v>
      </c>
      <c r="F298" s="249" t="s">
        <v>1160</v>
      </c>
      <c r="G298" s="281" t="s">
        <v>813</v>
      </c>
      <c r="H298" s="250">
        <v>31705.96</v>
      </c>
      <c r="I298" s="250"/>
      <c r="J298" s="250">
        <v>30645.804199999999</v>
      </c>
      <c r="K298" s="250"/>
      <c r="L298" s="250">
        <v>31991.55</v>
      </c>
      <c r="M298" s="251">
        <f t="shared" si="12"/>
        <v>3.343711403155749E-2</v>
      </c>
      <c r="N298" s="251">
        <f t="shared" si="13"/>
        <v>4.3912889060356286E-2</v>
      </c>
      <c r="O298" s="250">
        <v>33443.11</v>
      </c>
      <c r="P298" s="251">
        <f t="shared" si="14"/>
        <v>4.5373231368908397E-2</v>
      </c>
      <c r="Q298" s="251" t="s">
        <v>805</v>
      </c>
      <c r="R298" s="258"/>
      <c r="S298" s="258" t="s">
        <v>806</v>
      </c>
      <c r="T298" s="299" t="s">
        <v>809</v>
      </c>
      <c r="U298" s="282" t="s">
        <v>814</v>
      </c>
      <c r="V298" s="285">
        <v>100</v>
      </c>
      <c r="W298" s="286" t="s">
        <v>815</v>
      </c>
      <c r="X298" s="286" t="s">
        <v>816</v>
      </c>
      <c r="Y298" s="257"/>
    </row>
    <row r="299" spans="1:25" ht="12.75" customHeight="1" x14ac:dyDescent="0.2">
      <c r="A299" s="229" t="s">
        <v>705</v>
      </c>
      <c r="B299" s="247"/>
      <c r="C299" s="280">
        <v>286</v>
      </c>
      <c r="D299" s="249" t="s">
        <v>1459</v>
      </c>
      <c r="E299" s="249" t="s">
        <v>1460</v>
      </c>
      <c r="F299" s="249" t="s">
        <v>931</v>
      </c>
      <c r="G299" s="281" t="s">
        <v>813</v>
      </c>
      <c r="H299" s="250">
        <v>85039.409999999989</v>
      </c>
      <c r="I299" s="250"/>
      <c r="J299" s="250">
        <v>81462.997799999997</v>
      </c>
      <c r="K299" s="250"/>
      <c r="L299" s="250">
        <v>85040.62</v>
      </c>
      <c r="M299" s="251">
        <f t="shared" si="12"/>
        <v>4.2055938534850984E-2</v>
      </c>
      <c r="N299" s="251">
        <f t="shared" si="13"/>
        <v>4.3917143937956066E-2</v>
      </c>
      <c r="O299" s="250">
        <v>88587.85</v>
      </c>
      <c r="P299" s="251">
        <f t="shared" si="14"/>
        <v>4.1712184130360416E-2</v>
      </c>
      <c r="Q299" s="251" t="s">
        <v>805</v>
      </c>
      <c r="R299" s="258"/>
      <c r="S299" s="258" t="s">
        <v>806</v>
      </c>
      <c r="T299" s="299" t="s">
        <v>809</v>
      </c>
      <c r="U299" s="282" t="s">
        <v>814</v>
      </c>
      <c r="V299" s="285">
        <v>334</v>
      </c>
      <c r="W299" s="286" t="s">
        <v>815</v>
      </c>
      <c r="X299" s="286" t="s">
        <v>815</v>
      </c>
      <c r="Y299" s="257"/>
    </row>
    <row r="300" spans="1:25" ht="12.75" customHeight="1" x14ac:dyDescent="0.2">
      <c r="A300" s="229" t="s">
        <v>705</v>
      </c>
      <c r="B300" s="247"/>
      <c r="C300" s="280">
        <v>287</v>
      </c>
      <c r="D300" s="249" t="s">
        <v>1461</v>
      </c>
      <c r="E300" s="249" t="s">
        <v>1462</v>
      </c>
      <c r="F300" s="249" t="s">
        <v>847</v>
      </c>
      <c r="G300" s="297" t="s">
        <v>707</v>
      </c>
      <c r="H300" s="250">
        <v>0</v>
      </c>
      <c r="I300" s="250"/>
      <c r="J300" s="250">
        <v>0</v>
      </c>
      <c r="K300" s="250"/>
      <c r="L300" s="250">
        <v>0</v>
      </c>
      <c r="M300" s="251" t="str">
        <f t="shared" si="12"/>
        <v>NA</v>
      </c>
      <c r="N300" s="251" t="str">
        <f t="shared" si="13"/>
        <v>NA</v>
      </c>
      <c r="O300" s="250">
        <v>0</v>
      </c>
      <c r="P300" s="251" t="str">
        <f t="shared" si="14"/>
        <v>NA</v>
      </c>
      <c r="Q300" s="298" t="s">
        <v>848</v>
      </c>
      <c r="R300" s="299" t="s">
        <v>849</v>
      </c>
      <c r="S300" s="299" t="s">
        <v>832</v>
      </c>
      <c r="T300" s="299" t="s">
        <v>832</v>
      </c>
      <c r="U300" s="299" t="s">
        <v>832</v>
      </c>
      <c r="V300" s="299" t="s">
        <v>832</v>
      </c>
      <c r="W300" s="299" t="s">
        <v>832</v>
      </c>
      <c r="X300" s="299" t="s">
        <v>832</v>
      </c>
      <c r="Y300" s="257"/>
    </row>
    <row r="301" spans="1:25" ht="12.75" customHeight="1" x14ac:dyDescent="0.2">
      <c r="A301" s="229" t="s">
        <v>705</v>
      </c>
      <c r="B301" s="247"/>
      <c r="C301" s="280">
        <v>288</v>
      </c>
      <c r="D301" s="249" t="s">
        <v>1463</v>
      </c>
      <c r="E301" s="249" t="s">
        <v>1464</v>
      </c>
      <c r="F301" s="249" t="s">
        <v>844</v>
      </c>
      <c r="G301" s="281" t="s">
        <v>813</v>
      </c>
      <c r="H301" s="250">
        <v>49537.49</v>
      </c>
      <c r="I301" s="250"/>
      <c r="J301" s="250">
        <v>60975.123699999996</v>
      </c>
      <c r="K301" s="250"/>
      <c r="L301" s="250">
        <v>57496.140000000007</v>
      </c>
      <c r="M301" s="251">
        <f t="shared" si="12"/>
        <v>0.2308884382313274</v>
      </c>
      <c r="N301" s="251">
        <f t="shared" si="13"/>
        <v>5.7055787489939773E-2</v>
      </c>
      <c r="O301" s="250">
        <v>59401.999999999993</v>
      </c>
      <c r="P301" s="251">
        <f t="shared" si="14"/>
        <v>3.3147616518256456E-2</v>
      </c>
      <c r="Q301" s="251" t="s">
        <v>805</v>
      </c>
      <c r="R301" s="258"/>
      <c r="S301" s="258" t="s">
        <v>806</v>
      </c>
      <c r="T301" s="258" t="s">
        <v>807</v>
      </c>
      <c r="U301" s="282" t="s">
        <v>823</v>
      </c>
      <c r="V301" s="285">
        <v>824</v>
      </c>
      <c r="W301" s="286" t="s">
        <v>816</v>
      </c>
      <c r="X301" s="286" t="s">
        <v>824</v>
      </c>
      <c r="Y301" s="257"/>
    </row>
    <row r="302" spans="1:25" ht="12.75" customHeight="1" x14ac:dyDescent="0.2">
      <c r="A302" s="229" t="s">
        <v>705</v>
      </c>
      <c r="B302" s="247"/>
      <c r="C302" s="280">
        <v>289</v>
      </c>
      <c r="D302" s="249" t="s">
        <v>1465</v>
      </c>
      <c r="E302" s="249" t="s">
        <v>1466</v>
      </c>
      <c r="F302" s="249" t="s">
        <v>819</v>
      </c>
      <c r="G302" s="281" t="s">
        <v>813</v>
      </c>
      <c r="H302" s="250">
        <v>56643.06</v>
      </c>
      <c r="I302" s="250"/>
      <c r="J302" s="250">
        <v>50110.764600000002</v>
      </c>
      <c r="K302" s="250"/>
      <c r="L302" s="250">
        <v>218611.84</v>
      </c>
      <c r="M302" s="251">
        <f t="shared" si="12"/>
        <v>0.11532384373301859</v>
      </c>
      <c r="N302" s="251">
        <f t="shared" si="13"/>
        <v>3.3625724282003868</v>
      </c>
      <c r="O302" s="250">
        <v>232758.86999999997</v>
      </c>
      <c r="P302" s="251">
        <f t="shared" si="14"/>
        <v>6.4713009139852493E-2</v>
      </c>
      <c r="Q302" s="251" t="s">
        <v>805</v>
      </c>
      <c r="R302" s="258"/>
      <c r="S302" s="258" t="s">
        <v>806</v>
      </c>
      <c r="T302" s="258" t="s">
        <v>807</v>
      </c>
      <c r="U302" s="282" t="s">
        <v>814</v>
      </c>
      <c r="V302" s="285">
        <v>307</v>
      </c>
      <c r="W302" s="286" t="s">
        <v>824</v>
      </c>
      <c r="X302" s="286" t="s">
        <v>824</v>
      </c>
      <c r="Y302" s="257"/>
    </row>
    <row r="303" spans="1:25" ht="12.75" customHeight="1" x14ac:dyDescent="0.2">
      <c r="A303" s="229" t="s">
        <v>705</v>
      </c>
      <c r="B303" s="247"/>
      <c r="C303" s="280">
        <v>290</v>
      </c>
      <c r="D303" s="249" t="s">
        <v>1467</v>
      </c>
      <c r="E303" s="249" t="s">
        <v>1468</v>
      </c>
      <c r="F303" s="249" t="s">
        <v>1374</v>
      </c>
      <c r="G303" s="281" t="s">
        <v>813</v>
      </c>
      <c r="H303" s="250">
        <v>34939.17</v>
      </c>
      <c r="I303" s="250"/>
      <c r="J303" s="250">
        <v>33469.754999999997</v>
      </c>
      <c r="K303" s="250"/>
      <c r="L303" s="250">
        <v>49502.23</v>
      </c>
      <c r="M303" s="251">
        <f t="shared" si="12"/>
        <v>4.2056379702208178E-2</v>
      </c>
      <c r="N303" s="251">
        <f t="shared" si="13"/>
        <v>0.47901381411366789</v>
      </c>
      <c r="O303" s="250">
        <v>51617.39</v>
      </c>
      <c r="P303" s="251">
        <f t="shared" si="14"/>
        <v>4.2728580106391086E-2</v>
      </c>
      <c r="Q303" s="251" t="s">
        <v>805</v>
      </c>
      <c r="R303" s="258"/>
      <c r="S303" s="258" t="s">
        <v>806</v>
      </c>
      <c r="T303" s="258" t="s">
        <v>807</v>
      </c>
      <c r="U303" s="282" t="s">
        <v>823</v>
      </c>
      <c r="V303" s="285">
        <v>824</v>
      </c>
      <c r="W303" s="286" t="s">
        <v>874</v>
      </c>
      <c r="X303" s="286" t="s">
        <v>874</v>
      </c>
      <c r="Y303" s="257"/>
    </row>
    <row r="304" spans="1:25" ht="12.75" customHeight="1" x14ac:dyDescent="0.2">
      <c r="A304" s="229" t="s">
        <v>705</v>
      </c>
      <c r="B304" s="247"/>
      <c r="C304" s="280">
        <v>291</v>
      </c>
      <c r="D304" s="249" t="s">
        <v>1469</v>
      </c>
      <c r="E304" s="249" t="s">
        <v>1470</v>
      </c>
      <c r="F304" s="249" t="s">
        <v>819</v>
      </c>
      <c r="G304" s="281" t="s">
        <v>813</v>
      </c>
      <c r="H304" s="250">
        <v>30368.74</v>
      </c>
      <c r="I304" s="250"/>
      <c r="J304" s="250">
        <v>30046.205699999999</v>
      </c>
      <c r="K304" s="250"/>
      <c r="L304" s="250">
        <v>65799.069999999992</v>
      </c>
      <c r="M304" s="251">
        <f t="shared" si="12"/>
        <v>1.0620601974267058E-2</v>
      </c>
      <c r="N304" s="251">
        <f t="shared" si="13"/>
        <v>1.1899294259308089</v>
      </c>
      <c r="O304" s="250">
        <v>71297.820000000007</v>
      </c>
      <c r="P304" s="251">
        <f t="shared" si="14"/>
        <v>8.3568810319051848E-2</v>
      </c>
      <c r="Q304" s="251" t="s">
        <v>805</v>
      </c>
      <c r="R304" s="258"/>
      <c r="S304" s="258" t="s">
        <v>904</v>
      </c>
      <c r="T304" s="258" t="s">
        <v>807</v>
      </c>
      <c r="U304" s="282" t="s">
        <v>814</v>
      </c>
      <c r="V304" s="285">
        <v>106</v>
      </c>
      <c r="W304" s="286" t="s">
        <v>824</v>
      </c>
      <c r="X304" s="286" t="s">
        <v>824</v>
      </c>
      <c r="Y304" s="257"/>
    </row>
    <row r="305" spans="1:25" ht="12.75" customHeight="1" x14ac:dyDescent="0.2">
      <c r="A305" s="229" t="s">
        <v>705</v>
      </c>
      <c r="B305" s="247"/>
      <c r="C305" s="280">
        <v>292</v>
      </c>
      <c r="D305" s="249" t="s">
        <v>1471</v>
      </c>
      <c r="E305" s="249" t="s">
        <v>1472</v>
      </c>
      <c r="F305" s="249" t="s">
        <v>819</v>
      </c>
      <c r="G305" s="281" t="s">
        <v>813</v>
      </c>
      <c r="H305" s="250">
        <v>88988.459999999977</v>
      </c>
      <c r="I305" s="250"/>
      <c r="J305" s="250">
        <v>61944.126900000003</v>
      </c>
      <c r="K305" s="250"/>
      <c r="L305" s="250">
        <v>72833.87</v>
      </c>
      <c r="M305" s="251">
        <f t="shared" si="12"/>
        <v>0.30390831687614306</v>
      </c>
      <c r="N305" s="251">
        <f t="shared" si="13"/>
        <v>0.17579944451521509</v>
      </c>
      <c r="O305" s="250">
        <v>74783.98</v>
      </c>
      <c r="P305" s="251">
        <f t="shared" si="14"/>
        <v>2.6774768387290152E-2</v>
      </c>
      <c r="Q305" s="251" t="s">
        <v>805</v>
      </c>
      <c r="R305" s="258"/>
      <c r="S305" s="258" t="s">
        <v>806</v>
      </c>
      <c r="T305" s="258" t="s">
        <v>807</v>
      </c>
      <c r="U305" s="282" t="s">
        <v>823</v>
      </c>
      <c r="V305" s="285">
        <v>958</v>
      </c>
      <c r="W305" s="286" t="s">
        <v>824</v>
      </c>
      <c r="X305" s="286" t="s">
        <v>824</v>
      </c>
      <c r="Y305" s="257"/>
    </row>
    <row r="306" spans="1:25" ht="12.75" customHeight="1" x14ac:dyDescent="0.2">
      <c r="A306" s="229" t="s">
        <v>705</v>
      </c>
      <c r="B306" s="247"/>
      <c r="C306" s="280">
        <v>293</v>
      </c>
      <c r="D306" s="249" t="s">
        <v>1473</v>
      </c>
      <c r="E306" s="249" t="s">
        <v>1474</v>
      </c>
      <c r="F306" s="249" t="s">
        <v>1475</v>
      </c>
      <c r="G306" s="297" t="s">
        <v>707</v>
      </c>
      <c r="H306" s="250">
        <v>0</v>
      </c>
      <c r="I306" s="250"/>
      <c r="J306" s="250">
        <v>0</v>
      </c>
      <c r="K306" s="250"/>
      <c r="L306" s="250">
        <v>0</v>
      </c>
      <c r="M306" s="251" t="str">
        <f t="shared" si="12"/>
        <v>NA</v>
      </c>
      <c r="N306" s="251" t="str">
        <f t="shared" si="13"/>
        <v>NA</v>
      </c>
      <c r="O306" s="250">
        <v>0</v>
      </c>
      <c r="P306" s="251" t="str">
        <f t="shared" si="14"/>
        <v>NA</v>
      </c>
      <c r="Q306" s="298" t="s">
        <v>848</v>
      </c>
      <c r="R306" s="299" t="s">
        <v>849</v>
      </c>
      <c r="S306" s="258" t="s">
        <v>806</v>
      </c>
      <c r="T306" s="299" t="s">
        <v>809</v>
      </c>
      <c r="U306" s="299" t="s">
        <v>832</v>
      </c>
      <c r="V306" s="299" t="s">
        <v>832</v>
      </c>
      <c r="W306" s="299" t="s">
        <v>832</v>
      </c>
      <c r="X306" s="299" t="s">
        <v>832</v>
      </c>
      <c r="Y306" s="257"/>
    </row>
    <row r="307" spans="1:25" ht="12.75" customHeight="1" x14ac:dyDescent="0.2">
      <c r="A307" s="229" t="s">
        <v>705</v>
      </c>
      <c r="B307" s="247"/>
      <c r="C307" s="280">
        <v>294</v>
      </c>
      <c r="D307" s="249" t="s">
        <v>1476</v>
      </c>
      <c r="E307" s="249" t="s">
        <v>1477</v>
      </c>
      <c r="F307" s="249" t="s">
        <v>852</v>
      </c>
      <c r="G307" s="297" t="s">
        <v>707</v>
      </c>
      <c r="H307" s="250">
        <v>0</v>
      </c>
      <c r="I307" s="250"/>
      <c r="J307" s="250">
        <v>0</v>
      </c>
      <c r="K307" s="250"/>
      <c r="L307" s="250">
        <v>0</v>
      </c>
      <c r="M307" s="251" t="str">
        <f t="shared" si="12"/>
        <v>NA</v>
      </c>
      <c r="N307" s="251" t="str">
        <f t="shared" si="13"/>
        <v>NA</v>
      </c>
      <c r="O307" s="250">
        <v>0</v>
      </c>
      <c r="P307" s="251" t="str">
        <f t="shared" si="14"/>
        <v>NA</v>
      </c>
      <c r="Q307" s="298" t="s">
        <v>848</v>
      </c>
      <c r="R307" s="299" t="s">
        <v>849</v>
      </c>
      <c r="S307" s="299" t="s">
        <v>832</v>
      </c>
      <c r="T307" s="299" t="s">
        <v>832</v>
      </c>
      <c r="U307" s="299" t="s">
        <v>832</v>
      </c>
      <c r="V307" s="299" t="s">
        <v>832</v>
      </c>
      <c r="W307" s="299" t="s">
        <v>832</v>
      </c>
      <c r="X307" s="299" t="s">
        <v>832</v>
      </c>
      <c r="Y307" s="257"/>
    </row>
    <row r="308" spans="1:25" ht="12.75" customHeight="1" x14ac:dyDescent="0.2">
      <c r="A308" s="229" t="s">
        <v>705</v>
      </c>
      <c r="B308" s="247"/>
      <c r="C308" s="280">
        <v>295</v>
      </c>
      <c r="D308" s="249" t="s">
        <v>1478</v>
      </c>
      <c r="E308" s="249" t="s">
        <v>1479</v>
      </c>
      <c r="F308" s="249" t="s">
        <v>803</v>
      </c>
      <c r="G308" s="281" t="s">
        <v>804</v>
      </c>
      <c r="H308" s="250">
        <v>47431.45</v>
      </c>
      <c r="I308" s="250"/>
      <c r="J308" s="250">
        <v>21952.6335</v>
      </c>
      <c r="K308" s="250"/>
      <c r="L308" s="250">
        <v>21579.84</v>
      </c>
      <c r="M308" s="251">
        <f t="shared" si="12"/>
        <v>0.53717135993101617</v>
      </c>
      <c r="N308" s="251">
        <f t="shared" si="13"/>
        <v>1.6981721122433888E-2</v>
      </c>
      <c r="O308" s="250">
        <v>23161.98</v>
      </c>
      <c r="P308" s="251">
        <f t="shared" si="14"/>
        <v>7.3315650162373749E-2</v>
      </c>
      <c r="Q308" s="251" t="s">
        <v>805</v>
      </c>
      <c r="R308" s="258"/>
      <c r="S308" s="258" t="s">
        <v>806</v>
      </c>
      <c r="T308" s="258" t="s">
        <v>807</v>
      </c>
      <c r="U308" s="282" t="s">
        <v>808</v>
      </c>
      <c r="V308" s="283" t="s">
        <v>809</v>
      </c>
      <c r="W308" s="284" t="s">
        <v>809</v>
      </c>
      <c r="X308" s="284" t="s">
        <v>809</v>
      </c>
      <c r="Y308" s="257"/>
    </row>
    <row r="309" spans="1:25" ht="12.75" customHeight="1" x14ac:dyDescent="0.2">
      <c r="A309" s="229" t="s">
        <v>705</v>
      </c>
      <c r="B309" s="247"/>
      <c r="C309" s="280">
        <v>296</v>
      </c>
      <c r="D309" s="249" t="s">
        <v>1480</v>
      </c>
      <c r="E309" s="249" t="s">
        <v>1481</v>
      </c>
      <c r="F309" s="249" t="s">
        <v>866</v>
      </c>
      <c r="G309" s="281" t="s">
        <v>813</v>
      </c>
      <c r="H309" s="250">
        <v>178790.86</v>
      </c>
      <c r="I309" s="250"/>
      <c r="J309" s="250">
        <v>171271.61179999998</v>
      </c>
      <c r="K309" s="250"/>
      <c r="L309" s="250">
        <v>204357.55</v>
      </c>
      <c r="M309" s="251">
        <f t="shared" si="12"/>
        <v>4.2056110698276201E-2</v>
      </c>
      <c r="N309" s="251">
        <f t="shared" si="13"/>
        <v>0.19317817968943762</v>
      </c>
      <c r="O309" s="250">
        <v>210571.53</v>
      </c>
      <c r="P309" s="251">
        <f t="shared" si="14"/>
        <v>3.040739135891975E-2</v>
      </c>
      <c r="Q309" s="251" t="s">
        <v>805</v>
      </c>
      <c r="R309" s="258"/>
      <c r="S309" s="258" t="s">
        <v>806</v>
      </c>
      <c r="T309" s="258" t="s">
        <v>807</v>
      </c>
      <c r="U309" s="282" t="s">
        <v>823</v>
      </c>
      <c r="V309" s="285">
        <v>824</v>
      </c>
      <c r="W309" s="286" t="s">
        <v>815</v>
      </c>
      <c r="X309" s="286" t="s">
        <v>816</v>
      </c>
      <c r="Y309" s="257"/>
    </row>
    <row r="310" spans="1:25" ht="12.75" customHeight="1" x14ac:dyDescent="0.2">
      <c r="A310" s="229" t="s">
        <v>705</v>
      </c>
      <c r="B310" s="247"/>
      <c r="C310" s="280">
        <v>297</v>
      </c>
      <c r="D310" s="249" t="s">
        <v>1482</v>
      </c>
      <c r="E310" s="249" t="s">
        <v>1483</v>
      </c>
      <c r="F310" s="249" t="s">
        <v>907</v>
      </c>
      <c r="G310" s="281" t="s">
        <v>813</v>
      </c>
      <c r="H310" s="250">
        <v>68323.040000000008</v>
      </c>
      <c r="I310" s="250"/>
      <c r="J310" s="250">
        <v>53185.361600000004</v>
      </c>
      <c r="K310" s="250"/>
      <c r="L310" s="250">
        <v>79412.86</v>
      </c>
      <c r="M310" s="251">
        <f t="shared" si="12"/>
        <v>0.22156037553364138</v>
      </c>
      <c r="N310" s="251">
        <f t="shared" si="13"/>
        <v>0.49313377987825874</v>
      </c>
      <c r="O310" s="250">
        <v>82742.740000000005</v>
      </c>
      <c r="P310" s="251">
        <f t="shared" si="14"/>
        <v>4.1931243881658517E-2</v>
      </c>
      <c r="Q310" s="251" t="s">
        <v>805</v>
      </c>
      <c r="R310" s="258"/>
      <c r="S310" s="258" t="s">
        <v>806</v>
      </c>
      <c r="T310" s="258" t="s">
        <v>807</v>
      </c>
      <c r="U310" s="282" t="s">
        <v>823</v>
      </c>
      <c r="V310" s="285">
        <v>824</v>
      </c>
      <c r="W310" s="286" t="s">
        <v>824</v>
      </c>
      <c r="X310" s="286" t="s">
        <v>824</v>
      </c>
      <c r="Y310" s="257"/>
    </row>
    <row r="311" spans="1:25" ht="12.75" customHeight="1" x14ac:dyDescent="0.2">
      <c r="A311" s="229" t="s">
        <v>705</v>
      </c>
      <c r="B311" s="247"/>
      <c r="C311" s="280">
        <v>298</v>
      </c>
      <c r="D311" s="249" t="s">
        <v>1484</v>
      </c>
      <c r="E311" s="249" t="s">
        <v>1485</v>
      </c>
      <c r="F311" s="249" t="s">
        <v>1414</v>
      </c>
      <c r="G311" s="281" t="s">
        <v>804</v>
      </c>
      <c r="H311" s="250">
        <v>47922.46</v>
      </c>
      <c r="I311" s="250"/>
      <c r="J311" s="250">
        <v>45907.027099999999</v>
      </c>
      <c r="K311" s="250"/>
      <c r="L311" s="250">
        <v>47925.119999999995</v>
      </c>
      <c r="M311" s="251">
        <f t="shared" si="12"/>
        <v>4.2056123579632593E-2</v>
      </c>
      <c r="N311" s="251">
        <f t="shared" si="13"/>
        <v>4.3960435416650977E-2</v>
      </c>
      <c r="O311" s="250">
        <v>51438.78</v>
      </c>
      <c r="P311" s="251">
        <f t="shared" si="14"/>
        <v>7.3315622370898684E-2</v>
      </c>
      <c r="Q311" s="251" t="s">
        <v>805</v>
      </c>
      <c r="R311" s="258"/>
      <c r="S311" s="258" t="s">
        <v>806</v>
      </c>
      <c r="T311" s="299" t="s">
        <v>809</v>
      </c>
      <c r="U311" s="282" t="s">
        <v>808</v>
      </c>
      <c r="V311" s="283" t="s">
        <v>809</v>
      </c>
      <c r="W311" s="284" t="s">
        <v>809</v>
      </c>
      <c r="X311" s="284" t="s">
        <v>809</v>
      </c>
      <c r="Y311" s="257"/>
    </row>
    <row r="312" spans="1:25" ht="12.75" customHeight="1" x14ac:dyDescent="0.2">
      <c r="A312" s="229" t="s">
        <v>705</v>
      </c>
      <c r="B312" s="247"/>
      <c r="C312" s="280">
        <v>299</v>
      </c>
      <c r="D312" s="249" t="s">
        <v>1486</v>
      </c>
      <c r="E312" s="249" t="s">
        <v>1487</v>
      </c>
      <c r="F312" s="249" t="s">
        <v>847</v>
      </c>
      <c r="G312" s="297" t="s">
        <v>707</v>
      </c>
      <c r="H312" s="250">
        <v>0</v>
      </c>
      <c r="I312" s="250"/>
      <c r="J312" s="250">
        <v>0</v>
      </c>
      <c r="K312" s="250"/>
      <c r="L312" s="250">
        <v>0</v>
      </c>
      <c r="M312" s="251" t="str">
        <f t="shared" si="12"/>
        <v>NA</v>
      </c>
      <c r="N312" s="251" t="str">
        <f t="shared" si="13"/>
        <v>NA</v>
      </c>
      <c r="O312" s="250">
        <v>0</v>
      </c>
      <c r="P312" s="251" t="str">
        <f t="shared" si="14"/>
        <v>NA</v>
      </c>
      <c r="Q312" s="298" t="s">
        <v>848</v>
      </c>
      <c r="R312" s="299" t="s">
        <v>849</v>
      </c>
      <c r="S312" s="299" t="s">
        <v>832</v>
      </c>
      <c r="T312" s="299" t="s">
        <v>832</v>
      </c>
      <c r="U312" s="299" t="s">
        <v>832</v>
      </c>
      <c r="V312" s="285">
        <v>3388</v>
      </c>
      <c r="W312" s="286" t="s">
        <v>816</v>
      </c>
      <c r="X312" s="286" t="s">
        <v>824</v>
      </c>
      <c r="Y312" s="257"/>
    </row>
    <row r="313" spans="1:25" ht="12.75" customHeight="1" x14ac:dyDescent="0.2">
      <c r="A313" s="229" t="s">
        <v>705</v>
      </c>
      <c r="B313" s="247"/>
      <c r="C313" s="280">
        <v>300</v>
      </c>
      <c r="D313" s="249" t="s">
        <v>1488</v>
      </c>
      <c r="E313" s="249" t="s">
        <v>1489</v>
      </c>
      <c r="F313" s="249" t="s">
        <v>822</v>
      </c>
      <c r="G313" s="281"/>
      <c r="H313" s="250">
        <v>82944.14</v>
      </c>
      <c r="I313" s="250"/>
      <c r="J313" s="250">
        <v>82094.995600000009</v>
      </c>
      <c r="K313" s="250"/>
      <c r="L313" s="250">
        <v>85699.91</v>
      </c>
      <c r="M313" s="251">
        <f t="shared" si="12"/>
        <v>1.023754541309356E-2</v>
      </c>
      <c r="N313" s="251">
        <f t="shared" si="13"/>
        <v>4.3911500008655749E-2</v>
      </c>
      <c r="O313" s="250">
        <v>96433.89</v>
      </c>
      <c r="P313" s="251">
        <f t="shared" si="14"/>
        <v>0.12525077330886339</v>
      </c>
      <c r="Q313" s="251" t="s">
        <v>805</v>
      </c>
      <c r="R313" s="258"/>
      <c r="S313" s="258" t="s">
        <v>806</v>
      </c>
      <c r="T313" s="299" t="s">
        <v>809</v>
      </c>
      <c r="U313" s="282" t="s">
        <v>932</v>
      </c>
      <c r="V313" s="285">
        <v>2053</v>
      </c>
      <c r="W313" s="286" t="s">
        <v>815</v>
      </c>
      <c r="X313" s="286" t="s">
        <v>816</v>
      </c>
      <c r="Y313" s="257"/>
    </row>
    <row r="314" spans="1:25" ht="12.75" customHeight="1" x14ac:dyDescent="0.2">
      <c r="A314" s="229" t="s">
        <v>705</v>
      </c>
      <c r="B314" s="247"/>
      <c r="C314" s="280">
        <v>301</v>
      </c>
      <c r="D314" s="249" t="s">
        <v>1490</v>
      </c>
      <c r="E314" s="249" t="s">
        <v>1491</v>
      </c>
      <c r="F314" s="249" t="s">
        <v>943</v>
      </c>
      <c r="G314" s="297" t="s">
        <v>707</v>
      </c>
      <c r="H314" s="250">
        <v>0</v>
      </c>
      <c r="I314" s="250"/>
      <c r="J314" s="250">
        <v>0</v>
      </c>
      <c r="K314" s="250"/>
      <c r="L314" s="250">
        <v>0</v>
      </c>
      <c r="M314" s="251" t="str">
        <f t="shared" si="12"/>
        <v>NA</v>
      </c>
      <c r="N314" s="251" t="str">
        <f t="shared" si="13"/>
        <v>NA</v>
      </c>
      <c r="O314" s="250">
        <v>0</v>
      </c>
      <c r="P314" s="251" t="str">
        <f t="shared" si="14"/>
        <v>NA</v>
      </c>
      <c r="Q314" s="298" t="s">
        <v>848</v>
      </c>
      <c r="R314" s="299" t="s">
        <v>849</v>
      </c>
      <c r="S314" s="299" t="s">
        <v>832</v>
      </c>
      <c r="T314" s="299" t="s">
        <v>832</v>
      </c>
      <c r="U314" s="299" t="s">
        <v>832</v>
      </c>
      <c r="V314" s="299" t="s">
        <v>832</v>
      </c>
      <c r="W314" s="299" t="s">
        <v>832</v>
      </c>
      <c r="X314" s="299" t="s">
        <v>832</v>
      </c>
      <c r="Y314" s="257"/>
    </row>
    <row r="315" spans="1:25" ht="12.75" customHeight="1" x14ac:dyDescent="0.2">
      <c r="A315" s="229" t="s">
        <v>705</v>
      </c>
      <c r="B315" s="247"/>
      <c r="C315" s="280">
        <v>302</v>
      </c>
      <c r="D315" s="249" t="s">
        <v>1492</v>
      </c>
      <c r="E315" s="249" t="s">
        <v>1493</v>
      </c>
      <c r="F315" s="249" t="s">
        <v>1064</v>
      </c>
      <c r="G315" s="281" t="s">
        <v>813</v>
      </c>
      <c r="H315" s="250">
        <v>336928.23000000004</v>
      </c>
      <c r="I315" s="250"/>
      <c r="J315" s="250">
        <v>266667.84049999999</v>
      </c>
      <c r="K315" s="250"/>
      <c r="L315" s="250">
        <v>275798.2</v>
      </c>
      <c r="M315" s="251">
        <f t="shared" si="12"/>
        <v>0.20853221322535082</v>
      </c>
      <c r="N315" s="251">
        <f t="shared" si="13"/>
        <v>3.4238697410533911E-2</v>
      </c>
      <c r="O315" s="250">
        <v>289596.58</v>
      </c>
      <c r="P315" s="251">
        <f t="shared" si="14"/>
        <v>5.0030710860331951E-2</v>
      </c>
      <c r="Q315" s="251" t="s">
        <v>805</v>
      </c>
      <c r="R315" s="258"/>
      <c r="S315" s="258" t="s">
        <v>925</v>
      </c>
      <c r="T315" s="299" t="s">
        <v>809</v>
      </c>
      <c r="U315" s="282" t="s">
        <v>814</v>
      </c>
      <c r="V315" s="285">
        <v>515</v>
      </c>
      <c r="W315" s="286" t="s">
        <v>816</v>
      </c>
      <c r="X315" s="286" t="s">
        <v>824</v>
      </c>
      <c r="Y315" s="257"/>
    </row>
    <row r="316" spans="1:25" ht="12.75" customHeight="1" x14ac:dyDescent="0.2">
      <c r="A316" s="229" t="s">
        <v>705</v>
      </c>
      <c r="B316" s="247"/>
      <c r="C316" s="280">
        <v>303</v>
      </c>
      <c r="D316" s="249" t="s">
        <v>1494</v>
      </c>
      <c r="E316" s="249" t="s">
        <v>1495</v>
      </c>
      <c r="F316" s="249" t="s">
        <v>1496</v>
      </c>
      <c r="G316" s="297" t="s">
        <v>707</v>
      </c>
      <c r="H316" s="250">
        <v>0</v>
      </c>
      <c r="I316" s="250"/>
      <c r="J316" s="250">
        <v>0</v>
      </c>
      <c r="K316" s="250"/>
      <c r="L316" s="250">
        <v>0</v>
      </c>
      <c r="M316" s="251" t="str">
        <f t="shared" si="12"/>
        <v>NA</v>
      </c>
      <c r="N316" s="251" t="str">
        <f t="shared" si="13"/>
        <v>NA</v>
      </c>
      <c r="O316" s="250">
        <v>0</v>
      </c>
      <c r="P316" s="251" t="str">
        <f t="shared" si="14"/>
        <v>NA</v>
      </c>
      <c r="Q316" s="298" t="s">
        <v>848</v>
      </c>
      <c r="R316" s="299" t="s">
        <v>849</v>
      </c>
      <c r="S316" s="299" t="s">
        <v>832</v>
      </c>
      <c r="T316" s="299" t="s">
        <v>832</v>
      </c>
      <c r="U316" s="299" t="s">
        <v>832</v>
      </c>
      <c r="V316" s="299" t="s">
        <v>832</v>
      </c>
      <c r="W316" s="299" t="s">
        <v>832</v>
      </c>
      <c r="X316" s="299" t="s">
        <v>832</v>
      </c>
      <c r="Y316" s="257"/>
    </row>
    <row r="317" spans="1:25" ht="12.75" customHeight="1" x14ac:dyDescent="0.2">
      <c r="A317" s="229" t="s">
        <v>705</v>
      </c>
      <c r="B317" s="247"/>
      <c r="C317" s="280">
        <v>304</v>
      </c>
      <c r="D317" s="249" t="s">
        <v>1497</v>
      </c>
      <c r="E317" s="249" t="s">
        <v>1498</v>
      </c>
      <c r="F317" s="249" t="s">
        <v>866</v>
      </c>
      <c r="G317" s="281" t="s">
        <v>813</v>
      </c>
      <c r="H317" s="250">
        <v>66244.210000000006</v>
      </c>
      <c r="I317" s="250"/>
      <c r="J317" s="250">
        <v>41387.375899999999</v>
      </c>
      <c r="K317" s="250"/>
      <c r="L317" s="250">
        <v>98034.930000000022</v>
      </c>
      <c r="M317" s="251">
        <f t="shared" si="12"/>
        <v>0.37523028956040089</v>
      </c>
      <c r="N317" s="251">
        <f t="shared" si="13"/>
        <v>1.3687157706463826</v>
      </c>
      <c r="O317" s="250">
        <v>102384.97999999998</v>
      </c>
      <c r="P317" s="251">
        <f t="shared" si="14"/>
        <v>4.4372449697265642E-2</v>
      </c>
      <c r="Q317" s="251" t="s">
        <v>805</v>
      </c>
      <c r="R317" s="258"/>
      <c r="S317" s="258" t="s">
        <v>840</v>
      </c>
      <c r="T317" s="258" t="s">
        <v>807</v>
      </c>
      <c r="U317" s="282" t="s">
        <v>823</v>
      </c>
      <c r="V317" s="285">
        <v>824</v>
      </c>
      <c r="W317" s="286" t="s">
        <v>815</v>
      </c>
      <c r="X317" s="286" t="s">
        <v>816</v>
      </c>
      <c r="Y317" s="257"/>
    </row>
    <row r="318" spans="1:25" ht="12.75" customHeight="1" x14ac:dyDescent="0.2">
      <c r="A318" s="229" t="s">
        <v>705</v>
      </c>
      <c r="B318" s="247"/>
      <c r="C318" s="300">
        <v>305</v>
      </c>
      <c r="D318" s="301" t="s">
        <v>1499</v>
      </c>
      <c r="E318" s="301" t="s">
        <v>1500</v>
      </c>
      <c r="F318" s="301" t="s">
        <v>822</v>
      </c>
      <c r="G318" s="302" t="s">
        <v>707</v>
      </c>
      <c r="H318" s="303">
        <v>0</v>
      </c>
      <c r="I318" s="303"/>
      <c r="J318" s="303">
        <v>0</v>
      </c>
      <c r="K318" s="303"/>
      <c r="L318" s="303">
        <v>0</v>
      </c>
      <c r="M318" s="304" t="str">
        <f t="shared" si="12"/>
        <v>NA</v>
      </c>
      <c r="N318" s="304" t="str">
        <f t="shared" si="13"/>
        <v>NA</v>
      </c>
      <c r="O318" s="303">
        <v>0</v>
      </c>
      <c r="P318" s="304" t="str">
        <f t="shared" si="14"/>
        <v>NA</v>
      </c>
      <c r="Q318" s="304" t="s">
        <v>707</v>
      </c>
      <c r="R318" s="305" t="s">
        <v>887</v>
      </c>
      <c r="S318" s="306" t="s">
        <v>832</v>
      </c>
      <c r="T318" s="306" t="s">
        <v>832</v>
      </c>
      <c r="U318" s="306" t="s">
        <v>832</v>
      </c>
      <c r="V318" s="307" t="s">
        <v>809</v>
      </c>
      <c r="W318" s="308" t="s">
        <v>809</v>
      </c>
      <c r="X318" s="308" t="s">
        <v>809</v>
      </c>
      <c r="Y318" s="257"/>
    </row>
    <row r="319" spans="1:25" ht="12.75" customHeight="1" x14ac:dyDescent="0.2">
      <c r="A319" s="229" t="s">
        <v>705</v>
      </c>
      <c r="B319" s="247"/>
      <c r="C319" s="300">
        <v>306</v>
      </c>
      <c r="D319" s="301" t="s">
        <v>1501</v>
      </c>
      <c r="E319" s="301" t="s">
        <v>1500</v>
      </c>
      <c r="F319" s="301" t="s">
        <v>886</v>
      </c>
      <c r="G319" s="302" t="s">
        <v>707</v>
      </c>
      <c r="H319" s="303">
        <v>90070.83</v>
      </c>
      <c r="I319" s="303"/>
      <c r="J319" s="303">
        <v>0</v>
      </c>
      <c r="K319" s="303"/>
      <c r="L319" s="303">
        <v>0</v>
      </c>
      <c r="M319" s="304">
        <f t="shared" si="12"/>
        <v>1</v>
      </c>
      <c r="N319" s="304" t="str">
        <f t="shared" si="13"/>
        <v>NA</v>
      </c>
      <c r="O319" s="303">
        <v>0</v>
      </c>
      <c r="P319" s="304" t="str">
        <f t="shared" si="14"/>
        <v>NA</v>
      </c>
      <c r="Q319" s="304" t="s">
        <v>805</v>
      </c>
      <c r="R319" s="305" t="s">
        <v>887</v>
      </c>
      <c r="S319" s="306" t="s">
        <v>832</v>
      </c>
      <c r="T319" s="306" t="s">
        <v>832</v>
      </c>
      <c r="U319" s="306" t="s">
        <v>832</v>
      </c>
      <c r="V319" s="307" t="s">
        <v>809</v>
      </c>
      <c r="W319" s="308" t="s">
        <v>809</v>
      </c>
      <c r="X319" s="308" t="s">
        <v>809</v>
      </c>
      <c r="Y319" s="257"/>
    </row>
    <row r="320" spans="1:25" ht="12.75" customHeight="1" x14ac:dyDescent="0.2">
      <c r="A320" s="229" t="s">
        <v>705</v>
      </c>
      <c r="B320" s="247"/>
      <c r="C320" s="280">
        <v>307</v>
      </c>
      <c r="D320" s="249" t="s">
        <v>1502</v>
      </c>
      <c r="E320" s="249" t="s">
        <v>1500</v>
      </c>
      <c r="F320" s="249" t="s">
        <v>1503</v>
      </c>
      <c r="G320" s="297" t="s">
        <v>707</v>
      </c>
      <c r="H320" s="250">
        <v>0</v>
      </c>
      <c r="I320" s="250"/>
      <c r="J320" s="250">
        <v>0</v>
      </c>
      <c r="K320" s="250"/>
      <c r="L320" s="250">
        <v>0</v>
      </c>
      <c r="M320" s="251" t="str">
        <f t="shared" si="12"/>
        <v>NA</v>
      </c>
      <c r="N320" s="251" t="str">
        <f t="shared" si="13"/>
        <v>NA</v>
      </c>
      <c r="O320" s="250">
        <v>0</v>
      </c>
      <c r="P320" s="251" t="str">
        <f t="shared" si="14"/>
        <v>NA</v>
      </c>
      <c r="Q320" s="298" t="s">
        <v>848</v>
      </c>
      <c r="R320" s="299" t="s">
        <v>849</v>
      </c>
      <c r="S320" s="299" t="s">
        <v>832</v>
      </c>
      <c r="T320" s="299" t="s">
        <v>832</v>
      </c>
      <c r="U320" s="299" t="s">
        <v>832</v>
      </c>
      <c r="V320" s="299" t="s">
        <v>832</v>
      </c>
      <c r="W320" s="299" t="s">
        <v>832</v>
      </c>
      <c r="X320" s="299" t="s">
        <v>832</v>
      </c>
      <c r="Y320" s="257"/>
    </row>
    <row r="321" spans="1:25" ht="12.75" customHeight="1" x14ac:dyDescent="0.2">
      <c r="A321" s="229" t="s">
        <v>705</v>
      </c>
      <c r="B321" s="247"/>
      <c r="C321" s="280">
        <v>308</v>
      </c>
      <c r="D321" s="249" t="s">
        <v>1504</v>
      </c>
      <c r="E321" s="249" t="s">
        <v>1505</v>
      </c>
      <c r="F321" s="249" t="s">
        <v>886</v>
      </c>
      <c r="G321" s="281" t="s">
        <v>813</v>
      </c>
      <c r="H321" s="250">
        <v>266740.39999999997</v>
      </c>
      <c r="I321" s="250"/>
      <c r="J321" s="250">
        <v>292347.23920000001</v>
      </c>
      <c r="K321" s="250"/>
      <c r="L321" s="250">
        <v>368002.52</v>
      </c>
      <c r="M321" s="251">
        <f t="shared" si="12"/>
        <v>9.5999103247952119E-2</v>
      </c>
      <c r="N321" s="251">
        <f t="shared" si="13"/>
        <v>0.25878568584067546</v>
      </c>
      <c r="O321" s="250">
        <v>389699.44000000006</v>
      </c>
      <c r="P321" s="251">
        <f t="shared" si="14"/>
        <v>5.8958618000768147E-2</v>
      </c>
      <c r="Q321" s="251" t="s">
        <v>805</v>
      </c>
      <c r="R321" s="258"/>
      <c r="S321" s="258" t="s">
        <v>806</v>
      </c>
      <c r="T321" s="258" t="s">
        <v>807</v>
      </c>
      <c r="U321" s="282" t="s">
        <v>823</v>
      </c>
      <c r="V321" s="285">
        <v>824</v>
      </c>
      <c r="W321" s="286" t="s">
        <v>816</v>
      </c>
      <c r="X321" s="286" t="s">
        <v>824</v>
      </c>
      <c r="Y321" s="257"/>
    </row>
    <row r="322" spans="1:25" ht="12.75" customHeight="1" x14ac:dyDescent="0.2">
      <c r="A322" s="229" t="s">
        <v>705</v>
      </c>
      <c r="B322" s="247"/>
      <c r="C322" s="280">
        <v>309</v>
      </c>
      <c r="D322" s="249" t="s">
        <v>1506</v>
      </c>
      <c r="E322" s="249" t="s">
        <v>1507</v>
      </c>
      <c r="F322" s="249" t="s">
        <v>1184</v>
      </c>
      <c r="G322" s="281" t="s">
        <v>813</v>
      </c>
      <c r="H322" s="250">
        <v>75226.11</v>
      </c>
      <c r="I322" s="250"/>
      <c r="J322" s="250">
        <v>56195.369600000005</v>
      </c>
      <c r="K322" s="250"/>
      <c r="L322" s="250">
        <v>67667.959999999992</v>
      </c>
      <c r="M322" s="251">
        <f t="shared" si="12"/>
        <v>0.25298051966265428</v>
      </c>
      <c r="N322" s="251">
        <f t="shared" si="13"/>
        <v>0.20415543988165147</v>
      </c>
      <c r="O322" s="250">
        <v>72314.720000000001</v>
      </c>
      <c r="P322" s="251">
        <f t="shared" si="14"/>
        <v>6.867001753858118E-2</v>
      </c>
      <c r="Q322" s="251" t="s">
        <v>805</v>
      </c>
      <c r="R322" s="258"/>
      <c r="S322" s="258" t="s">
        <v>806</v>
      </c>
      <c r="T322" s="258" t="s">
        <v>807</v>
      </c>
      <c r="U322" s="282" t="s">
        <v>814</v>
      </c>
      <c r="V322" s="285">
        <v>513</v>
      </c>
      <c r="W322" s="286" t="s">
        <v>824</v>
      </c>
      <c r="X322" s="286" t="s">
        <v>824</v>
      </c>
      <c r="Y322" s="257"/>
    </row>
    <row r="323" spans="1:25" ht="12.75" customHeight="1" x14ac:dyDescent="0.2">
      <c r="A323" s="229" t="s">
        <v>705</v>
      </c>
      <c r="B323" s="247"/>
      <c r="C323" s="280">
        <v>310</v>
      </c>
      <c r="D323" s="249" t="s">
        <v>1508</v>
      </c>
      <c r="E323" s="249" t="s">
        <v>1509</v>
      </c>
      <c r="F323" s="249" t="s">
        <v>886</v>
      </c>
      <c r="G323" s="281"/>
      <c r="H323" s="250">
        <v>0</v>
      </c>
      <c r="I323" s="250"/>
      <c r="J323" s="250">
        <v>63565.972499999996</v>
      </c>
      <c r="K323" s="250"/>
      <c r="L323" s="250">
        <v>261732.7</v>
      </c>
      <c r="M323" s="251" t="str">
        <f t="shared" si="12"/>
        <v>NA</v>
      </c>
      <c r="N323" s="251">
        <f t="shared" si="13"/>
        <v>3.1174969831539983</v>
      </c>
      <c r="O323" s="250">
        <v>281225.53999999998</v>
      </c>
      <c r="P323" s="251">
        <f t="shared" si="14"/>
        <v>7.447613538545228E-2</v>
      </c>
      <c r="Q323" s="251" t="s">
        <v>805</v>
      </c>
      <c r="R323" s="258"/>
      <c r="S323" s="258" t="s">
        <v>840</v>
      </c>
      <c r="T323" s="258" t="s">
        <v>841</v>
      </c>
      <c r="U323" s="282" t="s">
        <v>841</v>
      </c>
      <c r="V323" s="283" t="s">
        <v>809</v>
      </c>
      <c r="W323" s="284" t="s">
        <v>809</v>
      </c>
      <c r="X323" s="284" t="s">
        <v>809</v>
      </c>
      <c r="Y323" s="257"/>
    </row>
    <row r="324" spans="1:25" ht="12.75" customHeight="1" x14ac:dyDescent="0.2">
      <c r="A324" s="229" t="s">
        <v>705</v>
      </c>
      <c r="B324" s="247"/>
      <c r="C324" s="280">
        <v>311</v>
      </c>
      <c r="D324" s="249" t="s">
        <v>1510</v>
      </c>
      <c r="E324" s="249" t="s">
        <v>1511</v>
      </c>
      <c r="F324" s="249" t="s">
        <v>886</v>
      </c>
      <c r="G324" s="281"/>
      <c r="H324" s="250">
        <v>0</v>
      </c>
      <c r="I324" s="250"/>
      <c r="J324" s="250">
        <v>41483.838400000001</v>
      </c>
      <c r="K324" s="250"/>
      <c r="L324" s="250">
        <v>133170.37000000002</v>
      </c>
      <c r="M324" s="251" t="str">
        <f t="shared" si="12"/>
        <v>NA</v>
      </c>
      <c r="N324" s="251">
        <f t="shared" si="13"/>
        <v>2.2101747363860142</v>
      </c>
      <c r="O324" s="250">
        <v>145955.78000000003</v>
      </c>
      <c r="P324" s="251">
        <f t="shared" si="14"/>
        <v>9.6007918277917242E-2</v>
      </c>
      <c r="Q324" s="251" t="s">
        <v>805</v>
      </c>
      <c r="R324" s="258"/>
      <c r="S324" s="258" t="s">
        <v>840</v>
      </c>
      <c r="T324" s="258" t="s">
        <v>841</v>
      </c>
      <c r="U324" s="282" t="s">
        <v>841</v>
      </c>
      <c r="V324" s="283" t="s">
        <v>809</v>
      </c>
      <c r="W324" s="284" t="s">
        <v>809</v>
      </c>
      <c r="X324" s="284" t="s">
        <v>809</v>
      </c>
      <c r="Y324" s="257"/>
    </row>
    <row r="325" spans="1:25" ht="12.75" customHeight="1" x14ac:dyDescent="0.2">
      <c r="A325" s="229" t="s">
        <v>705</v>
      </c>
      <c r="B325" s="247"/>
      <c r="C325" s="280">
        <v>312</v>
      </c>
      <c r="D325" s="249" t="s">
        <v>1512</v>
      </c>
      <c r="E325" s="249" t="s">
        <v>1513</v>
      </c>
      <c r="F325" s="249" t="s">
        <v>886</v>
      </c>
      <c r="G325" s="281"/>
      <c r="H325" s="250">
        <v>0</v>
      </c>
      <c r="I325" s="250"/>
      <c r="J325" s="250">
        <v>11294.317500000001</v>
      </c>
      <c r="K325" s="250"/>
      <c r="L325" s="250">
        <v>28378.94</v>
      </c>
      <c r="M325" s="251" t="str">
        <f t="shared" si="12"/>
        <v>NA</v>
      </c>
      <c r="N325" s="251">
        <f t="shared" si="13"/>
        <v>1.5126741832784492</v>
      </c>
      <c r="O325" s="250">
        <v>31321.629999999997</v>
      </c>
      <c r="P325" s="251">
        <f t="shared" si="14"/>
        <v>0.10369273834752105</v>
      </c>
      <c r="Q325" s="251" t="s">
        <v>805</v>
      </c>
      <c r="R325" s="258"/>
      <c r="S325" s="258" t="s">
        <v>840</v>
      </c>
      <c r="T325" s="258" t="s">
        <v>841</v>
      </c>
      <c r="U325" s="282" t="s">
        <v>841</v>
      </c>
      <c r="V325" s="283" t="s">
        <v>809</v>
      </c>
      <c r="W325" s="284" t="s">
        <v>809</v>
      </c>
      <c r="X325" s="284" t="s">
        <v>809</v>
      </c>
      <c r="Y325" s="257"/>
    </row>
    <row r="326" spans="1:25" ht="12.75" customHeight="1" x14ac:dyDescent="0.2">
      <c r="A326" s="229" t="s">
        <v>705</v>
      </c>
      <c r="B326" s="247"/>
      <c r="C326" s="280">
        <v>313</v>
      </c>
      <c r="D326" s="249" t="s">
        <v>1514</v>
      </c>
      <c r="E326" s="249" t="s">
        <v>1515</v>
      </c>
      <c r="F326" s="249" t="s">
        <v>907</v>
      </c>
      <c r="G326" s="281" t="s">
        <v>813</v>
      </c>
      <c r="H326" s="250">
        <v>183535.94</v>
      </c>
      <c r="I326" s="250"/>
      <c r="J326" s="250">
        <v>175817.15580000001</v>
      </c>
      <c r="K326" s="250"/>
      <c r="L326" s="250">
        <v>183539.11000000002</v>
      </c>
      <c r="M326" s="251">
        <f t="shared" si="12"/>
        <v>4.2055982059971436E-2</v>
      </c>
      <c r="N326" s="251">
        <f t="shared" si="13"/>
        <v>4.3920368094135707E-2</v>
      </c>
      <c r="O326" s="250">
        <v>189657.69</v>
      </c>
      <c r="P326" s="251">
        <f t="shared" si="14"/>
        <v>3.333665505951286E-2</v>
      </c>
      <c r="Q326" s="251" t="s">
        <v>805</v>
      </c>
      <c r="R326" s="258"/>
      <c r="S326" s="258" t="s">
        <v>806</v>
      </c>
      <c r="T326" s="299" t="s">
        <v>809</v>
      </c>
      <c r="U326" s="282" t="s">
        <v>823</v>
      </c>
      <c r="V326" s="285">
        <v>819</v>
      </c>
      <c r="W326" s="286" t="s">
        <v>815</v>
      </c>
      <c r="X326" s="286" t="s">
        <v>816</v>
      </c>
      <c r="Y326" s="257"/>
    </row>
    <row r="327" spans="1:25" ht="12.75" customHeight="1" x14ac:dyDescent="0.2">
      <c r="A327" s="229" t="s">
        <v>705</v>
      </c>
      <c r="B327" s="247"/>
      <c r="C327" s="280">
        <v>314</v>
      </c>
      <c r="D327" s="249" t="s">
        <v>1516</v>
      </c>
      <c r="E327" s="249" t="s">
        <v>1517</v>
      </c>
      <c r="F327" s="249" t="s">
        <v>883</v>
      </c>
      <c r="G327" s="297" t="s">
        <v>707</v>
      </c>
      <c r="H327" s="250">
        <v>0</v>
      </c>
      <c r="I327" s="250"/>
      <c r="J327" s="250">
        <v>0</v>
      </c>
      <c r="K327" s="250"/>
      <c r="L327" s="250">
        <v>0</v>
      </c>
      <c r="M327" s="251" t="str">
        <f t="shared" si="12"/>
        <v>NA</v>
      </c>
      <c r="N327" s="251" t="str">
        <f t="shared" si="13"/>
        <v>NA</v>
      </c>
      <c r="O327" s="250">
        <v>0</v>
      </c>
      <c r="P327" s="251" t="str">
        <f t="shared" si="14"/>
        <v>NA</v>
      </c>
      <c r="Q327" s="298" t="s">
        <v>848</v>
      </c>
      <c r="R327" s="299" t="s">
        <v>849</v>
      </c>
      <c r="S327" s="299" t="s">
        <v>832</v>
      </c>
      <c r="T327" s="299" t="s">
        <v>832</v>
      </c>
      <c r="U327" s="299" t="s">
        <v>832</v>
      </c>
      <c r="V327" s="299" t="s">
        <v>832</v>
      </c>
      <c r="W327" s="299" t="s">
        <v>832</v>
      </c>
      <c r="X327" s="299" t="s">
        <v>832</v>
      </c>
      <c r="Y327" s="257"/>
    </row>
    <row r="328" spans="1:25" ht="12.75" customHeight="1" x14ac:dyDescent="0.2">
      <c r="A328" s="229" t="s">
        <v>705</v>
      </c>
      <c r="B328" s="247"/>
      <c r="C328" s="280">
        <v>315</v>
      </c>
      <c r="D328" s="249" t="s">
        <v>1518</v>
      </c>
      <c r="E328" s="249" t="s">
        <v>1519</v>
      </c>
      <c r="F328" s="249" t="s">
        <v>949</v>
      </c>
      <c r="G328" s="281" t="s">
        <v>804</v>
      </c>
      <c r="H328" s="250">
        <v>106049.34</v>
      </c>
      <c r="I328" s="250"/>
      <c r="J328" s="250">
        <v>101589.3149</v>
      </c>
      <c r="K328" s="250"/>
      <c r="L328" s="250">
        <v>113797.99</v>
      </c>
      <c r="M328" s="251">
        <f t="shared" si="12"/>
        <v>4.205613255113138E-2</v>
      </c>
      <c r="N328" s="251">
        <f t="shared" si="13"/>
        <v>0.12017676378679869</v>
      </c>
      <c r="O328" s="250">
        <v>122141.14000000001</v>
      </c>
      <c r="P328" s="251">
        <f t="shared" si="14"/>
        <v>7.3315442566252775E-2</v>
      </c>
      <c r="Q328" s="251" t="s">
        <v>805</v>
      </c>
      <c r="R328" s="258"/>
      <c r="S328" s="258" t="s">
        <v>806</v>
      </c>
      <c r="T328" s="258" t="s">
        <v>807</v>
      </c>
      <c r="U328" s="282" t="s">
        <v>808</v>
      </c>
      <c r="V328" s="283" t="s">
        <v>809</v>
      </c>
      <c r="W328" s="284" t="s">
        <v>809</v>
      </c>
      <c r="X328" s="284" t="s">
        <v>809</v>
      </c>
      <c r="Y328" s="257"/>
    </row>
    <row r="329" spans="1:25" ht="12.75" customHeight="1" x14ac:dyDescent="0.2">
      <c r="A329" s="229" t="s">
        <v>705</v>
      </c>
      <c r="B329" s="247"/>
      <c r="C329" s="280">
        <v>316</v>
      </c>
      <c r="D329" s="249" t="s">
        <v>1520</v>
      </c>
      <c r="E329" s="249" t="s">
        <v>1521</v>
      </c>
      <c r="F329" s="249" t="s">
        <v>1522</v>
      </c>
      <c r="G329" s="281" t="s">
        <v>813</v>
      </c>
      <c r="H329" s="250">
        <v>32949.369999999995</v>
      </c>
      <c r="I329" s="250"/>
      <c r="J329" s="250">
        <v>39264.114699999998</v>
      </c>
      <c r="K329" s="250"/>
      <c r="L329" s="250">
        <v>55294.080000000002</v>
      </c>
      <c r="M329" s="251">
        <f t="shared" si="12"/>
        <v>0.1916499374646618</v>
      </c>
      <c r="N329" s="251">
        <f t="shared" si="13"/>
        <v>0.40825994479890831</v>
      </c>
      <c r="O329" s="250">
        <v>56130.06</v>
      </c>
      <c r="P329" s="251">
        <f t="shared" si="14"/>
        <v>1.5118797527691859E-2</v>
      </c>
      <c r="Q329" s="251" t="s">
        <v>805</v>
      </c>
      <c r="R329" s="258"/>
      <c r="S329" s="258" t="s">
        <v>823</v>
      </c>
      <c r="T329" s="258" t="s">
        <v>807</v>
      </c>
      <c r="U329" s="282" t="s">
        <v>814</v>
      </c>
      <c r="V329" s="285">
        <v>154</v>
      </c>
      <c r="W329" s="286" t="s">
        <v>816</v>
      </c>
      <c r="X329" s="286" t="s">
        <v>816</v>
      </c>
      <c r="Y329" s="257"/>
    </row>
    <row r="330" spans="1:25" ht="12.75" customHeight="1" x14ac:dyDescent="0.2">
      <c r="A330" s="229" t="s">
        <v>705</v>
      </c>
      <c r="B330" s="247"/>
      <c r="C330" s="280">
        <v>317</v>
      </c>
      <c r="D330" s="249" t="s">
        <v>1523</v>
      </c>
      <c r="E330" s="249" t="s">
        <v>1524</v>
      </c>
      <c r="F330" s="249" t="s">
        <v>819</v>
      </c>
      <c r="G330" s="281" t="s">
        <v>813</v>
      </c>
      <c r="H330" s="250">
        <v>14731.720000000001</v>
      </c>
      <c r="I330" s="250"/>
      <c r="J330" s="250">
        <v>20030.4761</v>
      </c>
      <c r="K330" s="250"/>
      <c r="L330" s="250">
        <v>31736.620000000003</v>
      </c>
      <c r="M330" s="251">
        <f t="shared" si="12"/>
        <v>0.35968346533873835</v>
      </c>
      <c r="N330" s="251">
        <f t="shared" si="13"/>
        <v>0.58441665797449527</v>
      </c>
      <c r="O330" s="250">
        <v>32704.489999999998</v>
      </c>
      <c r="P330" s="251">
        <f t="shared" si="14"/>
        <v>3.0496946429707867E-2</v>
      </c>
      <c r="Q330" s="251" t="s">
        <v>805</v>
      </c>
      <c r="R330" s="258"/>
      <c r="S330" s="258" t="s">
        <v>806</v>
      </c>
      <c r="T330" s="258" t="s">
        <v>807</v>
      </c>
      <c r="U330" s="282" t="s">
        <v>814</v>
      </c>
      <c r="V330" s="285">
        <v>94</v>
      </c>
      <c r="W330" s="286" t="s">
        <v>816</v>
      </c>
      <c r="X330" s="286" t="s">
        <v>816</v>
      </c>
      <c r="Y330" s="257"/>
    </row>
    <row r="331" spans="1:25" ht="12.75" customHeight="1" x14ac:dyDescent="0.2">
      <c r="A331" s="229" t="s">
        <v>705</v>
      </c>
      <c r="B331" s="247"/>
      <c r="C331" s="280">
        <v>318</v>
      </c>
      <c r="D331" s="249" t="s">
        <v>1525</v>
      </c>
      <c r="E331" s="249" t="s">
        <v>1526</v>
      </c>
      <c r="F331" s="249" t="s">
        <v>819</v>
      </c>
      <c r="G331" s="281" t="s">
        <v>813</v>
      </c>
      <c r="H331" s="250">
        <v>71222.12999999999</v>
      </c>
      <c r="I331" s="250"/>
      <c r="J331" s="250">
        <v>68226.830600000001</v>
      </c>
      <c r="K331" s="250"/>
      <c r="L331" s="250">
        <v>71224.34</v>
      </c>
      <c r="M331" s="251">
        <f t="shared" si="12"/>
        <v>4.2055740259382711E-2</v>
      </c>
      <c r="N331" s="251">
        <f t="shared" si="13"/>
        <v>4.393446645021197E-2</v>
      </c>
      <c r="O331" s="250">
        <v>71930.11</v>
      </c>
      <c r="P331" s="251">
        <f t="shared" si="14"/>
        <v>9.909112530912945E-3</v>
      </c>
      <c r="Q331" s="251" t="s">
        <v>805</v>
      </c>
      <c r="R331" s="258"/>
      <c r="S331" s="258" t="s">
        <v>806</v>
      </c>
      <c r="T331" s="299" t="s">
        <v>809</v>
      </c>
      <c r="U331" s="282" t="s">
        <v>823</v>
      </c>
      <c r="V331" s="285">
        <v>824</v>
      </c>
      <c r="W331" s="286" t="s">
        <v>815</v>
      </c>
      <c r="X331" s="286" t="s">
        <v>816</v>
      </c>
      <c r="Y331" s="257"/>
    </row>
    <row r="332" spans="1:25" ht="12.75" customHeight="1" x14ac:dyDescent="0.2">
      <c r="A332" s="229" t="s">
        <v>705</v>
      </c>
      <c r="B332" s="247"/>
      <c r="C332" s="280">
        <v>319</v>
      </c>
      <c r="D332" s="249" t="s">
        <v>1527</v>
      </c>
      <c r="E332" s="249" t="s">
        <v>1528</v>
      </c>
      <c r="F332" s="249" t="s">
        <v>847</v>
      </c>
      <c r="G332" s="297" t="s">
        <v>707</v>
      </c>
      <c r="H332" s="250">
        <v>0</v>
      </c>
      <c r="I332" s="250"/>
      <c r="J332" s="250">
        <v>0</v>
      </c>
      <c r="K332" s="250"/>
      <c r="L332" s="250">
        <v>0</v>
      </c>
      <c r="M332" s="251" t="str">
        <f t="shared" si="12"/>
        <v>NA</v>
      </c>
      <c r="N332" s="251" t="str">
        <f t="shared" si="13"/>
        <v>NA</v>
      </c>
      <c r="O332" s="250">
        <v>0</v>
      </c>
      <c r="P332" s="251" t="str">
        <f t="shared" si="14"/>
        <v>NA</v>
      </c>
      <c r="Q332" s="298" t="s">
        <v>848</v>
      </c>
      <c r="R332" s="299" t="s">
        <v>849</v>
      </c>
      <c r="S332" s="258" t="s">
        <v>1529</v>
      </c>
      <c r="T332" s="299" t="s">
        <v>809</v>
      </c>
      <c r="U332" s="299" t="s">
        <v>832</v>
      </c>
      <c r="V332" s="285">
        <v>7732</v>
      </c>
      <c r="W332" s="286" t="s">
        <v>816</v>
      </c>
      <c r="X332" s="286" t="s">
        <v>824</v>
      </c>
      <c r="Y332" s="257"/>
    </row>
    <row r="333" spans="1:25" ht="12.75" customHeight="1" x14ac:dyDescent="0.2">
      <c r="A333" s="229" t="s">
        <v>705</v>
      </c>
      <c r="B333" s="247"/>
      <c r="C333" s="280">
        <v>320</v>
      </c>
      <c r="D333" s="249" t="s">
        <v>1530</v>
      </c>
      <c r="E333" s="249" t="s">
        <v>1531</v>
      </c>
      <c r="F333" s="249" t="s">
        <v>880</v>
      </c>
      <c r="G333" s="281" t="s">
        <v>813</v>
      </c>
      <c r="H333" s="250">
        <v>43465.73</v>
      </c>
      <c r="I333" s="250"/>
      <c r="J333" s="250">
        <v>41637.747199999998</v>
      </c>
      <c r="K333" s="250"/>
      <c r="L333" s="250">
        <v>36572.049999999996</v>
      </c>
      <c r="M333" s="251">
        <f t="shared" si="12"/>
        <v>4.2055725280583232E-2</v>
      </c>
      <c r="N333" s="251">
        <f t="shared" si="13"/>
        <v>0.12166117383026916</v>
      </c>
      <c r="O333" s="250">
        <v>37754.18</v>
      </c>
      <c r="P333" s="251">
        <f t="shared" si="14"/>
        <v>3.2323317943621012E-2</v>
      </c>
      <c r="Q333" s="251" t="s">
        <v>805</v>
      </c>
      <c r="R333" s="258"/>
      <c r="S333" s="258" t="s">
        <v>806</v>
      </c>
      <c r="T333" s="258" t="s">
        <v>807</v>
      </c>
      <c r="U333" s="282" t="s">
        <v>823</v>
      </c>
      <c r="V333" s="285">
        <v>824</v>
      </c>
      <c r="W333" s="286" t="s">
        <v>824</v>
      </c>
      <c r="X333" s="286" t="s">
        <v>824</v>
      </c>
      <c r="Y333" s="257"/>
    </row>
    <row r="334" spans="1:25" ht="12.75" customHeight="1" x14ac:dyDescent="0.2">
      <c r="A334" s="229" t="s">
        <v>705</v>
      </c>
      <c r="B334" s="247"/>
      <c r="C334" s="280">
        <v>321</v>
      </c>
      <c r="D334" s="249" t="s">
        <v>1532</v>
      </c>
      <c r="E334" s="249" t="s">
        <v>1533</v>
      </c>
      <c r="F334" s="249" t="s">
        <v>877</v>
      </c>
      <c r="G334" s="281" t="s">
        <v>813</v>
      </c>
      <c r="H334" s="250">
        <v>12575.18</v>
      </c>
      <c r="I334" s="250"/>
      <c r="J334" s="250">
        <v>12046.312999999998</v>
      </c>
      <c r="K334" s="250"/>
      <c r="L334" s="250">
        <v>9179.49</v>
      </c>
      <c r="M334" s="251">
        <f t="shared" ref="M334:M397" si="15">IF(H334&gt;0,ABS((J334-H334)/H334),"NA")</f>
        <v>4.2056415892257767E-2</v>
      </c>
      <c r="N334" s="251">
        <f t="shared" ref="N334:N397" si="16">IF(J334&gt;0,ABS((L334-J334)/J334),"NA")</f>
        <v>0.23798343941420075</v>
      </c>
      <c r="O334" s="250">
        <v>9677.02</v>
      </c>
      <c r="P334" s="251">
        <f t="shared" ref="P334:P397" si="17">IF(L334&gt;0,ABS((O334-L334)/L334),"NA")</f>
        <v>5.4200178877040081E-2</v>
      </c>
      <c r="Q334" s="251" t="s">
        <v>805</v>
      </c>
      <c r="R334" s="258"/>
      <c r="S334" s="258" t="s">
        <v>806</v>
      </c>
      <c r="T334" s="258" t="s">
        <v>807</v>
      </c>
      <c r="U334" s="282" t="s">
        <v>823</v>
      </c>
      <c r="V334" s="285">
        <v>826</v>
      </c>
      <c r="W334" s="286" t="s">
        <v>824</v>
      </c>
      <c r="X334" s="286" t="s">
        <v>816</v>
      </c>
      <c r="Y334" s="257"/>
    </row>
    <row r="335" spans="1:25" ht="12.75" customHeight="1" x14ac:dyDescent="0.2">
      <c r="A335" s="229" t="s">
        <v>705</v>
      </c>
      <c r="B335" s="247"/>
      <c r="C335" s="280">
        <v>322</v>
      </c>
      <c r="D335" s="249" t="s">
        <v>1534</v>
      </c>
      <c r="E335" s="249" t="s">
        <v>1535</v>
      </c>
      <c r="F335" s="249" t="s">
        <v>1160</v>
      </c>
      <c r="G335" s="281" t="s">
        <v>813</v>
      </c>
      <c r="H335" s="250">
        <v>408654.17000000004</v>
      </c>
      <c r="I335" s="250"/>
      <c r="J335" s="250">
        <v>493834.56630000001</v>
      </c>
      <c r="K335" s="250"/>
      <c r="L335" s="250">
        <v>1995511.3399999999</v>
      </c>
      <c r="M335" s="251">
        <f t="shared" si="15"/>
        <v>0.20844127517406699</v>
      </c>
      <c r="N335" s="251">
        <f t="shared" si="16"/>
        <v>3.0408498638544974</v>
      </c>
      <c r="O335" s="250">
        <v>2165489.65</v>
      </c>
      <c r="P335" s="251">
        <f t="shared" si="17"/>
        <v>8.5180327765012886E-2</v>
      </c>
      <c r="Q335" s="251" t="s">
        <v>805</v>
      </c>
      <c r="R335" s="258"/>
      <c r="S335" s="258" t="s">
        <v>925</v>
      </c>
      <c r="T335" s="258" t="s">
        <v>908</v>
      </c>
      <c r="U335" s="282" t="s">
        <v>823</v>
      </c>
      <c r="V335" s="285">
        <v>885</v>
      </c>
      <c r="W335" s="286" t="s">
        <v>824</v>
      </c>
      <c r="X335" s="286" t="s">
        <v>824</v>
      </c>
      <c r="Y335" s="257"/>
    </row>
    <row r="336" spans="1:25" ht="12.75" customHeight="1" x14ac:dyDescent="0.2">
      <c r="A336" s="229" t="s">
        <v>705</v>
      </c>
      <c r="B336" s="247"/>
      <c r="C336" s="318">
        <v>323</v>
      </c>
      <c r="D336" s="319" t="s">
        <v>988</v>
      </c>
      <c r="E336" s="319" t="s">
        <v>988</v>
      </c>
      <c r="F336" s="319"/>
      <c r="G336" s="320" t="s">
        <v>707</v>
      </c>
      <c r="H336" s="321">
        <v>0</v>
      </c>
      <c r="I336" s="321"/>
      <c r="J336" s="321">
        <v>0</v>
      </c>
      <c r="K336" s="321"/>
      <c r="L336" s="321">
        <v>0</v>
      </c>
      <c r="M336" s="322" t="str">
        <f t="shared" si="15"/>
        <v>NA</v>
      </c>
      <c r="N336" s="322" t="str">
        <f t="shared" si="16"/>
        <v>NA</v>
      </c>
      <c r="O336" s="321">
        <v>0</v>
      </c>
      <c r="P336" s="322" t="str">
        <f t="shared" si="17"/>
        <v>NA</v>
      </c>
      <c r="Q336" s="322" t="s">
        <v>707</v>
      </c>
      <c r="R336" s="323" t="s">
        <v>989</v>
      </c>
      <c r="S336" s="323" t="s">
        <v>809</v>
      </c>
      <c r="T336" s="323" t="s">
        <v>809</v>
      </c>
      <c r="U336" s="323" t="s">
        <v>989</v>
      </c>
      <c r="V336" s="323" t="s">
        <v>989</v>
      </c>
      <c r="W336" s="323" t="s">
        <v>989</v>
      </c>
      <c r="X336" s="323" t="s">
        <v>989</v>
      </c>
      <c r="Y336" s="257"/>
    </row>
    <row r="337" spans="1:25" ht="12.75" customHeight="1" x14ac:dyDescent="0.2">
      <c r="A337" s="229" t="s">
        <v>705</v>
      </c>
      <c r="B337" s="247"/>
      <c r="C337" s="280">
        <v>324</v>
      </c>
      <c r="D337" s="249" t="s">
        <v>1536</v>
      </c>
      <c r="E337" s="249" t="s">
        <v>1537</v>
      </c>
      <c r="F337" s="249" t="s">
        <v>907</v>
      </c>
      <c r="G337" s="281" t="s">
        <v>813</v>
      </c>
      <c r="H337" s="250">
        <v>76508.08</v>
      </c>
      <c r="I337" s="250"/>
      <c r="J337" s="250">
        <v>73290.455900000001</v>
      </c>
      <c r="K337" s="250"/>
      <c r="L337" s="250">
        <v>170442.46000000002</v>
      </c>
      <c r="M337" s="251">
        <f t="shared" si="15"/>
        <v>4.2056003758034456E-2</v>
      </c>
      <c r="N337" s="251">
        <f t="shared" si="16"/>
        <v>1.3255751094324959</v>
      </c>
      <c r="O337" s="250">
        <v>173969.56</v>
      </c>
      <c r="P337" s="251">
        <f t="shared" si="17"/>
        <v>2.0693787217105269E-2</v>
      </c>
      <c r="Q337" s="251" t="s">
        <v>805</v>
      </c>
      <c r="R337" s="258"/>
      <c r="S337" s="258" t="s">
        <v>806</v>
      </c>
      <c r="T337" s="258" t="s">
        <v>807</v>
      </c>
      <c r="U337" s="282" t="s">
        <v>823</v>
      </c>
      <c r="V337" s="285">
        <v>824</v>
      </c>
      <c r="W337" s="286" t="s">
        <v>912</v>
      </c>
      <c r="X337" s="286" t="s">
        <v>815</v>
      </c>
      <c r="Y337" s="257"/>
    </row>
    <row r="338" spans="1:25" ht="12.75" customHeight="1" x14ac:dyDescent="0.2">
      <c r="A338" s="229" t="s">
        <v>705</v>
      </c>
      <c r="B338" s="247"/>
      <c r="C338" s="280">
        <v>325</v>
      </c>
      <c r="D338" s="249" t="s">
        <v>1538</v>
      </c>
      <c r="E338" s="249" t="s">
        <v>1539</v>
      </c>
      <c r="F338" s="249" t="s">
        <v>940</v>
      </c>
      <c r="G338" s="281" t="s">
        <v>804</v>
      </c>
      <c r="H338" s="250">
        <v>21437.38</v>
      </c>
      <c r="I338" s="250"/>
      <c r="J338" s="250">
        <v>20535.811900000001</v>
      </c>
      <c r="K338" s="250"/>
      <c r="L338" s="250">
        <v>21437.690000000002</v>
      </c>
      <c r="M338" s="251">
        <f t="shared" si="15"/>
        <v>4.2055890225391364E-2</v>
      </c>
      <c r="N338" s="251">
        <f t="shared" si="16"/>
        <v>4.3917333504598456E-2</v>
      </c>
      <c r="O338" s="250">
        <v>23373.35</v>
      </c>
      <c r="P338" s="251">
        <f t="shared" si="17"/>
        <v>9.0292377583592071E-2</v>
      </c>
      <c r="Q338" s="251" t="s">
        <v>805</v>
      </c>
      <c r="R338" s="258"/>
      <c r="S338" s="258" t="s">
        <v>806</v>
      </c>
      <c r="T338" s="299" t="s">
        <v>809</v>
      </c>
      <c r="U338" s="282" t="s">
        <v>808</v>
      </c>
      <c r="V338" s="285">
        <v>154</v>
      </c>
      <c r="W338" s="286" t="s">
        <v>824</v>
      </c>
      <c r="X338" s="286" t="s">
        <v>824</v>
      </c>
      <c r="Y338" s="257"/>
    </row>
    <row r="339" spans="1:25" ht="12.75" customHeight="1" x14ac:dyDescent="0.2">
      <c r="A339" s="229" t="s">
        <v>705</v>
      </c>
      <c r="B339" s="247"/>
      <c r="C339" s="280">
        <v>326</v>
      </c>
      <c r="D339" s="249" t="s">
        <v>1540</v>
      </c>
      <c r="E339" s="249" t="s">
        <v>1541</v>
      </c>
      <c r="F339" s="249" t="s">
        <v>1217</v>
      </c>
      <c r="G339" s="297" t="s">
        <v>707</v>
      </c>
      <c r="H339" s="250">
        <v>0</v>
      </c>
      <c r="I339" s="250"/>
      <c r="J339" s="250">
        <v>0</v>
      </c>
      <c r="K339" s="250"/>
      <c r="L339" s="250">
        <v>0</v>
      </c>
      <c r="M339" s="251" t="str">
        <f t="shared" si="15"/>
        <v>NA</v>
      </c>
      <c r="N339" s="251" t="str">
        <f t="shared" si="16"/>
        <v>NA</v>
      </c>
      <c r="O339" s="250">
        <v>0</v>
      </c>
      <c r="P339" s="251" t="str">
        <f t="shared" si="17"/>
        <v>NA</v>
      </c>
      <c r="Q339" s="298" t="s">
        <v>848</v>
      </c>
      <c r="R339" s="299" t="s">
        <v>849</v>
      </c>
      <c r="S339" s="299" t="s">
        <v>832</v>
      </c>
      <c r="T339" s="299" t="s">
        <v>832</v>
      </c>
      <c r="U339" s="299" t="s">
        <v>832</v>
      </c>
      <c r="V339" s="299" t="s">
        <v>832</v>
      </c>
      <c r="W339" s="299" t="s">
        <v>832</v>
      </c>
      <c r="X339" s="299" t="s">
        <v>832</v>
      </c>
      <c r="Y339" s="257"/>
    </row>
    <row r="340" spans="1:25" ht="12.75" customHeight="1" x14ac:dyDescent="0.2">
      <c r="A340" s="229" t="s">
        <v>705</v>
      </c>
      <c r="B340" s="247"/>
      <c r="C340" s="280">
        <v>327</v>
      </c>
      <c r="D340" s="249" t="s">
        <v>1542</v>
      </c>
      <c r="E340" s="249" t="s">
        <v>1543</v>
      </c>
      <c r="F340" s="249" t="s">
        <v>886</v>
      </c>
      <c r="G340" s="281" t="s">
        <v>813</v>
      </c>
      <c r="H340" s="250">
        <v>24529.699999999997</v>
      </c>
      <c r="I340" s="250"/>
      <c r="J340" s="250">
        <v>23498.0874</v>
      </c>
      <c r="K340" s="250"/>
      <c r="L340" s="250">
        <v>24529.18</v>
      </c>
      <c r="M340" s="251">
        <f t="shared" si="15"/>
        <v>4.2055654981512078E-2</v>
      </c>
      <c r="N340" s="251">
        <f t="shared" si="16"/>
        <v>4.3879852110857327E-2</v>
      </c>
      <c r="O340" s="250">
        <v>25673.97</v>
      </c>
      <c r="P340" s="251">
        <f t="shared" si="17"/>
        <v>4.6670536887087166E-2</v>
      </c>
      <c r="Q340" s="251" t="s">
        <v>805</v>
      </c>
      <c r="R340" s="258"/>
      <c r="S340" s="258" t="s">
        <v>806</v>
      </c>
      <c r="T340" s="258" t="s">
        <v>807</v>
      </c>
      <c r="U340" s="282" t="s">
        <v>814</v>
      </c>
      <c r="V340" s="285">
        <v>81</v>
      </c>
      <c r="W340" s="286" t="s">
        <v>824</v>
      </c>
      <c r="X340" s="286" t="s">
        <v>824</v>
      </c>
      <c r="Y340" s="257"/>
    </row>
    <row r="341" spans="1:25" ht="12.75" customHeight="1" x14ac:dyDescent="0.2">
      <c r="A341" s="229" t="s">
        <v>705</v>
      </c>
      <c r="B341" s="247"/>
      <c r="C341" s="280">
        <v>328</v>
      </c>
      <c r="D341" s="249" t="s">
        <v>1544</v>
      </c>
      <c r="E341" s="249" t="s">
        <v>1545</v>
      </c>
      <c r="F341" s="249" t="s">
        <v>1546</v>
      </c>
      <c r="G341" s="281" t="s">
        <v>813</v>
      </c>
      <c r="H341" s="250">
        <v>157143.71</v>
      </c>
      <c r="I341" s="250"/>
      <c r="J341" s="250">
        <v>72730.609700000001</v>
      </c>
      <c r="K341" s="250"/>
      <c r="L341" s="250">
        <v>75656.509999999995</v>
      </c>
      <c r="M341" s="251">
        <f t="shared" si="15"/>
        <v>0.53717135926089565</v>
      </c>
      <c r="N341" s="251">
        <f t="shared" si="16"/>
        <v>4.0229283269709669E-2</v>
      </c>
      <c r="O341" s="250">
        <v>81203.31</v>
      </c>
      <c r="P341" s="251">
        <f t="shared" si="17"/>
        <v>7.3315567953108104E-2</v>
      </c>
      <c r="Q341" s="251" t="s">
        <v>805</v>
      </c>
      <c r="R341" s="258"/>
      <c r="S341" s="258" t="s">
        <v>806</v>
      </c>
      <c r="T341" s="258" t="s">
        <v>807</v>
      </c>
      <c r="U341" s="282" t="s">
        <v>814</v>
      </c>
      <c r="V341" s="283" t="s">
        <v>809</v>
      </c>
      <c r="W341" s="284" t="s">
        <v>809</v>
      </c>
      <c r="X341" s="284" t="s">
        <v>809</v>
      </c>
      <c r="Y341" s="257"/>
    </row>
    <row r="342" spans="1:25" ht="12.75" customHeight="1" x14ac:dyDescent="0.2">
      <c r="A342" s="229" t="s">
        <v>705</v>
      </c>
      <c r="B342" s="247"/>
      <c r="C342" s="280">
        <v>329</v>
      </c>
      <c r="D342" s="249" t="s">
        <v>1547</v>
      </c>
      <c r="E342" s="249" t="s">
        <v>1548</v>
      </c>
      <c r="F342" s="249" t="s">
        <v>819</v>
      </c>
      <c r="G342" s="281" t="s">
        <v>813</v>
      </c>
      <c r="H342" s="250">
        <v>48906.01</v>
      </c>
      <c r="I342" s="250"/>
      <c r="J342" s="250">
        <v>46849.217800000006</v>
      </c>
      <c r="K342" s="250"/>
      <c r="L342" s="250">
        <v>48772.909999999996</v>
      </c>
      <c r="M342" s="251">
        <f t="shared" si="15"/>
        <v>4.2056021335618997E-2</v>
      </c>
      <c r="N342" s="251">
        <f t="shared" si="16"/>
        <v>4.1061351508839709E-2</v>
      </c>
      <c r="O342" s="250">
        <v>50176.649999999994</v>
      </c>
      <c r="P342" s="251">
        <f t="shared" si="17"/>
        <v>2.8781141006349591E-2</v>
      </c>
      <c r="Q342" s="251" t="s">
        <v>805</v>
      </c>
      <c r="R342" s="258"/>
      <c r="S342" s="258" t="s">
        <v>806</v>
      </c>
      <c r="T342" s="258" t="s">
        <v>807</v>
      </c>
      <c r="U342" s="282" t="s">
        <v>814</v>
      </c>
      <c r="V342" s="285">
        <v>308</v>
      </c>
      <c r="W342" s="286" t="s">
        <v>824</v>
      </c>
      <c r="X342" s="286" t="s">
        <v>824</v>
      </c>
      <c r="Y342" s="257"/>
    </row>
    <row r="343" spans="1:25" ht="12.75" customHeight="1" x14ac:dyDescent="0.2">
      <c r="A343" s="229" t="s">
        <v>705</v>
      </c>
      <c r="B343" s="247"/>
      <c r="C343" s="280">
        <v>330</v>
      </c>
      <c r="D343" s="249" t="s">
        <v>1549</v>
      </c>
      <c r="E343" s="249" t="s">
        <v>1550</v>
      </c>
      <c r="F343" s="249" t="s">
        <v>943</v>
      </c>
      <c r="G343" s="297" t="s">
        <v>707</v>
      </c>
      <c r="H343" s="250">
        <v>0</v>
      </c>
      <c r="I343" s="250"/>
      <c r="J343" s="250">
        <v>0</v>
      </c>
      <c r="K343" s="250"/>
      <c r="L343" s="250">
        <v>0</v>
      </c>
      <c r="M343" s="251" t="str">
        <f t="shared" si="15"/>
        <v>NA</v>
      </c>
      <c r="N343" s="251" t="str">
        <f t="shared" si="16"/>
        <v>NA</v>
      </c>
      <c r="O343" s="250">
        <v>0</v>
      </c>
      <c r="P343" s="251" t="str">
        <f t="shared" si="17"/>
        <v>NA</v>
      </c>
      <c r="Q343" s="298" t="s">
        <v>848</v>
      </c>
      <c r="R343" s="299" t="s">
        <v>849</v>
      </c>
      <c r="S343" s="299" t="s">
        <v>832</v>
      </c>
      <c r="T343" s="299" t="s">
        <v>832</v>
      </c>
      <c r="U343" s="299" t="s">
        <v>832</v>
      </c>
      <c r="V343" s="299" t="s">
        <v>832</v>
      </c>
      <c r="W343" s="299" t="s">
        <v>832</v>
      </c>
      <c r="X343" s="299" t="s">
        <v>832</v>
      </c>
      <c r="Y343" s="257"/>
    </row>
    <row r="344" spans="1:25" ht="12.75" customHeight="1" x14ac:dyDescent="0.2">
      <c r="A344" s="229" t="s">
        <v>705</v>
      </c>
      <c r="B344" s="247"/>
      <c r="C344" s="280">
        <v>331</v>
      </c>
      <c r="D344" s="249" t="s">
        <v>1551</v>
      </c>
      <c r="E344" s="249" t="s">
        <v>1552</v>
      </c>
      <c r="F344" s="249" t="s">
        <v>1374</v>
      </c>
      <c r="G344" s="281" t="s">
        <v>813</v>
      </c>
      <c r="H344" s="250">
        <v>45799.57</v>
      </c>
      <c r="I344" s="250"/>
      <c r="J344" s="250">
        <v>43873.434000000001</v>
      </c>
      <c r="K344" s="250"/>
      <c r="L344" s="250">
        <v>49445.94</v>
      </c>
      <c r="M344" s="251">
        <f t="shared" si="15"/>
        <v>4.2055766025750868E-2</v>
      </c>
      <c r="N344" s="251">
        <f t="shared" si="16"/>
        <v>0.12701321715551148</v>
      </c>
      <c r="O344" s="250">
        <v>55046.180000000008</v>
      </c>
      <c r="P344" s="251">
        <f t="shared" si="17"/>
        <v>0.1132598551064052</v>
      </c>
      <c r="Q344" s="251" t="s">
        <v>805</v>
      </c>
      <c r="R344" s="258"/>
      <c r="S344" s="258" t="s">
        <v>806</v>
      </c>
      <c r="T344" s="258" t="s">
        <v>807</v>
      </c>
      <c r="U344" s="282" t="s">
        <v>814</v>
      </c>
      <c r="V344" s="285">
        <v>202</v>
      </c>
      <c r="W344" s="286" t="s">
        <v>824</v>
      </c>
      <c r="X344" s="286" t="s">
        <v>824</v>
      </c>
      <c r="Y344" s="257"/>
    </row>
    <row r="345" spans="1:25" ht="12.75" customHeight="1" x14ac:dyDescent="0.2">
      <c r="A345" s="229" t="s">
        <v>705</v>
      </c>
      <c r="B345" s="247"/>
      <c r="C345" s="280">
        <v>332</v>
      </c>
      <c r="D345" s="249" t="s">
        <v>1553</v>
      </c>
      <c r="E345" s="249" t="s">
        <v>1554</v>
      </c>
      <c r="F345" s="249" t="s">
        <v>907</v>
      </c>
      <c r="G345" s="281" t="s">
        <v>813</v>
      </c>
      <c r="H345" s="250">
        <v>37291.94</v>
      </c>
      <c r="I345" s="250"/>
      <c r="J345" s="250">
        <v>35723.584900000002</v>
      </c>
      <c r="K345" s="250"/>
      <c r="L345" s="250">
        <v>37292.47</v>
      </c>
      <c r="M345" s="251">
        <f t="shared" si="15"/>
        <v>4.2056141353868974E-2</v>
      </c>
      <c r="N345" s="251">
        <f t="shared" si="16"/>
        <v>4.3917347723968193E-2</v>
      </c>
      <c r="O345" s="250">
        <v>43023.58</v>
      </c>
      <c r="P345" s="251">
        <f t="shared" si="17"/>
        <v>0.15368008608708408</v>
      </c>
      <c r="Q345" s="251" t="s">
        <v>805</v>
      </c>
      <c r="R345" s="258"/>
      <c r="S345" s="258" t="s">
        <v>806</v>
      </c>
      <c r="T345" s="299" t="s">
        <v>809</v>
      </c>
      <c r="U345" s="282" t="s">
        <v>814</v>
      </c>
      <c r="V345" s="283" t="s">
        <v>809</v>
      </c>
      <c r="W345" s="284" t="s">
        <v>809</v>
      </c>
      <c r="X345" s="284" t="s">
        <v>809</v>
      </c>
      <c r="Y345" s="257"/>
    </row>
    <row r="346" spans="1:25" ht="12.75" customHeight="1" x14ac:dyDescent="0.2">
      <c r="A346" s="229" t="s">
        <v>705</v>
      </c>
      <c r="B346" s="247"/>
      <c r="C346" s="280">
        <v>333</v>
      </c>
      <c r="D346" s="249" t="s">
        <v>1555</v>
      </c>
      <c r="E346" s="249" t="s">
        <v>1556</v>
      </c>
      <c r="F346" s="249" t="s">
        <v>1009</v>
      </c>
      <c r="G346" s="297" t="s">
        <v>707</v>
      </c>
      <c r="H346" s="250">
        <v>0</v>
      </c>
      <c r="I346" s="250"/>
      <c r="J346" s="250">
        <v>0</v>
      </c>
      <c r="K346" s="250"/>
      <c r="L346" s="250">
        <v>0</v>
      </c>
      <c r="M346" s="251" t="str">
        <f t="shared" si="15"/>
        <v>NA</v>
      </c>
      <c r="N346" s="251" t="str">
        <f t="shared" si="16"/>
        <v>NA</v>
      </c>
      <c r="O346" s="250">
        <v>0</v>
      </c>
      <c r="P346" s="251" t="str">
        <f t="shared" si="17"/>
        <v>NA</v>
      </c>
      <c r="Q346" s="298" t="s">
        <v>848</v>
      </c>
      <c r="R346" s="299" t="s">
        <v>849</v>
      </c>
      <c r="S346" s="299" t="s">
        <v>832</v>
      </c>
      <c r="T346" s="299" t="s">
        <v>832</v>
      </c>
      <c r="U346" s="299" t="s">
        <v>832</v>
      </c>
      <c r="V346" s="299" t="s">
        <v>832</v>
      </c>
      <c r="W346" s="299" t="s">
        <v>832</v>
      </c>
      <c r="X346" s="299" t="s">
        <v>832</v>
      </c>
      <c r="Y346" s="257"/>
    </row>
    <row r="347" spans="1:25" ht="12.75" customHeight="1" x14ac:dyDescent="0.2">
      <c r="A347" s="229" t="s">
        <v>705</v>
      </c>
      <c r="B347" s="247"/>
      <c r="C347" s="280">
        <v>334</v>
      </c>
      <c r="D347" s="249" t="s">
        <v>1557</v>
      </c>
      <c r="E347" s="249" t="s">
        <v>1558</v>
      </c>
      <c r="F347" s="249" t="s">
        <v>822</v>
      </c>
      <c r="G347" s="281" t="s">
        <v>813</v>
      </c>
      <c r="H347" s="250">
        <v>31705.120000000003</v>
      </c>
      <c r="I347" s="250"/>
      <c r="J347" s="250">
        <v>30371.729599999999</v>
      </c>
      <c r="K347" s="250"/>
      <c r="L347" s="250">
        <v>40307.85</v>
      </c>
      <c r="M347" s="251">
        <f t="shared" si="15"/>
        <v>4.2055996003169324E-2</v>
      </c>
      <c r="N347" s="251">
        <f t="shared" si="16"/>
        <v>0.32715029834850107</v>
      </c>
      <c r="O347" s="250">
        <v>41905.57</v>
      </c>
      <c r="P347" s="251">
        <f t="shared" si="17"/>
        <v>3.9637936530973528E-2</v>
      </c>
      <c r="Q347" s="251" t="s">
        <v>805</v>
      </c>
      <c r="R347" s="258"/>
      <c r="S347" s="258" t="s">
        <v>806</v>
      </c>
      <c r="T347" s="258" t="s">
        <v>807</v>
      </c>
      <c r="U347" s="282" t="s">
        <v>814</v>
      </c>
      <c r="V347" s="285">
        <v>136</v>
      </c>
      <c r="W347" s="286" t="s">
        <v>824</v>
      </c>
      <c r="X347" s="286" t="s">
        <v>824</v>
      </c>
      <c r="Y347" s="257"/>
    </row>
    <row r="348" spans="1:25" ht="12.75" customHeight="1" x14ac:dyDescent="0.2">
      <c r="A348" s="229" t="s">
        <v>705</v>
      </c>
      <c r="B348" s="247"/>
      <c r="C348" s="280">
        <v>335</v>
      </c>
      <c r="D348" s="249" t="s">
        <v>1559</v>
      </c>
      <c r="E348" s="249" t="s">
        <v>1560</v>
      </c>
      <c r="F348" s="249" t="s">
        <v>943</v>
      </c>
      <c r="G348" s="297" t="s">
        <v>707</v>
      </c>
      <c r="H348" s="250">
        <v>0</v>
      </c>
      <c r="I348" s="250"/>
      <c r="J348" s="250">
        <v>0</v>
      </c>
      <c r="K348" s="250"/>
      <c r="L348" s="250">
        <v>0</v>
      </c>
      <c r="M348" s="251" t="str">
        <f t="shared" si="15"/>
        <v>NA</v>
      </c>
      <c r="N348" s="251" t="str">
        <f t="shared" si="16"/>
        <v>NA</v>
      </c>
      <c r="O348" s="250">
        <v>0</v>
      </c>
      <c r="P348" s="251" t="str">
        <f t="shared" si="17"/>
        <v>NA</v>
      </c>
      <c r="Q348" s="298" t="s">
        <v>848</v>
      </c>
      <c r="R348" s="299" t="s">
        <v>849</v>
      </c>
      <c r="S348" s="299" t="s">
        <v>832</v>
      </c>
      <c r="T348" s="299" t="s">
        <v>832</v>
      </c>
      <c r="U348" s="299" t="s">
        <v>832</v>
      </c>
      <c r="V348" s="299" t="s">
        <v>832</v>
      </c>
      <c r="W348" s="299" t="s">
        <v>832</v>
      </c>
      <c r="X348" s="299" t="s">
        <v>832</v>
      </c>
      <c r="Y348" s="257"/>
    </row>
    <row r="349" spans="1:25" ht="12.75" customHeight="1" x14ac:dyDescent="0.2">
      <c r="A349" s="229" t="s">
        <v>705</v>
      </c>
      <c r="B349" s="247"/>
      <c r="C349" s="280">
        <v>336</v>
      </c>
      <c r="D349" s="249" t="s">
        <v>1561</v>
      </c>
      <c r="E349" s="249" t="s">
        <v>1562</v>
      </c>
      <c r="F349" s="249" t="s">
        <v>877</v>
      </c>
      <c r="G349" s="281" t="s">
        <v>813</v>
      </c>
      <c r="H349" s="250">
        <v>234300.91</v>
      </c>
      <c r="I349" s="250"/>
      <c r="J349" s="250">
        <v>224447.1115</v>
      </c>
      <c r="K349" s="250"/>
      <c r="L349" s="250">
        <v>155091.41</v>
      </c>
      <c r="M349" s="251">
        <f t="shared" si="15"/>
        <v>4.2056168283768104E-2</v>
      </c>
      <c r="N349" s="251">
        <f t="shared" si="16"/>
        <v>0.30900687933335241</v>
      </c>
      <c r="O349" s="250">
        <v>165129.34</v>
      </c>
      <c r="P349" s="251">
        <f t="shared" si="17"/>
        <v>6.4722669037569472E-2</v>
      </c>
      <c r="Q349" s="251" t="s">
        <v>805</v>
      </c>
      <c r="R349" s="258"/>
      <c r="S349" s="258" t="s">
        <v>806</v>
      </c>
      <c r="T349" s="258" t="s">
        <v>807</v>
      </c>
      <c r="U349" s="282" t="s">
        <v>823</v>
      </c>
      <c r="V349" s="285">
        <v>824</v>
      </c>
      <c r="W349" s="286" t="s">
        <v>816</v>
      </c>
      <c r="X349" s="286" t="s">
        <v>824</v>
      </c>
      <c r="Y349" s="257"/>
    </row>
    <row r="350" spans="1:25" ht="12.75" customHeight="1" x14ac:dyDescent="0.2">
      <c r="A350" s="229" t="s">
        <v>705</v>
      </c>
      <c r="B350" s="247"/>
      <c r="C350" s="280">
        <v>337</v>
      </c>
      <c r="D350" s="249" t="s">
        <v>1563</v>
      </c>
      <c r="E350" s="249" t="s">
        <v>1564</v>
      </c>
      <c r="F350" s="249" t="s">
        <v>877</v>
      </c>
      <c r="G350" s="281" t="s">
        <v>813</v>
      </c>
      <c r="H350" s="250">
        <v>25361.11</v>
      </c>
      <c r="I350" s="250"/>
      <c r="J350" s="250">
        <v>24294.519399999997</v>
      </c>
      <c r="K350" s="250"/>
      <c r="L350" s="250">
        <v>25361.33</v>
      </c>
      <c r="M350" s="251">
        <f t="shared" si="15"/>
        <v>4.2056148173325349E-2</v>
      </c>
      <c r="N350" s="251">
        <f t="shared" si="16"/>
        <v>4.3911574558663811E-2</v>
      </c>
      <c r="O350" s="250">
        <v>26567.519999999997</v>
      </c>
      <c r="P350" s="251">
        <f t="shared" si="17"/>
        <v>4.7560202875795356E-2</v>
      </c>
      <c r="Q350" s="251" t="s">
        <v>805</v>
      </c>
      <c r="R350" s="258"/>
      <c r="S350" s="258" t="s">
        <v>806</v>
      </c>
      <c r="T350" s="258" t="s">
        <v>807</v>
      </c>
      <c r="U350" s="282" t="s">
        <v>814</v>
      </c>
      <c r="V350" s="285">
        <v>103</v>
      </c>
      <c r="W350" s="286" t="s">
        <v>874</v>
      </c>
      <c r="X350" s="286" t="s">
        <v>815</v>
      </c>
      <c r="Y350" s="257"/>
    </row>
    <row r="351" spans="1:25" ht="12.75" customHeight="1" x14ac:dyDescent="0.2">
      <c r="A351" s="229" t="s">
        <v>705</v>
      </c>
      <c r="B351" s="247"/>
      <c r="C351" s="280">
        <v>338</v>
      </c>
      <c r="D351" s="249" t="s">
        <v>1565</v>
      </c>
      <c r="E351" s="249" t="s">
        <v>1566</v>
      </c>
      <c r="F351" s="249" t="s">
        <v>1002</v>
      </c>
      <c r="G351" s="297" t="s">
        <v>707</v>
      </c>
      <c r="H351" s="250">
        <v>0</v>
      </c>
      <c r="I351" s="250"/>
      <c r="J351" s="250">
        <v>0</v>
      </c>
      <c r="K351" s="250"/>
      <c r="L351" s="250">
        <v>0</v>
      </c>
      <c r="M351" s="251" t="str">
        <f t="shared" si="15"/>
        <v>NA</v>
      </c>
      <c r="N351" s="251" t="str">
        <f t="shared" si="16"/>
        <v>NA</v>
      </c>
      <c r="O351" s="250">
        <v>0</v>
      </c>
      <c r="P351" s="251" t="str">
        <f t="shared" si="17"/>
        <v>NA</v>
      </c>
      <c r="Q351" s="298" t="s">
        <v>848</v>
      </c>
      <c r="R351" s="299" t="s">
        <v>849</v>
      </c>
      <c r="S351" s="299" t="s">
        <v>832</v>
      </c>
      <c r="T351" s="299" t="s">
        <v>832</v>
      </c>
      <c r="U351" s="299" t="s">
        <v>832</v>
      </c>
      <c r="V351" s="299" t="s">
        <v>832</v>
      </c>
      <c r="W351" s="299" t="s">
        <v>832</v>
      </c>
      <c r="X351" s="299" t="s">
        <v>832</v>
      </c>
      <c r="Y351" s="257"/>
    </row>
    <row r="352" spans="1:25" ht="12.75" customHeight="1" x14ac:dyDescent="0.2">
      <c r="A352" s="229" t="s">
        <v>705</v>
      </c>
      <c r="B352" s="247"/>
      <c r="C352" s="280">
        <v>339</v>
      </c>
      <c r="D352" s="249" t="s">
        <v>1567</v>
      </c>
      <c r="E352" s="249" t="s">
        <v>1568</v>
      </c>
      <c r="F352" s="249" t="s">
        <v>830</v>
      </c>
      <c r="G352" s="297" t="s">
        <v>707</v>
      </c>
      <c r="H352" s="250">
        <v>0</v>
      </c>
      <c r="I352" s="250"/>
      <c r="J352" s="250">
        <v>0</v>
      </c>
      <c r="K352" s="250"/>
      <c r="L352" s="250">
        <v>0</v>
      </c>
      <c r="M352" s="251" t="str">
        <f t="shared" si="15"/>
        <v>NA</v>
      </c>
      <c r="N352" s="251" t="str">
        <f t="shared" si="16"/>
        <v>NA</v>
      </c>
      <c r="O352" s="250">
        <v>0</v>
      </c>
      <c r="P352" s="251" t="str">
        <f t="shared" si="17"/>
        <v>NA</v>
      </c>
      <c r="Q352" s="298" t="s">
        <v>848</v>
      </c>
      <c r="R352" s="299" t="s">
        <v>849</v>
      </c>
      <c r="S352" s="299" t="s">
        <v>832</v>
      </c>
      <c r="T352" s="299" t="s">
        <v>832</v>
      </c>
      <c r="U352" s="299" t="s">
        <v>832</v>
      </c>
      <c r="V352" s="299" t="s">
        <v>832</v>
      </c>
      <c r="W352" s="299" t="s">
        <v>832</v>
      </c>
      <c r="X352" s="299" t="s">
        <v>832</v>
      </c>
      <c r="Y352" s="257"/>
    </row>
    <row r="353" spans="1:25" ht="12.75" customHeight="1" x14ac:dyDescent="0.2">
      <c r="A353" s="229" t="s">
        <v>705</v>
      </c>
      <c r="B353" s="247"/>
      <c r="C353" s="280">
        <v>340</v>
      </c>
      <c r="D353" s="249" t="s">
        <v>1569</v>
      </c>
      <c r="E353" s="249" t="s">
        <v>1570</v>
      </c>
      <c r="F353" s="249" t="s">
        <v>858</v>
      </c>
      <c r="G353" s="281" t="s">
        <v>813</v>
      </c>
      <c r="H353" s="250">
        <v>142244.06</v>
      </c>
      <c r="I353" s="250"/>
      <c r="J353" s="250">
        <v>103590.58849999998</v>
      </c>
      <c r="K353" s="250"/>
      <c r="L353" s="250">
        <v>188665.86000000007</v>
      </c>
      <c r="M353" s="251">
        <f t="shared" si="15"/>
        <v>0.27174049658031424</v>
      </c>
      <c r="N353" s="251">
        <f t="shared" si="16"/>
        <v>0.82126448678298714</v>
      </c>
      <c r="O353" s="250">
        <v>192535.91</v>
      </c>
      <c r="P353" s="251">
        <f t="shared" si="17"/>
        <v>2.0512720213397E-2</v>
      </c>
      <c r="Q353" s="251" t="s">
        <v>805</v>
      </c>
      <c r="R353" s="258"/>
      <c r="S353" s="258" t="s">
        <v>806</v>
      </c>
      <c r="T353" s="258" t="s">
        <v>807</v>
      </c>
      <c r="U353" s="282" t="s">
        <v>814</v>
      </c>
      <c r="V353" s="285">
        <v>514</v>
      </c>
      <c r="W353" s="286" t="s">
        <v>824</v>
      </c>
      <c r="X353" s="286" t="s">
        <v>824</v>
      </c>
      <c r="Y353" s="257"/>
    </row>
    <row r="354" spans="1:25" ht="12.75" customHeight="1" x14ac:dyDescent="0.2">
      <c r="A354" s="229" t="s">
        <v>705</v>
      </c>
      <c r="B354" s="247"/>
      <c r="C354" s="280">
        <v>341</v>
      </c>
      <c r="D354" s="249" t="s">
        <v>1571</v>
      </c>
      <c r="E354" s="249" t="s">
        <v>1572</v>
      </c>
      <c r="F354" s="249" t="s">
        <v>890</v>
      </c>
      <c r="G354" s="281" t="s">
        <v>813</v>
      </c>
      <c r="H354" s="250">
        <v>172135.03</v>
      </c>
      <c r="I354" s="250"/>
      <c r="J354" s="250">
        <v>154774.89000000001</v>
      </c>
      <c r="K354" s="250"/>
      <c r="L354" s="250">
        <v>164852.34</v>
      </c>
      <c r="M354" s="251">
        <f t="shared" si="15"/>
        <v>0.10085187192868288</v>
      </c>
      <c r="N354" s="251">
        <f t="shared" si="16"/>
        <v>6.5110367708870492E-2</v>
      </c>
      <c r="O354" s="250">
        <v>167647.35</v>
      </c>
      <c r="P354" s="251">
        <f t="shared" si="17"/>
        <v>1.6954627395643941E-2</v>
      </c>
      <c r="Q354" s="251" t="s">
        <v>805</v>
      </c>
      <c r="R354" s="258"/>
      <c r="S354" s="258" t="s">
        <v>806</v>
      </c>
      <c r="T354" s="258" t="s">
        <v>807</v>
      </c>
      <c r="U354" s="282" t="s">
        <v>823</v>
      </c>
      <c r="V354" s="285">
        <v>824</v>
      </c>
      <c r="W354" s="286" t="s">
        <v>815</v>
      </c>
      <c r="X354" s="286" t="s">
        <v>816</v>
      </c>
      <c r="Y354" s="257"/>
    </row>
    <row r="355" spans="1:25" ht="12.75" customHeight="1" x14ac:dyDescent="0.2">
      <c r="A355" s="229" t="s">
        <v>705</v>
      </c>
      <c r="B355" s="247"/>
      <c r="C355" s="280">
        <v>342</v>
      </c>
      <c r="D355" s="249" t="s">
        <v>1573</v>
      </c>
      <c r="E355" s="249" t="s">
        <v>1574</v>
      </c>
      <c r="F355" s="249" t="s">
        <v>819</v>
      </c>
      <c r="G355" s="281" t="s">
        <v>813</v>
      </c>
      <c r="H355" s="250">
        <v>915421.64000000013</v>
      </c>
      <c r="I355" s="250"/>
      <c r="J355" s="250">
        <v>780507.42489999987</v>
      </c>
      <c r="K355" s="250"/>
      <c r="L355" s="250">
        <v>669088.89</v>
      </c>
      <c r="M355" s="251">
        <f t="shared" si="15"/>
        <v>0.14737931594013906</v>
      </c>
      <c r="N355" s="251">
        <f t="shared" si="16"/>
        <v>0.1427514093338382</v>
      </c>
      <c r="O355" s="250">
        <v>686064.81000000017</v>
      </c>
      <c r="P355" s="251">
        <f t="shared" si="17"/>
        <v>2.5371696128447384E-2</v>
      </c>
      <c r="Q355" s="251" t="s">
        <v>805</v>
      </c>
      <c r="R355" s="258"/>
      <c r="S355" s="258" t="s">
        <v>806</v>
      </c>
      <c r="T355" s="258" t="s">
        <v>807</v>
      </c>
      <c r="U355" s="282" t="s">
        <v>823</v>
      </c>
      <c r="V355" s="285">
        <v>824</v>
      </c>
      <c r="W355" s="286" t="s">
        <v>815</v>
      </c>
      <c r="X355" s="286" t="s">
        <v>816</v>
      </c>
      <c r="Y355" s="257"/>
    </row>
    <row r="356" spans="1:25" ht="12.75" customHeight="1" x14ac:dyDescent="0.2">
      <c r="A356" s="229" t="s">
        <v>705</v>
      </c>
      <c r="B356" s="247"/>
      <c r="C356" s="280">
        <v>343</v>
      </c>
      <c r="D356" s="249" t="s">
        <v>1575</v>
      </c>
      <c r="E356" s="249" t="s">
        <v>1576</v>
      </c>
      <c r="F356" s="249" t="s">
        <v>943</v>
      </c>
      <c r="G356" s="297" t="s">
        <v>707</v>
      </c>
      <c r="H356" s="250">
        <v>0</v>
      </c>
      <c r="I356" s="250"/>
      <c r="J356" s="250">
        <v>0</v>
      </c>
      <c r="K356" s="250"/>
      <c r="L356" s="250">
        <v>0</v>
      </c>
      <c r="M356" s="251" t="str">
        <f t="shared" si="15"/>
        <v>NA</v>
      </c>
      <c r="N356" s="251" t="str">
        <f t="shared" si="16"/>
        <v>NA</v>
      </c>
      <c r="O356" s="250">
        <v>0</v>
      </c>
      <c r="P356" s="251" t="str">
        <f t="shared" si="17"/>
        <v>NA</v>
      </c>
      <c r="Q356" s="298" t="s">
        <v>848</v>
      </c>
      <c r="R356" s="299" t="s">
        <v>849</v>
      </c>
      <c r="S356" s="299" t="s">
        <v>832</v>
      </c>
      <c r="T356" s="299" t="s">
        <v>832</v>
      </c>
      <c r="U356" s="299" t="s">
        <v>832</v>
      </c>
      <c r="V356" s="299" t="s">
        <v>832</v>
      </c>
      <c r="W356" s="299" t="s">
        <v>832</v>
      </c>
      <c r="X356" s="299" t="s">
        <v>832</v>
      </c>
      <c r="Y356" s="257"/>
    </row>
    <row r="357" spans="1:25" ht="12.75" customHeight="1" x14ac:dyDescent="0.2">
      <c r="A357" s="229" t="s">
        <v>705</v>
      </c>
      <c r="B357" s="247"/>
      <c r="C357" s="280">
        <v>344</v>
      </c>
      <c r="D357" s="249" t="s">
        <v>1577</v>
      </c>
      <c r="E357" s="249" t="s">
        <v>1578</v>
      </c>
      <c r="F357" s="249" t="s">
        <v>1165</v>
      </c>
      <c r="G357" s="281" t="s">
        <v>804</v>
      </c>
      <c r="H357" s="250">
        <v>0</v>
      </c>
      <c r="I357" s="250"/>
      <c r="J357" s="250">
        <v>11350.184999999999</v>
      </c>
      <c r="K357" s="250"/>
      <c r="L357" s="250">
        <v>7864.04</v>
      </c>
      <c r="M357" s="251" t="str">
        <f t="shared" si="15"/>
        <v>NA</v>
      </c>
      <c r="N357" s="251">
        <f t="shared" si="16"/>
        <v>0.3071443328897282</v>
      </c>
      <c r="O357" s="250">
        <v>8440.6</v>
      </c>
      <c r="P357" s="251">
        <f t="shared" si="17"/>
        <v>7.3316005513705471E-2</v>
      </c>
      <c r="Q357" s="251" t="s">
        <v>805</v>
      </c>
      <c r="R357" s="258"/>
      <c r="S357" s="258" t="s">
        <v>840</v>
      </c>
      <c r="T357" s="258" t="s">
        <v>841</v>
      </c>
      <c r="U357" s="282" t="s">
        <v>841</v>
      </c>
      <c r="V357" s="283" t="s">
        <v>809</v>
      </c>
      <c r="W357" s="284" t="s">
        <v>809</v>
      </c>
      <c r="X357" s="284" t="s">
        <v>809</v>
      </c>
      <c r="Y357" s="257"/>
    </row>
    <row r="358" spans="1:25" ht="12.75" customHeight="1" x14ac:dyDescent="0.2">
      <c r="A358" s="229" t="s">
        <v>705</v>
      </c>
      <c r="B358" s="247"/>
      <c r="C358" s="280">
        <v>345</v>
      </c>
      <c r="D358" s="249" t="s">
        <v>1579</v>
      </c>
      <c r="E358" s="249" t="s">
        <v>1580</v>
      </c>
      <c r="F358" s="249" t="s">
        <v>1165</v>
      </c>
      <c r="G358" s="281" t="s">
        <v>804</v>
      </c>
      <c r="H358" s="250">
        <v>109462.43</v>
      </c>
      <c r="I358" s="250"/>
      <c r="J358" s="250">
        <v>104858.85620000001</v>
      </c>
      <c r="K358" s="250"/>
      <c r="L358" s="250">
        <v>95639.680000000008</v>
      </c>
      <c r="M358" s="251">
        <f t="shared" si="15"/>
        <v>4.2056199556322511E-2</v>
      </c>
      <c r="N358" s="251">
        <f t="shared" si="16"/>
        <v>8.7919862318696557E-2</v>
      </c>
      <c r="O358" s="250">
        <v>102651.54999999999</v>
      </c>
      <c r="P358" s="251">
        <f t="shared" si="17"/>
        <v>7.331548997236273E-2</v>
      </c>
      <c r="Q358" s="251" t="s">
        <v>805</v>
      </c>
      <c r="R358" s="258"/>
      <c r="S358" s="258" t="s">
        <v>806</v>
      </c>
      <c r="T358" s="258" t="s">
        <v>807</v>
      </c>
      <c r="U358" s="282" t="s">
        <v>808</v>
      </c>
      <c r="V358" s="283" t="s">
        <v>809</v>
      </c>
      <c r="W358" s="284" t="s">
        <v>809</v>
      </c>
      <c r="X358" s="284" t="s">
        <v>809</v>
      </c>
      <c r="Y358" s="257"/>
    </row>
    <row r="359" spans="1:25" ht="12.75" customHeight="1" x14ac:dyDescent="0.2">
      <c r="A359" s="229" t="s">
        <v>705</v>
      </c>
      <c r="B359" s="247"/>
      <c r="C359" s="280">
        <v>346</v>
      </c>
      <c r="D359" s="296" t="s">
        <v>1581</v>
      </c>
      <c r="E359" s="296" t="s">
        <v>1582</v>
      </c>
      <c r="F359" s="296" t="s">
        <v>1069</v>
      </c>
      <c r="G359" s="297" t="s">
        <v>707</v>
      </c>
      <c r="H359" s="250">
        <v>0</v>
      </c>
      <c r="I359" s="250"/>
      <c r="J359" s="250">
        <v>0</v>
      </c>
      <c r="K359" s="250"/>
      <c r="L359" s="250">
        <v>0</v>
      </c>
      <c r="M359" s="251" t="str">
        <f t="shared" si="15"/>
        <v>NA</v>
      </c>
      <c r="N359" s="251" t="str">
        <f t="shared" si="16"/>
        <v>NA</v>
      </c>
      <c r="O359" s="250">
        <v>0</v>
      </c>
      <c r="P359" s="251" t="str">
        <f t="shared" si="17"/>
        <v>NA</v>
      </c>
      <c r="Q359" s="298" t="s">
        <v>848</v>
      </c>
      <c r="R359" s="299" t="s">
        <v>849</v>
      </c>
      <c r="S359" s="299" t="s">
        <v>809</v>
      </c>
      <c r="T359" s="299" t="s">
        <v>809</v>
      </c>
      <c r="U359" s="299" t="s">
        <v>832</v>
      </c>
      <c r="V359" s="283" t="s">
        <v>809</v>
      </c>
      <c r="W359" s="284" t="s">
        <v>809</v>
      </c>
      <c r="X359" s="284" t="s">
        <v>809</v>
      </c>
      <c r="Y359" s="257"/>
    </row>
    <row r="360" spans="1:25" ht="12.75" customHeight="1" x14ac:dyDescent="0.2">
      <c r="A360" s="229" t="s">
        <v>705</v>
      </c>
      <c r="B360" s="247"/>
      <c r="C360" s="280">
        <v>347</v>
      </c>
      <c r="D360" s="249" t="s">
        <v>1583</v>
      </c>
      <c r="E360" s="249" t="s">
        <v>1584</v>
      </c>
      <c r="F360" s="249" t="s">
        <v>1211</v>
      </c>
      <c r="G360" s="281" t="s">
        <v>813</v>
      </c>
      <c r="H360" s="250">
        <v>34893.5</v>
      </c>
      <c r="I360" s="250"/>
      <c r="J360" s="250">
        <v>33426.032800000001</v>
      </c>
      <c r="K360" s="250"/>
      <c r="L360" s="250">
        <v>34893.879999999997</v>
      </c>
      <c r="M360" s="251">
        <f t="shared" si="15"/>
        <v>4.2055603479157988E-2</v>
      </c>
      <c r="N360" s="251">
        <f t="shared" si="16"/>
        <v>4.3913293832464513E-2</v>
      </c>
      <c r="O360" s="250">
        <v>36634.15</v>
      </c>
      <c r="P360" s="251">
        <f t="shared" si="17"/>
        <v>4.9873215589667994E-2</v>
      </c>
      <c r="Q360" s="251" t="s">
        <v>805</v>
      </c>
      <c r="R360" s="258"/>
      <c r="S360" s="258" t="s">
        <v>806</v>
      </c>
      <c r="T360" s="299" t="s">
        <v>809</v>
      </c>
      <c r="U360" s="282" t="s">
        <v>814</v>
      </c>
      <c r="V360" s="285">
        <v>118</v>
      </c>
      <c r="W360" s="286" t="s">
        <v>816</v>
      </c>
      <c r="X360" s="286" t="s">
        <v>816</v>
      </c>
      <c r="Y360" s="257"/>
    </row>
    <row r="361" spans="1:25" ht="12.75" customHeight="1" x14ac:dyDescent="0.2">
      <c r="A361" s="229" t="s">
        <v>705</v>
      </c>
      <c r="B361" s="247"/>
      <c r="C361" s="280">
        <v>348</v>
      </c>
      <c r="D361" s="249" t="s">
        <v>1585</v>
      </c>
      <c r="E361" s="249" t="s">
        <v>1586</v>
      </c>
      <c r="F361" s="249" t="s">
        <v>855</v>
      </c>
      <c r="G361" s="297" t="s">
        <v>707</v>
      </c>
      <c r="H361" s="250">
        <v>0</v>
      </c>
      <c r="I361" s="250"/>
      <c r="J361" s="250">
        <v>0</v>
      </c>
      <c r="K361" s="250"/>
      <c r="L361" s="250">
        <v>0</v>
      </c>
      <c r="M361" s="251" t="str">
        <f t="shared" si="15"/>
        <v>NA</v>
      </c>
      <c r="N361" s="251" t="str">
        <f t="shared" si="16"/>
        <v>NA</v>
      </c>
      <c r="O361" s="250">
        <v>0</v>
      </c>
      <c r="P361" s="251" t="str">
        <f t="shared" si="17"/>
        <v>NA</v>
      </c>
      <c r="Q361" s="298" t="s">
        <v>848</v>
      </c>
      <c r="R361" s="299" t="s">
        <v>849</v>
      </c>
      <c r="S361" s="299" t="s">
        <v>832</v>
      </c>
      <c r="T361" s="299" t="s">
        <v>832</v>
      </c>
      <c r="U361" s="299" t="s">
        <v>832</v>
      </c>
      <c r="V361" s="285">
        <v>1410</v>
      </c>
      <c r="W361" s="286" t="s">
        <v>912</v>
      </c>
      <c r="X361" s="286" t="s">
        <v>874</v>
      </c>
      <c r="Y361" s="257"/>
    </row>
    <row r="362" spans="1:25" ht="12.75" customHeight="1" x14ac:dyDescent="0.2">
      <c r="A362" s="229" t="s">
        <v>705</v>
      </c>
      <c r="B362" s="247"/>
      <c r="C362" s="280">
        <v>349</v>
      </c>
      <c r="D362" s="249" t="s">
        <v>1587</v>
      </c>
      <c r="E362" s="249" t="s">
        <v>1588</v>
      </c>
      <c r="F362" s="249" t="s">
        <v>1214</v>
      </c>
      <c r="G362" s="281" t="s">
        <v>813</v>
      </c>
      <c r="H362" s="250">
        <v>36762.990000000005</v>
      </c>
      <c r="I362" s="250"/>
      <c r="J362" s="250">
        <v>17014.959200000001</v>
      </c>
      <c r="K362" s="250"/>
      <c r="L362" s="250">
        <v>19565.510000000002</v>
      </c>
      <c r="M362" s="251">
        <f t="shared" si="15"/>
        <v>0.53717150862865071</v>
      </c>
      <c r="N362" s="251">
        <f t="shared" si="16"/>
        <v>0.14990049461887636</v>
      </c>
      <c r="O362" s="250">
        <v>20999.97</v>
      </c>
      <c r="P362" s="251">
        <f t="shared" si="17"/>
        <v>7.331574796670258E-2</v>
      </c>
      <c r="Q362" s="251" t="s">
        <v>805</v>
      </c>
      <c r="R362" s="258"/>
      <c r="S362" s="258" t="s">
        <v>806</v>
      </c>
      <c r="T362" s="258" t="s">
        <v>807</v>
      </c>
      <c r="U362" s="282" t="s">
        <v>814</v>
      </c>
      <c r="V362" s="283" t="s">
        <v>809</v>
      </c>
      <c r="W362" s="284" t="s">
        <v>809</v>
      </c>
      <c r="X362" s="284" t="s">
        <v>809</v>
      </c>
      <c r="Y362" s="257"/>
    </row>
    <row r="363" spans="1:25" ht="12.75" customHeight="1" x14ac:dyDescent="0.2">
      <c r="A363" s="229" t="s">
        <v>705</v>
      </c>
      <c r="B363" s="247"/>
      <c r="C363" s="280">
        <v>350</v>
      </c>
      <c r="D363" s="249" t="s">
        <v>1589</v>
      </c>
      <c r="E363" s="249" t="s">
        <v>1590</v>
      </c>
      <c r="F363" s="249" t="s">
        <v>1021</v>
      </c>
      <c r="G363" s="281" t="s">
        <v>813</v>
      </c>
      <c r="H363" s="250">
        <v>44208.11</v>
      </c>
      <c r="I363" s="250"/>
      <c r="J363" s="250">
        <v>42348.903100000003</v>
      </c>
      <c r="K363" s="250"/>
      <c r="L363" s="250">
        <v>44298.58</v>
      </c>
      <c r="M363" s="251">
        <f t="shared" si="15"/>
        <v>4.2055787953839179E-2</v>
      </c>
      <c r="N363" s="251">
        <f t="shared" si="16"/>
        <v>4.6038427380188707E-2</v>
      </c>
      <c r="O363" s="250">
        <v>46432.619999999995</v>
      </c>
      <c r="P363" s="251">
        <f t="shared" si="17"/>
        <v>4.8174004674641793E-2</v>
      </c>
      <c r="Q363" s="251" t="s">
        <v>805</v>
      </c>
      <c r="R363" s="258"/>
      <c r="S363" s="258" t="s">
        <v>904</v>
      </c>
      <c r="T363" s="258" t="s">
        <v>807</v>
      </c>
      <c r="U363" s="282" t="s">
        <v>814</v>
      </c>
      <c r="V363" s="285">
        <v>106</v>
      </c>
      <c r="W363" s="286" t="s">
        <v>824</v>
      </c>
      <c r="X363" s="286" t="s">
        <v>824</v>
      </c>
      <c r="Y363" s="257"/>
    </row>
    <row r="364" spans="1:25" ht="12.75" customHeight="1" x14ac:dyDescent="0.2">
      <c r="A364" s="229" t="s">
        <v>705</v>
      </c>
      <c r="B364" s="247"/>
      <c r="C364" s="280">
        <v>351</v>
      </c>
      <c r="D364" s="249" t="s">
        <v>1591</v>
      </c>
      <c r="E364" s="249" t="s">
        <v>1592</v>
      </c>
      <c r="F364" s="249" t="s">
        <v>1002</v>
      </c>
      <c r="G364" s="297" t="s">
        <v>707</v>
      </c>
      <c r="H364" s="250">
        <v>0</v>
      </c>
      <c r="I364" s="250"/>
      <c r="J364" s="250">
        <v>0</v>
      </c>
      <c r="K364" s="250"/>
      <c r="L364" s="250">
        <v>0</v>
      </c>
      <c r="M364" s="251" t="str">
        <f t="shared" si="15"/>
        <v>NA</v>
      </c>
      <c r="N364" s="251" t="str">
        <f t="shared" si="16"/>
        <v>NA</v>
      </c>
      <c r="O364" s="250">
        <v>0</v>
      </c>
      <c r="P364" s="251" t="str">
        <f t="shared" si="17"/>
        <v>NA</v>
      </c>
      <c r="Q364" s="298" t="s">
        <v>848</v>
      </c>
      <c r="R364" s="299" t="s">
        <v>849</v>
      </c>
      <c r="S364" s="299" t="s">
        <v>832</v>
      </c>
      <c r="T364" s="299" t="s">
        <v>832</v>
      </c>
      <c r="U364" s="299" t="s">
        <v>832</v>
      </c>
      <c r="V364" s="299" t="s">
        <v>832</v>
      </c>
      <c r="W364" s="299" t="s">
        <v>832</v>
      </c>
      <c r="X364" s="299" t="s">
        <v>832</v>
      </c>
      <c r="Y364" s="257"/>
    </row>
    <row r="365" spans="1:25" ht="12.75" customHeight="1" x14ac:dyDescent="0.2">
      <c r="A365" s="229" t="s">
        <v>705</v>
      </c>
      <c r="B365" s="247"/>
      <c r="C365" s="280">
        <v>352</v>
      </c>
      <c r="D365" s="249" t="s">
        <v>1593</v>
      </c>
      <c r="E365" s="249" t="s">
        <v>1594</v>
      </c>
      <c r="F365" s="249" t="s">
        <v>883</v>
      </c>
      <c r="G365" s="297" t="s">
        <v>707</v>
      </c>
      <c r="H365" s="250">
        <v>0</v>
      </c>
      <c r="I365" s="250"/>
      <c r="J365" s="250">
        <v>0</v>
      </c>
      <c r="K365" s="250"/>
      <c r="L365" s="250">
        <v>0</v>
      </c>
      <c r="M365" s="251" t="str">
        <f t="shared" si="15"/>
        <v>NA</v>
      </c>
      <c r="N365" s="251" t="str">
        <f t="shared" si="16"/>
        <v>NA</v>
      </c>
      <c r="O365" s="250">
        <v>0</v>
      </c>
      <c r="P365" s="251" t="str">
        <f t="shared" si="17"/>
        <v>NA</v>
      </c>
      <c r="Q365" s="298" t="s">
        <v>848</v>
      </c>
      <c r="R365" s="299" t="s">
        <v>849</v>
      </c>
      <c r="S365" s="258" t="s">
        <v>925</v>
      </c>
      <c r="T365" s="299" t="s">
        <v>809</v>
      </c>
      <c r="U365" s="299" t="s">
        <v>832</v>
      </c>
      <c r="V365" s="285">
        <v>1541</v>
      </c>
      <c r="W365" s="286" t="s">
        <v>816</v>
      </c>
      <c r="X365" s="286" t="s">
        <v>816</v>
      </c>
      <c r="Y365" s="257"/>
    </row>
    <row r="366" spans="1:25" ht="12.75" customHeight="1" x14ac:dyDescent="0.2">
      <c r="A366" s="229" t="s">
        <v>705</v>
      </c>
      <c r="B366" s="247"/>
      <c r="C366" s="280">
        <v>353</v>
      </c>
      <c r="D366" s="249" t="s">
        <v>1595</v>
      </c>
      <c r="E366" s="249" t="s">
        <v>1596</v>
      </c>
      <c r="F366" s="249" t="s">
        <v>883</v>
      </c>
      <c r="G366" s="297" t="s">
        <v>707</v>
      </c>
      <c r="H366" s="250">
        <v>0</v>
      </c>
      <c r="I366" s="250"/>
      <c r="J366" s="250">
        <v>0</v>
      </c>
      <c r="K366" s="250"/>
      <c r="L366" s="250">
        <v>0</v>
      </c>
      <c r="M366" s="251" t="str">
        <f t="shared" si="15"/>
        <v>NA</v>
      </c>
      <c r="N366" s="251" t="str">
        <f t="shared" si="16"/>
        <v>NA</v>
      </c>
      <c r="O366" s="250">
        <v>0</v>
      </c>
      <c r="P366" s="251" t="str">
        <f t="shared" si="17"/>
        <v>NA</v>
      </c>
      <c r="Q366" s="298" t="s">
        <v>848</v>
      </c>
      <c r="R366" s="299" t="s">
        <v>849</v>
      </c>
      <c r="S366" s="299" t="s">
        <v>832</v>
      </c>
      <c r="T366" s="299" t="s">
        <v>832</v>
      </c>
      <c r="U366" s="299" t="s">
        <v>832</v>
      </c>
      <c r="V366" s="299" t="s">
        <v>832</v>
      </c>
      <c r="W366" s="299" t="s">
        <v>832</v>
      </c>
      <c r="X366" s="299" t="s">
        <v>832</v>
      </c>
      <c r="Y366" s="257"/>
    </row>
    <row r="367" spans="1:25" ht="12.75" customHeight="1" x14ac:dyDescent="0.2">
      <c r="A367" s="229" t="s">
        <v>705</v>
      </c>
      <c r="B367" s="247"/>
      <c r="C367" s="300">
        <v>354</v>
      </c>
      <c r="D367" s="301" t="s">
        <v>1597</v>
      </c>
      <c r="E367" s="301" t="s">
        <v>1598</v>
      </c>
      <c r="F367" s="301" t="s">
        <v>1067</v>
      </c>
      <c r="G367" s="326" t="s">
        <v>804</v>
      </c>
      <c r="H367" s="303">
        <v>0</v>
      </c>
      <c r="I367" s="303"/>
      <c r="J367" s="303">
        <v>0</v>
      </c>
      <c r="K367" s="303"/>
      <c r="L367" s="303">
        <v>0</v>
      </c>
      <c r="M367" s="304" t="str">
        <f t="shared" si="15"/>
        <v>NA</v>
      </c>
      <c r="N367" s="304" t="str">
        <f t="shared" si="16"/>
        <v>NA</v>
      </c>
      <c r="O367" s="303">
        <v>0</v>
      </c>
      <c r="P367" s="304" t="str">
        <f t="shared" si="17"/>
        <v>NA</v>
      </c>
      <c r="Q367" s="304" t="s">
        <v>707</v>
      </c>
      <c r="R367" s="305" t="s">
        <v>887</v>
      </c>
      <c r="S367" s="306" t="s">
        <v>832</v>
      </c>
      <c r="T367" s="306" t="s">
        <v>832</v>
      </c>
      <c r="U367" s="306" t="s">
        <v>832</v>
      </c>
      <c r="V367" s="307" t="s">
        <v>809</v>
      </c>
      <c r="W367" s="308" t="s">
        <v>809</v>
      </c>
      <c r="X367" s="308" t="s">
        <v>809</v>
      </c>
      <c r="Y367" s="257"/>
    </row>
    <row r="368" spans="1:25" ht="12.75" customHeight="1" x14ac:dyDescent="0.2">
      <c r="A368" s="229" t="s">
        <v>705</v>
      </c>
      <c r="B368" s="247"/>
      <c r="C368" s="280">
        <v>355</v>
      </c>
      <c r="D368" s="249" t="s">
        <v>1599</v>
      </c>
      <c r="E368" s="249" t="s">
        <v>1600</v>
      </c>
      <c r="F368" s="249" t="s">
        <v>844</v>
      </c>
      <c r="G368" s="281" t="s">
        <v>813</v>
      </c>
      <c r="H368" s="250">
        <v>71659.209999999992</v>
      </c>
      <c r="I368" s="250"/>
      <c r="J368" s="250">
        <v>68645.491200000004</v>
      </c>
      <c r="K368" s="250"/>
      <c r="L368" s="250">
        <v>71660.239999999991</v>
      </c>
      <c r="M368" s="251">
        <f t="shared" si="15"/>
        <v>4.2056266040331566E-2</v>
      </c>
      <c r="N368" s="251">
        <f t="shared" si="16"/>
        <v>4.3917652088998185E-2</v>
      </c>
      <c r="O368" s="250">
        <v>78130.600000000006</v>
      </c>
      <c r="P368" s="251">
        <f t="shared" si="17"/>
        <v>9.0292189922891911E-2</v>
      </c>
      <c r="Q368" s="251" t="s">
        <v>805</v>
      </c>
      <c r="R368" s="258"/>
      <c r="S368" s="258" t="s">
        <v>806</v>
      </c>
      <c r="T368" s="299" t="s">
        <v>809</v>
      </c>
      <c r="U368" s="282" t="s">
        <v>814</v>
      </c>
      <c r="V368" s="285">
        <v>191</v>
      </c>
      <c r="W368" s="286" t="s">
        <v>816</v>
      </c>
      <c r="X368" s="286" t="s">
        <v>816</v>
      </c>
      <c r="Y368" s="257"/>
    </row>
    <row r="369" spans="1:25" ht="12.75" customHeight="1" x14ac:dyDescent="0.2">
      <c r="A369" s="229" t="s">
        <v>705</v>
      </c>
      <c r="B369" s="247"/>
      <c r="C369" s="280">
        <v>356</v>
      </c>
      <c r="D369" s="249" t="s">
        <v>1601</v>
      </c>
      <c r="E369" s="249" t="s">
        <v>1602</v>
      </c>
      <c r="F369" s="249" t="s">
        <v>886</v>
      </c>
      <c r="G369" s="281" t="s">
        <v>813</v>
      </c>
      <c r="H369" s="250">
        <v>42123.83</v>
      </c>
      <c r="I369" s="250"/>
      <c r="J369" s="250">
        <v>40352.268000000004</v>
      </c>
      <c r="K369" s="250"/>
      <c r="L369" s="250">
        <v>50623.94</v>
      </c>
      <c r="M369" s="251">
        <f t="shared" si="15"/>
        <v>4.2056052358012033E-2</v>
      </c>
      <c r="N369" s="251">
        <f t="shared" si="16"/>
        <v>0.25455005403909386</v>
      </c>
      <c r="O369" s="250">
        <v>53160.710000000006</v>
      </c>
      <c r="P369" s="251">
        <f t="shared" si="17"/>
        <v>5.0110086255633284E-2</v>
      </c>
      <c r="Q369" s="251" t="s">
        <v>805</v>
      </c>
      <c r="R369" s="258"/>
      <c r="S369" s="258" t="s">
        <v>806</v>
      </c>
      <c r="T369" s="258" t="s">
        <v>807</v>
      </c>
      <c r="U369" s="282" t="s">
        <v>823</v>
      </c>
      <c r="V369" s="285">
        <v>824</v>
      </c>
      <c r="W369" s="286" t="s">
        <v>816</v>
      </c>
      <c r="X369" s="286" t="s">
        <v>816</v>
      </c>
      <c r="Y369" s="257"/>
    </row>
    <row r="370" spans="1:25" ht="12.75" customHeight="1" x14ac:dyDescent="0.2">
      <c r="A370" s="229" t="s">
        <v>705</v>
      </c>
      <c r="B370" s="247"/>
      <c r="C370" s="280">
        <v>357</v>
      </c>
      <c r="D370" s="249" t="s">
        <v>1603</v>
      </c>
      <c r="E370" s="249" t="s">
        <v>1604</v>
      </c>
      <c r="F370" s="249" t="s">
        <v>931</v>
      </c>
      <c r="G370" s="281" t="s">
        <v>813</v>
      </c>
      <c r="H370" s="250">
        <v>12546.82</v>
      </c>
      <c r="I370" s="250"/>
      <c r="J370" s="250">
        <v>10319.1913</v>
      </c>
      <c r="K370" s="250"/>
      <c r="L370" s="250">
        <v>12380.22</v>
      </c>
      <c r="M370" s="251">
        <f t="shared" si="15"/>
        <v>0.17754528239027892</v>
      </c>
      <c r="N370" s="251">
        <f t="shared" si="16"/>
        <v>0.19972773447857284</v>
      </c>
      <c r="O370" s="250">
        <v>12587.119999999999</v>
      </c>
      <c r="P370" s="251">
        <f t="shared" si="17"/>
        <v>1.6712142433656239E-2</v>
      </c>
      <c r="Q370" s="251" t="s">
        <v>805</v>
      </c>
      <c r="R370" s="258"/>
      <c r="S370" s="258" t="s">
        <v>806</v>
      </c>
      <c r="T370" s="258" t="s">
        <v>807</v>
      </c>
      <c r="U370" s="282" t="s">
        <v>823</v>
      </c>
      <c r="V370" s="285">
        <v>826</v>
      </c>
      <c r="W370" s="286" t="s">
        <v>824</v>
      </c>
      <c r="X370" s="286" t="s">
        <v>824</v>
      </c>
      <c r="Y370" s="257"/>
    </row>
    <row r="371" spans="1:25" ht="12.75" customHeight="1" x14ac:dyDescent="0.2">
      <c r="A371" s="229" t="s">
        <v>705</v>
      </c>
      <c r="B371" s="247"/>
      <c r="C371" s="280">
        <v>358</v>
      </c>
      <c r="D371" s="249" t="s">
        <v>1605</v>
      </c>
      <c r="E371" s="249" t="s">
        <v>1606</v>
      </c>
      <c r="F371" s="249" t="s">
        <v>803</v>
      </c>
      <c r="G371" s="281" t="s">
        <v>804</v>
      </c>
      <c r="H371" s="250">
        <v>57452.229999999996</v>
      </c>
      <c r="I371" s="250"/>
      <c r="J371" s="250">
        <v>55036.0164</v>
      </c>
      <c r="K371" s="250"/>
      <c r="L371" s="250">
        <v>57452.649999999994</v>
      </c>
      <c r="M371" s="251">
        <f t="shared" si="15"/>
        <v>4.205604551816345E-2</v>
      </c>
      <c r="N371" s="251">
        <f t="shared" si="16"/>
        <v>4.3910038517976632E-2</v>
      </c>
      <c r="O371" s="250">
        <v>62238.229999999996</v>
      </c>
      <c r="P371" s="251">
        <f t="shared" si="17"/>
        <v>8.3296070764359909E-2</v>
      </c>
      <c r="Q371" s="251" t="s">
        <v>805</v>
      </c>
      <c r="R371" s="258"/>
      <c r="S371" s="258" t="s">
        <v>806</v>
      </c>
      <c r="T371" s="299" t="s">
        <v>809</v>
      </c>
      <c r="U371" s="282" t="s">
        <v>808</v>
      </c>
      <c r="V371" s="285">
        <v>116</v>
      </c>
      <c r="W371" s="286" t="s">
        <v>815</v>
      </c>
      <c r="X371" s="286" t="s">
        <v>816</v>
      </c>
      <c r="Y371" s="257"/>
    </row>
    <row r="372" spans="1:25" ht="12.75" customHeight="1" x14ac:dyDescent="0.2">
      <c r="A372" s="229" t="s">
        <v>705</v>
      </c>
      <c r="B372" s="247"/>
      <c r="C372" s="280">
        <v>359</v>
      </c>
      <c r="D372" s="249" t="s">
        <v>1607</v>
      </c>
      <c r="E372" s="249" t="s">
        <v>1608</v>
      </c>
      <c r="F372" s="249" t="s">
        <v>880</v>
      </c>
      <c r="G372" s="281" t="s">
        <v>813</v>
      </c>
      <c r="H372" s="250">
        <v>60537.319999999992</v>
      </c>
      <c r="I372" s="250"/>
      <c r="J372" s="250">
        <v>57991.3652</v>
      </c>
      <c r="K372" s="250"/>
      <c r="L372" s="250">
        <v>64634.340000000004</v>
      </c>
      <c r="M372" s="251">
        <f t="shared" si="15"/>
        <v>4.2055954905172423E-2</v>
      </c>
      <c r="N372" s="251">
        <f t="shared" si="16"/>
        <v>0.11455110216994863</v>
      </c>
      <c r="O372" s="250">
        <v>66582.399999999994</v>
      </c>
      <c r="P372" s="251">
        <f t="shared" si="17"/>
        <v>3.013970592103192E-2</v>
      </c>
      <c r="Q372" s="251" t="s">
        <v>805</v>
      </c>
      <c r="R372" s="258"/>
      <c r="S372" s="258" t="s">
        <v>806</v>
      </c>
      <c r="T372" s="258" t="s">
        <v>807</v>
      </c>
      <c r="U372" s="282" t="s">
        <v>814</v>
      </c>
      <c r="V372" s="285">
        <v>191</v>
      </c>
      <c r="W372" s="286" t="s">
        <v>912</v>
      </c>
      <c r="X372" s="286" t="s">
        <v>874</v>
      </c>
      <c r="Y372" s="257"/>
    </row>
    <row r="373" spans="1:25" ht="12.75" customHeight="1" x14ac:dyDescent="0.2">
      <c r="A373" s="229" t="s">
        <v>705</v>
      </c>
      <c r="B373" s="247"/>
      <c r="C373" s="287">
        <v>360</v>
      </c>
      <c r="D373" s="288" t="s">
        <v>1609</v>
      </c>
      <c r="E373" s="288" t="s">
        <v>1610</v>
      </c>
      <c r="F373" s="288" t="s">
        <v>943</v>
      </c>
      <c r="G373" s="289" t="s">
        <v>707</v>
      </c>
      <c r="H373" s="290">
        <v>0</v>
      </c>
      <c r="I373" s="290"/>
      <c r="J373" s="290">
        <v>0</v>
      </c>
      <c r="K373" s="290"/>
      <c r="L373" s="290">
        <v>0</v>
      </c>
      <c r="M373" s="291" t="str">
        <f t="shared" si="15"/>
        <v>NA</v>
      </c>
      <c r="N373" s="291" t="str">
        <f t="shared" si="16"/>
        <v>NA</v>
      </c>
      <c r="O373" s="290">
        <v>0</v>
      </c>
      <c r="P373" s="291" t="str">
        <f t="shared" si="17"/>
        <v>NA</v>
      </c>
      <c r="Q373" s="291" t="s">
        <v>707</v>
      </c>
      <c r="R373" s="292" t="s">
        <v>831</v>
      </c>
      <c r="S373" s="293" t="s">
        <v>832</v>
      </c>
      <c r="T373" s="293" t="s">
        <v>832</v>
      </c>
      <c r="U373" s="293" t="s">
        <v>832</v>
      </c>
      <c r="V373" s="294" t="s">
        <v>809</v>
      </c>
      <c r="W373" s="295" t="s">
        <v>809</v>
      </c>
      <c r="X373" s="295" t="s">
        <v>809</v>
      </c>
      <c r="Y373" s="257"/>
    </row>
    <row r="374" spans="1:25" ht="12.75" customHeight="1" x14ac:dyDescent="0.2">
      <c r="A374" s="229" t="s">
        <v>705</v>
      </c>
      <c r="B374" s="247"/>
      <c r="C374" s="280">
        <v>361</v>
      </c>
      <c r="D374" s="249" t="s">
        <v>1611</v>
      </c>
      <c r="E374" s="249" t="s">
        <v>1612</v>
      </c>
      <c r="F374" s="249" t="s">
        <v>890</v>
      </c>
      <c r="G374" s="281" t="s">
        <v>813</v>
      </c>
      <c r="H374" s="250">
        <v>29859.9</v>
      </c>
      <c r="I374" s="250"/>
      <c r="J374" s="250">
        <v>23130.412900000003</v>
      </c>
      <c r="K374" s="250"/>
      <c r="L374" s="250">
        <v>36050.179999999993</v>
      </c>
      <c r="M374" s="251">
        <f t="shared" si="15"/>
        <v>0.22536870853552751</v>
      </c>
      <c r="N374" s="251">
        <f t="shared" si="16"/>
        <v>0.55856188801540974</v>
      </c>
      <c r="O374" s="250">
        <v>37590.57</v>
      </c>
      <c r="P374" s="251">
        <f t="shared" si="17"/>
        <v>4.2729051560907796E-2</v>
      </c>
      <c r="Q374" s="251" t="s">
        <v>805</v>
      </c>
      <c r="R374" s="258"/>
      <c r="S374" s="258" t="s">
        <v>806</v>
      </c>
      <c r="T374" s="258" t="s">
        <v>807</v>
      </c>
      <c r="U374" s="282" t="s">
        <v>823</v>
      </c>
      <c r="V374" s="285">
        <v>824</v>
      </c>
      <c r="W374" s="286" t="s">
        <v>816</v>
      </c>
      <c r="X374" s="286" t="s">
        <v>824</v>
      </c>
      <c r="Y374" s="257"/>
    </row>
    <row r="375" spans="1:25" ht="12.75" customHeight="1" x14ac:dyDescent="0.2">
      <c r="A375" s="229" t="s">
        <v>705</v>
      </c>
      <c r="B375" s="247"/>
      <c r="C375" s="280">
        <v>362</v>
      </c>
      <c r="D375" s="249" t="s">
        <v>1613</v>
      </c>
      <c r="E375" s="249" t="s">
        <v>1614</v>
      </c>
      <c r="F375" s="249" t="s">
        <v>1615</v>
      </c>
      <c r="G375" s="281" t="s">
        <v>813</v>
      </c>
      <c r="H375" s="250">
        <v>125083.68</v>
      </c>
      <c r="I375" s="250"/>
      <c r="J375" s="250">
        <v>119823.14720000001</v>
      </c>
      <c r="K375" s="250"/>
      <c r="L375" s="250">
        <v>125016.70999999999</v>
      </c>
      <c r="M375" s="251">
        <f t="shared" si="15"/>
        <v>4.2056108358820163E-2</v>
      </c>
      <c r="N375" s="251">
        <f t="shared" si="16"/>
        <v>4.3343568595567525E-2</v>
      </c>
      <c r="O375" s="250">
        <v>131039.25</v>
      </c>
      <c r="P375" s="251">
        <f t="shared" si="17"/>
        <v>4.8173880115706204E-2</v>
      </c>
      <c r="Q375" s="251" t="s">
        <v>805</v>
      </c>
      <c r="R375" s="258"/>
      <c r="S375" s="258" t="s">
        <v>904</v>
      </c>
      <c r="T375" s="258" t="s">
        <v>807</v>
      </c>
      <c r="U375" s="282" t="s">
        <v>814</v>
      </c>
      <c r="V375" s="285">
        <v>106</v>
      </c>
      <c r="W375" s="286" t="s">
        <v>824</v>
      </c>
      <c r="X375" s="286" t="s">
        <v>824</v>
      </c>
      <c r="Y375" s="257"/>
    </row>
    <row r="376" spans="1:25" ht="12.75" customHeight="1" x14ac:dyDescent="0.2">
      <c r="A376" s="229" t="s">
        <v>705</v>
      </c>
      <c r="B376" s="247"/>
      <c r="C376" s="280">
        <v>363</v>
      </c>
      <c r="D376" s="249" t="s">
        <v>1616</v>
      </c>
      <c r="E376" s="249" t="s">
        <v>1617</v>
      </c>
      <c r="F376" s="249" t="s">
        <v>819</v>
      </c>
      <c r="G376" s="281" t="s">
        <v>813</v>
      </c>
      <c r="H376" s="250">
        <v>207314.63999999998</v>
      </c>
      <c r="I376" s="250"/>
      <c r="J376" s="250">
        <v>92907.7065</v>
      </c>
      <c r="K376" s="250"/>
      <c r="L376" s="250">
        <v>149019.76</v>
      </c>
      <c r="M376" s="251">
        <f t="shared" si="15"/>
        <v>0.55185168543813401</v>
      </c>
      <c r="N376" s="251">
        <f t="shared" si="16"/>
        <v>0.60395478065105401</v>
      </c>
      <c r="O376" s="250">
        <v>172435.57999999996</v>
      </c>
      <c r="P376" s="251">
        <f t="shared" si="17"/>
        <v>0.15713231587542448</v>
      </c>
      <c r="Q376" s="251" t="s">
        <v>805</v>
      </c>
      <c r="R376" s="258"/>
      <c r="S376" s="258" t="s">
        <v>806</v>
      </c>
      <c r="T376" s="258" t="s">
        <v>807</v>
      </c>
      <c r="U376" s="282" t="s">
        <v>823</v>
      </c>
      <c r="V376" s="285">
        <v>824</v>
      </c>
      <c r="W376" s="286" t="s">
        <v>815</v>
      </c>
      <c r="X376" s="286" t="s">
        <v>816</v>
      </c>
      <c r="Y376" s="257"/>
    </row>
    <row r="377" spans="1:25" ht="12.75" customHeight="1" x14ac:dyDescent="0.2">
      <c r="A377" s="229" t="s">
        <v>705</v>
      </c>
      <c r="B377" s="247"/>
      <c r="C377" s="280">
        <v>364</v>
      </c>
      <c r="D377" s="249" t="s">
        <v>1618</v>
      </c>
      <c r="E377" s="249" t="s">
        <v>1619</v>
      </c>
      <c r="F377" s="249" t="s">
        <v>1074</v>
      </c>
      <c r="G377" s="281" t="s">
        <v>813</v>
      </c>
      <c r="H377" s="250">
        <v>25600.370000000003</v>
      </c>
      <c r="I377" s="250"/>
      <c r="J377" s="250">
        <v>28973.292300000001</v>
      </c>
      <c r="K377" s="250"/>
      <c r="L377" s="250">
        <v>32194.71</v>
      </c>
      <c r="M377" s="251">
        <f t="shared" si="15"/>
        <v>0.13175287310300585</v>
      </c>
      <c r="N377" s="251">
        <f t="shared" si="16"/>
        <v>0.11118576607187987</v>
      </c>
      <c r="O377" s="250">
        <v>33507.200000000004</v>
      </c>
      <c r="P377" s="251">
        <f t="shared" si="17"/>
        <v>4.0767256484062299E-2</v>
      </c>
      <c r="Q377" s="251" t="s">
        <v>805</v>
      </c>
      <c r="R377" s="258"/>
      <c r="S377" s="258" t="s">
        <v>806</v>
      </c>
      <c r="T377" s="258" t="s">
        <v>807</v>
      </c>
      <c r="U377" s="282" t="s">
        <v>823</v>
      </c>
      <c r="V377" s="285">
        <v>826</v>
      </c>
      <c r="W377" s="286" t="s">
        <v>824</v>
      </c>
      <c r="X377" s="286" t="s">
        <v>824</v>
      </c>
      <c r="Y377" s="257"/>
    </row>
    <row r="378" spans="1:25" ht="12.75" customHeight="1" x14ac:dyDescent="0.2">
      <c r="A378" s="229" t="s">
        <v>705</v>
      </c>
      <c r="B378" s="247"/>
      <c r="C378" s="280">
        <v>365</v>
      </c>
      <c r="D378" s="249" t="s">
        <v>1620</v>
      </c>
      <c r="E378" s="249" t="s">
        <v>1621</v>
      </c>
      <c r="F378" s="249" t="s">
        <v>812</v>
      </c>
      <c r="G378" s="281" t="s">
        <v>813</v>
      </c>
      <c r="H378" s="250">
        <v>43180.26999999999</v>
      </c>
      <c r="I378" s="250"/>
      <c r="J378" s="250">
        <v>41878.70029999999</v>
      </c>
      <c r="K378" s="250"/>
      <c r="L378" s="250">
        <v>58127.199999999997</v>
      </c>
      <c r="M378" s="251">
        <f t="shared" si="15"/>
        <v>3.0142694800194634E-2</v>
      </c>
      <c r="N378" s="251">
        <f t="shared" si="16"/>
        <v>0.38798958858806826</v>
      </c>
      <c r="O378" s="250">
        <v>60122.8</v>
      </c>
      <c r="P378" s="251">
        <f t="shared" si="17"/>
        <v>3.4331603793060834E-2</v>
      </c>
      <c r="Q378" s="251" t="s">
        <v>805</v>
      </c>
      <c r="R378" s="258"/>
      <c r="S378" s="258" t="s">
        <v>806</v>
      </c>
      <c r="T378" s="258" t="s">
        <v>807</v>
      </c>
      <c r="U378" s="282" t="s">
        <v>814</v>
      </c>
      <c r="V378" s="285">
        <v>71</v>
      </c>
      <c r="W378" s="286" t="s">
        <v>824</v>
      </c>
      <c r="X378" s="286" t="s">
        <v>824</v>
      </c>
      <c r="Y378" s="257"/>
    </row>
    <row r="379" spans="1:25" ht="12.75" customHeight="1" x14ac:dyDescent="0.2">
      <c r="A379" s="229" t="s">
        <v>705</v>
      </c>
      <c r="B379" s="247"/>
      <c r="C379" s="280">
        <v>366</v>
      </c>
      <c r="D379" s="249" t="s">
        <v>1622</v>
      </c>
      <c r="E379" s="249" t="s">
        <v>1623</v>
      </c>
      <c r="F379" s="249" t="s">
        <v>943</v>
      </c>
      <c r="G379" s="297" t="s">
        <v>707</v>
      </c>
      <c r="H379" s="250">
        <v>0</v>
      </c>
      <c r="I379" s="250"/>
      <c r="J379" s="250">
        <v>0</v>
      </c>
      <c r="K379" s="250"/>
      <c r="L379" s="250">
        <v>0</v>
      </c>
      <c r="M379" s="251" t="str">
        <f t="shared" si="15"/>
        <v>NA</v>
      </c>
      <c r="N379" s="251" t="str">
        <f t="shared" si="16"/>
        <v>NA</v>
      </c>
      <c r="O379" s="250">
        <v>0</v>
      </c>
      <c r="P379" s="251" t="str">
        <f t="shared" si="17"/>
        <v>NA</v>
      </c>
      <c r="Q379" s="298" t="s">
        <v>848</v>
      </c>
      <c r="R379" s="299" t="s">
        <v>849</v>
      </c>
      <c r="S379" s="299" t="s">
        <v>832</v>
      </c>
      <c r="T379" s="299" t="s">
        <v>832</v>
      </c>
      <c r="U379" s="299" t="s">
        <v>832</v>
      </c>
      <c r="V379" s="299" t="s">
        <v>832</v>
      </c>
      <c r="W379" s="299" t="s">
        <v>832</v>
      </c>
      <c r="X379" s="299" t="s">
        <v>832</v>
      </c>
      <c r="Y379" s="257"/>
    </row>
    <row r="380" spans="1:25" ht="12.75" customHeight="1" x14ac:dyDescent="0.2">
      <c r="A380" s="229" t="s">
        <v>705</v>
      </c>
      <c r="B380" s="247"/>
      <c r="C380" s="280">
        <v>367</v>
      </c>
      <c r="D380" s="249" t="s">
        <v>1624</v>
      </c>
      <c r="E380" s="249" t="s">
        <v>1625</v>
      </c>
      <c r="F380" s="249" t="s">
        <v>886</v>
      </c>
      <c r="G380" s="281" t="s">
        <v>813</v>
      </c>
      <c r="H380" s="250">
        <v>76408.900000000009</v>
      </c>
      <c r="I380" s="250"/>
      <c r="J380" s="250">
        <v>73195.439899999998</v>
      </c>
      <c r="K380" s="250"/>
      <c r="L380" s="250">
        <v>76410.12</v>
      </c>
      <c r="M380" s="251">
        <f t="shared" si="15"/>
        <v>4.2056096868296894E-2</v>
      </c>
      <c r="N380" s="251">
        <f t="shared" si="16"/>
        <v>4.3919130814595975E-2</v>
      </c>
      <c r="O380" s="250">
        <v>79548.479999999996</v>
      </c>
      <c r="P380" s="251">
        <f t="shared" si="17"/>
        <v>4.1072569968480625E-2</v>
      </c>
      <c r="Q380" s="251" t="s">
        <v>805</v>
      </c>
      <c r="R380" s="258"/>
      <c r="S380" s="258" t="s">
        <v>806</v>
      </c>
      <c r="T380" s="258" t="s">
        <v>807</v>
      </c>
      <c r="U380" s="282" t="s">
        <v>823</v>
      </c>
      <c r="V380" s="285">
        <v>824</v>
      </c>
      <c r="W380" s="286" t="s">
        <v>816</v>
      </c>
      <c r="X380" s="286" t="s">
        <v>824</v>
      </c>
      <c r="Y380" s="257"/>
    </row>
    <row r="381" spans="1:25" ht="12.75" customHeight="1" x14ac:dyDescent="0.2">
      <c r="A381" s="229" t="s">
        <v>705</v>
      </c>
      <c r="B381" s="247"/>
      <c r="C381" s="280">
        <v>368</v>
      </c>
      <c r="D381" s="249" t="s">
        <v>1626</v>
      </c>
      <c r="E381" s="249" t="s">
        <v>1627</v>
      </c>
      <c r="F381" s="249" t="s">
        <v>1175</v>
      </c>
      <c r="G381" s="281" t="s">
        <v>813</v>
      </c>
      <c r="H381" s="250">
        <v>24654.879999999997</v>
      </c>
      <c r="I381" s="250"/>
      <c r="J381" s="250">
        <v>23618.0016</v>
      </c>
      <c r="K381" s="250"/>
      <c r="L381" s="250">
        <v>31581.26</v>
      </c>
      <c r="M381" s="251">
        <f t="shared" si="15"/>
        <v>4.2055706618730163E-2</v>
      </c>
      <c r="N381" s="251">
        <f t="shared" si="16"/>
        <v>0.337169017720788</v>
      </c>
      <c r="O381" s="250">
        <v>33062.130000000005</v>
      </c>
      <c r="P381" s="251">
        <f t="shared" si="17"/>
        <v>4.6890782698347261E-2</v>
      </c>
      <c r="Q381" s="251" t="s">
        <v>805</v>
      </c>
      <c r="R381" s="258"/>
      <c r="S381" s="258" t="s">
        <v>806</v>
      </c>
      <c r="T381" s="258" t="s">
        <v>807</v>
      </c>
      <c r="U381" s="282" t="s">
        <v>814</v>
      </c>
      <c r="V381" s="285">
        <v>124</v>
      </c>
      <c r="W381" s="286" t="s">
        <v>815</v>
      </c>
      <c r="X381" s="286" t="s">
        <v>816</v>
      </c>
      <c r="Y381" s="257"/>
    </row>
    <row r="382" spans="1:25" ht="12.75" customHeight="1" x14ac:dyDescent="0.2">
      <c r="A382" s="229" t="s">
        <v>705</v>
      </c>
      <c r="B382" s="247"/>
      <c r="C382" s="280">
        <v>369</v>
      </c>
      <c r="D382" s="249" t="s">
        <v>1628</v>
      </c>
      <c r="E382" s="249" t="s">
        <v>1629</v>
      </c>
      <c r="F382" s="249" t="s">
        <v>822</v>
      </c>
      <c r="G382" s="281" t="s">
        <v>813</v>
      </c>
      <c r="H382" s="250">
        <v>98515.97</v>
      </c>
      <c r="I382" s="250"/>
      <c r="J382" s="250">
        <v>46781.174200000001</v>
      </c>
      <c r="K382" s="250"/>
      <c r="L382" s="250">
        <v>48835.49</v>
      </c>
      <c r="M382" s="251">
        <f t="shared" si="15"/>
        <v>0.52514121111531464</v>
      </c>
      <c r="N382" s="251">
        <f t="shared" si="16"/>
        <v>4.391330134676262E-2</v>
      </c>
      <c r="O382" s="250">
        <v>51030.630000000005</v>
      </c>
      <c r="P382" s="251">
        <f t="shared" si="17"/>
        <v>4.4949687204940643E-2</v>
      </c>
      <c r="Q382" s="251" t="s">
        <v>805</v>
      </c>
      <c r="R382" s="258"/>
      <c r="S382" s="258" t="s">
        <v>806</v>
      </c>
      <c r="T382" s="258" t="s">
        <v>807</v>
      </c>
      <c r="U382" s="282" t="s">
        <v>814</v>
      </c>
      <c r="V382" s="283" t="s">
        <v>809</v>
      </c>
      <c r="W382" s="284" t="s">
        <v>809</v>
      </c>
      <c r="X382" s="284" t="s">
        <v>809</v>
      </c>
      <c r="Y382" s="257"/>
    </row>
    <row r="383" spans="1:25" ht="12.75" customHeight="1" x14ac:dyDescent="0.2">
      <c r="A383" s="229" t="s">
        <v>705</v>
      </c>
      <c r="B383" s="247"/>
      <c r="C383" s="280">
        <v>370</v>
      </c>
      <c r="D383" s="249" t="s">
        <v>1630</v>
      </c>
      <c r="E383" s="249" t="s">
        <v>1631</v>
      </c>
      <c r="F383" s="249" t="s">
        <v>883</v>
      </c>
      <c r="G383" s="297" t="s">
        <v>707</v>
      </c>
      <c r="H383" s="250">
        <v>0</v>
      </c>
      <c r="I383" s="250"/>
      <c r="J383" s="250">
        <v>0</v>
      </c>
      <c r="K383" s="250"/>
      <c r="L383" s="250">
        <v>0</v>
      </c>
      <c r="M383" s="251" t="str">
        <f t="shared" si="15"/>
        <v>NA</v>
      </c>
      <c r="N383" s="251" t="str">
        <f t="shared" si="16"/>
        <v>NA</v>
      </c>
      <c r="O383" s="250">
        <v>0</v>
      </c>
      <c r="P383" s="251" t="str">
        <f t="shared" si="17"/>
        <v>NA</v>
      </c>
      <c r="Q383" s="298" t="s">
        <v>848</v>
      </c>
      <c r="R383" s="299" t="s">
        <v>849</v>
      </c>
      <c r="S383" s="299" t="s">
        <v>832</v>
      </c>
      <c r="T383" s="299" t="s">
        <v>832</v>
      </c>
      <c r="U383" s="299" t="s">
        <v>832</v>
      </c>
      <c r="V383" s="299" t="s">
        <v>832</v>
      </c>
      <c r="W383" s="299" t="s">
        <v>832</v>
      </c>
      <c r="X383" s="299" t="s">
        <v>832</v>
      </c>
      <c r="Y383" s="257"/>
    </row>
    <row r="384" spans="1:25" ht="12.75" customHeight="1" x14ac:dyDescent="0.2">
      <c r="A384" s="229" t="s">
        <v>705</v>
      </c>
      <c r="B384" s="247"/>
      <c r="C384" s="280">
        <v>371</v>
      </c>
      <c r="D384" s="249" t="s">
        <v>1632</v>
      </c>
      <c r="E384" s="249" t="s">
        <v>1633</v>
      </c>
      <c r="F384" s="249" t="s">
        <v>1184</v>
      </c>
      <c r="G384" s="281" t="s">
        <v>813</v>
      </c>
      <c r="H384" s="250">
        <v>22551.42</v>
      </c>
      <c r="I384" s="250"/>
      <c r="J384" s="250">
        <v>21603</v>
      </c>
      <c r="K384" s="250"/>
      <c r="L384" s="250">
        <v>29274.639999999999</v>
      </c>
      <c r="M384" s="251">
        <f t="shared" si="15"/>
        <v>4.2055888276658335E-2</v>
      </c>
      <c r="N384" s="251">
        <f t="shared" si="16"/>
        <v>0.35511919640790629</v>
      </c>
      <c r="O384" s="250">
        <v>30525.5</v>
      </c>
      <c r="P384" s="251">
        <f t="shared" si="17"/>
        <v>4.2728450290080447E-2</v>
      </c>
      <c r="Q384" s="251" t="s">
        <v>805</v>
      </c>
      <c r="R384" s="258"/>
      <c r="S384" s="258" t="s">
        <v>806</v>
      </c>
      <c r="T384" s="258" t="s">
        <v>807</v>
      </c>
      <c r="U384" s="282" t="s">
        <v>823</v>
      </c>
      <c r="V384" s="285">
        <v>824</v>
      </c>
      <c r="W384" s="286" t="s">
        <v>815</v>
      </c>
      <c r="X384" s="286" t="s">
        <v>815</v>
      </c>
      <c r="Y384" s="257"/>
    </row>
    <row r="385" spans="1:25" ht="12.75" customHeight="1" x14ac:dyDescent="0.2">
      <c r="A385" s="229" t="s">
        <v>705</v>
      </c>
      <c r="B385" s="247"/>
      <c r="C385" s="280">
        <v>372</v>
      </c>
      <c r="D385" s="249" t="s">
        <v>1634</v>
      </c>
      <c r="E385" s="249" t="s">
        <v>1635</v>
      </c>
      <c r="F385" s="249" t="s">
        <v>877</v>
      </c>
      <c r="G385" s="281" t="s">
        <v>813</v>
      </c>
      <c r="H385" s="250">
        <v>27069.57</v>
      </c>
      <c r="I385" s="250"/>
      <c r="J385" s="250">
        <v>62649.602700000003</v>
      </c>
      <c r="K385" s="250"/>
      <c r="L385" s="250">
        <v>15126.34</v>
      </c>
      <c r="M385" s="251">
        <f t="shared" si="15"/>
        <v>1.3143922382217377</v>
      </c>
      <c r="N385" s="251">
        <f t="shared" si="16"/>
        <v>0.75855648961681288</v>
      </c>
      <c r="O385" s="250">
        <v>17019.72</v>
      </c>
      <c r="P385" s="251">
        <f t="shared" si="17"/>
        <v>0.12517105922516622</v>
      </c>
      <c r="Q385" s="251" t="s">
        <v>805</v>
      </c>
      <c r="R385" s="258"/>
      <c r="S385" s="258" t="s">
        <v>925</v>
      </c>
      <c r="T385" s="258" t="s">
        <v>908</v>
      </c>
      <c r="U385" s="282" t="s">
        <v>823</v>
      </c>
      <c r="V385" s="285">
        <v>1664</v>
      </c>
      <c r="W385" s="286" t="s">
        <v>824</v>
      </c>
      <c r="X385" s="286" t="s">
        <v>824</v>
      </c>
      <c r="Y385" s="257"/>
    </row>
    <row r="386" spans="1:25" ht="12.75" customHeight="1" x14ac:dyDescent="0.2">
      <c r="A386" s="229" t="s">
        <v>705</v>
      </c>
      <c r="B386" s="247"/>
      <c r="C386" s="280">
        <v>373</v>
      </c>
      <c r="D386" s="249" t="s">
        <v>1636</v>
      </c>
      <c r="E386" s="249" t="s">
        <v>1637</v>
      </c>
      <c r="F386" s="249" t="s">
        <v>855</v>
      </c>
      <c r="G386" s="297" t="s">
        <v>707</v>
      </c>
      <c r="H386" s="250">
        <v>0</v>
      </c>
      <c r="I386" s="250"/>
      <c r="J386" s="250">
        <v>0</v>
      </c>
      <c r="K386" s="250"/>
      <c r="L386" s="250">
        <v>0</v>
      </c>
      <c r="M386" s="251" t="str">
        <f t="shared" si="15"/>
        <v>NA</v>
      </c>
      <c r="N386" s="251" t="str">
        <f t="shared" si="16"/>
        <v>NA</v>
      </c>
      <c r="O386" s="250">
        <v>0</v>
      </c>
      <c r="P386" s="251" t="str">
        <f t="shared" si="17"/>
        <v>NA</v>
      </c>
      <c r="Q386" s="298" t="s">
        <v>848</v>
      </c>
      <c r="R386" s="299" t="s">
        <v>849</v>
      </c>
      <c r="S386" s="299" t="s">
        <v>832</v>
      </c>
      <c r="T386" s="299" t="s">
        <v>832</v>
      </c>
      <c r="U386" s="299" t="s">
        <v>832</v>
      </c>
      <c r="V386" s="285">
        <v>4456</v>
      </c>
      <c r="W386" s="286" t="s">
        <v>816</v>
      </c>
      <c r="X386" s="286" t="s">
        <v>824</v>
      </c>
      <c r="Y386" s="257"/>
    </row>
    <row r="387" spans="1:25" ht="12.75" customHeight="1" x14ac:dyDescent="0.2">
      <c r="A387" s="229" t="s">
        <v>705</v>
      </c>
      <c r="B387" s="247"/>
      <c r="C387" s="280">
        <v>374</v>
      </c>
      <c r="D387" s="249" t="s">
        <v>1638</v>
      </c>
      <c r="E387" s="249" t="s">
        <v>1639</v>
      </c>
      <c r="F387" s="249" t="s">
        <v>855</v>
      </c>
      <c r="G387" s="297" t="s">
        <v>707</v>
      </c>
      <c r="H387" s="250">
        <v>0</v>
      </c>
      <c r="I387" s="250"/>
      <c r="J387" s="250">
        <v>0</v>
      </c>
      <c r="K387" s="250"/>
      <c r="L387" s="250">
        <v>0</v>
      </c>
      <c r="M387" s="251" t="str">
        <f t="shared" si="15"/>
        <v>NA</v>
      </c>
      <c r="N387" s="251" t="str">
        <f t="shared" si="16"/>
        <v>NA</v>
      </c>
      <c r="O387" s="250">
        <v>0</v>
      </c>
      <c r="P387" s="251" t="str">
        <f t="shared" si="17"/>
        <v>NA</v>
      </c>
      <c r="Q387" s="298" t="s">
        <v>848</v>
      </c>
      <c r="R387" s="299" t="s">
        <v>849</v>
      </c>
      <c r="S387" s="299" t="s">
        <v>832</v>
      </c>
      <c r="T387" s="299" t="s">
        <v>832</v>
      </c>
      <c r="U387" s="299" t="s">
        <v>832</v>
      </c>
      <c r="V387" s="285">
        <v>1224</v>
      </c>
      <c r="W387" s="286" t="s">
        <v>815</v>
      </c>
      <c r="X387" s="286" t="s">
        <v>816</v>
      </c>
      <c r="Y387" s="257"/>
    </row>
    <row r="388" spans="1:25" ht="12.75" customHeight="1" x14ac:dyDescent="0.2">
      <c r="A388" s="229" t="s">
        <v>705</v>
      </c>
      <c r="B388" s="247"/>
      <c r="C388" s="280">
        <v>375</v>
      </c>
      <c r="D388" s="249" t="s">
        <v>1640</v>
      </c>
      <c r="E388" s="249" t="s">
        <v>1641</v>
      </c>
      <c r="F388" s="249" t="s">
        <v>852</v>
      </c>
      <c r="G388" s="297" t="s">
        <v>707</v>
      </c>
      <c r="H388" s="250">
        <v>0</v>
      </c>
      <c r="I388" s="250"/>
      <c r="J388" s="250">
        <v>0</v>
      </c>
      <c r="K388" s="250"/>
      <c r="L388" s="250">
        <v>0</v>
      </c>
      <c r="M388" s="251" t="str">
        <f t="shared" si="15"/>
        <v>NA</v>
      </c>
      <c r="N388" s="251" t="str">
        <f t="shared" si="16"/>
        <v>NA</v>
      </c>
      <c r="O388" s="250">
        <v>0</v>
      </c>
      <c r="P388" s="251" t="str">
        <f t="shared" si="17"/>
        <v>NA</v>
      </c>
      <c r="Q388" s="298" t="s">
        <v>848</v>
      </c>
      <c r="R388" s="299" t="s">
        <v>849</v>
      </c>
      <c r="S388" s="299" t="s">
        <v>832</v>
      </c>
      <c r="T388" s="299" t="s">
        <v>832</v>
      </c>
      <c r="U388" s="299" t="s">
        <v>832</v>
      </c>
      <c r="V388" s="299" t="s">
        <v>832</v>
      </c>
      <c r="W388" s="299" t="s">
        <v>832</v>
      </c>
      <c r="X388" s="299" t="s">
        <v>832</v>
      </c>
      <c r="Y388" s="257"/>
    </row>
    <row r="389" spans="1:25" ht="12.75" customHeight="1" x14ac:dyDescent="0.2">
      <c r="A389" s="229" t="s">
        <v>705</v>
      </c>
      <c r="B389" s="247"/>
      <c r="C389" s="280">
        <v>376</v>
      </c>
      <c r="D389" s="296" t="s">
        <v>1642</v>
      </c>
      <c r="E389" s="296" t="s">
        <v>1643</v>
      </c>
      <c r="F389" s="296" t="s">
        <v>1049</v>
      </c>
      <c r="G389" s="297" t="s">
        <v>707</v>
      </c>
      <c r="H389" s="250">
        <v>0</v>
      </c>
      <c r="I389" s="250"/>
      <c r="J389" s="250">
        <v>0</v>
      </c>
      <c r="K389" s="250"/>
      <c r="L389" s="250">
        <v>0</v>
      </c>
      <c r="M389" s="251" t="str">
        <f t="shared" si="15"/>
        <v>NA</v>
      </c>
      <c r="N389" s="251" t="str">
        <f t="shared" si="16"/>
        <v>NA</v>
      </c>
      <c r="O389" s="250">
        <v>0</v>
      </c>
      <c r="P389" s="251" t="str">
        <f t="shared" si="17"/>
        <v>NA</v>
      </c>
      <c r="Q389" s="298" t="s">
        <v>848</v>
      </c>
      <c r="R389" s="299" t="s">
        <v>849</v>
      </c>
      <c r="S389" s="299" t="s">
        <v>832</v>
      </c>
      <c r="T389" s="299" t="s">
        <v>832</v>
      </c>
      <c r="U389" s="299" t="s">
        <v>832</v>
      </c>
      <c r="V389" s="283" t="s">
        <v>809</v>
      </c>
      <c r="W389" s="284" t="s">
        <v>809</v>
      </c>
      <c r="X389" s="284" t="s">
        <v>809</v>
      </c>
      <c r="Y389" s="257"/>
    </row>
    <row r="390" spans="1:25" ht="12.75" customHeight="1" x14ac:dyDescent="0.2">
      <c r="B390" s="247"/>
      <c r="C390" s="280">
        <v>377</v>
      </c>
      <c r="D390" s="249" t="s">
        <v>1644</v>
      </c>
      <c r="E390" s="249" t="s">
        <v>1645</v>
      </c>
      <c r="F390" s="249" t="s">
        <v>1522</v>
      </c>
      <c r="G390" s="281" t="s">
        <v>813</v>
      </c>
      <c r="H390" s="250">
        <v>47838.71</v>
      </c>
      <c r="I390" s="250"/>
      <c r="J390" s="250">
        <v>31886.177799999998</v>
      </c>
      <c r="K390" s="250"/>
      <c r="L390" s="250">
        <v>35188.380000000005</v>
      </c>
      <c r="M390" s="251">
        <f t="shared" si="15"/>
        <v>0.33346493247832149</v>
      </c>
      <c r="N390" s="251">
        <f t="shared" si="16"/>
        <v>0.10356218361173433</v>
      </c>
      <c r="O390" s="250">
        <v>37869.850000000006</v>
      </c>
      <c r="P390" s="251">
        <f t="shared" si="17"/>
        <v>7.6203280742108637E-2</v>
      </c>
      <c r="Q390" s="251" t="s">
        <v>805</v>
      </c>
      <c r="R390" s="258"/>
      <c r="S390" s="258" t="s">
        <v>806</v>
      </c>
      <c r="T390" s="258" t="s">
        <v>807</v>
      </c>
      <c r="U390" s="282" t="s">
        <v>814</v>
      </c>
      <c r="V390" s="285">
        <v>28</v>
      </c>
      <c r="W390" s="286" t="s">
        <v>815</v>
      </c>
      <c r="X390" s="286" t="s">
        <v>912</v>
      </c>
      <c r="Y390" s="257"/>
    </row>
    <row r="391" spans="1:25" ht="12.75" customHeight="1" x14ac:dyDescent="0.2">
      <c r="A391" s="229" t="s">
        <v>705</v>
      </c>
      <c r="B391" s="247"/>
      <c r="C391" s="280">
        <v>378</v>
      </c>
      <c r="D391" s="249" t="s">
        <v>1646</v>
      </c>
      <c r="E391" s="249" t="s">
        <v>1647</v>
      </c>
      <c r="F391" s="249" t="s">
        <v>931</v>
      </c>
      <c r="G391" s="281" t="s">
        <v>813</v>
      </c>
      <c r="H391" s="250">
        <v>32468.129999999997</v>
      </c>
      <c r="I391" s="250"/>
      <c r="J391" s="250">
        <v>31102.651899999997</v>
      </c>
      <c r="K391" s="250"/>
      <c r="L391" s="250">
        <v>32468.440000000002</v>
      </c>
      <c r="M391" s="251">
        <f t="shared" si="15"/>
        <v>4.2055951482268934E-2</v>
      </c>
      <c r="N391" s="251">
        <f t="shared" si="16"/>
        <v>4.3912271673529076E-2</v>
      </c>
      <c r="O391" s="250">
        <v>33980.980000000003</v>
      </c>
      <c r="P391" s="251">
        <f t="shared" si="17"/>
        <v>4.6584929858040629E-2</v>
      </c>
      <c r="Q391" s="251" t="s">
        <v>805</v>
      </c>
      <c r="R391" s="258"/>
      <c r="S391" s="258" t="s">
        <v>806</v>
      </c>
      <c r="T391" s="258" t="s">
        <v>807</v>
      </c>
      <c r="U391" s="282" t="s">
        <v>814</v>
      </c>
      <c r="V391" s="285">
        <v>145</v>
      </c>
      <c r="W391" s="286" t="s">
        <v>815</v>
      </c>
      <c r="X391" s="286" t="s">
        <v>816</v>
      </c>
      <c r="Y391" s="257"/>
    </row>
    <row r="392" spans="1:25" ht="12.75" customHeight="1" x14ac:dyDescent="0.2">
      <c r="A392" s="229" t="s">
        <v>705</v>
      </c>
      <c r="B392" s="247"/>
      <c r="C392" s="280">
        <v>379</v>
      </c>
      <c r="D392" s="249" t="s">
        <v>1648</v>
      </c>
      <c r="E392" s="249" t="s">
        <v>1649</v>
      </c>
      <c r="F392" s="249" t="s">
        <v>1302</v>
      </c>
      <c r="G392" s="281" t="s">
        <v>813</v>
      </c>
      <c r="H392" s="250">
        <v>74553.140000000014</v>
      </c>
      <c r="I392" s="250"/>
      <c r="J392" s="250">
        <v>71417.721400000009</v>
      </c>
      <c r="K392" s="250"/>
      <c r="L392" s="250">
        <v>74554.589999999982</v>
      </c>
      <c r="M392" s="251">
        <f t="shared" si="15"/>
        <v>4.2056157527369124E-2</v>
      </c>
      <c r="N392" s="251">
        <f t="shared" si="16"/>
        <v>4.3922832295794474E-2</v>
      </c>
      <c r="O392" s="250">
        <v>76742.720000000001</v>
      </c>
      <c r="P392" s="251">
        <f t="shared" si="17"/>
        <v>2.9349366685539009E-2</v>
      </c>
      <c r="Q392" s="251" t="s">
        <v>805</v>
      </c>
      <c r="R392" s="258"/>
      <c r="S392" s="258" t="s">
        <v>806</v>
      </c>
      <c r="T392" s="299" t="s">
        <v>809</v>
      </c>
      <c r="U392" s="282" t="s">
        <v>814</v>
      </c>
      <c r="V392" s="285">
        <v>304</v>
      </c>
      <c r="W392" s="286" t="s">
        <v>824</v>
      </c>
      <c r="X392" s="286" t="s">
        <v>824</v>
      </c>
      <c r="Y392" s="257"/>
    </row>
    <row r="393" spans="1:25" ht="12.75" customHeight="1" x14ac:dyDescent="0.2">
      <c r="A393" s="229" t="s">
        <v>705</v>
      </c>
      <c r="B393" s="247"/>
      <c r="C393" s="280">
        <v>380</v>
      </c>
      <c r="D393" s="249" t="s">
        <v>1650</v>
      </c>
      <c r="E393" s="249" t="s">
        <v>1651</v>
      </c>
      <c r="F393" s="249" t="s">
        <v>852</v>
      </c>
      <c r="G393" s="297" t="s">
        <v>707</v>
      </c>
      <c r="H393" s="250">
        <v>0</v>
      </c>
      <c r="I393" s="250"/>
      <c r="J393" s="250">
        <v>0</v>
      </c>
      <c r="K393" s="250"/>
      <c r="L393" s="250">
        <v>0</v>
      </c>
      <c r="M393" s="251" t="str">
        <f t="shared" si="15"/>
        <v>NA</v>
      </c>
      <c r="N393" s="251" t="str">
        <f t="shared" si="16"/>
        <v>NA</v>
      </c>
      <c r="O393" s="250">
        <v>0</v>
      </c>
      <c r="P393" s="251" t="str">
        <f t="shared" si="17"/>
        <v>NA</v>
      </c>
      <c r="Q393" s="298" t="s">
        <v>848</v>
      </c>
      <c r="R393" s="299" t="s">
        <v>849</v>
      </c>
      <c r="S393" s="299" t="s">
        <v>832</v>
      </c>
      <c r="T393" s="299" t="s">
        <v>832</v>
      </c>
      <c r="U393" s="299" t="s">
        <v>832</v>
      </c>
      <c r="V393" s="299" t="s">
        <v>832</v>
      </c>
      <c r="W393" s="299" t="s">
        <v>832</v>
      </c>
      <c r="X393" s="299" t="s">
        <v>832</v>
      </c>
      <c r="Y393" s="257"/>
    </row>
    <row r="394" spans="1:25" ht="12.75" customHeight="1" x14ac:dyDescent="0.2">
      <c r="A394" s="229" t="s">
        <v>705</v>
      </c>
      <c r="B394" s="247"/>
      <c r="C394" s="280">
        <v>381</v>
      </c>
      <c r="D394" s="249" t="s">
        <v>1652</v>
      </c>
      <c r="E394" s="249" t="s">
        <v>1653</v>
      </c>
      <c r="F394" s="249" t="s">
        <v>1046</v>
      </c>
      <c r="G394" s="281" t="s">
        <v>813</v>
      </c>
      <c r="H394" s="250">
        <v>137419.13</v>
      </c>
      <c r="I394" s="250"/>
      <c r="J394" s="250">
        <v>131639.82689999999</v>
      </c>
      <c r="K394" s="250"/>
      <c r="L394" s="250">
        <v>137633.14000000001</v>
      </c>
      <c r="M394" s="251">
        <f t="shared" si="15"/>
        <v>4.2056030335805641E-2</v>
      </c>
      <c r="N394" s="251">
        <f t="shared" si="16"/>
        <v>4.5528114409880228E-2</v>
      </c>
      <c r="O394" s="250">
        <v>146538.81</v>
      </c>
      <c r="P394" s="251">
        <f t="shared" si="17"/>
        <v>6.470585499974775E-2</v>
      </c>
      <c r="Q394" s="251" t="s">
        <v>805</v>
      </c>
      <c r="R394" s="258"/>
      <c r="S394" s="258" t="s">
        <v>806</v>
      </c>
      <c r="T394" s="299" t="s">
        <v>809</v>
      </c>
      <c r="U394" s="282" t="s">
        <v>823</v>
      </c>
      <c r="V394" s="285">
        <v>824</v>
      </c>
      <c r="W394" s="286" t="s">
        <v>815</v>
      </c>
      <c r="X394" s="286" t="s">
        <v>816</v>
      </c>
      <c r="Y394" s="257"/>
    </row>
    <row r="395" spans="1:25" ht="12.75" customHeight="1" x14ac:dyDescent="0.2">
      <c r="A395" s="229" t="s">
        <v>705</v>
      </c>
      <c r="B395" s="247"/>
      <c r="C395" s="287">
        <v>382</v>
      </c>
      <c r="D395" s="288" t="s">
        <v>1654</v>
      </c>
      <c r="E395" s="288" t="s">
        <v>1655</v>
      </c>
      <c r="F395" s="288" t="s">
        <v>1496</v>
      </c>
      <c r="G395" s="289" t="s">
        <v>707</v>
      </c>
      <c r="H395" s="290">
        <v>0</v>
      </c>
      <c r="I395" s="290"/>
      <c r="J395" s="290">
        <v>0</v>
      </c>
      <c r="K395" s="290"/>
      <c r="L395" s="290">
        <v>0</v>
      </c>
      <c r="M395" s="291" t="str">
        <f t="shared" si="15"/>
        <v>NA</v>
      </c>
      <c r="N395" s="291" t="str">
        <f t="shared" si="16"/>
        <v>NA</v>
      </c>
      <c r="O395" s="290">
        <v>0</v>
      </c>
      <c r="P395" s="291" t="str">
        <f t="shared" si="17"/>
        <v>NA</v>
      </c>
      <c r="Q395" s="291" t="s">
        <v>707</v>
      </c>
      <c r="R395" s="292" t="s">
        <v>831</v>
      </c>
      <c r="S395" s="293" t="s">
        <v>832</v>
      </c>
      <c r="T395" s="293" t="s">
        <v>832</v>
      </c>
      <c r="U395" s="293" t="s">
        <v>832</v>
      </c>
      <c r="V395" s="294" t="s">
        <v>809</v>
      </c>
      <c r="W395" s="295" t="s">
        <v>809</v>
      </c>
      <c r="X395" s="295" t="s">
        <v>809</v>
      </c>
      <c r="Y395" s="257"/>
    </row>
    <row r="396" spans="1:25" ht="12.75" customHeight="1" x14ac:dyDescent="0.2">
      <c r="A396" s="229" t="s">
        <v>705</v>
      </c>
      <c r="B396" s="247"/>
      <c r="C396" s="280">
        <v>383</v>
      </c>
      <c r="D396" s="249" t="s">
        <v>1656</v>
      </c>
      <c r="E396" s="249" t="s">
        <v>1657</v>
      </c>
      <c r="F396" s="249" t="s">
        <v>1496</v>
      </c>
      <c r="G396" s="297" t="s">
        <v>707</v>
      </c>
      <c r="H396" s="250">
        <v>0</v>
      </c>
      <c r="I396" s="250"/>
      <c r="J396" s="250">
        <v>0</v>
      </c>
      <c r="K396" s="250"/>
      <c r="L396" s="250">
        <v>0</v>
      </c>
      <c r="M396" s="251" t="str">
        <f t="shared" si="15"/>
        <v>NA</v>
      </c>
      <c r="N396" s="251" t="str">
        <f t="shared" si="16"/>
        <v>NA</v>
      </c>
      <c r="O396" s="250">
        <v>0</v>
      </c>
      <c r="P396" s="251" t="str">
        <f t="shared" si="17"/>
        <v>NA</v>
      </c>
      <c r="Q396" s="298" t="s">
        <v>848</v>
      </c>
      <c r="R396" s="299" t="s">
        <v>849</v>
      </c>
      <c r="S396" s="299" t="s">
        <v>832</v>
      </c>
      <c r="T396" s="299" t="s">
        <v>832</v>
      </c>
      <c r="U396" s="299" t="s">
        <v>832</v>
      </c>
      <c r="V396" s="299" t="s">
        <v>832</v>
      </c>
      <c r="W396" s="299" t="s">
        <v>832</v>
      </c>
      <c r="X396" s="299" t="s">
        <v>832</v>
      </c>
      <c r="Y396" s="257"/>
    </row>
    <row r="397" spans="1:25" ht="12.75" customHeight="1" x14ac:dyDescent="0.2">
      <c r="A397" s="229" t="s">
        <v>705</v>
      </c>
      <c r="B397" s="247"/>
      <c r="C397" s="280">
        <v>384</v>
      </c>
      <c r="D397" s="249" t="s">
        <v>1658</v>
      </c>
      <c r="E397" s="249" t="s">
        <v>1659</v>
      </c>
      <c r="F397" s="249" t="s">
        <v>866</v>
      </c>
      <c r="G397" s="281" t="s">
        <v>813</v>
      </c>
      <c r="H397" s="250">
        <v>112608.95</v>
      </c>
      <c r="I397" s="250"/>
      <c r="J397" s="250">
        <v>107873.0683</v>
      </c>
      <c r="K397" s="250"/>
      <c r="L397" s="250">
        <v>233530.28999999998</v>
      </c>
      <c r="M397" s="251">
        <f t="shared" si="15"/>
        <v>4.2055997325256993E-2</v>
      </c>
      <c r="N397" s="251">
        <f t="shared" si="16"/>
        <v>1.164861848098558</v>
      </c>
      <c r="O397" s="250">
        <v>240192.66999999998</v>
      </c>
      <c r="P397" s="251">
        <f t="shared" si="17"/>
        <v>2.8528975834355385E-2</v>
      </c>
      <c r="Q397" s="251" t="s">
        <v>805</v>
      </c>
      <c r="R397" s="258"/>
      <c r="S397" s="258" t="s">
        <v>806</v>
      </c>
      <c r="T397" s="258" t="s">
        <v>807</v>
      </c>
      <c r="U397" s="282" t="s">
        <v>823</v>
      </c>
      <c r="V397" s="285">
        <v>824</v>
      </c>
      <c r="W397" s="286" t="s">
        <v>816</v>
      </c>
      <c r="X397" s="286" t="s">
        <v>816</v>
      </c>
      <c r="Y397" s="257"/>
    </row>
    <row r="398" spans="1:25" ht="12.75" customHeight="1" x14ac:dyDescent="0.2">
      <c r="A398" s="229" t="s">
        <v>705</v>
      </c>
      <c r="B398" s="247"/>
      <c r="C398" s="280">
        <v>385</v>
      </c>
      <c r="D398" s="249" t="s">
        <v>1660</v>
      </c>
      <c r="E398" s="249" t="s">
        <v>1661</v>
      </c>
      <c r="F398" s="249" t="s">
        <v>1046</v>
      </c>
      <c r="G398" s="281" t="s">
        <v>813</v>
      </c>
      <c r="H398" s="250">
        <v>88492.659999999989</v>
      </c>
      <c r="I398" s="250"/>
      <c r="J398" s="250">
        <v>76146.703699999984</v>
      </c>
      <c r="K398" s="250"/>
      <c r="L398" s="250">
        <v>109456.34000000001</v>
      </c>
      <c r="M398" s="251">
        <f t="shared" ref="M398:M461" si="18">IF(H398&gt;0,ABS((J398-H398)/H398),"NA")</f>
        <v>0.13951390205696163</v>
      </c>
      <c r="N398" s="251">
        <f t="shared" ref="N398:N461" si="19">IF(J398&gt;0,ABS((L398-J398)/J398),"NA")</f>
        <v>0.43744029198206824</v>
      </c>
      <c r="O398" s="250">
        <v>113937.11999999998</v>
      </c>
      <c r="P398" s="251">
        <f t="shared" ref="P398:P461" si="20">IF(L398&gt;0,ABS((O398-L398)/L398),"NA")</f>
        <v>4.0936687632712451E-2</v>
      </c>
      <c r="Q398" s="251" t="s">
        <v>805</v>
      </c>
      <c r="R398" s="258"/>
      <c r="S398" s="258" t="s">
        <v>806</v>
      </c>
      <c r="T398" s="258" t="s">
        <v>807</v>
      </c>
      <c r="U398" s="282" t="s">
        <v>823</v>
      </c>
      <c r="V398" s="285">
        <v>824</v>
      </c>
      <c r="W398" s="286" t="s">
        <v>816</v>
      </c>
      <c r="X398" s="286" t="s">
        <v>824</v>
      </c>
      <c r="Y398" s="257"/>
    </row>
    <row r="399" spans="1:25" ht="12.75" customHeight="1" x14ac:dyDescent="0.2">
      <c r="B399" s="247"/>
      <c r="C399" s="280">
        <v>386</v>
      </c>
      <c r="D399" s="249" t="s">
        <v>1662</v>
      </c>
      <c r="E399" s="249" t="s">
        <v>1663</v>
      </c>
      <c r="F399" s="249" t="s">
        <v>940</v>
      </c>
      <c r="G399" s="281" t="s">
        <v>804</v>
      </c>
      <c r="H399" s="250">
        <v>18741.91</v>
      </c>
      <c r="I399" s="250"/>
      <c r="J399" s="250">
        <v>8674.2929000000004</v>
      </c>
      <c r="K399" s="250"/>
      <c r="L399" s="250">
        <v>9072.0400000000009</v>
      </c>
      <c r="M399" s="251">
        <f t="shared" si="18"/>
        <v>0.53717135019856566</v>
      </c>
      <c r="N399" s="251">
        <f t="shared" si="19"/>
        <v>4.5853547324877682E-2</v>
      </c>
      <c r="O399" s="250">
        <v>9737.16</v>
      </c>
      <c r="P399" s="251">
        <f t="shared" si="20"/>
        <v>7.3315373389006108E-2</v>
      </c>
      <c r="Q399" s="251" t="s">
        <v>805</v>
      </c>
      <c r="R399" s="258"/>
      <c r="S399" s="258" t="s">
        <v>806</v>
      </c>
      <c r="T399" s="258" t="s">
        <v>807</v>
      </c>
      <c r="U399" s="282" t="s">
        <v>808</v>
      </c>
      <c r="V399" s="283" t="s">
        <v>809</v>
      </c>
      <c r="W399" s="284" t="s">
        <v>809</v>
      </c>
      <c r="X399" s="284" t="s">
        <v>809</v>
      </c>
      <c r="Y399" s="257"/>
    </row>
    <row r="400" spans="1:25" ht="12.75" customHeight="1" x14ac:dyDescent="0.2">
      <c r="A400" s="229" t="s">
        <v>705</v>
      </c>
      <c r="B400" s="247"/>
      <c r="C400" s="280">
        <v>387</v>
      </c>
      <c r="D400" s="249" t="s">
        <v>1664</v>
      </c>
      <c r="E400" s="249" t="s">
        <v>1665</v>
      </c>
      <c r="F400" s="249" t="s">
        <v>812</v>
      </c>
      <c r="G400" s="281" t="s">
        <v>813</v>
      </c>
      <c r="H400" s="250">
        <v>16346.88</v>
      </c>
      <c r="I400" s="250"/>
      <c r="J400" s="250">
        <v>15659.3977</v>
      </c>
      <c r="K400" s="250"/>
      <c r="L400" s="250">
        <v>21221.5</v>
      </c>
      <c r="M400" s="251">
        <f t="shared" si="18"/>
        <v>4.2055872435596255E-2</v>
      </c>
      <c r="N400" s="251">
        <f t="shared" si="19"/>
        <v>0.35519260743981235</v>
      </c>
      <c r="O400" s="250">
        <v>22188.93</v>
      </c>
      <c r="P400" s="251">
        <f t="shared" si="20"/>
        <v>4.5587258205122175E-2</v>
      </c>
      <c r="Q400" s="251" t="s">
        <v>805</v>
      </c>
      <c r="R400" s="258"/>
      <c r="S400" s="258" t="s">
        <v>806</v>
      </c>
      <c r="T400" s="258" t="s">
        <v>807</v>
      </c>
      <c r="U400" s="282" t="s">
        <v>823</v>
      </c>
      <c r="V400" s="285">
        <v>824</v>
      </c>
      <c r="W400" s="286" t="s">
        <v>815</v>
      </c>
      <c r="X400" s="286" t="s">
        <v>816</v>
      </c>
      <c r="Y400" s="257"/>
    </row>
    <row r="401" spans="1:25" ht="12.75" customHeight="1" x14ac:dyDescent="0.2">
      <c r="A401" s="229" t="s">
        <v>705</v>
      </c>
      <c r="B401" s="247"/>
      <c r="C401" s="280">
        <v>388</v>
      </c>
      <c r="D401" s="249" t="s">
        <v>1666</v>
      </c>
      <c r="E401" s="249" t="s">
        <v>1667</v>
      </c>
      <c r="F401" s="249" t="s">
        <v>852</v>
      </c>
      <c r="G401" s="297" t="s">
        <v>707</v>
      </c>
      <c r="H401" s="250">
        <v>0</v>
      </c>
      <c r="I401" s="250"/>
      <c r="J401" s="250">
        <v>0</v>
      </c>
      <c r="K401" s="250"/>
      <c r="L401" s="250">
        <v>0</v>
      </c>
      <c r="M401" s="251" t="str">
        <f t="shared" si="18"/>
        <v>NA</v>
      </c>
      <c r="N401" s="251" t="str">
        <f t="shared" si="19"/>
        <v>NA</v>
      </c>
      <c r="O401" s="250">
        <v>0</v>
      </c>
      <c r="P401" s="251" t="str">
        <f t="shared" si="20"/>
        <v>NA</v>
      </c>
      <c r="Q401" s="298" t="s">
        <v>848</v>
      </c>
      <c r="R401" s="299" t="s">
        <v>849</v>
      </c>
      <c r="S401" s="299" t="s">
        <v>832</v>
      </c>
      <c r="T401" s="299" t="s">
        <v>832</v>
      </c>
      <c r="U401" s="299" t="s">
        <v>832</v>
      </c>
      <c r="V401" s="299" t="s">
        <v>832</v>
      </c>
      <c r="W401" s="299" t="s">
        <v>832</v>
      </c>
      <c r="X401" s="299" t="s">
        <v>832</v>
      </c>
      <c r="Y401" s="257"/>
    </row>
    <row r="402" spans="1:25" ht="12.75" customHeight="1" x14ac:dyDescent="0.2">
      <c r="A402" s="229" t="s">
        <v>705</v>
      </c>
      <c r="B402" s="247"/>
      <c r="C402" s="280">
        <v>389</v>
      </c>
      <c r="D402" s="249" t="s">
        <v>1668</v>
      </c>
      <c r="E402" s="249" t="s">
        <v>1669</v>
      </c>
      <c r="F402" s="249" t="s">
        <v>819</v>
      </c>
      <c r="G402" s="281" t="s">
        <v>813</v>
      </c>
      <c r="H402" s="250">
        <v>152226.93</v>
      </c>
      <c r="I402" s="250"/>
      <c r="J402" s="250">
        <v>145824.8652</v>
      </c>
      <c r="K402" s="250"/>
      <c r="L402" s="250">
        <v>104096.55999999998</v>
      </c>
      <c r="M402" s="251">
        <f t="shared" si="18"/>
        <v>4.2056059331946019E-2</v>
      </c>
      <c r="N402" s="251">
        <f t="shared" si="19"/>
        <v>0.2861535660792095</v>
      </c>
      <c r="O402" s="250">
        <v>115257.62999999999</v>
      </c>
      <c r="P402" s="251">
        <f t="shared" si="20"/>
        <v>0.1072184325783677</v>
      </c>
      <c r="Q402" s="251" t="s">
        <v>805</v>
      </c>
      <c r="R402" s="258"/>
      <c r="S402" s="258" t="s">
        <v>806</v>
      </c>
      <c r="T402" s="258" t="s">
        <v>807</v>
      </c>
      <c r="U402" s="282" t="s">
        <v>814</v>
      </c>
      <c r="V402" s="285">
        <v>308</v>
      </c>
      <c r="W402" s="286" t="s">
        <v>824</v>
      </c>
      <c r="X402" s="286" t="s">
        <v>824</v>
      </c>
      <c r="Y402" s="257"/>
    </row>
    <row r="403" spans="1:25" ht="12.75" customHeight="1" x14ac:dyDescent="0.2">
      <c r="A403" s="229" t="s">
        <v>705</v>
      </c>
      <c r="B403" s="247"/>
      <c r="C403" s="280">
        <v>390</v>
      </c>
      <c r="D403" s="249" t="s">
        <v>1670</v>
      </c>
      <c r="E403" s="249" t="s">
        <v>1671</v>
      </c>
      <c r="F403" s="249" t="s">
        <v>822</v>
      </c>
      <c r="G403" s="281" t="s">
        <v>813</v>
      </c>
      <c r="H403" s="250">
        <v>22922.930000000004</v>
      </c>
      <c r="I403" s="250"/>
      <c r="J403" s="250">
        <v>21958.863000000001</v>
      </c>
      <c r="K403" s="250"/>
      <c r="L403" s="250">
        <v>22923.15</v>
      </c>
      <c r="M403" s="251">
        <f t="shared" si="18"/>
        <v>4.2056883653180575E-2</v>
      </c>
      <c r="N403" s="251">
        <f t="shared" si="19"/>
        <v>4.3913339228902705E-2</v>
      </c>
      <c r="O403" s="250">
        <v>23943.96</v>
      </c>
      <c r="P403" s="251">
        <f t="shared" si="20"/>
        <v>4.4531837901858932E-2</v>
      </c>
      <c r="Q403" s="251" t="s">
        <v>805</v>
      </c>
      <c r="R403" s="258"/>
      <c r="S403" s="258" t="s">
        <v>806</v>
      </c>
      <c r="T403" s="258" t="s">
        <v>807</v>
      </c>
      <c r="U403" s="282" t="s">
        <v>823</v>
      </c>
      <c r="V403" s="285">
        <v>824</v>
      </c>
      <c r="W403" s="286" t="s">
        <v>824</v>
      </c>
      <c r="X403" s="286" t="s">
        <v>824</v>
      </c>
      <c r="Y403" s="257"/>
    </row>
    <row r="404" spans="1:25" ht="12.75" customHeight="1" x14ac:dyDescent="0.2">
      <c r="A404" s="229" t="s">
        <v>705</v>
      </c>
      <c r="B404" s="247"/>
      <c r="C404" s="280">
        <v>391</v>
      </c>
      <c r="D404" s="249" t="s">
        <v>1672</v>
      </c>
      <c r="E404" s="249" t="s">
        <v>1673</v>
      </c>
      <c r="F404" s="249" t="s">
        <v>931</v>
      </c>
      <c r="G404" s="281" t="s">
        <v>813</v>
      </c>
      <c r="H404" s="250">
        <v>38017.14</v>
      </c>
      <c r="I404" s="250"/>
      <c r="J404" s="250">
        <v>36418.307200000003</v>
      </c>
      <c r="K404" s="250"/>
      <c r="L404" s="250">
        <v>48406.820000000007</v>
      </c>
      <c r="M404" s="251">
        <f t="shared" si="18"/>
        <v>4.2055578089251228E-2</v>
      </c>
      <c r="N404" s="251">
        <f t="shared" si="19"/>
        <v>0.3291891831809251</v>
      </c>
      <c r="O404" s="250">
        <v>50906.350000000006</v>
      </c>
      <c r="P404" s="251">
        <f t="shared" si="20"/>
        <v>5.1635905849630251E-2</v>
      </c>
      <c r="Q404" s="251" t="s">
        <v>805</v>
      </c>
      <c r="R404" s="258"/>
      <c r="S404" s="258" t="s">
        <v>806</v>
      </c>
      <c r="T404" s="258" t="s">
        <v>807</v>
      </c>
      <c r="U404" s="282" t="s">
        <v>823</v>
      </c>
      <c r="V404" s="285">
        <v>824</v>
      </c>
      <c r="W404" s="286" t="s">
        <v>815</v>
      </c>
      <c r="X404" s="286" t="s">
        <v>816</v>
      </c>
      <c r="Y404" s="257"/>
    </row>
    <row r="405" spans="1:25" ht="12.75" customHeight="1" x14ac:dyDescent="0.2">
      <c r="A405" s="229" t="s">
        <v>705</v>
      </c>
      <c r="B405" s="247"/>
      <c r="C405" s="280">
        <v>392</v>
      </c>
      <c r="D405" s="249" t="s">
        <v>1674</v>
      </c>
      <c r="E405" s="249" t="s">
        <v>1675</v>
      </c>
      <c r="F405" s="249" t="s">
        <v>890</v>
      </c>
      <c r="G405" s="281" t="s">
        <v>813</v>
      </c>
      <c r="H405" s="250">
        <v>43644.58</v>
      </c>
      <c r="I405" s="250"/>
      <c r="J405" s="250">
        <v>80047.288499999995</v>
      </c>
      <c r="K405" s="250"/>
      <c r="L405" s="250">
        <v>105655.97999999998</v>
      </c>
      <c r="M405" s="251">
        <f t="shared" si="18"/>
        <v>0.83407168771013473</v>
      </c>
      <c r="N405" s="251">
        <f t="shared" si="19"/>
        <v>0.31991953731199763</v>
      </c>
      <c r="O405" s="250">
        <v>115217.98999999999</v>
      </c>
      <c r="P405" s="251">
        <f t="shared" si="20"/>
        <v>9.0501361115575385E-2</v>
      </c>
      <c r="Q405" s="251" t="s">
        <v>805</v>
      </c>
      <c r="R405" s="258"/>
      <c r="S405" s="258" t="s">
        <v>806</v>
      </c>
      <c r="T405" s="258" t="s">
        <v>807</v>
      </c>
      <c r="U405" s="282" t="s">
        <v>814</v>
      </c>
      <c r="V405" s="285">
        <v>514</v>
      </c>
      <c r="W405" s="286" t="s">
        <v>824</v>
      </c>
      <c r="X405" s="286" t="s">
        <v>824</v>
      </c>
      <c r="Y405" s="257"/>
    </row>
    <row r="406" spans="1:25" ht="12.75" customHeight="1" x14ac:dyDescent="0.2">
      <c r="A406" s="229" t="s">
        <v>705</v>
      </c>
      <c r="B406" s="247"/>
      <c r="C406" s="280">
        <v>393</v>
      </c>
      <c r="D406" s="249" t="s">
        <v>1676</v>
      </c>
      <c r="E406" s="249" t="s">
        <v>1677</v>
      </c>
      <c r="F406" s="249" t="s">
        <v>877</v>
      </c>
      <c r="G406" s="281" t="s">
        <v>813</v>
      </c>
      <c r="H406" s="250">
        <v>124265.37999999999</v>
      </c>
      <c r="I406" s="250"/>
      <c r="J406" s="250">
        <v>104347.2396</v>
      </c>
      <c r="K406" s="250"/>
      <c r="L406" s="250">
        <v>100678.41999999998</v>
      </c>
      <c r="M406" s="251">
        <f t="shared" si="18"/>
        <v>0.16028712421754146</v>
      </c>
      <c r="N406" s="251">
        <f t="shared" si="19"/>
        <v>3.5159718781866245E-2</v>
      </c>
      <c r="O406" s="250">
        <v>105088.03</v>
      </c>
      <c r="P406" s="251">
        <f t="shared" si="20"/>
        <v>4.3798959101662656E-2</v>
      </c>
      <c r="Q406" s="251" t="s">
        <v>805</v>
      </c>
      <c r="R406" s="258"/>
      <c r="S406" s="258" t="s">
        <v>904</v>
      </c>
      <c r="T406" s="258" t="s">
        <v>807</v>
      </c>
      <c r="U406" s="282" t="s">
        <v>814</v>
      </c>
      <c r="V406" s="283" t="s">
        <v>809</v>
      </c>
      <c r="W406" s="284" t="s">
        <v>809</v>
      </c>
      <c r="X406" s="284" t="s">
        <v>809</v>
      </c>
      <c r="Y406" s="257"/>
    </row>
    <row r="407" spans="1:25" ht="12.75" customHeight="1" x14ac:dyDescent="0.2">
      <c r="A407" s="229" t="s">
        <v>705</v>
      </c>
      <c r="B407" s="247"/>
      <c r="C407" s="287">
        <v>394</v>
      </c>
      <c r="D407" s="288" t="s">
        <v>1678</v>
      </c>
      <c r="E407" s="288" t="s">
        <v>1679</v>
      </c>
      <c r="F407" s="288" t="s">
        <v>830</v>
      </c>
      <c r="G407" s="289" t="s">
        <v>707</v>
      </c>
      <c r="H407" s="290">
        <v>0</v>
      </c>
      <c r="I407" s="290"/>
      <c r="J407" s="290">
        <v>0</v>
      </c>
      <c r="K407" s="290"/>
      <c r="L407" s="290">
        <v>0</v>
      </c>
      <c r="M407" s="291" t="str">
        <f t="shared" si="18"/>
        <v>NA</v>
      </c>
      <c r="N407" s="291" t="str">
        <f t="shared" si="19"/>
        <v>NA</v>
      </c>
      <c r="O407" s="290">
        <v>0</v>
      </c>
      <c r="P407" s="291" t="str">
        <f t="shared" si="20"/>
        <v>NA</v>
      </c>
      <c r="Q407" s="291" t="s">
        <v>707</v>
      </c>
      <c r="R407" s="292" t="s">
        <v>831</v>
      </c>
      <c r="S407" s="293" t="s">
        <v>832</v>
      </c>
      <c r="T407" s="293" t="s">
        <v>832</v>
      </c>
      <c r="U407" s="293" t="s">
        <v>832</v>
      </c>
      <c r="V407" s="294" t="s">
        <v>809</v>
      </c>
      <c r="W407" s="295" t="s">
        <v>809</v>
      </c>
      <c r="X407" s="295" t="s">
        <v>809</v>
      </c>
      <c r="Y407" s="257"/>
    </row>
    <row r="408" spans="1:25" ht="12.75" customHeight="1" x14ac:dyDescent="0.2">
      <c r="A408" s="229" t="s">
        <v>705</v>
      </c>
      <c r="B408" s="247"/>
      <c r="C408" s="280">
        <v>395</v>
      </c>
      <c r="D408" s="249" t="s">
        <v>1680</v>
      </c>
      <c r="E408" s="249" t="s">
        <v>1681</v>
      </c>
      <c r="F408" s="249" t="s">
        <v>1374</v>
      </c>
      <c r="G408" s="281" t="s">
        <v>813</v>
      </c>
      <c r="H408" s="250">
        <v>33546.519999999997</v>
      </c>
      <c r="I408" s="250"/>
      <c r="J408" s="250">
        <v>32135.677199999998</v>
      </c>
      <c r="K408" s="250"/>
      <c r="L408" s="250">
        <v>33546.83</v>
      </c>
      <c r="M408" s="251">
        <f t="shared" si="18"/>
        <v>4.2056308672255682E-2</v>
      </c>
      <c r="N408" s="251">
        <f t="shared" si="19"/>
        <v>4.3912340518531337E-2</v>
      </c>
      <c r="O408" s="250">
        <v>35119.86</v>
      </c>
      <c r="P408" s="251">
        <f t="shared" si="20"/>
        <v>4.6890570584463533E-2</v>
      </c>
      <c r="Q408" s="251" t="s">
        <v>805</v>
      </c>
      <c r="R408" s="258"/>
      <c r="S408" s="258" t="s">
        <v>806</v>
      </c>
      <c r="T408" s="258" t="s">
        <v>807</v>
      </c>
      <c r="U408" s="282" t="s">
        <v>823</v>
      </c>
      <c r="V408" s="285">
        <v>824</v>
      </c>
      <c r="W408" s="286" t="s">
        <v>874</v>
      </c>
      <c r="X408" s="286" t="s">
        <v>816</v>
      </c>
      <c r="Y408" s="257"/>
    </row>
    <row r="409" spans="1:25" ht="12.75" customHeight="1" x14ac:dyDescent="0.2">
      <c r="A409" s="229" t="s">
        <v>705</v>
      </c>
      <c r="B409" s="247"/>
      <c r="C409" s="280">
        <v>396</v>
      </c>
      <c r="D409" s="249" t="s">
        <v>1682</v>
      </c>
      <c r="E409" s="249" t="s">
        <v>1683</v>
      </c>
      <c r="F409" s="249" t="s">
        <v>886</v>
      </c>
      <c r="G409" s="281" t="s">
        <v>813</v>
      </c>
      <c r="H409" s="250">
        <v>23577.14</v>
      </c>
      <c r="I409" s="250"/>
      <c r="J409" s="250">
        <v>35932.750500000002</v>
      </c>
      <c r="K409" s="250"/>
      <c r="L409" s="250">
        <v>48458.01</v>
      </c>
      <c r="M409" s="251">
        <f t="shared" si="18"/>
        <v>0.52405043614280622</v>
      </c>
      <c r="N409" s="251">
        <f t="shared" si="19"/>
        <v>0.34857502767565762</v>
      </c>
      <c r="O409" s="250">
        <v>50708.939999999995</v>
      </c>
      <c r="P409" s="251">
        <f t="shared" si="20"/>
        <v>4.6451143990436108E-2</v>
      </c>
      <c r="Q409" s="251" t="s">
        <v>805</v>
      </c>
      <c r="R409" s="258"/>
      <c r="S409" s="258" t="s">
        <v>806</v>
      </c>
      <c r="T409" s="258" t="s">
        <v>807</v>
      </c>
      <c r="U409" s="282" t="s">
        <v>823</v>
      </c>
      <c r="V409" s="285">
        <v>824</v>
      </c>
      <c r="W409" s="286" t="s">
        <v>824</v>
      </c>
      <c r="X409" s="286" t="s">
        <v>824</v>
      </c>
      <c r="Y409" s="257"/>
    </row>
    <row r="410" spans="1:25" ht="12.75" customHeight="1" x14ac:dyDescent="0.2">
      <c r="A410" s="229" t="s">
        <v>705</v>
      </c>
      <c r="B410" s="247"/>
      <c r="C410" s="280">
        <v>397</v>
      </c>
      <c r="D410" s="249" t="s">
        <v>1684</v>
      </c>
      <c r="E410" s="249" t="s">
        <v>1685</v>
      </c>
      <c r="F410" s="249" t="s">
        <v>852</v>
      </c>
      <c r="G410" s="297" t="s">
        <v>707</v>
      </c>
      <c r="H410" s="250">
        <v>0</v>
      </c>
      <c r="I410" s="250"/>
      <c r="J410" s="250">
        <v>0</v>
      </c>
      <c r="K410" s="250"/>
      <c r="L410" s="250">
        <v>0</v>
      </c>
      <c r="M410" s="251" t="str">
        <f t="shared" si="18"/>
        <v>NA</v>
      </c>
      <c r="N410" s="251" t="str">
        <f t="shared" si="19"/>
        <v>NA</v>
      </c>
      <c r="O410" s="250">
        <v>0</v>
      </c>
      <c r="P410" s="251" t="str">
        <f t="shared" si="20"/>
        <v>NA</v>
      </c>
      <c r="Q410" s="298" t="s">
        <v>848</v>
      </c>
      <c r="R410" s="299" t="s">
        <v>849</v>
      </c>
      <c r="S410" s="299" t="s">
        <v>832</v>
      </c>
      <c r="T410" s="299" t="s">
        <v>832</v>
      </c>
      <c r="U410" s="299" t="s">
        <v>832</v>
      </c>
      <c r="V410" s="299" t="s">
        <v>832</v>
      </c>
      <c r="W410" s="299" t="s">
        <v>832</v>
      </c>
      <c r="X410" s="299" t="s">
        <v>832</v>
      </c>
      <c r="Y410" s="257"/>
    </row>
    <row r="411" spans="1:25" ht="12.75" customHeight="1" x14ac:dyDescent="0.2">
      <c r="A411" s="229" t="s">
        <v>705</v>
      </c>
      <c r="B411" s="247"/>
      <c r="C411" s="280">
        <v>398</v>
      </c>
      <c r="D411" s="249" t="s">
        <v>1686</v>
      </c>
      <c r="E411" s="249" t="s">
        <v>1687</v>
      </c>
      <c r="F411" s="249" t="s">
        <v>1387</v>
      </c>
      <c r="G411" s="281" t="s">
        <v>813</v>
      </c>
      <c r="H411" s="250">
        <v>90948.62</v>
      </c>
      <c r="I411" s="250"/>
      <c r="J411" s="250">
        <v>74095.775800000003</v>
      </c>
      <c r="K411" s="250"/>
      <c r="L411" s="250">
        <v>77349.59</v>
      </c>
      <c r="M411" s="251">
        <f t="shared" si="18"/>
        <v>0.1853007137436499</v>
      </c>
      <c r="N411" s="251">
        <f t="shared" si="19"/>
        <v>4.391362618002298E-2</v>
      </c>
      <c r="O411" s="250">
        <v>93543.319999999992</v>
      </c>
      <c r="P411" s="251">
        <f t="shared" si="20"/>
        <v>0.20935767080342632</v>
      </c>
      <c r="Q411" s="251" t="s">
        <v>805</v>
      </c>
      <c r="R411" s="258"/>
      <c r="S411" s="258" t="s">
        <v>806</v>
      </c>
      <c r="T411" s="258" t="s">
        <v>807</v>
      </c>
      <c r="U411" s="282" t="s">
        <v>814</v>
      </c>
      <c r="V411" s="283" t="s">
        <v>809</v>
      </c>
      <c r="W411" s="284" t="s">
        <v>809</v>
      </c>
      <c r="X411" s="284" t="s">
        <v>809</v>
      </c>
      <c r="Y411" s="257"/>
    </row>
    <row r="412" spans="1:25" ht="12.75" customHeight="1" x14ac:dyDescent="0.2">
      <c r="A412" s="229" t="s">
        <v>705</v>
      </c>
      <c r="B412" s="247"/>
      <c r="C412" s="280">
        <v>399</v>
      </c>
      <c r="D412" s="249" t="s">
        <v>1688</v>
      </c>
      <c r="E412" s="249" t="s">
        <v>1689</v>
      </c>
      <c r="F412" s="249" t="s">
        <v>822</v>
      </c>
      <c r="G412" s="281"/>
      <c r="H412" s="250">
        <v>128166.13999999998</v>
      </c>
      <c r="I412" s="250"/>
      <c r="J412" s="250">
        <v>122775.984</v>
      </c>
      <c r="K412" s="250"/>
      <c r="L412" s="250">
        <v>103670.05</v>
      </c>
      <c r="M412" s="251">
        <f t="shared" si="18"/>
        <v>4.2056006367984469E-2</v>
      </c>
      <c r="N412" s="251">
        <f t="shared" si="19"/>
        <v>0.15561621562731678</v>
      </c>
      <c r="O412" s="250">
        <v>108694.82999999999</v>
      </c>
      <c r="P412" s="251">
        <f t="shared" si="20"/>
        <v>4.8468964758867042E-2</v>
      </c>
      <c r="Q412" s="251" t="s">
        <v>805</v>
      </c>
      <c r="R412" s="258"/>
      <c r="S412" s="258" t="s">
        <v>806</v>
      </c>
      <c r="T412" s="258" t="s">
        <v>807</v>
      </c>
      <c r="U412" s="282" t="s">
        <v>956</v>
      </c>
      <c r="V412" s="285">
        <v>6765</v>
      </c>
      <c r="W412" s="286" t="s">
        <v>824</v>
      </c>
      <c r="X412" s="286" t="s">
        <v>824</v>
      </c>
      <c r="Y412" s="257"/>
    </row>
    <row r="413" spans="1:25" ht="12.75" customHeight="1" x14ac:dyDescent="0.2">
      <c r="A413" s="229" t="s">
        <v>705</v>
      </c>
      <c r="B413" s="247"/>
      <c r="C413" s="280">
        <v>400</v>
      </c>
      <c r="D413" s="249" t="s">
        <v>1690</v>
      </c>
      <c r="E413" s="249" t="s">
        <v>1691</v>
      </c>
      <c r="F413" s="249" t="s">
        <v>822</v>
      </c>
      <c r="G413" s="281" t="s">
        <v>813</v>
      </c>
      <c r="H413" s="250">
        <v>106581.36000000002</v>
      </c>
      <c r="I413" s="250"/>
      <c r="J413" s="250">
        <v>102098.9664</v>
      </c>
      <c r="K413" s="250"/>
      <c r="L413" s="250">
        <v>119383.66</v>
      </c>
      <c r="M413" s="251">
        <f t="shared" si="18"/>
        <v>4.2056074345457869E-2</v>
      </c>
      <c r="N413" s="251">
        <f t="shared" si="19"/>
        <v>0.16929352185880697</v>
      </c>
      <c r="O413" s="250">
        <v>124160.23</v>
      </c>
      <c r="P413" s="251">
        <f t="shared" si="20"/>
        <v>4.0010249308824943E-2</v>
      </c>
      <c r="Q413" s="251" t="s">
        <v>805</v>
      </c>
      <c r="R413" s="258"/>
      <c r="S413" s="258" t="s">
        <v>806</v>
      </c>
      <c r="T413" s="258" t="s">
        <v>807</v>
      </c>
      <c r="U413" s="282" t="s">
        <v>823</v>
      </c>
      <c r="V413" s="285">
        <v>824</v>
      </c>
      <c r="W413" s="286" t="s">
        <v>815</v>
      </c>
      <c r="X413" s="286" t="s">
        <v>824</v>
      </c>
      <c r="Y413" s="257"/>
    </row>
    <row r="414" spans="1:25" ht="12.75" customHeight="1" x14ac:dyDescent="0.2">
      <c r="A414" s="229" t="s">
        <v>705</v>
      </c>
      <c r="B414" s="247"/>
      <c r="C414" s="280">
        <v>401</v>
      </c>
      <c r="D414" s="296" t="s">
        <v>1692</v>
      </c>
      <c r="E414" s="296" t="s">
        <v>1693</v>
      </c>
      <c r="F414" s="296" t="s">
        <v>1067</v>
      </c>
      <c r="G414" s="281" t="s">
        <v>804</v>
      </c>
      <c r="H414" s="250">
        <v>0</v>
      </c>
      <c r="I414" s="250"/>
      <c r="J414" s="250">
        <v>0</v>
      </c>
      <c r="K414" s="250"/>
      <c r="L414" s="250">
        <v>0</v>
      </c>
      <c r="M414" s="251" t="str">
        <f t="shared" si="18"/>
        <v>NA</v>
      </c>
      <c r="N414" s="251" t="str">
        <f t="shared" si="19"/>
        <v>NA</v>
      </c>
      <c r="O414" s="250">
        <v>0</v>
      </c>
      <c r="P414" s="251" t="str">
        <f t="shared" si="20"/>
        <v>NA</v>
      </c>
      <c r="Q414" s="251" t="s">
        <v>707</v>
      </c>
      <c r="R414" s="258"/>
      <c r="S414" s="299" t="s">
        <v>809</v>
      </c>
      <c r="T414" s="299" t="s">
        <v>809</v>
      </c>
      <c r="U414" s="299" t="s">
        <v>832</v>
      </c>
      <c r="V414" s="283" t="s">
        <v>809</v>
      </c>
      <c r="W414" s="284" t="s">
        <v>809</v>
      </c>
      <c r="X414" s="284" t="s">
        <v>809</v>
      </c>
      <c r="Y414" s="257"/>
    </row>
    <row r="415" spans="1:25" ht="12.75" customHeight="1" x14ac:dyDescent="0.2">
      <c r="A415" s="229" t="s">
        <v>705</v>
      </c>
      <c r="B415" s="247"/>
      <c r="C415" s="287">
        <v>402</v>
      </c>
      <c r="D415" s="288" t="s">
        <v>1694</v>
      </c>
      <c r="E415" s="288" t="s">
        <v>1695</v>
      </c>
      <c r="F415" s="288" t="s">
        <v>847</v>
      </c>
      <c r="G415" s="289" t="s">
        <v>707</v>
      </c>
      <c r="H415" s="290">
        <v>0</v>
      </c>
      <c r="I415" s="290"/>
      <c r="J415" s="290">
        <v>0</v>
      </c>
      <c r="K415" s="290"/>
      <c r="L415" s="290">
        <v>0</v>
      </c>
      <c r="M415" s="291" t="str">
        <f t="shared" si="18"/>
        <v>NA</v>
      </c>
      <c r="N415" s="291" t="str">
        <f t="shared" si="19"/>
        <v>NA</v>
      </c>
      <c r="O415" s="290">
        <v>0</v>
      </c>
      <c r="P415" s="291" t="str">
        <f t="shared" si="20"/>
        <v>NA</v>
      </c>
      <c r="Q415" s="291" t="s">
        <v>707</v>
      </c>
      <c r="R415" s="292" t="s">
        <v>831</v>
      </c>
      <c r="S415" s="293" t="s">
        <v>832</v>
      </c>
      <c r="T415" s="293" t="s">
        <v>832</v>
      </c>
      <c r="U415" s="293" t="s">
        <v>832</v>
      </c>
      <c r="V415" s="294" t="s">
        <v>809</v>
      </c>
      <c r="W415" s="295" t="s">
        <v>809</v>
      </c>
      <c r="X415" s="295" t="s">
        <v>809</v>
      </c>
      <c r="Y415" s="257"/>
    </row>
    <row r="416" spans="1:25" ht="12.75" customHeight="1" x14ac:dyDescent="0.2">
      <c r="A416" s="229" t="s">
        <v>705</v>
      </c>
      <c r="B416" s="247"/>
      <c r="C416" s="280">
        <v>403</v>
      </c>
      <c r="D416" s="249" t="s">
        <v>1696</v>
      </c>
      <c r="E416" s="249" t="s">
        <v>1697</v>
      </c>
      <c r="F416" s="249" t="s">
        <v>1217</v>
      </c>
      <c r="G416" s="297" t="s">
        <v>707</v>
      </c>
      <c r="H416" s="250">
        <v>0</v>
      </c>
      <c r="I416" s="250"/>
      <c r="J416" s="250">
        <v>0</v>
      </c>
      <c r="K416" s="250"/>
      <c r="L416" s="250">
        <v>0</v>
      </c>
      <c r="M416" s="251" t="str">
        <f t="shared" si="18"/>
        <v>NA</v>
      </c>
      <c r="N416" s="251" t="str">
        <f t="shared" si="19"/>
        <v>NA</v>
      </c>
      <c r="O416" s="250">
        <v>0</v>
      </c>
      <c r="P416" s="251" t="str">
        <f t="shared" si="20"/>
        <v>NA</v>
      </c>
      <c r="Q416" s="298" t="s">
        <v>848</v>
      </c>
      <c r="R416" s="299" t="s">
        <v>849</v>
      </c>
      <c r="S416" s="258" t="s">
        <v>1698</v>
      </c>
      <c r="T416" s="299" t="s">
        <v>809</v>
      </c>
      <c r="U416" s="299" t="s">
        <v>832</v>
      </c>
      <c r="V416" s="285">
        <v>1234</v>
      </c>
      <c r="W416" s="286" t="s">
        <v>816</v>
      </c>
      <c r="X416" s="286" t="s">
        <v>816</v>
      </c>
      <c r="Y416" s="257"/>
    </row>
    <row r="417" spans="1:25" ht="12.75" customHeight="1" x14ac:dyDescent="0.2">
      <c r="A417" s="229" t="s">
        <v>705</v>
      </c>
      <c r="B417" s="247"/>
      <c r="C417" s="280">
        <v>404</v>
      </c>
      <c r="D417" s="249" t="s">
        <v>1699</v>
      </c>
      <c r="E417" s="249" t="s">
        <v>1700</v>
      </c>
      <c r="F417" s="249" t="s">
        <v>1217</v>
      </c>
      <c r="G417" s="297" t="s">
        <v>707</v>
      </c>
      <c r="H417" s="250">
        <v>0</v>
      </c>
      <c r="I417" s="250"/>
      <c r="J417" s="250">
        <v>0</v>
      </c>
      <c r="K417" s="250"/>
      <c r="L417" s="250">
        <v>0</v>
      </c>
      <c r="M417" s="251" t="str">
        <f t="shared" si="18"/>
        <v>NA</v>
      </c>
      <c r="N417" s="251" t="str">
        <f t="shared" si="19"/>
        <v>NA</v>
      </c>
      <c r="O417" s="250">
        <v>0</v>
      </c>
      <c r="P417" s="251" t="str">
        <f t="shared" si="20"/>
        <v>NA</v>
      </c>
      <c r="Q417" s="298" t="s">
        <v>848</v>
      </c>
      <c r="R417" s="299" t="s">
        <v>849</v>
      </c>
      <c r="S417" s="258" t="s">
        <v>1698</v>
      </c>
      <c r="T417" s="299" t="s">
        <v>809</v>
      </c>
      <c r="U417" s="299" t="s">
        <v>832</v>
      </c>
      <c r="V417" s="299" t="s">
        <v>832</v>
      </c>
      <c r="W417" s="299" t="s">
        <v>832</v>
      </c>
      <c r="X417" s="299" t="s">
        <v>832</v>
      </c>
      <c r="Y417" s="257"/>
    </row>
    <row r="418" spans="1:25" ht="12.75" customHeight="1" x14ac:dyDescent="0.2">
      <c r="A418" s="229" t="s">
        <v>705</v>
      </c>
      <c r="B418" s="247"/>
      <c r="C418" s="280">
        <v>405</v>
      </c>
      <c r="D418" s="249" t="s">
        <v>1701</v>
      </c>
      <c r="E418" s="249" t="s">
        <v>1702</v>
      </c>
      <c r="F418" s="249" t="s">
        <v>844</v>
      </c>
      <c r="G418" s="281" t="s">
        <v>813</v>
      </c>
      <c r="H418" s="250">
        <v>32346.34</v>
      </c>
      <c r="I418" s="250"/>
      <c r="J418" s="250">
        <v>30985.9925</v>
      </c>
      <c r="K418" s="250"/>
      <c r="L418" s="250">
        <v>35527.57</v>
      </c>
      <c r="M418" s="251">
        <f t="shared" si="18"/>
        <v>4.2055685434580846E-2</v>
      </c>
      <c r="N418" s="251">
        <f t="shared" si="19"/>
        <v>0.14656872778885491</v>
      </c>
      <c r="O418" s="250">
        <v>37129.71</v>
      </c>
      <c r="P418" s="251">
        <f t="shared" si="20"/>
        <v>4.509568202947737E-2</v>
      </c>
      <c r="Q418" s="251" t="s">
        <v>805</v>
      </c>
      <c r="R418" s="258"/>
      <c r="S418" s="258" t="s">
        <v>806</v>
      </c>
      <c r="T418" s="258" t="s">
        <v>807</v>
      </c>
      <c r="U418" s="282" t="s">
        <v>814</v>
      </c>
      <c r="V418" s="285">
        <v>514</v>
      </c>
      <c r="W418" s="286" t="s">
        <v>824</v>
      </c>
      <c r="X418" s="286" t="s">
        <v>824</v>
      </c>
      <c r="Y418" s="257"/>
    </row>
    <row r="419" spans="1:25" ht="12.75" customHeight="1" x14ac:dyDescent="0.2">
      <c r="A419" s="229" t="s">
        <v>705</v>
      </c>
      <c r="B419" s="247"/>
      <c r="C419" s="280">
        <v>406</v>
      </c>
      <c r="D419" s="249" t="s">
        <v>1703</v>
      </c>
      <c r="E419" s="249" t="s">
        <v>1704</v>
      </c>
      <c r="F419" s="249" t="s">
        <v>1002</v>
      </c>
      <c r="G419" s="297" t="s">
        <v>707</v>
      </c>
      <c r="H419" s="250">
        <v>0</v>
      </c>
      <c r="I419" s="250"/>
      <c r="J419" s="250">
        <v>0</v>
      </c>
      <c r="K419" s="250"/>
      <c r="L419" s="250">
        <v>0</v>
      </c>
      <c r="M419" s="251" t="str">
        <f t="shared" si="18"/>
        <v>NA</v>
      </c>
      <c r="N419" s="251" t="str">
        <f t="shared" si="19"/>
        <v>NA</v>
      </c>
      <c r="O419" s="250">
        <v>0</v>
      </c>
      <c r="P419" s="251" t="str">
        <f t="shared" si="20"/>
        <v>NA</v>
      </c>
      <c r="Q419" s="298" t="s">
        <v>848</v>
      </c>
      <c r="R419" s="299" t="s">
        <v>849</v>
      </c>
      <c r="S419" s="258" t="s">
        <v>806</v>
      </c>
      <c r="T419" s="299" t="s">
        <v>809</v>
      </c>
      <c r="U419" s="299" t="s">
        <v>832</v>
      </c>
      <c r="V419" s="299" t="s">
        <v>832</v>
      </c>
      <c r="W419" s="299" t="s">
        <v>832</v>
      </c>
      <c r="X419" s="299" t="s">
        <v>832</v>
      </c>
      <c r="Y419" s="257"/>
    </row>
    <row r="420" spans="1:25" ht="12.75" customHeight="1" x14ac:dyDescent="0.2">
      <c r="A420" s="229" t="s">
        <v>705</v>
      </c>
      <c r="B420" s="247"/>
      <c r="C420" s="280">
        <v>407</v>
      </c>
      <c r="D420" s="249" t="s">
        <v>1705</v>
      </c>
      <c r="E420" s="249" t="s">
        <v>1706</v>
      </c>
      <c r="F420" s="249" t="s">
        <v>937</v>
      </c>
      <c r="G420" s="281" t="s">
        <v>813</v>
      </c>
      <c r="H420" s="250">
        <v>42231.31</v>
      </c>
      <c r="I420" s="250"/>
      <c r="J420" s="250">
        <v>40455.218000000001</v>
      </c>
      <c r="K420" s="250"/>
      <c r="L420" s="250">
        <v>89534.86</v>
      </c>
      <c r="M420" s="251">
        <f t="shared" si="18"/>
        <v>4.2056284780178428E-2</v>
      </c>
      <c r="N420" s="251">
        <f t="shared" si="19"/>
        <v>1.213184464856919</v>
      </c>
      <c r="O420" s="250">
        <v>93360.56</v>
      </c>
      <c r="P420" s="251">
        <f t="shared" si="20"/>
        <v>4.2728608722904099E-2</v>
      </c>
      <c r="Q420" s="251" t="s">
        <v>805</v>
      </c>
      <c r="R420" s="258"/>
      <c r="S420" s="258" t="s">
        <v>806</v>
      </c>
      <c r="T420" s="258" t="s">
        <v>807</v>
      </c>
      <c r="U420" s="282" t="s">
        <v>814</v>
      </c>
      <c r="V420" s="285">
        <v>296</v>
      </c>
      <c r="W420" s="286" t="s">
        <v>824</v>
      </c>
      <c r="X420" s="286" t="s">
        <v>824</v>
      </c>
      <c r="Y420" s="257"/>
    </row>
    <row r="421" spans="1:25" ht="12.75" customHeight="1" x14ac:dyDescent="0.2">
      <c r="A421" s="229" t="s">
        <v>705</v>
      </c>
      <c r="B421" s="247"/>
      <c r="C421" s="280">
        <v>408</v>
      </c>
      <c r="D421" s="249" t="s">
        <v>1707</v>
      </c>
      <c r="E421" s="249" t="s">
        <v>1708</v>
      </c>
      <c r="F421" s="249" t="s">
        <v>844</v>
      </c>
      <c r="G421" s="281" t="s">
        <v>813</v>
      </c>
      <c r="H421" s="250">
        <v>341098.56</v>
      </c>
      <c r="I421" s="250"/>
      <c r="J421" s="250">
        <v>326753.29320000001</v>
      </c>
      <c r="K421" s="250"/>
      <c r="L421" s="250">
        <v>993788.75999999978</v>
      </c>
      <c r="M421" s="251">
        <f t="shared" si="18"/>
        <v>4.2056075522570319E-2</v>
      </c>
      <c r="N421" s="251">
        <f t="shared" si="19"/>
        <v>2.0414039603625938</v>
      </c>
      <c r="O421" s="250">
        <v>1074276.2600000002</v>
      </c>
      <c r="P421" s="251">
        <f t="shared" si="20"/>
        <v>8.0990551754681228E-2</v>
      </c>
      <c r="Q421" s="251" t="s">
        <v>805</v>
      </c>
      <c r="R421" s="258"/>
      <c r="S421" s="258" t="s">
        <v>925</v>
      </c>
      <c r="T421" s="258" t="s">
        <v>908</v>
      </c>
      <c r="U421" s="282" t="s">
        <v>823</v>
      </c>
      <c r="V421" s="285">
        <v>1944</v>
      </c>
      <c r="W421" s="286" t="s">
        <v>874</v>
      </c>
      <c r="X421" s="286" t="s">
        <v>816</v>
      </c>
      <c r="Y421" s="257"/>
    </row>
    <row r="422" spans="1:25" ht="12.75" customHeight="1" x14ac:dyDescent="0.2">
      <c r="A422" s="229" t="s">
        <v>705</v>
      </c>
      <c r="B422" s="247"/>
      <c r="C422" s="280">
        <v>409</v>
      </c>
      <c r="D422" s="249" t="s">
        <v>1709</v>
      </c>
      <c r="E422" s="249" t="s">
        <v>1710</v>
      </c>
      <c r="F422" s="249" t="s">
        <v>931</v>
      </c>
      <c r="G422" s="281"/>
      <c r="H422" s="250">
        <v>388618.04</v>
      </c>
      <c r="I422" s="250"/>
      <c r="J422" s="250">
        <v>336213.67669999995</v>
      </c>
      <c r="K422" s="250"/>
      <c r="L422" s="250">
        <v>350976.87</v>
      </c>
      <c r="M422" s="251">
        <f t="shared" si="18"/>
        <v>0.13484799444719558</v>
      </c>
      <c r="N422" s="251">
        <f t="shared" si="19"/>
        <v>4.3910150963826167E-2</v>
      </c>
      <c r="O422" s="250">
        <v>408725.31</v>
      </c>
      <c r="P422" s="251">
        <f t="shared" si="20"/>
        <v>0.16453631260658289</v>
      </c>
      <c r="Q422" s="251" t="s">
        <v>805</v>
      </c>
      <c r="R422" s="258"/>
      <c r="S422" s="258" t="s">
        <v>925</v>
      </c>
      <c r="T422" s="299" t="s">
        <v>809</v>
      </c>
      <c r="U422" s="282" t="s">
        <v>932</v>
      </c>
      <c r="V422" s="285">
        <v>2369</v>
      </c>
      <c r="W422" s="286" t="s">
        <v>824</v>
      </c>
      <c r="X422" s="286" t="s">
        <v>824</v>
      </c>
      <c r="Y422" s="257"/>
    </row>
    <row r="423" spans="1:25" ht="12.75" customHeight="1" x14ac:dyDescent="0.2">
      <c r="A423" s="229" t="s">
        <v>705</v>
      </c>
      <c r="B423" s="247"/>
      <c r="C423" s="280">
        <v>410</v>
      </c>
      <c r="D423" s="249" t="s">
        <v>1711</v>
      </c>
      <c r="E423" s="249" t="s">
        <v>1712</v>
      </c>
      <c r="F423" s="249" t="s">
        <v>994</v>
      </c>
      <c r="G423" s="281" t="s">
        <v>804</v>
      </c>
      <c r="H423" s="250">
        <v>119109.6</v>
      </c>
      <c r="I423" s="250"/>
      <c r="J423" s="250">
        <v>114100.3144</v>
      </c>
      <c r="K423" s="250"/>
      <c r="L423" s="250">
        <v>119099.5</v>
      </c>
      <c r="M423" s="251">
        <f t="shared" si="18"/>
        <v>4.2056102950559844E-2</v>
      </c>
      <c r="N423" s="251">
        <f t="shared" si="19"/>
        <v>4.3813951138420328E-2</v>
      </c>
      <c r="O423" s="250">
        <v>126250.81999999999</v>
      </c>
      <c r="P423" s="251">
        <f t="shared" si="20"/>
        <v>6.0044920423679295E-2</v>
      </c>
      <c r="Q423" s="251" t="s">
        <v>805</v>
      </c>
      <c r="R423" s="258"/>
      <c r="S423" s="258" t="s">
        <v>1405</v>
      </c>
      <c r="T423" s="258" t="s">
        <v>807</v>
      </c>
      <c r="U423" s="282" t="s">
        <v>808</v>
      </c>
      <c r="V423" s="283" t="s">
        <v>809</v>
      </c>
      <c r="W423" s="284" t="s">
        <v>809</v>
      </c>
      <c r="X423" s="284" t="s">
        <v>809</v>
      </c>
      <c r="Y423" s="257"/>
    </row>
    <row r="424" spans="1:25" ht="12.75" customHeight="1" x14ac:dyDescent="0.2">
      <c r="A424" s="229" t="s">
        <v>705</v>
      </c>
      <c r="B424" s="247"/>
      <c r="C424" s="280">
        <v>411</v>
      </c>
      <c r="D424" s="249" t="s">
        <v>1713</v>
      </c>
      <c r="E424" s="249" t="s">
        <v>1714</v>
      </c>
      <c r="F424" s="249" t="s">
        <v>844</v>
      </c>
      <c r="G424" s="281"/>
      <c r="H424" s="250">
        <v>1695235.4800000002</v>
      </c>
      <c r="I424" s="250"/>
      <c r="J424" s="250">
        <v>1664954.0772000004</v>
      </c>
      <c r="K424" s="250"/>
      <c r="L424" s="250">
        <v>1869305.7499999998</v>
      </c>
      <c r="M424" s="251">
        <f t="shared" si="18"/>
        <v>1.7862652803845164E-2</v>
      </c>
      <c r="N424" s="251">
        <f t="shared" si="19"/>
        <v>0.1227371226620636</v>
      </c>
      <c r="O424" s="250">
        <v>2087130.95</v>
      </c>
      <c r="P424" s="251">
        <f t="shared" si="20"/>
        <v>0.11652732571972253</v>
      </c>
      <c r="Q424" s="251" t="s">
        <v>805</v>
      </c>
      <c r="R424" s="258"/>
      <c r="S424" s="258" t="s">
        <v>925</v>
      </c>
      <c r="T424" s="258" t="s">
        <v>807</v>
      </c>
      <c r="U424" s="282" t="s">
        <v>932</v>
      </c>
      <c r="V424" s="285">
        <v>2887</v>
      </c>
      <c r="W424" s="286" t="s">
        <v>816</v>
      </c>
      <c r="X424" s="286" t="s">
        <v>816</v>
      </c>
      <c r="Y424" s="257"/>
    </row>
    <row r="425" spans="1:25" ht="12.75" customHeight="1" x14ac:dyDescent="0.2">
      <c r="A425" s="229" t="s">
        <v>705</v>
      </c>
      <c r="B425" s="247"/>
      <c r="C425" s="280">
        <v>412</v>
      </c>
      <c r="D425" s="249" t="s">
        <v>1715</v>
      </c>
      <c r="E425" s="249" t="s">
        <v>1716</v>
      </c>
      <c r="F425" s="249" t="s">
        <v>877</v>
      </c>
      <c r="G425" s="281" t="s">
        <v>813</v>
      </c>
      <c r="H425" s="250">
        <v>50149.68</v>
      </c>
      <c r="I425" s="250"/>
      <c r="J425" s="250">
        <v>48040.582600000002</v>
      </c>
      <c r="K425" s="250"/>
      <c r="L425" s="250">
        <v>50150.15</v>
      </c>
      <c r="M425" s="251">
        <f t="shared" si="18"/>
        <v>4.2056049011678615E-2</v>
      </c>
      <c r="N425" s="251">
        <f t="shared" si="19"/>
        <v>4.3912194353779542E-2</v>
      </c>
      <c r="O425" s="250">
        <v>52479.69</v>
      </c>
      <c r="P425" s="251">
        <f t="shared" si="20"/>
        <v>4.6451306725902135E-2</v>
      </c>
      <c r="Q425" s="251" t="s">
        <v>805</v>
      </c>
      <c r="R425" s="258"/>
      <c r="S425" s="258" t="s">
        <v>806</v>
      </c>
      <c r="T425" s="258" t="s">
        <v>807</v>
      </c>
      <c r="U425" s="282" t="s">
        <v>814</v>
      </c>
      <c r="V425" s="285">
        <v>180</v>
      </c>
      <c r="W425" s="286" t="s">
        <v>815</v>
      </c>
      <c r="X425" s="286" t="s">
        <v>816</v>
      </c>
      <c r="Y425" s="257"/>
    </row>
    <row r="426" spans="1:25" ht="12.75" customHeight="1" x14ac:dyDescent="0.2">
      <c r="A426" s="229" t="s">
        <v>705</v>
      </c>
      <c r="B426" s="247"/>
      <c r="C426" s="280">
        <v>413</v>
      </c>
      <c r="D426" s="249" t="s">
        <v>1717</v>
      </c>
      <c r="E426" s="249" t="s">
        <v>1716</v>
      </c>
      <c r="F426" s="249" t="s">
        <v>1217</v>
      </c>
      <c r="G426" s="297" t="s">
        <v>707</v>
      </c>
      <c r="H426" s="250">
        <v>0</v>
      </c>
      <c r="I426" s="250"/>
      <c r="J426" s="250">
        <v>0</v>
      </c>
      <c r="K426" s="250"/>
      <c r="L426" s="250">
        <v>0</v>
      </c>
      <c r="M426" s="251" t="str">
        <f t="shared" si="18"/>
        <v>NA</v>
      </c>
      <c r="N426" s="251" t="str">
        <f t="shared" si="19"/>
        <v>NA</v>
      </c>
      <c r="O426" s="250">
        <v>0</v>
      </c>
      <c r="P426" s="251" t="str">
        <f t="shared" si="20"/>
        <v>NA</v>
      </c>
      <c r="Q426" s="298" t="s">
        <v>848</v>
      </c>
      <c r="R426" s="299" t="s">
        <v>849</v>
      </c>
      <c r="S426" s="299" t="s">
        <v>832</v>
      </c>
      <c r="T426" s="299" t="s">
        <v>832</v>
      </c>
      <c r="U426" s="299" t="s">
        <v>832</v>
      </c>
      <c r="V426" s="299" t="s">
        <v>832</v>
      </c>
      <c r="W426" s="299" t="s">
        <v>832</v>
      </c>
      <c r="X426" s="299" t="s">
        <v>832</v>
      </c>
      <c r="Y426" s="257"/>
    </row>
    <row r="427" spans="1:25" ht="12.75" customHeight="1" x14ac:dyDescent="0.2">
      <c r="A427" s="229" t="s">
        <v>705</v>
      </c>
      <c r="B427" s="247"/>
      <c r="C427" s="280">
        <v>414</v>
      </c>
      <c r="D427" s="249" t="s">
        <v>1718</v>
      </c>
      <c r="E427" s="249" t="s">
        <v>1719</v>
      </c>
      <c r="F427" s="249" t="s">
        <v>852</v>
      </c>
      <c r="G427" s="297" t="s">
        <v>707</v>
      </c>
      <c r="H427" s="250">
        <v>0</v>
      </c>
      <c r="I427" s="250"/>
      <c r="J427" s="250">
        <v>0</v>
      </c>
      <c r="K427" s="250"/>
      <c r="L427" s="250">
        <v>0</v>
      </c>
      <c r="M427" s="251" t="str">
        <f t="shared" si="18"/>
        <v>NA</v>
      </c>
      <c r="N427" s="251" t="str">
        <f t="shared" si="19"/>
        <v>NA</v>
      </c>
      <c r="O427" s="250">
        <v>0</v>
      </c>
      <c r="P427" s="251" t="str">
        <f t="shared" si="20"/>
        <v>NA</v>
      </c>
      <c r="Q427" s="298" t="s">
        <v>848</v>
      </c>
      <c r="R427" s="299" t="s">
        <v>849</v>
      </c>
      <c r="S427" s="299" t="s">
        <v>832</v>
      </c>
      <c r="T427" s="299" t="s">
        <v>832</v>
      </c>
      <c r="U427" s="299" t="s">
        <v>832</v>
      </c>
      <c r="V427" s="299" t="s">
        <v>832</v>
      </c>
      <c r="W427" s="299" t="s">
        <v>832</v>
      </c>
      <c r="X427" s="299" t="s">
        <v>832</v>
      </c>
      <c r="Y427" s="257"/>
    </row>
    <row r="428" spans="1:25" ht="12.75" customHeight="1" x14ac:dyDescent="0.2">
      <c r="A428" s="229" t="s">
        <v>705</v>
      </c>
      <c r="B428" s="247"/>
      <c r="C428" s="280">
        <v>415</v>
      </c>
      <c r="D428" s="249" t="s">
        <v>1720</v>
      </c>
      <c r="E428" s="249" t="s">
        <v>1721</v>
      </c>
      <c r="F428" s="249" t="s">
        <v>803</v>
      </c>
      <c r="G428" s="281" t="s">
        <v>804</v>
      </c>
      <c r="H428" s="250">
        <v>13678.59</v>
      </c>
      <c r="I428" s="250"/>
      <c r="J428" s="250">
        <v>48175.688200000004</v>
      </c>
      <c r="K428" s="250"/>
      <c r="L428" s="250">
        <v>49867.41</v>
      </c>
      <c r="M428" s="251">
        <f t="shared" si="18"/>
        <v>2.5219776453567224</v>
      </c>
      <c r="N428" s="251">
        <f t="shared" si="19"/>
        <v>3.5115674797978273E-2</v>
      </c>
      <c r="O428" s="250">
        <v>53523.45</v>
      </c>
      <c r="P428" s="251">
        <f t="shared" si="20"/>
        <v>7.3315217293218021E-2</v>
      </c>
      <c r="Q428" s="251" t="s">
        <v>805</v>
      </c>
      <c r="R428" s="258"/>
      <c r="S428" s="258" t="s">
        <v>806</v>
      </c>
      <c r="T428" s="258" t="s">
        <v>807</v>
      </c>
      <c r="U428" s="282" t="s">
        <v>808</v>
      </c>
      <c r="V428" s="283" t="s">
        <v>809</v>
      </c>
      <c r="W428" s="284" t="s">
        <v>809</v>
      </c>
      <c r="X428" s="284" t="s">
        <v>809</v>
      </c>
      <c r="Y428" s="257"/>
    </row>
    <row r="429" spans="1:25" ht="12.75" customHeight="1" x14ac:dyDescent="0.2">
      <c r="A429" s="229" t="s">
        <v>705</v>
      </c>
      <c r="B429" s="247"/>
      <c r="C429" s="280">
        <v>416</v>
      </c>
      <c r="D429" s="249" t="s">
        <v>1722</v>
      </c>
      <c r="E429" s="249" t="s">
        <v>1723</v>
      </c>
      <c r="F429" s="249" t="s">
        <v>822</v>
      </c>
      <c r="G429" s="281" t="s">
        <v>813</v>
      </c>
      <c r="H429" s="250">
        <v>33376.11</v>
      </c>
      <c r="I429" s="250"/>
      <c r="J429" s="250">
        <v>31972.440000000002</v>
      </c>
      <c r="K429" s="250"/>
      <c r="L429" s="250">
        <v>35556.930000000008</v>
      </c>
      <c r="M429" s="251">
        <f t="shared" si="18"/>
        <v>4.2056129369180476E-2</v>
      </c>
      <c r="N429" s="251">
        <f t="shared" si="19"/>
        <v>0.11211186884704467</v>
      </c>
      <c r="O429" s="250">
        <v>38767.449999999997</v>
      </c>
      <c r="P429" s="251">
        <f t="shared" si="20"/>
        <v>9.0292384635006134E-2</v>
      </c>
      <c r="Q429" s="251" t="s">
        <v>805</v>
      </c>
      <c r="R429" s="258"/>
      <c r="S429" s="258" t="s">
        <v>806</v>
      </c>
      <c r="T429" s="258" t="s">
        <v>807</v>
      </c>
      <c r="U429" s="282" t="s">
        <v>814</v>
      </c>
      <c r="V429" s="285">
        <v>169</v>
      </c>
      <c r="W429" s="286" t="s">
        <v>815</v>
      </c>
      <c r="X429" s="286" t="s">
        <v>816</v>
      </c>
      <c r="Y429" s="257"/>
    </row>
    <row r="430" spans="1:25" ht="12.75" customHeight="1" x14ac:dyDescent="0.2">
      <c r="A430" s="229" t="s">
        <v>705</v>
      </c>
      <c r="B430" s="247"/>
      <c r="C430" s="280">
        <v>417</v>
      </c>
      <c r="D430" s="249" t="s">
        <v>1724</v>
      </c>
      <c r="E430" s="249" t="s">
        <v>1725</v>
      </c>
      <c r="F430" s="249" t="s">
        <v>852</v>
      </c>
      <c r="G430" s="297" t="s">
        <v>707</v>
      </c>
      <c r="H430" s="250">
        <v>0</v>
      </c>
      <c r="I430" s="250"/>
      <c r="J430" s="250">
        <v>0</v>
      </c>
      <c r="K430" s="250"/>
      <c r="L430" s="250">
        <v>0</v>
      </c>
      <c r="M430" s="251" t="str">
        <f t="shared" si="18"/>
        <v>NA</v>
      </c>
      <c r="N430" s="251" t="str">
        <f t="shared" si="19"/>
        <v>NA</v>
      </c>
      <c r="O430" s="250">
        <v>0</v>
      </c>
      <c r="P430" s="251" t="str">
        <f t="shared" si="20"/>
        <v>NA</v>
      </c>
      <c r="Q430" s="298" t="s">
        <v>848</v>
      </c>
      <c r="R430" s="299" t="s">
        <v>849</v>
      </c>
      <c r="S430" s="299" t="s">
        <v>832</v>
      </c>
      <c r="T430" s="299" t="s">
        <v>832</v>
      </c>
      <c r="U430" s="299" t="s">
        <v>832</v>
      </c>
      <c r="V430" s="299" t="s">
        <v>832</v>
      </c>
      <c r="W430" s="299" t="s">
        <v>832</v>
      </c>
      <c r="X430" s="299" t="s">
        <v>832</v>
      </c>
      <c r="Y430" s="257"/>
    </row>
    <row r="431" spans="1:25" ht="12.75" customHeight="1" x14ac:dyDescent="0.2">
      <c r="A431" s="229" t="s">
        <v>705</v>
      </c>
      <c r="B431" s="247"/>
      <c r="C431" s="280">
        <v>418</v>
      </c>
      <c r="D431" s="249" t="s">
        <v>1726</v>
      </c>
      <c r="E431" s="249" t="s">
        <v>1727</v>
      </c>
      <c r="F431" s="249" t="s">
        <v>886</v>
      </c>
      <c r="G431" s="281" t="s">
        <v>813</v>
      </c>
      <c r="H431" s="250">
        <v>68553.27</v>
      </c>
      <c r="I431" s="250"/>
      <c r="J431" s="250">
        <v>65670.181599999996</v>
      </c>
      <c r="K431" s="250"/>
      <c r="L431" s="250">
        <v>69912.25</v>
      </c>
      <c r="M431" s="251">
        <f t="shared" si="18"/>
        <v>4.2056176167818218E-2</v>
      </c>
      <c r="N431" s="251">
        <f t="shared" si="19"/>
        <v>6.4596568741634233E-2</v>
      </c>
      <c r="O431" s="250">
        <v>72550.44</v>
      </c>
      <c r="P431" s="251">
        <f t="shared" si="20"/>
        <v>3.7735733008163838E-2</v>
      </c>
      <c r="Q431" s="251" t="s">
        <v>805</v>
      </c>
      <c r="R431" s="258"/>
      <c r="S431" s="258" t="s">
        <v>806</v>
      </c>
      <c r="T431" s="258" t="s">
        <v>807</v>
      </c>
      <c r="U431" s="282" t="s">
        <v>823</v>
      </c>
      <c r="V431" s="285">
        <v>824</v>
      </c>
      <c r="W431" s="286" t="s">
        <v>815</v>
      </c>
      <c r="X431" s="286" t="s">
        <v>816</v>
      </c>
      <c r="Y431" s="257"/>
    </row>
    <row r="432" spans="1:25" ht="12.75" customHeight="1" x14ac:dyDescent="0.2">
      <c r="A432" s="229" t="s">
        <v>705</v>
      </c>
      <c r="B432" s="247"/>
      <c r="C432" s="280">
        <v>419</v>
      </c>
      <c r="D432" s="249" t="s">
        <v>1728</v>
      </c>
      <c r="E432" s="249" t="s">
        <v>1729</v>
      </c>
      <c r="F432" s="249" t="s">
        <v>886</v>
      </c>
      <c r="G432" s="281" t="s">
        <v>813</v>
      </c>
      <c r="H432" s="250">
        <v>25090.76</v>
      </c>
      <c r="I432" s="250"/>
      <c r="J432" s="250">
        <v>24035.548299999999</v>
      </c>
      <c r="K432" s="250"/>
      <c r="L432" s="250">
        <v>25091.010000000002</v>
      </c>
      <c r="M432" s="251">
        <f t="shared" si="18"/>
        <v>4.2055788664831194E-2</v>
      </c>
      <c r="N432" s="251">
        <f t="shared" si="19"/>
        <v>4.3912528510947409E-2</v>
      </c>
      <c r="O432" s="250">
        <v>26256.51</v>
      </c>
      <c r="P432" s="251">
        <f t="shared" si="20"/>
        <v>4.645090014311884E-2</v>
      </c>
      <c r="Q432" s="251" t="s">
        <v>805</v>
      </c>
      <c r="R432" s="258"/>
      <c r="S432" s="258" t="s">
        <v>806</v>
      </c>
      <c r="T432" s="258" t="s">
        <v>807</v>
      </c>
      <c r="U432" s="282" t="s">
        <v>814</v>
      </c>
      <c r="V432" s="285">
        <v>70</v>
      </c>
      <c r="W432" s="286" t="s">
        <v>815</v>
      </c>
      <c r="X432" s="286" t="s">
        <v>816</v>
      </c>
      <c r="Y432" s="257"/>
    </row>
    <row r="433" spans="1:25" ht="12.75" customHeight="1" x14ac:dyDescent="0.2">
      <c r="A433" s="229" t="s">
        <v>705</v>
      </c>
      <c r="B433" s="247"/>
      <c r="C433" s="280">
        <v>420</v>
      </c>
      <c r="D433" s="249" t="s">
        <v>1730</v>
      </c>
      <c r="E433" s="249" t="s">
        <v>1731</v>
      </c>
      <c r="F433" s="249" t="s">
        <v>852</v>
      </c>
      <c r="G433" s="297" t="s">
        <v>707</v>
      </c>
      <c r="H433" s="250">
        <v>0</v>
      </c>
      <c r="I433" s="250"/>
      <c r="J433" s="250">
        <v>0</v>
      </c>
      <c r="K433" s="250"/>
      <c r="L433" s="250">
        <v>0</v>
      </c>
      <c r="M433" s="251" t="str">
        <f t="shared" si="18"/>
        <v>NA</v>
      </c>
      <c r="N433" s="251" t="str">
        <f t="shared" si="19"/>
        <v>NA</v>
      </c>
      <c r="O433" s="250">
        <v>0</v>
      </c>
      <c r="P433" s="251" t="str">
        <f t="shared" si="20"/>
        <v>NA</v>
      </c>
      <c r="Q433" s="298" t="s">
        <v>848</v>
      </c>
      <c r="R433" s="299" t="s">
        <v>849</v>
      </c>
      <c r="S433" s="299" t="s">
        <v>832</v>
      </c>
      <c r="T433" s="299" t="s">
        <v>832</v>
      </c>
      <c r="U433" s="299" t="s">
        <v>832</v>
      </c>
      <c r="V433" s="285">
        <v>1439</v>
      </c>
      <c r="W433" s="286" t="s">
        <v>912</v>
      </c>
      <c r="X433" s="286" t="s">
        <v>815</v>
      </c>
      <c r="Y433" s="257"/>
    </row>
    <row r="434" spans="1:25" ht="12.75" customHeight="1" x14ac:dyDescent="0.2">
      <c r="A434" s="229" t="s">
        <v>705</v>
      </c>
      <c r="B434" s="247"/>
      <c r="C434" s="280">
        <v>421</v>
      </c>
      <c r="D434" s="249" t="s">
        <v>1732</v>
      </c>
      <c r="E434" s="249" t="s">
        <v>1733</v>
      </c>
      <c r="F434" s="249" t="s">
        <v>890</v>
      </c>
      <c r="G434" s="281" t="s">
        <v>813</v>
      </c>
      <c r="H434" s="250">
        <v>49812.6</v>
      </c>
      <c r="I434" s="250"/>
      <c r="J434" s="250">
        <v>47717.67</v>
      </c>
      <c r="K434" s="250"/>
      <c r="L434" s="250">
        <v>58652.540000000008</v>
      </c>
      <c r="M434" s="251">
        <f t="shared" si="18"/>
        <v>4.2056226737813333E-2</v>
      </c>
      <c r="N434" s="251">
        <f t="shared" si="19"/>
        <v>0.22915766842764976</v>
      </c>
      <c r="O434" s="250">
        <v>61321.520000000004</v>
      </c>
      <c r="P434" s="251">
        <f t="shared" si="20"/>
        <v>4.5504934654151306E-2</v>
      </c>
      <c r="Q434" s="251" t="s">
        <v>805</v>
      </c>
      <c r="R434" s="258"/>
      <c r="S434" s="258" t="s">
        <v>806</v>
      </c>
      <c r="T434" s="258" t="s">
        <v>807</v>
      </c>
      <c r="U434" s="282" t="s">
        <v>823</v>
      </c>
      <c r="V434" s="285">
        <v>824</v>
      </c>
      <c r="W434" s="286" t="s">
        <v>824</v>
      </c>
      <c r="X434" s="286" t="s">
        <v>824</v>
      </c>
      <c r="Y434" s="257"/>
    </row>
    <row r="435" spans="1:25" ht="12.75" customHeight="1" x14ac:dyDescent="0.2">
      <c r="A435" s="229" t="s">
        <v>705</v>
      </c>
      <c r="B435" s="247"/>
      <c r="C435" s="280">
        <v>422</v>
      </c>
      <c r="D435" s="249" t="s">
        <v>1734</v>
      </c>
      <c r="E435" s="249" t="s">
        <v>1735</v>
      </c>
      <c r="F435" s="249" t="s">
        <v>886</v>
      </c>
      <c r="G435" s="281" t="s">
        <v>813</v>
      </c>
      <c r="H435" s="250">
        <v>102324.54</v>
      </c>
      <c r="I435" s="250"/>
      <c r="J435" s="250">
        <v>98021.16829999999</v>
      </c>
      <c r="K435" s="250"/>
      <c r="L435" s="250">
        <v>102325.48000000001</v>
      </c>
      <c r="M435" s="251">
        <f t="shared" si="18"/>
        <v>4.2056105993733307E-2</v>
      </c>
      <c r="N435" s="251">
        <f t="shared" si="19"/>
        <v>4.3912062819190259E-2</v>
      </c>
      <c r="O435" s="250">
        <v>107146.28000000001</v>
      </c>
      <c r="P435" s="251">
        <f t="shared" si="20"/>
        <v>4.7112410320479338E-2</v>
      </c>
      <c r="Q435" s="251" t="s">
        <v>805</v>
      </c>
      <c r="R435" s="258"/>
      <c r="S435" s="258" t="s">
        <v>806</v>
      </c>
      <c r="T435" s="258" t="s">
        <v>807</v>
      </c>
      <c r="U435" s="282" t="s">
        <v>823</v>
      </c>
      <c r="V435" s="285">
        <v>805</v>
      </c>
      <c r="W435" s="286" t="s">
        <v>816</v>
      </c>
      <c r="X435" s="286" t="s">
        <v>824</v>
      </c>
      <c r="Y435" s="257"/>
    </row>
    <row r="436" spans="1:25" ht="12.75" customHeight="1" x14ac:dyDescent="0.2">
      <c r="A436" s="229" t="s">
        <v>705</v>
      </c>
      <c r="B436" s="247"/>
      <c r="C436" s="280">
        <v>423</v>
      </c>
      <c r="D436" s="249" t="s">
        <v>1736</v>
      </c>
      <c r="E436" s="249" t="s">
        <v>1737</v>
      </c>
      <c r="F436" s="249" t="s">
        <v>1217</v>
      </c>
      <c r="G436" s="297" t="s">
        <v>707</v>
      </c>
      <c r="H436" s="250">
        <v>0</v>
      </c>
      <c r="I436" s="250"/>
      <c r="J436" s="250">
        <v>0</v>
      </c>
      <c r="K436" s="250"/>
      <c r="L436" s="250">
        <v>0</v>
      </c>
      <c r="M436" s="251" t="str">
        <f t="shared" si="18"/>
        <v>NA</v>
      </c>
      <c r="N436" s="251" t="str">
        <f t="shared" si="19"/>
        <v>NA</v>
      </c>
      <c r="O436" s="250">
        <v>0</v>
      </c>
      <c r="P436" s="251" t="str">
        <f t="shared" si="20"/>
        <v>NA</v>
      </c>
      <c r="Q436" s="298" t="s">
        <v>848</v>
      </c>
      <c r="R436" s="299" t="s">
        <v>849</v>
      </c>
      <c r="S436" s="299" t="s">
        <v>832</v>
      </c>
      <c r="T436" s="299" t="s">
        <v>832</v>
      </c>
      <c r="U436" s="299" t="s">
        <v>832</v>
      </c>
      <c r="V436" s="299" t="s">
        <v>832</v>
      </c>
      <c r="W436" s="299" t="s">
        <v>832</v>
      </c>
      <c r="X436" s="299" t="s">
        <v>832</v>
      </c>
      <c r="Y436" s="257"/>
    </row>
    <row r="437" spans="1:25" ht="12.75" customHeight="1" x14ac:dyDescent="0.2">
      <c r="A437" s="229" t="s">
        <v>705</v>
      </c>
      <c r="B437" s="247"/>
      <c r="C437" s="280">
        <v>424</v>
      </c>
      <c r="D437" s="249" t="s">
        <v>1738</v>
      </c>
      <c r="E437" s="249" t="s">
        <v>1739</v>
      </c>
      <c r="F437" s="249" t="s">
        <v>931</v>
      </c>
      <c r="G437" s="281" t="s">
        <v>813</v>
      </c>
      <c r="H437" s="250">
        <v>353695.37</v>
      </c>
      <c r="I437" s="250"/>
      <c r="J437" s="250">
        <v>338820.30729999999</v>
      </c>
      <c r="K437" s="250"/>
      <c r="L437" s="250">
        <v>353698.59</v>
      </c>
      <c r="M437" s="251">
        <f t="shared" si="18"/>
        <v>4.2056141984555831E-2</v>
      </c>
      <c r="N437" s="251">
        <f t="shared" si="19"/>
        <v>4.3912015836838361E-2</v>
      </c>
      <c r="O437" s="250">
        <v>372149.43999999994</v>
      </c>
      <c r="P437" s="251">
        <f t="shared" si="20"/>
        <v>5.2165460993214355E-2</v>
      </c>
      <c r="Q437" s="251" t="s">
        <v>805</v>
      </c>
      <c r="R437" s="258"/>
      <c r="S437" s="258" t="s">
        <v>925</v>
      </c>
      <c r="T437" s="299" t="s">
        <v>809</v>
      </c>
      <c r="U437" s="282" t="s">
        <v>823</v>
      </c>
      <c r="V437" s="285">
        <v>1608</v>
      </c>
      <c r="W437" s="286" t="s">
        <v>816</v>
      </c>
      <c r="X437" s="286" t="s">
        <v>824</v>
      </c>
      <c r="Y437" s="257"/>
    </row>
    <row r="438" spans="1:25" ht="12.75" customHeight="1" x14ac:dyDescent="0.2">
      <c r="A438" s="229" t="s">
        <v>705</v>
      </c>
      <c r="B438" s="247"/>
      <c r="C438" s="300">
        <v>425</v>
      </c>
      <c r="D438" s="301" t="s">
        <v>1740</v>
      </c>
      <c r="E438" s="301" t="s">
        <v>1741</v>
      </c>
      <c r="F438" s="301" t="s">
        <v>931</v>
      </c>
      <c r="G438" s="302" t="s">
        <v>707</v>
      </c>
      <c r="H438" s="303">
        <v>0</v>
      </c>
      <c r="I438" s="303"/>
      <c r="J438" s="303">
        <v>0</v>
      </c>
      <c r="K438" s="303"/>
      <c r="L438" s="303">
        <v>0</v>
      </c>
      <c r="M438" s="304" t="str">
        <f t="shared" si="18"/>
        <v>NA</v>
      </c>
      <c r="N438" s="304" t="str">
        <f t="shared" si="19"/>
        <v>NA</v>
      </c>
      <c r="O438" s="303">
        <v>0</v>
      </c>
      <c r="P438" s="304" t="str">
        <f t="shared" si="20"/>
        <v>NA</v>
      </c>
      <c r="Q438" s="304" t="s">
        <v>707</v>
      </c>
      <c r="R438" s="305" t="s">
        <v>887</v>
      </c>
      <c r="S438" s="306" t="s">
        <v>832</v>
      </c>
      <c r="T438" s="306" t="s">
        <v>832</v>
      </c>
      <c r="U438" s="306" t="s">
        <v>832</v>
      </c>
      <c r="V438" s="307" t="s">
        <v>809</v>
      </c>
      <c r="W438" s="308" t="s">
        <v>809</v>
      </c>
      <c r="X438" s="308" t="s">
        <v>809</v>
      </c>
      <c r="Y438" s="257"/>
    </row>
    <row r="439" spans="1:25" ht="12.75" customHeight="1" x14ac:dyDescent="0.2">
      <c r="A439" s="229" t="s">
        <v>705</v>
      </c>
      <c r="B439" s="247"/>
      <c r="C439" s="280">
        <v>426</v>
      </c>
      <c r="D439" s="249" t="s">
        <v>1742</v>
      </c>
      <c r="E439" s="249" t="s">
        <v>1743</v>
      </c>
      <c r="F439" s="249" t="s">
        <v>886</v>
      </c>
      <c r="G439" s="281" t="s">
        <v>813</v>
      </c>
      <c r="H439" s="250">
        <v>8709.75</v>
      </c>
      <c r="I439" s="250"/>
      <c r="J439" s="250">
        <v>8469.8037000000004</v>
      </c>
      <c r="K439" s="250"/>
      <c r="L439" s="250">
        <v>12530.57</v>
      </c>
      <c r="M439" s="251">
        <f t="shared" si="18"/>
        <v>2.754916042366309E-2</v>
      </c>
      <c r="N439" s="251">
        <f t="shared" si="19"/>
        <v>0.47944042670079817</v>
      </c>
      <c r="O439" s="250">
        <v>13027.26</v>
      </c>
      <c r="P439" s="251">
        <f t="shared" si="20"/>
        <v>3.9638260669706209E-2</v>
      </c>
      <c r="Q439" s="251" t="s">
        <v>805</v>
      </c>
      <c r="R439" s="258"/>
      <c r="S439" s="258" t="s">
        <v>806</v>
      </c>
      <c r="T439" s="258" t="s">
        <v>807</v>
      </c>
      <c r="U439" s="282" t="s">
        <v>823</v>
      </c>
      <c r="V439" s="285">
        <v>826</v>
      </c>
      <c r="W439" s="286" t="s">
        <v>824</v>
      </c>
      <c r="X439" s="286" t="s">
        <v>824</v>
      </c>
      <c r="Y439" s="257"/>
    </row>
    <row r="440" spans="1:25" ht="12.75" customHeight="1" x14ac:dyDescent="0.2">
      <c r="A440" s="229" t="s">
        <v>705</v>
      </c>
      <c r="B440" s="247"/>
      <c r="C440" s="280">
        <v>427</v>
      </c>
      <c r="D440" s="249" t="s">
        <v>1744</v>
      </c>
      <c r="E440" s="249" t="s">
        <v>1745</v>
      </c>
      <c r="F440" s="249" t="s">
        <v>861</v>
      </c>
      <c r="G440" s="297" t="s">
        <v>707</v>
      </c>
      <c r="H440" s="250">
        <v>0</v>
      </c>
      <c r="I440" s="250"/>
      <c r="J440" s="250">
        <v>0</v>
      </c>
      <c r="K440" s="250"/>
      <c r="L440" s="250">
        <v>0</v>
      </c>
      <c r="M440" s="251" t="str">
        <f t="shared" si="18"/>
        <v>NA</v>
      </c>
      <c r="N440" s="251" t="str">
        <f t="shared" si="19"/>
        <v>NA</v>
      </c>
      <c r="O440" s="250">
        <v>0</v>
      </c>
      <c r="P440" s="251" t="str">
        <f t="shared" si="20"/>
        <v>NA</v>
      </c>
      <c r="Q440" s="298" t="s">
        <v>848</v>
      </c>
      <c r="R440" s="299" t="s">
        <v>849</v>
      </c>
      <c r="S440" s="299" t="s">
        <v>832</v>
      </c>
      <c r="T440" s="299" t="s">
        <v>832</v>
      </c>
      <c r="U440" s="299" t="s">
        <v>832</v>
      </c>
      <c r="V440" s="299" t="s">
        <v>832</v>
      </c>
      <c r="W440" s="299" t="s">
        <v>832</v>
      </c>
      <c r="X440" s="299" t="s">
        <v>832</v>
      </c>
      <c r="Y440" s="257"/>
    </row>
    <row r="441" spans="1:25" ht="12.75" customHeight="1" x14ac:dyDescent="0.2">
      <c r="A441" s="229" t="s">
        <v>705</v>
      </c>
      <c r="B441" s="247"/>
      <c r="C441" s="280">
        <v>428</v>
      </c>
      <c r="D441" s="249" t="s">
        <v>1746</v>
      </c>
      <c r="E441" s="249" t="s">
        <v>1747</v>
      </c>
      <c r="F441" s="249" t="s">
        <v>866</v>
      </c>
      <c r="G441" s="281" t="s">
        <v>813</v>
      </c>
      <c r="H441" s="250">
        <v>30825.42</v>
      </c>
      <c r="I441" s="250"/>
      <c r="J441" s="250">
        <v>29529.0314</v>
      </c>
      <c r="K441" s="250"/>
      <c r="L441" s="250">
        <v>41526.35</v>
      </c>
      <c r="M441" s="251">
        <f t="shared" si="18"/>
        <v>4.2055829247419775E-2</v>
      </c>
      <c r="N441" s="251">
        <f t="shared" si="19"/>
        <v>0.40628893096710239</v>
      </c>
      <c r="O441" s="250">
        <v>43790.38</v>
      </c>
      <c r="P441" s="251">
        <f t="shared" si="20"/>
        <v>5.4520322638517443E-2</v>
      </c>
      <c r="Q441" s="251" t="s">
        <v>805</v>
      </c>
      <c r="R441" s="258"/>
      <c r="S441" s="258" t="s">
        <v>806</v>
      </c>
      <c r="T441" s="258" t="s">
        <v>807</v>
      </c>
      <c r="U441" s="282" t="s">
        <v>814</v>
      </c>
      <c r="V441" s="285">
        <v>158</v>
      </c>
      <c r="W441" s="286" t="s">
        <v>912</v>
      </c>
      <c r="X441" s="286" t="s">
        <v>912</v>
      </c>
      <c r="Y441" s="257"/>
    </row>
    <row r="442" spans="1:25" ht="12.75" customHeight="1" x14ac:dyDescent="0.2">
      <c r="A442" s="229" t="s">
        <v>705</v>
      </c>
      <c r="B442" s="247"/>
      <c r="C442" s="287">
        <v>429</v>
      </c>
      <c r="D442" s="288" t="s">
        <v>1748</v>
      </c>
      <c r="E442" s="288" t="s">
        <v>1749</v>
      </c>
      <c r="F442" s="288" t="s">
        <v>847</v>
      </c>
      <c r="G442" s="289" t="s">
        <v>707</v>
      </c>
      <c r="H442" s="290">
        <v>0</v>
      </c>
      <c r="I442" s="290"/>
      <c r="J442" s="290">
        <v>0</v>
      </c>
      <c r="K442" s="290"/>
      <c r="L442" s="290">
        <v>0</v>
      </c>
      <c r="M442" s="291" t="str">
        <f t="shared" si="18"/>
        <v>NA</v>
      </c>
      <c r="N442" s="291" t="str">
        <f t="shared" si="19"/>
        <v>NA</v>
      </c>
      <c r="O442" s="290">
        <v>0</v>
      </c>
      <c r="P442" s="291" t="str">
        <f t="shared" si="20"/>
        <v>NA</v>
      </c>
      <c r="Q442" s="291" t="s">
        <v>707</v>
      </c>
      <c r="R442" s="292" t="s">
        <v>831</v>
      </c>
      <c r="S442" s="293" t="s">
        <v>832</v>
      </c>
      <c r="T442" s="293" t="s">
        <v>832</v>
      </c>
      <c r="U442" s="293" t="s">
        <v>832</v>
      </c>
      <c r="V442" s="294" t="s">
        <v>809</v>
      </c>
      <c r="W442" s="295" t="s">
        <v>809</v>
      </c>
      <c r="X442" s="295" t="s">
        <v>809</v>
      </c>
      <c r="Y442" s="257"/>
    </row>
    <row r="443" spans="1:25" ht="12.75" customHeight="1" x14ac:dyDescent="0.2">
      <c r="A443" s="229" t="s">
        <v>705</v>
      </c>
      <c r="B443" s="247"/>
      <c r="C443" s="280">
        <v>430</v>
      </c>
      <c r="D443" s="249" t="s">
        <v>1750</v>
      </c>
      <c r="E443" s="249" t="s">
        <v>1751</v>
      </c>
      <c r="F443" s="249" t="s">
        <v>822</v>
      </c>
      <c r="G443" s="281" t="s">
        <v>813</v>
      </c>
      <c r="H443" s="250">
        <v>57089.8</v>
      </c>
      <c r="I443" s="250"/>
      <c r="J443" s="250">
        <v>54688.820800000001</v>
      </c>
      <c r="K443" s="250"/>
      <c r="L443" s="250">
        <v>57091.520000000004</v>
      </c>
      <c r="M443" s="251">
        <f t="shared" si="18"/>
        <v>4.2056185167928445E-2</v>
      </c>
      <c r="N443" s="251">
        <f t="shared" si="19"/>
        <v>4.3934010001546835E-2</v>
      </c>
      <c r="O443" s="250">
        <v>62517.57</v>
      </c>
      <c r="P443" s="251">
        <f t="shared" si="20"/>
        <v>9.5041260068045044E-2</v>
      </c>
      <c r="Q443" s="251" t="s">
        <v>805</v>
      </c>
      <c r="R443" s="258"/>
      <c r="S443" s="258" t="s">
        <v>806</v>
      </c>
      <c r="T443" s="299" t="s">
        <v>809</v>
      </c>
      <c r="U443" s="282" t="s">
        <v>814</v>
      </c>
      <c r="V443" s="285">
        <v>131</v>
      </c>
      <c r="W443" s="286" t="s">
        <v>815</v>
      </c>
      <c r="X443" s="286" t="s">
        <v>816</v>
      </c>
      <c r="Y443" s="257"/>
    </row>
    <row r="444" spans="1:25" ht="12.75" customHeight="1" x14ac:dyDescent="0.2">
      <c r="A444" s="229" t="s">
        <v>705</v>
      </c>
      <c r="B444" s="247"/>
      <c r="C444" s="280">
        <v>431</v>
      </c>
      <c r="D444" s="249" t="s">
        <v>1752</v>
      </c>
      <c r="E444" s="249" t="s">
        <v>1753</v>
      </c>
      <c r="F444" s="249" t="s">
        <v>1064</v>
      </c>
      <c r="G444" s="281" t="s">
        <v>813</v>
      </c>
      <c r="H444" s="250">
        <v>63257.100000000006</v>
      </c>
      <c r="I444" s="250"/>
      <c r="J444" s="250">
        <v>62318.5363</v>
      </c>
      <c r="K444" s="250"/>
      <c r="L444" s="250">
        <v>65054.740000000013</v>
      </c>
      <c r="M444" s="251">
        <f t="shared" si="18"/>
        <v>1.4837286249290689E-2</v>
      </c>
      <c r="N444" s="251">
        <f t="shared" si="19"/>
        <v>4.3906738868640799E-2</v>
      </c>
      <c r="O444" s="250">
        <v>67524.639999999999</v>
      </c>
      <c r="P444" s="251">
        <f t="shared" si="20"/>
        <v>3.7966487914639066E-2</v>
      </c>
      <c r="Q444" s="251" t="s">
        <v>805</v>
      </c>
      <c r="R444" s="258"/>
      <c r="S444" s="258" t="s">
        <v>806</v>
      </c>
      <c r="T444" s="299" t="s">
        <v>809</v>
      </c>
      <c r="U444" s="282" t="s">
        <v>823</v>
      </c>
      <c r="V444" s="285">
        <v>826</v>
      </c>
      <c r="W444" s="286" t="s">
        <v>824</v>
      </c>
      <c r="X444" s="286" t="s">
        <v>824</v>
      </c>
      <c r="Y444" s="257"/>
    </row>
    <row r="445" spans="1:25" ht="12.75" customHeight="1" x14ac:dyDescent="0.2">
      <c r="A445" s="229" t="s">
        <v>705</v>
      </c>
      <c r="B445" s="247"/>
      <c r="C445" s="280">
        <v>432</v>
      </c>
      <c r="D445" s="249" t="s">
        <v>1754</v>
      </c>
      <c r="E445" s="249" t="s">
        <v>1755</v>
      </c>
      <c r="F445" s="249" t="s">
        <v>830</v>
      </c>
      <c r="G445" s="297" t="s">
        <v>707</v>
      </c>
      <c r="H445" s="250">
        <v>0</v>
      </c>
      <c r="I445" s="250"/>
      <c r="J445" s="250">
        <v>0</v>
      </c>
      <c r="K445" s="250"/>
      <c r="L445" s="250">
        <v>0</v>
      </c>
      <c r="M445" s="251" t="str">
        <f t="shared" si="18"/>
        <v>NA</v>
      </c>
      <c r="N445" s="251" t="str">
        <f t="shared" si="19"/>
        <v>NA</v>
      </c>
      <c r="O445" s="250">
        <v>0</v>
      </c>
      <c r="P445" s="251" t="str">
        <f t="shared" si="20"/>
        <v>NA</v>
      </c>
      <c r="Q445" s="298" t="s">
        <v>848</v>
      </c>
      <c r="R445" s="299" t="s">
        <v>849</v>
      </c>
      <c r="S445" s="299" t="s">
        <v>832</v>
      </c>
      <c r="T445" s="299" t="s">
        <v>832</v>
      </c>
      <c r="U445" s="299" t="s">
        <v>832</v>
      </c>
      <c r="V445" s="299" t="s">
        <v>832</v>
      </c>
      <c r="W445" s="299" t="s">
        <v>832</v>
      </c>
      <c r="X445" s="299" t="s">
        <v>832</v>
      </c>
      <c r="Y445" s="257"/>
    </row>
    <row r="446" spans="1:25" ht="12.75" customHeight="1" x14ac:dyDescent="0.2">
      <c r="A446" s="229" t="s">
        <v>705</v>
      </c>
      <c r="B446" s="247"/>
      <c r="C446" s="280">
        <v>433</v>
      </c>
      <c r="D446" s="249" t="s">
        <v>1756</v>
      </c>
      <c r="E446" s="249" t="s">
        <v>1757</v>
      </c>
      <c r="F446" s="249" t="s">
        <v>847</v>
      </c>
      <c r="G446" s="297" t="s">
        <v>707</v>
      </c>
      <c r="H446" s="250">
        <v>0</v>
      </c>
      <c r="I446" s="250"/>
      <c r="J446" s="250">
        <v>0</v>
      </c>
      <c r="K446" s="250"/>
      <c r="L446" s="250">
        <v>0</v>
      </c>
      <c r="M446" s="251" t="str">
        <f t="shared" si="18"/>
        <v>NA</v>
      </c>
      <c r="N446" s="251" t="str">
        <f t="shared" si="19"/>
        <v>NA</v>
      </c>
      <c r="O446" s="250">
        <v>0</v>
      </c>
      <c r="P446" s="251" t="str">
        <f t="shared" si="20"/>
        <v>NA</v>
      </c>
      <c r="Q446" s="298" t="s">
        <v>848</v>
      </c>
      <c r="R446" s="299" t="s">
        <v>849</v>
      </c>
      <c r="S446" s="299" t="s">
        <v>832</v>
      </c>
      <c r="T446" s="299" t="s">
        <v>832</v>
      </c>
      <c r="U446" s="299" t="s">
        <v>832</v>
      </c>
      <c r="V446" s="299" t="s">
        <v>832</v>
      </c>
      <c r="W446" s="299" t="s">
        <v>832</v>
      </c>
      <c r="X446" s="299" t="s">
        <v>832</v>
      </c>
      <c r="Y446" s="257"/>
    </row>
    <row r="447" spans="1:25" ht="12.75" customHeight="1" x14ac:dyDescent="0.2">
      <c r="A447" s="229" t="s">
        <v>705</v>
      </c>
      <c r="B447" s="247"/>
      <c r="C447" s="280">
        <v>434</v>
      </c>
      <c r="D447" s="249" t="s">
        <v>1758</v>
      </c>
      <c r="E447" s="249" t="s">
        <v>1759</v>
      </c>
      <c r="F447" s="249" t="s">
        <v>937</v>
      </c>
      <c r="G447" s="281" t="s">
        <v>813</v>
      </c>
      <c r="H447" s="250">
        <v>27498.85</v>
      </c>
      <c r="I447" s="250"/>
      <c r="J447" s="250">
        <v>37724.029399999999</v>
      </c>
      <c r="K447" s="250"/>
      <c r="L447" s="250">
        <v>76559.7</v>
      </c>
      <c r="M447" s="251">
        <f t="shared" si="18"/>
        <v>0.37184025513794217</v>
      </c>
      <c r="N447" s="251">
        <f t="shared" si="19"/>
        <v>1.0294677217063137</v>
      </c>
      <c r="O447" s="250">
        <v>79931.8</v>
      </c>
      <c r="P447" s="251">
        <f t="shared" si="20"/>
        <v>4.4045365903993952E-2</v>
      </c>
      <c r="Q447" s="251" t="s">
        <v>805</v>
      </c>
      <c r="R447" s="258"/>
      <c r="S447" s="258" t="s">
        <v>806</v>
      </c>
      <c r="T447" s="258" t="s">
        <v>807</v>
      </c>
      <c r="U447" s="282" t="s">
        <v>823</v>
      </c>
      <c r="V447" s="285">
        <v>940</v>
      </c>
      <c r="W447" s="286" t="s">
        <v>816</v>
      </c>
      <c r="X447" s="286" t="s">
        <v>824</v>
      </c>
      <c r="Y447" s="257"/>
    </row>
    <row r="448" spans="1:25" ht="12.75" customHeight="1" x14ac:dyDescent="0.2">
      <c r="A448" s="229" t="s">
        <v>705</v>
      </c>
      <c r="B448" s="247"/>
      <c r="C448" s="280">
        <v>435</v>
      </c>
      <c r="D448" s="249" t="s">
        <v>1760</v>
      </c>
      <c r="E448" s="249" t="s">
        <v>1761</v>
      </c>
      <c r="F448" s="249" t="s">
        <v>1217</v>
      </c>
      <c r="G448" s="297" t="s">
        <v>707</v>
      </c>
      <c r="H448" s="250">
        <v>0</v>
      </c>
      <c r="I448" s="250"/>
      <c r="J448" s="250">
        <v>0</v>
      </c>
      <c r="K448" s="250"/>
      <c r="L448" s="250">
        <v>0</v>
      </c>
      <c r="M448" s="251" t="str">
        <f t="shared" si="18"/>
        <v>NA</v>
      </c>
      <c r="N448" s="251" t="str">
        <f t="shared" si="19"/>
        <v>NA</v>
      </c>
      <c r="O448" s="250">
        <v>0</v>
      </c>
      <c r="P448" s="251" t="str">
        <f t="shared" si="20"/>
        <v>NA</v>
      </c>
      <c r="Q448" s="298" t="s">
        <v>848</v>
      </c>
      <c r="R448" s="299" t="s">
        <v>849</v>
      </c>
      <c r="S448" s="258" t="s">
        <v>806</v>
      </c>
      <c r="T448" s="299" t="s">
        <v>809</v>
      </c>
      <c r="U448" s="299" t="s">
        <v>832</v>
      </c>
      <c r="V448" s="299" t="s">
        <v>832</v>
      </c>
      <c r="W448" s="299" t="s">
        <v>832</v>
      </c>
      <c r="X448" s="299" t="s">
        <v>832</v>
      </c>
      <c r="Y448" s="257"/>
    </row>
    <row r="449" spans="1:25" ht="12.75" customHeight="1" x14ac:dyDescent="0.2">
      <c r="A449" s="229" t="s">
        <v>705</v>
      </c>
      <c r="B449" s="247"/>
      <c r="C449" s="280">
        <v>436</v>
      </c>
      <c r="D449" s="249" t="s">
        <v>1762</v>
      </c>
      <c r="E449" s="249" t="s">
        <v>1763</v>
      </c>
      <c r="F449" s="249" t="s">
        <v>877</v>
      </c>
      <c r="G449" s="281" t="s">
        <v>813</v>
      </c>
      <c r="H449" s="250">
        <v>163885.87</v>
      </c>
      <c r="I449" s="250"/>
      <c r="J449" s="250">
        <v>156993.492</v>
      </c>
      <c r="K449" s="250"/>
      <c r="L449" s="250">
        <v>163887.35</v>
      </c>
      <c r="M449" s="251">
        <f t="shared" si="18"/>
        <v>4.2055962481695325E-2</v>
      </c>
      <c r="N449" s="251">
        <f t="shared" si="19"/>
        <v>4.3911743806552231E-2</v>
      </c>
      <c r="O449" s="250">
        <v>171673.16</v>
      </c>
      <c r="P449" s="251">
        <f t="shared" si="20"/>
        <v>4.7507083371596391E-2</v>
      </c>
      <c r="Q449" s="251" t="s">
        <v>805</v>
      </c>
      <c r="R449" s="258"/>
      <c r="S449" s="258" t="s">
        <v>806</v>
      </c>
      <c r="T449" s="258" t="s">
        <v>807</v>
      </c>
      <c r="U449" s="282" t="s">
        <v>823</v>
      </c>
      <c r="V449" s="285">
        <v>824</v>
      </c>
      <c r="W449" s="286" t="s">
        <v>815</v>
      </c>
      <c r="X449" s="286" t="s">
        <v>816</v>
      </c>
      <c r="Y449" s="257"/>
    </row>
    <row r="450" spans="1:25" ht="12.75" customHeight="1" x14ac:dyDescent="0.2">
      <c r="A450" s="229" t="s">
        <v>705</v>
      </c>
      <c r="B450" s="247"/>
      <c r="C450" s="280">
        <v>437</v>
      </c>
      <c r="D450" s="249" t="s">
        <v>1764</v>
      </c>
      <c r="E450" s="249" t="s">
        <v>1765</v>
      </c>
      <c r="F450" s="249" t="s">
        <v>847</v>
      </c>
      <c r="G450" s="297" t="s">
        <v>707</v>
      </c>
      <c r="H450" s="250">
        <v>0</v>
      </c>
      <c r="I450" s="250"/>
      <c r="J450" s="250">
        <v>0</v>
      </c>
      <c r="K450" s="250"/>
      <c r="L450" s="250">
        <v>0</v>
      </c>
      <c r="M450" s="251" t="str">
        <f t="shared" si="18"/>
        <v>NA</v>
      </c>
      <c r="N450" s="251" t="str">
        <f t="shared" si="19"/>
        <v>NA</v>
      </c>
      <c r="O450" s="250">
        <v>0</v>
      </c>
      <c r="P450" s="251" t="str">
        <f t="shared" si="20"/>
        <v>NA</v>
      </c>
      <c r="Q450" s="298" t="s">
        <v>848</v>
      </c>
      <c r="R450" s="299" t="s">
        <v>849</v>
      </c>
      <c r="S450" s="258" t="s">
        <v>806</v>
      </c>
      <c r="T450" s="299" t="s">
        <v>809</v>
      </c>
      <c r="U450" s="299" t="s">
        <v>832</v>
      </c>
      <c r="V450" s="299" t="s">
        <v>832</v>
      </c>
      <c r="W450" s="299" t="s">
        <v>832</v>
      </c>
      <c r="X450" s="299" t="s">
        <v>832</v>
      </c>
      <c r="Y450" s="257"/>
    </row>
    <row r="451" spans="1:25" ht="12.75" customHeight="1" x14ac:dyDescent="0.2">
      <c r="A451" s="229" t="s">
        <v>705</v>
      </c>
      <c r="B451" s="247"/>
      <c r="C451" s="280">
        <v>438</v>
      </c>
      <c r="D451" s="249" t="s">
        <v>1766</v>
      </c>
      <c r="E451" s="249" t="s">
        <v>1767</v>
      </c>
      <c r="F451" s="249" t="s">
        <v>949</v>
      </c>
      <c r="G451" s="281" t="s">
        <v>804</v>
      </c>
      <c r="H451" s="250">
        <v>47859.76</v>
      </c>
      <c r="I451" s="250"/>
      <c r="J451" s="250">
        <v>45846.974199999997</v>
      </c>
      <c r="K451" s="250"/>
      <c r="L451" s="250">
        <v>48535.829999999994</v>
      </c>
      <c r="M451" s="251">
        <f t="shared" si="18"/>
        <v>4.2055910852875258E-2</v>
      </c>
      <c r="N451" s="251">
        <f t="shared" si="19"/>
        <v>5.8648489827710322E-2</v>
      </c>
      <c r="O451" s="250">
        <v>52094.249999999993</v>
      </c>
      <c r="P451" s="251">
        <f t="shared" si="20"/>
        <v>7.331532189724578E-2</v>
      </c>
      <c r="Q451" s="251" t="s">
        <v>805</v>
      </c>
      <c r="R451" s="258"/>
      <c r="S451" s="258" t="s">
        <v>806</v>
      </c>
      <c r="T451" s="258" t="s">
        <v>807</v>
      </c>
      <c r="U451" s="282" t="s">
        <v>808</v>
      </c>
      <c r="V451" s="283" t="s">
        <v>809</v>
      </c>
      <c r="W451" s="284" t="s">
        <v>809</v>
      </c>
      <c r="X451" s="284" t="s">
        <v>809</v>
      </c>
      <c r="Y451" s="257"/>
    </row>
    <row r="452" spans="1:25" ht="12.75" customHeight="1" x14ac:dyDescent="0.2">
      <c r="A452" s="229" t="s">
        <v>705</v>
      </c>
      <c r="B452" s="247"/>
      <c r="C452" s="280">
        <v>439</v>
      </c>
      <c r="D452" s="296" t="s">
        <v>1768</v>
      </c>
      <c r="E452" s="296" t="s">
        <v>1769</v>
      </c>
      <c r="F452" s="296" t="s">
        <v>877</v>
      </c>
      <c r="G452" s="281"/>
      <c r="H452" s="250">
        <v>0</v>
      </c>
      <c r="I452" s="250"/>
      <c r="J452" s="250">
        <v>0</v>
      </c>
      <c r="K452" s="250"/>
      <c r="L452" s="250">
        <v>0</v>
      </c>
      <c r="M452" s="251" t="str">
        <f t="shared" si="18"/>
        <v>NA</v>
      </c>
      <c r="N452" s="251" t="str">
        <f t="shared" si="19"/>
        <v>NA</v>
      </c>
      <c r="O452" s="250">
        <v>0</v>
      </c>
      <c r="P452" s="251" t="str">
        <f t="shared" si="20"/>
        <v>NA</v>
      </c>
      <c r="Q452" s="251" t="s">
        <v>707</v>
      </c>
      <c r="R452" s="258"/>
      <c r="S452" s="299" t="s">
        <v>809</v>
      </c>
      <c r="T452" s="299" t="s">
        <v>809</v>
      </c>
      <c r="U452" s="299" t="s">
        <v>832</v>
      </c>
      <c r="V452" s="283" t="s">
        <v>809</v>
      </c>
      <c r="W452" s="284" t="s">
        <v>809</v>
      </c>
      <c r="X452" s="284" t="s">
        <v>809</v>
      </c>
      <c r="Y452" s="257"/>
    </row>
    <row r="453" spans="1:25" ht="12.75" customHeight="1" x14ac:dyDescent="0.2">
      <c r="A453" s="229" t="s">
        <v>705</v>
      </c>
      <c r="B453" s="247"/>
      <c r="C453" s="280">
        <v>440</v>
      </c>
      <c r="D453" s="249" t="s">
        <v>1770</v>
      </c>
      <c r="E453" s="249" t="s">
        <v>1771</v>
      </c>
      <c r="F453" s="249" t="s">
        <v>1184</v>
      </c>
      <c r="G453" s="281" t="s">
        <v>813</v>
      </c>
      <c r="H453" s="250">
        <v>201517.25</v>
      </c>
      <c r="I453" s="250"/>
      <c r="J453" s="250">
        <v>220205.79170000003</v>
      </c>
      <c r="K453" s="250"/>
      <c r="L453" s="250">
        <v>301335.32999999996</v>
      </c>
      <c r="M453" s="251">
        <f t="shared" si="18"/>
        <v>9.2739166001918102E-2</v>
      </c>
      <c r="N453" s="251">
        <f t="shared" si="19"/>
        <v>0.36842599676273602</v>
      </c>
      <c r="O453" s="250">
        <v>305061.45</v>
      </c>
      <c r="P453" s="251">
        <f t="shared" si="20"/>
        <v>1.2365360543684187E-2</v>
      </c>
      <c r="Q453" s="251" t="s">
        <v>805</v>
      </c>
      <c r="R453" s="258"/>
      <c r="S453" s="258" t="s">
        <v>806</v>
      </c>
      <c r="T453" s="258" t="s">
        <v>807</v>
      </c>
      <c r="U453" s="282" t="s">
        <v>814</v>
      </c>
      <c r="V453" s="285">
        <v>514</v>
      </c>
      <c r="W453" s="286" t="s">
        <v>824</v>
      </c>
      <c r="X453" s="286" t="s">
        <v>824</v>
      </c>
      <c r="Y453" s="257"/>
    </row>
    <row r="454" spans="1:25" ht="12.75" customHeight="1" x14ac:dyDescent="0.2">
      <c r="A454" s="229" t="s">
        <v>705</v>
      </c>
      <c r="B454" s="247"/>
      <c r="C454" s="280">
        <v>441</v>
      </c>
      <c r="D454" s="249" t="s">
        <v>1772</v>
      </c>
      <c r="E454" s="249" t="s">
        <v>1773</v>
      </c>
      <c r="F454" s="249" t="s">
        <v>1184</v>
      </c>
      <c r="G454" s="281" t="s">
        <v>813</v>
      </c>
      <c r="H454" s="250">
        <v>276790.95999999996</v>
      </c>
      <c r="I454" s="250"/>
      <c r="J454" s="250">
        <v>278478.95160000003</v>
      </c>
      <c r="K454" s="250"/>
      <c r="L454" s="250">
        <v>290015.47000000009</v>
      </c>
      <c r="M454" s="251">
        <f t="shared" si="18"/>
        <v>6.0984347176658762E-3</v>
      </c>
      <c r="N454" s="251">
        <f t="shared" si="19"/>
        <v>4.1426895403465953E-2</v>
      </c>
      <c r="O454" s="250">
        <v>304085.02999999997</v>
      </c>
      <c r="P454" s="251">
        <f t="shared" si="20"/>
        <v>4.8513136213043657E-2</v>
      </c>
      <c r="Q454" s="251" t="s">
        <v>805</v>
      </c>
      <c r="R454" s="258"/>
      <c r="S454" s="258" t="s">
        <v>806</v>
      </c>
      <c r="T454" s="258" t="s">
        <v>807</v>
      </c>
      <c r="U454" s="282" t="s">
        <v>814</v>
      </c>
      <c r="V454" s="285">
        <v>613</v>
      </c>
      <c r="W454" s="286" t="s">
        <v>824</v>
      </c>
      <c r="X454" s="286" t="s">
        <v>824</v>
      </c>
      <c r="Y454" s="257"/>
    </row>
    <row r="455" spans="1:25" ht="12.75" customHeight="1" x14ac:dyDescent="0.2">
      <c r="A455" s="229" t="s">
        <v>705</v>
      </c>
      <c r="B455" s="247"/>
      <c r="C455" s="280">
        <v>442</v>
      </c>
      <c r="D455" s="249" t="s">
        <v>1774</v>
      </c>
      <c r="E455" s="249" t="s">
        <v>1775</v>
      </c>
      <c r="F455" s="249" t="s">
        <v>812</v>
      </c>
      <c r="G455" s="281" t="s">
        <v>813</v>
      </c>
      <c r="H455" s="250">
        <v>59798</v>
      </c>
      <c r="I455" s="250"/>
      <c r="J455" s="250">
        <v>41983.640500000001</v>
      </c>
      <c r="K455" s="250"/>
      <c r="L455" s="250">
        <v>47879.590000000011</v>
      </c>
      <c r="M455" s="251">
        <f t="shared" si="18"/>
        <v>0.29790895180440813</v>
      </c>
      <c r="N455" s="251">
        <f t="shared" si="19"/>
        <v>0.14043445089046075</v>
      </c>
      <c r="O455" s="250">
        <v>50031.759999999995</v>
      </c>
      <c r="P455" s="251">
        <f t="shared" si="20"/>
        <v>4.4949633027350132E-2</v>
      </c>
      <c r="Q455" s="251" t="s">
        <v>805</v>
      </c>
      <c r="R455" s="258"/>
      <c r="S455" s="258" t="s">
        <v>806</v>
      </c>
      <c r="T455" s="258" t="s">
        <v>807</v>
      </c>
      <c r="U455" s="282" t="s">
        <v>823</v>
      </c>
      <c r="V455" s="285">
        <v>819</v>
      </c>
      <c r="W455" s="286" t="s">
        <v>816</v>
      </c>
      <c r="X455" s="286" t="s">
        <v>824</v>
      </c>
      <c r="Y455" s="257"/>
    </row>
    <row r="456" spans="1:25" ht="12.75" customHeight="1" x14ac:dyDescent="0.2">
      <c r="A456" s="229" t="s">
        <v>705</v>
      </c>
      <c r="B456" s="247"/>
      <c r="C456" s="280">
        <v>443</v>
      </c>
      <c r="D456" s="249" t="s">
        <v>1776</v>
      </c>
      <c r="E456" s="249" t="s">
        <v>1777</v>
      </c>
      <c r="F456" s="249" t="s">
        <v>907</v>
      </c>
      <c r="G456" s="281" t="s">
        <v>813</v>
      </c>
      <c r="H456" s="250">
        <v>41691.64</v>
      </c>
      <c r="I456" s="250"/>
      <c r="J456" s="250">
        <v>39938.2497</v>
      </c>
      <c r="K456" s="250"/>
      <c r="L456" s="250">
        <v>73487.97</v>
      </c>
      <c r="M456" s="251">
        <f t="shared" si="18"/>
        <v>4.2056160419690833E-2</v>
      </c>
      <c r="N456" s="251">
        <f t="shared" si="19"/>
        <v>0.84003982528057564</v>
      </c>
      <c r="O456" s="250">
        <v>75872.45</v>
      </c>
      <c r="P456" s="251">
        <f t="shared" si="20"/>
        <v>3.2447215510239241E-2</v>
      </c>
      <c r="Q456" s="251" t="s">
        <v>805</v>
      </c>
      <c r="R456" s="258"/>
      <c r="S456" s="258" t="s">
        <v>823</v>
      </c>
      <c r="T456" s="258" t="s">
        <v>807</v>
      </c>
      <c r="U456" s="282" t="s">
        <v>823</v>
      </c>
      <c r="V456" s="285">
        <v>824</v>
      </c>
      <c r="W456" s="286" t="s">
        <v>874</v>
      </c>
      <c r="X456" s="286" t="s">
        <v>816</v>
      </c>
      <c r="Y456" s="257"/>
    </row>
    <row r="457" spans="1:25" ht="12.75" customHeight="1" x14ac:dyDescent="0.2">
      <c r="A457" s="229" t="s">
        <v>705</v>
      </c>
      <c r="B457" s="247"/>
      <c r="C457" s="280">
        <v>444</v>
      </c>
      <c r="D457" s="249" t="s">
        <v>1778</v>
      </c>
      <c r="E457" s="249" t="s">
        <v>1779</v>
      </c>
      <c r="F457" s="249" t="s">
        <v>803</v>
      </c>
      <c r="G457" s="281" t="s">
        <v>804</v>
      </c>
      <c r="H457" s="250">
        <v>32160.230000000003</v>
      </c>
      <c r="I457" s="250"/>
      <c r="J457" s="250">
        <v>30807.706400000003</v>
      </c>
      <c r="K457" s="250"/>
      <c r="L457" s="250">
        <v>32160.54</v>
      </c>
      <c r="M457" s="251">
        <f t="shared" si="18"/>
        <v>4.2055781317484366E-2</v>
      </c>
      <c r="N457" s="251">
        <f t="shared" si="19"/>
        <v>4.3912181661144301E-2</v>
      </c>
      <c r="O457" s="250">
        <v>33659.660000000003</v>
      </c>
      <c r="P457" s="251">
        <f t="shared" si="20"/>
        <v>4.6613645168893388E-2</v>
      </c>
      <c r="Q457" s="251" t="s">
        <v>805</v>
      </c>
      <c r="R457" s="258"/>
      <c r="S457" s="258" t="s">
        <v>806</v>
      </c>
      <c r="T457" s="299" t="s">
        <v>809</v>
      </c>
      <c r="U457" s="282" t="s">
        <v>808</v>
      </c>
      <c r="V457" s="285">
        <v>144</v>
      </c>
      <c r="W457" s="286" t="s">
        <v>815</v>
      </c>
      <c r="X457" s="286" t="s">
        <v>816</v>
      </c>
      <c r="Y457" s="257"/>
    </row>
    <row r="458" spans="1:25" ht="12.75" customHeight="1" x14ac:dyDescent="0.2">
      <c r="A458" s="229" t="s">
        <v>705</v>
      </c>
      <c r="B458" s="247"/>
      <c r="C458" s="280">
        <v>445</v>
      </c>
      <c r="D458" s="249" t="s">
        <v>1780</v>
      </c>
      <c r="E458" s="249" t="s">
        <v>1781</v>
      </c>
      <c r="F458" s="249" t="s">
        <v>1160</v>
      </c>
      <c r="G458" s="281" t="s">
        <v>813</v>
      </c>
      <c r="H458" s="250">
        <v>127054.72000000002</v>
      </c>
      <c r="I458" s="250"/>
      <c r="J458" s="250">
        <v>122961.63819999997</v>
      </c>
      <c r="K458" s="250"/>
      <c r="L458" s="250">
        <v>128361.63</v>
      </c>
      <c r="M458" s="251">
        <f t="shared" si="18"/>
        <v>3.2215110150965218E-2</v>
      </c>
      <c r="N458" s="251">
        <f t="shared" si="19"/>
        <v>4.3916069101298243E-2</v>
      </c>
      <c r="O458" s="250">
        <v>133872.47</v>
      </c>
      <c r="P458" s="251">
        <f t="shared" si="20"/>
        <v>4.2932144130609716E-2</v>
      </c>
      <c r="Q458" s="251" t="s">
        <v>805</v>
      </c>
      <c r="R458" s="258"/>
      <c r="S458" s="258" t="s">
        <v>806</v>
      </c>
      <c r="T458" s="299" t="s">
        <v>809</v>
      </c>
      <c r="U458" s="282" t="s">
        <v>823</v>
      </c>
      <c r="V458" s="285">
        <v>824</v>
      </c>
      <c r="W458" s="286" t="s">
        <v>815</v>
      </c>
      <c r="X458" s="286" t="s">
        <v>816</v>
      </c>
      <c r="Y458" s="257"/>
    </row>
    <row r="459" spans="1:25" ht="12.75" customHeight="1" x14ac:dyDescent="0.2">
      <c r="A459" s="229" t="s">
        <v>705</v>
      </c>
      <c r="B459" s="247"/>
      <c r="C459" s="280">
        <v>446</v>
      </c>
      <c r="D459" s="249" t="s">
        <v>1782</v>
      </c>
      <c r="E459" s="249" t="s">
        <v>1783</v>
      </c>
      <c r="F459" s="249" t="s">
        <v>1160</v>
      </c>
      <c r="G459" s="281" t="s">
        <v>813</v>
      </c>
      <c r="H459" s="250">
        <v>39383.560000000005</v>
      </c>
      <c r="I459" s="250"/>
      <c r="J459" s="250">
        <v>38385.4522</v>
      </c>
      <c r="K459" s="250"/>
      <c r="L459" s="250">
        <v>40070.92</v>
      </c>
      <c r="M459" s="251">
        <f t="shared" si="18"/>
        <v>2.5343259979544893E-2</v>
      </c>
      <c r="N459" s="251">
        <f t="shared" si="19"/>
        <v>4.3909025513577213E-2</v>
      </c>
      <c r="O459" s="250">
        <v>42383.28</v>
      </c>
      <c r="P459" s="251">
        <f t="shared" si="20"/>
        <v>5.7706686045641095E-2</v>
      </c>
      <c r="Q459" s="251" t="s">
        <v>805</v>
      </c>
      <c r="R459" s="258"/>
      <c r="S459" s="258" t="s">
        <v>806</v>
      </c>
      <c r="T459" s="299" t="s">
        <v>809</v>
      </c>
      <c r="U459" s="282" t="s">
        <v>814</v>
      </c>
      <c r="V459" s="285">
        <v>130</v>
      </c>
      <c r="W459" s="286" t="s">
        <v>824</v>
      </c>
      <c r="X459" s="286" t="s">
        <v>824</v>
      </c>
      <c r="Y459" s="257"/>
    </row>
    <row r="460" spans="1:25" ht="12.75" customHeight="1" x14ac:dyDescent="0.2">
      <c r="A460" s="229" t="s">
        <v>705</v>
      </c>
      <c r="B460" s="247"/>
      <c r="C460" s="280">
        <v>447</v>
      </c>
      <c r="D460" s="249" t="s">
        <v>1784</v>
      </c>
      <c r="E460" s="249" t="s">
        <v>1783</v>
      </c>
      <c r="F460" s="249" t="s">
        <v>883</v>
      </c>
      <c r="G460" s="297" t="s">
        <v>707</v>
      </c>
      <c r="H460" s="250">
        <v>0</v>
      </c>
      <c r="I460" s="250"/>
      <c r="J460" s="250">
        <v>0</v>
      </c>
      <c r="K460" s="250"/>
      <c r="L460" s="250">
        <v>0</v>
      </c>
      <c r="M460" s="251" t="str">
        <f t="shared" si="18"/>
        <v>NA</v>
      </c>
      <c r="N460" s="251" t="str">
        <f t="shared" si="19"/>
        <v>NA</v>
      </c>
      <c r="O460" s="250">
        <v>0</v>
      </c>
      <c r="P460" s="251" t="str">
        <f t="shared" si="20"/>
        <v>NA</v>
      </c>
      <c r="Q460" s="298" t="s">
        <v>848</v>
      </c>
      <c r="R460" s="299" t="s">
        <v>849</v>
      </c>
      <c r="S460" s="299" t="s">
        <v>832</v>
      </c>
      <c r="T460" s="299" t="s">
        <v>832</v>
      </c>
      <c r="U460" s="299" t="s">
        <v>832</v>
      </c>
      <c r="V460" s="299" t="s">
        <v>832</v>
      </c>
      <c r="W460" s="299" t="s">
        <v>832</v>
      </c>
      <c r="X460" s="299" t="s">
        <v>832</v>
      </c>
      <c r="Y460" s="257"/>
    </row>
    <row r="461" spans="1:25" ht="12.75" customHeight="1" x14ac:dyDescent="0.2">
      <c r="A461" s="229" t="s">
        <v>705</v>
      </c>
      <c r="B461" s="247"/>
      <c r="C461" s="280">
        <v>448</v>
      </c>
      <c r="D461" s="249" t="s">
        <v>1785</v>
      </c>
      <c r="E461" s="249" t="s">
        <v>1786</v>
      </c>
      <c r="F461" s="249" t="s">
        <v>1184</v>
      </c>
      <c r="G461" s="281" t="s">
        <v>813</v>
      </c>
      <c r="H461" s="250">
        <v>45558.219999999994</v>
      </c>
      <c r="I461" s="250"/>
      <c r="J461" s="250">
        <v>43642.2189</v>
      </c>
      <c r="K461" s="250"/>
      <c r="L461" s="250">
        <v>45592.549999999996</v>
      </c>
      <c r="M461" s="251">
        <f t="shared" si="18"/>
        <v>4.2056100962680157E-2</v>
      </c>
      <c r="N461" s="251">
        <f t="shared" si="19"/>
        <v>4.4689091186424432E-2</v>
      </c>
      <c r="O461" s="250">
        <v>55032.87</v>
      </c>
      <c r="P461" s="251">
        <f t="shared" si="20"/>
        <v>0.20705839002205423</v>
      </c>
      <c r="Q461" s="251" t="s">
        <v>805</v>
      </c>
      <c r="R461" s="258"/>
      <c r="S461" s="258" t="s">
        <v>904</v>
      </c>
      <c r="T461" s="258" t="s">
        <v>807</v>
      </c>
      <c r="U461" s="282" t="s">
        <v>814</v>
      </c>
      <c r="V461" s="283" t="s">
        <v>809</v>
      </c>
      <c r="W461" s="284" t="s">
        <v>809</v>
      </c>
      <c r="X461" s="284" t="s">
        <v>809</v>
      </c>
      <c r="Y461" s="257"/>
    </row>
    <row r="462" spans="1:25" ht="12.75" customHeight="1" x14ac:dyDescent="0.2">
      <c r="A462" s="229" t="s">
        <v>705</v>
      </c>
      <c r="B462" s="247"/>
      <c r="C462" s="280">
        <v>449</v>
      </c>
      <c r="D462" s="249" t="s">
        <v>1787</v>
      </c>
      <c r="E462" s="249" t="s">
        <v>1788</v>
      </c>
      <c r="F462" s="249" t="s">
        <v>1046</v>
      </c>
      <c r="G462" s="281" t="s">
        <v>813</v>
      </c>
      <c r="H462" s="250">
        <v>80097.8</v>
      </c>
      <c r="I462" s="250"/>
      <c r="J462" s="250">
        <v>76729.200199999992</v>
      </c>
      <c r="K462" s="250"/>
      <c r="L462" s="250">
        <v>80914.170000000013</v>
      </c>
      <c r="M462" s="251">
        <f t="shared" ref="M462:M525" si="21">IF(H462&gt;0,ABS((J462-H462)/H462),"NA")</f>
        <v>4.2056083937386676E-2</v>
      </c>
      <c r="N462" s="251">
        <f t="shared" ref="N462:N525" si="22">IF(J462&gt;0,ABS((L462-J462)/J462),"NA")</f>
        <v>5.4542075104283716E-2</v>
      </c>
      <c r="O462" s="250">
        <v>84709.959999999992</v>
      </c>
      <c r="P462" s="251">
        <f t="shared" ref="P462:P525" si="23">IF(L462&gt;0,ABS((O462-L462)/L462),"NA")</f>
        <v>4.6911313556080206E-2</v>
      </c>
      <c r="Q462" s="251" t="s">
        <v>805</v>
      </c>
      <c r="R462" s="258"/>
      <c r="S462" s="258" t="s">
        <v>806</v>
      </c>
      <c r="T462" s="258" t="s">
        <v>807</v>
      </c>
      <c r="U462" s="282" t="s">
        <v>814</v>
      </c>
      <c r="V462" s="285">
        <v>824</v>
      </c>
      <c r="W462" s="286" t="s">
        <v>912</v>
      </c>
      <c r="X462" s="286" t="s">
        <v>874</v>
      </c>
      <c r="Y462" s="257"/>
    </row>
    <row r="463" spans="1:25" ht="12.75" customHeight="1" x14ac:dyDescent="0.2">
      <c r="A463" s="229" t="s">
        <v>705</v>
      </c>
      <c r="B463" s="247"/>
      <c r="C463" s="287">
        <v>450</v>
      </c>
      <c r="D463" s="288" t="s">
        <v>1789</v>
      </c>
      <c r="E463" s="288" t="s">
        <v>1790</v>
      </c>
      <c r="F463" s="288" t="s">
        <v>822</v>
      </c>
      <c r="G463" s="289" t="s">
        <v>707</v>
      </c>
      <c r="H463" s="290">
        <v>0</v>
      </c>
      <c r="I463" s="290"/>
      <c r="J463" s="290">
        <v>0</v>
      </c>
      <c r="K463" s="290"/>
      <c r="L463" s="290">
        <v>0</v>
      </c>
      <c r="M463" s="291" t="str">
        <f t="shared" si="21"/>
        <v>NA</v>
      </c>
      <c r="N463" s="291" t="str">
        <f t="shared" si="22"/>
        <v>NA</v>
      </c>
      <c r="O463" s="290">
        <v>0</v>
      </c>
      <c r="P463" s="291" t="str">
        <f t="shared" si="23"/>
        <v>NA</v>
      </c>
      <c r="Q463" s="291" t="s">
        <v>707</v>
      </c>
      <c r="R463" s="292" t="s">
        <v>831</v>
      </c>
      <c r="S463" s="293" t="s">
        <v>832</v>
      </c>
      <c r="T463" s="293" t="s">
        <v>832</v>
      </c>
      <c r="U463" s="293" t="s">
        <v>832</v>
      </c>
      <c r="V463" s="294" t="s">
        <v>809</v>
      </c>
      <c r="W463" s="295" t="s">
        <v>809</v>
      </c>
      <c r="X463" s="295" t="s">
        <v>809</v>
      </c>
      <c r="Y463" s="257"/>
    </row>
    <row r="464" spans="1:25" ht="12.75" customHeight="1" x14ac:dyDescent="0.2">
      <c r="A464" s="229" t="s">
        <v>705</v>
      </c>
      <c r="B464" s="247"/>
      <c r="C464" s="280">
        <v>451</v>
      </c>
      <c r="D464" s="249" t="s">
        <v>1791</v>
      </c>
      <c r="E464" s="249" t="s">
        <v>1792</v>
      </c>
      <c r="F464" s="249" t="s">
        <v>830</v>
      </c>
      <c r="G464" s="297" t="s">
        <v>707</v>
      </c>
      <c r="H464" s="250">
        <v>0</v>
      </c>
      <c r="I464" s="250"/>
      <c r="J464" s="250">
        <v>0</v>
      </c>
      <c r="K464" s="250"/>
      <c r="L464" s="250">
        <v>0</v>
      </c>
      <c r="M464" s="251" t="str">
        <f t="shared" si="21"/>
        <v>NA</v>
      </c>
      <c r="N464" s="251" t="str">
        <f t="shared" si="22"/>
        <v>NA</v>
      </c>
      <c r="O464" s="250">
        <v>0</v>
      </c>
      <c r="P464" s="251" t="str">
        <f t="shared" si="23"/>
        <v>NA</v>
      </c>
      <c r="Q464" s="298" t="s">
        <v>848</v>
      </c>
      <c r="R464" s="299" t="s">
        <v>849</v>
      </c>
      <c r="S464" s="299" t="s">
        <v>832</v>
      </c>
      <c r="T464" s="299" t="s">
        <v>832</v>
      </c>
      <c r="U464" s="299" t="s">
        <v>832</v>
      </c>
      <c r="V464" s="299" t="s">
        <v>832</v>
      </c>
      <c r="W464" s="299" t="s">
        <v>832</v>
      </c>
      <c r="X464" s="299" t="s">
        <v>832</v>
      </c>
      <c r="Y464" s="257"/>
    </row>
    <row r="465" spans="1:25" ht="12.75" customHeight="1" x14ac:dyDescent="0.2">
      <c r="A465" s="229" t="s">
        <v>705</v>
      </c>
      <c r="B465" s="247"/>
      <c r="C465" s="280">
        <v>452</v>
      </c>
      <c r="D465" s="249" t="s">
        <v>1793</v>
      </c>
      <c r="E465" s="249" t="s">
        <v>1794</v>
      </c>
      <c r="F465" s="249" t="s">
        <v>931</v>
      </c>
      <c r="G465" s="281" t="s">
        <v>813</v>
      </c>
      <c r="H465" s="250">
        <v>87952.07</v>
      </c>
      <c r="I465" s="250"/>
      <c r="J465" s="250">
        <v>84253.142599999992</v>
      </c>
      <c r="K465" s="250"/>
      <c r="L465" s="250">
        <v>99470.69</v>
      </c>
      <c r="M465" s="251">
        <f t="shared" si="21"/>
        <v>4.2056172185600801E-2</v>
      </c>
      <c r="N465" s="251">
        <f t="shared" si="22"/>
        <v>0.18061697083807068</v>
      </c>
      <c r="O465" s="250">
        <v>104136.52</v>
      </c>
      <c r="P465" s="251">
        <f t="shared" si="23"/>
        <v>4.6906581225082504E-2</v>
      </c>
      <c r="Q465" s="251" t="s">
        <v>805</v>
      </c>
      <c r="R465" s="258"/>
      <c r="S465" s="258" t="s">
        <v>806</v>
      </c>
      <c r="T465" s="258" t="s">
        <v>807</v>
      </c>
      <c r="U465" s="282" t="s">
        <v>823</v>
      </c>
      <c r="V465" s="285">
        <v>824</v>
      </c>
      <c r="W465" s="286" t="s">
        <v>824</v>
      </c>
      <c r="X465" s="286" t="s">
        <v>824</v>
      </c>
      <c r="Y465" s="257"/>
    </row>
    <row r="466" spans="1:25" ht="12.75" customHeight="1" x14ac:dyDescent="0.2">
      <c r="A466" s="229" t="s">
        <v>705</v>
      </c>
      <c r="B466" s="247"/>
      <c r="C466" s="280">
        <v>453</v>
      </c>
      <c r="D466" s="296" t="s">
        <v>1795</v>
      </c>
      <c r="E466" s="296" t="s">
        <v>1796</v>
      </c>
      <c r="F466" s="296" t="s">
        <v>1165</v>
      </c>
      <c r="G466" s="281" t="s">
        <v>804</v>
      </c>
      <c r="H466" s="250">
        <v>0</v>
      </c>
      <c r="I466" s="250"/>
      <c r="J466" s="250">
        <v>0</v>
      </c>
      <c r="K466" s="250"/>
      <c r="L466" s="250">
        <v>0</v>
      </c>
      <c r="M466" s="251" t="str">
        <f t="shared" si="21"/>
        <v>NA</v>
      </c>
      <c r="N466" s="251" t="str">
        <f t="shared" si="22"/>
        <v>NA</v>
      </c>
      <c r="O466" s="250">
        <v>0</v>
      </c>
      <c r="P466" s="251" t="str">
        <f t="shared" si="23"/>
        <v>NA</v>
      </c>
      <c r="Q466" s="251" t="s">
        <v>707</v>
      </c>
      <c r="R466" s="258"/>
      <c r="S466" s="299" t="s">
        <v>809</v>
      </c>
      <c r="T466" s="299" t="s">
        <v>809</v>
      </c>
      <c r="U466" s="299" t="s">
        <v>832</v>
      </c>
      <c r="V466" s="283" t="s">
        <v>809</v>
      </c>
      <c r="W466" s="284" t="s">
        <v>809</v>
      </c>
      <c r="X466" s="284" t="s">
        <v>809</v>
      </c>
      <c r="Y466" s="257"/>
    </row>
    <row r="467" spans="1:25" ht="12.75" customHeight="1" x14ac:dyDescent="0.2">
      <c r="A467" s="229" t="s">
        <v>705</v>
      </c>
      <c r="B467" s="247"/>
      <c r="C467" s="280">
        <v>454</v>
      </c>
      <c r="D467" s="249" t="s">
        <v>1797</v>
      </c>
      <c r="E467" s="249" t="s">
        <v>1798</v>
      </c>
      <c r="F467" s="249" t="s">
        <v>931</v>
      </c>
      <c r="G467" s="281" t="s">
        <v>813</v>
      </c>
      <c r="H467" s="250">
        <v>16532.57</v>
      </c>
      <c r="I467" s="250"/>
      <c r="J467" s="250">
        <v>17438.148699999998</v>
      </c>
      <c r="K467" s="250"/>
      <c r="L467" s="250">
        <v>19458.89</v>
      </c>
      <c r="M467" s="251">
        <f t="shared" si="21"/>
        <v>5.4775434188392862E-2</v>
      </c>
      <c r="N467" s="251">
        <f t="shared" si="22"/>
        <v>0.11588049481422312</v>
      </c>
      <c r="O467" s="250">
        <v>20266.71</v>
      </c>
      <c r="P467" s="251">
        <f t="shared" si="23"/>
        <v>4.1514187088780484E-2</v>
      </c>
      <c r="Q467" s="251" t="s">
        <v>805</v>
      </c>
      <c r="R467" s="258"/>
      <c r="S467" s="258" t="s">
        <v>806</v>
      </c>
      <c r="T467" s="258" t="s">
        <v>807</v>
      </c>
      <c r="U467" s="282" t="s">
        <v>814</v>
      </c>
      <c r="V467" s="285">
        <v>81</v>
      </c>
      <c r="W467" s="286" t="s">
        <v>815</v>
      </c>
      <c r="X467" s="286" t="s">
        <v>816</v>
      </c>
      <c r="Y467" s="257"/>
    </row>
    <row r="468" spans="1:25" ht="12.75" customHeight="1" x14ac:dyDescent="0.2">
      <c r="A468" s="229" t="s">
        <v>705</v>
      </c>
      <c r="B468" s="247"/>
      <c r="C468" s="280">
        <v>455</v>
      </c>
      <c r="D468" s="249" t="s">
        <v>1799</v>
      </c>
      <c r="E468" s="249" t="s">
        <v>1800</v>
      </c>
      <c r="F468" s="249" t="s">
        <v>858</v>
      </c>
      <c r="G468" s="281" t="s">
        <v>813</v>
      </c>
      <c r="H468" s="250">
        <v>45037.54</v>
      </c>
      <c r="I468" s="250"/>
      <c r="J468" s="250">
        <v>29307.249700000004</v>
      </c>
      <c r="K468" s="250"/>
      <c r="L468" s="250">
        <v>45376.799999999996</v>
      </c>
      <c r="M468" s="251">
        <f t="shared" si="21"/>
        <v>0.34927063733942831</v>
      </c>
      <c r="N468" s="251">
        <f t="shared" si="22"/>
        <v>0.54831314655909147</v>
      </c>
      <c r="O468" s="250">
        <v>46757.020000000004</v>
      </c>
      <c r="P468" s="251">
        <f t="shared" si="23"/>
        <v>3.0416865005906291E-2</v>
      </c>
      <c r="Q468" s="251" t="s">
        <v>805</v>
      </c>
      <c r="R468" s="258"/>
      <c r="S468" s="258" t="s">
        <v>904</v>
      </c>
      <c r="T468" s="258" t="s">
        <v>807</v>
      </c>
      <c r="U468" s="282" t="s">
        <v>814</v>
      </c>
      <c r="V468" s="285">
        <v>105</v>
      </c>
      <c r="W468" s="286" t="s">
        <v>824</v>
      </c>
      <c r="X468" s="286" t="s">
        <v>824</v>
      </c>
      <c r="Y468" s="257"/>
    </row>
    <row r="469" spans="1:25" ht="12.75" customHeight="1" x14ac:dyDescent="0.2">
      <c r="A469" s="229" t="s">
        <v>705</v>
      </c>
      <c r="B469" s="247"/>
      <c r="C469" s="280">
        <v>456</v>
      </c>
      <c r="D469" s="249" t="s">
        <v>1801</v>
      </c>
      <c r="E469" s="249" t="s">
        <v>1802</v>
      </c>
      <c r="F469" s="249" t="s">
        <v>877</v>
      </c>
      <c r="G469" s="281" t="s">
        <v>813</v>
      </c>
      <c r="H469" s="250">
        <v>43514.590000000004</v>
      </c>
      <c r="I469" s="250"/>
      <c r="J469" s="250">
        <v>41684.534</v>
      </c>
      <c r="K469" s="250"/>
      <c r="L469" s="250">
        <v>17481.21</v>
      </c>
      <c r="M469" s="251">
        <f t="shared" si="21"/>
        <v>4.2056147145130035E-2</v>
      </c>
      <c r="N469" s="251">
        <f t="shared" si="22"/>
        <v>0.58063079222620073</v>
      </c>
      <c r="O469" s="250">
        <v>17825.27</v>
      </c>
      <c r="P469" s="251">
        <f t="shared" si="23"/>
        <v>1.9681703955275482E-2</v>
      </c>
      <c r="Q469" s="251" t="s">
        <v>805</v>
      </c>
      <c r="R469" s="258"/>
      <c r="S469" s="258" t="s">
        <v>806</v>
      </c>
      <c r="T469" s="258" t="s">
        <v>807</v>
      </c>
      <c r="U469" s="282" t="s">
        <v>814</v>
      </c>
      <c r="V469" s="285">
        <v>514</v>
      </c>
      <c r="W469" s="286" t="s">
        <v>824</v>
      </c>
      <c r="X469" s="286" t="s">
        <v>824</v>
      </c>
      <c r="Y469" s="257"/>
    </row>
    <row r="470" spans="1:25" ht="12.75" customHeight="1" x14ac:dyDescent="0.2">
      <c r="A470" s="229" t="s">
        <v>705</v>
      </c>
      <c r="B470" s="247"/>
      <c r="C470" s="280">
        <v>457</v>
      </c>
      <c r="D470" s="249" t="s">
        <v>1803</v>
      </c>
      <c r="E470" s="249" t="s">
        <v>1804</v>
      </c>
      <c r="F470" s="249" t="s">
        <v>869</v>
      </c>
      <c r="G470" s="281" t="s">
        <v>813</v>
      </c>
      <c r="H470" s="250">
        <v>22039.46</v>
      </c>
      <c r="I470" s="250"/>
      <c r="J470" s="250">
        <v>21034.091100000001</v>
      </c>
      <c r="K470" s="250"/>
      <c r="L470" s="250">
        <v>31814.71</v>
      </c>
      <c r="M470" s="251">
        <f t="shared" si="21"/>
        <v>4.5616766472499674E-2</v>
      </c>
      <c r="N470" s="251">
        <f t="shared" si="22"/>
        <v>0.51253076963235156</v>
      </c>
      <c r="O470" s="250">
        <v>33174.11</v>
      </c>
      <c r="P470" s="251">
        <f t="shared" si="23"/>
        <v>4.2728662307467254E-2</v>
      </c>
      <c r="Q470" s="251" t="s">
        <v>805</v>
      </c>
      <c r="R470" s="258"/>
      <c r="S470" s="258" t="s">
        <v>806</v>
      </c>
      <c r="T470" s="258" t="s">
        <v>807</v>
      </c>
      <c r="U470" s="282" t="s">
        <v>823</v>
      </c>
      <c r="V470" s="285">
        <v>826</v>
      </c>
      <c r="W470" s="286" t="s">
        <v>824</v>
      </c>
      <c r="X470" s="286" t="s">
        <v>824</v>
      </c>
      <c r="Y470" s="257"/>
    </row>
    <row r="471" spans="1:25" ht="12.75" customHeight="1" x14ac:dyDescent="0.2">
      <c r="A471" s="229" t="s">
        <v>705</v>
      </c>
      <c r="B471" s="247"/>
      <c r="C471" s="280">
        <v>458</v>
      </c>
      <c r="D471" s="249" t="s">
        <v>1805</v>
      </c>
      <c r="E471" s="249" t="s">
        <v>1806</v>
      </c>
      <c r="F471" s="249" t="s">
        <v>1387</v>
      </c>
      <c r="G471" s="281" t="s">
        <v>813</v>
      </c>
      <c r="H471" s="250">
        <v>164732.10999999999</v>
      </c>
      <c r="I471" s="250"/>
      <c r="J471" s="250">
        <v>162371.82759999999</v>
      </c>
      <c r="K471" s="250"/>
      <c r="L471" s="250">
        <v>208125.49</v>
      </c>
      <c r="M471" s="251">
        <f t="shared" si="21"/>
        <v>1.4328004418810616E-2</v>
      </c>
      <c r="N471" s="251">
        <f t="shared" si="22"/>
        <v>0.28178325683882371</v>
      </c>
      <c r="O471" s="250">
        <v>218672.54000000004</v>
      </c>
      <c r="P471" s="251">
        <f t="shared" si="23"/>
        <v>5.067639720632032E-2</v>
      </c>
      <c r="Q471" s="251" t="s">
        <v>805</v>
      </c>
      <c r="R471" s="258"/>
      <c r="S471" s="258" t="s">
        <v>806</v>
      </c>
      <c r="T471" s="258" t="s">
        <v>807</v>
      </c>
      <c r="U471" s="282" t="s">
        <v>823</v>
      </c>
      <c r="V471" s="285">
        <v>824</v>
      </c>
      <c r="W471" s="286" t="s">
        <v>824</v>
      </c>
      <c r="X471" s="286" t="s">
        <v>824</v>
      </c>
      <c r="Y471" s="257"/>
    </row>
    <row r="472" spans="1:25" ht="12.75" customHeight="1" x14ac:dyDescent="0.2">
      <c r="A472" s="229" t="s">
        <v>705</v>
      </c>
      <c r="B472" s="247"/>
      <c r="C472" s="280">
        <v>459</v>
      </c>
      <c r="D472" s="249" t="s">
        <v>1807</v>
      </c>
      <c r="E472" s="249" t="s">
        <v>1808</v>
      </c>
      <c r="F472" s="249" t="s">
        <v>886</v>
      </c>
      <c r="G472" s="281" t="s">
        <v>813</v>
      </c>
      <c r="H472" s="250">
        <v>109579.68</v>
      </c>
      <c r="I472" s="250"/>
      <c r="J472" s="250">
        <v>104971.1992</v>
      </c>
      <c r="K472" s="250"/>
      <c r="L472" s="250">
        <v>123535.21</v>
      </c>
      <c r="M472" s="251">
        <f t="shared" si="21"/>
        <v>4.2055979721787748E-2</v>
      </c>
      <c r="N472" s="251">
        <f t="shared" si="22"/>
        <v>0.17684861125221862</v>
      </c>
      <c r="O472" s="250">
        <v>136386.69</v>
      </c>
      <c r="P472" s="251">
        <f t="shared" si="23"/>
        <v>0.10403090746354821</v>
      </c>
      <c r="Q472" s="251" t="s">
        <v>805</v>
      </c>
      <c r="R472" s="258"/>
      <c r="S472" s="258" t="s">
        <v>806</v>
      </c>
      <c r="T472" s="258" t="s">
        <v>807</v>
      </c>
      <c r="U472" s="282" t="s">
        <v>814</v>
      </c>
      <c r="V472" s="285">
        <v>248</v>
      </c>
      <c r="W472" s="286" t="s">
        <v>816</v>
      </c>
      <c r="X472" s="286" t="s">
        <v>816</v>
      </c>
      <c r="Y472" s="257"/>
    </row>
    <row r="473" spans="1:25" ht="12.75" customHeight="1" x14ac:dyDescent="0.2">
      <c r="A473" s="229" t="s">
        <v>705</v>
      </c>
      <c r="B473" s="247"/>
      <c r="C473" s="280">
        <v>460</v>
      </c>
      <c r="D473" s="249" t="s">
        <v>1809</v>
      </c>
      <c r="E473" s="249" t="s">
        <v>1810</v>
      </c>
      <c r="F473" s="249" t="s">
        <v>1371</v>
      </c>
      <c r="G473" s="281" t="s">
        <v>813</v>
      </c>
      <c r="H473" s="250">
        <v>29905.1</v>
      </c>
      <c r="I473" s="250"/>
      <c r="J473" s="250">
        <v>38803.451800000003</v>
      </c>
      <c r="K473" s="250"/>
      <c r="L473" s="250">
        <v>40507.370000000003</v>
      </c>
      <c r="M473" s="251">
        <f t="shared" si="21"/>
        <v>0.29755298594554119</v>
      </c>
      <c r="N473" s="251">
        <f t="shared" si="22"/>
        <v>4.3911510985731428E-2</v>
      </c>
      <c r="O473" s="250">
        <v>42524.2</v>
      </c>
      <c r="P473" s="251">
        <f t="shared" si="23"/>
        <v>4.9789211197863358E-2</v>
      </c>
      <c r="Q473" s="251" t="s">
        <v>805</v>
      </c>
      <c r="R473" s="258"/>
      <c r="S473" s="258" t="s">
        <v>806</v>
      </c>
      <c r="T473" s="299" t="s">
        <v>809</v>
      </c>
      <c r="U473" s="282" t="s">
        <v>814</v>
      </c>
      <c r="V473" s="285">
        <v>104</v>
      </c>
      <c r="W473" s="286" t="s">
        <v>816</v>
      </c>
      <c r="X473" s="286" t="s">
        <v>824</v>
      </c>
      <c r="Y473" s="257"/>
    </row>
    <row r="474" spans="1:25" ht="12.75" customHeight="1" x14ac:dyDescent="0.2">
      <c r="A474" s="229" t="s">
        <v>705</v>
      </c>
      <c r="B474" s="247"/>
      <c r="C474" s="280">
        <v>461</v>
      </c>
      <c r="D474" s="249" t="s">
        <v>1811</v>
      </c>
      <c r="E474" s="249" t="s">
        <v>1812</v>
      </c>
      <c r="F474" s="249" t="s">
        <v>937</v>
      </c>
      <c r="G474" s="281" t="s">
        <v>813</v>
      </c>
      <c r="H474" s="250">
        <v>80536.959999999992</v>
      </c>
      <c r="I474" s="250"/>
      <c r="J474" s="250">
        <v>77149.900200000004</v>
      </c>
      <c r="K474" s="250"/>
      <c r="L474" s="250">
        <v>102665.49</v>
      </c>
      <c r="M474" s="251">
        <f t="shared" si="21"/>
        <v>4.2055967843832052E-2</v>
      </c>
      <c r="N474" s="251">
        <f t="shared" si="22"/>
        <v>0.33072745050679925</v>
      </c>
      <c r="O474" s="250">
        <v>104093.11</v>
      </c>
      <c r="P474" s="251">
        <f t="shared" si="23"/>
        <v>1.3905548982428226E-2</v>
      </c>
      <c r="Q474" s="251" t="s">
        <v>805</v>
      </c>
      <c r="R474" s="258"/>
      <c r="S474" s="258" t="s">
        <v>904</v>
      </c>
      <c r="T474" s="258" t="s">
        <v>807</v>
      </c>
      <c r="U474" s="282" t="s">
        <v>814</v>
      </c>
      <c r="V474" s="285">
        <v>106</v>
      </c>
      <c r="W474" s="286" t="s">
        <v>824</v>
      </c>
      <c r="X474" s="286" t="s">
        <v>824</v>
      </c>
      <c r="Y474" s="257"/>
    </row>
    <row r="475" spans="1:25" ht="12.75" customHeight="1" x14ac:dyDescent="0.2">
      <c r="A475" s="229" t="s">
        <v>705</v>
      </c>
      <c r="B475" s="247"/>
      <c r="C475" s="280">
        <v>462</v>
      </c>
      <c r="D475" s="249" t="s">
        <v>1813</v>
      </c>
      <c r="E475" s="249" t="s">
        <v>1814</v>
      </c>
      <c r="F475" s="249" t="s">
        <v>877</v>
      </c>
      <c r="G475" s="281" t="s">
        <v>813</v>
      </c>
      <c r="H475" s="250">
        <v>75934.86</v>
      </c>
      <c r="I475" s="250"/>
      <c r="J475" s="250">
        <v>72741.326100000006</v>
      </c>
      <c r="K475" s="250"/>
      <c r="L475" s="250">
        <v>75935.41</v>
      </c>
      <c r="M475" s="251">
        <f t="shared" si="21"/>
        <v>4.2056229510398717E-2</v>
      </c>
      <c r="N475" s="251">
        <f t="shared" si="22"/>
        <v>4.3910168692951522E-2</v>
      </c>
      <c r="O475" s="250">
        <v>79740.56</v>
      </c>
      <c r="P475" s="251">
        <f t="shared" si="23"/>
        <v>5.0110350362235406E-2</v>
      </c>
      <c r="Q475" s="251" t="s">
        <v>805</v>
      </c>
      <c r="R475" s="258"/>
      <c r="S475" s="258" t="s">
        <v>806</v>
      </c>
      <c r="T475" s="258" t="s">
        <v>807</v>
      </c>
      <c r="U475" s="282" t="s">
        <v>823</v>
      </c>
      <c r="V475" s="285">
        <v>824</v>
      </c>
      <c r="W475" s="286" t="s">
        <v>816</v>
      </c>
      <c r="X475" s="286" t="s">
        <v>816</v>
      </c>
      <c r="Y475" s="257"/>
    </row>
    <row r="476" spans="1:25" ht="12.75" customHeight="1" x14ac:dyDescent="0.2">
      <c r="A476" s="229" t="s">
        <v>705</v>
      </c>
      <c r="B476" s="247"/>
      <c r="C476" s="280">
        <v>463</v>
      </c>
      <c r="D476" s="249" t="s">
        <v>1815</v>
      </c>
      <c r="E476" s="249" t="s">
        <v>1816</v>
      </c>
      <c r="F476" s="249" t="s">
        <v>1217</v>
      </c>
      <c r="G476" s="297" t="s">
        <v>707</v>
      </c>
      <c r="H476" s="250">
        <v>0</v>
      </c>
      <c r="I476" s="250"/>
      <c r="J476" s="250">
        <v>0</v>
      </c>
      <c r="K476" s="250"/>
      <c r="L476" s="250">
        <v>0</v>
      </c>
      <c r="M476" s="251" t="str">
        <f t="shared" si="21"/>
        <v>NA</v>
      </c>
      <c r="N476" s="251" t="str">
        <f t="shared" si="22"/>
        <v>NA</v>
      </c>
      <c r="O476" s="250">
        <v>0</v>
      </c>
      <c r="P476" s="251" t="str">
        <f t="shared" si="23"/>
        <v>NA</v>
      </c>
      <c r="Q476" s="298" t="s">
        <v>848</v>
      </c>
      <c r="R476" s="299" t="s">
        <v>849</v>
      </c>
      <c r="S476" s="299" t="s">
        <v>832</v>
      </c>
      <c r="T476" s="299" t="s">
        <v>832</v>
      </c>
      <c r="U476" s="299" t="s">
        <v>832</v>
      </c>
      <c r="V476" s="283" t="s">
        <v>809</v>
      </c>
      <c r="W476" s="284" t="s">
        <v>809</v>
      </c>
      <c r="X476" s="284" t="s">
        <v>809</v>
      </c>
      <c r="Y476" s="257"/>
    </row>
    <row r="477" spans="1:25" ht="12.75" customHeight="1" x14ac:dyDescent="0.2">
      <c r="A477" s="229" t="s">
        <v>705</v>
      </c>
      <c r="B477" s="247"/>
      <c r="C477" s="280">
        <v>464</v>
      </c>
      <c r="D477" s="296" t="s">
        <v>1817</v>
      </c>
      <c r="E477" s="296" t="s">
        <v>1818</v>
      </c>
      <c r="F477" s="296" t="s">
        <v>852</v>
      </c>
      <c r="G477" s="297" t="s">
        <v>707</v>
      </c>
      <c r="H477" s="250">
        <v>0</v>
      </c>
      <c r="I477" s="250"/>
      <c r="J477" s="250">
        <v>0</v>
      </c>
      <c r="K477" s="250"/>
      <c r="L477" s="250">
        <v>0</v>
      </c>
      <c r="M477" s="251" t="str">
        <f t="shared" si="21"/>
        <v>NA</v>
      </c>
      <c r="N477" s="251" t="str">
        <f t="shared" si="22"/>
        <v>NA</v>
      </c>
      <c r="O477" s="250">
        <v>0</v>
      </c>
      <c r="P477" s="251" t="str">
        <f t="shared" si="23"/>
        <v>NA</v>
      </c>
      <c r="Q477" s="298" t="s">
        <v>848</v>
      </c>
      <c r="R477" s="299" t="s">
        <v>849</v>
      </c>
      <c r="S477" s="299" t="s">
        <v>809</v>
      </c>
      <c r="T477" s="299" t="s">
        <v>809</v>
      </c>
      <c r="U477" s="299" t="s">
        <v>832</v>
      </c>
      <c r="V477" s="283" t="s">
        <v>809</v>
      </c>
      <c r="W477" s="284" t="s">
        <v>809</v>
      </c>
      <c r="X477" s="284" t="s">
        <v>809</v>
      </c>
      <c r="Y477" s="257"/>
    </row>
    <row r="478" spans="1:25" ht="12.75" customHeight="1" x14ac:dyDescent="0.2">
      <c r="A478" s="229" t="s">
        <v>705</v>
      </c>
      <c r="B478" s="247"/>
      <c r="C478" s="280">
        <v>465</v>
      </c>
      <c r="D478" s="249" t="s">
        <v>1819</v>
      </c>
      <c r="E478" s="249" t="s">
        <v>1820</v>
      </c>
      <c r="F478" s="249" t="s">
        <v>1821</v>
      </c>
      <c r="G478" s="297" t="s">
        <v>707</v>
      </c>
      <c r="H478" s="250">
        <v>0</v>
      </c>
      <c r="I478" s="250"/>
      <c r="J478" s="250">
        <v>0</v>
      </c>
      <c r="K478" s="250"/>
      <c r="L478" s="250">
        <v>0</v>
      </c>
      <c r="M478" s="251" t="str">
        <f t="shared" si="21"/>
        <v>NA</v>
      </c>
      <c r="N478" s="251" t="str">
        <f t="shared" si="22"/>
        <v>NA</v>
      </c>
      <c r="O478" s="250">
        <v>0</v>
      </c>
      <c r="P478" s="251" t="str">
        <f t="shared" si="23"/>
        <v>NA</v>
      </c>
      <c r="Q478" s="298" t="s">
        <v>848</v>
      </c>
      <c r="R478" s="299" t="s">
        <v>849</v>
      </c>
      <c r="S478" s="299" t="s">
        <v>832</v>
      </c>
      <c r="T478" s="299" t="s">
        <v>832</v>
      </c>
      <c r="U478" s="299" t="s">
        <v>832</v>
      </c>
      <c r="V478" s="285">
        <v>931</v>
      </c>
      <c r="W478" s="286" t="s">
        <v>816</v>
      </c>
      <c r="X478" s="286" t="s">
        <v>824</v>
      </c>
      <c r="Y478" s="257"/>
    </row>
    <row r="479" spans="1:25" ht="12.75" customHeight="1" x14ac:dyDescent="0.2">
      <c r="A479" s="229" t="s">
        <v>705</v>
      </c>
      <c r="B479" s="247"/>
      <c r="C479" s="280">
        <v>466</v>
      </c>
      <c r="D479" s="249" t="s">
        <v>1822</v>
      </c>
      <c r="E479" s="249" t="s">
        <v>1823</v>
      </c>
      <c r="F479" s="249" t="s">
        <v>890</v>
      </c>
      <c r="G479" s="281" t="s">
        <v>813</v>
      </c>
      <c r="H479" s="250">
        <v>36845.32</v>
      </c>
      <c r="I479" s="250"/>
      <c r="J479" s="250">
        <v>23129.612000000001</v>
      </c>
      <c r="K479" s="250"/>
      <c r="L479" s="250">
        <v>29084.200000000004</v>
      </c>
      <c r="M479" s="251">
        <f t="shared" si="21"/>
        <v>0.37225102129659882</v>
      </c>
      <c r="N479" s="251">
        <f t="shared" si="22"/>
        <v>0.2574443531521412</v>
      </c>
      <c r="O479" s="250">
        <v>30784.450000000004</v>
      </c>
      <c r="P479" s="251">
        <f t="shared" si="23"/>
        <v>5.8459575989712617E-2</v>
      </c>
      <c r="Q479" s="251" t="s">
        <v>805</v>
      </c>
      <c r="R479" s="258"/>
      <c r="S479" s="258" t="s">
        <v>806</v>
      </c>
      <c r="T479" s="258" t="s">
        <v>807</v>
      </c>
      <c r="U479" s="282" t="s">
        <v>814</v>
      </c>
      <c r="V479" s="285">
        <v>125</v>
      </c>
      <c r="W479" s="286" t="s">
        <v>824</v>
      </c>
      <c r="X479" s="286" t="s">
        <v>824</v>
      </c>
      <c r="Y479" s="257"/>
    </row>
    <row r="480" spans="1:25" ht="12.75" customHeight="1" x14ac:dyDescent="0.2">
      <c r="A480" s="229" t="s">
        <v>705</v>
      </c>
      <c r="B480" s="247"/>
      <c r="C480" s="280">
        <v>467</v>
      </c>
      <c r="D480" s="249" t="s">
        <v>1824</v>
      </c>
      <c r="E480" s="249" t="s">
        <v>1825</v>
      </c>
      <c r="F480" s="249" t="s">
        <v>827</v>
      </c>
      <c r="G480" s="281"/>
      <c r="H480" s="250">
        <v>33742.33</v>
      </c>
      <c r="I480" s="250"/>
      <c r="J480" s="250">
        <v>32323.270100000002</v>
      </c>
      <c r="K480" s="250"/>
      <c r="L480" s="250">
        <v>46196.57</v>
      </c>
      <c r="M480" s="251">
        <f t="shared" si="21"/>
        <v>4.2055776823947844E-2</v>
      </c>
      <c r="N480" s="251">
        <f t="shared" si="22"/>
        <v>0.42920471403665306</v>
      </c>
      <c r="O480" s="250">
        <v>48535.21</v>
      </c>
      <c r="P480" s="251">
        <f t="shared" si="23"/>
        <v>5.0623671844035163E-2</v>
      </c>
      <c r="Q480" s="251" t="s">
        <v>805</v>
      </c>
      <c r="R480" s="258"/>
      <c r="S480" s="258" t="s">
        <v>806</v>
      </c>
      <c r="T480" s="258" t="s">
        <v>807</v>
      </c>
      <c r="U480" s="282" t="s">
        <v>932</v>
      </c>
      <c r="V480" s="285">
        <v>2053</v>
      </c>
      <c r="W480" s="286" t="s">
        <v>912</v>
      </c>
      <c r="X480" s="286" t="s">
        <v>816</v>
      </c>
      <c r="Y480" s="257"/>
    </row>
    <row r="481" spans="1:25" ht="12.75" customHeight="1" x14ac:dyDescent="0.2">
      <c r="A481" s="229" t="s">
        <v>705</v>
      </c>
      <c r="B481" s="247"/>
      <c r="C481" s="280">
        <v>468</v>
      </c>
      <c r="D481" s="249" t="s">
        <v>1826</v>
      </c>
      <c r="E481" s="249" t="s">
        <v>1827</v>
      </c>
      <c r="F481" s="249" t="s">
        <v>897</v>
      </c>
      <c r="G481" s="297" t="s">
        <v>707</v>
      </c>
      <c r="H481" s="250">
        <v>0</v>
      </c>
      <c r="I481" s="250"/>
      <c r="J481" s="250">
        <v>0</v>
      </c>
      <c r="K481" s="250"/>
      <c r="L481" s="250">
        <v>0</v>
      </c>
      <c r="M481" s="251" t="str">
        <f t="shared" si="21"/>
        <v>NA</v>
      </c>
      <c r="N481" s="251" t="str">
        <f t="shared" si="22"/>
        <v>NA</v>
      </c>
      <c r="O481" s="250">
        <v>0</v>
      </c>
      <c r="P481" s="251" t="str">
        <f t="shared" si="23"/>
        <v>NA</v>
      </c>
      <c r="Q481" s="298" t="s">
        <v>848</v>
      </c>
      <c r="R481" s="299" t="s">
        <v>849</v>
      </c>
      <c r="S481" s="299" t="s">
        <v>832</v>
      </c>
      <c r="T481" s="299" t="s">
        <v>832</v>
      </c>
      <c r="U481" s="299" t="s">
        <v>832</v>
      </c>
      <c r="V481" s="299" t="s">
        <v>832</v>
      </c>
      <c r="W481" s="299" t="s">
        <v>832</v>
      </c>
      <c r="X481" s="299" t="s">
        <v>832</v>
      </c>
      <c r="Y481" s="257"/>
    </row>
    <row r="482" spans="1:25" ht="12.75" customHeight="1" x14ac:dyDescent="0.2">
      <c r="A482" s="229" t="s">
        <v>705</v>
      </c>
      <c r="B482" s="247"/>
      <c r="C482" s="280">
        <v>469</v>
      </c>
      <c r="D482" s="249" t="s">
        <v>1828</v>
      </c>
      <c r="E482" s="249" t="s">
        <v>1829</v>
      </c>
      <c r="F482" s="249" t="s">
        <v>907</v>
      </c>
      <c r="G482" s="281" t="s">
        <v>813</v>
      </c>
      <c r="H482" s="250">
        <v>115152.69</v>
      </c>
      <c r="I482" s="250"/>
      <c r="J482" s="250">
        <v>110309.81760000001</v>
      </c>
      <c r="K482" s="250"/>
      <c r="L482" s="250">
        <v>126621.98000000001</v>
      </c>
      <c r="M482" s="251">
        <f t="shared" si="21"/>
        <v>4.2056094390847426E-2</v>
      </c>
      <c r="N482" s="251">
        <f t="shared" si="22"/>
        <v>0.14787588951647401</v>
      </c>
      <c r="O482" s="250">
        <v>132817.72999999998</v>
      </c>
      <c r="P482" s="251">
        <f t="shared" si="23"/>
        <v>4.8931078158783892E-2</v>
      </c>
      <c r="Q482" s="251" t="s">
        <v>805</v>
      </c>
      <c r="R482" s="258"/>
      <c r="S482" s="258" t="s">
        <v>806</v>
      </c>
      <c r="T482" s="258" t="s">
        <v>807</v>
      </c>
      <c r="U482" s="282" t="s">
        <v>823</v>
      </c>
      <c r="V482" s="285">
        <v>824</v>
      </c>
      <c r="W482" s="286" t="s">
        <v>815</v>
      </c>
      <c r="X482" s="286" t="s">
        <v>816</v>
      </c>
      <c r="Y482" s="257"/>
    </row>
    <row r="483" spans="1:25" ht="12.75" customHeight="1" x14ac:dyDescent="0.2">
      <c r="A483" s="229" t="s">
        <v>705</v>
      </c>
      <c r="B483" s="247"/>
      <c r="C483" s="280">
        <v>470</v>
      </c>
      <c r="D483" s="249" t="s">
        <v>1830</v>
      </c>
      <c r="E483" s="249" t="s">
        <v>1831</v>
      </c>
      <c r="F483" s="249" t="s">
        <v>819</v>
      </c>
      <c r="G483" s="281" t="s">
        <v>813</v>
      </c>
      <c r="H483" s="250">
        <v>37772.43</v>
      </c>
      <c r="I483" s="250"/>
      <c r="J483" s="250">
        <v>27490.1299</v>
      </c>
      <c r="K483" s="250"/>
      <c r="L483" s="250">
        <v>40180.85</v>
      </c>
      <c r="M483" s="251">
        <f t="shared" si="21"/>
        <v>0.27221706678654245</v>
      </c>
      <c r="N483" s="251">
        <f t="shared" si="22"/>
        <v>0.46164642168533365</v>
      </c>
      <c r="O483" s="250">
        <v>41519.039999999994</v>
      </c>
      <c r="P483" s="251">
        <f t="shared" si="23"/>
        <v>3.3304173505537965E-2</v>
      </c>
      <c r="Q483" s="251" t="s">
        <v>805</v>
      </c>
      <c r="R483" s="258"/>
      <c r="S483" s="258" t="s">
        <v>806</v>
      </c>
      <c r="T483" s="258" t="s">
        <v>807</v>
      </c>
      <c r="U483" s="282" t="s">
        <v>814</v>
      </c>
      <c r="V483" s="285">
        <v>140</v>
      </c>
      <c r="W483" s="286" t="s">
        <v>824</v>
      </c>
      <c r="X483" s="286" t="s">
        <v>824</v>
      </c>
      <c r="Y483" s="257"/>
    </row>
    <row r="484" spans="1:25" ht="12.75" customHeight="1" x14ac:dyDescent="0.2">
      <c r="A484" s="229" t="s">
        <v>705</v>
      </c>
      <c r="B484" s="247"/>
      <c r="C484" s="280">
        <v>471</v>
      </c>
      <c r="D484" s="249" t="s">
        <v>1832</v>
      </c>
      <c r="E484" s="249" t="s">
        <v>1833</v>
      </c>
      <c r="F484" s="249" t="s">
        <v>1160</v>
      </c>
      <c r="G484" s="281" t="s">
        <v>813</v>
      </c>
      <c r="H484" s="250">
        <v>152216.19</v>
      </c>
      <c r="I484" s="250"/>
      <c r="J484" s="250">
        <v>265800.40659999999</v>
      </c>
      <c r="K484" s="250"/>
      <c r="L484" s="250">
        <v>277370.70999999996</v>
      </c>
      <c r="M484" s="251">
        <f t="shared" si="21"/>
        <v>0.74620325603997828</v>
      </c>
      <c r="N484" s="251">
        <f t="shared" si="22"/>
        <v>4.3530044020632347E-2</v>
      </c>
      <c r="O484" s="250">
        <v>290732.76</v>
      </c>
      <c r="P484" s="251">
        <f t="shared" si="23"/>
        <v>4.817397626447309E-2</v>
      </c>
      <c r="Q484" s="251" t="s">
        <v>805</v>
      </c>
      <c r="R484" s="258"/>
      <c r="S484" s="258" t="s">
        <v>806</v>
      </c>
      <c r="T484" s="258" t="s">
        <v>807</v>
      </c>
      <c r="U484" s="282" t="s">
        <v>814</v>
      </c>
      <c r="V484" s="285">
        <v>514</v>
      </c>
      <c r="W484" s="286" t="s">
        <v>816</v>
      </c>
      <c r="X484" s="286" t="s">
        <v>824</v>
      </c>
      <c r="Y484" s="257"/>
    </row>
    <row r="485" spans="1:25" ht="12.75" customHeight="1" x14ac:dyDescent="0.2">
      <c r="A485" s="229" t="s">
        <v>705</v>
      </c>
      <c r="B485" s="247"/>
      <c r="C485" s="280">
        <v>472</v>
      </c>
      <c r="D485" s="249" t="s">
        <v>1834</v>
      </c>
      <c r="E485" s="249" t="s">
        <v>1835</v>
      </c>
      <c r="F485" s="249" t="s">
        <v>1098</v>
      </c>
      <c r="G485" s="281"/>
      <c r="H485" s="250">
        <v>0</v>
      </c>
      <c r="I485" s="250"/>
      <c r="J485" s="250">
        <v>144879.10250000001</v>
      </c>
      <c r="K485" s="250"/>
      <c r="L485" s="250">
        <v>112985.7</v>
      </c>
      <c r="M485" s="251" t="str">
        <f t="shared" si="21"/>
        <v>NA</v>
      </c>
      <c r="N485" s="251">
        <f t="shared" si="22"/>
        <v>0.22013804578890189</v>
      </c>
      <c r="O485" s="250">
        <v>129956.27000000002</v>
      </c>
      <c r="P485" s="251">
        <f t="shared" si="23"/>
        <v>0.15020104314085783</v>
      </c>
      <c r="Q485" s="251" t="s">
        <v>805</v>
      </c>
      <c r="R485" s="258"/>
      <c r="S485" s="258" t="s">
        <v>840</v>
      </c>
      <c r="T485" s="258" t="s">
        <v>807</v>
      </c>
      <c r="U485" s="282" t="s">
        <v>841</v>
      </c>
      <c r="V485" s="283" t="s">
        <v>809</v>
      </c>
      <c r="W485" s="284" t="s">
        <v>809</v>
      </c>
      <c r="X485" s="284" t="s">
        <v>809</v>
      </c>
      <c r="Y485" s="257"/>
    </row>
    <row r="486" spans="1:25" ht="12.75" customHeight="1" x14ac:dyDescent="0.2">
      <c r="A486" s="229" t="s">
        <v>705</v>
      </c>
      <c r="B486" s="247"/>
      <c r="C486" s="280">
        <v>473</v>
      </c>
      <c r="D486" s="249" t="s">
        <v>1836</v>
      </c>
      <c r="E486" s="249" t="s">
        <v>1837</v>
      </c>
      <c r="F486" s="249" t="s">
        <v>907</v>
      </c>
      <c r="G486" s="281" t="s">
        <v>813</v>
      </c>
      <c r="H486" s="250">
        <v>12538.41</v>
      </c>
      <c r="I486" s="250"/>
      <c r="J486" s="250">
        <v>12011.093499999999</v>
      </c>
      <c r="K486" s="250"/>
      <c r="L486" s="250">
        <v>21185.17</v>
      </c>
      <c r="M486" s="251">
        <f t="shared" si="21"/>
        <v>4.2056090046505165E-2</v>
      </c>
      <c r="N486" s="251">
        <f t="shared" si="22"/>
        <v>0.76380027347218638</v>
      </c>
      <c r="O486" s="250">
        <v>22069.34</v>
      </c>
      <c r="P486" s="251">
        <f t="shared" si="23"/>
        <v>4.1735327117979323E-2</v>
      </c>
      <c r="Q486" s="251" t="s">
        <v>805</v>
      </c>
      <c r="R486" s="258"/>
      <c r="S486" s="258" t="s">
        <v>806</v>
      </c>
      <c r="T486" s="258" t="s">
        <v>807</v>
      </c>
      <c r="U486" s="282" t="s">
        <v>814</v>
      </c>
      <c r="V486" s="285">
        <v>59</v>
      </c>
      <c r="W486" s="286" t="s">
        <v>824</v>
      </c>
      <c r="X486" s="286" t="s">
        <v>824</v>
      </c>
      <c r="Y486" s="257"/>
    </row>
    <row r="487" spans="1:25" ht="12.75" customHeight="1" x14ac:dyDescent="0.2">
      <c r="A487" s="229" t="s">
        <v>705</v>
      </c>
      <c r="B487" s="247"/>
      <c r="C487" s="280">
        <v>474</v>
      </c>
      <c r="D487" s="249" t="s">
        <v>1838</v>
      </c>
      <c r="E487" s="249" t="s">
        <v>1839</v>
      </c>
      <c r="F487" s="249" t="s">
        <v>943</v>
      </c>
      <c r="G487" s="297" t="s">
        <v>707</v>
      </c>
      <c r="H487" s="250">
        <v>0</v>
      </c>
      <c r="I487" s="250"/>
      <c r="J487" s="250">
        <v>0</v>
      </c>
      <c r="K487" s="250"/>
      <c r="L487" s="250">
        <v>0</v>
      </c>
      <c r="M487" s="251" t="str">
        <f t="shared" si="21"/>
        <v>NA</v>
      </c>
      <c r="N487" s="251" t="str">
        <f t="shared" si="22"/>
        <v>NA</v>
      </c>
      <c r="O487" s="250">
        <v>0</v>
      </c>
      <c r="P487" s="251" t="str">
        <f t="shared" si="23"/>
        <v>NA</v>
      </c>
      <c r="Q487" s="298" t="s">
        <v>848</v>
      </c>
      <c r="R487" s="299" t="s">
        <v>849</v>
      </c>
      <c r="S487" s="299" t="s">
        <v>832</v>
      </c>
      <c r="T487" s="299" t="s">
        <v>832</v>
      </c>
      <c r="U487" s="299" t="s">
        <v>832</v>
      </c>
      <c r="V487" s="285">
        <v>1828</v>
      </c>
      <c r="W487" s="286" t="s">
        <v>815</v>
      </c>
      <c r="X487" s="286" t="s">
        <v>816</v>
      </c>
      <c r="Y487" s="257"/>
    </row>
    <row r="488" spans="1:25" ht="12.75" customHeight="1" x14ac:dyDescent="0.2">
      <c r="A488" s="229" t="s">
        <v>705</v>
      </c>
      <c r="B488" s="247"/>
      <c r="C488" s="280">
        <v>475</v>
      </c>
      <c r="D488" s="249" t="s">
        <v>1840</v>
      </c>
      <c r="E488" s="249" t="s">
        <v>1839</v>
      </c>
      <c r="F488" s="249" t="s">
        <v>890</v>
      </c>
      <c r="G488" s="281" t="s">
        <v>813</v>
      </c>
      <c r="H488" s="250">
        <v>78168.56</v>
      </c>
      <c r="I488" s="250"/>
      <c r="J488" s="250">
        <v>51364.319600000003</v>
      </c>
      <c r="K488" s="250"/>
      <c r="L488" s="250">
        <v>53732.51</v>
      </c>
      <c r="M488" s="251">
        <f t="shared" si="21"/>
        <v>0.34290308533251729</v>
      </c>
      <c r="N488" s="251">
        <f t="shared" si="22"/>
        <v>4.6105748473693385E-2</v>
      </c>
      <c r="O488" s="250">
        <v>55292.869999999995</v>
      </c>
      <c r="P488" s="251">
        <f t="shared" si="23"/>
        <v>2.9039402774967953E-2</v>
      </c>
      <c r="Q488" s="251" t="s">
        <v>805</v>
      </c>
      <c r="R488" s="258"/>
      <c r="S488" s="258" t="s">
        <v>806</v>
      </c>
      <c r="T488" s="258" t="s">
        <v>807</v>
      </c>
      <c r="U488" s="282" t="s">
        <v>814</v>
      </c>
      <c r="V488" s="285">
        <v>514</v>
      </c>
      <c r="W488" s="286" t="s">
        <v>824</v>
      </c>
      <c r="X488" s="286" t="s">
        <v>824</v>
      </c>
      <c r="Y488" s="257"/>
    </row>
    <row r="489" spans="1:25" ht="12.75" customHeight="1" x14ac:dyDescent="0.2">
      <c r="A489" s="229" t="s">
        <v>705</v>
      </c>
      <c r="B489" s="247"/>
      <c r="C489" s="280">
        <v>476</v>
      </c>
      <c r="D489" s="249" t="s">
        <v>1841</v>
      </c>
      <c r="E489" s="249" t="s">
        <v>1842</v>
      </c>
      <c r="F489" s="249" t="s">
        <v>1217</v>
      </c>
      <c r="G489" s="297" t="s">
        <v>707</v>
      </c>
      <c r="H489" s="250">
        <v>0</v>
      </c>
      <c r="I489" s="250"/>
      <c r="J489" s="250">
        <v>0</v>
      </c>
      <c r="K489" s="250"/>
      <c r="L489" s="250">
        <v>0</v>
      </c>
      <c r="M489" s="251" t="str">
        <f t="shared" si="21"/>
        <v>NA</v>
      </c>
      <c r="N489" s="251" t="str">
        <f t="shared" si="22"/>
        <v>NA</v>
      </c>
      <c r="O489" s="250">
        <v>0</v>
      </c>
      <c r="P489" s="251" t="str">
        <f t="shared" si="23"/>
        <v>NA</v>
      </c>
      <c r="Q489" s="298" t="s">
        <v>848</v>
      </c>
      <c r="R489" s="299" t="s">
        <v>849</v>
      </c>
      <c r="S489" s="299" t="s">
        <v>832</v>
      </c>
      <c r="T489" s="299" t="s">
        <v>832</v>
      </c>
      <c r="U489" s="299" t="s">
        <v>832</v>
      </c>
      <c r="V489" s="299" t="s">
        <v>832</v>
      </c>
      <c r="W489" s="299" t="s">
        <v>832</v>
      </c>
      <c r="X489" s="299" t="s">
        <v>832</v>
      </c>
      <c r="Y489" s="257"/>
    </row>
    <row r="490" spans="1:25" ht="12.75" customHeight="1" x14ac:dyDescent="0.2">
      <c r="A490" s="229" t="s">
        <v>705</v>
      </c>
      <c r="B490" s="247"/>
      <c r="C490" s="280">
        <v>477</v>
      </c>
      <c r="D490" s="249" t="s">
        <v>1843</v>
      </c>
      <c r="E490" s="249" t="s">
        <v>1844</v>
      </c>
      <c r="F490" s="249" t="s">
        <v>1845</v>
      </c>
      <c r="G490" s="281" t="s">
        <v>813</v>
      </c>
      <c r="H490" s="250">
        <v>32588.260000000002</v>
      </c>
      <c r="I490" s="250"/>
      <c r="J490" s="250">
        <v>31217.731599999999</v>
      </c>
      <c r="K490" s="250"/>
      <c r="L490" s="250">
        <v>32703.119999999999</v>
      </c>
      <c r="M490" s="251">
        <f t="shared" si="21"/>
        <v>4.2055893748239481E-2</v>
      </c>
      <c r="N490" s="251">
        <f t="shared" si="22"/>
        <v>4.7581560986961646E-2</v>
      </c>
      <c r="O490" s="250">
        <v>35100.770000000004</v>
      </c>
      <c r="P490" s="251">
        <f t="shared" si="23"/>
        <v>7.3315634716198494E-2</v>
      </c>
      <c r="Q490" s="251" t="s">
        <v>805</v>
      </c>
      <c r="R490" s="258"/>
      <c r="S490" s="258" t="s">
        <v>806</v>
      </c>
      <c r="T490" s="258" t="s">
        <v>807</v>
      </c>
      <c r="U490" s="282" t="s">
        <v>814</v>
      </c>
      <c r="V490" s="283" t="s">
        <v>809</v>
      </c>
      <c r="W490" s="284" t="s">
        <v>809</v>
      </c>
      <c r="X490" s="284" t="s">
        <v>809</v>
      </c>
      <c r="Y490" s="257"/>
    </row>
    <row r="491" spans="1:25" ht="12.75" customHeight="1" x14ac:dyDescent="0.2">
      <c r="A491" s="229" t="s">
        <v>705</v>
      </c>
      <c r="B491" s="247"/>
      <c r="C491" s="280">
        <v>478</v>
      </c>
      <c r="D491" s="249" t="s">
        <v>1846</v>
      </c>
      <c r="E491" s="249" t="s">
        <v>1847</v>
      </c>
      <c r="F491" s="249" t="s">
        <v>907</v>
      </c>
      <c r="G491" s="281" t="s">
        <v>813</v>
      </c>
      <c r="H491" s="250">
        <v>82363.609999999986</v>
      </c>
      <c r="I491" s="250"/>
      <c r="J491" s="250">
        <v>70724.010500000004</v>
      </c>
      <c r="K491" s="250"/>
      <c r="L491" s="250">
        <v>113773.53000000001</v>
      </c>
      <c r="M491" s="251">
        <f t="shared" si="21"/>
        <v>0.1413196859632547</v>
      </c>
      <c r="N491" s="251">
        <f t="shared" si="22"/>
        <v>0.60869737442279248</v>
      </c>
      <c r="O491" s="250">
        <v>119452.69</v>
      </c>
      <c r="P491" s="251">
        <f t="shared" si="23"/>
        <v>4.9916355763946048E-2</v>
      </c>
      <c r="Q491" s="251" t="s">
        <v>805</v>
      </c>
      <c r="R491" s="258"/>
      <c r="S491" s="258" t="s">
        <v>806</v>
      </c>
      <c r="T491" s="258" t="s">
        <v>807</v>
      </c>
      <c r="U491" s="282" t="s">
        <v>823</v>
      </c>
      <c r="V491" s="285">
        <v>824</v>
      </c>
      <c r="W491" s="286" t="s">
        <v>815</v>
      </c>
      <c r="X491" s="286" t="s">
        <v>824</v>
      </c>
      <c r="Y491" s="257"/>
    </row>
    <row r="492" spans="1:25" ht="12.75" customHeight="1" x14ac:dyDescent="0.2">
      <c r="A492" s="229" t="s">
        <v>705</v>
      </c>
      <c r="B492" s="247"/>
      <c r="C492" s="280">
        <v>479</v>
      </c>
      <c r="D492" s="249" t="s">
        <v>1848</v>
      </c>
      <c r="E492" s="249" t="s">
        <v>1849</v>
      </c>
      <c r="F492" s="249" t="s">
        <v>844</v>
      </c>
      <c r="G492" s="281" t="s">
        <v>813</v>
      </c>
      <c r="H492" s="250">
        <v>45984.47</v>
      </c>
      <c r="I492" s="250"/>
      <c r="J492" s="250">
        <v>44050.544699999999</v>
      </c>
      <c r="K492" s="250"/>
      <c r="L492" s="250">
        <v>46038.559999999998</v>
      </c>
      <c r="M492" s="251">
        <f t="shared" si="21"/>
        <v>4.2056052836968713E-2</v>
      </c>
      <c r="N492" s="251">
        <f t="shared" si="22"/>
        <v>4.5130322758528775E-2</v>
      </c>
      <c r="O492" s="250">
        <v>48213.159999999996</v>
      </c>
      <c r="P492" s="251">
        <f t="shared" si="23"/>
        <v>4.7234318362694198E-2</v>
      </c>
      <c r="Q492" s="251" t="s">
        <v>805</v>
      </c>
      <c r="R492" s="258"/>
      <c r="S492" s="258" t="s">
        <v>806</v>
      </c>
      <c r="T492" s="258" t="s">
        <v>807</v>
      </c>
      <c r="U492" s="282" t="s">
        <v>814</v>
      </c>
      <c r="V492" s="285">
        <v>308</v>
      </c>
      <c r="W492" s="286" t="s">
        <v>824</v>
      </c>
      <c r="X492" s="286" t="s">
        <v>824</v>
      </c>
      <c r="Y492" s="257"/>
    </row>
    <row r="493" spans="1:25" ht="12.75" customHeight="1" x14ac:dyDescent="0.2">
      <c r="A493" s="229" t="s">
        <v>705</v>
      </c>
      <c r="B493" s="247"/>
      <c r="C493" s="280">
        <v>480</v>
      </c>
      <c r="D493" s="249" t="s">
        <v>1850</v>
      </c>
      <c r="E493" s="249" t="s">
        <v>1851</v>
      </c>
      <c r="F493" s="249" t="s">
        <v>1046</v>
      </c>
      <c r="G493" s="281" t="s">
        <v>813</v>
      </c>
      <c r="H493" s="250">
        <v>45597.9</v>
      </c>
      <c r="I493" s="250"/>
      <c r="J493" s="250">
        <v>69499.065700000006</v>
      </c>
      <c r="K493" s="250"/>
      <c r="L493" s="250">
        <v>72550.939999999988</v>
      </c>
      <c r="M493" s="251">
        <f t="shared" si="21"/>
        <v>0.5241725101375283</v>
      </c>
      <c r="N493" s="251">
        <f t="shared" si="22"/>
        <v>4.3912450753995975E-2</v>
      </c>
      <c r="O493" s="250">
        <v>75921.83</v>
      </c>
      <c r="P493" s="251">
        <f t="shared" si="23"/>
        <v>4.6462389046923645E-2</v>
      </c>
      <c r="Q493" s="251" t="s">
        <v>805</v>
      </c>
      <c r="R493" s="258"/>
      <c r="S493" s="258" t="s">
        <v>806</v>
      </c>
      <c r="T493" s="299" t="s">
        <v>809</v>
      </c>
      <c r="U493" s="282" t="s">
        <v>814</v>
      </c>
      <c r="V493" s="285">
        <v>280</v>
      </c>
      <c r="W493" s="286" t="s">
        <v>824</v>
      </c>
      <c r="X493" s="286" t="s">
        <v>824</v>
      </c>
      <c r="Y493" s="257"/>
    </row>
    <row r="494" spans="1:25" ht="12.75" customHeight="1" x14ac:dyDescent="0.2">
      <c r="A494" s="229" t="s">
        <v>705</v>
      </c>
      <c r="B494" s="247"/>
      <c r="C494" s="280">
        <v>481</v>
      </c>
      <c r="D494" s="249" t="s">
        <v>1852</v>
      </c>
      <c r="E494" s="249" t="s">
        <v>1853</v>
      </c>
      <c r="F494" s="249" t="s">
        <v>1160</v>
      </c>
      <c r="G494" s="281" t="s">
        <v>813</v>
      </c>
      <c r="H494" s="250">
        <v>39120.620000000003</v>
      </c>
      <c r="I494" s="250"/>
      <c r="J494" s="250">
        <v>37906.599799999996</v>
      </c>
      <c r="K494" s="250"/>
      <c r="L494" s="250">
        <v>39571.43</v>
      </c>
      <c r="M494" s="251">
        <f t="shared" si="21"/>
        <v>3.1032744368571005E-2</v>
      </c>
      <c r="N494" s="251">
        <f t="shared" si="22"/>
        <v>4.3919270226922442E-2</v>
      </c>
      <c r="O494" s="250">
        <v>40948.369999999995</v>
      </c>
      <c r="P494" s="251">
        <f t="shared" si="23"/>
        <v>3.4796316433345853E-2</v>
      </c>
      <c r="Q494" s="251" t="s">
        <v>805</v>
      </c>
      <c r="R494" s="258"/>
      <c r="S494" s="258" t="s">
        <v>806</v>
      </c>
      <c r="T494" s="299" t="s">
        <v>809</v>
      </c>
      <c r="U494" s="282" t="s">
        <v>823</v>
      </c>
      <c r="V494" s="285">
        <v>805</v>
      </c>
      <c r="W494" s="286" t="s">
        <v>816</v>
      </c>
      <c r="X494" s="286" t="s">
        <v>824</v>
      </c>
      <c r="Y494" s="257"/>
    </row>
    <row r="495" spans="1:25" ht="12.75" customHeight="1" x14ac:dyDescent="0.2">
      <c r="A495" s="229" t="s">
        <v>705</v>
      </c>
      <c r="B495" s="247"/>
      <c r="C495" s="280">
        <v>482</v>
      </c>
      <c r="D495" s="249" t="s">
        <v>1854</v>
      </c>
      <c r="E495" s="249" t="s">
        <v>1855</v>
      </c>
      <c r="F495" s="249" t="s">
        <v>852</v>
      </c>
      <c r="G495" s="297" t="s">
        <v>707</v>
      </c>
      <c r="H495" s="250">
        <v>0</v>
      </c>
      <c r="I495" s="250"/>
      <c r="J495" s="250">
        <v>0</v>
      </c>
      <c r="K495" s="250"/>
      <c r="L495" s="250">
        <v>0</v>
      </c>
      <c r="M495" s="251" t="str">
        <f t="shared" si="21"/>
        <v>NA</v>
      </c>
      <c r="N495" s="251" t="str">
        <f t="shared" si="22"/>
        <v>NA</v>
      </c>
      <c r="O495" s="250">
        <v>0</v>
      </c>
      <c r="P495" s="251" t="str">
        <f t="shared" si="23"/>
        <v>NA</v>
      </c>
      <c r="Q495" s="298" t="s">
        <v>848</v>
      </c>
      <c r="R495" s="299" t="s">
        <v>849</v>
      </c>
      <c r="S495" s="299" t="s">
        <v>832</v>
      </c>
      <c r="T495" s="299" t="s">
        <v>832</v>
      </c>
      <c r="U495" s="299" t="s">
        <v>832</v>
      </c>
      <c r="V495" s="299" t="s">
        <v>832</v>
      </c>
      <c r="W495" s="299" t="s">
        <v>832</v>
      </c>
      <c r="X495" s="299" t="s">
        <v>832</v>
      </c>
      <c r="Y495" s="257"/>
    </row>
    <row r="496" spans="1:25" ht="12.75" customHeight="1" x14ac:dyDescent="0.2">
      <c r="A496" s="229" t="s">
        <v>705</v>
      </c>
      <c r="B496" s="247"/>
      <c r="C496" s="280">
        <v>483</v>
      </c>
      <c r="D496" s="296" t="s">
        <v>1856</v>
      </c>
      <c r="E496" s="296" t="s">
        <v>1857</v>
      </c>
      <c r="F496" s="296" t="s">
        <v>1067</v>
      </c>
      <c r="G496" s="281" t="s">
        <v>804</v>
      </c>
      <c r="H496" s="250">
        <v>0</v>
      </c>
      <c r="I496" s="250"/>
      <c r="J496" s="250">
        <v>0</v>
      </c>
      <c r="K496" s="250"/>
      <c r="L496" s="250">
        <v>0</v>
      </c>
      <c r="M496" s="251" t="str">
        <f t="shared" si="21"/>
        <v>NA</v>
      </c>
      <c r="N496" s="251" t="str">
        <f t="shared" si="22"/>
        <v>NA</v>
      </c>
      <c r="O496" s="250">
        <v>0</v>
      </c>
      <c r="P496" s="251" t="str">
        <f t="shared" si="23"/>
        <v>NA</v>
      </c>
      <c r="Q496" s="251" t="s">
        <v>707</v>
      </c>
      <c r="R496" s="258"/>
      <c r="S496" s="299" t="s">
        <v>809</v>
      </c>
      <c r="T496" s="299" t="s">
        <v>809</v>
      </c>
      <c r="U496" s="299" t="s">
        <v>832</v>
      </c>
      <c r="V496" s="283" t="s">
        <v>809</v>
      </c>
      <c r="W496" s="284" t="s">
        <v>809</v>
      </c>
      <c r="X496" s="284" t="s">
        <v>809</v>
      </c>
      <c r="Y496" s="257"/>
    </row>
    <row r="497" spans="1:25" ht="12.75" customHeight="1" x14ac:dyDescent="0.2">
      <c r="A497" s="229" t="s">
        <v>705</v>
      </c>
      <c r="B497" s="247"/>
      <c r="C497" s="280">
        <v>484</v>
      </c>
      <c r="D497" s="249" t="s">
        <v>1858</v>
      </c>
      <c r="E497" s="249" t="s">
        <v>1859</v>
      </c>
      <c r="F497" s="249" t="s">
        <v>1860</v>
      </c>
      <c r="G497" s="281" t="s">
        <v>813</v>
      </c>
      <c r="H497" s="250">
        <v>78872.3</v>
      </c>
      <c r="I497" s="250"/>
      <c r="J497" s="250">
        <v>77949.353800000012</v>
      </c>
      <c r="K497" s="250"/>
      <c r="L497" s="250">
        <v>81326.34</v>
      </c>
      <c r="M497" s="251">
        <f t="shared" si="21"/>
        <v>1.1701778697971166E-2</v>
      </c>
      <c r="N497" s="251">
        <f t="shared" si="22"/>
        <v>4.3322824826291045E-2</v>
      </c>
      <c r="O497" s="250">
        <v>90586.92</v>
      </c>
      <c r="P497" s="251">
        <f t="shared" si="23"/>
        <v>0.11386938106399479</v>
      </c>
      <c r="Q497" s="251" t="s">
        <v>805</v>
      </c>
      <c r="R497" s="258"/>
      <c r="S497" s="258" t="s">
        <v>806</v>
      </c>
      <c r="T497" s="258" t="s">
        <v>807</v>
      </c>
      <c r="U497" s="282" t="s">
        <v>823</v>
      </c>
      <c r="V497" s="285">
        <v>819</v>
      </c>
      <c r="W497" s="286" t="s">
        <v>815</v>
      </c>
      <c r="X497" s="286" t="s">
        <v>816</v>
      </c>
      <c r="Y497" s="257"/>
    </row>
    <row r="498" spans="1:25" ht="12.75" customHeight="1" x14ac:dyDescent="0.2">
      <c r="A498" s="229" t="s">
        <v>705</v>
      </c>
      <c r="B498" s="247"/>
      <c r="C498" s="280">
        <v>485</v>
      </c>
      <c r="D498" s="249" t="s">
        <v>1861</v>
      </c>
      <c r="E498" s="249" t="s">
        <v>1862</v>
      </c>
      <c r="F498" s="249" t="s">
        <v>1002</v>
      </c>
      <c r="G498" s="297" t="s">
        <v>707</v>
      </c>
      <c r="H498" s="250">
        <v>0</v>
      </c>
      <c r="I498" s="250"/>
      <c r="J498" s="250">
        <v>0</v>
      </c>
      <c r="K498" s="250"/>
      <c r="L498" s="250">
        <v>0</v>
      </c>
      <c r="M498" s="251" t="str">
        <f t="shared" si="21"/>
        <v>NA</v>
      </c>
      <c r="N498" s="251" t="str">
        <f t="shared" si="22"/>
        <v>NA</v>
      </c>
      <c r="O498" s="250">
        <v>0</v>
      </c>
      <c r="P498" s="251" t="str">
        <f t="shared" si="23"/>
        <v>NA</v>
      </c>
      <c r="Q498" s="298" t="s">
        <v>848</v>
      </c>
      <c r="R498" s="299" t="s">
        <v>849</v>
      </c>
      <c r="S498" s="299" t="s">
        <v>832</v>
      </c>
      <c r="T498" s="299" t="s">
        <v>832</v>
      </c>
      <c r="U498" s="299" t="s">
        <v>832</v>
      </c>
      <c r="V498" s="283" t="s">
        <v>809</v>
      </c>
      <c r="W498" s="284" t="s">
        <v>809</v>
      </c>
      <c r="X498" s="284" t="s">
        <v>809</v>
      </c>
      <c r="Y498" s="257"/>
    </row>
    <row r="499" spans="1:25" ht="12.75" customHeight="1" x14ac:dyDescent="0.2">
      <c r="A499" s="229" t="s">
        <v>705</v>
      </c>
      <c r="B499" s="247"/>
      <c r="C499" s="280">
        <v>486</v>
      </c>
      <c r="D499" s="249" t="s">
        <v>1863</v>
      </c>
      <c r="E499" s="249" t="s">
        <v>1864</v>
      </c>
      <c r="F499" s="249" t="s">
        <v>844</v>
      </c>
      <c r="G499" s="281" t="s">
        <v>813</v>
      </c>
      <c r="H499" s="250">
        <v>25789.370000000003</v>
      </c>
      <c r="I499" s="250"/>
      <c r="J499" s="250">
        <v>24389.689599999998</v>
      </c>
      <c r="K499" s="250"/>
      <c r="L499" s="250">
        <v>10289.23</v>
      </c>
      <c r="M499" s="251">
        <f t="shared" si="21"/>
        <v>5.4273539834435842E-2</v>
      </c>
      <c r="N499" s="251">
        <f t="shared" si="22"/>
        <v>0.57813198245868613</v>
      </c>
      <c r="O499" s="250">
        <v>10440.369999999999</v>
      </c>
      <c r="P499" s="251">
        <f t="shared" si="23"/>
        <v>1.4689145835013837E-2</v>
      </c>
      <c r="Q499" s="251" t="s">
        <v>805</v>
      </c>
      <c r="R499" s="258"/>
      <c r="S499" s="258" t="s">
        <v>806</v>
      </c>
      <c r="T499" s="258" t="s">
        <v>807</v>
      </c>
      <c r="U499" s="282" t="s">
        <v>814</v>
      </c>
      <c r="V499" s="285">
        <v>55</v>
      </c>
      <c r="W499" s="286" t="s">
        <v>824</v>
      </c>
      <c r="X499" s="286" t="s">
        <v>824</v>
      </c>
      <c r="Y499" s="257"/>
    </row>
    <row r="500" spans="1:25" ht="12.75" customHeight="1" x14ac:dyDescent="0.2">
      <c r="A500" s="229" t="s">
        <v>705</v>
      </c>
      <c r="B500" s="247"/>
      <c r="C500" s="280">
        <v>487</v>
      </c>
      <c r="D500" s="249" t="s">
        <v>1865</v>
      </c>
      <c r="E500" s="249" t="s">
        <v>1866</v>
      </c>
      <c r="F500" s="249" t="s">
        <v>1198</v>
      </c>
      <c r="G500" s="297" t="s">
        <v>707</v>
      </c>
      <c r="H500" s="250">
        <v>0</v>
      </c>
      <c r="I500" s="250"/>
      <c r="J500" s="250">
        <v>0</v>
      </c>
      <c r="K500" s="250"/>
      <c r="L500" s="250">
        <v>0</v>
      </c>
      <c r="M500" s="251" t="str">
        <f t="shared" si="21"/>
        <v>NA</v>
      </c>
      <c r="N500" s="251" t="str">
        <f t="shared" si="22"/>
        <v>NA</v>
      </c>
      <c r="O500" s="250">
        <v>0</v>
      </c>
      <c r="P500" s="251" t="str">
        <f t="shared" si="23"/>
        <v>NA</v>
      </c>
      <c r="Q500" s="298" t="s">
        <v>848</v>
      </c>
      <c r="R500" s="299" t="s">
        <v>849</v>
      </c>
      <c r="S500" s="299" t="s">
        <v>832</v>
      </c>
      <c r="T500" s="299" t="s">
        <v>832</v>
      </c>
      <c r="U500" s="299" t="s">
        <v>832</v>
      </c>
      <c r="V500" s="299" t="s">
        <v>832</v>
      </c>
      <c r="W500" s="299" t="s">
        <v>832</v>
      </c>
      <c r="X500" s="299" t="s">
        <v>832</v>
      </c>
      <c r="Y500" s="257"/>
    </row>
    <row r="501" spans="1:25" ht="12.75" customHeight="1" x14ac:dyDescent="0.2">
      <c r="A501" s="229" t="s">
        <v>705</v>
      </c>
      <c r="B501" s="247"/>
      <c r="C501" s="280">
        <v>488</v>
      </c>
      <c r="D501" s="249" t="s">
        <v>1867</v>
      </c>
      <c r="E501" s="249" t="s">
        <v>1868</v>
      </c>
      <c r="F501" s="249" t="s">
        <v>855</v>
      </c>
      <c r="G501" s="297" t="s">
        <v>707</v>
      </c>
      <c r="H501" s="250">
        <v>0</v>
      </c>
      <c r="I501" s="250"/>
      <c r="J501" s="250">
        <v>0</v>
      </c>
      <c r="K501" s="250"/>
      <c r="L501" s="250">
        <v>0</v>
      </c>
      <c r="M501" s="251" t="str">
        <f t="shared" si="21"/>
        <v>NA</v>
      </c>
      <c r="N501" s="251" t="str">
        <f t="shared" si="22"/>
        <v>NA</v>
      </c>
      <c r="O501" s="250">
        <v>0</v>
      </c>
      <c r="P501" s="251" t="str">
        <f t="shared" si="23"/>
        <v>NA</v>
      </c>
      <c r="Q501" s="298" t="s">
        <v>848</v>
      </c>
      <c r="R501" s="299" t="s">
        <v>849</v>
      </c>
      <c r="S501" s="299" t="s">
        <v>832</v>
      </c>
      <c r="T501" s="299" t="s">
        <v>832</v>
      </c>
      <c r="U501" s="299" t="s">
        <v>832</v>
      </c>
      <c r="V501" s="299" t="s">
        <v>832</v>
      </c>
      <c r="W501" s="299" t="s">
        <v>832</v>
      </c>
      <c r="X501" s="299" t="s">
        <v>832</v>
      </c>
      <c r="Y501" s="257"/>
    </row>
    <row r="502" spans="1:25" ht="12.75" customHeight="1" x14ac:dyDescent="0.2">
      <c r="A502" s="229" t="s">
        <v>705</v>
      </c>
      <c r="B502" s="247"/>
      <c r="C502" s="280">
        <v>489</v>
      </c>
      <c r="D502" s="249" t="s">
        <v>1869</v>
      </c>
      <c r="E502" s="249" t="s">
        <v>1870</v>
      </c>
      <c r="F502" s="249" t="s">
        <v>883</v>
      </c>
      <c r="G502" s="297" t="s">
        <v>707</v>
      </c>
      <c r="H502" s="250">
        <v>0</v>
      </c>
      <c r="I502" s="250"/>
      <c r="J502" s="250">
        <v>0</v>
      </c>
      <c r="K502" s="250"/>
      <c r="L502" s="250">
        <v>0</v>
      </c>
      <c r="M502" s="251" t="str">
        <f t="shared" si="21"/>
        <v>NA</v>
      </c>
      <c r="N502" s="251" t="str">
        <f t="shared" si="22"/>
        <v>NA</v>
      </c>
      <c r="O502" s="250">
        <v>0</v>
      </c>
      <c r="P502" s="251" t="str">
        <f t="shared" si="23"/>
        <v>NA</v>
      </c>
      <c r="Q502" s="298" t="s">
        <v>848</v>
      </c>
      <c r="R502" s="299" t="s">
        <v>849</v>
      </c>
      <c r="S502" s="299" t="s">
        <v>832</v>
      </c>
      <c r="T502" s="299" t="s">
        <v>832</v>
      </c>
      <c r="U502" s="299" t="s">
        <v>832</v>
      </c>
      <c r="V502" s="299" t="s">
        <v>832</v>
      </c>
      <c r="W502" s="299" t="s">
        <v>832</v>
      </c>
      <c r="X502" s="299" t="s">
        <v>832</v>
      </c>
      <c r="Y502" s="257"/>
    </row>
    <row r="503" spans="1:25" ht="12.75" customHeight="1" x14ac:dyDescent="0.2">
      <c r="A503" s="229" t="s">
        <v>705</v>
      </c>
      <c r="B503" s="247"/>
      <c r="C503" s="280">
        <v>490</v>
      </c>
      <c r="D503" s="249" t="s">
        <v>1871</v>
      </c>
      <c r="E503" s="249" t="s">
        <v>1872</v>
      </c>
      <c r="F503" s="249" t="s">
        <v>877</v>
      </c>
      <c r="G503" s="281" t="s">
        <v>813</v>
      </c>
      <c r="H503" s="250">
        <v>55293.330000000009</v>
      </c>
      <c r="I503" s="250"/>
      <c r="J503" s="250">
        <v>51013.753100000002</v>
      </c>
      <c r="K503" s="250"/>
      <c r="L503" s="250">
        <v>100779.74</v>
      </c>
      <c r="M503" s="251">
        <f t="shared" si="21"/>
        <v>7.7397706016259227E-2</v>
      </c>
      <c r="N503" s="251">
        <f t="shared" si="22"/>
        <v>0.97554059201341137</v>
      </c>
      <c r="O503" s="250">
        <v>108624.64</v>
      </c>
      <c r="P503" s="251">
        <f t="shared" si="23"/>
        <v>7.7842034520033423E-2</v>
      </c>
      <c r="Q503" s="251" t="s">
        <v>805</v>
      </c>
      <c r="R503" s="258"/>
      <c r="S503" s="258" t="s">
        <v>806</v>
      </c>
      <c r="T503" s="258" t="s">
        <v>807</v>
      </c>
      <c r="U503" s="282" t="s">
        <v>814</v>
      </c>
      <c r="V503" s="285">
        <v>104</v>
      </c>
      <c r="W503" s="286" t="s">
        <v>824</v>
      </c>
      <c r="X503" s="286" t="s">
        <v>824</v>
      </c>
      <c r="Y503" s="257"/>
    </row>
    <row r="504" spans="1:25" ht="12.75" customHeight="1" x14ac:dyDescent="0.2">
      <c r="A504" s="229" t="s">
        <v>705</v>
      </c>
      <c r="B504" s="247"/>
      <c r="C504" s="280">
        <v>491</v>
      </c>
      <c r="D504" s="249" t="s">
        <v>1873</v>
      </c>
      <c r="E504" s="249" t="s">
        <v>1874</v>
      </c>
      <c r="F504" s="249" t="s">
        <v>883</v>
      </c>
      <c r="G504" s="297" t="s">
        <v>707</v>
      </c>
      <c r="H504" s="250">
        <v>0</v>
      </c>
      <c r="I504" s="250"/>
      <c r="J504" s="250">
        <v>0</v>
      </c>
      <c r="K504" s="250"/>
      <c r="L504" s="250">
        <v>0</v>
      </c>
      <c r="M504" s="251" t="str">
        <f t="shared" si="21"/>
        <v>NA</v>
      </c>
      <c r="N504" s="251" t="str">
        <f t="shared" si="22"/>
        <v>NA</v>
      </c>
      <c r="O504" s="250">
        <v>0</v>
      </c>
      <c r="P504" s="251" t="str">
        <f t="shared" si="23"/>
        <v>NA</v>
      </c>
      <c r="Q504" s="298" t="s">
        <v>848</v>
      </c>
      <c r="R504" s="299" t="s">
        <v>849</v>
      </c>
      <c r="S504" s="299" t="s">
        <v>832</v>
      </c>
      <c r="T504" s="299" t="s">
        <v>832</v>
      </c>
      <c r="U504" s="299" t="s">
        <v>832</v>
      </c>
      <c r="V504" s="299" t="s">
        <v>832</v>
      </c>
      <c r="W504" s="299" t="s">
        <v>832</v>
      </c>
      <c r="X504" s="299" t="s">
        <v>832</v>
      </c>
      <c r="Y504" s="257"/>
    </row>
    <row r="505" spans="1:25" ht="12.75" customHeight="1" x14ac:dyDescent="0.2">
      <c r="A505" s="229" t="s">
        <v>705</v>
      </c>
      <c r="B505" s="247"/>
      <c r="C505" s="280">
        <v>492</v>
      </c>
      <c r="D505" s="249" t="s">
        <v>1875</v>
      </c>
      <c r="E505" s="249" t="s">
        <v>1876</v>
      </c>
      <c r="F505" s="249" t="s">
        <v>880</v>
      </c>
      <c r="G505" s="281" t="s">
        <v>813</v>
      </c>
      <c r="H505" s="250">
        <v>78563.899999999994</v>
      </c>
      <c r="I505" s="250"/>
      <c r="J505" s="250">
        <v>78957.058799999999</v>
      </c>
      <c r="K505" s="250"/>
      <c r="L505" s="250">
        <v>85189.569999999992</v>
      </c>
      <c r="M505" s="251">
        <f t="shared" si="21"/>
        <v>5.0043187774538268E-3</v>
      </c>
      <c r="N505" s="251">
        <f t="shared" si="22"/>
        <v>7.8935452950281301E-2</v>
      </c>
      <c r="O505" s="250">
        <v>86872.24</v>
      </c>
      <c r="P505" s="251">
        <f t="shared" si="23"/>
        <v>1.9752065892573622E-2</v>
      </c>
      <c r="Q505" s="251" t="s">
        <v>805</v>
      </c>
      <c r="R505" s="258"/>
      <c r="S505" s="258" t="s">
        <v>806</v>
      </c>
      <c r="T505" s="258" t="s">
        <v>807</v>
      </c>
      <c r="U505" s="282" t="s">
        <v>814</v>
      </c>
      <c r="V505" s="285">
        <v>405</v>
      </c>
      <c r="W505" s="286" t="s">
        <v>824</v>
      </c>
      <c r="X505" s="286" t="s">
        <v>824</v>
      </c>
      <c r="Y505" s="257"/>
    </row>
    <row r="506" spans="1:25" ht="12.75" customHeight="1" x14ac:dyDescent="0.2">
      <c r="A506" s="229" t="s">
        <v>705</v>
      </c>
      <c r="B506" s="247"/>
      <c r="C506" s="280">
        <v>493</v>
      </c>
      <c r="D506" s="249" t="s">
        <v>1877</v>
      </c>
      <c r="E506" s="249" t="s">
        <v>1878</v>
      </c>
      <c r="F506" s="249" t="s">
        <v>931</v>
      </c>
      <c r="G506" s="281" t="s">
        <v>813</v>
      </c>
      <c r="H506" s="250">
        <v>20314.78</v>
      </c>
      <c r="I506" s="250"/>
      <c r="J506" s="250">
        <v>19460.4254</v>
      </c>
      <c r="K506" s="250"/>
      <c r="L506" s="250">
        <v>20314.990000000002</v>
      </c>
      <c r="M506" s="251">
        <f t="shared" si="21"/>
        <v>4.2055813550528176E-2</v>
      </c>
      <c r="N506" s="251">
        <f t="shared" si="22"/>
        <v>4.3912945500153427E-2</v>
      </c>
      <c r="O506" s="250">
        <v>21244.579999999998</v>
      </c>
      <c r="P506" s="251">
        <f t="shared" si="23"/>
        <v>4.5758821441703706E-2</v>
      </c>
      <c r="Q506" s="251" t="s">
        <v>805</v>
      </c>
      <c r="R506" s="258"/>
      <c r="S506" s="258" t="s">
        <v>806</v>
      </c>
      <c r="T506" s="299" t="s">
        <v>809</v>
      </c>
      <c r="U506" s="282" t="s">
        <v>823</v>
      </c>
      <c r="V506" s="285">
        <v>824</v>
      </c>
      <c r="W506" s="286" t="s">
        <v>816</v>
      </c>
      <c r="X506" s="286" t="s">
        <v>824</v>
      </c>
      <c r="Y506" s="257"/>
    </row>
    <row r="507" spans="1:25" ht="12.75" customHeight="1" x14ac:dyDescent="0.2">
      <c r="A507" s="229" t="s">
        <v>705</v>
      </c>
      <c r="B507" s="247"/>
      <c r="C507" s="280">
        <v>494</v>
      </c>
      <c r="D507" s="249" t="s">
        <v>1879</v>
      </c>
      <c r="E507" s="249" t="s">
        <v>1880</v>
      </c>
      <c r="F507" s="249" t="s">
        <v>1165</v>
      </c>
      <c r="G507" s="281" t="s">
        <v>804</v>
      </c>
      <c r="H507" s="250">
        <v>1227531.81</v>
      </c>
      <c r="I507" s="250"/>
      <c r="J507" s="250">
        <v>863827.52929999994</v>
      </c>
      <c r="K507" s="250"/>
      <c r="L507" s="250">
        <v>859265.65999999992</v>
      </c>
      <c r="M507" s="251">
        <f t="shared" si="21"/>
        <v>0.29628908818257027</v>
      </c>
      <c r="N507" s="251">
        <f t="shared" si="22"/>
        <v>5.2809955057773134E-3</v>
      </c>
      <c r="O507" s="250">
        <v>933965.73</v>
      </c>
      <c r="P507" s="251">
        <f t="shared" si="23"/>
        <v>8.6934778703945961E-2</v>
      </c>
      <c r="Q507" s="251" t="s">
        <v>805</v>
      </c>
      <c r="R507" s="258"/>
      <c r="S507" s="258" t="s">
        <v>806</v>
      </c>
      <c r="T507" s="258" t="s">
        <v>807</v>
      </c>
      <c r="U507" s="282" t="s">
        <v>1103</v>
      </c>
      <c r="V507" s="285">
        <v>824</v>
      </c>
      <c r="W507" s="286" t="s">
        <v>824</v>
      </c>
      <c r="X507" s="286" t="s">
        <v>816</v>
      </c>
      <c r="Y507" s="257"/>
    </row>
    <row r="508" spans="1:25" ht="12.75" customHeight="1" x14ac:dyDescent="0.2">
      <c r="A508" s="229" t="s">
        <v>705</v>
      </c>
      <c r="B508" s="247"/>
      <c r="C508" s="280">
        <v>495</v>
      </c>
      <c r="D508" s="249" t="s">
        <v>1881</v>
      </c>
      <c r="E508" s="249" t="s">
        <v>1882</v>
      </c>
      <c r="F508" s="249" t="s">
        <v>1067</v>
      </c>
      <c r="G508" s="281" t="s">
        <v>804</v>
      </c>
      <c r="H508" s="250">
        <v>84345.38</v>
      </c>
      <c r="I508" s="250"/>
      <c r="J508" s="250">
        <v>80798.142300000007</v>
      </c>
      <c r="K508" s="250"/>
      <c r="L508" s="250">
        <v>84346.240000000005</v>
      </c>
      <c r="M508" s="251">
        <f t="shared" si="21"/>
        <v>4.2056099575341267E-2</v>
      </c>
      <c r="N508" s="251">
        <f t="shared" si="22"/>
        <v>4.3913109868616351E-2</v>
      </c>
      <c r="O508" s="250">
        <v>88588.579999999987</v>
      </c>
      <c r="P508" s="251">
        <f t="shared" si="23"/>
        <v>5.0296729291074288E-2</v>
      </c>
      <c r="Q508" s="251" t="s">
        <v>805</v>
      </c>
      <c r="R508" s="258"/>
      <c r="S508" s="258" t="s">
        <v>806</v>
      </c>
      <c r="T508" s="299" t="s">
        <v>809</v>
      </c>
      <c r="U508" s="282" t="s">
        <v>808</v>
      </c>
      <c r="V508" s="285">
        <v>254</v>
      </c>
      <c r="W508" s="286" t="s">
        <v>874</v>
      </c>
      <c r="X508" s="286" t="s">
        <v>815</v>
      </c>
      <c r="Y508" s="257"/>
    </row>
    <row r="509" spans="1:25" ht="12.75" customHeight="1" x14ac:dyDescent="0.2">
      <c r="A509" s="229" t="s">
        <v>705</v>
      </c>
      <c r="B509" s="247"/>
      <c r="C509" s="280">
        <v>496</v>
      </c>
      <c r="D509" s="249" t="s">
        <v>1883</v>
      </c>
      <c r="E509" s="249" t="s">
        <v>1884</v>
      </c>
      <c r="F509" s="249" t="s">
        <v>931</v>
      </c>
      <c r="G509" s="281" t="s">
        <v>813</v>
      </c>
      <c r="H509" s="250">
        <v>21348.68</v>
      </c>
      <c r="I509" s="250"/>
      <c r="J509" s="250">
        <v>20450.84</v>
      </c>
      <c r="K509" s="250"/>
      <c r="L509" s="250">
        <v>24595.61</v>
      </c>
      <c r="M509" s="251">
        <f t="shared" si="21"/>
        <v>4.2055995967900599E-2</v>
      </c>
      <c r="N509" s="251">
        <f t="shared" si="22"/>
        <v>0.20266991478100657</v>
      </c>
      <c r="O509" s="250">
        <v>26816.400000000001</v>
      </c>
      <c r="P509" s="251">
        <f t="shared" si="23"/>
        <v>9.0292129367801843E-2</v>
      </c>
      <c r="Q509" s="251" t="s">
        <v>805</v>
      </c>
      <c r="R509" s="258"/>
      <c r="S509" s="258" t="s">
        <v>806</v>
      </c>
      <c r="T509" s="258" t="s">
        <v>807</v>
      </c>
      <c r="U509" s="282" t="s">
        <v>823</v>
      </c>
      <c r="V509" s="285">
        <v>824</v>
      </c>
      <c r="W509" s="286" t="s">
        <v>874</v>
      </c>
      <c r="X509" s="286" t="s">
        <v>816</v>
      </c>
      <c r="Y509" s="257"/>
    </row>
    <row r="510" spans="1:25" ht="12.75" customHeight="1" x14ac:dyDescent="0.2">
      <c r="A510" s="229" t="s">
        <v>705</v>
      </c>
      <c r="B510" s="247"/>
      <c r="C510" s="300">
        <v>497</v>
      </c>
      <c r="D510" s="327" t="s">
        <v>1885</v>
      </c>
      <c r="E510" s="327" t="s">
        <v>1886</v>
      </c>
      <c r="F510" s="327" t="s">
        <v>886</v>
      </c>
      <c r="G510" s="302" t="s">
        <v>707</v>
      </c>
      <c r="H510" s="303">
        <v>0</v>
      </c>
      <c r="I510" s="303"/>
      <c r="J510" s="303">
        <v>0</v>
      </c>
      <c r="K510" s="303"/>
      <c r="L510" s="303">
        <v>0</v>
      </c>
      <c r="M510" s="304" t="str">
        <f t="shared" si="21"/>
        <v>NA</v>
      </c>
      <c r="N510" s="304" t="str">
        <f t="shared" si="22"/>
        <v>NA</v>
      </c>
      <c r="O510" s="303">
        <v>0</v>
      </c>
      <c r="P510" s="304" t="str">
        <f t="shared" si="23"/>
        <v>NA</v>
      </c>
      <c r="Q510" s="304" t="s">
        <v>707</v>
      </c>
      <c r="R510" s="305" t="s">
        <v>887</v>
      </c>
      <c r="S510" s="306" t="s">
        <v>832</v>
      </c>
      <c r="T510" s="306" t="s">
        <v>832</v>
      </c>
      <c r="U510" s="306" t="s">
        <v>832</v>
      </c>
      <c r="V510" s="307" t="s">
        <v>809</v>
      </c>
      <c r="W510" s="308" t="s">
        <v>809</v>
      </c>
      <c r="X510" s="308" t="s">
        <v>809</v>
      </c>
      <c r="Y510" s="257"/>
    </row>
    <row r="511" spans="1:25" ht="12.75" customHeight="1" x14ac:dyDescent="0.2">
      <c r="A511" s="229" t="s">
        <v>705</v>
      </c>
      <c r="B511" s="247"/>
      <c r="C511" s="280">
        <v>498</v>
      </c>
      <c r="D511" s="249" t="s">
        <v>1887</v>
      </c>
      <c r="E511" s="249" t="s">
        <v>1888</v>
      </c>
      <c r="F511" s="249" t="s">
        <v>886</v>
      </c>
      <c r="G511" s="281"/>
      <c r="H511" s="250">
        <v>18424.260000000002</v>
      </c>
      <c r="I511" s="250"/>
      <c r="J511" s="250">
        <v>17649.403200000001</v>
      </c>
      <c r="K511" s="250"/>
      <c r="L511" s="250">
        <v>18424.400000000001</v>
      </c>
      <c r="M511" s="251">
        <f t="shared" si="21"/>
        <v>4.2056332248893651E-2</v>
      </c>
      <c r="N511" s="251">
        <f t="shared" si="22"/>
        <v>4.3910651891050957E-2</v>
      </c>
      <c r="O511" s="250">
        <v>19410.03</v>
      </c>
      <c r="P511" s="251">
        <f t="shared" si="23"/>
        <v>5.3495907600790107E-2</v>
      </c>
      <c r="Q511" s="251" t="s">
        <v>805</v>
      </c>
      <c r="R511" s="258"/>
      <c r="S511" s="258" t="s">
        <v>806</v>
      </c>
      <c r="T511" s="299" t="s">
        <v>809</v>
      </c>
      <c r="U511" s="282" t="s">
        <v>932</v>
      </c>
      <c r="V511" s="285">
        <v>2053</v>
      </c>
      <c r="W511" s="286" t="s">
        <v>815</v>
      </c>
      <c r="X511" s="286" t="s">
        <v>816</v>
      </c>
      <c r="Y511" s="257"/>
    </row>
    <row r="512" spans="1:25" ht="12.75" customHeight="1" x14ac:dyDescent="0.2">
      <c r="A512" s="229" t="s">
        <v>705</v>
      </c>
      <c r="B512" s="247"/>
      <c r="C512" s="280">
        <v>499</v>
      </c>
      <c r="D512" s="249" t="s">
        <v>1889</v>
      </c>
      <c r="E512" s="249" t="s">
        <v>1890</v>
      </c>
      <c r="F512" s="249" t="s">
        <v>877</v>
      </c>
      <c r="G512" s="281" t="s">
        <v>813</v>
      </c>
      <c r="H512" s="250">
        <v>44732.69</v>
      </c>
      <c r="I512" s="250"/>
      <c r="J512" s="250">
        <v>43661.716099999998</v>
      </c>
      <c r="K512" s="250"/>
      <c r="L512" s="250">
        <v>49330.15</v>
      </c>
      <c r="M512" s="251">
        <f t="shared" si="21"/>
        <v>2.3941638653968818E-2</v>
      </c>
      <c r="N512" s="251">
        <f t="shared" si="22"/>
        <v>0.12982618198096899</v>
      </c>
      <c r="O512" s="250">
        <v>51437.95</v>
      </c>
      <c r="P512" s="251">
        <f t="shared" si="23"/>
        <v>4.2728432814414623E-2</v>
      </c>
      <c r="Q512" s="251" t="s">
        <v>805</v>
      </c>
      <c r="R512" s="258"/>
      <c r="S512" s="258" t="s">
        <v>806</v>
      </c>
      <c r="T512" s="258" t="s">
        <v>807</v>
      </c>
      <c r="U512" s="282" t="s">
        <v>823</v>
      </c>
      <c r="V512" s="285">
        <v>826</v>
      </c>
      <c r="W512" s="286" t="s">
        <v>824</v>
      </c>
      <c r="X512" s="286" t="s">
        <v>824</v>
      </c>
      <c r="Y512" s="257"/>
    </row>
    <row r="513" spans="1:25" ht="12.75" customHeight="1" x14ac:dyDescent="0.2">
      <c r="A513" s="229" t="s">
        <v>705</v>
      </c>
      <c r="B513" s="247"/>
      <c r="C513" s="280">
        <v>500</v>
      </c>
      <c r="D513" s="249" t="s">
        <v>1891</v>
      </c>
      <c r="E513" s="249" t="s">
        <v>1892</v>
      </c>
      <c r="F513" s="249" t="s">
        <v>877</v>
      </c>
      <c r="G513" s="281" t="s">
        <v>813</v>
      </c>
      <c r="H513" s="250">
        <v>108735.47</v>
      </c>
      <c r="I513" s="250"/>
      <c r="J513" s="250">
        <v>98881.922500000015</v>
      </c>
      <c r="K513" s="250"/>
      <c r="L513" s="250">
        <v>119620.43000000001</v>
      </c>
      <c r="M513" s="251">
        <f t="shared" si="21"/>
        <v>9.061944092392285E-2</v>
      </c>
      <c r="N513" s="251">
        <f t="shared" si="22"/>
        <v>0.20973001915491671</v>
      </c>
      <c r="O513" s="250">
        <v>126505.2</v>
      </c>
      <c r="P513" s="251">
        <f t="shared" si="23"/>
        <v>5.7555135021668029E-2</v>
      </c>
      <c r="Q513" s="251" t="s">
        <v>805</v>
      </c>
      <c r="R513" s="258"/>
      <c r="S513" s="258" t="s">
        <v>806</v>
      </c>
      <c r="T513" s="258" t="s">
        <v>807</v>
      </c>
      <c r="U513" s="282" t="s">
        <v>823</v>
      </c>
      <c r="V513" s="285">
        <v>824</v>
      </c>
      <c r="W513" s="286" t="s">
        <v>816</v>
      </c>
      <c r="X513" s="286" t="s">
        <v>816</v>
      </c>
      <c r="Y513" s="257"/>
    </row>
    <row r="514" spans="1:25" ht="12.75" customHeight="1" x14ac:dyDescent="0.2">
      <c r="A514" s="229" t="s">
        <v>705</v>
      </c>
      <c r="B514" s="247"/>
      <c r="C514" s="280">
        <v>501</v>
      </c>
      <c r="D514" s="249" t="s">
        <v>1893</v>
      </c>
      <c r="E514" s="249" t="s">
        <v>1894</v>
      </c>
      <c r="F514" s="249" t="s">
        <v>1043</v>
      </c>
      <c r="G514" s="281" t="s">
        <v>813</v>
      </c>
      <c r="H514" s="250">
        <v>12893.92</v>
      </c>
      <c r="I514" s="250"/>
      <c r="J514" s="250">
        <v>12351.646400000001</v>
      </c>
      <c r="K514" s="250"/>
      <c r="L514" s="250">
        <v>12894.01</v>
      </c>
      <c r="M514" s="251">
        <f t="shared" si="21"/>
        <v>4.2056535173166779E-2</v>
      </c>
      <c r="N514" s="251">
        <f t="shared" si="22"/>
        <v>4.391022722282583E-2</v>
      </c>
      <c r="O514" s="250">
        <v>13540.15</v>
      </c>
      <c r="P514" s="251">
        <f t="shared" si="23"/>
        <v>5.0111640986783737E-2</v>
      </c>
      <c r="Q514" s="251" t="s">
        <v>805</v>
      </c>
      <c r="R514" s="258"/>
      <c r="S514" s="258" t="s">
        <v>806</v>
      </c>
      <c r="T514" s="299" t="s">
        <v>809</v>
      </c>
      <c r="U514" s="282" t="s">
        <v>814</v>
      </c>
      <c r="V514" s="285">
        <v>54</v>
      </c>
      <c r="W514" s="286" t="s">
        <v>824</v>
      </c>
      <c r="X514" s="286" t="s">
        <v>824</v>
      </c>
      <c r="Y514" s="257"/>
    </row>
    <row r="515" spans="1:25" ht="12.75" customHeight="1" x14ac:dyDescent="0.2">
      <c r="A515" s="229" t="s">
        <v>705</v>
      </c>
      <c r="B515" s="247"/>
      <c r="C515" s="280">
        <v>502</v>
      </c>
      <c r="D515" s="249" t="s">
        <v>1895</v>
      </c>
      <c r="E515" s="249" t="s">
        <v>1896</v>
      </c>
      <c r="F515" s="249" t="s">
        <v>852</v>
      </c>
      <c r="G515" s="297" t="s">
        <v>707</v>
      </c>
      <c r="H515" s="250">
        <v>0</v>
      </c>
      <c r="I515" s="250"/>
      <c r="J515" s="250">
        <v>0</v>
      </c>
      <c r="K515" s="250"/>
      <c r="L515" s="250">
        <v>0</v>
      </c>
      <c r="M515" s="251" t="str">
        <f t="shared" si="21"/>
        <v>NA</v>
      </c>
      <c r="N515" s="251" t="str">
        <f t="shared" si="22"/>
        <v>NA</v>
      </c>
      <c r="O515" s="250">
        <v>0</v>
      </c>
      <c r="P515" s="251" t="str">
        <f t="shared" si="23"/>
        <v>NA</v>
      </c>
      <c r="Q515" s="298" t="s">
        <v>848</v>
      </c>
      <c r="R515" s="299" t="s">
        <v>849</v>
      </c>
      <c r="S515" s="299" t="s">
        <v>832</v>
      </c>
      <c r="T515" s="299" t="s">
        <v>832</v>
      </c>
      <c r="U515" s="299" t="s">
        <v>832</v>
      </c>
      <c r="V515" s="299" t="s">
        <v>832</v>
      </c>
      <c r="W515" s="299" t="s">
        <v>832</v>
      </c>
      <c r="X515" s="299" t="s">
        <v>832</v>
      </c>
      <c r="Y515" s="257"/>
    </row>
    <row r="516" spans="1:25" ht="12.75" customHeight="1" x14ac:dyDescent="0.2">
      <c r="A516" s="229" t="s">
        <v>705</v>
      </c>
      <c r="B516" s="247"/>
      <c r="C516" s="280">
        <v>503</v>
      </c>
      <c r="D516" s="249" t="s">
        <v>1897</v>
      </c>
      <c r="E516" s="249" t="s">
        <v>1898</v>
      </c>
      <c r="F516" s="249" t="s">
        <v>877</v>
      </c>
      <c r="G516" s="281" t="s">
        <v>813</v>
      </c>
      <c r="H516" s="250">
        <v>47433.11</v>
      </c>
      <c r="I516" s="250"/>
      <c r="J516" s="250">
        <v>45438.263099999996</v>
      </c>
      <c r="K516" s="250"/>
      <c r="L516" s="250">
        <v>47433.520000000004</v>
      </c>
      <c r="M516" s="251">
        <f t="shared" si="21"/>
        <v>4.2056000544767234E-2</v>
      </c>
      <c r="N516" s="251">
        <f t="shared" si="22"/>
        <v>4.3911381374962984E-2</v>
      </c>
      <c r="O516" s="250">
        <v>49710.89</v>
      </c>
      <c r="P516" s="251">
        <f t="shared" si="23"/>
        <v>4.8011827922532314E-2</v>
      </c>
      <c r="Q516" s="251" t="s">
        <v>805</v>
      </c>
      <c r="R516" s="258"/>
      <c r="S516" s="258" t="s">
        <v>806</v>
      </c>
      <c r="T516" s="258" t="s">
        <v>807</v>
      </c>
      <c r="U516" s="282" t="s">
        <v>814</v>
      </c>
      <c r="V516" s="285">
        <v>180</v>
      </c>
      <c r="W516" s="286" t="s">
        <v>815</v>
      </c>
      <c r="X516" s="286" t="s">
        <v>816</v>
      </c>
      <c r="Y516" s="257"/>
    </row>
    <row r="517" spans="1:25" ht="12.75" customHeight="1" x14ac:dyDescent="0.2">
      <c r="A517" s="229" t="s">
        <v>705</v>
      </c>
      <c r="B517" s="247"/>
      <c r="C517" s="280">
        <v>504</v>
      </c>
      <c r="D517" s="249" t="s">
        <v>1899</v>
      </c>
      <c r="E517" s="249" t="s">
        <v>1900</v>
      </c>
      <c r="F517" s="249" t="s">
        <v>1067</v>
      </c>
      <c r="G517" s="281" t="s">
        <v>804</v>
      </c>
      <c r="H517" s="250">
        <v>23682.6</v>
      </c>
      <c r="I517" s="250"/>
      <c r="J517" s="250">
        <v>22686.6122</v>
      </c>
      <c r="K517" s="250"/>
      <c r="L517" s="250">
        <v>29835.08</v>
      </c>
      <c r="M517" s="251">
        <f t="shared" si="21"/>
        <v>4.2055678008326748E-2</v>
      </c>
      <c r="N517" s="251">
        <f t="shared" si="22"/>
        <v>0.31509631041341651</v>
      </c>
      <c r="O517" s="250">
        <v>32022.46</v>
      </c>
      <c r="P517" s="251">
        <f t="shared" si="23"/>
        <v>7.3315707549636108E-2</v>
      </c>
      <c r="Q517" s="251" t="s">
        <v>805</v>
      </c>
      <c r="R517" s="258"/>
      <c r="S517" s="258" t="s">
        <v>806</v>
      </c>
      <c r="T517" s="258" t="s">
        <v>807</v>
      </c>
      <c r="U517" s="282" t="s">
        <v>808</v>
      </c>
      <c r="V517" s="283" t="s">
        <v>809</v>
      </c>
      <c r="W517" s="284" t="s">
        <v>809</v>
      </c>
      <c r="X517" s="284" t="s">
        <v>809</v>
      </c>
      <c r="Y517" s="257"/>
    </row>
    <row r="518" spans="1:25" ht="12.75" customHeight="1" x14ac:dyDescent="0.2">
      <c r="A518" s="229" t="s">
        <v>705</v>
      </c>
      <c r="B518" s="247"/>
      <c r="C518" s="280">
        <v>505</v>
      </c>
      <c r="D518" s="249" t="s">
        <v>1901</v>
      </c>
      <c r="E518" s="249" t="s">
        <v>1902</v>
      </c>
      <c r="F518" s="249" t="s">
        <v>1184</v>
      </c>
      <c r="G518" s="281" t="s">
        <v>813</v>
      </c>
      <c r="H518" s="250">
        <v>98882.500000000015</v>
      </c>
      <c r="I518" s="250"/>
      <c r="J518" s="250">
        <v>82837.816400000011</v>
      </c>
      <c r="K518" s="250"/>
      <c r="L518" s="250">
        <v>106765.87999999999</v>
      </c>
      <c r="M518" s="251">
        <f t="shared" si="21"/>
        <v>0.16226009253406823</v>
      </c>
      <c r="N518" s="251">
        <f t="shared" si="22"/>
        <v>0.28885434985946801</v>
      </c>
      <c r="O518" s="250">
        <v>111089.57</v>
      </c>
      <c r="P518" s="251">
        <f t="shared" si="23"/>
        <v>4.0496926546196382E-2</v>
      </c>
      <c r="Q518" s="251" t="s">
        <v>805</v>
      </c>
      <c r="R518" s="258"/>
      <c r="S518" s="258" t="s">
        <v>904</v>
      </c>
      <c r="T518" s="258" t="s">
        <v>807</v>
      </c>
      <c r="U518" s="282" t="s">
        <v>814</v>
      </c>
      <c r="V518" s="285">
        <v>105</v>
      </c>
      <c r="W518" s="286" t="s">
        <v>824</v>
      </c>
      <c r="X518" s="286" t="s">
        <v>824</v>
      </c>
      <c r="Y518" s="257"/>
    </row>
    <row r="519" spans="1:25" ht="12.75" customHeight="1" x14ac:dyDescent="0.2">
      <c r="A519" s="229" t="s">
        <v>705</v>
      </c>
      <c r="B519" s="247"/>
      <c r="C519" s="280">
        <v>506</v>
      </c>
      <c r="D519" s="249" t="s">
        <v>1903</v>
      </c>
      <c r="E519" s="249" t="s">
        <v>1904</v>
      </c>
      <c r="F519" s="249" t="s">
        <v>1503</v>
      </c>
      <c r="G519" s="297" t="s">
        <v>707</v>
      </c>
      <c r="H519" s="250">
        <v>0</v>
      </c>
      <c r="I519" s="250"/>
      <c r="J519" s="250">
        <v>0</v>
      </c>
      <c r="K519" s="250"/>
      <c r="L519" s="250">
        <v>0</v>
      </c>
      <c r="M519" s="251" t="str">
        <f t="shared" si="21"/>
        <v>NA</v>
      </c>
      <c r="N519" s="251" t="str">
        <f t="shared" si="22"/>
        <v>NA</v>
      </c>
      <c r="O519" s="250">
        <v>0</v>
      </c>
      <c r="P519" s="251" t="str">
        <f t="shared" si="23"/>
        <v>NA</v>
      </c>
      <c r="Q519" s="298" t="s">
        <v>848</v>
      </c>
      <c r="R519" s="299" t="s">
        <v>849</v>
      </c>
      <c r="S519" s="299" t="s">
        <v>809</v>
      </c>
      <c r="T519" s="299" t="s">
        <v>809</v>
      </c>
      <c r="U519" s="299" t="s">
        <v>832</v>
      </c>
      <c r="V519" s="283" t="s">
        <v>809</v>
      </c>
      <c r="W519" s="284" t="s">
        <v>809</v>
      </c>
      <c r="X519" s="284" t="s">
        <v>809</v>
      </c>
      <c r="Y519" s="257"/>
    </row>
    <row r="520" spans="1:25" ht="12.75" customHeight="1" x14ac:dyDescent="0.2">
      <c r="A520" s="229" t="s">
        <v>705</v>
      </c>
      <c r="B520" s="247"/>
      <c r="C520" s="280">
        <v>507</v>
      </c>
      <c r="D520" s="249" t="s">
        <v>1905</v>
      </c>
      <c r="E520" s="249" t="s">
        <v>1904</v>
      </c>
      <c r="F520" s="249" t="s">
        <v>886</v>
      </c>
      <c r="G520" s="281" t="s">
        <v>813</v>
      </c>
      <c r="H520" s="250">
        <v>12267.61</v>
      </c>
      <c r="I520" s="250"/>
      <c r="J520" s="250">
        <v>11751.675999999999</v>
      </c>
      <c r="K520" s="250"/>
      <c r="L520" s="250">
        <v>12084.449999999999</v>
      </c>
      <c r="M520" s="251">
        <f t="shared" si="21"/>
        <v>4.2056602712345847E-2</v>
      </c>
      <c r="N520" s="251">
        <f t="shared" si="22"/>
        <v>2.8317152378945731E-2</v>
      </c>
      <c r="O520" s="250">
        <v>12519.619999999999</v>
      </c>
      <c r="P520" s="251">
        <f t="shared" si="23"/>
        <v>3.6010741076341918E-2</v>
      </c>
      <c r="Q520" s="251" t="s">
        <v>805</v>
      </c>
      <c r="R520" s="258"/>
      <c r="S520" s="258" t="s">
        <v>806</v>
      </c>
      <c r="T520" s="258" t="s">
        <v>807</v>
      </c>
      <c r="U520" s="282" t="s">
        <v>823</v>
      </c>
      <c r="V520" s="285">
        <v>824</v>
      </c>
      <c r="W520" s="286" t="s">
        <v>815</v>
      </c>
      <c r="X520" s="286" t="s">
        <v>816</v>
      </c>
      <c r="Y520" s="257"/>
    </row>
    <row r="521" spans="1:25" ht="12.75" customHeight="1" x14ac:dyDescent="0.2">
      <c r="A521" s="229" t="s">
        <v>705</v>
      </c>
      <c r="B521" s="247"/>
      <c r="C521" s="280">
        <v>508</v>
      </c>
      <c r="D521" s="249" t="s">
        <v>1906</v>
      </c>
      <c r="E521" s="249" t="s">
        <v>1907</v>
      </c>
      <c r="F521" s="249" t="s">
        <v>877</v>
      </c>
      <c r="G521" s="281" t="s">
        <v>813</v>
      </c>
      <c r="H521" s="250">
        <v>82910.680000000008</v>
      </c>
      <c r="I521" s="250"/>
      <c r="J521" s="250">
        <v>73057.886400000003</v>
      </c>
      <c r="K521" s="250"/>
      <c r="L521" s="250">
        <v>76262.91</v>
      </c>
      <c r="M521" s="251">
        <f t="shared" si="21"/>
        <v>0.11883624160361492</v>
      </c>
      <c r="N521" s="251">
        <f t="shared" si="22"/>
        <v>4.3869645810065486E-2</v>
      </c>
      <c r="O521" s="250">
        <v>80924.23</v>
      </c>
      <c r="P521" s="251">
        <f t="shared" si="23"/>
        <v>6.1121716965691346E-2</v>
      </c>
      <c r="Q521" s="251" t="s">
        <v>805</v>
      </c>
      <c r="R521" s="258"/>
      <c r="S521" s="258" t="s">
        <v>806</v>
      </c>
      <c r="T521" s="258" t="s">
        <v>807</v>
      </c>
      <c r="U521" s="282" t="s">
        <v>823</v>
      </c>
      <c r="V521" s="285">
        <v>824</v>
      </c>
      <c r="W521" s="286" t="s">
        <v>912</v>
      </c>
      <c r="X521" s="286" t="s">
        <v>815</v>
      </c>
      <c r="Y521" s="257"/>
    </row>
    <row r="522" spans="1:25" ht="12.75" customHeight="1" x14ac:dyDescent="0.2">
      <c r="A522" s="229" t="s">
        <v>705</v>
      </c>
      <c r="B522" s="247"/>
      <c r="C522" s="280">
        <v>509</v>
      </c>
      <c r="D522" s="249" t="s">
        <v>1908</v>
      </c>
      <c r="E522" s="249" t="s">
        <v>1909</v>
      </c>
      <c r="F522" s="249" t="s">
        <v>1184</v>
      </c>
      <c r="G522" s="281" t="s">
        <v>813</v>
      </c>
      <c r="H522" s="250">
        <v>25820.18</v>
      </c>
      <c r="I522" s="250"/>
      <c r="J522" s="250">
        <v>39408.7696</v>
      </c>
      <c r="K522" s="250"/>
      <c r="L522" s="250">
        <v>189821.5</v>
      </c>
      <c r="M522" s="251">
        <f t="shared" si="21"/>
        <v>0.52627788032461431</v>
      </c>
      <c r="N522" s="251">
        <f t="shared" si="22"/>
        <v>3.8167324665726179</v>
      </c>
      <c r="O522" s="250">
        <v>204242.15999999997</v>
      </c>
      <c r="P522" s="251">
        <f t="shared" si="23"/>
        <v>7.5969581949357545E-2</v>
      </c>
      <c r="Q522" s="251" t="s">
        <v>805</v>
      </c>
      <c r="R522" s="258"/>
      <c r="S522" s="258" t="s">
        <v>806</v>
      </c>
      <c r="T522" s="258" t="s">
        <v>807</v>
      </c>
      <c r="U522" s="282" t="s">
        <v>814</v>
      </c>
      <c r="V522" s="285">
        <v>514</v>
      </c>
      <c r="W522" s="286" t="s">
        <v>824</v>
      </c>
      <c r="X522" s="286" t="s">
        <v>824</v>
      </c>
      <c r="Y522" s="257"/>
    </row>
    <row r="523" spans="1:25" ht="12.75" customHeight="1" x14ac:dyDescent="0.2">
      <c r="A523" s="229" t="s">
        <v>705</v>
      </c>
      <c r="B523" s="247"/>
      <c r="C523" s="280">
        <v>510</v>
      </c>
      <c r="D523" s="249" t="s">
        <v>1910</v>
      </c>
      <c r="E523" s="249" t="s">
        <v>1911</v>
      </c>
      <c r="F523" s="249" t="s">
        <v>866</v>
      </c>
      <c r="G523" s="281" t="s">
        <v>813</v>
      </c>
      <c r="H523" s="250">
        <v>220652.43</v>
      </c>
      <c r="I523" s="250"/>
      <c r="J523" s="250">
        <v>211372.63449999999</v>
      </c>
      <c r="K523" s="250"/>
      <c r="L523" s="250">
        <v>184607.49</v>
      </c>
      <c r="M523" s="251">
        <f t="shared" si="21"/>
        <v>4.2056167249098539E-2</v>
      </c>
      <c r="N523" s="251">
        <f t="shared" si="22"/>
        <v>0.12662540050803028</v>
      </c>
      <c r="O523" s="250">
        <v>193244.85</v>
      </c>
      <c r="P523" s="251">
        <f t="shared" si="23"/>
        <v>4.6787700759053794E-2</v>
      </c>
      <c r="Q523" s="251" t="s">
        <v>805</v>
      </c>
      <c r="R523" s="258"/>
      <c r="S523" s="258" t="s">
        <v>806</v>
      </c>
      <c r="T523" s="258" t="s">
        <v>807</v>
      </c>
      <c r="U523" s="282" t="s">
        <v>823</v>
      </c>
      <c r="V523" s="285">
        <v>824</v>
      </c>
      <c r="W523" s="286" t="s">
        <v>912</v>
      </c>
      <c r="X523" s="286" t="s">
        <v>815</v>
      </c>
      <c r="Y523" s="257"/>
    </row>
    <row r="524" spans="1:25" ht="12.75" customHeight="1" x14ac:dyDescent="0.2">
      <c r="A524" s="229" t="s">
        <v>705</v>
      </c>
      <c r="B524" s="247"/>
      <c r="C524" s="280">
        <v>511</v>
      </c>
      <c r="D524" s="249" t="s">
        <v>1912</v>
      </c>
      <c r="E524" s="249" t="s">
        <v>1913</v>
      </c>
      <c r="F524" s="249" t="s">
        <v>877</v>
      </c>
      <c r="G524" s="281" t="s">
        <v>813</v>
      </c>
      <c r="H524" s="250">
        <v>51139.5</v>
      </c>
      <c r="I524" s="250"/>
      <c r="J524" s="250">
        <v>48988.775899999993</v>
      </c>
      <c r="K524" s="250"/>
      <c r="L524" s="250">
        <v>51139.67</v>
      </c>
      <c r="M524" s="251">
        <f t="shared" si="21"/>
        <v>4.2056025186010947E-2</v>
      </c>
      <c r="N524" s="251">
        <f t="shared" si="22"/>
        <v>4.3905855177736854E-2</v>
      </c>
      <c r="O524" s="250">
        <v>53702.3</v>
      </c>
      <c r="P524" s="251">
        <f t="shared" si="23"/>
        <v>5.0110413305365573E-2</v>
      </c>
      <c r="Q524" s="251" t="s">
        <v>805</v>
      </c>
      <c r="R524" s="258"/>
      <c r="S524" s="258" t="s">
        <v>806</v>
      </c>
      <c r="T524" s="258" t="s">
        <v>807</v>
      </c>
      <c r="U524" s="282" t="s">
        <v>823</v>
      </c>
      <c r="V524" s="285">
        <v>824</v>
      </c>
      <c r="W524" s="286" t="s">
        <v>815</v>
      </c>
      <c r="X524" s="286" t="s">
        <v>816</v>
      </c>
      <c r="Y524" s="257"/>
    </row>
    <row r="525" spans="1:25" ht="12.75" customHeight="1" x14ac:dyDescent="0.2">
      <c r="A525" s="229" t="s">
        <v>705</v>
      </c>
      <c r="B525" s="247"/>
      <c r="C525" s="280">
        <v>512</v>
      </c>
      <c r="D525" s="249" t="s">
        <v>1914</v>
      </c>
      <c r="E525" s="249" t="s">
        <v>1915</v>
      </c>
      <c r="F525" s="249" t="s">
        <v>920</v>
      </c>
      <c r="G525" s="297" t="s">
        <v>707</v>
      </c>
      <c r="H525" s="250">
        <v>0</v>
      </c>
      <c r="I525" s="250"/>
      <c r="J525" s="250">
        <v>0</v>
      </c>
      <c r="K525" s="250"/>
      <c r="L525" s="250">
        <v>0</v>
      </c>
      <c r="M525" s="251" t="str">
        <f t="shared" si="21"/>
        <v>NA</v>
      </c>
      <c r="N525" s="251" t="str">
        <f t="shared" si="22"/>
        <v>NA</v>
      </c>
      <c r="O525" s="250">
        <v>0</v>
      </c>
      <c r="P525" s="251" t="str">
        <f t="shared" si="23"/>
        <v>NA</v>
      </c>
      <c r="Q525" s="298" t="s">
        <v>848</v>
      </c>
      <c r="R525" s="299" t="s">
        <v>849</v>
      </c>
      <c r="S525" s="258" t="s">
        <v>806</v>
      </c>
      <c r="T525" s="299" t="s">
        <v>809</v>
      </c>
      <c r="U525" s="299" t="s">
        <v>832</v>
      </c>
      <c r="V525" s="299" t="s">
        <v>832</v>
      </c>
      <c r="W525" s="299" t="s">
        <v>832</v>
      </c>
      <c r="X525" s="299" t="s">
        <v>832</v>
      </c>
      <c r="Y525" s="257"/>
    </row>
    <row r="526" spans="1:25" ht="12.75" customHeight="1" x14ac:dyDescent="0.2">
      <c r="A526" s="229" t="s">
        <v>705</v>
      </c>
      <c r="B526" s="247"/>
      <c r="C526" s="280">
        <v>513</v>
      </c>
      <c r="D526" s="249" t="s">
        <v>1916</v>
      </c>
      <c r="E526" s="249" t="s">
        <v>1917</v>
      </c>
      <c r="F526" s="249" t="s">
        <v>830</v>
      </c>
      <c r="G526" s="297" t="s">
        <v>707</v>
      </c>
      <c r="H526" s="250">
        <v>0</v>
      </c>
      <c r="I526" s="250"/>
      <c r="J526" s="250">
        <v>0</v>
      </c>
      <c r="K526" s="250"/>
      <c r="L526" s="250">
        <v>0</v>
      </c>
      <c r="M526" s="251" t="str">
        <f t="shared" ref="M526:M589" si="24">IF(H526&gt;0,ABS((J526-H526)/H526),"NA")</f>
        <v>NA</v>
      </c>
      <c r="N526" s="251" t="str">
        <f t="shared" ref="N526:N589" si="25">IF(J526&gt;0,ABS((L526-J526)/J526),"NA")</f>
        <v>NA</v>
      </c>
      <c r="O526" s="250">
        <v>0</v>
      </c>
      <c r="P526" s="251" t="str">
        <f t="shared" ref="P526:P589" si="26">IF(L526&gt;0,ABS((O526-L526)/L526),"NA")</f>
        <v>NA</v>
      </c>
      <c r="Q526" s="298" t="s">
        <v>848</v>
      </c>
      <c r="R526" s="299" t="s">
        <v>849</v>
      </c>
      <c r="S526" s="299" t="s">
        <v>832</v>
      </c>
      <c r="T526" s="299" t="s">
        <v>832</v>
      </c>
      <c r="U526" s="299" t="s">
        <v>832</v>
      </c>
      <c r="V526" s="299" t="s">
        <v>832</v>
      </c>
      <c r="W526" s="299" t="s">
        <v>832</v>
      </c>
      <c r="X526" s="299" t="s">
        <v>832</v>
      </c>
      <c r="Y526" s="257"/>
    </row>
    <row r="527" spans="1:25" ht="12.75" customHeight="1" x14ac:dyDescent="0.2">
      <c r="A527" s="229" t="s">
        <v>705</v>
      </c>
      <c r="B527" s="247"/>
      <c r="C527" s="280">
        <v>514</v>
      </c>
      <c r="D527" s="249" t="s">
        <v>1918</v>
      </c>
      <c r="E527" s="249" t="s">
        <v>1919</v>
      </c>
      <c r="F527" s="249" t="s">
        <v>877</v>
      </c>
      <c r="G527" s="281" t="s">
        <v>813</v>
      </c>
      <c r="H527" s="250">
        <v>38199.31</v>
      </c>
      <c r="I527" s="250"/>
      <c r="J527" s="250">
        <v>36764.213600000003</v>
      </c>
      <c r="K527" s="250"/>
      <c r="L527" s="250">
        <v>21498.34</v>
      </c>
      <c r="M527" s="251">
        <f t="shared" si="24"/>
        <v>3.7568647182370442E-2</v>
      </c>
      <c r="N527" s="251">
        <f t="shared" si="25"/>
        <v>0.41523732198096036</v>
      </c>
      <c r="O527" s="250">
        <v>21934.15</v>
      </c>
      <c r="P527" s="251">
        <f t="shared" si="26"/>
        <v>2.0271797729499174E-2</v>
      </c>
      <c r="Q527" s="251" t="s">
        <v>805</v>
      </c>
      <c r="R527" s="258"/>
      <c r="S527" s="258" t="s">
        <v>806</v>
      </c>
      <c r="T527" s="258" t="s">
        <v>807</v>
      </c>
      <c r="U527" s="282" t="s">
        <v>814</v>
      </c>
      <c r="V527" s="285">
        <v>202</v>
      </c>
      <c r="W527" s="286" t="s">
        <v>816</v>
      </c>
      <c r="X527" s="286" t="s">
        <v>816</v>
      </c>
      <c r="Y527" s="257"/>
    </row>
    <row r="528" spans="1:25" ht="12.75" customHeight="1" x14ac:dyDescent="0.2">
      <c r="A528" s="229" t="s">
        <v>705</v>
      </c>
      <c r="B528" s="247"/>
      <c r="C528" s="280">
        <v>515</v>
      </c>
      <c r="D528" s="249" t="s">
        <v>1920</v>
      </c>
      <c r="E528" s="249" t="s">
        <v>1921</v>
      </c>
      <c r="F528" s="249" t="s">
        <v>877</v>
      </c>
      <c r="G528" s="281" t="s">
        <v>813</v>
      </c>
      <c r="H528" s="250">
        <v>125143.96000000002</v>
      </c>
      <c r="I528" s="250"/>
      <c r="J528" s="250">
        <v>119880.88</v>
      </c>
      <c r="K528" s="250"/>
      <c r="L528" s="250">
        <v>101564.30999999998</v>
      </c>
      <c r="M528" s="251">
        <f t="shared" si="24"/>
        <v>4.2056204710159528E-2</v>
      </c>
      <c r="N528" s="251">
        <f t="shared" si="25"/>
        <v>0.15278975262777533</v>
      </c>
      <c r="O528" s="250">
        <v>106213.18000000001</v>
      </c>
      <c r="P528" s="251">
        <f t="shared" si="26"/>
        <v>4.5772673491308369E-2</v>
      </c>
      <c r="Q528" s="251" t="s">
        <v>805</v>
      </c>
      <c r="R528" s="258"/>
      <c r="S528" s="258" t="s">
        <v>806</v>
      </c>
      <c r="T528" s="258" t="s">
        <v>807</v>
      </c>
      <c r="U528" s="282" t="s">
        <v>814</v>
      </c>
      <c r="V528" s="285">
        <v>511</v>
      </c>
      <c r="W528" s="286" t="s">
        <v>815</v>
      </c>
      <c r="X528" s="286" t="s">
        <v>816</v>
      </c>
      <c r="Y528" s="257"/>
    </row>
    <row r="529" spans="1:25" ht="12.75" customHeight="1" x14ac:dyDescent="0.2">
      <c r="A529" s="229" t="s">
        <v>705</v>
      </c>
      <c r="B529" s="247"/>
      <c r="C529" s="280">
        <v>516</v>
      </c>
      <c r="D529" s="249" t="s">
        <v>1922</v>
      </c>
      <c r="E529" s="249" t="s">
        <v>1923</v>
      </c>
      <c r="F529" s="249" t="s">
        <v>877</v>
      </c>
      <c r="G529" s="281" t="s">
        <v>813</v>
      </c>
      <c r="H529" s="250">
        <v>36077.33</v>
      </c>
      <c r="I529" s="250"/>
      <c r="J529" s="250">
        <v>34560.054300000003</v>
      </c>
      <c r="K529" s="250"/>
      <c r="L529" s="250">
        <v>36077.68</v>
      </c>
      <c r="M529" s="251">
        <f t="shared" si="24"/>
        <v>4.2056208150658553E-2</v>
      </c>
      <c r="N529" s="251">
        <f t="shared" si="25"/>
        <v>4.3912711676497476E-2</v>
      </c>
      <c r="O529" s="250">
        <v>37753.520000000004</v>
      </c>
      <c r="P529" s="251">
        <f t="shared" si="26"/>
        <v>4.6450880433553485E-2</v>
      </c>
      <c r="Q529" s="251" t="s">
        <v>805</v>
      </c>
      <c r="R529" s="258"/>
      <c r="S529" s="258" t="s">
        <v>806</v>
      </c>
      <c r="T529" s="258" t="s">
        <v>807</v>
      </c>
      <c r="U529" s="282" t="s">
        <v>814</v>
      </c>
      <c r="V529" s="285">
        <v>136</v>
      </c>
      <c r="W529" s="286" t="s">
        <v>815</v>
      </c>
      <c r="X529" s="286" t="s">
        <v>816</v>
      </c>
      <c r="Y529" s="257"/>
    </row>
    <row r="530" spans="1:25" ht="12.75" customHeight="1" x14ac:dyDescent="0.2">
      <c r="A530" s="229" t="s">
        <v>705</v>
      </c>
      <c r="B530" s="247"/>
      <c r="C530" s="280">
        <v>517</v>
      </c>
      <c r="D530" s="249" t="s">
        <v>1924</v>
      </c>
      <c r="E530" s="249" t="s">
        <v>1925</v>
      </c>
      <c r="F530" s="249" t="s">
        <v>920</v>
      </c>
      <c r="G530" s="297" t="s">
        <v>707</v>
      </c>
      <c r="H530" s="250">
        <v>0</v>
      </c>
      <c r="I530" s="250"/>
      <c r="J530" s="250">
        <v>0</v>
      </c>
      <c r="K530" s="250"/>
      <c r="L530" s="250">
        <v>0</v>
      </c>
      <c r="M530" s="251" t="str">
        <f t="shared" si="24"/>
        <v>NA</v>
      </c>
      <c r="N530" s="251" t="str">
        <f t="shared" si="25"/>
        <v>NA</v>
      </c>
      <c r="O530" s="250">
        <v>0</v>
      </c>
      <c r="P530" s="251" t="str">
        <f t="shared" si="26"/>
        <v>NA</v>
      </c>
      <c r="Q530" s="298" t="s">
        <v>848</v>
      </c>
      <c r="R530" s="299" t="s">
        <v>849</v>
      </c>
      <c r="S530" s="258" t="s">
        <v>1698</v>
      </c>
      <c r="T530" s="299" t="s">
        <v>809</v>
      </c>
      <c r="U530" s="299" t="s">
        <v>832</v>
      </c>
      <c r="V530" s="285">
        <v>775</v>
      </c>
      <c r="W530" s="286" t="s">
        <v>816</v>
      </c>
      <c r="X530" s="286" t="s">
        <v>824</v>
      </c>
      <c r="Y530" s="257"/>
    </row>
    <row r="531" spans="1:25" ht="12.75" customHeight="1" x14ac:dyDescent="0.2">
      <c r="A531" s="229" t="s">
        <v>705</v>
      </c>
      <c r="B531" s="247"/>
      <c r="C531" s="280">
        <v>518</v>
      </c>
      <c r="D531" s="249" t="s">
        <v>1926</v>
      </c>
      <c r="E531" s="249" t="s">
        <v>1927</v>
      </c>
      <c r="F531" s="249" t="s">
        <v>819</v>
      </c>
      <c r="G531" s="281" t="s">
        <v>813</v>
      </c>
      <c r="H531" s="250">
        <v>28461</v>
      </c>
      <c r="I531" s="250"/>
      <c r="J531" s="250">
        <v>27264.040500000003</v>
      </c>
      <c r="K531" s="250"/>
      <c r="L531" s="250">
        <v>29509.279999999999</v>
      </c>
      <c r="M531" s="251">
        <f t="shared" si="24"/>
        <v>4.205612944028661E-2</v>
      </c>
      <c r="N531" s="251">
        <f t="shared" si="25"/>
        <v>8.2351678578235527E-2</v>
      </c>
      <c r="O531" s="250">
        <v>30871.989999999998</v>
      </c>
      <c r="P531" s="251">
        <f t="shared" si="26"/>
        <v>4.6179032494184855E-2</v>
      </c>
      <c r="Q531" s="251" t="s">
        <v>805</v>
      </c>
      <c r="R531" s="258"/>
      <c r="S531" s="258" t="s">
        <v>806</v>
      </c>
      <c r="T531" s="299" t="s">
        <v>809</v>
      </c>
      <c r="U531" s="282" t="s">
        <v>814</v>
      </c>
      <c r="V531" s="285">
        <v>177</v>
      </c>
      <c r="W531" s="286" t="s">
        <v>815</v>
      </c>
      <c r="X531" s="286" t="s">
        <v>816</v>
      </c>
      <c r="Y531" s="257"/>
    </row>
    <row r="532" spans="1:25" ht="12.75" customHeight="1" x14ac:dyDescent="0.2">
      <c r="A532" s="229" t="s">
        <v>705</v>
      </c>
      <c r="B532" s="247"/>
      <c r="C532" s="287">
        <v>519</v>
      </c>
      <c r="D532" s="324" t="s">
        <v>1928</v>
      </c>
      <c r="E532" s="324" t="s">
        <v>1929</v>
      </c>
      <c r="F532" s="324" t="s">
        <v>830</v>
      </c>
      <c r="G532" s="289" t="s">
        <v>707</v>
      </c>
      <c r="H532" s="290">
        <v>0</v>
      </c>
      <c r="I532" s="290"/>
      <c r="J532" s="290">
        <v>0</v>
      </c>
      <c r="K532" s="290"/>
      <c r="L532" s="290">
        <v>0</v>
      </c>
      <c r="M532" s="291" t="str">
        <f t="shared" si="24"/>
        <v>NA</v>
      </c>
      <c r="N532" s="291" t="str">
        <f t="shared" si="25"/>
        <v>NA</v>
      </c>
      <c r="O532" s="290">
        <v>0</v>
      </c>
      <c r="P532" s="291" t="str">
        <f t="shared" si="26"/>
        <v>NA</v>
      </c>
      <c r="Q532" s="291" t="s">
        <v>707</v>
      </c>
      <c r="R532" s="292" t="s">
        <v>831</v>
      </c>
      <c r="S532" s="293" t="s">
        <v>832</v>
      </c>
      <c r="T532" s="293" t="s">
        <v>832</v>
      </c>
      <c r="U532" s="293" t="s">
        <v>832</v>
      </c>
      <c r="V532" s="294" t="s">
        <v>809</v>
      </c>
      <c r="W532" s="295" t="s">
        <v>809</v>
      </c>
      <c r="X532" s="295" t="s">
        <v>809</v>
      </c>
      <c r="Y532" s="257"/>
    </row>
    <row r="533" spans="1:25" ht="12.75" customHeight="1" x14ac:dyDescent="0.2">
      <c r="A533" s="229" t="s">
        <v>705</v>
      </c>
      <c r="B533" s="247"/>
      <c r="C533" s="280">
        <v>520</v>
      </c>
      <c r="D533" s="249" t="s">
        <v>1930</v>
      </c>
      <c r="E533" s="249" t="s">
        <v>1931</v>
      </c>
      <c r="F533" s="249" t="s">
        <v>915</v>
      </c>
      <c r="G533" s="281" t="s">
        <v>813</v>
      </c>
      <c r="H533" s="250">
        <v>72143.19</v>
      </c>
      <c r="I533" s="250"/>
      <c r="J533" s="250">
        <v>69109.122300000003</v>
      </c>
      <c r="K533" s="250"/>
      <c r="L533" s="250">
        <v>49250.51</v>
      </c>
      <c r="M533" s="251">
        <f t="shared" si="24"/>
        <v>4.2056189918965314E-2</v>
      </c>
      <c r="N533" s="251">
        <f t="shared" si="25"/>
        <v>0.28735153390885998</v>
      </c>
      <c r="O533" s="250">
        <v>52346.030000000006</v>
      </c>
      <c r="P533" s="251">
        <f t="shared" si="26"/>
        <v>6.2852547110679752E-2</v>
      </c>
      <c r="Q533" s="251" t="s">
        <v>805</v>
      </c>
      <c r="R533" s="258"/>
      <c r="S533" s="258" t="s">
        <v>806</v>
      </c>
      <c r="T533" s="258" t="s">
        <v>807</v>
      </c>
      <c r="U533" s="282" t="s">
        <v>823</v>
      </c>
      <c r="V533" s="285">
        <v>826</v>
      </c>
      <c r="W533" s="286" t="s">
        <v>824</v>
      </c>
      <c r="X533" s="286" t="s">
        <v>816</v>
      </c>
      <c r="Y533" s="257"/>
    </row>
    <row r="534" spans="1:25" ht="12.75" customHeight="1" x14ac:dyDescent="0.2">
      <c r="A534" s="229" t="s">
        <v>705</v>
      </c>
      <c r="B534" s="247"/>
      <c r="C534" s="280">
        <v>521</v>
      </c>
      <c r="D534" s="249" t="s">
        <v>1932</v>
      </c>
      <c r="E534" s="249" t="s">
        <v>1933</v>
      </c>
      <c r="F534" s="249" t="s">
        <v>803</v>
      </c>
      <c r="G534" s="281" t="s">
        <v>804</v>
      </c>
      <c r="H534" s="250">
        <v>37091.279999999999</v>
      </c>
      <c r="I534" s="250"/>
      <c r="J534" s="250">
        <v>35531.364999999998</v>
      </c>
      <c r="K534" s="250"/>
      <c r="L534" s="250">
        <v>28780.47</v>
      </c>
      <c r="M534" s="251">
        <f t="shared" si="24"/>
        <v>4.2056111301632108E-2</v>
      </c>
      <c r="N534" s="251">
        <f t="shared" si="25"/>
        <v>0.18999818892406742</v>
      </c>
      <c r="O534" s="250">
        <v>30484.059999999998</v>
      </c>
      <c r="P534" s="251">
        <f t="shared" si="26"/>
        <v>5.9192570517437572E-2</v>
      </c>
      <c r="Q534" s="251" t="s">
        <v>805</v>
      </c>
      <c r="R534" s="258"/>
      <c r="S534" s="258" t="s">
        <v>806</v>
      </c>
      <c r="T534" s="258" t="s">
        <v>807</v>
      </c>
      <c r="U534" s="282" t="s">
        <v>1103</v>
      </c>
      <c r="V534" s="285">
        <v>826</v>
      </c>
      <c r="W534" s="286" t="s">
        <v>824</v>
      </c>
      <c r="X534" s="286" t="s">
        <v>816</v>
      </c>
      <c r="Y534" s="257"/>
    </row>
    <row r="535" spans="1:25" ht="12.75" customHeight="1" x14ac:dyDescent="0.2">
      <c r="B535" s="247"/>
      <c r="C535" s="280">
        <v>522</v>
      </c>
      <c r="D535" s="249" t="s">
        <v>1934</v>
      </c>
      <c r="E535" s="249" t="s">
        <v>1935</v>
      </c>
      <c r="F535" s="249" t="s">
        <v>1936</v>
      </c>
      <c r="G535" s="281" t="s">
        <v>813</v>
      </c>
      <c r="H535" s="250">
        <v>19544.03</v>
      </c>
      <c r="I535" s="250"/>
      <c r="J535" s="250">
        <v>18722.078999999998</v>
      </c>
      <c r="K535" s="250"/>
      <c r="L535" s="250">
        <v>20745.53</v>
      </c>
      <c r="M535" s="251">
        <f t="shared" si="24"/>
        <v>4.2056372201639117E-2</v>
      </c>
      <c r="N535" s="251">
        <f t="shared" si="25"/>
        <v>0.10807832826685547</v>
      </c>
      <c r="O535" s="250">
        <v>22266.5</v>
      </c>
      <c r="P535" s="251">
        <f t="shared" si="26"/>
        <v>7.3315552796192784E-2</v>
      </c>
      <c r="Q535" s="251" t="s">
        <v>805</v>
      </c>
      <c r="R535" s="258"/>
      <c r="S535" s="258" t="s">
        <v>806</v>
      </c>
      <c r="T535" s="258" t="s">
        <v>807</v>
      </c>
      <c r="U535" s="282" t="s">
        <v>814</v>
      </c>
      <c r="V535" s="283" t="s">
        <v>809</v>
      </c>
      <c r="W535" s="284" t="s">
        <v>809</v>
      </c>
      <c r="X535" s="284" t="s">
        <v>809</v>
      </c>
      <c r="Y535" s="257"/>
    </row>
    <row r="536" spans="1:25" ht="12.75" customHeight="1" x14ac:dyDescent="0.2">
      <c r="A536" s="229" t="s">
        <v>705</v>
      </c>
      <c r="B536" s="247"/>
      <c r="C536" s="280">
        <v>523</v>
      </c>
      <c r="D536" s="249" t="s">
        <v>1937</v>
      </c>
      <c r="E536" s="249" t="s">
        <v>1938</v>
      </c>
      <c r="F536" s="249" t="s">
        <v>1374</v>
      </c>
      <c r="G536" s="281" t="s">
        <v>813</v>
      </c>
      <c r="H536" s="250">
        <v>36000.589999999997</v>
      </c>
      <c r="I536" s="250"/>
      <c r="J536" s="250">
        <v>34486.5622</v>
      </c>
      <c r="K536" s="250"/>
      <c r="L536" s="250">
        <v>36016.439999999995</v>
      </c>
      <c r="M536" s="251">
        <f t="shared" si="24"/>
        <v>4.2055638532590617E-2</v>
      </c>
      <c r="N536" s="251">
        <f t="shared" si="25"/>
        <v>4.4361562951032406E-2</v>
      </c>
      <c r="O536" s="250">
        <v>37650.61</v>
      </c>
      <c r="P536" s="251">
        <f t="shared" si="26"/>
        <v>4.5372890824301508E-2</v>
      </c>
      <c r="Q536" s="251" t="s">
        <v>805</v>
      </c>
      <c r="R536" s="258"/>
      <c r="S536" s="258" t="s">
        <v>904</v>
      </c>
      <c r="T536" s="258" t="s">
        <v>807</v>
      </c>
      <c r="U536" s="282" t="s">
        <v>814</v>
      </c>
      <c r="V536" s="285">
        <v>106</v>
      </c>
      <c r="W536" s="286" t="s">
        <v>824</v>
      </c>
      <c r="X536" s="286" t="s">
        <v>824</v>
      </c>
      <c r="Y536" s="257"/>
    </row>
    <row r="537" spans="1:25" ht="12.75" customHeight="1" x14ac:dyDescent="0.2">
      <c r="A537" s="229" t="s">
        <v>705</v>
      </c>
      <c r="B537" s="247"/>
      <c r="C537" s="280">
        <v>524</v>
      </c>
      <c r="D537" s="249" t="s">
        <v>1939</v>
      </c>
      <c r="E537" s="249" t="s">
        <v>1940</v>
      </c>
      <c r="F537" s="249" t="s">
        <v>812</v>
      </c>
      <c r="G537" s="281"/>
      <c r="H537" s="250">
        <v>1110582.1999999995</v>
      </c>
      <c r="I537" s="250"/>
      <c r="J537" s="250">
        <v>855430.4267999999</v>
      </c>
      <c r="K537" s="250"/>
      <c r="L537" s="250">
        <v>1291700.4200000002</v>
      </c>
      <c r="M537" s="251">
        <f t="shared" si="24"/>
        <v>0.22974595955166552</v>
      </c>
      <c r="N537" s="251">
        <f t="shared" si="25"/>
        <v>0.51000055589792626</v>
      </c>
      <c r="O537" s="250">
        <v>1388949.2300000007</v>
      </c>
      <c r="P537" s="251">
        <f t="shared" si="26"/>
        <v>7.5287433908243606E-2</v>
      </c>
      <c r="Q537" s="251" t="s">
        <v>805</v>
      </c>
      <c r="R537" s="258"/>
      <c r="S537" s="299" t="s">
        <v>809</v>
      </c>
      <c r="T537" s="258" t="s">
        <v>908</v>
      </c>
      <c r="U537" s="282" t="s">
        <v>932</v>
      </c>
      <c r="V537" s="283" t="s">
        <v>809</v>
      </c>
      <c r="W537" s="284" t="s">
        <v>809</v>
      </c>
      <c r="X537" s="284" t="s">
        <v>809</v>
      </c>
      <c r="Y537" s="257"/>
    </row>
    <row r="538" spans="1:25" ht="12.75" customHeight="1" x14ac:dyDescent="0.2">
      <c r="A538" s="229" t="s">
        <v>705</v>
      </c>
      <c r="B538" s="247"/>
      <c r="C538" s="280">
        <v>525</v>
      </c>
      <c r="D538" s="249" t="s">
        <v>1941</v>
      </c>
      <c r="E538" s="249" t="s">
        <v>1942</v>
      </c>
      <c r="F538" s="249" t="s">
        <v>858</v>
      </c>
      <c r="G538" s="281" t="s">
        <v>813</v>
      </c>
      <c r="H538" s="250">
        <v>338904.31</v>
      </c>
      <c r="I538" s="250"/>
      <c r="J538" s="250">
        <v>315515.58630000008</v>
      </c>
      <c r="K538" s="250"/>
      <c r="L538" s="250">
        <v>501197.03000000009</v>
      </c>
      <c r="M538" s="251">
        <f t="shared" si="24"/>
        <v>6.9012765579758828E-2</v>
      </c>
      <c r="N538" s="251">
        <f t="shared" si="25"/>
        <v>0.58850165178036395</v>
      </c>
      <c r="O538" s="250">
        <v>572297.18999999994</v>
      </c>
      <c r="P538" s="251">
        <f t="shared" si="26"/>
        <v>0.14186069697978826</v>
      </c>
      <c r="Q538" s="251" t="s">
        <v>805</v>
      </c>
      <c r="R538" s="258"/>
      <c r="S538" s="258" t="s">
        <v>1364</v>
      </c>
      <c r="T538" s="258" t="s">
        <v>807</v>
      </c>
      <c r="U538" s="282" t="s">
        <v>814</v>
      </c>
      <c r="V538" s="283" t="s">
        <v>809</v>
      </c>
      <c r="W538" s="284" t="s">
        <v>809</v>
      </c>
      <c r="X538" s="284" t="s">
        <v>809</v>
      </c>
      <c r="Y538" s="257"/>
    </row>
    <row r="539" spans="1:25" ht="12.75" customHeight="1" x14ac:dyDescent="0.2">
      <c r="A539" s="229" t="s">
        <v>705</v>
      </c>
      <c r="B539" s="247"/>
      <c r="C539" s="280">
        <v>526</v>
      </c>
      <c r="D539" s="249" t="s">
        <v>1943</v>
      </c>
      <c r="E539" s="249" t="s">
        <v>1944</v>
      </c>
      <c r="F539" s="249" t="s">
        <v>877</v>
      </c>
      <c r="G539" s="281" t="s">
        <v>813</v>
      </c>
      <c r="H539" s="250">
        <v>141858.70000000001</v>
      </c>
      <c r="I539" s="250"/>
      <c r="J539" s="250">
        <v>135258.24400000001</v>
      </c>
      <c r="K539" s="250"/>
      <c r="L539" s="250">
        <v>133109.27000000002</v>
      </c>
      <c r="M539" s="251">
        <f t="shared" si="24"/>
        <v>4.6528383525296688E-2</v>
      </c>
      <c r="N539" s="251">
        <f t="shared" si="25"/>
        <v>1.5887933603514676E-2</v>
      </c>
      <c r="O539" s="250">
        <v>136376</v>
      </c>
      <c r="P539" s="251">
        <f t="shared" si="26"/>
        <v>2.4541716741440931E-2</v>
      </c>
      <c r="Q539" s="251" t="s">
        <v>805</v>
      </c>
      <c r="R539" s="258"/>
      <c r="S539" s="258" t="s">
        <v>806</v>
      </c>
      <c r="T539" s="258" t="s">
        <v>807</v>
      </c>
      <c r="U539" s="282" t="s">
        <v>823</v>
      </c>
      <c r="V539" s="285">
        <v>824</v>
      </c>
      <c r="W539" s="286" t="s">
        <v>816</v>
      </c>
      <c r="X539" s="286" t="s">
        <v>824</v>
      </c>
      <c r="Y539" s="257"/>
    </row>
    <row r="540" spans="1:25" ht="12.75" customHeight="1" x14ac:dyDescent="0.2">
      <c r="A540" s="229" t="s">
        <v>705</v>
      </c>
      <c r="B540" s="247"/>
      <c r="C540" s="280">
        <v>527</v>
      </c>
      <c r="D540" s="249" t="s">
        <v>1945</v>
      </c>
      <c r="E540" s="249" t="s">
        <v>1946</v>
      </c>
      <c r="F540" s="249" t="s">
        <v>866</v>
      </c>
      <c r="G540" s="281"/>
      <c r="H540" s="250">
        <v>2348907.8900000006</v>
      </c>
      <c r="I540" s="250"/>
      <c r="J540" s="250">
        <v>1871790.6117999998</v>
      </c>
      <c r="K540" s="250"/>
      <c r="L540" s="250">
        <v>2908551.2600000026</v>
      </c>
      <c r="M540" s="251">
        <f t="shared" si="24"/>
        <v>0.20312302590971357</v>
      </c>
      <c r="N540" s="251">
        <f t="shared" si="25"/>
        <v>0.55388708633547745</v>
      </c>
      <c r="O540" s="250">
        <v>3086576.4999999995</v>
      </c>
      <c r="P540" s="251">
        <f t="shared" si="26"/>
        <v>6.1207530514692327E-2</v>
      </c>
      <c r="Q540" s="251" t="s">
        <v>805</v>
      </c>
      <c r="R540" s="258"/>
      <c r="S540" s="258" t="s">
        <v>1358</v>
      </c>
      <c r="T540" s="258" t="s">
        <v>807</v>
      </c>
      <c r="U540" s="282" t="s">
        <v>956</v>
      </c>
      <c r="V540" s="285">
        <v>10586</v>
      </c>
      <c r="W540" s="286" t="s">
        <v>874</v>
      </c>
      <c r="X540" s="286" t="s">
        <v>815</v>
      </c>
      <c r="Y540" s="257"/>
    </row>
    <row r="541" spans="1:25" ht="12.75" customHeight="1" x14ac:dyDescent="0.2">
      <c r="A541" s="229" t="s">
        <v>705</v>
      </c>
      <c r="B541" s="247"/>
      <c r="C541" s="280">
        <v>528</v>
      </c>
      <c r="D541" s="249" t="s">
        <v>1947</v>
      </c>
      <c r="E541" s="249" t="s">
        <v>1948</v>
      </c>
      <c r="F541" s="249" t="s">
        <v>866</v>
      </c>
      <c r="G541" s="281"/>
      <c r="H541" s="250">
        <v>78269.920000000013</v>
      </c>
      <c r="I541" s="250"/>
      <c r="J541" s="250">
        <v>214680.94320000001</v>
      </c>
      <c r="K541" s="250"/>
      <c r="L541" s="250">
        <v>225237.35000000012</v>
      </c>
      <c r="M541" s="251">
        <f t="shared" si="24"/>
        <v>1.7428281924908058</v>
      </c>
      <c r="N541" s="251">
        <f t="shared" si="25"/>
        <v>4.9172537825891725E-2</v>
      </c>
      <c r="O541" s="250">
        <v>236075.95000000004</v>
      </c>
      <c r="P541" s="251">
        <f t="shared" si="26"/>
        <v>4.8120793465204204E-2</v>
      </c>
      <c r="Q541" s="251" t="s">
        <v>805</v>
      </c>
      <c r="R541" s="258"/>
      <c r="S541" s="258" t="s">
        <v>840</v>
      </c>
      <c r="T541" s="258" t="s">
        <v>841</v>
      </c>
      <c r="U541" s="282" t="s">
        <v>841</v>
      </c>
      <c r="V541" s="285">
        <v>817</v>
      </c>
      <c r="W541" s="286" t="s">
        <v>912</v>
      </c>
      <c r="X541" s="286" t="s">
        <v>912</v>
      </c>
      <c r="Y541" s="257"/>
    </row>
    <row r="542" spans="1:25" ht="12.75" customHeight="1" x14ac:dyDescent="0.2">
      <c r="A542" s="229" t="s">
        <v>705</v>
      </c>
      <c r="B542" s="247"/>
      <c r="C542" s="280">
        <v>529</v>
      </c>
      <c r="D542" s="249" t="s">
        <v>1949</v>
      </c>
      <c r="E542" s="249" t="s">
        <v>1950</v>
      </c>
      <c r="F542" s="249" t="s">
        <v>822</v>
      </c>
      <c r="G542" s="281" t="s">
        <v>813</v>
      </c>
      <c r="H542" s="250">
        <v>8588.65</v>
      </c>
      <c r="I542" s="250"/>
      <c r="J542" s="250">
        <v>8227.4563000000016</v>
      </c>
      <c r="K542" s="250"/>
      <c r="L542" s="250">
        <v>8588.7099999999991</v>
      </c>
      <c r="M542" s="251">
        <f t="shared" si="24"/>
        <v>4.2054769958025769E-2</v>
      </c>
      <c r="N542" s="251">
        <f t="shared" si="25"/>
        <v>4.3908309789502914E-2</v>
      </c>
      <c r="O542" s="250">
        <v>9130.5</v>
      </c>
      <c r="P542" s="251">
        <f t="shared" si="26"/>
        <v>6.3081650212895871E-2</v>
      </c>
      <c r="Q542" s="251" t="s">
        <v>805</v>
      </c>
      <c r="R542" s="258"/>
      <c r="S542" s="258" t="s">
        <v>904</v>
      </c>
      <c r="T542" s="258" t="s">
        <v>807</v>
      </c>
      <c r="U542" s="282" t="s">
        <v>814</v>
      </c>
      <c r="V542" s="285">
        <v>105</v>
      </c>
      <c r="W542" s="286" t="s">
        <v>816</v>
      </c>
      <c r="X542" s="286" t="s">
        <v>824</v>
      </c>
      <c r="Y542" s="257"/>
    </row>
    <row r="543" spans="1:25" ht="12.75" customHeight="1" x14ac:dyDescent="0.2">
      <c r="A543" s="229" t="s">
        <v>705</v>
      </c>
      <c r="B543" s="247"/>
      <c r="C543" s="280">
        <v>530</v>
      </c>
      <c r="D543" s="249" t="s">
        <v>1951</v>
      </c>
      <c r="E543" s="249" t="s">
        <v>1952</v>
      </c>
      <c r="F543" s="249" t="s">
        <v>852</v>
      </c>
      <c r="G543" s="297" t="s">
        <v>707</v>
      </c>
      <c r="H543" s="250">
        <v>0</v>
      </c>
      <c r="I543" s="250"/>
      <c r="J543" s="250">
        <v>0</v>
      </c>
      <c r="K543" s="250"/>
      <c r="L543" s="250">
        <v>0</v>
      </c>
      <c r="M543" s="251" t="str">
        <f t="shared" si="24"/>
        <v>NA</v>
      </c>
      <c r="N543" s="251" t="str">
        <f t="shared" si="25"/>
        <v>NA</v>
      </c>
      <c r="O543" s="250">
        <v>0</v>
      </c>
      <c r="P543" s="251" t="str">
        <f t="shared" si="26"/>
        <v>NA</v>
      </c>
      <c r="Q543" s="298" t="s">
        <v>848</v>
      </c>
      <c r="R543" s="299" t="s">
        <v>849</v>
      </c>
      <c r="S543" s="258" t="s">
        <v>806</v>
      </c>
      <c r="T543" s="299" t="s">
        <v>809</v>
      </c>
      <c r="U543" s="299" t="s">
        <v>832</v>
      </c>
      <c r="V543" s="283" t="s">
        <v>809</v>
      </c>
      <c r="W543" s="284" t="s">
        <v>809</v>
      </c>
      <c r="X543" s="284" t="s">
        <v>809</v>
      </c>
      <c r="Y543" s="257"/>
    </row>
    <row r="544" spans="1:25" ht="12.75" customHeight="1" x14ac:dyDescent="0.2">
      <c r="A544" s="229" t="s">
        <v>705</v>
      </c>
      <c r="B544" s="247"/>
      <c r="C544" s="280">
        <v>531</v>
      </c>
      <c r="D544" s="249" t="s">
        <v>1953</v>
      </c>
      <c r="E544" s="249" t="s">
        <v>1954</v>
      </c>
      <c r="F544" s="249" t="s">
        <v>886</v>
      </c>
      <c r="G544" s="281"/>
      <c r="H544" s="250">
        <v>253509.93</v>
      </c>
      <c r="I544" s="250"/>
      <c r="J544" s="250">
        <v>242848.2855</v>
      </c>
      <c r="K544" s="250"/>
      <c r="L544" s="250">
        <v>273533.8</v>
      </c>
      <c r="M544" s="251">
        <f t="shared" si="24"/>
        <v>4.2056121825287063E-2</v>
      </c>
      <c r="N544" s="251">
        <f t="shared" si="25"/>
        <v>0.12635672694506211</v>
      </c>
      <c r="O544" s="250">
        <v>307453.34999999998</v>
      </c>
      <c r="P544" s="251">
        <f t="shared" si="26"/>
        <v>0.12400496757621907</v>
      </c>
      <c r="Q544" s="251" t="s">
        <v>805</v>
      </c>
      <c r="R544" s="258"/>
      <c r="S544" s="258" t="s">
        <v>823</v>
      </c>
      <c r="T544" s="258" t="s">
        <v>807</v>
      </c>
      <c r="U544" s="282" t="s">
        <v>1092</v>
      </c>
      <c r="V544" s="285">
        <v>5103</v>
      </c>
      <c r="W544" s="286" t="s">
        <v>816</v>
      </c>
      <c r="X544" s="286" t="s">
        <v>824</v>
      </c>
      <c r="Y544" s="257"/>
    </row>
    <row r="545" spans="1:25" ht="12.75" customHeight="1" x14ac:dyDescent="0.2">
      <c r="A545" s="229" t="s">
        <v>705</v>
      </c>
      <c r="B545" s="247"/>
      <c r="C545" s="280">
        <v>532</v>
      </c>
      <c r="D545" s="249" t="s">
        <v>1955</v>
      </c>
      <c r="E545" s="249" t="s">
        <v>1956</v>
      </c>
      <c r="F545" s="249" t="s">
        <v>847</v>
      </c>
      <c r="G545" s="297" t="s">
        <v>707</v>
      </c>
      <c r="H545" s="250">
        <v>0</v>
      </c>
      <c r="I545" s="250"/>
      <c r="J545" s="250">
        <v>0</v>
      </c>
      <c r="K545" s="250"/>
      <c r="L545" s="250">
        <v>0</v>
      </c>
      <c r="M545" s="251" t="str">
        <f t="shared" si="24"/>
        <v>NA</v>
      </c>
      <c r="N545" s="251" t="str">
        <f t="shared" si="25"/>
        <v>NA</v>
      </c>
      <c r="O545" s="250">
        <v>0</v>
      </c>
      <c r="P545" s="251" t="str">
        <f t="shared" si="26"/>
        <v>NA</v>
      </c>
      <c r="Q545" s="298" t="s">
        <v>848</v>
      </c>
      <c r="R545" s="299" t="s">
        <v>849</v>
      </c>
      <c r="S545" s="299" t="s">
        <v>832</v>
      </c>
      <c r="T545" s="299" t="s">
        <v>832</v>
      </c>
      <c r="U545" s="299" t="s">
        <v>832</v>
      </c>
      <c r="V545" s="299" t="s">
        <v>832</v>
      </c>
      <c r="W545" s="299" t="s">
        <v>832</v>
      </c>
      <c r="X545" s="299" t="s">
        <v>832</v>
      </c>
      <c r="Y545" s="257"/>
    </row>
    <row r="546" spans="1:25" ht="12.75" customHeight="1" x14ac:dyDescent="0.2">
      <c r="A546" s="229" t="s">
        <v>705</v>
      </c>
      <c r="B546" s="247"/>
      <c r="C546" s="280">
        <v>533</v>
      </c>
      <c r="D546" s="249" t="s">
        <v>1957</v>
      </c>
      <c r="E546" s="249" t="s">
        <v>1958</v>
      </c>
      <c r="F546" s="249" t="s">
        <v>886</v>
      </c>
      <c r="G546" s="281" t="s">
        <v>813</v>
      </c>
      <c r="H546" s="250">
        <v>176653.2</v>
      </c>
      <c r="I546" s="250"/>
      <c r="J546" s="250">
        <v>169837.9351</v>
      </c>
      <c r="K546" s="250"/>
      <c r="L546" s="250">
        <v>206945.88</v>
      </c>
      <c r="M546" s="251">
        <f t="shared" si="24"/>
        <v>3.8579911940457401E-2</v>
      </c>
      <c r="N546" s="251">
        <f t="shared" si="25"/>
        <v>0.2184903206586383</v>
      </c>
      <c r="O546" s="250">
        <v>216794.9</v>
      </c>
      <c r="P546" s="251">
        <f t="shared" si="26"/>
        <v>4.7592249722487781E-2</v>
      </c>
      <c r="Q546" s="251" t="s">
        <v>805</v>
      </c>
      <c r="R546" s="258"/>
      <c r="S546" s="258" t="s">
        <v>806</v>
      </c>
      <c r="T546" s="258" t="s">
        <v>807</v>
      </c>
      <c r="U546" s="282" t="s">
        <v>823</v>
      </c>
      <c r="V546" s="285">
        <v>824</v>
      </c>
      <c r="W546" s="286" t="s">
        <v>816</v>
      </c>
      <c r="X546" s="286" t="s">
        <v>824</v>
      </c>
      <c r="Y546" s="257"/>
    </row>
    <row r="547" spans="1:25" ht="12.75" customHeight="1" x14ac:dyDescent="0.2">
      <c r="A547" s="229" t="s">
        <v>705</v>
      </c>
      <c r="B547" s="247"/>
      <c r="C547" s="280">
        <v>534</v>
      </c>
      <c r="D547" s="249" t="s">
        <v>1959</v>
      </c>
      <c r="E547" s="249" t="s">
        <v>1960</v>
      </c>
      <c r="F547" s="249" t="s">
        <v>886</v>
      </c>
      <c r="G547" s="281" t="s">
        <v>813</v>
      </c>
      <c r="H547" s="250">
        <v>293539.98</v>
      </c>
      <c r="I547" s="250"/>
      <c r="J547" s="250">
        <v>369264.576</v>
      </c>
      <c r="K547" s="250"/>
      <c r="L547" s="250">
        <v>368919.25999999995</v>
      </c>
      <c r="M547" s="251">
        <f t="shared" si="24"/>
        <v>0.25797029760647944</v>
      </c>
      <c r="N547" s="251">
        <f t="shared" si="25"/>
        <v>9.3514521143790903E-4</v>
      </c>
      <c r="O547" s="250">
        <v>388677.50999999995</v>
      </c>
      <c r="P547" s="251">
        <f t="shared" si="26"/>
        <v>5.3557111656355384E-2</v>
      </c>
      <c r="Q547" s="251" t="s">
        <v>805</v>
      </c>
      <c r="R547" s="258"/>
      <c r="S547" s="258" t="s">
        <v>806</v>
      </c>
      <c r="T547" s="258" t="s">
        <v>807</v>
      </c>
      <c r="U547" s="282" t="s">
        <v>823</v>
      </c>
      <c r="V547" s="285">
        <v>824</v>
      </c>
      <c r="W547" s="286" t="s">
        <v>816</v>
      </c>
      <c r="X547" s="286" t="s">
        <v>824</v>
      </c>
      <c r="Y547" s="257"/>
    </row>
    <row r="548" spans="1:25" ht="12.75" customHeight="1" x14ac:dyDescent="0.2">
      <c r="A548" s="229" t="s">
        <v>705</v>
      </c>
      <c r="B548" s="247"/>
      <c r="C548" s="280">
        <v>535</v>
      </c>
      <c r="D548" s="249" t="s">
        <v>1961</v>
      </c>
      <c r="E548" s="249" t="s">
        <v>1962</v>
      </c>
      <c r="F548" s="249" t="s">
        <v>886</v>
      </c>
      <c r="G548" s="281" t="s">
        <v>813</v>
      </c>
      <c r="H548" s="250">
        <v>100413.5</v>
      </c>
      <c r="I548" s="250"/>
      <c r="J548" s="250">
        <v>96190.513199999987</v>
      </c>
      <c r="K548" s="250"/>
      <c r="L548" s="250">
        <v>103659.99</v>
      </c>
      <c r="M548" s="251">
        <f t="shared" si="24"/>
        <v>4.205596657819928E-2</v>
      </c>
      <c r="N548" s="251">
        <f t="shared" si="25"/>
        <v>7.7652946756500099E-2</v>
      </c>
      <c r="O548" s="250">
        <v>112639.41</v>
      </c>
      <c r="P548" s="251">
        <f t="shared" si="26"/>
        <v>8.6623778373893318E-2</v>
      </c>
      <c r="Q548" s="251" t="s">
        <v>805</v>
      </c>
      <c r="R548" s="258"/>
      <c r="S548" s="258" t="s">
        <v>806</v>
      </c>
      <c r="T548" s="258" t="s">
        <v>807</v>
      </c>
      <c r="U548" s="282" t="s">
        <v>814</v>
      </c>
      <c r="V548" s="285">
        <v>301</v>
      </c>
      <c r="W548" s="286" t="s">
        <v>824</v>
      </c>
      <c r="X548" s="286" t="s">
        <v>824</v>
      </c>
      <c r="Y548" s="257"/>
    </row>
    <row r="549" spans="1:25" ht="12.75" customHeight="1" x14ac:dyDescent="0.2">
      <c r="A549" s="229" t="s">
        <v>705</v>
      </c>
      <c r="B549" s="247"/>
      <c r="C549" s="280">
        <v>536</v>
      </c>
      <c r="D549" s="249" t="s">
        <v>1963</v>
      </c>
      <c r="E549" s="249" t="s">
        <v>1964</v>
      </c>
      <c r="F549" s="249" t="s">
        <v>931</v>
      </c>
      <c r="G549" s="281" t="s">
        <v>813</v>
      </c>
      <c r="H549" s="250">
        <v>102611.56</v>
      </c>
      <c r="I549" s="250"/>
      <c r="J549" s="250">
        <v>98296.125</v>
      </c>
      <c r="K549" s="250"/>
      <c r="L549" s="250">
        <v>102613.06999999999</v>
      </c>
      <c r="M549" s="251">
        <f t="shared" si="24"/>
        <v>4.2056031503662918E-2</v>
      </c>
      <c r="N549" s="251">
        <f t="shared" si="25"/>
        <v>4.391775362457058E-2</v>
      </c>
      <c r="O549" s="250">
        <v>111647.93</v>
      </c>
      <c r="P549" s="251">
        <f t="shared" si="26"/>
        <v>8.8047848095764034E-2</v>
      </c>
      <c r="Q549" s="251" t="s">
        <v>805</v>
      </c>
      <c r="R549" s="258"/>
      <c r="S549" s="258" t="s">
        <v>1358</v>
      </c>
      <c r="T549" s="299" t="s">
        <v>809</v>
      </c>
      <c r="U549" s="282" t="s">
        <v>823</v>
      </c>
      <c r="V549" s="285">
        <v>1223</v>
      </c>
      <c r="W549" s="286" t="s">
        <v>824</v>
      </c>
      <c r="X549" s="286" t="s">
        <v>824</v>
      </c>
      <c r="Y549" s="257"/>
    </row>
    <row r="550" spans="1:25" ht="12.75" customHeight="1" x14ac:dyDescent="0.2">
      <c r="A550" s="229" t="s">
        <v>705</v>
      </c>
      <c r="B550" s="247"/>
      <c r="C550" s="280">
        <v>537</v>
      </c>
      <c r="D550" s="249" t="s">
        <v>1965</v>
      </c>
      <c r="E550" s="249" t="s">
        <v>1966</v>
      </c>
      <c r="F550" s="249" t="s">
        <v>943</v>
      </c>
      <c r="G550" s="297" t="s">
        <v>707</v>
      </c>
      <c r="H550" s="250">
        <v>0</v>
      </c>
      <c r="I550" s="250"/>
      <c r="J550" s="250">
        <v>0</v>
      </c>
      <c r="K550" s="250"/>
      <c r="L550" s="250">
        <v>0</v>
      </c>
      <c r="M550" s="251" t="str">
        <f t="shared" si="24"/>
        <v>NA</v>
      </c>
      <c r="N550" s="251" t="str">
        <f t="shared" si="25"/>
        <v>NA</v>
      </c>
      <c r="O550" s="250">
        <v>0</v>
      </c>
      <c r="P550" s="251" t="str">
        <f t="shared" si="26"/>
        <v>NA</v>
      </c>
      <c r="Q550" s="298" t="s">
        <v>848</v>
      </c>
      <c r="R550" s="299" t="s">
        <v>849</v>
      </c>
      <c r="S550" s="299" t="s">
        <v>832</v>
      </c>
      <c r="T550" s="299" t="s">
        <v>832</v>
      </c>
      <c r="U550" s="299" t="s">
        <v>832</v>
      </c>
      <c r="V550" s="299" t="s">
        <v>832</v>
      </c>
      <c r="W550" s="299" t="s">
        <v>832</v>
      </c>
      <c r="X550" s="299" t="s">
        <v>832</v>
      </c>
      <c r="Y550" s="257"/>
    </row>
    <row r="551" spans="1:25" ht="12.75" customHeight="1" x14ac:dyDescent="0.2">
      <c r="A551" s="229" t="s">
        <v>705</v>
      </c>
      <c r="B551" s="247"/>
      <c r="C551" s="280">
        <v>538</v>
      </c>
      <c r="D551" s="249" t="s">
        <v>1967</v>
      </c>
      <c r="E551" s="249" t="s">
        <v>1968</v>
      </c>
      <c r="F551" s="249" t="s">
        <v>928</v>
      </c>
      <c r="G551" s="297" t="s">
        <v>707</v>
      </c>
      <c r="H551" s="250">
        <v>0</v>
      </c>
      <c r="I551" s="250"/>
      <c r="J551" s="250">
        <v>0</v>
      </c>
      <c r="K551" s="250"/>
      <c r="L551" s="250">
        <v>0</v>
      </c>
      <c r="M551" s="251" t="str">
        <f t="shared" si="24"/>
        <v>NA</v>
      </c>
      <c r="N551" s="251" t="str">
        <f t="shared" si="25"/>
        <v>NA</v>
      </c>
      <c r="O551" s="250">
        <v>0</v>
      </c>
      <c r="P551" s="251" t="str">
        <f t="shared" si="26"/>
        <v>NA</v>
      </c>
      <c r="Q551" s="298" t="s">
        <v>848</v>
      </c>
      <c r="R551" s="299" t="s">
        <v>849</v>
      </c>
      <c r="S551" s="299" t="s">
        <v>832</v>
      </c>
      <c r="T551" s="299" t="s">
        <v>832</v>
      </c>
      <c r="U551" s="299" t="s">
        <v>832</v>
      </c>
      <c r="V551" s="299" t="s">
        <v>832</v>
      </c>
      <c r="W551" s="299" t="s">
        <v>832</v>
      </c>
      <c r="X551" s="299" t="s">
        <v>832</v>
      </c>
      <c r="Y551" s="257"/>
    </row>
    <row r="552" spans="1:25" ht="12.75" customHeight="1" x14ac:dyDescent="0.2">
      <c r="A552" s="229" t="s">
        <v>705</v>
      </c>
      <c r="B552" s="247"/>
      <c r="C552" s="280">
        <v>539</v>
      </c>
      <c r="D552" s="249" t="s">
        <v>1969</v>
      </c>
      <c r="E552" s="249" t="s">
        <v>1966</v>
      </c>
      <c r="F552" s="249" t="s">
        <v>1522</v>
      </c>
      <c r="G552" s="281" t="s">
        <v>813</v>
      </c>
      <c r="H552" s="250">
        <v>55161.47</v>
      </c>
      <c r="I552" s="250"/>
      <c r="J552" s="250">
        <v>52841.600699999995</v>
      </c>
      <c r="K552" s="250"/>
      <c r="L552" s="250">
        <v>55162.270000000004</v>
      </c>
      <c r="M552" s="251">
        <f t="shared" si="24"/>
        <v>4.20559731276198E-2</v>
      </c>
      <c r="N552" s="251">
        <f t="shared" si="25"/>
        <v>4.3917467852180501E-2</v>
      </c>
      <c r="O552" s="250">
        <v>63639.600000000006</v>
      </c>
      <c r="P552" s="251">
        <f t="shared" si="26"/>
        <v>0.15367986125299052</v>
      </c>
      <c r="Q552" s="251" t="s">
        <v>805</v>
      </c>
      <c r="R552" s="258"/>
      <c r="S552" s="258" t="s">
        <v>806</v>
      </c>
      <c r="T552" s="258" t="s">
        <v>807</v>
      </c>
      <c r="U552" s="282" t="s">
        <v>814</v>
      </c>
      <c r="V552" s="283" t="s">
        <v>809</v>
      </c>
      <c r="W552" s="284" t="s">
        <v>809</v>
      </c>
      <c r="X552" s="284" t="s">
        <v>809</v>
      </c>
      <c r="Y552" s="257"/>
    </row>
    <row r="553" spans="1:25" ht="12.75" customHeight="1" x14ac:dyDescent="0.2">
      <c r="A553" s="229" t="s">
        <v>705</v>
      </c>
      <c r="B553" s="247"/>
      <c r="C553" s="280">
        <v>540</v>
      </c>
      <c r="D553" s="249" t="s">
        <v>1970</v>
      </c>
      <c r="E553" s="249" t="s">
        <v>1971</v>
      </c>
      <c r="F553" s="249" t="s">
        <v>852</v>
      </c>
      <c r="G553" s="297" t="s">
        <v>707</v>
      </c>
      <c r="H553" s="250">
        <v>0</v>
      </c>
      <c r="I553" s="250"/>
      <c r="J553" s="250">
        <v>0</v>
      </c>
      <c r="K553" s="250"/>
      <c r="L553" s="250">
        <v>0</v>
      </c>
      <c r="M553" s="251" t="str">
        <f t="shared" si="24"/>
        <v>NA</v>
      </c>
      <c r="N553" s="251" t="str">
        <f t="shared" si="25"/>
        <v>NA</v>
      </c>
      <c r="O553" s="250">
        <v>0</v>
      </c>
      <c r="P553" s="251" t="str">
        <f t="shared" si="26"/>
        <v>NA</v>
      </c>
      <c r="Q553" s="298" t="s">
        <v>848</v>
      </c>
      <c r="R553" s="299" t="s">
        <v>849</v>
      </c>
      <c r="S553" s="299" t="s">
        <v>832</v>
      </c>
      <c r="T553" s="299" t="s">
        <v>832</v>
      </c>
      <c r="U553" s="299" t="s">
        <v>832</v>
      </c>
      <c r="V553" s="299" t="s">
        <v>832</v>
      </c>
      <c r="W553" s="299" t="s">
        <v>832</v>
      </c>
      <c r="X553" s="299" t="s">
        <v>832</v>
      </c>
      <c r="Y553" s="257"/>
    </row>
    <row r="554" spans="1:25" ht="12.75" customHeight="1" x14ac:dyDescent="0.2">
      <c r="A554" s="229" t="s">
        <v>705</v>
      </c>
      <c r="B554" s="247"/>
      <c r="C554" s="280">
        <v>541</v>
      </c>
      <c r="D554" s="249" t="s">
        <v>1972</v>
      </c>
      <c r="E554" s="249" t="s">
        <v>1973</v>
      </c>
      <c r="F554" s="249" t="s">
        <v>819</v>
      </c>
      <c r="G554" s="281" t="s">
        <v>813</v>
      </c>
      <c r="H554" s="250">
        <v>33900.560000000005</v>
      </c>
      <c r="I554" s="250"/>
      <c r="J554" s="250">
        <v>32474.813000000002</v>
      </c>
      <c r="K554" s="250"/>
      <c r="L554" s="250">
        <v>56099.850000000006</v>
      </c>
      <c r="M554" s="251">
        <f t="shared" si="24"/>
        <v>4.2056738885729403E-2</v>
      </c>
      <c r="N554" s="251">
        <f t="shared" si="25"/>
        <v>0.72748800739822594</v>
      </c>
      <c r="O554" s="250">
        <v>60933.650000000009</v>
      </c>
      <c r="P554" s="251">
        <f t="shared" si="26"/>
        <v>8.616422325549894E-2</v>
      </c>
      <c r="Q554" s="251" t="s">
        <v>805</v>
      </c>
      <c r="R554" s="258"/>
      <c r="S554" s="258" t="s">
        <v>806</v>
      </c>
      <c r="T554" s="258" t="s">
        <v>807</v>
      </c>
      <c r="U554" s="282" t="s">
        <v>814</v>
      </c>
      <c r="V554" s="285">
        <v>124</v>
      </c>
      <c r="W554" s="286" t="s">
        <v>815</v>
      </c>
      <c r="X554" s="286" t="s">
        <v>816</v>
      </c>
      <c r="Y554" s="257"/>
    </row>
    <row r="555" spans="1:25" ht="12.75" customHeight="1" x14ac:dyDescent="0.2">
      <c r="A555" s="229" t="s">
        <v>705</v>
      </c>
      <c r="B555" s="247"/>
      <c r="C555" s="280">
        <v>542</v>
      </c>
      <c r="D555" s="249" t="s">
        <v>1974</v>
      </c>
      <c r="E555" s="249" t="s">
        <v>1975</v>
      </c>
      <c r="F555" s="249" t="s">
        <v>877</v>
      </c>
      <c r="G555" s="281" t="s">
        <v>813</v>
      </c>
      <c r="H555" s="250">
        <v>163423.12</v>
      </c>
      <c r="I555" s="250"/>
      <c r="J555" s="250">
        <v>156550.17869999999</v>
      </c>
      <c r="K555" s="250"/>
      <c r="L555" s="250">
        <v>163427.66999999998</v>
      </c>
      <c r="M555" s="251">
        <f t="shared" si="24"/>
        <v>4.2056113602530698E-2</v>
      </c>
      <c r="N555" s="251">
        <f t="shared" si="25"/>
        <v>4.3931545508992732E-2</v>
      </c>
      <c r="O555" s="250">
        <v>165871.6</v>
      </c>
      <c r="P555" s="251">
        <f t="shared" si="26"/>
        <v>1.4954199616258509E-2</v>
      </c>
      <c r="Q555" s="251" t="s">
        <v>805</v>
      </c>
      <c r="R555" s="258"/>
      <c r="S555" s="258" t="s">
        <v>806</v>
      </c>
      <c r="T555" s="258" t="s">
        <v>807</v>
      </c>
      <c r="U555" s="282" t="s">
        <v>814</v>
      </c>
      <c r="V555" s="285">
        <v>389</v>
      </c>
      <c r="W555" s="286" t="s">
        <v>874</v>
      </c>
      <c r="X555" s="286" t="s">
        <v>815</v>
      </c>
      <c r="Y555" s="257"/>
    </row>
    <row r="556" spans="1:25" ht="12.75" customHeight="1" x14ac:dyDescent="0.2">
      <c r="A556" s="229" t="s">
        <v>705</v>
      </c>
      <c r="B556" s="247"/>
      <c r="C556" s="280">
        <v>543</v>
      </c>
      <c r="D556" s="249" t="s">
        <v>1976</v>
      </c>
      <c r="E556" s="249" t="s">
        <v>1977</v>
      </c>
      <c r="F556" s="249" t="s">
        <v>819</v>
      </c>
      <c r="G556" s="281" t="s">
        <v>813</v>
      </c>
      <c r="H556" s="250">
        <v>53432.49</v>
      </c>
      <c r="I556" s="250"/>
      <c r="J556" s="250">
        <v>34662.289400000001</v>
      </c>
      <c r="K556" s="250"/>
      <c r="L556" s="250">
        <v>40667.590000000004</v>
      </c>
      <c r="M556" s="251">
        <f t="shared" si="24"/>
        <v>0.35128815071129937</v>
      </c>
      <c r="N556" s="251">
        <f t="shared" si="25"/>
        <v>0.1732517010258417</v>
      </c>
      <c r="O556" s="250">
        <v>42902.74</v>
      </c>
      <c r="P556" s="251">
        <f t="shared" si="26"/>
        <v>5.496145702265598E-2</v>
      </c>
      <c r="Q556" s="251" t="s">
        <v>805</v>
      </c>
      <c r="R556" s="258"/>
      <c r="S556" s="258" t="s">
        <v>806</v>
      </c>
      <c r="T556" s="258" t="s">
        <v>807</v>
      </c>
      <c r="U556" s="282" t="s">
        <v>814</v>
      </c>
      <c r="V556" s="285">
        <v>307</v>
      </c>
      <c r="W556" s="286" t="s">
        <v>824</v>
      </c>
      <c r="X556" s="286" t="s">
        <v>824</v>
      </c>
      <c r="Y556" s="257"/>
    </row>
    <row r="557" spans="1:25" ht="12.75" customHeight="1" x14ac:dyDescent="0.2">
      <c r="A557" s="229" t="s">
        <v>705</v>
      </c>
      <c r="B557" s="247"/>
      <c r="C557" s="280">
        <v>544</v>
      </c>
      <c r="D557" s="249" t="s">
        <v>1978</v>
      </c>
      <c r="E557" s="249" t="s">
        <v>1979</v>
      </c>
      <c r="F557" s="249" t="s">
        <v>931</v>
      </c>
      <c r="G557" s="281" t="s">
        <v>813</v>
      </c>
      <c r="H557" s="250">
        <v>133735.08000000002</v>
      </c>
      <c r="I557" s="250"/>
      <c r="J557" s="250">
        <v>128110.71179999999</v>
      </c>
      <c r="K557" s="250"/>
      <c r="L557" s="250">
        <v>133736.30000000002</v>
      </c>
      <c r="M557" s="251">
        <f t="shared" si="24"/>
        <v>4.205604243852866E-2</v>
      </c>
      <c r="N557" s="251">
        <f t="shared" si="25"/>
        <v>4.3911926808918311E-2</v>
      </c>
      <c r="O557" s="250">
        <v>140744.15</v>
      </c>
      <c r="P557" s="251">
        <f t="shared" si="26"/>
        <v>5.2400507566008447E-2</v>
      </c>
      <c r="Q557" s="251" t="s">
        <v>805</v>
      </c>
      <c r="R557" s="258"/>
      <c r="S557" s="258" t="s">
        <v>806</v>
      </c>
      <c r="T557" s="299" t="s">
        <v>809</v>
      </c>
      <c r="U557" s="282" t="s">
        <v>823</v>
      </c>
      <c r="V557" s="285">
        <v>824</v>
      </c>
      <c r="W557" s="286" t="s">
        <v>815</v>
      </c>
      <c r="X557" s="286" t="s">
        <v>816</v>
      </c>
      <c r="Y557" s="257"/>
    </row>
    <row r="558" spans="1:25" ht="12.75" customHeight="1" x14ac:dyDescent="0.2">
      <c r="A558" s="229" t="s">
        <v>705</v>
      </c>
      <c r="B558" s="247"/>
      <c r="C558" s="280">
        <v>545</v>
      </c>
      <c r="D558" s="249" t="s">
        <v>1980</v>
      </c>
      <c r="E558" s="249" t="s">
        <v>1981</v>
      </c>
      <c r="F558" s="249" t="s">
        <v>1214</v>
      </c>
      <c r="G558" s="281" t="s">
        <v>813</v>
      </c>
      <c r="H558" s="250">
        <v>44815.43</v>
      </c>
      <c r="I558" s="250"/>
      <c r="J558" s="250">
        <v>43388.647700000001</v>
      </c>
      <c r="K558" s="250"/>
      <c r="L558" s="250">
        <v>64748.209999999992</v>
      </c>
      <c r="M558" s="251">
        <f t="shared" si="24"/>
        <v>3.1836853958558446E-2</v>
      </c>
      <c r="N558" s="251">
        <f t="shared" si="25"/>
        <v>0.49228458207974962</v>
      </c>
      <c r="O558" s="250">
        <v>67371.38</v>
      </c>
      <c r="P558" s="251">
        <f t="shared" si="26"/>
        <v>4.0513397976562025E-2</v>
      </c>
      <c r="Q558" s="251" t="s">
        <v>805</v>
      </c>
      <c r="R558" s="258"/>
      <c r="S558" s="258" t="s">
        <v>806</v>
      </c>
      <c r="T558" s="258" t="s">
        <v>807</v>
      </c>
      <c r="U558" s="282" t="s">
        <v>823</v>
      </c>
      <c r="V558" s="285">
        <v>826</v>
      </c>
      <c r="W558" s="286" t="s">
        <v>824</v>
      </c>
      <c r="X558" s="286" t="s">
        <v>824</v>
      </c>
      <c r="Y558" s="257"/>
    </row>
    <row r="559" spans="1:25" ht="12.75" customHeight="1" x14ac:dyDescent="0.2">
      <c r="A559" s="229" t="s">
        <v>705</v>
      </c>
      <c r="B559" s="247"/>
      <c r="C559" s="280">
        <v>546</v>
      </c>
      <c r="D559" s="249" t="s">
        <v>1982</v>
      </c>
      <c r="E559" s="249" t="s">
        <v>1983</v>
      </c>
      <c r="F559" s="249" t="s">
        <v>1227</v>
      </c>
      <c r="G559" s="297" t="s">
        <v>707</v>
      </c>
      <c r="H559" s="250">
        <v>0</v>
      </c>
      <c r="I559" s="250"/>
      <c r="J559" s="250">
        <v>0</v>
      </c>
      <c r="K559" s="250"/>
      <c r="L559" s="250">
        <v>0</v>
      </c>
      <c r="M559" s="251" t="str">
        <f t="shared" si="24"/>
        <v>NA</v>
      </c>
      <c r="N559" s="251" t="str">
        <f t="shared" si="25"/>
        <v>NA</v>
      </c>
      <c r="O559" s="250">
        <v>0</v>
      </c>
      <c r="P559" s="251" t="str">
        <f t="shared" si="26"/>
        <v>NA</v>
      </c>
      <c r="Q559" s="298" t="s">
        <v>848</v>
      </c>
      <c r="R559" s="299" t="s">
        <v>849</v>
      </c>
      <c r="S559" s="299" t="s">
        <v>832</v>
      </c>
      <c r="T559" s="299" t="s">
        <v>832</v>
      </c>
      <c r="U559" s="299" t="s">
        <v>832</v>
      </c>
      <c r="V559" s="299" t="s">
        <v>832</v>
      </c>
      <c r="W559" s="299" t="s">
        <v>832</v>
      </c>
      <c r="X559" s="299" t="s">
        <v>832</v>
      </c>
      <c r="Y559" s="257"/>
    </row>
    <row r="560" spans="1:25" ht="12.75" customHeight="1" x14ac:dyDescent="0.2">
      <c r="A560" s="229" t="s">
        <v>705</v>
      </c>
      <c r="B560" s="247"/>
      <c r="C560" s="280">
        <v>547</v>
      </c>
      <c r="D560" s="249" t="s">
        <v>1984</v>
      </c>
      <c r="E560" s="249" t="s">
        <v>1985</v>
      </c>
      <c r="F560" s="249" t="s">
        <v>940</v>
      </c>
      <c r="G560" s="281" t="s">
        <v>804</v>
      </c>
      <c r="H560" s="250">
        <v>72078.53</v>
      </c>
      <c r="I560" s="250"/>
      <c r="J560" s="250">
        <v>69047.180800000002</v>
      </c>
      <c r="K560" s="250"/>
      <c r="L560" s="250">
        <v>72059.75</v>
      </c>
      <c r="M560" s="251">
        <f t="shared" si="24"/>
        <v>4.2056201756611809E-2</v>
      </c>
      <c r="N560" s="251">
        <f t="shared" si="25"/>
        <v>4.3630589476580023E-2</v>
      </c>
      <c r="O560" s="250">
        <v>77342.83</v>
      </c>
      <c r="P560" s="251">
        <f t="shared" si="26"/>
        <v>7.3315269620002871E-2</v>
      </c>
      <c r="Q560" s="251" t="s">
        <v>805</v>
      </c>
      <c r="R560" s="258"/>
      <c r="S560" s="258" t="s">
        <v>806</v>
      </c>
      <c r="T560" s="258" t="s">
        <v>807</v>
      </c>
      <c r="U560" s="282" t="s">
        <v>808</v>
      </c>
      <c r="V560" s="283" t="s">
        <v>809</v>
      </c>
      <c r="W560" s="284" t="s">
        <v>809</v>
      </c>
      <c r="X560" s="284" t="s">
        <v>809</v>
      </c>
      <c r="Y560" s="257"/>
    </row>
    <row r="561" spans="1:25" ht="12.75" customHeight="1" x14ac:dyDescent="0.2">
      <c r="A561" s="229" t="s">
        <v>705</v>
      </c>
      <c r="B561" s="247"/>
      <c r="C561" s="280">
        <v>548</v>
      </c>
      <c r="D561" s="249" t="s">
        <v>1986</v>
      </c>
      <c r="E561" s="249" t="s">
        <v>1987</v>
      </c>
      <c r="F561" s="249" t="s">
        <v>877</v>
      </c>
      <c r="G561" s="281" t="s">
        <v>813</v>
      </c>
      <c r="H561" s="250">
        <v>67153.78</v>
      </c>
      <c r="I561" s="250"/>
      <c r="J561" s="250">
        <v>64329.545899999997</v>
      </c>
      <c r="K561" s="250"/>
      <c r="L561" s="250">
        <v>67154.399999999994</v>
      </c>
      <c r="M561" s="251">
        <f t="shared" si="24"/>
        <v>4.2056219322277932E-2</v>
      </c>
      <c r="N561" s="251">
        <f t="shared" si="25"/>
        <v>4.3912234424773031E-2</v>
      </c>
      <c r="O561" s="250">
        <v>70273.81</v>
      </c>
      <c r="P561" s="251">
        <f t="shared" si="26"/>
        <v>4.6451312199945256E-2</v>
      </c>
      <c r="Q561" s="251" t="s">
        <v>805</v>
      </c>
      <c r="R561" s="258"/>
      <c r="S561" s="258" t="s">
        <v>806</v>
      </c>
      <c r="T561" s="258" t="s">
        <v>807</v>
      </c>
      <c r="U561" s="282" t="s">
        <v>814</v>
      </c>
      <c r="V561" s="285">
        <v>296</v>
      </c>
      <c r="W561" s="286" t="s">
        <v>815</v>
      </c>
      <c r="X561" s="286" t="s">
        <v>816</v>
      </c>
      <c r="Y561" s="257"/>
    </row>
    <row r="562" spans="1:25" ht="12.75" customHeight="1" x14ac:dyDescent="0.2">
      <c r="A562" s="229" t="s">
        <v>705</v>
      </c>
      <c r="B562" s="247"/>
      <c r="C562" s="280">
        <v>549</v>
      </c>
      <c r="D562" s="249" t="s">
        <v>1988</v>
      </c>
      <c r="E562" s="249" t="s">
        <v>1989</v>
      </c>
      <c r="F562" s="249" t="s">
        <v>830</v>
      </c>
      <c r="G562" s="297" t="s">
        <v>707</v>
      </c>
      <c r="H562" s="250">
        <v>0</v>
      </c>
      <c r="I562" s="250"/>
      <c r="J562" s="250">
        <v>0</v>
      </c>
      <c r="K562" s="250"/>
      <c r="L562" s="250">
        <v>0</v>
      </c>
      <c r="M562" s="251" t="str">
        <f t="shared" si="24"/>
        <v>NA</v>
      </c>
      <c r="N562" s="251" t="str">
        <f t="shared" si="25"/>
        <v>NA</v>
      </c>
      <c r="O562" s="250">
        <v>0</v>
      </c>
      <c r="P562" s="251" t="str">
        <f t="shared" si="26"/>
        <v>NA</v>
      </c>
      <c r="Q562" s="298" t="s">
        <v>848</v>
      </c>
      <c r="R562" s="299" t="s">
        <v>849</v>
      </c>
      <c r="S562" s="299" t="s">
        <v>832</v>
      </c>
      <c r="T562" s="299" t="s">
        <v>832</v>
      </c>
      <c r="U562" s="299" t="s">
        <v>832</v>
      </c>
      <c r="V562" s="299" t="s">
        <v>832</v>
      </c>
      <c r="W562" s="299" t="s">
        <v>832</v>
      </c>
      <c r="X562" s="299" t="s">
        <v>832</v>
      </c>
      <c r="Y562" s="257"/>
    </row>
    <row r="563" spans="1:25" ht="12.75" customHeight="1" x14ac:dyDescent="0.2">
      <c r="A563" s="229" t="s">
        <v>705</v>
      </c>
      <c r="B563" s="247"/>
      <c r="C563" s="280">
        <v>550</v>
      </c>
      <c r="D563" s="249" t="s">
        <v>1990</v>
      </c>
      <c r="E563" s="249" t="s">
        <v>1991</v>
      </c>
      <c r="F563" s="249" t="s">
        <v>1165</v>
      </c>
      <c r="G563" s="281" t="s">
        <v>804</v>
      </c>
      <c r="H563" s="250">
        <v>224621.03999999998</v>
      </c>
      <c r="I563" s="250"/>
      <c r="J563" s="250">
        <v>261221.39990000002</v>
      </c>
      <c r="K563" s="250"/>
      <c r="L563" s="250">
        <v>304534.74</v>
      </c>
      <c r="M563" s="251">
        <f t="shared" si="24"/>
        <v>0.162942705189149</v>
      </c>
      <c r="N563" s="251">
        <f t="shared" si="25"/>
        <v>0.16581084136514487</v>
      </c>
      <c r="O563" s="250">
        <v>328637.96999999997</v>
      </c>
      <c r="P563" s="251">
        <f t="shared" si="26"/>
        <v>7.9147718910492715E-2</v>
      </c>
      <c r="Q563" s="251" t="s">
        <v>805</v>
      </c>
      <c r="R563" s="258"/>
      <c r="S563" s="258" t="s">
        <v>925</v>
      </c>
      <c r="T563" s="258" t="s">
        <v>908</v>
      </c>
      <c r="U563" s="282" t="s">
        <v>1992</v>
      </c>
      <c r="V563" s="285">
        <v>2565</v>
      </c>
      <c r="W563" s="286" t="s">
        <v>816</v>
      </c>
      <c r="X563" s="286" t="s">
        <v>816</v>
      </c>
      <c r="Y563" s="257"/>
    </row>
    <row r="564" spans="1:25" ht="12.75" customHeight="1" x14ac:dyDescent="0.2">
      <c r="A564" s="229" t="s">
        <v>705</v>
      </c>
      <c r="B564" s="247"/>
      <c r="C564" s="280">
        <v>551</v>
      </c>
      <c r="D564" s="249" t="s">
        <v>1993</v>
      </c>
      <c r="E564" s="249" t="s">
        <v>1994</v>
      </c>
      <c r="F564" s="249" t="s">
        <v>1071</v>
      </c>
      <c r="G564" s="281" t="s">
        <v>804</v>
      </c>
      <c r="H564" s="250">
        <v>685755.33000000007</v>
      </c>
      <c r="I564" s="250"/>
      <c r="J564" s="250">
        <v>984015.3772000001</v>
      </c>
      <c r="K564" s="250"/>
      <c r="L564" s="250">
        <v>1045350.8799999999</v>
      </c>
      <c r="M564" s="251">
        <f t="shared" si="24"/>
        <v>0.43493653516335046</v>
      </c>
      <c r="N564" s="251">
        <f t="shared" si="25"/>
        <v>6.233185397420208E-2</v>
      </c>
      <c r="O564" s="250">
        <v>1158415.7400000002</v>
      </c>
      <c r="P564" s="251">
        <f t="shared" si="26"/>
        <v>0.10815972145161475</v>
      </c>
      <c r="Q564" s="251" t="s">
        <v>805</v>
      </c>
      <c r="R564" s="258"/>
      <c r="S564" s="258" t="s">
        <v>925</v>
      </c>
      <c r="T564" s="258" t="s">
        <v>908</v>
      </c>
      <c r="U564" s="282" t="s">
        <v>1103</v>
      </c>
      <c r="V564" s="285">
        <v>864</v>
      </c>
      <c r="W564" s="286" t="s">
        <v>824</v>
      </c>
      <c r="X564" s="286" t="s">
        <v>824</v>
      </c>
      <c r="Y564" s="257"/>
    </row>
    <row r="565" spans="1:25" ht="12.75" customHeight="1" x14ac:dyDescent="0.2">
      <c r="A565" s="229" t="s">
        <v>705</v>
      </c>
      <c r="B565" s="247"/>
      <c r="C565" s="280">
        <v>552</v>
      </c>
      <c r="D565" s="249" t="s">
        <v>1995</v>
      </c>
      <c r="E565" s="249" t="s">
        <v>1994</v>
      </c>
      <c r="F565" s="249" t="s">
        <v>1067</v>
      </c>
      <c r="G565" s="281" t="s">
        <v>804</v>
      </c>
      <c r="H565" s="250">
        <v>821343.15999999992</v>
      </c>
      <c r="I565" s="250"/>
      <c r="J565" s="250">
        <v>784837.93310000002</v>
      </c>
      <c r="K565" s="250"/>
      <c r="L565" s="250">
        <v>725341.3</v>
      </c>
      <c r="M565" s="251">
        <f t="shared" si="24"/>
        <v>4.4445767223531628E-2</v>
      </c>
      <c r="N565" s="251">
        <f t="shared" si="25"/>
        <v>7.580754011850141E-2</v>
      </c>
      <c r="O565" s="250">
        <v>804915.6399999999</v>
      </c>
      <c r="P565" s="251">
        <f t="shared" si="26"/>
        <v>0.10970606526886012</v>
      </c>
      <c r="Q565" s="251" t="s">
        <v>805</v>
      </c>
      <c r="R565" s="258"/>
      <c r="S565" s="258" t="s">
        <v>925</v>
      </c>
      <c r="T565" s="258" t="s">
        <v>908</v>
      </c>
      <c r="U565" s="282" t="s">
        <v>808</v>
      </c>
      <c r="V565" s="285">
        <v>434</v>
      </c>
      <c r="W565" s="286" t="s">
        <v>816</v>
      </c>
      <c r="X565" s="286" t="s">
        <v>816</v>
      </c>
      <c r="Y565" s="257"/>
    </row>
    <row r="566" spans="1:25" ht="12.75" customHeight="1" x14ac:dyDescent="0.2">
      <c r="A566" s="229" t="s">
        <v>705</v>
      </c>
      <c r="B566" s="247"/>
      <c r="C566" s="300">
        <v>553</v>
      </c>
      <c r="D566" s="327" t="s">
        <v>1996</v>
      </c>
      <c r="E566" s="327" t="s">
        <v>1996</v>
      </c>
      <c r="F566" s="327"/>
      <c r="G566" s="302" t="s">
        <v>707</v>
      </c>
      <c r="H566" s="303">
        <v>0</v>
      </c>
      <c r="I566" s="303"/>
      <c r="J566" s="303">
        <v>0</v>
      </c>
      <c r="K566" s="303"/>
      <c r="L566" s="303">
        <v>0</v>
      </c>
      <c r="M566" s="304" t="str">
        <f t="shared" si="24"/>
        <v>NA</v>
      </c>
      <c r="N566" s="304" t="str">
        <f t="shared" si="25"/>
        <v>NA</v>
      </c>
      <c r="O566" s="303">
        <v>0</v>
      </c>
      <c r="P566" s="304" t="str">
        <f t="shared" si="26"/>
        <v>NA</v>
      </c>
      <c r="Q566" s="304" t="s">
        <v>707</v>
      </c>
      <c r="R566" s="305" t="s">
        <v>887</v>
      </c>
      <c r="S566" s="306" t="s">
        <v>832</v>
      </c>
      <c r="T566" s="306" t="s">
        <v>832</v>
      </c>
      <c r="U566" s="306" t="s">
        <v>832</v>
      </c>
      <c r="V566" s="307" t="s">
        <v>809</v>
      </c>
      <c r="W566" s="308" t="s">
        <v>809</v>
      </c>
      <c r="X566" s="308" t="s">
        <v>809</v>
      </c>
      <c r="Y566" s="257"/>
    </row>
    <row r="567" spans="1:25" ht="12.75" customHeight="1" x14ac:dyDescent="0.2">
      <c r="A567" s="229" t="s">
        <v>705</v>
      </c>
      <c r="B567" s="247"/>
      <c r="C567" s="300">
        <v>554</v>
      </c>
      <c r="D567" s="327" t="s">
        <v>1996</v>
      </c>
      <c r="E567" s="327" t="s">
        <v>1996</v>
      </c>
      <c r="F567" s="327"/>
      <c r="G567" s="302" t="s">
        <v>707</v>
      </c>
      <c r="H567" s="303">
        <v>0</v>
      </c>
      <c r="I567" s="303"/>
      <c r="J567" s="303">
        <v>0</v>
      </c>
      <c r="K567" s="303"/>
      <c r="L567" s="303">
        <v>0</v>
      </c>
      <c r="M567" s="304" t="str">
        <f t="shared" si="24"/>
        <v>NA</v>
      </c>
      <c r="N567" s="304" t="str">
        <f t="shared" si="25"/>
        <v>NA</v>
      </c>
      <c r="O567" s="303">
        <v>0</v>
      </c>
      <c r="P567" s="304" t="str">
        <f t="shared" si="26"/>
        <v>NA</v>
      </c>
      <c r="Q567" s="304" t="s">
        <v>707</v>
      </c>
      <c r="R567" s="305" t="s">
        <v>887</v>
      </c>
      <c r="S567" s="306" t="s">
        <v>832</v>
      </c>
      <c r="T567" s="306" t="s">
        <v>832</v>
      </c>
      <c r="U567" s="306" t="s">
        <v>832</v>
      </c>
      <c r="V567" s="307" t="s">
        <v>809</v>
      </c>
      <c r="W567" s="308" t="s">
        <v>809</v>
      </c>
      <c r="X567" s="308" t="s">
        <v>809</v>
      </c>
      <c r="Y567" s="257"/>
    </row>
    <row r="568" spans="1:25" ht="12.75" customHeight="1" x14ac:dyDescent="0.2">
      <c r="A568" s="229" t="s">
        <v>705</v>
      </c>
      <c r="B568" s="247"/>
      <c r="C568" s="300">
        <v>555</v>
      </c>
      <c r="D568" s="327" t="s">
        <v>1997</v>
      </c>
      <c r="E568" s="327" t="s">
        <v>1997</v>
      </c>
      <c r="F568" s="327"/>
      <c r="G568" s="302" t="s">
        <v>707</v>
      </c>
      <c r="H568" s="303">
        <v>0</v>
      </c>
      <c r="I568" s="303"/>
      <c r="J568" s="303">
        <v>0</v>
      </c>
      <c r="K568" s="303"/>
      <c r="L568" s="303">
        <v>0</v>
      </c>
      <c r="M568" s="304" t="str">
        <f t="shared" si="24"/>
        <v>NA</v>
      </c>
      <c r="N568" s="304" t="str">
        <f t="shared" si="25"/>
        <v>NA</v>
      </c>
      <c r="O568" s="303">
        <v>0</v>
      </c>
      <c r="P568" s="304" t="str">
        <f t="shared" si="26"/>
        <v>NA</v>
      </c>
      <c r="Q568" s="304" t="s">
        <v>707</v>
      </c>
      <c r="R568" s="305" t="s">
        <v>887</v>
      </c>
      <c r="S568" s="306" t="s">
        <v>832</v>
      </c>
      <c r="T568" s="306" t="s">
        <v>832</v>
      </c>
      <c r="U568" s="306" t="s">
        <v>832</v>
      </c>
      <c r="V568" s="307" t="s">
        <v>809</v>
      </c>
      <c r="W568" s="308" t="s">
        <v>809</v>
      </c>
      <c r="X568" s="308" t="s">
        <v>809</v>
      </c>
      <c r="Y568" s="257"/>
    </row>
    <row r="569" spans="1:25" ht="12.75" customHeight="1" x14ac:dyDescent="0.2">
      <c r="A569" s="229" t="s">
        <v>705</v>
      </c>
      <c r="B569" s="247"/>
      <c r="C569" s="318">
        <v>556</v>
      </c>
      <c r="D569" s="319" t="s">
        <v>988</v>
      </c>
      <c r="E569" s="319" t="s">
        <v>988</v>
      </c>
      <c r="F569" s="319"/>
      <c r="G569" s="320" t="s">
        <v>707</v>
      </c>
      <c r="H569" s="321">
        <v>0</v>
      </c>
      <c r="I569" s="321"/>
      <c r="J569" s="321">
        <v>0</v>
      </c>
      <c r="K569" s="321"/>
      <c r="L569" s="321">
        <v>0</v>
      </c>
      <c r="M569" s="322" t="str">
        <f t="shared" si="24"/>
        <v>NA</v>
      </c>
      <c r="N569" s="322" t="str">
        <f t="shared" si="25"/>
        <v>NA</v>
      </c>
      <c r="O569" s="321">
        <v>0</v>
      </c>
      <c r="P569" s="322" t="str">
        <f t="shared" si="26"/>
        <v>NA</v>
      </c>
      <c r="Q569" s="322" t="s">
        <v>707</v>
      </c>
      <c r="R569" s="323" t="s">
        <v>989</v>
      </c>
      <c r="S569" s="323" t="s">
        <v>809</v>
      </c>
      <c r="T569" s="323" t="s">
        <v>809</v>
      </c>
      <c r="U569" s="323" t="s">
        <v>989</v>
      </c>
      <c r="V569" s="323" t="s">
        <v>989</v>
      </c>
      <c r="W569" s="323" t="s">
        <v>989</v>
      </c>
      <c r="X569" s="323" t="s">
        <v>989</v>
      </c>
      <c r="Y569" s="257"/>
    </row>
    <row r="570" spans="1:25" ht="12.75" customHeight="1" x14ac:dyDescent="0.2">
      <c r="A570" s="229" t="s">
        <v>705</v>
      </c>
      <c r="B570" s="247"/>
      <c r="C570" s="280">
        <v>557</v>
      </c>
      <c r="D570" s="249" t="s">
        <v>1998</v>
      </c>
      <c r="E570" s="249" t="s">
        <v>1999</v>
      </c>
      <c r="F570" s="249" t="s">
        <v>803</v>
      </c>
      <c r="G570" s="281" t="s">
        <v>804</v>
      </c>
      <c r="H570" s="250">
        <v>33629.57</v>
      </c>
      <c r="I570" s="250"/>
      <c r="J570" s="250">
        <v>32215.241800000003</v>
      </c>
      <c r="K570" s="250"/>
      <c r="L570" s="250">
        <v>42100.44</v>
      </c>
      <c r="M570" s="251">
        <f t="shared" si="24"/>
        <v>4.2056089328528327E-2</v>
      </c>
      <c r="N570" s="251">
        <f t="shared" si="25"/>
        <v>0.30684848685506366</v>
      </c>
      <c r="O570" s="250">
        <v>44112.21</v>
      </c>
      <c r="P570" s="251">
        <f t="shared" si="26"/>
        <v>4.7785011273041252E-2</v>
      </c>
      <c r="Q570" s="251" t="s">
        <v>805</v>
      </c>
      <c r="R570" s="258"/>
      <c r="S570" s="258" t="s">
        <v>806</v>
      </c>
      <c r="T570" s="258" t="s">
        <v>807</v>
      </c>
      <c r="U570" s="282" t="s">
        <v>808</v>
      </c>
      <c r="V570" s="285">
        <v>158</v>
      </c>
      <c r="W570" s="286" t="s">
        <v>816</v>
      </c>
      <c r="X570" s="286" t="s">
        <v>816</v>
      </c>
      <c r="Y570" s="257"/>
    </row>
    <row r="571" spans="1:25" ht="12.75" customHeight="1" x14ac:dyDescent="0.2">
      <c r="A571" s="229" t="s">
        <v>705</v>
      </c>
      <c r="B571" s="247"/>
      <c r="C571" s="280">
        <v>558</v>
      </c>
      <c r="D571" s="249" t="s">
        <v>2000</v>
      </c>
      <c r="E571" s="249" t="s">
        <v>2001</v>
      </c>
      <c r="F571" s="249" t="s">
        <v>819</v>
      </c>
      <c r="G571" s="281" t="s">
        <v>813</v>
      </c>
      <c r="H571" s="250">
        <v>71556.639999999999</v>
      </c>
      <c r="I571" s="250"/>
      <c r="J571" s="250">
        <v>68547.2304</v>
      </c>
      <c r="K571" s="250"/>
      <c r="L571" s="250">
        <v>149505.59</v>
      </c>
      <c r="M571" s="251">
        <f t="shared" si="24"/>
        <v>4.2056329084205167E-2</v>
      </c>
      <c r="N571" s="251">
        <f t="shared" si="25"/>
        <v>1.1810595282635956</v>
      </c>
      <c r="O571" s="250">
        <v>150532.74000000002</v>
      </c>
      <c r="P571" s="251">
        <f t="shared" si="26"/>
        <v>6.8703116719583748E-3</v>
      </c>
      <c r="Q571" s="251" t="s">
        <v>805</v>
      </c>
      <c r="R571" s="258"/>
      <c r="S571" s="258" t="s">
        <v>806</v>
      </c>
      <c r="T571" s="258" t="s">
        <v>807</v>
      </c>
      <c r="U571" s="282" t="s">
        <v>814</v>
      </c>
      <c r="V571" s="285">
        <v>239</v>
      </c>
      <c r="W571" s="286" t="s">
        <v>815</v>
      </c>
      <c r="X571" s="286" t="s">
        <v>816</v>
      </c>
      <c r="Y571" s="257"/>
    </row>
    <row r="572" spans="1:25" ht="12.75" customHeight="1" x14ac:dyDescent="0.2">
      <c r="A572" s="229" t="s">
        <v>705</v>
      </c>
      <c r="B572" s="247"/>
      <c r="C572" s="287">
        <v>559</v>
      </c>
      <c r="D572" s="324" t="s">
        <v>2002</v>
      </c>
      <c r="E572" s="324" t="s">
        <v>2003</v>
      </c>
      <c r="F572" s="324" t="s">
        <v>920</v>
      </c>
      <c r="G572" s="289" t="s">
        <v>707</v>
      </c>
      <c r="H572" s="290">
        <v>0</v>
      </c>
      <c r="I572" s="290"/>
      <c r="J572" s="290">
        <v>0</v>
      </c>
      <c r="K572" s="290"/>
      <c r="L572" s="290">
        <v>0</v>
      </c>
      <c r="M572" s="291" t="str">
        <f t="shared" si="24"/>
        <v>NA</v>
      </c>
      <c r="N572" s="291" t="str">
        <f t="shared" si="25"/>
        <v>NA</v>
      </c>
      <c r="O572" s="290">
        <v>0</v>
      </c>
      <c r="P572" s="291" t="str">
        <f t="shared" si="26"/>
        <v>NA</v>
      </c>
      <c r="Q572" s="291" t="s">
        <v>707</v>
      </c>
      <c r="R572" s="292" t="s">
        <v>831</v>
      </c>
      <c r="S572" s="293" t="s">
        <v>832</v>
      </c>
      <c r="T572" s="293" t="s">
        <v>832</v>
      </c>
      <c r="U572" s="293" t="s">
        <v>832</v>
      </c>
      <c r="V572" s="294" t="s">
        <v>809</v>
      </c>
      <c r="W572" s="295" t="s">
        <v>809</v>
      </c>
      <c r="X572" s="295" t="s">
        <v>809</v>
      </c>
      <c r="Y572" s="257"/>
    </row>
    <row r="573" spans="1:25" ht="12.75" customHeight="1" x14ac:dyDescent="0.2">
      <c r="A573" s="229" t="s">
        <v>705</v>
      </c>
      <c r="B573" s="247"/>
      <c r="C573" s="280">
        <v>560</v>
      </c>
      <c r="D573" s="249" t="s">
        <v>2004</v>
      </c>
      <c r="E573" s="249" t="s">
        <v>2005</v>
      </c>
      <c r="F573" s="249" t="s">
        <v>1064</v>
      </c>
      <c r="G573" s="281" t="s">
        <v>813</v>
      </c>
      <c r="H573" s="250">
        <v>58618.380000000005</v>
      </c>
      <c r="I573" s="250"/>
      <c r="J573" s="250">
        <v>56153.13</v>
      </c>
      <c r="K573" s="250"/>
      <c r="L573" s="250">
        <v>62322.039999999994</v>
      </c>
      <c r="M573" s="251">
        <f t="shared" si="24"/>
        <v>4.2055921709197815E-2</v>
      </c>
      <c r="N573" s="251">
        <f t="shared" si="25"/>
        <v>0.10985870244454755</v>
      </c>
      <c r="O573" s="250">
        <v>65049.69</v>
      </c>
      <c r="P573" s="251">
        <f t="shared" si="26"/>
        <v>4.376702046338677E-2</v>
      </c>
      <c r="Q573" s="251" t="s">
        <v>805</v>
      </c>
      <c r="R573" s="258"/>
      <c r="S573" s="258" t="s">
        <v>806</v>
      </c>
      <c r="T573" s="258" t="s">
        <v>807</v>
      </c>
      <c r="U573" s="282" t="s">
        <v>814</v>
      </c>
      <c r="V573" s="285">
        <v>210</v>
      </c>
      <c r="W573" s="286" t="s">
        <v>815</v>
      </c>
      <c r="X573" s="286" t="s">
        <v>816</v>
      </c>
      <c r="Y573" s="257"/>
    </row>
    <row r="574" spans="1:25" ht="12.75" customHeight="1" x14ac:dyDescent="0.2">
      <c r="A574" s="229" t="s">
        <v>705</v>
      </c>
      <c r="B574" s="247"/>
      <c r="C574" s="280">
        <v>561</v>
      </c>
      <c r="D574" s="249" t="s">
        <v>2006</v>
      </c>
      <c r="E574" s="249" t="s">
        <v>2007</v>
      </c>
      <c r="F574" s="249" t="s">
        <v>1227</v>
      </c>
      <c r="G574" s="297" t="s">
        <v>707</v>
      </c>
      <c r="H574" s="250">
        <v>0</v>
      </c>
      <c r="I574" s="250"/>
      <c r="J574" s="250">
        <v>0</v>
      </c>
      <c r="K574" s="250"/>
      <c r="L574" s="250">
        <v>0</v>
      </c>
      <c r="M574" s="251" t="str">
        <f t="shared" si="24"/>
        <v>NA</v>
      </c>
      <c r="N574" s="251" t="str">
        <f t="shared" si="25"/>
        <v>NA</v>
      </c>
      <c r="O574" s="250">
        <v>0</v>
      </c>
      <c r="P574" s="251" t="str">
        <f t="shared" si="26"/>
        <v>NA</v>
      </c>
      <c r="Q574" s="298" t="s">
        <v>848</v>
      </c>
      <c r="R574" s="299" t="s">
        <v>849</v>
      </c>
      <c r="S574" s="299" t="s">
        <v>832</v>
      </c>
      <c r="T574" s="299" t="s">
        <v>832</v>
      </c>
      <c r="U574" s="299" t="s">
        <v>832</v>
      </c>
      <c r="V574" s="299" t="s">
        <v>832</v>
      </c>
      <c r="W574" s="299" t="s">
        <v>832</v>
      </c>
      <c r="X574" s="299" t="s">
        <v>832</v>
      </c>
      <c r="Y574" s="257"/>
    </row>
    <row r="575" spans="1:25" ht="12.75" customHeight="1" x14ac:dyDescent="0.2">
      <c r="A575" s="229" t="s">
        <v>705</v>
      </c>
      <c r="B575" s="247"/>
      <c r="C575" s="280">
        <v>562</v>
      </c>
      <c r="D575" s="249" t="s">
        <v>2008</v>
      </c>
      <c r="E575" s="249" t="s">
        <v>2009</v>
      </c>
      <c r="F575" s="249" t="s">
        <v>877</v>
      </c>
      <c r="G575" s="281" t="s">
        <v>813</v>
      </c>
      <c r="H575" s="250">
        <v>40798.370000000003</v>
      </c>
      <c r="I575" s="250"/>
      <c r="J575" s="250">
        <v>40982.977599999998</v>
      </c>
      <c r="K575" s="250"/>
      <c r="L575" s="250">
        <v>45554.1</v>
      </c>
      <c r="M575" s="251">
        <f t="shared" si="24"/>
        <v>4.524876851697647E-3</v>
      </c>
      <c r="N575" s="251">
        <f t="shared" si="25"/>
        <v>0.11153709827077085</v>
      </c>
      <c r="O575" s="250">
        <v>46812.08</v>
      </c>
      <c r="P575" s="251">
        <f t="shared" si="26"/>
        <v>2.7615077457352977E-2</v>
      </c>
      <c r="Q575" s="251" t="s">
        <v>805</v>
      </c>
      <c r="R575" s="258"/>
      <c r="S575" s="258" t="s">
        <v>806</v>
      </c>
      <c r="T575" s="258" t="s">
        <v>807</v>
      </c>
      <c r="U575" s="282" t="s">
        <v>823</v>
      </c>
      <c r="V575" s="285">
        <v>826</v>
      </c>
      <c r="W575" s="286" t="s">
        <v>824</v>
      </c>
      <c r="X575" s="286" t="s">
        <v>824</v>
      </c>
      <c r="Y575" s="257"/>
    </row>
    <row r="576" spans="1:25" ht="12.75" customHeight="1" x14ac:dyDescent="0.2">
      <c r="A576" s="229" t="s">
        <v>705</v>
      </c>
      <c r="B576" s="247"/>
      <c r="C576" s="280">
        <v>563</v>
      </c>
      <c r="D576" s="249" t="s">
        <v>2010</v>
      </c>
      <c r="E576" s="249" t="s">
        <v>2011</v>
      </c>
      <c r="F576" s="249" t="s">
        <v>855</v>
      </c>
      <c r="G576" s="297" t="s">
        <v>707</v>
      </c>
      <c r="H576" s="250">
        <v>0</v>
      </c>
      <c r="I576" s="250"/>
      <c r="J576" s="250">
        <v>0</v>
      </c>
      <c r="K576" s="250"/>
      <c r="L576" s="250">
        <v>0</v>
      </c>
      <c r="M576" s="251" t="str">
        <f t="shared" si="24"/>
        <v>NA</v>
      </c>
      <c r="N576" s="251" t="str">
        <f t="shared" si="25"/>
        <v>NA</v>
      </c>
      <c r="O576" s="250">
        <v>0</v>
      </c>
      <c r="P576" s="251" t="str">
        <f t="shared" si="26"/>
        <v>NA</v>
      </c>
      <c r="Q576" s="298" t="s">
        <v>848</v>
      </c>
      <c r="R576" s="299" t="s">
        <v>849</v>
      </c>
      <c r="S576" s="299" t="s">
        <v>832</v>
      </c>
      <c r="T576" s="299" t="s">
        <v>832</v>
      </c>
      <c r="U576" s="299" t="s">
        <v>832</v>
      </c>
      <c r="V576" s="299" t="s">
        <v>832</v>
      </c>
      <c r="W576" s="299" t="s">
        <v>832</v>
      </c>
      <c r="X576" s="299" t="s">
        <v>832</v>
      </c>
      <c r="Y576" s="257"/>
    </row>
    <row r="577" spans="1:25" ht="12.75" customHeight="1" x14ac:dyDescent="0.2">
      <c r="A577" s="229" t="s">
        <v>705</v>
      </c>
      <c r="B577" s="247"/>
      <c r="C577" s="280">
        <v>564</v>
      </c>
      <c r="D577" s="249" t="s">
        <v>2012</v>
      </c>
      <c r="E577" s="249" t="s">
        <v>2013</v>
      </c>
      <c r="F577" s="249" t="s">
        <v>1374</v>
      </c>
      <c r="G577" s="281" t="s">
        <v>813</v>
      </c>
      <c r="H577" s="250">
        <v>84465.07</v>
      </c>
      <c r="I577" s="250"/>
      <c r="J577" s="250">
        <v>22463.893700000001</v>
      </c>
      <c r="K577" s="250"/>
      <c r="L577" s="250">
        <v>14875.369999999999</v>
      </c>
      <c r="M577" s="251">
        <f t="shared" si="24"/>
        <v>0.73404516565249989</v>
      </c>
      <c r="N577" s="251">
        <f t="shared" si="25"/>
        <v>0.3378098116623478</v>
      </c>
      <c r="O577" s="250">
        <v>15855.03</v>
      </c>
      <c r="P577" s="251">
        <f t="shared" si="26"/>
        <v>6.5857857653288734E-2</v>
      </c>
      <c r="Q577" s="251" t="s">
        <v>805</v>
      </c>
      <c r="R577" s="258"/>
      <c r="S577" s="258" t="s">
        <v>904</v>
      </c>
      <c r="T577" s="258" t="s">
        <v>807</v>
      </c>
      <c r="U577" s="282" t="s">
        <v>814</v>
      </c>
      <c r="V577" s="285">
        <v>106</v>
      </c>
      <c r="W577" s="286" t="s">
        <v>824</v>
      </c>
      <c r="X577" s="286" t="s">
        <v>824</v>
      </c>
      <c r="Y577" s="257"/>
    </row>
    <row r="578" spans="1:25" ht="12.75" customHeight="1" x14ac:dyDescent="0.2">
      <c r="A578" s="229" t="s">
        <v>705</v>
      </c>
      <c r="B578" s="247"/>
      <c r="C578" s="280">
        <v>565</v>
      </c>
      <c r="D578" s="249" t="s">
        <v>2014</v>
      </c>
      <c r="E578" s="249" t="s">
        <v>2015</v>
      </c>
      <c r="F578" s="249" t="s">
        <v>852</v>
      </c>
      <c r="G578" s="297" t="s">
        <v>707</v>
      </c>
      <c r="H578" s="250">
        <v>0</v>
      </c>
      <c r="I578" s="250"/>
      <c r="J578" s="250">
        <v>0</v>
      </c>
      <c r="K578" s="250"/>
      <c r="L578" s="250">
        <v>0</v>
      </c>
      <c r="M578" s="251" t="str">
        <f t="shared" si="24"/>
        <v>NA</v>
      </c>
      <c r="N578" s="251" t="str">
        <f t="shared" si="25"/>
        <v>NA</v>
      </c>
      <c r="O578" s="250">
        <v>0</v>
      </c>
      <c r="P578" s="251" t="str">
        <f t="shared" si="26"/>
        <v>NA</v>
      </c>
      <c r="Q578" s="298" t="s">
        <v>848</v>
      </c>
      <c r="R578" s="299" t="s">
        <v>849</v>
      </c>
      <c r="S578" s="299" t="s">
        <v>832</v>
      </c>
      <c r="T578" s="299" t="s">
        <v>832</v>
      </c>
      <c r="U578" s="299" t="s">
        <v>832</v>
      </c>
      <c r="V578" s="299" t="s">
        <v>832</v>
      </c>
      <c r="W578" s="299" t="s">
        <v>832</v>
      </c>
      <c r="X578" s="299" t="s">
        <v>832</v>
      </c>
      <c r="Y578" s="257"/>
    </row>
    <row r="579" spans="1:25" ht="12.75" customHeight="1" x14ac:dyDescent="0.2">
      <c r="A579" s="229" t="s">
        <v>705</v>
      </c>
      <c r="B579" s="247"/>
      <c r="C579" s="280">
        <v>566</v>
      </c>
      <c r="D579" s="249" t="s">
        <v>2016</v>
      </c>
      <c r="E579" s="249" t="s">
        <v>2017</v>
      </c>
      <c r="F579" s="249" t="s">
        <v>1165</v>
      </c>
      <c r="G579" s="281" t="s">
        <v>804</v>
      </c>
      <c r="H579" s="250">
        <v>788637.88</v>
      </c>
      <c r="I579" s="250"/>
      <c r="J579" s="250">
        <v>755470.85880000005</v>
      </c>
      <c r="K579" s="250"/>
      <c r="L579" s="250">
        <v>766638.98</v>
      </c>
      <c r="M579" s="251">
        <f t="shared" si="24"/>
        <v>4.2056084346341518E-2</v>
      </c>
      <c r="N579" s="251">
        <f t="shared" si="25"/>
        <v>1.4782994035983769E-2</v>
      </c>
      <c r="O579" s="250">
        <v>822845.42999999993</v>
      </c>
      <c r="P579" s="251">
        <f t="shared" si="26"/>
        <v>7.3315408512100388E-2</v>
      </c>
      <c r="Q579" s="251" t="s">
        <v>805</v>
      </c>
      <c r="R579" s="258"/>
      <c r="S579" s="258" t="s">
        <v>925</v>
      </c>
      <c r="T579" s="258" t="s">
        <v>908</v>
      </c>
      <c r="U579" s="282" t="s">
        <v>1992</v>
      </c>
      <c r="V579" s="283" t="s">
        <v>809</v>
      </c>
      <c r="W579" s="284" t="s">
        <v>809</v>
      </c>
      <c r="X579" s="284" t="s">
        <v>809</v>
      </c>
      <c r="Y579" s="257"/>
    </row>
    <row r="580" spans="1:25" ht="12.75" customHeight="1" x14ac:dyDescent="0.2">
      <c r="A580" s="229" t="s">
        <v>705</v>
      </c>
      <c r="B580" s="247"/>
      <c r="C580" s="280">
        <v>567</v>
      </c>
      <c r="D580" s="249" t="s">
        <v>2018</v>
      </c>
      <c r="E580" s="249" t="s">
        <v>2019</v>
      </c>
      <c r="F580" s="249" t="s">
        <v>1067</v>
      </c>
      <c r="G580" s="281" t="s">
        <v>804</v>
      </c>
      <c r="H580" s="250">
        <v>131833.53</v>
      </c>
      <c r="I580" s="250"/>
      <c r="J580" s="250">
        <v>126289.11639999998</v>
      </c>
      <c r="K580" s="250"/>
      <c r="L580" s="250">
        <v>131833.74000000002</v>
      </c>
      <c r="M580" s="251">
        <f t="shared" si="24"/>
        <v>4.2056171901033175E-2</v>
      </c>
      <c r="N580" s="251">
        <f t="shared" si="25"/>
        <v>4.3904207726328158E-2</v>
      </c>
      <c r="O580" s="250">
        <v>152997.82</v>
      </c>
      <c r="P580" s="251">
        <f t="shared" si="26"/>
        <v>0.16053614196183758</v>
      </c>
      <c r="Q580" s="251" t="s">
        <v>805</v>
      </c>
      <c r="R580" s="258"/>
      <c r="S580" s="258" t="s">
        <v>806</v>
      </c>
      <c r="T580" s="299" t="s">
        <v>809</v>
      </c>
      <c r="U580" s="282" t="s">
        <v>1103</v>
      </c>
      <c r="V580" s="285">
        <v>824</v>
      </c>
      <c r="W580" s="286" t="s">
        <v>824</v>
      </c>
      <c r="X580" s="286" t="s">
        <v>824</v>
      </c>
      <c r="Y580" s="257"/>
    </row>
    <row r="581" spans="1:25" ht="12.75" customHeight="1" x14ac:dyDescent="0.2">
      <c r="A581" s="229" t="s">
        <v>705</v>
      </c>
      <c r="B581" s="247"/>
      <c r="C581" s="280">
        <v>568</v>
      </c>
      <c r="D581" s="249" t="s">
        <v>2020</v>
      </c>
      <c r="E581" s="249" t="s">
        <v>2021</v>
      </c>
      <c r="F581" s="249" t="s">
        <v>1198</v>
      </c>
      <c r="G581" s="297" t="s">
        <v>707</v>
      </c>
      <c r="H581" s="250">
        <v>0</v>
      </c>
      <c r="I581" s="250"/>
      <c r="J581" s="250">
        <v>0</v>
      </c>
      <c r="K581" s="250"/>
      <c r="L581" s="250">
        <v>0</v>
      </c>
      <c r="M581" s="251" t="str">
        <f t="shared" si="24"/>
        <v>NA</v>
      </c>
      <c r="N581" s="251" t="str">
        <f t="shared" si="25"/>
        <v>NA</v>
      </c>
      <c r="O581" s="250">
        <v>0</v>
      </c>
      <c r="P581" s="251" t="str">
        <f t="shared" si="26"/>
        <v>NA</v>
      </c>
      <c r="Q581" s="298" t="s">
        <v>848</v>
      </c>
      <c r="R581" s="299" t="s">
        <v>849</v>
      </c>
      <c r="S581" s="299" t="s">
        <v>832</v>
      </c>
      <c r="T581" s="299" t="s">
        <v>832</v>
      </c>
      <c r="U581" s="299" t="s">
        <v>832</v>
      </c>
      <c r="V581" s="299" t="s">
        <v>832</v>
      </c>
      <c r="W581" s="299" t="s">
        <v>832</v>
      </c>
      <c r="X581" s="299" t="s">
        <v>832</v>
      </c>
      <c r="Y581" s="257"/>
    </row>
    <row r="582" spans="1:25" ht="12.75" customHeight="1" x14ac:dyDescent="0.2">
      <c r="A582" s="229" t="s">
        <v>705</v>
      </c>
      <c r="B582" s="247"/>
      <c r="C582" s="300">
        <v>569</v>
      </c>
      <c r="D582" s="327" t="s">
        <v>2022</v>
      </c>
      <c r="E582" s="327" t="s">
        <v>2023</v>
      </c>
      <c r="F582" s="327" t="s">
        <v>877</v>
      </c>
      <c r="G582" s="302" t="s">
        <v>707</v>
      </c>
      <c r="H582" s="303">
        <v>0</v>
      </c>
      <c r="I582" s="303"/>
      <c r="J582" s="303">
        <v>0</v>
      </c>
      <c r="K582" s="303"/>
      <c r="L582" s="303">
        <v>0</v>
      </c>
      <c r="M582" s="304" t="str">
        <f t="shared" si="24"/>
        <v>NA</v>
      </c>
      <c r="N582" s="304" t="str">
        <f t="shared" si="25"/>
        <v>NA</v>
      </c>
      <c r="O582" s="303">
        <v>0</v>
      </c>
      <c r="P582" s="304" t="str">
        <f t="shared" si="26"/>
        <v>NA</v>
      </c>
      <c r="Q582" s="304" t="s">
        <v>707</v>
      </c>
      <c r="R582" s="305" t="s">
        <v>887</v>
      </c>
      <c r="S582" s="306" t="s">
        <v>832</v>
      </c>
      <c r="T582" s="306" t="s">
        <v>832</v>
      </c>
      <c r="U582" s="306" t="s">
        <v>832</v>
      </c>
      <c r="V582" s="307" t="s">
        <v>809</v>
      </c>
      <c r="W582" s="308" t="s">
        <v>809</v>
      </c>
      <c r="X582" s="308" t="s">
        <v>809</v>
      </c>
      <c r="Y582" s="257"/>
    </row>
    <row r="583" spans="1:25" ht="12.75" customHeight="1" x14ac:dyDescent="0.2">
      <c r="A583" s="229" t="s">
        <v>705</v>
      </c>
      <c r="B583" s="247"/>
      <c r="C583" s="280">
        <v>570</v>
      </c>
      <c r="D583" s="249" t="s">
        <v>2024</v>
      </c>
      <c r="E583" s="249" t="s">
        <v>2025</v>
      </c>
      <c r="F583" s="249" t="s">
        <v>877</v>
      </c>
      <c r="G583" s="281"/>
      <c r="H583" s="250">
        <v>5919.97</v>
      </c>
      <c r="I583" s="250"/>
      <c r="J583" s="250">
        <v>20162.8</v>
      </c>
      <c r="K583" s="250"/>
      <c r="L583" s="250">
        <v>15964.36</v>
      </c>
      <c r="M583" s="251">
        <f t="shared" si="24"/>
        <v>2.4058956379846514</v>
      </c>
      <c r="N583" s="251">
        <f t="shared" si="25"/>
        <v>0.20822703195984679</v>
      </c>
      <c r="O583" s="250">
        <v>17513.96</v>
      </c>
      <c r="P583" s="251">
        <f t="shared" si="26"/>
        <v>9.7066214993898808E-2</v>
      </c>
      <c r="Q583" s="251" t="s">
        <v>805</v>
      </c>
      <c r="R583" s="258"/>
      <c r="S583" s="258" t="s">
        <v>840</v>
      </c>
      <c r="T583" s="258" t="s">
        <v>841</v>
      </c>
      <c r="U583" s="282" t="s">
        <v>841</v>
      </c>
      <c r="V583" s="285">
        <v>819</v>
      </c>
      <c r="W583" s="286" t="s">
        <v>912</v>
      </c>
      <c r="X583" s="286" t="s">
        <v>912</v>
      </c>
      <c r="Y583" s="257"/>
    </row>
    <row r="584" spans="1:25" ht="12.75" customHeight="1" x14ac:dyDescent="0.2">
      <c r="A584" s="229" t="s">
        <v>705</v>
      </c>
      <c r="B584" s="247"/>
      <c r="C584" s="280">
        <v>571</v>
      </c>
      <c r="D584" s="249" t="s">
        <v>2026</v>
      </c>
      <c r="E584" s="249" t="s">
        <v>2027</v>
      </c>
      <c r="F584" s="249" t="s">
        <v>877</v>
      </c>
      <c r="G584" s="281" t="s">
        <v>813</v>
      </c>
      <c r="H584" s="250">
        <v>258836.87</v>
      </c>
      <c r="I584" s="250"/>
      <c r="J584" s="250">
        <v>154925.38150000002</v>
      </c>
      <c r="K584" s="250"/>
      <c r="L584" s="250">
        <v>161732.74</v>
      </c>
      <c r="M584" s="251">
        <f t="shared" si="24"/>
        <v>0.40145551327366918</v>
      </c>
      <c r="N584" s="251">
        <f t="shared" si="25"/>
        <v>4.3939594881681622E-2</v>
      </c>
      <c r="O584" s="250">
        <v>161998.95000000001</v>
      </c>
      <c r="P584" s="251">
        <f t="shared" si="26"/>
        <v>1.6459870771992175E-3</v>
      </c>
      <c r="Q584" s="251" t="s">
        <v>805</v>
      </c>
      <c r="R584" s="258"/>
      <c r="S584" s="258" t="s">
        <v>806</v>
      </c>
      <c r="T584" s="258" t="s">
        <v>807</v>
      </c>
      <c r="U584" s="282" t="s">
        <v>814</v>
      </c>
      <c r="V584" s="285">
        <v>255</v>
      </c>
      <c r="W584" s="286" t="s">
        <v>816</v>
      </c>
      <c r="X584" s="286" t="s">
        <v>824</v>
      </c>
      <c r="Y584" s="257"/>
    </row>
    <row r="585" spans="1:25" ht="12.75" customHeight="1" x14ac:dyDescent="0.2">
      <c r="A585" s="229" t="s">
        <v>705</v>
      </c>
      <c r="B585" s="247"/>
      <c r="C585" s="280">
        <v>572</v>
      </c>
      <c r="D585" s="249" t="s">
        <v>2028</v>
      </c>
      <c r="E585" s="249" t="s">
        <v>2029</v>
      </c>
      <c r="F585" s="249" t="s">
        <v>877</v>
      </c>
      <c r="G585" s="281"/>
      <c r="H585" s="250">
        <v>0</v>
      </c>
      <c r="I585" s="250"/>
      <c r="J585" s="250">
        <v>24353.781999999999</v>
      </c>
      <c r="K585" s="250"/>
      <c r="L585" s="250">
        <v>25423.34</v>
      </c>
      <c r="M585" s="251" t="str">
        <f t="shared" si="24"/>
        <v>NA</v>
      </c>
      <c r="N585" s="251">
        <f t="shared" si="25"/>
        <v>4.3917531987434269E-2</v>
      </c>
      <c r="O585" s="250">
        <v>27718.880000000001</v>
      </c>
      <c r="P585" s="251">
        <f t="shared" si="26"/>
        <v>9.0292620875148624E-2</v>
      </c>
      <c r="Q585" s="251" t="s">
        <v>805</v>
      </c>
      <c r="R585" s="258"/>
      <c r="S585" s="258" t="s">
        <v>840</v>
      </c>
      <c r="T585" s="299" t="s">
        <v>809</v>
      </c>
      <c r="U585" s="282" t="s">
        <v>841</v>
      </c>
      <c r="V585" s="285">
        <v>518</v>
      </c>
      <c r="W585" s="286" t="s">
        <v>912</v>
      </c>
      <c r="X585" s="286" t="s">
        <v>912</v>
      </c>
      <c r="Y585" s="257"/>
    </row>
    <row r="586" spans="1:25" ht="12.75" customHeight="1" x14ac:dyDescent="0.2">
      <c r="A586" s="229" t="s">
        <v>705</v>
      </c>
      <c r="B586" s="247"/>
      <c r="C586" s="280">
        <v>573</v>
      </c>
      <c r="D586" s="249" t="s">
        <v>2030</v>
      </c>
      <c r="E586" s="249" t="s">
        <v>2031</v>
      </c>
      <c r="F586" s="249" t="s">
        <v>877</v>
      </c>
      <c r="G586" s="281" t="s">
        <v>813</v>
      </c>
      <c r="H586" s="250">
        <v>512309.76000000007</v>
      </c>
      <c r="I586" s="250"/>
      <c r="J586" s="250">
        <v>484710.27519999997</v>
      </c>
      <c r="K586" s="250"/>
      <c r="L586" s="250">
        <v>505997.59</v>
      </c>
      <c r="M586" s="251">
        <f t="shared" si="24"/>
        <v>5.3872650796268434E-2</v>
      </c>
      <c r="N586" s="251">
        <f t="shared" si="25"/>
        <v>4.3917605813527535E-2</v>
      </c>
      <c r="O586" s="250">
        <v>525185.7699999999</v>
      </c>
      <c r="P586" s="251">
        <f t="shared" si="26"/>
        <v>3.7921484962013113E-2</v>
      </c>
      <c r="Q586" s="251" t="s">
        <v>805</v>
      </c>
      <c r="R586" s="258"/>
      <c r="S586" s="258" t="s">
        <v>925</v>
      </c>
      <c r="T586" s="258" t="s">
        <v>908</v>
      </c>
      <c r="U586" s="282" t="s">
        <v>823</v>
      </c>
      <c r="V586" s="285">
        <v>1747</v>
      </c>
      <c r="W586" s="286" t="s">
        <v>912</v>
      </c>
      <c r="X586" s="286" t="s">
        <v>816</v>
      </c>
      <c r="Y586" s="257"/>
    </row>
    <row r="587" spans="1:25" ht="12.75" customHeight="1" x14ac:dyDescent="0.2">
      <c r="A587" s="229" t="s">
        <v>705</v>
      </c>
      <c r="B587" s="247"/>
      <c r="C587" s="280">
        <v>574</v>
      </c>
      <c r="D587" s="249" t="s">
        <v>2032</v>
      </c>
      <c r="E587" s="249" t="s">
        <v>2033</v>
      </c>
      <c r="F587" s="249" t="s">
        <v>877</v>
      </c>
      <c r="G587" s="281"/>
      <c r="H587" s="250">
        <v>62726.66</v>
      </c>
      <c r="I587" s="250"/>
      <c r="J587" s="250">
        <v>27670.971000000001</v>
      </c>
      <c r="K587" s="250"/>
      <c r="L587" s="250">
        <v>47740.969999999994</v>
      </c>
      <c r="M587" s="251">
        <f t="shared" si="24"/>
        <v>0.55886426919590482</v>
      </c>
      <c r="N587" s="251">
        <f t="shared" si="25"/>
        <v>0.72530880828142941</v>
      </c>
      <c r="O587" s="250">
        <v>50371.27</v>
      </c>
      <c r="P587" s="251">
        <f t="shared" si="26"/>
        <v>5.5095235811086433E-2</v>
      </c>
      <c r="Q587" s="251" t="s">
        <v>805</v>
      </c>
      <c r="R587" s="258"/>
      <c r="S587" s="258" t="s">
        <v>840</v>
      </c>
      <c r="T587" s="258" t="s">
        <v>841</v>
      </c>
      <c r="U587" s="282" t="s">
        <v>841</v>
      </c>
      <c r="V587" s="285">
        <v>821</v>
      </c>
      <c r="W587" s="286" t="s">
        <v>824</v>
      </c>
      <c r="X587" s="286" t="s">
        <v>824</v>
      </c>
      <c r="Y587" s="257"/>
    </row>
    <row r="588" spans="1:25" ht="12.75" customHeight="1" x14ac:dyDescent="0.2">
      <c r="A588" s="229" t="s">
        <v>705</v>
      </c>
      <c r="B588" s="247"/>
      <c r="C588" s="280">
        <v>575</v>
      </c>
      <c r="D588" s="249" t="s">
        <v>2034</v>
      </c>
      <c r="E588" s="249" t="s">
        <v>2035</v>
      </c>
      <c r="F588" s="249" t="s">
        <v>877</v>
      </c>
      <c r="G588" s="281" t="s">
        <v>813</v>
      </c>
      <c r="H588" s="250">
        <v>81052.720000000016</v>
      </c>
      <c r="I588" s="250"/>
      <c r="J588" s="250">
        <v>65285.923800000011</v>
      </c>
      <c r="K588" s="250"/>
      <c r="L588" s="250">
        <v>66205.429999999993</v>
      </c>
      <c r="M588" s="251">
        <f t="shared" si="24"/>
        <v>0.19452519545303354</v>
      </c>
      <c r="N588" s="251">
        <f t="shared" si="25"/>
        <v>1.4084294844579981E-2</v>
      </c>
      <c r="O588" s="250">
        <v>68128.539999999994</v>
      </c>
      <c r="P588" s="251">
        <f t="shared" si="26"/>
        <v>2.904761739331654E-2</v>
      </c>
      <c r="Q588" s="251" t="s">
        <v>805</v>
      </c>
      <c r="R588" s="258"/>
      <c r="S588" s="258" t="s">
        <v>806</v>
      </c>
      <c r="T588" s="258" t="s">
        <v>807</v>
      </c>
      <c r="U588" s="282" t="s">
        <v>814</v>
      </c>
      <c r="V588" s="285">
        <v>299</v>
      </c>
      <c r="W588" s="286" t="s">
        <v>815</v>
      </c>
      <c r="X588" s="286" t="s">
        <v>816</v>
      </c>
      <c r="Y588" s="257"/>
    </row>
    <row r="589" spans="1:25" ht="12.75" customHeight="1" x14ac:dyDescent="0.2">
      <c r="A589" s="229" t="s">
        <v>705</v>
      </c>
      <c r="B589" s="247"/>
      <c r="C589" s="280">
        <v>576</v>
      </c>
      <c r="D589" s="249" t="s">
        <v>2036</v>
      </c>
      <c r="E589" s="249" t="s">
        <v>2037</v>
      </c>
      <c r="F589" s="249" t="s">
        <v>931</v>
      </c>
      <c r="G589" s="281" t="s">
        <v>813</v>
      </c>
      <c r="H589" s="250">
        <v>23856.739999999998</v>
      </c>
      <c r="I589" s="250"/>
      <c r="J589" s="250">
        <v>22853.424900000002</v>
      </c>
      <c r="K589" s="250"/>
      <c r="L589" s="250">
        <v>23857.09</v>
      </c>
      <c r="M589" s="251">
        <f t="shared" si="24"/>
        <v>4.2055834116480131E-2</v>
      </c>
      <c r="N589" s="251">
        <f t="shared" si="25"/>
        <v>4.3917491771659933E-2</v>
      </c>
      <c r="O589" s="250">
        <v>27523.439999999999</v>
      </c>
      <c r="P589" s="251">
        <f t="shared" si="26"/>
        <v>0.15367968180528299</v>
      </c>
      <c r="Q589" s="251" t="s">
        <v>805</v>
      </c>
      <c r="R589" s="258"/>
      <c r="S589" s="258" t="s">
        <v>806</v>
      </c>
      <c r="T589" s="299" t="s">
        <v>809</v>
      </c>
      <c r="U589" s="282" t="s">
        <v>814</v>
      </c>
      <c r="V589" s="283" t="s">
        <v>809</v>
      </c>
      <c r="W589" s="284" t="s">
        <v>809</v>
      </c>
      <c r="X589" s="284" t="s">
        <v>809</v>
      </c>
      <c r="Y589" s="257"/>
    </row>
    <row r="590" spans="1:25" ht="12.75" customHeight="1" x14ac:dyDescent="0.2">
      <c r="A590" s="229" t="s">
        <v>705</v>
      </c>
      <c r="B590" s="247"/>
      <c r="C590" s="280">
        <v>577</v>
      </c>
      <c r="D590" s="249" t="s">
        <v>2038</v>
      </c>
      <c r="E590" s="249" t="s">
        <v>2039</v>
      </c>
      <c r="F590" s="249" t="s">
        <v>890</v>
      </c>
      <c r="G590" s="281" t="s">
        <v>813</v>
      </c>
      <c r="H590" s="250">
        <v>17678.91</v>
      </c>
      <c r="I590" s="250"/>
      <c r="J590" s="250">
        <v>16935.399300000001</v>
      </c>
      <c r="K590" s="250"/>
      <c r="L590" s="250">
        <v>27578.21</v>
      </c>
      <c r="M590" s="251">
        <f t="shared" ref="M590:M653" si="27">IF(H590&gt;0,ABS((J590-H590)/H590),"NA")</f>
        <v>4.2056365465970406E-2</v>
      </c>
      <c r="N590" s="251">
        <f t="shared" ref="N590:N653" si="28">IF(J590&gt;0,ABS((L590-J590)/J590),"NA")</f>
        <v>0.62843577003820617</v>
      </c>
      <c r="O590" s="250">
        <v>28756.590000000004</v>
      </c>
      <c r="P590" s="251">
        <f t="shared" ref="P590:P653" si="29">IF(L590&gt;0,ABS((O590-L590)/L590),"NA")</f>
        <v>4.272866150486216E-2</v>
      </c>
      <c r="Q590" s="251" t="s">
        <v>805</v>
      </c>
      <c r="R590" s="258"/>
      <c r="S590" s="258" t="s">
        <v>806</v>
      </c>
      <c r="T590" s="258" t="s">
        <v>807</v>
      </c>
      <c r="U590" s="282" t="s">
        <v>814</v>
      </c>
      <c r="V590" s="285">
        <v>81</v>
      </c>
      <c r="W590" s="286" t="s">
        <v>816</v>
      </c>
      <c r="X590" s="286" t="s">
        <v>816</v>
      </c>
      <c r="Y590" s="257"/>
    </row>
    <row r="591" spans="1:25" ht="12.75" customHeight="1" x14ac:dyDescent="0.2">
      <c r="A591" s="229" t="s">
        <v>705</v>
      </c>
      <c r="B591" s="247"/>
      <c r="C591" s="280">
        <v>578</v>
      </c>
      <c r="D591" s="249" t="s">
        <v>2040</v>
      </c>
      <c r="E591" s="249" t="s">
        <v>2041</v>
      </c>
      <c r="F591" s="249" t="s">
        <v>869</v>
      </c>
      <c r="G591" s="281" t="s">
        <v>813</v>
      </c>
      <c r="H591" s="250">
        <v>40788.680000000008</v>
      </c>
      <c r="I591" s="250"/>
      <c r="J591" s="250">
        <v>39073.269100000005</v>
      </c>
      <c r="K591" s="250"/>
      <c r="L591" s="250">
        <v>45454.12999999999</v>
      </c>
      <c r="M591" s="251">
        <f t="shared" si="27"/>
        <v>4.2056053297140343E-2</v>
      </c>
      <c r="N591" s="251">
        <f t="shared" si="28"/>
        <v>0.16330501764952102</v>
      </c>
      <c r="O591" s="250">
        <v>46428.630000000005</v>
      </c>
      <c r="P591" s="251">
        <f t="shared" si="29"/>
        <v>2.1439195954251346E-2</v>
      </c>
      <c r="Q591" s="251" t="s">
        <v>805</v>
      </c>
      <c r="R591" s="258"/>
      <c r="S591" s="258" t="s">
        <v>806</v>
      </c>
      <c r="T591" s="258" t="s">
        <v>807</v>
      </c>
      <c r="U591" s="282" t="s">
        <v>823</v>
      </c>
      <c r="V591" s="285">
        <v>824</v>
      </c>
      <c r="W591" s="286" t="s">
        <v>824</v>
      </c>
      <c r="X591" s="286" t="s">
        <v>824</v>
      </c>
      <c r="Y591" s="257"/>
    </row>
    <row r="592" spans="1:25" ht="12.75" customHeight="1" x14ac:dyDescent="0.2">
      <c r="A592" s="229" t="s">
        <v>705</v>
      </c>
      <c r="B592" s="247"/>
      <c r="C592" s="280">
        <v>579</v>
      </c>
      <c r="D592" s="249" t="s">
        <v>2042</v>
      </c>
      <c r="E592" s="249" t="s">
        <v>2043</v>
      </c>
      <c r="F592" s="249" t="s">
        <v>1043</v>
      </c>
      <c r="G592" s="281" t="s">
        <v>813</v>
      </c>
      <c r="H592" s="250">
        <v>22077.55</v>
      </c>
      <c r="I592" s="250"/>
      <c r="J592" s="250">
        <v>21149.059400000002</v>
      </c>
      <c r="K592" s="250"/>
      <c r="L592" s="250">
        <v>22077.78</v>
      </c>
      <c r="M592" s="251">
        <f t="shared" si="27"/>
        <v>4.2055871235712181E-2</v>
      </c>
      <c r="N592" s="251">
        <f t="shared" si="28"/>
        <v>4.391309241866316E-2</v>
      </c>
      <c r="O592" s="250">
        <v>23070.190000000002</v>
      </c>
      <c r="P592" s="251">
        <f t="shared" si="29"/>
        <v>4.4950624564607654E-2</v>
      </c>
      <c r="Q592" s="251" t="s">
        <v>805</v>
      </c>
      <c r="R592" s="258"/>
      <c r="S592" s="258" t="s">
        <v>806</v>
      </c>
      <c r="T592" s="299" t="s">
        <v>809</v>
      </c>
      <c r="U592" s="282" t="s">
        <v>814</v>
      </c>
      <c r="V592" s="285">
        <v>104</v>
      </c>
      <c r="W592" s="286" t="s">
        <v>815</v>
      </c>
      <c r="X592" s="286" t="s">
        <v>816</v>
      </c>
      <c r="Y592" s="257"/>
    </row>
    <row r="593" spans="1:25" ht="12.75" customHeight="1" x14ac:dyDescent="0.2">
      <c r="A593" s="229" t="s">
        <v>705</v>
      </c>
      <c r="B593" s="247"/>
      <c r="C593" s="287">
        <v>580</v>
      </c>
      <c r="D593" s="324" t="s">
        <v>2044</v>
      </c>
      <c r="E593" s="324" t="s">
        <v>2045</v>
      </c>
      <c r="F593" s="324" t="s">
        <v>847</v>
      </c>
      <c r="G593" s="289" t="s">
        <v>707</v>
      </c>
      <c r="H593" s="290">
        <v>0</v>
      </c>
      <c r="I593" s="290"/>
      <c r="J593" s="290">
        <v>0</v>
      </c>
      <c r="K593" s="290"/>
      <c r="L593" s="290">
        <v>0</v>
      </c>
      <c r="M593" s="291" t="str">
        <f t="shared" si="27"/>
        <v>NA</v>
      </c>
      <c r="N593" s="291" t="str">
        <f t="shared" si="28"/>
        <v>NA</v>
      </c>
      <c r="O593" s="290">
        <v>0</v>
      </c>
      <c r="P593" s="291" t="str">
        <f t="shared" si="29"/>
        <v>NA</v>
      </c>
      <c r="Q593" s="291" t="s">
        <v>707</v>
      </c>
      <c r="R593" s="292" t="s">
        <v>831</v>
      </c>
      <c r="S593" s="293" t="s">
        <v>832</v>
      </c>
      <c r="T593" s="293" t="s">
        <v>832</v>
      </c>
      <c r="U593" s="293" t="s">
        <v>832</v>
      </c>
      <c r="V593" s="294" t="s">
        <v>809</v>
      </c>
      <c r="W593" s="295" t="s">
        <v>809</v>
      </c>
      <c r="X593" s="295" t="s">
        <v>809</v>
      </c>
      <c r="Y593" s="257"/>
    </row>
    <row r="594" spans="1:25" ht="12.75" customHeight="1" x14ac:dyDescent="0.2">
      <c r="A594" s="229" t="s">
        <v>705</v>
      </c>
      <c r="B594" s="247"/>
      <c r="C594" s="280">
        <v>581</v>
      </c>
      <c r="D594" s="249" t="s">
        <v>2046</v>
      </c>
      <c r="E594" s="249" t="s">
        <v>2047</v>
      </c>
      <c r="F594" s="249" t="s">
        <v>886</v>
      </c>
      <c r="G594" s="281" t="s">
        <v>813</v>
      </c>
      <c r="H594" s="250">
        <v>177607.67999999999</v>
      </c>
      <c r="I594" s="250"/>
      <c r="J594" s="250">
        <v>140318.73639999999</v>
      </c>
      <c r="K594" s="250"/>
      <c r="L594" s="250">
        <v>189248.57</v>
      </c>
      <c r="M594" s="251">
        <f t="shared" si="27"/>
        <v>0.20995118904768081</v>
      </c>
      <c r="N594" s="251">
        <f t="shared" si="28"/>
        <v>0.34870491892485439</v>
      </c>
      <c r="O594" s="250">
        <v>197189.05000000002</v>
      </c>
      <c r="P594" s="251">
        <f t="shared" si="29"/>
        <v>4.1957939233041551E-2</v>
      </c>
      <c r="Q594" s="251" t="s">
        <v>805</v>
      </c>
      <c r="R594" s="258"/>
      <c r="S594" s="258" t="s">
        <v>806</v>
      </c>
      <c r="T594" s="258" t="s">
        <v>807</v>
      </c>
      <c r="U594" s="282" t="s">
        <v>823</v>
      </c>
      <c r="V594" s="285">
        <v>824</v>
      </c>
      <c r="W594" s="286" t="s">
        <v>815</v>
      </c>
      <c r="X594" s="286" t="s">
        <v>816</v>
      </c>
      <c r="Y594" s="257"/>
    </row>
    <row r="595" spans="1:25" ht="12.75" customHeight="1" x14ac:dyDescent="0.2">
      <c r="A595" s="229" t="s">
        <v>705</v>
      </c>
      <c r="B595" s="247"/>
      <c r="C595" s="280">
        <v>582</v>
      </c>
      <c r="D595" s="249" t="s">
        <v>2048</v>
      </c>
      <c r="E595" s="249" t="s">
        <v>2049</v>
      </c>
      <c r="F595" s="249" t="s">
        <v>931</v>
      </c>
      <c r="G595" s="281" t="s">
        <v>813</v>
      </c>
      <c r="H595" s="250">
        <v>88515.03</v>
      </c>
      <c r="I595" s="250"/>
      <c r="J595" s="250">
        <v>84792.428</v>
      </c>
      <c r="K595" s="250"/>
      <c r="L595" s="250">
        <v>88515.39</v>
      </c>
      <c r="M595" s="251">
        <f t="shared" si="27"/>
        <v>4.205615701649764E-2</v>
      </c>
      <c r="N595" s="251">
        <f t="shared" si="28"/>
        <v>4.3906774317159544E-2</v>
      </c>
      <c r="O595" s="250">
        <v>99196.39</v>
      </c>
      <c r="P595" s="251">
        <f t="shared" si="29"/>
        <v>0.12066828152708811</v>
      </c>
      <c r="Q595" s="251" t="s">
        <v>805</v>
      </c>
      <c r="R595" s="258"/>
      <c r="S595" s="258" t="s">
        <v>806</v>
      </c>
      <c r="T595" s="299" t="s">
        <v>809</v>
      </c>
      <c r="U595" s="282" t="s">
        <v>823</v>
      </c>
      <c r="V595" s="285">
        <v>824</v>
      </c>
      <c r="W595" s="286" t="s">
        <v>815</v>
      </c>
      <c r="X595" s="286" t="s">
        <v>816</v>
      </c>
      <c r="Y595" s="257"/>
    </row>
    <row r="596" spans="1:25" ht="12.75" customHeight="1" x14ac:dyDescent="0.2">
      <c r="A596" s="229" t="s">
        <v>705</v>
      </c>
      <c r="B596" s="247"/>
      <c r="C596" s="280">
        <v>583</v>
      </c>
      <c r="D596" s="296" t="s">
        <v>2050</v>
      </c>
      <c r="E596" s="296" t="s">
        <v>2051</v>
      </c>
      <c r="F596" s="296" t="s">
        <v>920</v>
      </c>
      <c r="G596" s="297" t="s">
        <v>707</v>
      </c>
      <c r="H596" s="250">
        <v>0</v>
      </c>
      <c r="I596" s="250"/>
      <c r="J596" s="250">
        <v>0</v>
      </c>
      <c r="K596" s="250"/>
      <c r="L596" s="250">
        <v>0</v>
      </c>
      <c r="M596" s="251" t="str">
        <f t="shared" si="27"/>
        <v>NA</v>
      </c>
      <c r="N596" s="251" t="str">
        <f t="shared" si="28"/>
        <v>NA</v>
      </c>
      <c r="O596" s="250">
        <v>0</v>
      </c>
      <c r="P596" s="251" t="str">
        <f t="shared" si="29"/>
        <v>NA</v>
      </c>
      <c r="Q596" s="298" t="s">
        <v>848</v>
      </c>
      <c r="R596" s="299" t="s">
        <v>849</v>
      </c>
      <c r="S596" s="299" t="s">
        <v>832</v>
      </c>
      <c r="T596" s="299" t="s">
        <v>832</v>
      </c>
      <c r="U596" s="299" t="s">
        <v>832</v>
      </c>
      <c r="V596" s="283" t="s">
        <v>809</v>
      </c>
      <c r="W596" s="284" t="s">
        <v>809</v>
      </c>
      <c r="X596" s="284" t="s">
        <v>809</v>
      </c>
      <c r="Y596" s="257"/>
    </row>
    <row r="597" spans="1:25" ht="12.75" customHeight="1" x14ac:dyDescent="0.2">
      <c r="A597" s="229" t="s">
        <v>705</v>
      </c>
      <c r="B597" s="247"/>
      <c r="C597" s="280">
        <v>584</v>
      </c>
      <c r="D597" s="249" t="s">
        <v>2052</v>
      </c>
      <c r="E597" s="249" t="s">
        <v>2053</v>
      </c>
      <c r="F597" s="249" t="s">
        <v>812</v>
      </c>
      <c r="G597" s="281"/>
      <c r="H597" s="250">
        <v>457122.49000000005</v>
      </c>
      <c r="I597" s="250"/>
      <c r="J597" s="250">
        <v>412998.24749999994</v>
      </c>
      <c r="K597" s="250"/>
      <c r="L597" s="250">
        <v>650033.45999999985</v>
      </c>
      <c r="M597" s="251">
        <f t="shared" si="27"/>
        <v>9.6526081007303102E-2</v>
      </c>
      <c r="N597" s="251">
        <f t="shared" si="28"/>
        <v>0.57393757463825545</v>
      </c>
      <c r="O597" s="250">
        <v>731953.01000000013</v>
      </c>
      <c r="P597" s="251">
        <f t="shared" si="29"/>
        <v>0.12602358961644883</v>
      </c>
      <c r="Q597" s="251" t="s">
        <v>805</v>
      </c>
      <c r="R597" s="258"/>
      <c r="S597" s="258" t="s">
        <v>925</v>
      </c>
      <c r="T597" s="258" t="s">
        <v>1359</v>
      </c>
      <c r="U597" s="282" t="s">
        <v>1092</v>
      </c>
      <c r="V597" s="285">
        <v>5133</v>
      </c>
      <c r="W597" s="286" t="s">
        <v>815</v>
      </c>
      <c r="X597" s="286" t="s">
        <v>816</v>
      </c>
      <c r="Y597" s="257"/>
    </row>
    <row r="598" spans="1:25" ht="12.75" customHeight="1" x14ac:dyDescent="0.2">
      <c r="A598" s="229" t="s">
        <v>705</v>
      </c>
      <c r="B598" s="247"/>
      <c r="C598" s="280">
        <v>585</v>
      </c>
      <c r="D598" s="249" t="s">
        <v>2054</v>
      </c>
      <c r="E598" s="249" t="s">
        <v>2055</v>
      </c>
      <c r="F598" s="249" t="s">
        <v>852</v>
      </c>
      <c r="G598" s="297" t="s">
        <v>707</v>
      </c>
      <c r="H598" s="250">
        <v>0</v>
      </c>
      <c r="I598" s="250"/>
      <c r="J598" s="250">
        <v>0</v>
      </c>
      <c r="K598" s="250"/>
      <c r="L598" s="250">
        <v>0</v>
      </c>
      <c r="M598" s="251" t="str">
        <f t="shared" si="27"/>
        <v>NA</v>
      </c>
      <c r="N598" s="251" t="str">
        <f t="shared" si="28"/>
        <v>NA</v>
      </c>
      <c r="O598" s="250">
        <v>0</v>
      </c>
      <c r="P598" s="251" t="str">
        <f t="shared" si="29"/>
        <v>NA</v>
      </c>
      <c r="Q598" s="298" t="s">
        <v>848</v>
      </c>
      <c r="R598" s="299" t="s">
        <v>849</v>
      </c>
      <c r="S598" s="299" t="s">
        <v>832</v>
      </c>
      <c r="T598" s="299" t="s">
        <v>832</v>
      </c>
      <c r="U598" s="299" t="s">
        <v>832</v>
      </c>
      <c r="V598" s="283" t="s">
        <v>809</v>
      </c>
      <c r="W598" s="284" t="s">
        <v>809</v>
      </c>
      <c r="X598" s="284" t="s">
        <v>809</v>
      </c>
      <c r="Y598" s="257"/>
    </row>
    <row r="599" spans="1:25" ht="12.75" customHeight="1" x14ac:dyDescent="0.2">
      <c r="A599" s="229" t="s">
        <v>705</v>
      </c>
      <c r="B599" s="247"/>
      <c r="C599" s="280">
        <v>586</v>
      </c>
      <c r="D599" s="249" t="s">
        <v>2056</v>
      </c>
      <c r="E599" s="249" t="s">
        <v>2057</v>
      </c>
      <c r="F599" s="249" t="s">
        <v>886</v>
      </c>
      <c r="G599" s="281" t="s">
        <v>813</v>
      </c>
      <c r="H599" s="250">
        <v>186342.46999999997</v>
      </c>
      <c r="I599" s="250"/>
      <c r="J599" s="250">
        <v>178505.64600000001</v>
      </c>
      <c r="K599" s="250"/>
      <c r="L599" s="250">
        <v>222007.19</v>
      </c>
      <c r="M599" s="251">
        <f t="shared" si="27"/>
        <v>4.2056027270648312E-2</v>
      </c>
      <c r="N599" s="251">
        <f t="shared" si="28"/>
        <v>0.24369842060906013</v>
      </c>
      <c r="O599" s="250">
        <v>232373.62</v>
      </c>
      <c r="P599" s="251">
        <f t="shared" si="29"/>
        <v>4.6694118330131526E-2</v>
      </c>
      <c r="Q599" s="251" t="s">
        <v>805</v>
      </c>
      <c r="R599" s="258"/>
      <c r="S599" s="258" t="s">
        <v>806</v>
      </c>
      <c r="T599" s="258" t="s">
        <v>807</v>
      </c>
      <c r="U599" s="282" t="s">
        <v>823</v>
      </c>
      <c r="V599" s="285">
        <v>824</v>
      </c>
      <c r="W599" s="286" t="s">
        <v>824</v>
      </c>
      <c r="X599" s="286" t="s">
        <v>824</v>
      </c>
      <c r="Y599" s="257"/>
    </row>
    <row r="600" spans="1:25" ht="12.75" customHeight="1" x14ac:dyDescent="0.2">
      <c r="A600" s="229" t="s">
        <v>705</v>
      </c>
      <c r="B600" s="247"/>
      <c r="C600" s="280">
        <v>587</v>
      </c>
      <c r="D600" s="249" t="s">
        <v>2058</v>
      </c>
      <c r="E600" s="249" t="s">
        <v>2059</v>
      </c>
      <c r="F600" s="249" t="s">
        <v>852</v>
      </c>
      <c r="G600" s="297" t="s">
        <v>707</v>
      </c>
      <c r="H600" s="250">
        <v>0</v>
      </c>
      <c r="I600" s="250"/>
      <c r="J600" s="250">
        <v>0</v>
      </c>
      <c r="K600" s="250"/>
      <c r="L600" s="250">
        <v>0</v>
      </c>
      <c r="M600" s="251" t="str">
        <f t="shared" si="27"/>
        <v>NA</v>
      </c>
      <c r="N600" s="251" t="str">
        <f t="shared" si="28"/>
        <v>NA</v>
      </c>
      <c r="O600" s="250">
        <v>0</v>
      </c>
      <c r="P600" s="251" t="str">
        <f t="shared" si="29"/>
        <v>NA</v>
      </c>
      <c r="Q600" s="298" t="s">
        <v>848</v>
      </c>
      <c r="R600" s="299" t="s">
        <v>849</v>
      </c>
      <c r="S600" s="299" t="s">
        <v>832</v>
      </c>
      <c r="T600" s="299" t="s">
        <v>832</v>
      </c>
      <c r="U600" s="299" t="s">
        <v>832</v>
      </c>
      <c r="V600" s="299" t="s">
        <v>832</v>
      </c>
      <c r="W600" s="299" t="s">
        <v>832</v>
      </c>
      <c r="X600" s="299" t="s">
        <v>832</v>
      </c>
      <c r="Y600" s="257"/>
    </row>
    <row r="601" spans="1:25" ht="12.75" customHeight="1" x14ac:dyDescent="0.2">
      <c r="A601" s="229" t="s">
        <v>705</v>
      </c>
      <c r="B601" s="247"/>
      <c r="C601" s="280">
        <v>588</v>
      </c>
      <c r="D601" s="249" t="s">
        <v>2060</v>
      </c>
      <c r="E601" s="249" t="s">
        <v>2061</v>
      </c>
      <c r="F601" s="249" t="s">
        <v>858</v>
      </c>
      <c r="G601" s="281" t="s">
        <v>813</v>
      </c>
      <c r="H601" s="250">
        <v>11311.99</v>
      </c>
      <c r="I601" s="250"/>
      <c r="J601" s="250">
        <v>25308.586900000002</v>
      </c>
      <c r="K601" s="250"/>
      <c r="L601" s="250">
        <v>28464.32</v>
      </c>
      <c r="M601" s="251">
        <f t="shared" si="27"/>
        <v>1.237324016375545</v>
      </c>
      <c r="N601" s="251">
        <f t="shared" si="28"/>
        <v>0.12469021334415148</v>
      </c>
      <c r="O601" s="250">
        <v>29368.25</v>
      </c>
      <c r="P601" s="251">
        <f t="shared" si="29"/>
        <v>3.1756599138851739E-2</v>
      </c>
      <c r="Q601" s="251" t="s">
        <v>805</v>
      </c>
      <c r="R601" s="258"/>
      <c r="S601" s="258" t="s">
        <v>904</v>
      </c>
      <c r="T601" s="258" t="s">
        <v>807</v>
      </c>
      <c r="U601" s="282" t="s">
        <v>814</v>
      </c>
      <c r="V601" s="285">
        <v>105</v>
      </c>
      <c r="W601" s="286" t="s">
        <v>824</v>
      </c>
      <c r="X601" s="286" t="s">
        <v>824</v>
      </c>
      <c r="Y601" s="257"/>
    </row>
    <row r="602" spans="1:25" ht="12.75" customHeight="1" x14ac:dyDescent="0.2">
      <c r="A602" s="229" t="s">
        <v>705</v>
      </c>
      <c r="B602" s="247"/>
      <c r="C602" s="280">
        <v>589</v>
      </c>
      <c r="D602" s="296" t="s">
        <v>2062</v>
      </c>
      <c r="E602" s="296" t="s">
        <v>2063</v>
      </c>
      <c r="F602" s="296" t="s">
        <v>1198</v>
      </c>
      <c r="G602" s="297" t="s">
        <v>707</v>
      </c>
      <c r="H602" s="250">
        <v>0</v>
      </c>
      <c r="I602" s="250"/>
      <c r="J602" s="250">
        <v>0</v>
      </c>
      <c r="K602" s="250"/>
      <c r="L602" s="250">
        <v>0</v>
      </c>
      <c r="M602" s="251" t="str">
        <f t="shared" si="27"/>
        <v>NA</v>
      </c>
      <c r="N602" s="251" t="str">
        <f t="shared" si="28"/>
        <v>NA</v>
      </c>
      <c r="O602" s="250">
        <v>0</v>
      </c>
      <c r="P602" s="251" t="str">
        <f t="shared" si="29"/>
        <v>NA</v>
      </c>
      <c r="Q602" s="298" t="s">
        <v>848</v>
      </c>
      <c r="R602" s="299" t="s">
        <v>849</v>
      </c>
      <c r="S602" s="299" t="s">
        <v>832</v>
      </c>
      <c r="T602" s="299" t="s">
        <v>832</v>
      </c>
      <c r="U602" s="299" t="s">
        <v>832</v>
      </c>
      <c r="V602" s="283" t="s">
        <v>809</v>
      </c>
      <c r="W602" s="284" t="s">
        <v>809</v>
      </c>
      <c r="X602" s="284" t="s">
        <v>809</v>
      </c>
      <c r="Y602" s="257"/>
    </row>
    <row r="603" spans="1:25" ht="12.75" customHeight="1" x14ac:dyDescent="0.2">
      <c r="A603" s="229" t="s">
        <v>705</v>
      </c>
      <c r="B603" s="247"/>
      <c r="C603" s="280">
        <v>590</v>
      </c>
      <c r="D603" s="249" t="s">
        <v>2064</v>
      </c>
      <c r="E603" s="249" t="s">
        <v>2065</v>
      </c>
      <c r="F603" s="249" t="s">
        <v>2066</v>
      </c>
      <c r="G603" s="281" t="s">
        <v>813</v>
      </c>
      <c r="H603" s="250">
        <v>2211649.85</v>
      </c>
      <c r="I603" s="250"/>
      <c r="J603" s="250">
        <v>1510732.5677</v>
      </c>
      <c r="K603" s="250"/>
      <c r="L603" s="250">
        <v>2094500.12</v>
      </c>
      <c r="M603" s="251">
        <f t="shared" si="27"/>
        <v>0.31692054793393271</v>
      </c>
      <c r="N603" s="251">
        <f t="shared" si="28"/>
        <v>0.38641356172572044</v>
      </c>
      <c r="O603" s="250">
        <v>2402288.3399999994</v>
      </c>
      <c r="P603" s="251">
        <f t="shared" si="29"/>
        <v>0.14695068148289209</v>
      </c>
      <c r="Q603" s="251" t="s">
        <v>805</v>
      </c>
      <c r="R603" s="258"/>
      <c r="S603" s="258" t="s">
        <v>908</v>
      </c>
      <c r="T603" s="258" t="s">
        <v>908</v>
      </c>
      <c r="U603" s="282" t="s">
        <v>823</v>
      </c>
      <c r="V603" s="285">
        <v>1422</v>
      </c>
      <c r="W603" s="286" t="s">
        <v>815</v>
      </c>
      <c r="X603" s="286" t="s">
        <v>816</v>
      </c>
      <c r="Y603" s="257"/>
    </row>
    <row r="604" spans="1:25" ht="12.75" customHeight="1" x14ac:dyDescent="0.2">
      <c r="A604" s="229" t="s">
        <v>705</v>
      </c>
      <c r="B604" s="247"/>
      <c r="C604" s="280">
        <v>591</v>
      </c>
      <c r="D604" s="249" t="s">
        <v>2067</v>
      </c>
      <c r="E604" s="249" t="s">
        <v>2068</v>
      </c>
      <c r="F604" s="249" t="s">
        <v>1217</v>
      </c>
      <c r="G604" s="297" t="s">
        <v>707</v>
      </c>
      <c r="H604" s="250">
        <v>0</v>
      </c>
      <c r="I604" s="250"/>
      <c r="J604" s="250">
        <v>0</v>
      </c>
      <c r="K604" s="250"/>
      <c r="L604" s="250">
        <v>0</v>
      </c>
      <c r="M604" s="251" t="str">
        <f t="shared" si="27"/>
        <v>NA</v>
      </c>
      <c r="N604" s="251" t="str">
        <f t="shared" si="28"/>
        <v>NA</v>
      </c>
      <c r="O604" s="250">
        <v>0</v>
      </c>
      <c r="P604" s="251" t="str">
        <f t="shared" si="29"/>
        <v>NA</v>
      </c>
      <c r="Q604" s="298" t="s">
        <v>848</v>
      </c>
      <c r="R604" s="299" t="s">
        <v>849</v>
      </c>
      <c r="S604" s="299" t="s">
        <v>832</v>
      </c>
      <c r="T604" s="299" t="s">
        <v>832</v>
      </c>
      <c r="U604" s="299" t="s">
        <v>832</v>
      </c>
      <c r="V604" s="299" t="s">
        <v>832</v>
      </c>
      <c r="W604" s="299" t="s">
        <v>832</v>
      </c>
      <c r="X604" s="299" t="s">
        <v>832</v>
      </c>
      <c r="Y604" s="257"/>
    </row>
    <row r="605" spans="1:25" ht="12.75" customHeight="1" x14ac:dyDescent="0.2">
      <c r="A605" s="229" t="s">
        <v>705</v>
      </c>
      <c r="B605" s="247"/>
      <c r="C605" s="280">
        <v>592</v>
      </c>
      <c r="D605" s="249" t="s">
        <v>2069</v>
      </c>
      <c r="E605" s="249" t="s">
        <v>2070</v>
      </c>
      <c r="F605" s="249" t="s">
        <v>844</v>
      </c>
      <c r="G605" s="281" t="s">
        <v>813</v>
      </c>
      <c r="H605" s="250">
        <v>69124.44</v>
      </c>
      <c r="I605" s="250"/>
      <c r="J605" s="250">
        <v>66217.3128</v>
      </c>
      <c r="K605" s="250"/>
      <c r="L605" s="250">
        <v>69306.19</v>
      </c>
      <c r="M605" s="251">
        <f t="shared" si="27"/>
        <v>4.2056430402908185E-2</v>
      </c>
      <c r="N605" s="251">
        <f t="shared" si="28"/>
        <v>4.6647577036680994E-2</v>
      </c>
      <c r="O605" s="250">
        <v>72433.78</v>
      </c>
      <c r="P605" s="251">
        <f t="shared" si="29"/>
        <v>4.512713799445614E-2</v>
      </c>
      <c r="Q605" s="251" t="s">
        <v>805</v>
      </c>
      <c r="R605" s="258"/>
      <c r="S605" s="258" t="s">
        <v>806</v>
      </c>
      <c r="T605" s="258" t="s">
        <v>807</v>
      </c>
      <c r="U605" s="282" t="s">
        <v>814</v>
      </c>
      <c r="V605" s="285">
        <v>514</v>
      </c>
      <c r="W605" s="286" t="s">
        <v>824</v>
      </c>
      <c r="X605" s="286" t="s">
        <v>824</v>
      </c>
      <c r="Y605" s="257"/>
    </row>
    <row r="606" spans="1:25" ht="12.75" customHeight="1" x14ac:dyDescent="0.2">
      <c r="A606" s="229" t="s">
        <v>705</v>
      </c>
      <c r="B606" s="247"/>
      <c r="C606" s="280">
        <v>593</v>
      </c>
      <c r="D606" s="249" t="s">
        <v>2071</v>
      </c>
      <c r="E606" s="249" t="s">
        <v>2072</v>
      </c>
      <c r="F606" s="249" t="s">
        <v>877</v>
      </c>
      <c r="G606" s="281" t="s">
        <v>813</v>
      </c>
      <c r="H606" s="250">
        <v>28363.360000000001</v>
      </c>
      <c r="I606" s="250"/>
      <c r="J606" s="250">
        <v>27170.509099999999</v>
      </c>
      <c r="K606" s="250"/>
      <c r="L606" s="250">
        <v>42791.649999999994</v>
      </c>
      <c r="M606" s="251">
        <f t="shared" si="27"/>
        <v>4.2056050482030378E-2</v>
      </c>
      <c r="N606" s="251">
        <f t="shared" si="28"/>
        <v>0.57493000379591697</v>
      </c>
      <c r="O606" s="250">
        <v>44620.06</v>
      </c>
      <c r="P606" s="251">
        <f t="shared" si="29"/>
        <v>4.2728195804555412E-2</v>
      </c>
      <c r="Q606" s="251" t="s">
        <v>805</v>
      </c>
      <c r="R606" s="258"/>
      <c r="S606" s="258" t="s">
        <v>806</v>
      </c>
      <c r="T606" s="258" t="s">
        <v>807</v>
      </c>
      <c r="U606" s="282" t="s">
        <v>814</v>
      </c>
      <c r="V606" s="285">
        <v>158</v>
      </c>
      <c r="W606" s="286" t="s">
        <v>824</v>
      </c>
      <c r="X606" s="286" t="s">
        <v>824</v>
      </c>
      <c r="Y606" s="257"/>
    </row>
    <row r="607" spans="1:25" ht="12.75" customHeight="1" x14ac:dyDescent="0.2">
      <c r="A607" s="229" t="s">
        <v>705</v>
      </c>
      <c r="B607" s="247"/>
      <c r="C607" s="280">
        <v>594</v>
      </c>
      <c r="D607" s="249" t="s">
        <v>2073</v>
      </c>
      <c r="E607" s="249" t="s">
        <v>2074</v>
      </c>
      <c r="F607" s="249" t="s">
        <v>852</v>
      </c>
      <c r="G607" s="297" t="s">
        <v>707</v>
      </c>
      <c r="H607" s="250">
        <v>0</v>
      </c>
      <c r="I607" s="250"/>
      <c r="J607" s="250">
        <v>0</v>
      </c>
      <c r="K607" s="250"/>
      <c r="L607" s="250">
        <v>0</v>
      </c>
      <c r="M607" s="251" t="str">
        <f t="shared" si="27"/>
        <v>NA</v>
      </c>
      <c r="N607" s="251" t="str">
        <f t="shared" si="28"/>
        <v>NA</v>
      </c>
      <c r="O607" s="250">
        <v>0</v>
      </c>
      <c r="P607" s="251" t="str">
        <f t="shared" si="29"/>
        <v>NA</v>
      </c>
      <c r="Q607" s="298" t="s">
        <v>848</v>
      </c>
      <c r="R607" s="299" t="s">
        <v>849</v>
      </c>
      <c r="S607" s="258" t="s">
        <v>806</v>
      </c>
      <c r="T607" s="299" t="s">
        <v>809</v>
      </c>
      <c r="U607" s="299" t="s">
        <v>832</v>
      </c>
      <c r="V607" s="299" t="s">
        <v>832</v>
      </c>
      <c r="W607" s="299" t="s">
        <v>832</v>
      </c>
      <c r="X607" s="299" t="s">
        <v>832</v>
      </c>
      <c r="Y607" s="257"/>
    </row>
    <row r="608" spans="1:25" ht="12.75" customHeight="1" x14ac:dyDescent="0.2">
      <c r="A608" s="229" t="s">
        <v>705</v>
      </c>
      <c r="B608" s="247"/>
      <c r="C608" s="280">
        <v>595</v>
      </c>
      <c r="D608" s="249" t="s">
        <v>2075</v>
      </c>
      <c r="E608" s="249" t="s">
        <v>2076</v>
      </c>
      <c r="F608" s="249" t="s">
        <v>819</v>
      </c>
      <c r="G608" s="281" t="s">
        <v>813</v>
      </c>
      <c r="H608" s="250">
        <v>13653.01</v>
      </c>
      <c r="I608" s="250"/>
      <c r="J608" s="250">
        <v>31834.724099999999</v>
      </c>
      <c r="K608" s="250"/>
      <c r="L608" s="250">
        <v>79184.87999999999</v>
      </c>
      <c r="M608" s="251">
        <f t="shared" si="27"/>
        <v>1.3317000500255984</v>
      </c>
      <c r="N608" s="251">
        <f t="shared" si="28"/>
        <v>1.487374470444994</v>
      </c>
      <c r="O608" s="250">
        <v>83868.31</v>
      </c>
      <c r="P608" s="251">
        <f t="shared" si="29"/>
        <v>5.9145508586992974E-2</v>
      </c>
      <c r="Q608" s="251" t="s">
        <v>805</v>
      </c>
      <c r="R608" s="258"/>
      <c r="S608" s="258" t="s">
        <v>806</v>
      </c>
      <c r="T608" s="258" t="s">
        <v>807</v>
      </c>
      <c r="U608" s="282" t="s">
        <v>814</v>
      </c>
      <c r="V608" s="285">
        <v>514</v>
      </c>
      <c r="W608" s="286" t="s">
        <v>824</v>
      </c>
      <c r="X608" s="286" t="s">
        <v>824</v>
      </c>
      <c r="Y608" s="257"/>
    </row>
    <row r="609" spans="1:25" ht="12.75" customHeight="1" x14ac:dyDescent="0.2">
      <c r="A609" s="229" t="s">
        <v>705</v>
      </c>
      <c r="B609" s="247"/>
      <c r="C609" s="300">
        <v>596</v>
      </c>
      <c r="D609" s="327" t="s">
        <v>2077</v>
      </c>
      <c r="E609" s="327" t="s">
        <v>2078</v>
      </c>
      <c r="F609" s="327" t="s">
        <v>877</v>
      </c>
      <c r="G609" s="302" t="s">
        <v>707</v>
      </c>
      <c r="H609" s="303">
        <v>0</v>
      </c>
      <c r="I609" s="303"/>
      <c r="J609" s="303">
        <v>0</v>
      </c>
      <c r="K609" s="303"/>
      <c r="L609" s="303">
        <v>0</v>
      </c>
      <c r="M609" s="304" t="str">
        <f t="shared" si="27"/>
        <v>NA</v>
      </c>
      <c r="N609" s="304" t="str">
        <f t="shared" si="28"/>
        <v>NA</v>
      </c>
      <c r="O609" s="303">
        <v>0</v>
      </c>
      <c r="P609" s="304" t="str">
        <f t="shared" si="29"/>
        <v>NA</v>
      </c>
      <c r="Q609" s="304" t="s">
        <v>707</v>
      </c>
      <c r="R609" s="305" t="s">
        <v>887</v>
      </c>
      <c r="S609" s="306" t="s">
        <v>832</v>
      </c>
      <c r="T609" s="306" t="s">
        <v>832</v>
      </c>
      <c r="U609" s="306" t="s">
        <v>832</v>
      </c>
      <c r="V609" s="307" t="s">
        <v>809</v>
      </c>
      <c r="W609" s="308" t="s">
        <v>809</v>
      </c>
      <c r="X609" s="308" t="s">
        <v>809</v>
      </c>
      <c r="Y609" s="257"/>
    </row>
    <row r="610" spans="1:25" ht="12.75" customHeight="1" x14ac:dyDescent="0.2">
      <c r="A610" s="229" t="s">
        <v>705</v>
      </c>
      <c r="B610" s="247"/>
      <c r="C610" s="280">
        <v>597</v>
      </c>
      <c r="D610" s="249" t="s">
        <v>2079</v>
      </c>
      <c r="E610" s="249" t="s">
        <v>2078</v>
      </c>
      <c r="F610" s="249" t="s">
        <v>866</v>
      </c>
      <c r="G610" s="281" t="s">
        <v>813</v>
      </c>
      <c r="H610" s="250">
        <v>161258.93999999997</v>
      </c>
      <c r="I610" s="250"/>
      <c r="J610" s="250">
        <v>154477.01920000001</v>
      </c>
      <c r="K610" s="250"/>
      <c r="L610" s="250">
        <v>134437.41</v>
      </c>
      <c r="M610" s="251">
        <f t="shared" si="27"/>
        <v>4.205609189791254E-2</v>
      </c>
      <c r="N610" s="251">
        <f t="shared" si="28"/>
        <v>0.12972550418036552</v>
      </c>
      <c r="O610" s="250">
        <v>150027.63999999996</v>
      </c>
      <c r="P610" s="251">
        <f t="shared" si="29"/>
        <v>0.11596645606308506</v>
      </c>
      <c r="Q610" s="251" t="s">
        <v>805</v>
      </c>
      <c r="R610" s="258"/>
      <c r="S610" s="258" t="s">
        <v>806</v>
      </c>
      <c r="T610" s="258" t="s">
        <v>807</v>
      </c>
      <c r="U610" s="282" t="s">
        <v>823</v>
      </c>
      <c r="V610" s="285">
        <v>824</v>
      </c>
      <c r="W610" s="286" t="s">
        <v>815</v>
      </c>
      <c r="X610" s="286" t="s">
        <v>816</v>
      </c>
      <c r="Y610" s="257"/>
    </row>
    <row r="611" spans="1:25" ht="12.75" customHeight="1" x14ac:dyDescent="0.2">
      <c r="A611" s="229" t="s">
        <v>705</v>
      </c>
      <c r="B611" s="247"/>
      <c r="C611" s="280">
        <v>598</v>
      </c>
      <c r="D611" s="249" t="s">
        <v>2080</v>
      </c>
      <c r="E611" s="249" t="s">
        <v>2081</v>
      </c>
      <c r="F611" s="249" t="s">
        <v>852</v>
      </c>
      <c r="G611" s="297" t="s">
        <v>707</v>
      </c>
      <c r="H611" s="250">
        <v>0</v>
      </c>
      <c r="I611" s="250"/>
      <c r="J611" s="250">
        <v>0</v>
      </c>
      <c r="K611" s="250"/>
      <c r="L611" s="250">
        <v>0</v>
      </c>
      <c r="M611" s="251" t="str">
        <f t="shared" si="27"/>
        <v>NA</v>
      </c>
      <c r="N611" s="251" t="str">
        <f t="shared" si="28"/>
        <v>NA</v>
      </c>
      <c r="O611" s="250">
        <v>0</v>
      </c>
      <c r="P611" s="251" t="str">
        <f t="shared" si="29"/>
        <v>NA</v>
      </c>
      <c r="Q611" s="298" t="s">
        <v>848</v>
      </c>
      <c r="R611" s="299" t="s">
        <v>849</v>
      </c>
      <c r="S611" s="299" t="s">
        <v>832</v>
      </c>
      <c r="T611" s="299" t="s">
        <v>832</v>
      </c>
      <c r="U611" s="299" t="s">
        <v>832</v>
      </c>
      <c r="V611" s="299" t="s">
        <v>832</v>
      </c>
      <c r="W611" s="299" t="s">
        <v>832</v>
      </c>
      <c r="X611" s="299" t="s">
        <v>832</v>
      </c>
      <c r="Y611" s="257"/>
    </row>
    <row r="612" spans="1:25" ht="12.75" customHeight="1" x14ac:dyDescent="0.2">
      <c r="A612" s="229" t="s">
        <v>705</v>
      </c>
      <c r="B612" s="247"/>
      <c r="C612" s="280">
        <v>599</v>
      </c>
      <c r="D612" s="249" t="s">
        <v>2082</v>
      </c>
      <c r="E612" s="249" t="s">
        <v>2083</v>
      </c>
      <c r="F612" s="249" t="s">
        <v>877</v>
      </c>
      <c r="G612" s="281"/>
      <c r="H612" s="250">
        <v>0</v>
      </c>
      <c r="I612" s="250"/>
      <c r="J612" s="250">
        <v>73314.329599999997</v>
      </c>
      <c r="K612" s="250"/>
      <c r="L612" s="250">
        <v>76533.72</v>
      </c>
      <c r="M612" s="251" t="str">
        <f t="shared" si="27"/>
        <v>NA</v>
      </c>
      <c r="N612" s="251">
        <f t="shared" si="28"/>
        <v>4.3912157658194069E-2</v>
      </c>
      <c r="O612" s="250">
        <v>80826.239999999991</v>
      </c>
      <c r="P612" s="251">
        <f t="shared" si="29"/>
        <v>5.6086650433299065E-2</v>
      </c>
      <c r="Q612" s="251" t="s">
        <v>805</v>
      </c>
      <c r="R612" s="258"/>
      <c r="S612" s="258" t="s">
        <v>840</v>
      </c>
      <c r="T612" s="299" t="s">
        <v>809</v>
      </c>
      <c r="U612" s="282" t="s">
        <v>841</v>
      </c>
      <c r="V612" s="285">
        <v>819</v>
      </c>
      <c r="W612" s="286" t="s">
        <v>912</v>
      </c>
      <c r="X612" s="286" t="s">
        <v>874</v>
      </c>
      <c r="Y612" s="257"/>
    </row>
    <row r="613" spans="1:25" ht="12.75" customHeight="1" x14ac:dyDescent="0.2">
      <c r="A613" s="229" t="s">
        <v>705</v>
      </c>
      <c r="B613" s="247"/>
      <c r="C613" s="280">
        <v>600</v>
      </c>
      <c r="D613" s="249" t="s">
        <v>2084</v>
      </c>
      <c r="E613" s="249" t="s">
        <v>2085</v>
      </c>
      <c r="F613" s="249" t="s">
        <v>1936</v>
      </c>
      <c r="G613" s="281" t="s">
        <v>813</v>
      </c>
      <c r="H613" s="250">
        <v>595093.75</v>
      </c>
      <c r="I613" s="250"/>
      <c r="J613" s="250">
        <v>307822.26679999998</v>
      </c>
      <c r="K613" s="250"/>
      <c r="L613" s="250">
        <v>460354.3000000001</v>
      </c>
      <c r="M613" s="251">
        <f t="shared" si="27"/>
        <v>0.48273315456598226</v>
      </c>
      <c r="N613" s="251">
        <f t="shared" si="28"/>
        <v>0.49551981663205702</v>
      </c>
      <c r="O613" s="250">
        <v>485791.15</v>
      </c>
      <c r="P613" s="251">
        <f t="shared" si="29"/>
        <v>5.5254941682960086E-2</v>
      </c>
      <c r="Q613" s="251" t="s">
        <v>805</v>
      </c>
      <c r="R613" s="258"/>
      <c r="S613" s="258" t="s">
        <v>806</v>
      </c>
      <c r="T613" s="258" t="s">
        <v>807</v>
      </c>
      <c r="U613" s="282" t="s">
        <v>823</v>
      </c>
      <c r="V613" s="285">
        <v>824</v>
      </c>
      <c r="W613" s="286" t="s">
        <v>816</v>
      </c>
      <c r="X613" s="286" t="s">
        <v>824</v>
      </c>
      <c r="Y613" s="257"/>
    </row>
    <row r="614" spans="1:25" ht="12.75" customHeight="1" x14ac:dyDescent="0.2">
      <c r="A614" s="229" t="s">
        <v>705</v>
      </c>
      <c r="B614" s="247"/>
      <c r="C614" s="280">
        <v>601</v>
      </c>
      <c r="D614" s="249" t="s">
        <v>2086</v>
      </c>
      <c r="E614" s="249" t="s">
        <v>2087</v>
      </c>
      <c r="F614" s="249" t="s">
        <v>880</v>
      </c>
      <c r="G614" s="281" t="s">
        <v>813</v>
      </c>
      <c r="H614" s="250">
        <v>36786.35</v>
      </c>
      <c r="I614" s="250"/>
      <c r="J614" s="250">
        <v>35239.260500000004</v>
      </c>
      <c r="K614" s="250"/>
      <c r="L614" s="250">
        <v>36786.630000000005</v>
      </c>
      <c r="M614" s="251">
        <f t="shared" si="27"/>
        <v>4.2056075147439052E-2</v>
      </c>
      <c r="N614" s="251">
        <f t="shared" si="28"/>
        <v>4.3910385122866033E-2</v>
      </c>
      <c r="O614" s="250">
        <v>38630.01</v>
      </c>
      <c r="P614" s="251">
        <f t="shared" si="29"/>
        <v>5.0110053571093549E-2</v>
      </c>
      <c r="Q614" s="251" t="s">
        <v>805</v>
      </c>
      <c r="R614" s="258"/>
      <c r="S614" s="258" t="s">
        <v>806</v>
      </c>
      <c r="T614" s="258" t="s">
        <v>807</v>
      </c>
      <c r="U614" s="282" t="s">
        <v>814</v>
      </c>
      <c r="V614" s="285">
        <v>136</v>
      </c>
      <c r="W614" s="286" t="s">
        <v>815</v>
      </c>
      <c r="X614" s="286" t="s">
        <v>816</v>
      </c>
      <c r="Y614" s="257"/>
    </row>
    <row r="615" spans="1:25" ht="12.75" customHeight="1" x14ac:dyDescent="0.2">
      <c r="A615" s="229" t="s">
        <v>705</v>
      </c>
      <c r="B615" s="247"/>
      <c r="C615" s="280">
        <v>602</v>
      </c>
      <c r="D615" s="249" t="s">
        <v>2088</v>
      </c>
      <c r="E615" s="249" t="s">
        <v>2089</v>
      </c>
      <c r="F615" s="249" t="s">
        <v>937</v>
      </c>
      <c r="G615" s="281" t="s">
        <v>813</v>
      </c>
      <c r="H615" s="250">
        <v>82517.31</v>
      </c>
      <c r="I615" s="250"/>
      <c r="J615" s="250">
        <v>84223.632100000003</v>
      </c>
      <c r="K615" s="250"/>
      <c r="L615" s="250">
        <v>87903.3</v>
      </c>
      <c r="M615" s="251">
        <f t="shared" si="27"/>
        <v>2.0678353426693198E-2</v>
      </c>
      <c r="N615" s="251">
        <f t="shared" si="28"/>
        <v>4.3689256901567421E-2</v>
      </c>
      <c r="O615" s="250">
        <v>90649.799999999988</v>
      </c>
      <c r="P615" s="251">
        <f t="shared" si="29"/>
        <v>3.1244560784407245E-2</v>
      </c>
      <c r="Q615" s="251" t="s">
        <v>805</v>
      </c>
      <c r="R615" s="258"/>
      <c r="S615" s="258" t="s">
        <v>806</v>
      </c>
      <c r="T615" s="258" t="s">
        <v>807</v>
      </c>
      <c r="U615" s="282" t="s">
        <v>814</v>
      </c>
      <c r="V615" s="285">
        <v>307</v>
      </c>
      <c r="W615" s="286" t="s">
        <v>824</v>
      </c>
      <c r="X615" s="286" t="s">
        <v>824</v>
      </c>
      <c r="Y615" s="257"/>
    </row>
    <row r="616" spans="1:25" ht="12.75" customHeight="1" x14ac:dyDescent="0.2">
      <c r="A616" s="229" t="s">
        <v>705</v>
      </c>
      <c r="B616" s="247"/>
      <c r="C616" s="280">
        <v>603</v>
      </c>
      <c r="D616" s="249" t="s">
        <v>2090</v>
      </c>
      <c r="E616" s="249" t="s">
        <v>2091</v>
      </c>
      <c r="F616" s="249" t="s">
        <v>1184</v>
      </c>
      <c r="G616" s="281" t="s">
        <v>813</v>
      </c>
      <c r="H616" s="250">
        <v>152307.01</v>
      </c>
      <c r="I616" s="250"/>
      <c r="J616" s="250">
        <v>136577.18969999999</v>
      </c>
      <c r="K616" s="250"/>
      <c r="L616" s="250">
        <v>177257.83999999997</v>
      </c>
      <c r="M616" s="251">
        <f t="shared" si="27"/>
        <v>0.10327706058966045</v>
      </c>
      <c r="N616" s="251">
        <f t="shared" si="28"/>
        <v>0.29785830554397463</v>
      </c>
      <c r="O616" s="250">
        <v>185312.53000000003</v>
      </c>
      <c r="P616" s="251">
        <f t="shared" si="29"/>
        <v>4.5440528892826758E-2</v>
      </c>
      <c r="Q616" s="251" t="s">
        <v>805</v>
      </c>
      <c r="R616" s="258"/>
      <c r="S616" s="258" t="s">
        <v>806</v>
      </c>
      <c r="T616" s="258" t="s">
        <v>807</v>
      </c>
      <c r="U616" s="282" t="s">
        <v>823</v>
      </c>
      <c r="V616" s="285">
        <v>824</v>
      </c>
      <c r="W616" s="286" t="s">
        <v>815</v>
      </c>
      <c r="X616" s="286" t="s">
        <v>824</v>
      </c>
      <c r="Y616" s="257"/>
    </row>
    <row r="617" spans="1:25" ht="12.75" customHeight="1" x14ac:dyDescent="0.2">
      <c r="A617" s="229" t="s">
        <v>705</v>
      </c>
      <c r="B617" s="247"/>
      <c r="C617" s="280">
        <v>604</v>
      </c>
      <c r="D617" s="249" t="s">
        <v>2092</v>
      </c>
      <c r="E617" s="249" t="s">
        <v>2093</v>
      </c>
      <c r="F617" s="249" t="s">
        <v>819</v>
      </c>
      <c r="G617" s="281" t="s">
        <v>813</v>
      </c>
      <c r="H617" s="250">
        <v>15047.1</v>
      </c>
      <c r="I617" s="250"/>
      <c r="J617" s="250">
        <v>34183.415300000008</v>
      </c>
      <c r="K617" s="250"/>
      <c r="L617" s="250">
        <v>18875.010000000002</v>
      </c>
      <c r="M617" s="251">
        <f t="shared" si="27"/>
        <v>1.2717610237188568</v>
      </c>
      <c r="N617" s="251">
        <f t="shared" si="28"/>
        <v>0.44783135814986874</v>
      </c>
      <c r="O617" s="250">
        <v>19386.120000000003</v>
      </c>
      <c r="P617" s="251">
        <f t="shared" si="29"/>
        <v>2.7078661150378228E-2</v>
      </c>
      <c r="Q617" s="251" t="s">
        <v>805</v>
      </c>
      <c r="R617" s="258"/>
      <c r="S617" s="258" t="s">
        <v>806</v>
      </c>
      <c r="T617" s="258" t="s">
        <v>807</v>
      </c>
      <c r="U617" s="282" t="s">
        <v>814</v>
      </c>
      <c r="V617" s="285">
        <v>507</v>
      </c>
      <c r="W617" s="286" t="s">
        <v>824</v>
      </c>
      <c r="X617" s="286" t="s">
        <v>824</v>
      </c>
      <c r="Y617" s="257"/>
    </row>
    <row r="618" spans="1:25" ht="12.75" customHeight="1" x14ac:dyDescent="0.2">
      <c r="A618" s="229" t="s">
        <v>705</v>
      </c>
      <c r="B618" s="247"/>
      <c r="C618" s="280">
        <v>605</v>
      </c>
      <c r="D618" s="249" t="s">
        <v>2094</v>
      </c>
      <c r="E618" s="249" t="s">
        <v>2095</v>
      </c>
      <c r="F618" s="249" t="s">
        <v>1175</v>
      </c>
      <c r="G618" s="281" t="s">
        <v>813</v>
      </c>
      <c r="H618" s="250">
        <v>57864.160000000003</v>
      </c>
      <c r="I618" s="250"/>
      <c r="J618" s="250">
        <v>55430.608</v>
      </c>
      <c r="K618" s="250"/>
      <c r="L618" s="250">
        <v>66221.06</v>
      </c>
      <c r="M618" s="251">
        <f t="shared" si="27"/>
        <v>4.2056291839370055E-2</v>
      </c>
      <c r="N618" s="251">
        <f t="shared" si="28"/>
        <v>0.19466595062424713</v>
      </c>
      <c r="O618" s="250">
        <v>69355.649999999994</v>
      </c>
      <c r="P618" s="251">
        <f t="shared" si="29"/>
        <v>4.7335243501085554E-2</v>
      </c>
      <c r="Q618" s="251" t="s">
        <v>805</v>
      </c>
      <c r="R618" s="258"/>
      <c r="S618" s="258" t="s">
        <v>806</v>
      </c>
      <c r="T618" s="258" t="s">
        <v>807</v>
      </c>
      <c r="U618" s="282" t="s">
        <v>814</v>
      </c>
      <c r="V618" s="285">
        <v>224</v>
      </c>
      <c r="W618" s="286" t="s">
        <v>824</v>
      </c>
      <c r="X618" s="286" t="s">
        <v>824</v>
      </c>
      <c r="Y618" s="257"/>
    </row>
    <row r="619" spans="1:25" ht="12.75" customHeight="1" x14ac:dyDescent="0.2">
      <c r="A619" s="229" t="s">
        <v>705</v>
      </c>
      <c r="B619" s="247"/>
      <c r="C619" s="280">
        <v>606</v>
      </c>
      <c r="D619" s="249" t="s">
        <v>2096</v>
      </c>
      <c r="E619" s="249" t="s">
        <v>2097</v>
      </c>
      <c r="F619" s="249" t="s">
        <v>928</v>
      </c>
      <c r="G619" s="297" t="s">
        <v>707</v>
      </c>
      <c r="H619" s="250">
        <v>0</v>
      </c>
      <c r="I619" s="250"/>
      <c r="J619" s="250">
        <v>0</v>
      </c>
      <c r="K619" s="250"/>
      <c r="L619" s="250">
        <v>0</v>
      </c>
      <c r="M619" s="251" t="str">
        <f t="shared" si="27"/>
        <v>NA</v>
      </c>
      <c r="N619" s="251" t="str">
        <f t="shared" si="28"/>
        <v>NA</v>
      </c>
      <c r="O619" s="250">
        <v>0</v>
      </c>
      <c r="P619" s="251" t="str">
        <f t="shared" si="29"/>
        <v>NA</v>
      </c>
      <c r="Q619" s="298" t="s">
        <v>848</v>
      </c>
      <c r="R619" s="299" t="s">
        <v>849</v>
      </c>
      <c r="S619" s="299" t="s">
        <v>832</v>
      </c>
      <c r="T619" s="299" t="s">
        <v>832</v>
      </c>
      <c r="U619" s="299" t="s">
        <v>832</v>
      </c>
      <c r="V619" s="299" t="s">
        <v>832</v>
      </c>
      <c r="W619" s="299" t="s">
        <v>832</v>
      </c>
      <c r="X619" s="299" t="s">
        <v>832</v>
      </c>
      <c r="Y619" s="257"/>
    </row>
    <row r="620" spans="1:25" ht="12.75" customHeight="1" x14ac:dyDescent="0.2">
      <c r="A620" s="229" t="s">
        <v>705</v>
      </c>
      <c r="B620" s="247"/>
      <c r="C620" s="280">
        <v>607</v>
      </c>
      <c r="D620" s="249" t="s">
        <v>2098</v>
      </c>
      <c r="E620" s="249" t="s">
        <v>2099</v>
      </c>
      <c r="F620" s="249" t="s">
        <v>1021</v>
      </c>
      <c r="G620" s="281" t="s">
        <v>813</v>
      </c>
      <c r="H620" s="250">
        <v>183335.64999999997</v>
      </c>
      <c r="I620" s="250"/>
      <c r="J620" s="250">
        <v>418410.20900000003</v>
      </c>
      <c r="K620" s="250"/>
      <c r="L620" s="250">
        <v>348512.65</v>
      </c>
      <c r="M620" s="251">
        <f t="shared" si="27"/>
        <v>1.2822086648177815</v>
      </c>
      <c r="N620" s="251">
        <f t="shared" si="28"/>
        <v>0.16705509926981729</v>
      </c>
      <c r="O620" s="250">
        <v>373257.09</v>
      </c>
      <c r="P620" s="251">
        <f t="shared" si="29"/>
        <v>7.1000120081724433E-2</v>
      </c>
      <c r="Q620" s="251" t="s">
        <v>805</v>
      </c>
      <c r="R620" s="258"/>
      <c r="S620" s="258" t="s">
        <v>806</v>
      </c>
      <c r="T620" s="258" t="s">
        <v>807</v>
      </c>
      <c r="U620" s="282" t="s">
        <v>823</v>
      </c>
      <c r="V620" s="285">
        <v>824</v>
      </c>
      <c r="W620" s="286" t="s">
        <v>824</v>
      </c>
      <c r="X620" s="286" t="s">
        <v>816</v>
      </c>
      <c r="Y620" s="257"/>
    </row>
    <row r="621" spans="1:25" ht="12.75" customHeight="1" x14ac:dyDescent="0.2">
      <c r="A621" s="229" t="s">
        <v>705</v>
      </c>
      <c r="B621" s="247"/>
      <c r="C621" s="280">
        <v>608</v>
      </c>
      <c r="D621" s="249" t="s">
        <v>2100</v>
      </c>
      <c r="E621" s="249" t="s">
        <v>2099</v>
      </c>
      <c r="F621" s="249" t="s">
        <v>2066</v>
      </c>
      <c r="G621" s="281" t="s">
        <v>813</v>
      </c>
      <c r="H621" s="250">
        <v>135615.65</v>
      </c>
      <c r="I621" s="250"/>
      <c r="J621" s="250">
        <v>188961.59210000001</v>
      </c>
      <c r="K621" s="250"/>
      <c r="L621" s="250">
        <v>243616.61</v>
      </c>
      <c r="M621" s="251">
        <f t="shared" si="27"/>
        <v>0.39336125366062114</v>
      </c>
      <c r="N621" s="251">
        <f t="shared" si="28"/>
        <v>0.28923876695046102</v>
      </c>
      <c r="O621" s="250">
        <v>257936.68</v>
      </c>
      <c r="P621" s="251">
        <f t="shared" si="29"/>
        <v>5.8781172597385738E-2</v>
      </c>
      <c r="Q621" s="251" t="s">
        <v>805</v>
      </c>
      <c r="R621" s="258"/>
      <c r="S621" s="258" t="s">
        <v>806</v>
      </c>
      <c r="T621" s="258" t="s">
        <v>807</v>
      </c>
      <c r="U621" s="282" t="s">
        <v>823</v>
      </c>
      <c r="V621" s="285">
        <v>824</v>
      </c>
      <c r="W621" s="286" t="s">
        <v>815</v>
      </c>
      <c r="X621" s="286" t="s">
        <v>816</v>
      </c>
      <c r="Y621" s="257"/>
    </row>
    <row r="622" spans="1:25" ht="12.75" customHeight="1" x14ac:dyDescent="0.2">
      <c r="A622" s="229" t="s">
        <v>705</v>
      </c>
      <c r="B622" s="247"/>
      <c r="C622" s="280">
        <v>609</v>
      </c>
      <c r="D622" s="249" t="s">
        <v>2101</v>
      </c>
      <c r="E622" s="249" t="s">
        <v>2102</v>
      </c>
      <c r="F622" s="249" t="s">
        <v>880</v>
      </c>
      <c r="G622" s="281" t="s">
        <v>813</v>
      </c>
      <c r="H622" s="250">
        <v>28850.639999999999</v>
      </c>
      <c r="I622" s="250"/>
      <c r="J622" s="250">
        <v>27637.300499999998</v>
      </c>
      <c r="K622" s="250"/>
      <c r="L622" s="250">
        <v>28851.03</v>
      </c>
      <c r="M622" s="251">
        <f t="shared" si="27"/>
        <v>4.2055895467137019E-2</v>
      </c>
      <c r="N622" s="251">
        <f t="shared" si="28"/>
        <v>4.3916355000011717E-2</v>
      </c>
      <c r="O622" s="250">
        <v>29995.13</v>
      </c>
      <c r="P622" s="251">
        <f t="shared" si="29"/>
        <v>3.9655429979449687E-2</v>
      </c>
      <c r="Q622" s="251" t="s">
        <v>805</v>
      </c>
      <c r="R622" s="258"/>
      <c r="S622" s="258" t="s">
        <v>806</v>
      </c>
      <c r="T622" s="258" t="s">
        <v>807</v>
      </c>
      <c r="U622" s="282" t="s">
        <v>814</v>
      </c>
      <c r="V622" s="285">
        <v>81</v>
      </c>
      <c r="W622" s="286" t="s">
        <v>816</v>
      </c>
      <c r="X622" s="286" t="s">
        <v>824</v>
      </c>
      <c r="Y622" s="257"/>
    </row>
    <row r="623" spans="1:25" ht="12.75" customHeight="1" x14ac:dyDescent="0.2">
      <c r="A623" s="229" t="s">
        <v>705</v>
      </c>
      <c r="B623" s="247"/>
      <c r="C623" s="280">
        <v>610</v>
      </c>
      <c r="D623" s="249" t="s">
        <v>2103</v>
      </c>
      <c r="E623" s="249" t="s">
        <v>2104</v>
      </c>
      <c r="F623" s="249" t="s">
        <v>931</v>
      </c>
      <c r="G623" s="281" t="s">
        <v>813</v>
      </c>
      <c r="H623" s="250">
        <v>99143.37</v>
      </c>
      <c r="I623" s="250"/>
      <c r="J623" s="250">
        <v>94973.793000000005</v>
      </c>
      <c r="K623" s="250"/>
      <c r="L623" s="250">
        <v>201554.87999999998</v>
      </c>
      <c r="M623" s="251">
        <f t="shared" si="27"/>
        <v>4.2056034609273325E-2</v>
      </c>
      <c r="N623" s="251">
        <f t="shared" si="28"/>
        <v>1.122215756929914</v>
      </c>
      <c r="O623" s="250">
        <v>217215.71999999997</v>
      </c>
      <c r="P623" s="251">
        <f t="shared" si="29"/>
        <v>7.7700128123913442E-2</v>
      </c>
      <c r="Q623" s="251" t="s">
        <v>805</v>
      </c>
      <c r="R623" s="258"/>
      <c r="S623" s="258" t="s">
        <v>806</v>
      </c>
      <c r="T623" s="258" t="s">
        <v>807</v>
      </c>
      <c r="U623" s="282" t="s">
        <v>814</v>
      </c>
      <c r="V623" s="285">
        <v>169</v>
      </c>
      <c r="W623" s="286" t="s">
        <v>815</v>
      </c>
      <c r="X623" s="286" t="s">
        <v>824</v>
      </c>
      <c r="Y623" s="257"/>
    </row>
    <row r="624" spans="1:25" ht="12.75" customHeight="1" x14ac:dyDescent="0.2">
      <c r="A624" s="229" t="s">
        <v>705</v>
      </c>
      <c r="B624" s="247"/>
      <c r="C624" s="280">
        <v>611</v>
      </c>
      <c r="D624" s="249" t="s">
        <v>2105</v>
      </c>
      <c r="E624" s="249" t="s">
        <v>2106</v>
      </c>
      <c r="F624" s="249" t="s">
        <v>931</v>
      </c>
      <c r="G624" s="281"/>
      <c r="H624" s="250">
        <v>57045.78</v>
      </c>
      <c r="I624" s="250"/>
      <c r="J624" s="250">
        <v>78130.664699999994</v>
      </c>
      <c r="K624" s="250"/>
      <c r="L624" s="250">
        <v>81561.48000000001</v>
      </c>
      <c r="M624" s="251">
        <f t="shared" si="27"/>
        <v>0.36961339997454667</v>
      </c>
      <c r="N624" s="251">
        <f t="shared" si="28"/>
        <v>4.3911251915920498E-2</v>
      </c>
      <c r="O624" s="250">
        <v>85924.58</v>
      </c>
      <c r="P624" s="251">
        <f t="shared" si="29"/>
        <v>5.3494615350285338E-2</v>
      </c>
      <c r="Q624" s="251" t="s">
        <v>805</v>
      </c>
      <c r="R624" s="258"/>
      <c r="S624" s="258" t="s">
        <v>840</v>
      </c>
      <c r="T624" s="299" t="s">
        <v>809</v>
      </c>
      <c r="U624" s="282" t="s">
        <v>841</v>
      </c>
      <c r="V624" s="285">
        <v>819</v>
      </c>
      <c r="W624" s="286" t="s">
        <v>912</v>
      </c>
      <c r="X624" s="286" t="s">
        <v>912</v>
      </c>
      <c r="Y624" s="257"/>
    </row>
    <row r="625" spans="1:25" ht="12.75" customHeight="1" x14ac:dyDescent="0.2">
      <c r="A625" s="229" t="s">
        <v>705</v>
      </c>
      <c r="B625" s="247"/>
      <c r="C625" s="280">
        <v>612</v>
      </c>
      <c r="D625" s="249" t="s">
        <v>2107</v>
      </c>
      <c r="E625" s="249" t="s">
        <v>2108</v>
      </c>
      <c r="F625" s="249" t="s">
        <v>803</v>
      </c>
      <c r="G625" s="281" t="s">
        <v>804</v>
      </c>
      <c r="H625" s="250">
        <v>33924.400000000001</v>
      </c>
      <c r="I625" s="250"/>
      <c r="J625" s="250">
        <v>33430.296000000002</v>
      </c>
      <c r="K625" s="250"/>
      <c r="L625" s="250">
        <v>14932.23</v>
      </c>
      <c r="M625" s="251">
        <f t="shared" si="27"/>
        <v>1.4564855973871294E-2</v>
      </c>
      <c r="N625" s="251">
        <f t="shared" si="28"/>
        <v>0.55333240244118698</v>
      </c>
      <c r="O625" s="250">
        <v>15269.470000000001</v>
      </c>
      <c r="P625" s="251">
        <f t="shared" si="29"/>
        <v>2.2584704360969633E-2</v>
      </c>
      <c r="Q625" s="251" t="s">
        <v>805</v>
      </c>
      <c r="R625" s="258"/>
      <c r="S625" s="258" t="s">
        <v>904</v>
      </c>
      <c r="T625" s="258" t="s">
        <v>807</v>
      </c>
      <c r="U625" s="282" t="s">
        <v>808</v>
      </c>
      <c r="V625" s="285">
        <v>106</v>
      </c>
      <c r="W625" s="286" t="s">
        <v>824</v>
      </c>
      <c r="X625" s="286" t="s">
        <v>824</v>
      </c>
      <c r="Y625" s="257"/>
    </row>
    <row r="626" spans="1:25" ht="12.75" customHeight="1" x14ac:dyDescent="0.2">
      <c r="A626" s="229" t="s">
        <v>705</v>
      </c>
      <c r="B626" s="247"/>
      <c r="C626" s="280">
        <v>613</v>
      </c>
      <c r="D626" s="249" t="s">
        <v>2109</v>
      </c>
      <c r="E626" s="249" t="s">
        <v>2110</v>
      </c>
      <c r="F626" s="249" t="s">
        <v>937</v>
      </c>
      <c r="G626" s="281" t="s">
        <v>813</v>
      </c>
      <c r="H626" s="250">
        <v>68457.19</v>
      </c>
      <c r="I626" s="250"/>
      <c r="J626" s="250">
        <v>65578.167799999996</v>
      </c>
      <c r="K626" s="250"/>
      <c r="L626" s="250">
        <v>68453.27</v>
      </c>
      <c r="M626" s="251">
        <f t="shared" si="27"/>
        <v>4.2055804510819195E-2</v>
      </c>
      <c r="N626" s="251">
        <f t="shared" si="28"/>
        <v>4.3842368526801213E-2</v>
      </c>
      <c r="O626" s="250">
        <v>70221.11</v>
      </c>
      <c r="P626" s="251">
        <f t="shared" si="29"/>
        <v>2.5825501104622124E-2</v>
      </c>
      <c r="Q626" s="251" t="s">
        <v>805</v>
      </c>
      <c r="R626" s="258"/>
      <c r="S626" s="258" t="s">
        <v>904</v>
      </c>
      <c r="T626" s="258" t="s">
        <v>807</v>
      </c>
      <c r="U626" s="282" t="s">
        <v>814</v>
      </c>
      <c r="V626" s="285">
        <v>106</v>
      </c>
      <c r="W626" s="286" t="s">
        <v>824</v>
      </c>
      <c r="X626" s="286" t="s">
        <v>824</v>
      </c>
      <c r="Y626" s="257"/>
    </row>
    <row r="627" spans="1:25" ht="12.75" customHeight="1" x14ac:dyDescent="0.2">
      <c r="A627" s="229" t="s">
        <v>705</v>
      </c>
      <c r="B627" s="247"/>
      <c r="C627" s="280">
        <v>614</v>
      </c>
      <c r="D627" s="249" t="s">
        <v>2111</v>
      </c>
      <c r="E627" s="249" t="s">
        <v>2112</v>
      </c>
      <c r="F627" s="249" t="s">
        <v>1214</v>
      </c>
      <c r="G627" s="281" t="s">
        <v>813</v>
      </c>
      <c r="H627" s="250">
        <v>65703.459999999992</v>
      </c>
      <c r="I627" s="250"/>
      <c r="J627" s="250">
        <v>62940.224900000001</v>
      </c>
      <c r="K627" s="250"/>
      <c r="L627" s="250">
        <v>80515.45</v>
      </c>
      <c r="M627" s="251">
        <f t="shared" si="27"/>
        <v>4.2056158077519681E-2</v>
      </c>
      <c r="N627" s="251">
        <f t="shared" si="28"/>
        <v>0.27923676993407115</v>
      </c>
      <c r="O627" s="250">
        <v>84134.6</v>
      </c>
      <c r="P627" s="251">
        <f t="shared" si="29"/>
        <v>4.4949758089907081E-2</v>
      </c>
      <c r="Q627" s="251" t="s">
        <v>805</v>
      </c>
      <c r="R627" s="258"/>
      <c r="S627" s="258" t="s">
        <v>806</v>
      </c>
      <c r="T627" s="258" t="s">
        <v>807</v>
      </c>
      <c r="U627" s="282" t="s">
        <v>814</v>
      </c>
      <c r="V627" s="285">
        <v>330</v>
      </c>
      <c r="W627" s="286" t="s">
        <v>815</v>
      </c>
      <c r="X627" s="286" t="s">
        <v>816</v>
      </c>
      <c r="Y627" s="257"/>
    </row>
    <row r="628" spans="1:25" ht="12.75" customHeight="1" x14ac:dyDescent="0.2">
      <c r="A628" s="229" t="s">
        <v>705</v>
      </c>
      <c r="B628" s="247"/>
      <c r="C628" s="280">
        <v>615</v>
      </c>
      <c r="D628" s="249" t="s">
        <v>2113</v>
      </c>
      <c r="E628" s="249" t="s">
        <v>2114</v>
      </c>
      <c r="F628" s="249" t="s">
        <v>847</v>
      </c>
      <c r="G628" s="297" t="s">
        <v>707</v>
      </c>
      <c r="H628" s="250">
        <v>0</v>
      </c>
      <c r="I628" s="250"/>
      <c r="J628" s="250">
        <v>0</v>
      </c>
      <c r="K628" s="250"/>
      <c r="L628" s="250">
        <v>0</v>
      </c>
      <c r="M628" s="251" t="str">
        <f t="shared" si="27"/>
        <v>NA</v>
      </c>
      <c r="N628" s="251" t="str">
        <f t="shared" si="28"/>
        <v>NA</v>
      </c>
      <c r="O628" s="250">
        <v>0</v>
      </c>
      <c r="P628" s="251" t="str">
        <f t="shared" si="29"/>
        <v>NA</v>
      </c>
      <c r="Q628" s="298" t="s">
        <v>848</v>
      </c>
      <c r="R628" s="299" t="s">
        <v>849</v>
      </c>
      <c r="S628" s="258" t="s">
        <v>806</v>
      </c>
      <c r="T628" s="299" t="s">
        <v>809</v>
      </c>
      <c r="U628" s="299" t="s">
        <v>832</v>
      </c>
      <c r="V628" s="285">
        <v>824</v>
      </c>
      <c r="W628" s="286" t="s">
        <v>815</v>
      </c>
      <c r="X628" s="286" t="s">
        <v>816</v>
      </c>
      <c r="Y628" s="257"/>
    </row>
    <row r="629" spans="1:25" ht="12.75" customHeight="1" x14ac:dyDescent="0.2">
      <c r="A629" s="229" t="s">
        <v>705</v>
      </c>
      <c r="B629" s="247"/>
      <c r="C629" s="280">
        <v>616</v>
      </c>
      <c r="D629" s="296" t="s">
        <v>2115</v>
      </c>
      <c r="E629" s="296" t="s">
        <v>2116</v>
      </c>
      <c r="F629" s="296" t="s">
        <v>940</v>
      </c>
      <c r="G629" s="281" t="s">
        <v>804</v>
      </c>
      <c r="H629" s="250">
        <v>0</v>
      </c>
      <c r="I629" s="250"/>
      <c r="J629" s="250">
        <v>0</v>
      </c>
      <c r="K629" s="250"/>
      <c r="L629" s="250">
        <v>0</v>
      </c>
      <c r="M629" s="251" t="str">
        <f t="shared" si="27"/>
        <v>NA</v>
      </c>
      <c r="N629" s="251" t="str">
        <f t="shared" si="28"/>
        <v>NA</v>
      </c>
      <c r="O629" s="250">
        <v>0</v>
      </c>
      <c r="P629" s="251" t="str">
        <f t="shared" si="29"/>
        <v>NA</v>
      </c>
      <c r="Q629" s="251" t="s">
        <v>707</v>
      </c>
      <c r="R629" s="258"/>
      <c r="S629" s="299" t="s">
        <v>809</v>
      </c>
      <c r="T629" s="299" t="s">
        <v>809</v>
      </c>
      <c r="U629" s="299" t="s">
        <v>832</v>
      </c>
      <c r="V629" s="283" t="s">
        <v>809</v>
      </c>
      <c r="W629" s="284" t="s">
        <v>809</v>
      </c>
      <c r="X629" s="284" t="s">
        <v>809</v>
      </c>
      <c r="Y629" s="257"/>
    </row>
    <row r="630" spans="1:25" ht="12.75" customHeight="1" x14ac:dyDescent="0.2">
      <c r="A630" s="229" t="s">
        <v>705</v>
      </c>
      <c r="B630" s="247"/>
      <c r="C630" s="280">
        <v>617</v>
      </c>
      <c r="D630" s="249" t="s">
        <v>2117</v>
      </c>
      <c r="E630" s="249" t="s">
        <v>2118</v>
      </c>
      <c r="F630" s="249" t="s">
        <v>1002</v>
      </c>
      <c r="G630" s="297" t="s">
        <v>707</v>
      </c>
      <c r="H630" s="250">
        <v>0</v>
      </c>
      <c r="I630" s="250"/>
      <c r="J630" s="250">
        <v>0</v>
      </c>
      <c r="K630" s="250"/>
      <c r="L630" s="250">
        <v>0</v>
      </c>
      <c r="M630" s="251" t="str">
        <f t="shared" si="27"/>
        <v>NA</v>
      </c>
      <c r="N630" s="251" t="str">
        <f t="shared" si="28"/>
        <v>NA</v>
      </c>
      <c r="O630" s="250">
        <v>0</v>
      </c>
      <c r="P630" s="251" t="str">
        <f t="shared" si="29"/>
        <v>NA</v>
      </c>
      <c r="Q630" s="298" t="s">
        <v>848</v>
      </c>
      <c r="R630" s="299" t="s">
        <v>849</v>
      </c>
      <c r="S630" s="299" t="s">
        <v>832</v>
      </c>
      <c r="T630" s="299" t="s">
        <v>832</v>
      </c>
      <c r="U630" s="299" t="s">
        <v>832</v>
      </c>
      <c r="V630" s="299" t="s">
        <v>832</v>
      </c>
      <c r="W630" s="299" t="s">
        <v>832</v>
      </c>
      <c r="X630" s="299" t="s">
        <v>832</v>
      </c>
      <c r="Y630" s="257"/>
    </row>
    <row r="631" spans="1:25" ht="12.75" customHeight="1" x14ac:dyDescent="0.2">
      <c r="A631" s="229" t="s">
        <v>705</v>
      </c>
      <c r="B631" s="247"/>
      <c r="C631" s="280">
        <v>618</v>
      </c>
      <c r="D631" s="249" t="s">
        <v>2119</v>
      </c>
      <c r="E631" s="249" t="s">
        <v>2120</v>
      </c>
      <c r="F631" s="249" t="s">
        <v>861</v>
      </c>
      <c r="G631" s="297" t="s">
        <v>707</v>
      </c>
      <c r="H631" s="250">
        <v>0</v>
      </c>
      <c r="I631" s="250"/>
      <c r="J631" s="250">
        <v>0</v>
      </c>
      <c r="K631" s="250"/>
      <c r="L631" s="250">
        <v>0</v>
      </c>
      <c r="M631" s="251" t="str">
        <f t="shared" si="27"/>
        <v>NA</v>
      </c>
      <c r="N631" s="251" t="str">
        <f t="shared" si="28"/>
        <v>NA</v>
      </c>
      <c r="O631" s="250">
        <v>0</v>
      </c>
      <c r="P631" s="251" t="str">
        <f t="shared" si="29"/>
        <v>NA</v>
      </c>
      <c r="Q631" s="298" t="s">
        <v>848</v>
      </c>
      <c r="R631" s="299" t="s">
        <v>849</v>
      </c>
      <c r="S631" s="299" t="s">
        <v>832</v>
      </c>
      <c r="T631" s="299" t="s">
        <v>832</v>
      </c>
      <c r="U631" s="299" t="s">
        <v>832</v>
      </c>
      <c r="V631" s="299" t="s">
        <v>832</v>
      </c>
      <c r="W631" s="299" t="s">
        <v>832</v>
      </c>
      <c r="X631" s="299" t="s">
        <v>832</v>
      </c>
      <c r="Y631" s="257"/>
    </row>
    <row r="632" spans="1:25" ht="12.75" customHeight="1" x14ac:dyDescent="0.2">
      <c r="A632" s="229" t="s">
        <v>705</v>
      </c>
      <c r="B632" s="247"/>
      <c r="C632" s="287">
        <v>619</v>
      </c>
      <c r="D632" s="324" t="s">
        <v>2121</v>
      </c>
      <c r="E632" s="324" t="s">
        <v>2122</v>
      </c>
      <c r="F632" s="324" t="s">
        <v>1227</v>
      </c>
      <c r="G632" s="289" t="s">
        <v>707</v>
      </c>
      <c r="H632" s="290">
        <v>0</v>
      </c>
      <c r="I632" s="290"/>
      <c r="J632" s="290">
        <v>0</v>
      </c>
      <c r="K632" s="290"/>
      <c r="L632" s="290">
        <v>0</v>
      </c>
      <c r="M632" s="291" t="str">
        <f t="shared" si="27"/>
        <v>NA</v>
      </c>
      <c r="N632" s="291" t="str">
        <f t="shared" si="28"/>
        <v>NA</v>
      </c>
      <c r="O632" s="290">
        <v>0</v>
      </c>
      <c r="P632" s="291" t="str">
        <f t="shared" si="29"/>
        <v>NA</v>
      </c>
      <c r="Q632" s="291" t="s">
        <v>707</v>
      </c>
      <c r="R632" s="292" t="s">
        <v>831</v>
      </c>
      <c r="S632" s="293" t="s">
        <v>832</v>
      </c>
      <c r="T632" s="293" t="s">
        <v>832</v>
      </c>
      <c r="U632" s="293" t="s">
        <v>832</v>
      </c>
      <c r="V632" s="294" t="s">
        <v>809</v>
      </c>
      <c r="W632" s="295" t="s">
        <v>809</v>
      </c>
      <c r="X632" s="295" t="s">
        <v>809</v>
      </c>
      <c r="Y632" s="257"/>
    </row>
    <row r="633" spans="1:25" ht="12.75" customHeight="1" x14ac:dyDescent="0.2">
      <c r="A633" s="229" t="s">
        <v>705</v>
      </c>
      <c r="B633" s="247"/>
      <c r="C633" s="280">
        <v>620</v>
      </c>
      <c r="D633" s="249" t="s">
        <v>2123</v>
      </c>
      <c r="E633" s="249" t="s">
        <v>2124</v>
      </c>
      <c r="F633" s="249" t="s">
        <v>928</v>
      </c>
      <c r="G633" s="297" t="s">
        <v>707</v>
      </c>
      <c r="H633" s="250">
        <v>0</v>
      </c>
      <c r="I633" s="250"/>
      <c r="J633" s="250">
        <v>0</v>
      </c>
      <c r="K633" s="250"/>
      <c r="L633" s="250">
        <v>0</v>
      </c>
      <c r="M633" s="251" t="str">
        <f t="shared" si="27"/>
        <v>NA</v>
      </c>
      <c r="N633" s="251" t="str">
        <f t="shared" si="28"/>
        <v>NA</v>
      </c>
      <c r="O633" s="250">
        <v>0</v>
      </c>
      <c r="P633" s="251" t="str">
        <f t="shared" si="29"/>
        <v>NA</v>
      </c>
      <c r="Q633" s="298" t="s">
        <v>848</v>
      </c>
      <c r="R633" s="299" t="s">
        <v>849</v>
      </c>
      <c r="S633" s="299" t="s">
        <v>832</v>
      </c>
      <c r="T633" s="299" t="s">
        <v>832</v>
      </c>
      <c r="U633" s="299" t="s">
        <v>832</v>
      </c>
      <c r="V633" s="299" t="s">
        <v>832</v>
      </c>
      <c r="W633" s="299" t="s">
        <v>832</v>
      </c>
      <c r="X633" s="299" t="s">
        <v>832</v>
      </c>
      <c r="Y633" s="257"/>
    </row>
    <row r="634" spans="1:25" ht="12.75" customHeight="1" x14ac:dyDescent="0.2">
      <c r="A634" s="229" t="s">
        <v>705</v>
      </c>
      <c r="B634" s="247"/>
      <c r="C634" s="287">
        <v>621</v>
      </c>
      <c r="D634" s="324" t="s">
        <v>2125</v>
      </c>
      <c r="E634" s="324" t="s">
        <v>2126</v>
      </c>
      <c r="F634" s="324" t="s">
        <v>2127</v>
      </c>
      <c r="G634" s="289" t="s">
        <v>707</v>
      </c>
      <c r="H634" s="290">
        <v>0</v>
      </c>
      <c r="I634" s="290"/>
      <c r="J634" s="290">
        <v>0</v>
      </c>
      <c r="K634" s="290"/>
      <c r="L634" s="290">
        <v>0</v>
      </c>
      <c r="M634" s="291" t="str">
        <f t="shared" si="27"/>
        <v>NA</v>
      </c>
      <c r="N634" s="291" t="str">
        <f t="shared" si="28"/>
        <v>NA</v>
      </c>
      <c r="O634" s="290">
        <v>0</v>
      </c>
      <c r="P634" s="291" t="str">
        <f t="shared" si="29"/>
        <v>NA</v>
      </c>
      <c r="Q634" s="291" t="s">
        <v>707</v>
      </c>
      <c r="R634" s="292" t="s">
        <v>831</v>
      </c>
      <c r="S634" s="293" t="s">
        <v>832</v>
      </c>
      <c r="T634" s="293" t="s">
        <v>832</v>
      </c>
      <c r="U634" s="293" t="s">
        <v>832</v>
      </c>
      <c r="V634" s="294" t="s">
        <v>809</v>
      </c>
      <c r="W634" s="295" t="s">
        <v>809</v>
      </c>
      <c r="X634" s="295" t="s">
        <v>809</v>
      </c>
      <c r="Y634" s="257"/>
    </row>
    <row r="635" spans="1:25" ht="12.75" customHeight="1" x14ac:dyDescent="0.2">
      <c r="A635" s="229" t="s">
        <v>705</v>
      </c>
      <c r="B635" s="247"/>
      <c r="C635" s="280">
        <v>622</v>
      </c>
      <c r="D635" s="249" t="s">
        <v>2128</v>
      </c>
      <c r="E635" s="249" t="s">
        <v>2129</v>
      </c>
      <c r="F635" s="249" t="s">
        <v>852</v>
      </c>
      <c r="G635" s="297" t="s">
        <v>707</v>
      </c>
      <c r="H635" s="250">
        <v>0</v>
      </c>
      <c r="I635" s="250"/>
      <c r="J635" s="250">
        <v>0</v>
      </c>
      <c r="K635" s="250"/>
      <c r="L635" s="250">
        <v>0</v>
      </c>
      <c r="M635" s="251" t="str">
        <f t="shared" si="27"/>
        <v>NA</v>
      </c>
      <c r="N635" s="251" t="str">
        <f t="shared" si="28"/>
        <v>NA</v>
      </c>
      <c r="O635" s="250">
        <v>0</v>
      </c>
      <c r="P635" s="251" t="str">
        <f t="shared" si="29"/>
        <v>NA</v>
      </c>
      <c r="Q635" s="298" t="s">
        <v>848</v>
      </c>
      <c r="R635" s="299" t="s">
        <v>849</v>
      </c>
      <c r="S635" s="258" t="s">
        <v>1529</v>
      </c>
      <c r="T635" s="299" t="s">
        <v>809</v>
      </c>
      <c r="U635" s="299" t="s">
        <v>832</v>
      </c>
      <c r="V635" s="285">
        <v>3921</v>
      </c>
      <c r="W635" s="286" t="s">
        <v>874</v>
      </c>
      <c r="X635" s="286" t="s">
        <v>816</v>
      </c>
      <c r="Y635" s="257"/>
    </row>
    <row r="636" spans="1:25" ht="12.75" customHeight="1" x14ac:dyDescent="0.2">
      <c r="A636" s="229" t="s">
        <v>705</v>
      </c>
      <c r="B636" s="247"/>
      <c r="C636" s="280">
        <v>623</v>
      </c>
      <c r="D636" s="249" t="s">
        <v>2130</v>
      </c>
      <c r="E636" s="249" t="s">
        <v>2131</v>
      </c>
      <c r="F636" s="249" t="s">
        <v>1160</v>
      </c>
      <c r="G636" s="281" t="s">
        <v>813</v>
      </c>
      <c r="H636" s="250">
        <v>285215.32999999996</v>
      </c>
      <c r="I636" s="250"/>
      <c r="J636" s="250">
        <v>268561.6311</v>
      </c>
      <c r="K636" s="250"/>
      <c r="L636" s="250">
        <v>327337</v>
      </c>
      <c r="M636" s="251">
        <f t="shared" si="27"/>
        <v>5.8389915086261186E-2</v>
      </c>
      <c r="N636" s="251">
        <f t="shared" si="28"/>
        <v>0.21885244239567028</v>
      </c>
      <c r="O636" s="250">
        <v>336036.4</v>
      </c>
      <c r="P636" s="251">
        <f t="shared" si="29"/>
        <v>2.6576280713759896E-2</v>
      </c>
      <c r="Q636" s="251" t="s">
        <v>805</v>
      </c>
      <c r="R636" s="258"/>
      <c r="S636" s="258" t="s">
        <v>806</v>
      </c>
      <c r="T636" s="258" t="s">
        <v>807</v>
      </c>
      <c r="U636" s="282" t="s">
        <v>814</v>
      </c>
      <c r="V636" s="285">
        <v>527</v>
      </c>
      <c r="W636" s="286" t="s">
        <v>824</v>
      </c>
      <c r="X636" s="286" t="s">
        <v>824</v>
      </c>
      <c r="Y636" s="257"/>
    </row>
    <row r="637" spans="1:25" ht="12.75" customHeight="1" x14ac:dyDescent="0.2">
      <c r="A637" s="229" t="s">
        <v>705</v>
      </c>
      <c r="B637" s="247"/>
      <c r="C637" s="280">
        <v>624</v>
      </c>
      <c r="D637" s="249" t="s">
        <v>2132</v>
      </c>
      <c r="E637" s="249" t="s">
        <v>2131</v>
      </c>
      <c r="F637" s="249" t="s">
        <v>911</v>
      </c>
      <c r="G637" s="281" t="s">
        <v>804</v>
      </c>
      <c r="H637" s="250">
        <v>74535.16</v>
      </c>
      <c r="I637" s="250"/>
      <c r="J637" s="250">
        <v>34496.995599999995</v>
      </c>
      <c r="K637" s="250"/>
      <c r="L637" s="250">
        <v>36013.009999999995</v>
      </c>
      <c r="M637" s="251">
        <f t="shared" si="27"/>
        <v>0.53717150939234592</v>
      </c>
      <c r="N637" s="251">
        <f t="shared" si="28"/>
        <v>4.3946273396631687E-2</v>
      </c>
      <c r="O637" s="250">
        <v>38653.31</v>
      </c>
      <c r="P637" s="251">
        <f t="shared" si="29"/>
        <v>7.3315171378343647E-2</v>
      </c>
      <c r="Q637" s="251" t="s">
        <v>805</v>
      </c>
      <c r="R637" s="258"/>
      <c r="S637" s="258" t="s">
        <v>806</v>
      </c>
      <c r="T637" s="258" t="s">
        <v>807</v>
      </c>
      <c r="U637" s="282" t="s">
        <v>808</v>
      </c>
      <c r="V637" s="283" t="s">
        <v>809</v>
      </c>
      <c r="W637" s="284" t="s">
        <v>809</v>
      </c>
      <c r="X637" s="284" t="s">
        <v>809</v>
      </c>
      <c r="Y637" s="257"/>
    </row>
    <row r="638" spans="1:25" ht="12.75" customHeight="1" x14ac:dyDescent="0.2">
      <c r="A638" s="229" t="s">
        <v>705</v>
      </c>
      <c r="B638" s="247"/>
      <c r="C638" s="287">
        <v>625</v>
      </c>
      <c r="D638" s="324" t="s">
        <v>2133</v>
      </c>
      <c r="E638" s="324" t="s">
        <v>2134</v>
      </c>
      <c r="F638" s="324" t="s">
        <v>1217</v>
      </c>
      <c r="G638" s="289" t="s">
        <v>707</v>
      </c>
      <c r="H638" s="290">
        <v>0</v>
      </c>
      <c r="I638" s="290"/>
      <c r="J638" s="290">
        <v>0</v>
      </c>
      <c r="K638" s="290"/>
      <c r="L638" s="290">
        <v>0</v>
      </c>
      <c r="M638" s="291" t="str">
        <f t="shared" si="27"/>
        <v>NA</v>
      </c>
      <c r="N638" s="291" t="str">
        <f t="shared" si="28"/>
        <v>NA</v>
      </c>
      <c r="O638" s="290">
        <v>0</v>
      </c>
      <c r="P638" s="291" t="str">
        <f t="shared" si="29"/>
        <v>NA</v>
      </c>
      <c r="Q638" s="291" t="s">
        <v>707</v>
      </c>
      <c r="R638" s="292" t="s">
        <v>831</v>
      </c>
      <c r="S638" s="293" t="s">
        <v>832</v>
      </c>
      <c r="T638" s="293" t="s">
        <v>832</v>
      </c>
      <c r="U638" s="293" t="s">
        <v>832</v>
      </c>
      <c r="V638" s="294" t="s">
        <v>809</v>
      </c>
      <c r="W638" s="295" t="s">
        <v>809</v>
      </c>
      <c r="X638" s="295" t="s">
        <v>809</v>
      </c>
      <c r="Y638" s="257"/>
    </row>
    <row r="639" spans="1:25" ht="12.75" customHeight="1" x14ac:dyDescent="0.2">
      <c r="A639" s="229" t="s">
        <v>705</v>
      </c>
      <c r="B639" s="247"/>
      <c r="C639" s="280">
        <v>626</v>
      </c>
      <c r="D639" s="249" t="s">
        <v>2135</v>
      </c>
      <c r="E639" s="249" t="s">
        <v>2136</v>
      </c>
      <c r="F639" s="249" t="s">
        <v>822</v>
      </c>
      <c r="G639" s="281" t="s">
        <v>813</v>
      </c>
      <c r="H639" s="250">
        <v>36743.53</v>
      </c>
      <c r="I639" s="250"/>
      <c r="J639" s="250">
        <v>35198.239999999998</v>
      </c>
      <c r="K639" s="250"/>
      <c r="L639" s="250">
        <v>36743.839999999997</v>
      </c>
      <c r="M639" s="251">
        <f t="shared" si="27"/>
        <v>4.2056111647411146E-2</v>
      </c>
      <c r="N639" s="251">
        <f t="shared" si="28"/>
        <v>4.3911286473414544E-2</v>
      </c>
      <c r="O639" s="250">
        <v>38709.440000000002</v>
      </c>
      <c r="P639" s="251">
        <f t="shared" si="29"/>
        <v>5.3494681013198569E-2</v>
      </c>
      <c r="Q639" s="251" t="s">
        <v>805</v>
      </c>
      <c r="R639" s="258"/>
      <c r="S639" s="258" t="s">
        <v>806</v>
      </c>
      <c r="T639" s="299" t="s">
        <v>809</v>
      </c>
      <c r="U639" s="282" t="s">
        <v>823</v>
      </c>
      <c r="V639" s="285">
        <v>824</v>
      </c>
      <c r="W639" s="286" t="s">
        <v>816</v>
      </c>
      <c r="X639" s="286" t="s">
        <v>824</v>
      </c>
      <c r="Y639" s="257"/>
    </row>
    <row r="640" spans="1:25" ht="12.75" customHeight="1" x14ac:dyDescent="0.2">
      <c r="A640" s="229" t="s">
        <v>705</v>
      </c>
      <c r="B640" s="247"/>
      <c r="C640" s="280">
        <v>627</v>
      </c>
      <c r="D640" s="249" t="s">
        <v>2137</v>
      </c>
      <c r="E640" s="249" t="s">
        <v>2138</v>
      </c>
      <c r="F640" s="249" t="s">
        <v>822</v>
      </c>
      <c r="G640" s="281" t="s">
        <v>813</v>
      </c>
      <c r="H640" s="250">
        <v>10826.220000000001</v>
      </c>
      <c r="I640" s="250"/>
      <c r="J640" s="250">
        <v>10370.91</v>
      </c>
      <c r="K640" s="250"/>
      <c r="L640" s="250">
        <v>21063.02</v>
      </c>
      <c r="M640" s="251">
        <f t="shared" si="27"/>
        <v>4.2056230152352464E-2</v>
      </c>
      <c r="N640" s="251">
        <f t="shared" si="28"/>
        <v>1.0309712455319737</v>
      </c>
      <c r="O640" s="250">
        <v>21963.03</v>
      </c>
      <c r="P640" s="251">
        <f t="shared" si="29"/>
        <v>4.2729390182414409E-2</v>
      </c>
      <c r="Q640" s="251" t="s">
        <v>805</v>
      </c>
      <c r="R640" s="258"/>
      <c r="S640" s="258" t="s">
        <v>823</v>
      </c>
      <c r="T640" s="258" t="s">
        <v>807</v>
      </c>
      <c r="U640" s="282" t="s">
        <v>814</v>
      </c>
      <c r="V640" s="285">
        <v>81</v>
      </c>
      <c r="W640" s="286" t="s">
        <v>874</v>
      </c>
      <c r="X640" s="286" t="s">
        <v>815</v>
      </c>
      <c r="Y640" s="257"/>
    </row>
    <row r="641" spans="1:25" ht="12.75" customHeight="1" x14ac:dyDescent="0.2">
      <c r="A641" s="229" t="s">
        <v>705</v>
      </c>
      <c r="B641" s="247"/>
      <c r="C641" s="280">
        <v>628</v>
      </c>
      <c r="D641" s="249" t="s">
        <v>2139</v>
      </c>
      <c r="E641" s="249" t="s">
        <v>2140</v>
      </c>
      <c r="F641" s="249" t="s">
        <v>877</v>
      </c>
      <c r="G641" s="281" t="s">
        <v>813</v>
      </c>
      <c r="H641" s="250">
        <v>57548.639999999992</v>
      </c>
      <c r="I641" s="250"/>
      <c r="J641" s="250">
        <v>59063.342599999989</v>
      </c>
      <c r="K641" s="250"/>
      <c r="L641" s="250">
        <v>59154.889999999992</v>
      </c>
      <c r="M641" s="251">
        <f t="shared" si="27"/>
        <v>2.6320389152549861E-2</v>
      </c>
      <c r="N641" s="251">
        <f t="shared" si="28"/>
        <v>1.5499867764003441E-3</v>
      </c>
      <c r="O641" s="250">
        <v>60890.23000000001</v>
      </c>
      <c r="P641" s="251">
        <f t="shared" si="29"/>
        <v>2.933552915067577E-2</v>
      </c>
      <c r="Q641" s="251" t="s">
        <v>805</v>
      </c>
      <c r="R641" s="258"/>
      <c r="S641" s="258" t="s">
        <v>806</v>
      </c>
      <c r="T641" s="299" t="s">
        <v>809</v>
      </c>
      <c r="U641" s="282" t="s">
        <v>814</v>
      </c>
      <c r="V641" s="285">
        <v>228</v>
      </c>
      <c r="W641" s="286" t="s">
        <v>815</v>
      </c>
      <c r="X641" s="286" t="s">
        <v>816</v>
      </c>
      <c r="Y641" s="257"/>
    </row>
    <row r="642" spans="1:25" ht="12.75" customHeight="1" x14ac:dyDescent="0.2">
      <c r="A642" s="229" t="s">
        <v>705</v>
      </c>
      <c r="B642" s="247"/>
      <c r="C642" s="287">
        <v>629</v>
      </c>
      <c r="D642" s="288" t="s">
        <v>2141</v>
      </c>
      <c r="E642" s="288" t="s">
        <v>2142</v>
      </c>
      <c r="F642" s="288" t="s">
        <v>822</v>
      </c>
      <c r="G642" s="289" t="s">
        <v>707</v>
      </c>
      <c r="H642" s="290">
        <v>0</v>
      </c>
      <c r="I642" s="290"/>
      <c r="J642" s="290">
        <v>0</v>
      </c>
      <c r="K642" s="290"/>
      <c r="L642" s="290">
        <v>0</v>
      </c>
      <c r="M642" s="291" t="str">
        <f t="shared" si="27"/>
        <v>NA</v>
      </c>
      <c r="N642" s="291" t="str">
        <f t="shared" si="28"/>
        <v>NA</v>
      </c>
      <c r="O642" s="290">
        <v>0</v>
      </c>
      <c r="P642" s="291" t="str">
        <f t="shared" si="29"/>
        <v>NA</v>
      </c>
      <c r="Q642" s="291" t="s">
        <v>707</v>
      </c>
      <c r="R642" s="292" t="s">
        <v>831</v>
      </c>
      <c r="S642" s="293" t="s">
        <v>832</v>
      </c>
      <c r="T642" s="293" t="s">
        <v>832</v>
      </c>
      <c r="U642" s="293" t="s">
        <v>832</v>
      </c>
      <c r="V642" s="294" t="s">
        <v>809</v>
      </c>
      <c r="W642" s="295" t="s">
        <v>809</v>
      </c>
      <c r="X642" s="295" t="s">
        <v>809</v>
      </c>
      <c r="Y642" s="257"/>
    </row>
    <row r="643" spans="1:25" ht="12.75" customHeight="1" x14ac:dyDescent="0.2">
      <c r="A643" s="229" t="s">
        <v>705</v>
      </c>
      <c r="B643" s="247"/>
      <c r="C643" s="280">
        <v>630</v>
      </c>
      <c r="D643" s="249" t="s">
        <v>2143</v>
      </c>
      <c r="E643" s="249" t="s">
        <v>2144</v>
      </c>
      <c r="F643" s="249" t="s">
        <v>880</v>
      </c>
      <c r="G643" s="281" t="s">
        <v>813</v>
      </c>
      <c r="H643" s="250">
        <v>61590.380000000005</v>
      </c>
      <c r="I643" s="250"/>
      <c r="J643" s="250">
        <v>59000.122299999995</v>
      </c>
      <c r="K643" s="250"/>
      <c r="L643" s="250">
        <v>61590.91</v>
      </c>
      <c r="M643" s="251">
        <f t="shared" si="27"/>
        <v>4.2056205855524983E-2</v>
      </c>
      <c r="N643" s="251">
        <f t="shared" si="28"/>
        <v>4.391156490873932E-2</v>
      </c>
      <c r="O643" s="250">
        <v>64534.03</v>
      </c>
      <c r="P643" s="251">
        <f t="shared" si="29"/>
        <v>4.7784973464428358E-2</v>
      </c>
      <c r="Q643" s="251" t="s">
        <v>805</v>
      </c>
      <c r="R643" s="258"/>
      <c r="S643" s="258" t="s">
        <v>806</v>
      </c>
      <c r="T643" s="258" t="s">
        <v>807</v>
      </c>
      <c r="U643" s="282" t="s">
        <v>814</v>
      </c>
      <c r="V643" s="285">
        <v>235</v>
      </c>
      <c r="W643" s="286" t="s">
        <v>816</v>
      </c>
      <c r="X643" s="286" t="s">
        <v>816</v>
      </c>
      <c r="Y643" s="257"/>
    </row>
    <row r="644" spans="1:25" ht="12.75" customHeight="1" x14ac:dyDescent="0.2">
      <c r="A644" s="229" t="s">
        <v>705</v>
      </c>
      <c r="B644" s="247"/>
      <c r="C644" s="280">
        <v>631</v>
      </c>
      <c r="D644" s="249" t="s">
        <v>2145</v>
      </c>
      <c r="E644" s="249" t="s">
        <v>2146</v>
      </c>
      <c r="F644" s="249" t="s">
        <v>852</v>
      </c>
      <c r="G644" s="297" t="s">
        <v>707</v>
      </c>
      <c r="H644" s="250">
        <v>0</v>
      </c>
      <c r="I644" s="250"/>
      <c r="J644" s="250">
        <v>0</v>
      </c>
      <c r="K644" s="250"/>
      <c r="L644" s="250">
        <v>0</v>
      </c>
      <c r="M644" s="251" t="str">
        <f t="shared" si="27"/>
        <v>NA</v>
      </c>
      <c r="N644" s="251" t="str">
        <f t="shared" si="28"/>
        <v>NA</v>
      </c>
      <c r="O644" s="250">
        <v>0</v>
      </c>
      <c r="P644" s="251" t="str">
        <f t="shared" si="29"/>
        <v>NA</v>
      </c>
      <c r="Q644" s="298" t="s">
        <v>848</v>
      </c>
      <c r="R644" s="299" t="s">
        <v>849</v>
      </c>
      <c r="S644" s="299" t="s">
        <v>832</v>
      </c>
      <c r="T644" s="299" t="s">
        <v>832</v>
      </c>
      <c r="U644" s="299" t="s">
        <v>832</v>
      </c>
      <c r="V644" s="299" t="s">
        <v>832</v>
      </c>
      <c r="W644" s="299" t="s">
        <v>832</v>
      </c>
      <c r="X644" s="299" t="s">
        <v>832</v>
      </c>
      <c r="Y644" s="257"/>
    </row>
    <row r="645" spans="1:25" ht="12.75" customHeight="1" x14ac:dyDescent="0.2">
      <c r="A645" s="229" t="s">
        <v>705</v>
      </c>
      <c r="B645" s="247"/>
      <c r="C645" s="280">
        <v>632</v>
      </c>
      <c r="D645" s="249" t="s">
        <v>2147</v>
      </c>
      <c r="E645" s="249" t="s">
        <v>2148</v>
      </c>
      <c r="F645" s="249" t="s">
        <v>822</v>
      </c>
      <c r="G645" s="281" t="s">
        <v>813</v>
      </c>
      <c r="H645" s="250">
        <v>16670.55</v>
      </c>
      <c r="I645" s="250"/>
      <c r="J645" s="250">
        <v>15969.4409</v>
      </c>
      <c r="K645" s="250"/>
      <c r="L645" s="250">
        <v>16699.710000000003</v>
      </c>
      <c r="M645" s="251">
        <f t="shared" si="27"/>
        <v>4.2056746778000705E-2</v>
      </c>
      <c r="N645" s="251">
        <f t="shared" si="28"/>
        <v>4.5729158871178961E-2</v>
      </c>
      <c r="O645" s="250">
        <v>17443.990000000002</v>
      </c>
      <c r="P645" s="251">
        <f t="shared" si="29"/>
        <v>4.4568438613604593E-2</v>
      </c>
      <c r="Q645" s="251" t="s">
        <v>805</v>
      </c>
      <c r="R645" s="258"/>
      <c r="S645" s="258" t="s">
        <v>904</v>
      </c>
      <c r="T645" s="258" t="s">
        <v>807</v>
      </c>
      <c r="U645" s="282" t="s">
        <v>814</v>
      </c>
      <c r="V645" s="285">
        <v>106</v>
      </c>
      <c r="W645" s="286" t="s">
        <v>824</v>
      </c>
      <c r="X645" s="286" t="s">
        <v>824</v>
      </c>
      <c r="Y645" s="257"/>
    </row>
    <row r="646" spans="1:25" ht="12.75" customHeight="1" x14ac:dyDescent="0.2">
      <c r="A646" s="229" t="s">
        <v>705</v>
      </c>
      <c r="B646" s="247"/>
      <c r="C646" s="280">
        <v>633</v>
      </c>
      <c r="D646" s="249" t="s">
        <v>2149</v>
      </c>
      <c r="E646" s="249" t="s">
        <v>2150</v>
      </c>
      <c r="F646" s="249" t="s">
        <v>819</v>
      </c>
      <c r="G646" s="281" t="s">
        <v>813</v>
      </c>
      <c r="H646" s="250">
        <v>42952.229999999996</v>
      </c>
      <c r="I646" s="250"/>
      <c r="J646" s="250">
        <v>52944.828699999998</v>
      </c>
      <c r="K646" s="250"/>
      <c r="L646" s="250">
        <v>28111.68</v>
      </c>
      <c r="M646" s="251">
        <f t="shared" si="27"/>
        <v>0.23264446805206629</v>
      </c>
      <c r="N646" s="251">
        <f t="shared" si="28"/>
        <v>0.46903822922369753</v>
      </c>
      <c r="O646" s="250">
        <v>28675.410000000003</v>
      </c>
      <c r="P646" s="251">
        <f t="shared" si="29"/>
        <v>2.0053230543318763E-2</v>
      </c>
      <c r="Q646" s="251" t="s">
        <v>805</v>
      </c>
      <c r="R646" s="258"/>
      <c r="S646" s="258" t="s">
        <v>806</v>
      </c>
      <c r="T646" s="258" t="s">
        <v>807</v>
      </c>
      <c r="U646" s="282" t="s">
        <v>814</v>
      </c>
      <c r="V646" s="285">
        <v>514</v>
      </c>
      <c r="W646" s="286" t="s">
        <v>824</v>
      </c>
      <c r="X646" s="286" t="s">
        <v>824</v>
      </c>
      <c r="Y646" s="257"/>
    </row>
    <row r="647" spans="1:25" ht="12.75" customHeight="1" x14ac:dyDescent="0.2">
      <c r="A647" s="229" t="s">
        <v>705</v>
      </c>
      <c r="B647" s="247"/>
      <c r="C647" s="280">
        <v>634</v>
      </c>
      <c r="D647" s="249" t="s">
        <v>2151</v>
      </c>
      <c r="E647" s="249" t="s">
        <v>2152</v>
      </c>
      <c r="F647" s="249" t="s">
        <v>890</v>
      </c>
      <c r="G647" s="281" t="s">
        <v>813</v>
      </c>
      <c r="H647" s="250">
        <v>45797.450000000004</v>
      </c>
      <c r="I647" s="250"/>
      <c r="J647" s="250">
        <v>38130.116999999998</v>
      </c>
      <c r="K647" s="250"/>
      <c r="L647" s="250">
        <v>33913.299999999996</v>
      </c>
      <c r="M647" s="251">
        <f t="shared" si="27"/>
        <v>0.16741833879397228</v>
      </c>
      <c r="N647" s="251">
        <f t="shared" si="28"/>
        <v>0.11059019304871273</v>
      </c>
      <c r="O647" s="250">
        <v>34602.57</v>
      </c>
      <c r="P647" s="251">
        <f t="shared" si="29"/>
        <v>2.0324474468718885E-2</v>
      </c>
      <c r="Q647" s="251" t="s">
        <v>805</v>
      </c>
      <c r="R647" s="258"/>
      <c r="S647" s="258" t="s">
        <v>806</v>
      </c>
      <c r="T647" s="258" t="s">
        <v>807</v>
      </c>
      <c r="U647" s="282" t="s">
        <v>823</v>
      </c>
      <c r="V647" s="285">
        <v>824</v>
      </c>
      <c r="W647" s="286" t="s">
        <v>874</v>
      </c>
      <c r="X647" s="286" t="s">
        <v>816</v>
      </c>
      <c r="Y647" s="257"/>
    </row>
    <row r="648" spans="1:25" ht="12.75" customHeight="1" x14ac:dyDescent="0.2">
      <c r="A648" s="229" t="s">
        <v>705</v>
      </c>
      <c r="B648" s="247"/>
      <c r="C648" s="280">
        <v>635</v>
      </c>
      <c r="D648" s="249" t="s">
        <v>2153</v>
      </c>
      <c r="E648" s="249" t="s">
        <v>2154</v>
      </c>
      <c r="F648" s="249" t="s">
        <v>1021</v>
      </c>
      <c r="G648" s="281" t="s">
        <v>813</v>
      </c>
      <c r="H648" s="250">
        <v>20103.260000000002</v>
      </c>
      <c r="I648" s="250"/>
      <c r="J648" s="250">
        <v>19257.793799999999</v>
      </c>
      <c r="K648" s="250"/>
      <c r="L648" s="250">
        <v>28247.079999999998</v>
      </c>
      <c r="M648" s="251">
        <f t="shared" si="27"/>
        <v>4.2056173973773529E-2</v>
      </c>
      <c r="N648" s="251">
        <f t="shared" si="28"/>
        <v>0.4667869172012839</v>
      </c>
      <c r="O648" s="250">
        <v>29516.780000000002</v>
      </c>
      <c r="P648" s="251">
        <f t="shared" si="29"/>
        <v>4.4949778879799417E-2</v>
      </c>
      <c r="Q648" s="251" t="s">
        <v>805</v>
      </c>
      <c r="R648" s="258"/>
      <c r="S648" s="258" t="s">
        <v>806</v>
      </c>
      <c r="T648" s="258" t="s">
        <v>807</v>
      </c>
      <c r="U648" s="282" t="s">
        <v>814</v>
      </c>
      <c r="V648" s="285">
        <v>64</v>
      </c>
      <c r="W648" s="286" t="s">
        <v>815</v>
      </c>
      <c r="X648" s="286" t="s">
        <v>816</v>
      </c>
      <c r="Y648" s="257"/>
    </row>
    <row r="649" spans="1:25" ht="12.75" customHeight="1" x14ac:dyDescent="0.2">
      <c r="A649" s="229" t="s">
        <v>705</v>
      </c>
      <c r="B649" s="247"/>
      <c r="C649" s="280">
        <v>636</v>
      </c>
      <c r="D649" s="249" t="s">
        <v>2155</v>
      </c>
      <c r="E649" s="249" t="s">
        <v>2156</v>
      </c>
      <c r="F649" s="249" t="s">
        <v>880</v>
      </c>
      <c r="G649" s="281" t="s">
        <v>813</v>
      </c>
      <c r="H649" s="250">
        <v>29259.24</v>
      </c>
      <c r="I649" s="250"/>
      <c r="J649" s="250">
        <v>32811.290799999995</v>
      </c>
      <c r="K649" s="250"/>
      <c r="L649" s="250">
        <v>41186.640000000007</v>
      </c>
      <c r="M649" s="251">
        <f t="shared" si="27"/>
        <v>0.12139928446535157</v>
      </c>
      <c r="N649" s="251">
        <f t="shared" si="28"/>
        <v>0.25525814424832116</v>
      </c>
      <c r="O649" s="250">
        <v>43188.05999999999</v>
      </c>
      <c r="P649" s="251">
        <f t="shared" si="29"/>
        <v>4.859391297760593E-2</v>
      </c>
      <c r="Q649" s="251" t="s">
        <v>805</v>
      </c>
      <c r="R649" s="258"/>
      <c r="S649" s="258" t="s">
        <v>806</v>
      </c>
      <c r="T649" s="258" t="s">
        <v>807</v>
      </c>
      <c r="U649" s="282" t="s">
        <v>823</v>
      </c>
      <c r="V649" s="285">
        <v>824</v>
      </c>
      <c r="W649" s="286" t="s">
        <v>816</v>
      </c>
      <c r="X649" s="286" t="s">
        <v>824</v>
      </c>
      <c r="Y649" s="257"/>
    </row>
    <row r="650" spans="1:25" ht="12.75" customHeight="1" x14ac:dyDescent="0.2">
      <c r="A650" s="229" t="s">
        <v>705</v>
      </c>
      <c r="B650" s="247"/>
      <c r="C650" s="280">
        <v>637</v>
      </c>
      <c r="D650" s="249" t="s">
        <v>2157</v>
      </c>
      <c r="E650" s="249" t="s">
        <v>2158</v>
      </c>
      <c r="F650" s="249" t="s">
        <v>822</v>
      </c>
      <c r="G650" s="281" t="s">
        <v>813</v>
      </c>
      <c r="H650" s="250">
        <v>22752.720000000001</v>
      </c>
      <c r="I650" s="250"/>
      <c r="J650" s="250">
        <v>21795.829599999997</v>
      </c>
      <c r="K650" s="250"/>
      <c r="L650" s="250">
        <v>26102.270000000004</v>
      </c>
      <c r="M650" s="251">
        <f t="shared" si="27"/>
        <v>4.205608823912059E-2</v>
      </c>
      <c r="N650" s="251">
        <f t="shared" si="28"/>
        <v>0.19758093539142035</v>
      </c>
      <c r="O650" s="250">
        <v>28282.899999999998</v>
      </c>
      <c r="P650" s="251">
        <f t="shared" si="29"/>
        <v>8.354177625164376E-2</v>
      </c>
      <c r="Q650" s="251" t="s">
        <v>805</v>
      </c>
      <c r="R650" s="258"/>
      <c r="S650" s="258" t="s">
        <v>806</v>
      </c>
      <c r="T650" s="258" t="s">
        <v>807</v>
      </c>
      <c r="U650" s="282" t="s">
        <v>823</v>
      </c>
      <c r="V650" s="285">
        <v>824</v>
      </c>
      <c r="W650" s="286" t="s">
        <v>824</v>
      </c>
      <c r="X650" s="286" t="s">
        <v>824</v>
      </c>
      <c r="Y650" s="257"/>
    </row>
    <row r="651" spans="1:25" ht="12.75" customHeight="1" x14ac:dyDescent="0.2">
      <c r="A651" s="229" t="s">
        <v>705</v>
      </c>
      <c r="B651" s="247"/>
      <c r="C651" s="280">
        <v>638</v>
      </c>
      <c r="D651" s="249" t="s">
        <v>2159</v>
      </c>
      <c r="E651" s="249" t="s">
        <v>2160</v>
      </c>
      <c r="F651" s="249" t="s">
        <v>928</v>
      </c>
      <c r="G651" s="297" t="s">
        <v>707</v>
      </c>
      <c r="H651" s="250">
        <v>0</v>
      </c>
      <c r="I651" s="250"/>
      <c r="J651" s="250">
        <v>0</v>
      </c>
      <c r="K651" s="250"/>
      <c r="L651" s="250">
        <v>0</v>
      </c>
      <c r="M651" s="251" t="str">
        <f t="shared" si="27"/>
        <v>NA</v>
      </c>
      <c r="N651" s="251" t="str">
        <f t="shared" si="28"/>
        <v>NA</v>
      </c>
      <c r="O651" s="250">
        <v>0</v>
      </c>
      <c r="P651" s="251" t="str">
        <f t="shared" si="29"/>
        <v>NA</v>
      </c>
      <c r="Q651" s="298" t="s">
        <v>848</v>
      </c>
      <c r="R651" s="299" t="s">
        <v>849</v>
      </c>
      <c r="S651" s="299" t="s">
        <v>832</v>
      </c>
      <c r="T651" s="299" t="s">
        <v>832</v>
      </c>
      <c r="U651" s="299" t="s">
        <v>832</v>
      </c>
      <c r="V651" s="299" t="s">
        <v>832</v>
      </c>
      <c r="W651" s="299" t="s">
        <v>832</v>
      </c>
      <c r="X651" s="299" t="s">
        <v>832</v>
      </c>
      <c r="Y651" s="257"/>
    </row>
    <row r="652" spans="1:25" ht="12.75" customHeight="1" x14ac:dyDescent="0.2">
      <c r="A652" s="229" t="s">
        <v>705</v>
      </c>
      <c r="B652" s="247"/>
      <c r="C652" s="280">
        <v>639</v>
      </c>
      <c r="D652" s="249" t="s">
        <v>2161</v>
      </c>
      <c r="E652" s="249" t="s">
        <v>2162</v>
      </c>
      <c r="F652" s="249" t="s">
        <v>1021</v>
      </c>
      <c r="G652" s="281" t="s">
        <v>813</v>
      </c>
      <c r="H652" s="250">
        <v>47164.59</v>
      </c>
      <c r="I652" s="250"/>
      <c r="J652" s="250">
        <v>45181.026700000002</v>
      </c>
      <c r="K652" s="250"/>
      <c r="L652" s="250">
        <v>46873.65</v>
      </c>
      <c r="M652" s="251">
        <f t="shared" si="27"/>
        <v>4.2056197244585279E-2</v>
      </c>
      <c r="N652" s="251">
        <f t="shared" si="28"/>
        <v>3.7463143793498591E-2</v>
      </c>
      <c r="O652" s="250">
        <v>49381.16</v>
      </c>
      <c r="P652" s="251">
        <f t="shared" si="29"/>
        <v>5.3495087325181677E-2</v>
      </c>
      <c r="Q652" s="251" t="s">
        <v>805</v>
      </c>
      <c r="R652" s="258"/>
      <c r="S652" s="258" t="s">
        <v>806</v>
      </c>
      <c r="T652" s="258" t="s">
        <v>807</v>
      </c>
      <c r="U652" s="282" t="s">
        <v>814</v>
      </c>
      <c r="V652" s="285">
        <v>514</v>
      </c>
      <c r="W652" s="286" t="s">
        <v>824</v>
      </c>
      <c r="X652" s="286" t="s">
        <v>824</v>
      </c>
      <c r="Y652" s="257"/>
    </row>
    <row r="653" spans="1:25" ht="12.75" customHeight="1" x14ac:dyDescent="0.2">
      <c r="A653" s="229" t="s">
        <v>705</v>
      </c>
      <c r="B653" s="247"/>
      <c r="C653" s="280">
        <v>640</v>
      </c>
      <c r="D653" s="249" t="s">
        <v>2163</v>
      </c>
      <c r="E653" s="249" t="s">
        <v>2164</v>
      </c>
      <c r="F653" s="249" t="s">
        <v>1021</v>
      </c>
      <c r="G653" s="281" t="s">
        <v>813</v>
      </c>
      <c r="H653" s="250">
        <v>48247.82</v>
      </c>
      <c r="I653" s="250"/>
      <c r="J653" s="250">
        <v>46218.705099999999</v>
      </c>
      <c r="K653" s="250"/>
      <c r="L653" s="250">
        <v>54254.29</v>
      </c>
      <c r="M653" s="251">
        <f t="shared" si="27"/>
        <v>4.2056094969679471E-2</v>
      </c>
      <c r="N653" s="251">
        <f t="shared" si="28"/>
        <v>0.17386001798652731</v>
      </c>
      <c r="O653" s="250">
        <v>56693.020000000004</v>
      </c>
      <c r="P653" s="251">
        <f t="shared" si="29"/>
        <v>4.4949993816157267E-2</v>
      </c>
      <c r="Q653" s="251" t="s">
        <v>805</v>
      </c>
      <c r="R653" s="258"/>
      <c r="S653" s="258" t="s">
        <v>806</v>
      </c>
      <c r="T653" s="258" t="s">
        <v>807</v>
      </c>
      <c r="U653" s="282" t="s">
        <v>814</v>
      </c>
      <c r="V653" s="285">
        <v>148</v>
      </c>
      <c r="W653" s="286" t="s">
        <v>815</v>
      </c>
      <c r="X653" s="286" t="s">
        <v>816</v>
      </c>
      <c r="Y653" s="257"/>
    </row>
    <row r="654" spans="1:25" ht="12.75" customHeight="1" x14ac:dyDescent="0.2">
      <c r="A654" s="229" t="s">
        <v>705</v>
      </c>
      <c r="B654" s="247"/>
      <c r="C654" s="280">
        <v>641</v>
      </c>
      <c r="D654" s="249" t="s">
        <v>2165</v>
      </c>
      <c r="E654" s="249" t="s">
        <v>2164</v>
      </c>
      <c r="F654" s="249" t="s">
        <v>897</v>
      </c>
      <c r="G654" s="297" t="s">
        <v>707</v>
      </c>
      <c r="H654" s="250">
        <v>0</v>
      </c>
      <c r="I654" s="250"/>
      <c r="J654" s="250">
        <v>0</v>
      </c>
      <c r="K654" s="250"/>
      <c r="L654" s="250">
        <v>0</v>
      </c>
      <c r="M654" s="251" t="str">
        <f t="shared" ref="M654:M717" si="30">IF(H654&gt;0,ABS((J654-H654)/H654),"NA")</f>
        <v>NA</v>
      </c>
      <c r="N654" s="251" t="str">
        <f t="shared" ref="N654:N717" si="31">IF(J654&gt;0,ABS((L654-J654)/J654),"NA")</f>
        <v>NA</v>
      </c>
      <c r="O654" s="250">
        <v>0</v>
      </c>
      <c r="P654" s="251" t="str">
        <f t="shared" ref="P654:P717" si="32">IF(L654&gt;0,ABS((O654-L654)/L654),"NA")</f>
        <v>NA</v>
      </c>
      <c r="Q654" s="298" t="s">
        <v>848</v>
      </c>
      <c r="R654" s="299" t="s">
        <v>849</v>
      </c>
      <c r="S654" s="299" t="s">
        <v>832</v>
      </c>
      <c r="T654" s="299" t="s">
        <v>832</v>
      </c>
      <c r="U654" s="299" t="s">
        <v>832</v>
      </c>
      <c r="V654" s="299" t="s">
        <v>832</v>
      </c>
      <c r="W654" s="299" t="s">
        <v>832</v>
      </c>
      <c r="X654" s="299" t="s">
        <v>832</v>
      </c>
      <c r="Y654" s="257"/>
    </row>
    <row r="655" spans="1:25" ht="12.75" customHeight="1" x14ac:dyDescent="0.2">
      <c r="A655" s="229" t="s">
        <v>705</v>
      </c>
      <c r="B655" s="247"/>
      <c r="C655" s="280">
        <v>642</v>
      </c>
      <c r="D655" s="249" t="s">
        <v>2166</v>
      </c>
      <c r="E655" s="249" t="s">
        <v>2167</v>
      </c>
      <c r="F655" s="249" t="s">
        <v>877</v>
      </c>
      <c r="G655" s="281" t="s">
        <v>813</v>
      </c>
      <c r="H655" s="250">
        <v>87498.94</v>
      </c>
      <c r="I655" s="250"/>
      <c r="J655" s="250">
        <v>83819.079800000007</v>
      </c>
      <c r="K655" s="250"/>
      <c r="L655" s="250">
        <v>94598.98000000001</v>
      </c>
      <c r="M655" s="251">
        <f t="shared" si="30"/>
        <v>4.2056054621918797E-2</v>
      </c>
      <c r="N655" s="251">
        <f t="shared" si="31"/>
        <v>0.12860914514597191</v>
      </c>
      <c r="O655" s="250">
        <v>98547.01999999999</v>
      </c>
      <c r="P655" s="251">
        <f t="shared" si="32"/>
        <v>4.1734488046276809E-2</v>
      </c>
      <c r="Q655" s="251" t="s">
        <v>805</v>
      </c>
      <c r="R655" s="258"/>
      <c r="S655" s="258" t="s">
        <v>823</v>
      </c>
      <c r="T655" s="258" t="s">
        <v>807</v>
      </c>
      <c r="U655" s="282" t="s">
        <v>823</v>
      </c>
      <c r="V655" s="285">
        <v>824</v>
      </c>
      <c r="W655" s="286" t="s">
        <v>912</v>
      </c>
      <c r="X655" s="286" t="s">
        <v>815</v>
      </c>
      <c r="Y655" s="257"/>
    </row>
    <row r="656" spans="1:25" ht="12.75" customHeight="1" x14ac:dyDescent="0.2">
      <c r="A656" s="229" t="s">
        <v>705</v>
      </c>
      <c r="B656" s="247"/>
      <c r="C656" s="280">
        <v>643</v>
      </c>
      <c r="D656" s="249" t="s">
        <v>2168</v>
      </c>
      <c r="E656" s="249" t="s">
        <v>2169</v>
      </c>
      <c r="F656" s="249" t="s">
        <v>1009</v>
      </c>
      <c r="G656" s="297" t="s">
        <v>707</v>
      </c>
      <c r="H656" s="250">
        <v>0</v>
      </c>
      <c r="I656" s="250"/>
      <c r="J656" s="250">
        <v>0</v>
      </c>
      <c r="K656" s="250"/>
      <c r="L656" s="250">
        <v>0</v>
      </c>
      <c r="M656" s="251" t="str">
        <f t="shared" si="30"/>
        <v>NA</v>
      </c>
      <c r="N656" s="251" t="str">
        <f t="shared" si="31"/>
        <v>NA</v>
      </c>
      <c r="O656" s="250">
        <v>0</v>
      </c>
      <c r="P656" s="251" t="str">
        <f t="shared" si="32"/>
        <v>NA</v>
      </c>
      <c r="Q656" s="298" t="s">
        <v>848</v>
      </c>
      <c r="R656" s="299" t="s">
        <v>849</v>
      </c>
      <c r="S656" s="299" t="s">
        <v>832</v>
      </c>
      <c r="T656" s="299" t="s">
        <v>832</v>
      </c>
      <c r="U656" s="299" t="s">
        <v>832</v>
      </c>
      <c r="V656" s="299" t="s">
        <v>832</v>
      </c>
      <c r="W656" s="299" t="s">
        <v>832</v>
      </c>
      <c r="X656" s="299" t="s">
        <v>832</v>
      </c>
      <c r="Y656" s="257"/>
    </row>
    <row r="657" spans="1:25" ht="12.75" customHeight="1" x14ac:dyDescent="0.2">
      <c r="A657" s="229" t="s">
        <v>705</v>
      </c>
      <c r="B657" s="247"/>
      <c r="C657" s="280">
        <v>644</v>
      </c>
      <c r="D657" s="249" t="s">
        <v>2170</v>
      </c>
      <c r="E657" s="249" t="s">
        <v>2171</v>
      </c>
      <c r="F657" s="249" t="s">
        <v>812</v>
      </c>
      <c r="G657" s="281" t="s">
        <v>813</v>
      </c>
      <c r="H657" s="250">
        <v>27637.61</v>
      </c>
      <c r="I657" s="250"/>
      <c r="J657" s="250">
        <v>26475.260999999999</v>
      </c>
      <c r="K657" s="250"/>
      <c r="L657" s="250">
        <v>28512.260000000002</v>
      </c>
      <c r="M657" s="251">
        <f t="shared" si="30"/>
        <v>4.2056784215422457E-2</v>
      </c>
      <c r="N657" s="251">
        <f t="shared" si="31"/>
        <v>7.6939713644371757E-2</v>
      </c>
      <c r="O657" s="250">
        <v>29822.7</v>
      </c>
      <c r="P657" s="251">
        <f t="shared" si="32"/>
        <v>4.5960579764634531E-2</v>
      </c>
      <c r="Q657" s="251" t="s">
        <v>805</v>
      </c>
      <c r="R657" s="258"/>
      <c r="S657" s="258" t="s">
        <v>806</v>
      </c>
      <c r="T657" s="258" t="s">
        <v>807</v>
      </c>
      <c r="U657" s="282" t="s">
        <v>814</v>
      </c>
      <c r="V657" s="285">
        <v>120</v>
      </c>
      <c r="W657" s="286" t="s">
        <v>815</v>
      </c>
      <c r="X657" s="286" t="s">
        <v>816</v>
      </c>
      <c r="Y657" s="257"/>
    </row>
    <row r="658" spans="1:25" ht="12.75" customHeight="1" x14ac:dyDescent="0.2">
      <c r="A658" s="229" t="s">
        <v>705</v>
      </c>
      <c r="B658" s="247"/>
      <c r="C658" s="280">
        <v>645</v>
      </c>
      <c r="D658" s="249" t="s">
        <v>2172</v>
      </c>
      <c r="E658" s="249" t="s">
        <v>2173</v>
      </c>
      <c r="F658" s="249" t="s">
        <v>911</v>
      </c>
      <c r="G658" s="281" t="s">
        <v>804</v>
      </c>
      <c r="H658" s="250">
        <v>157553.66999999998</v>
      </c>
      <c r="I658" s="250"/>
      <c r="J658" s="250">
        <v>151117.66160000002</v>
      </c>
      <c r="K658" s="250"/>
      <c r="L658" s="250">
        <v>157755.03999999998</v>
      </c>
      <c r="M658" s="251">
        <f t="shared" si="30"/>
        <v>4.0849625400664821E-2</v>
      </c>
      <c r="N658" s="251">
        <f t="shared" si="31"/>
        <v>4.392192368333972E-2</v>
      </c>
      <c r="O658" s="250">
        <v>162891.49999999997</v>
      </c>
      <c r="P658" s="251">
        <f t="shared" si="32"/>
        <v>3.2559720437457924E-2</v>
      </c>
      <c r="Q658" s="251" t="s">
        <v>805</v>
      </c>
      <c r="R658" s="258"/>
      <c r="S658" s="258" t="s">
        <v>806</v>
      </c>
      <c r="T658" s="299" t="s">
        <v>809</v>
      </c>
      <c r="U658" s="282" t="s">
        <v>808</v>
      </c>
      <c r="V658" s="285">
        <v>342</v>
      </c>
      <c r="W658" s="286" t="s">
        <v>874</v>
      </c>
      <c r="X658" s="286" t="s">
        <v>816</v>
      </c>
      <c r="Y658" s="257"/>
    </row>
    <row r="659" spans="1:25" ht="12.75" customHeight="1" x14ac:dyDescent="0.2">
      <c r="A659" s="229" t="s">
        <v>705</v>
      </c>
      <c r="B659" s="247"/>
      <c r="C659" s="280">
        <v>646</v>
      </c>
      <c r="D659" s="249" t="s">
        <v>2174</v>
      </c>
      <c r="E659" s="249" t="s">
        <v>2175</v>
      </c>
      <c r="F659" s="249" t="s">
        <v>852</v>
      </c>
      <c r="G659" s="297" t="s">
        <v>707</v>
      </c>
      <c r="H659" s="250">
        <v>0</v>
      </c>
      <c r="I659" s="250"/>
      <c r="J659" s="250">
        <v>0</v>
      </c>
      <c r="K659" s="250"/>
      <c r="L659" s="250">
        <v>0</v>
      </c>
      <c r="M659" s="251" t="str">
        <f t="shared" si="30"/>
        <v>NA</v>
      </c>
      <c r="N659" s="251" t="str">
        <f t="shared" si="31"/>
        <v>NA</v>
      </c>
      <c r="O659" s="250">
        <v>0</v>
      </c>
      <c r="P659" s="251" t="str">
        <f t="shared" si="32"/>
        <v>NA</v>
      </c>
      <c r="Q659" s="298" t="s">
        <v>848</v>
      </c>
      <c r="R659" s="299" t="s">
        <v>849</v>
      </c>
      <c r="S659" s="299" t="s">
        <v>832</v>
      </c>
      <c r="T659" s="299" t="s">
        <v>832</v>
      </c>
      <c r="U659" s="299" t="s">
        <v>832</v>
      </c>
      <c r="V659" s="299" t="s">
        <v>832</v>
      </c>
      <c r="W659" s="299" t="s">
        <v>832</v>
      </c>
      <c r="X659" s="299" t="s">
        <v>832</v>
      </c>
      <c r="Y659" s="257"/>
    </row>
    <row r="660" spans="1:25" ht="12.75" customHeight="1" x14ac:dyDescent="0.2">
      <c r="A660" s="229" t="s">
        <v>705</v>
      </c>
      <c r="B660" s="247"/>
      <c r="C660" s="280">
        <v>647</v>
      </c>
      <c r="D660" s="249" t="s">
        <v>2176</v>
      </c>
      <c r="E660" s="249" t="s">
        <v>2175</v>
      </c>
      <c r="F660" s="249" t="s">
        <v>819</v>
      </c>
      <c r="G660" s="281" t="s">
        <v>813</v>
      </c>
      <c r="H660" s="250">
        <v>25769.42</v>
      </c>
      <c r="I660" s="250"/>
      <c r="J660" s="250">
        <v>24356.757799999999</v>
      </c>
      <c r="K660" s="250"/>
      <c r="L660" s="250">
        <v>25426.57</v>
      </c>
      <c r="M660" s="251">
        <f t="shared" si="30"/>
        <v>5.4819324610332669E-2</v>
      </c>
      <c r="N660" s="251">
        <f t="shared" si="31"/>
        <v>4.3922602867940017E-2</v>
      </c>
      <c r="O660" s="250">
        <v>26178.07</v>
      </c>
      <c r="P660" s="251">
        <f t="shared" si="32"/>
        <v>2.9555697052335413E-2</v>
      </c>
      <c r="Q660" s="251" t="s">
        <v>805</v>
      </c>
      <c r="R660" s="258"/>
      <c r="S660" s="258" t="s">
        <v>806</v>
      </c>
      <c r="T660" s="299" t="s">
        <v>809</v>
      </c>
      <c r="U660" s="282" t="s">
        <v>814</v>
      </c>
      <c r="V660" s="285">
        <v>131</v>
      </c>
      <c r="W660" s="286" t="s">
        <v>815</v>
      </c>
      <c r="X660" s="286" t="s">
        <v>816</v>
      </c>
      <c r="Y660" s="257"/>
    </row>
    <row r="661" spans="1:25" ht="12.75" customHeight="1" x14ac:dyDescent="0.2">
      <c r="A661" s="229" t="s">
        <v>705</v>
      </c>
      <c r="B661" s="247"/>
      <c r="C661" s="280">
        <v>648</v>
      </c>
      <c r="D661" s="249" t="s">
        <v>2177</v>
      </c>
      <c r="E661" s="249" t="s">
        <v>2178</v>
      </c>
      <c r="F661" s="249" t="s">
        <v>949</v>
      </c>
      <c r="G661" s="281" t="s">
        <v>804</v>
      </c>
      <c r="H661" s="250">
        <v>40748.01</v>
      </c>
      <c r="I661" s="250"/>
      <c r="J661" s="250">
        <v>39034.318100000004</v>
      </c>
      <c r="K661" s="250"/>
      <c r="L661" s="250">
        <v>40933.979999999996</v>
      </c>
      <c r="M661" s="251">
        <f t="shared" si="30"/>
        <v>4.2055842727043553E-2</v>
      </c>
      <c r="N661" s="251">
        <f t="shared" si="31"/>
        <v>4.8666455377377058E-2</v>
      </c>
      <c r="O661" s="250">
        <v>43935.09</v>
      </c>
      <c r="P661" s="251">
        <f t="shared" si="32"/>
        <v>7.3315861296653809E-2</v>
      </c>
      <c r="Q661" s="251" t="s">
        <v>805</v>
      </c>
      <c r="R661" s="258"/>
      <c r="S661" s="258" t="s">
        <v>806</v>
      </c>
      <c r="T661" s="258" t="s">
        <v>807</v>
      </c>
      <c r="U661" s="282" t="s">
        <v>808</v>
      </c>
      <c r="V661" s="283" t="s">
        <v>809</v>
      </c>
      <c r="W661" s="284" t="s">
        <v>809</v>
      </c>
      <c r="X661" s="284" t="s">
        <v>809</v>
      </c>
      <c r="Y661" s="257"/>
    </row>
    <row r="662" spans="1:25" ht="12.75" customHeight="1" x14ac:dyDescent="0.2">
      <c r="A662" s="229" t="s">
        <v>705</v>
      </c>
      <c r="B662" s="247"/>
      <c r="C662" s="280">
        <v>649</v>
      </c>
      <c r="D662" s="249" t="s">
        <v>2179</v>
      </c>
      <c r="E662" s="249" t="s">
        <v>2180</v>
      </c>
      <c r="F662" s="249" t="s">
        <v>852</v>
      </c>
      <c r="G662" s="297" t="s">
        <v>707</v>
      </c>
      <c r="H662" s="250">
        <v>0</v>
      </c>
      <c r="I662" s="250"/>
      <c r="J662" s="250">
        <v>0</v>
      </c>
      <c r="K662" s="250"/>
      <c r="L662" s="250">
        <v>0</v>
      </c>
      <c r="M662" s="251" t="str">
        <f t="shared" si="30"/>
        <v>NA</v>
      </c>
      <c r="N662" s="251" t="str">
        <f t="shared" si="31"/>
        <v>NA</v>
      </c>
      <c r="O662" s="250">
        <v>0</v>
      </c>
      <c r="P662" s="251" t="str">
        <f t="shared" si="32"/>
        <v>NA</v>
      </c>
      <c r="Q662" s="298" t="s">
        <v>848</v>
      </c>
      <c r="R662" s="299" t="s">
        <v>849</v>
      </c>
      <c r="S662" s="299" t="s">
        <v>832</v>
      </c>
      <c r="T662" s="299" t="s">
        <v>832</v>
      </c>
      <c r="U662" s="299" t="s">
        <v>832</v>
      </c>
      <c r="V662" s="299" t="s">
        <v>832</v>
      </c>
      <c r="W662" s="299" t="s">
        <v>832</v>
      </c>
      <c r="X662" s="299" t="s">
        <v>832</v>
      </c>
      <c r="Y662" s="257"/>
    </row>
    <row r="663" spans="1:25" ht="12.75" customHeight="1" x14ac:dyDescent="0.2">
      <c r="A663" s="229" t="s">
        <v>705</v>
      </c>
      <c r="B663" s="247"/>
      <c r="C663" s="280">
        <v>650</v>
      </c>
      <c r="D663" s="249" t="s">
        <v>2181</v>
      </c>
      <c r="E663" s="249" t="s">
        <v>2182</v>
      </c>
      <c r="F663" s="249" t="s">
        <v>886</v>
      </c>
      <c r="G663" s="281" t="s">
        <v>813</v>
      </c>
      <c r="H663" s="250">
        <v>87216.87</v>
      </c>
      <c r="I663" s="250"/>
      <c r="J663" s="250">
        <v>83548.866899999994</v>
      </c>
      <c r="K663" s="250"/>
      <c r="L663" s="250">
        <v>87217.68</v>
      </c>
      <c r="M663" s="251">
        <f t="shared" si="30"/>
        <v>4.2056119418181388E-2</v>
      </c>
      <c r="N663" s="251">
        <f t="shared" si="31"/>
        <v>4.3912182607948685E-2</v>
      </c>
      <c r="O663" s="250">
        <v>91307.39</v>
      </c>
      <c r="P663" s="251">
        <f t="shared" si="32"/>
        <v>4.6890836811985907E-2</v>
      </c>
      <c r="Q663" s="251" t="s">
        <v>805</v>
      </c>
      <c r="R663" s="258"/>
      <c r="S663" s="258" t="s">
        <v>806</v>
      </c>
      <c r="T663" s="258" t="s">
        <v>807</v>
      </c>
      <c r="U663" s="282" t="s">
        <v>814</v>
      </c>
      <c r="V663" s="285">
        <v>323</v>
      </c>
      <c r="W663" s="286" t="s">
        <v>816</v>
      </c>
      <c r="X663" s="286" t="s">
        <v>824</v>
      </c>
      <c r="Y663" s="257"/>
    </row>
    <row r="664" spans="1:25" ht="12.75" customHeight="1" x14ac:dyDescent="0.2">
      <c r="A664" s="229" t="s">
        <v>705</v>
      </c>
      <c r="B664" s="247"/>
      <c r="C664" s="280">
        <v>651</v>
      </c>
      <c r="D664" s="249" t="s">
        <v>2183</v>
      </c>
      <c r="E664" s="249" t="s">
        <v>2184</v>
      </c>
      <c r="F664" s="249" t="s">
        <v>803</v>
      </c>
      <c r="G664" s="281" t="s">
        <v>804</v>
      </c>
      <c r="H664" s="250">
        <v>32978.699999999997</v>
      </c>
      <c r="I664" s="250"/>
      <c r="J664" s="250">
        <v>31591.748899999999</v>
      </c>
      <c r="K664" s="250"/>
      <c r="L664" s="250">
        <v>32979.03</v>
      </c>
      <c r="M664" s="251">
        <f t="shared" si="30"/>
        <v>4.2055966426814841E-2</v>
      </c>
      <c r="N664" s="251">
        <f t="shared" si="31"/>
        <v>4.3912766728783421E-2</v>
      </c>
      <c r="O664" s="250">
        <v>34502.880000000005</v>
      </c>
      <c r="P664" s="251">
        <f t="shared" si="32"/>
        <v>4.6206634943477896E-2</v>
      </c>
      <c r="Q664" s="251" t="s">
        <v>805</v>
      </c>
      <c r="R664" s="258"/>
      <c r="S664" s="258" t="s">
        <v>806</v>
      </c>
      <c r="T664" s="299" t="s">
        <v>809</v>
      </c>
      <c r="U664" s="282" t="s">
        <v>808</v>
      </c>
      <c r="V664" s="285">
        <v>179</v>
      </c>
      <c r="W664" s="286" t="s">
        <v>815</v>
      </c>
      <c r="X664" s="286" t="s">
        <v>816</v>
      </c>
      <c r="Y664" s="257"/>
    </row>
    <row r="665" spans="1:25" ht="12.75" customHeight="1" x14ac:dyDescent="0.2">
      <c r="A665" s="229" t="s">
        <v>705</v>
      </c>
      <c r="B665" s="247"/>
      <c r="C665" s="280">
        <v>652</v>
      </c>
      <c r="D665" s="249" t="s">
        <v>2185</v>
      </c>
      <c r="E665" s="249" t="s">
        <v>2186</v>
      </c>
      <c r="F665" s="249" t="s">
        <v>890</v>
      </c>
      <c r="G665" s="281" t="s">
        <v>813</v>
      </c>
      <c r="H665" s="250">
        <v>23934.149999999998</v>
      </c>
      <c r="I665" s="250"/>
      <c r="J665" s="250">
        <v>24193.427499999998</v>
      </c>
      <c r="K665" s="250"/>
      <c r="L665" s="250">
        <v>33961.340000000004</v>
      </c>
      <c r="M665" s="251">
        <f t="shared" si="30"/>
        <v>1.0832952078933247E-2</v>
      </c>
      <c r="N665" s="251">
        <f t="shared" si="31"/>
        <v>0.4037424006995291</v>
      </c>
      <c r="O665" s="250">
        <v>35412.46</v>
      </c>
      <c r="P665" s="251">
        <f t="shared" si="32"/>
        <v>4.2728584914493807E-2</v>
      </c>
      <c r="Q665" s="251" t="s">
        <v>805</v>
      </c>
      <c r="R665" s="258"/>
      <c r="S665" s="258" t="s">
        <v>806</v>
      </c>
      <c r="T665" s="299" t="s">
        <v>809</v>
      </c>
      <c r="U665" s="282" t="s">
        <v>823</v>
      </c>
      <c r="V665" s="285">
        <v>826</v>
      </c>
      <c r="W665" s="286" t="s">
        <v>824</v>
      </c>
      <c r="X665" s="286" t="s">
        <v>824</v>
      </c>
      <c r="Y665" s="257"/>
    </row>
    <row r="666" spans="1:25" ht="12.75" customHeight="1" x14ac:dyDescent="0.2">
      <c r="A666" s="229" t="s">
        <v>705</v>
      </c>
      <c r="B666" s="247"/>
      <c r="C666" s="280">
        <v>653</v>
      </c>
      <c r="D666" s="249" t="s">
        <v>2187</v>
      </c>
      <c r="E666" s="249" t="s">
        <v>2188</v>
      </c>
      <c r="F666" s="249" t="s">
        <v>931</v>
      </c>
      <c r="G666" s="281" t="s">
        <v>813</v>
      </c>
      <c r="H666" s="250">
        <v>23439.879999999997</v>
      </c>
      <c r="I666" s="250"/>
      <c r="J666" s="250">
        <v>18384.9696</v>
      </c>
      <c r="K666" s="250"/>
      <c r="L666" s="250">
        <v>26300.489999999998</v>
      </c>
      <c r="M666" s="251">
        <f t="shared" si="30"/>
        <v>0.21565427809357376</v>
      </c>
      <c r="N666" s="251">
        <f t="shared" si="31"/>
        <v>0.43054302357943508</v>
      </c>
      <c r="O666" s="250">
        <v>27398.120000000003</v>
      </c>
      <c r="P666" s="251">
        <f t="shared" si="32"/>
        <v>4.1734203431191004E-2</v>
      </c>
      <c r="Q666" s="251" t="s">
        <v>805</v>
      </c>
      <c r="R666" s="258"/>
      <c r="S666" s="258" t="s">
        <v>806</v>
      </c>
      <c r="T666" s="258" t="s">
        <v>807</v>
      </c>
      <c r="U666" s="282" t="s">
        <v>823</v>
      </c>
      <c r="V666" s="285">
        <v>826</v>
      </c>
      <c r="W666" s="286" t="s">
        <v>824</v>
      </c>
      <c r="X666" s="286" t="s">
        <v>824</v>
      </c>
      <c r="Y666" s="257"/>
    </row>
    <row r="667" spans="1:25" ht="12.75" customHeight="1" x14ac:dyDescent="0.2">
      <c r="A667" s="229" t="s">
        <v>705</v>
      </c>
      <c r="B667" s="247"/>
      <c r="C667" s="280">
        <v>654</v>
      </c>
      <c r="D667" s="249" t="s">
        <v>2189</v>
      </c>
      <c r="E667" s="249" t="s">
        <v>2190</v>
      </c>
      <c r="F667" s="249" t="s">
        <v>931</v>
      </c>
      <c r="G667" s="281"/>
      <c r="H667" s="250">
        <v>0</v>
      </c>
      <c r="I667" s="250"/>
      <c r="J667" s="250">
        <v>9027.840400000001</v>
      </c>
      <c r="K667" s="250"/>
      <c r="L667" s="250">
        <v>9421.41</v>
      </c>
      <c r="M667" s="251" t="str">
        <f t="shared" si="30"/>
        <v>NA</v>
      </c>
      <c r="N667" s="251">
        <f t="shared" si="31"/>
        <v>4.3595099443716222E-2</v>
      </c>
      <c r="O667" s="250">
        <v>10398.380000000001</v>
      </c>
      <c r="P667" s="251">
        <f t="shared" si="32"/>
        <v>0.1036967927305999</v>
      </c>
      <c r="Q667" s="251" t="s">
        <v>805</v>
      </c>
      <c r="R667" s="258"/>
      <c r="S667" s="258" t="s">
        <v>840</v>
      </c>
      <c r="T667" s="258" t="s">
        <v>841</v>
      </c>
      <c r="U667" s="282" t="s">
        <v>841</v>
      </c>
      <c r="V667" s="283" t="s">
        <v>809</v>
      </c>
      <c r="W667" s="284" t="s">
        <v>809</v>
      </c>
      <c r="X667" s="284" t="s">
        <v>809</v>
      </c>
      <c r="Y667" s="257"/>
    </row>
    <row r="668" spans="1:25" ht="12.75" customHeight="1" x14ac:dyDescent="0.2">
      <c r="A668" s="229" t="s">
        <v>705</v>
      </c>
      <c r="B668" s="247"/>
      <c r="C668" s="280">
        <v>655</v>
      </c>
      <c r="D668" s="249" t="s">
        <v>2191</v>
      </c>
      <c r="E668" s="249" t="s">
        <v>2192</v>
      </c>
      <c r="F668" s="249" t="s">
        <v>869</v>
      </c>
      <c r="G668" s="281" t="s">
        <v>813</v>
      </c>
      <c r="H668" s="250">
        <v>100167.51</v>
      </c>
      <c r="I668" s="250"/>
      <c r="J668" s="250">
        <v>95954.872299999988</v>
      </c>
      <c r="K668" s="250"/>
      <c r="L668" s="250">
        <v>110496.99</v>
      </c>
      <c r="M668" s="251">
        <f t="shared" si="30"/>
        <v>4.205592911314264E-2</v>
      </c>
      <c r="N668" s="251">
        <f t="shared" si="31"/>
        <v>0.15155163413207959</v>
      </c>
      <c r="O668" s="250">
        <v>128454.40000000001</v>
      </c>
      <c r="P668" s="251">
        <f t="shared" si="32"/>
        <v>0.16251492461468861</v>
      </c>
      <c r="Q668" s="251" t="s">
        <v>805</v>
      </c>
      <c r="R668" s="258"/>
      <c r="S668" s="258" t="s">
        <v>806</v>
      </c>
      <c r="T668" s="258" t="s">
        <v>807</v>
      </c>
      <c r="U668" s="282" t="s">
        <v>823</v>
      </c>
      <c r="V668" s="285">
        <v>824</v>
      </c>
      <c r="W668" s="286" t="s">
        <v>874</v>
      </c>
      <c r="X668" s="286" t="s">
        <v>816</v>
      </c>
      <c r="Y668" s="257"/>
    </row>
    <row r="669" spans="1:25" ht="12.75" customHeight="1" x14ac:dyDescent="0.2">
      <c r="A669" s="229" t="s">
        <v>705</v>
      </c>
      <c r="B669" s="247"/>
      <c r="C669" s="280">
        <v>656</v>
      </c>
      <c r="D669" s="249" t="s">
        <v>2193</v>
      </c>
      <c r="E669" s="249" t="s">
        <v>2194</v>
      </c>
      <c r="F669" s="249" t="s">
        <v>1184</v>
      </c>
      <c r="G669" s="281" t="s">
        <v>813</v>
      </c>
      <c r="H669" s="250">
        <v>42632.67</v>
      </c>
      <c r="I669" s="250"/>
      <c r="J669" s="250">
        <v>40839.714</v>
      </c>
      <c r="K669" s="250"/>
      <c r="L669" s="250">
        <v>42633.380000000005</v>
      </c>
      <c r="M669" s="251">
        <f t="shared" si="30"/>
        <v>4.2055916272661281E-2</v>
      </c>
      <c r="N669" s="251">
        <f t="shared" si="31"/>
        <v>4.3919651347215719E-2</v>
      </c>
      <c r="O669" s="250">
        <v>44292.200000000004</v>
      </c>
      <c r="P669" s="251">
        <f t="shared" si="32"/>
        <v>3.8908948809594723E-2</v>
      </c>
      <c r="Q669" s="251" t="s">
        <v>805</v>
      </c>
      <c r="R669" s="258"/>
      <c r="S669" s="258" t="s">
        <v>806</v>
      </c>
      <c r="T669" s="299" t="s">
        <v>809</v>
      </c>
      <c r="U669" s="282" t="s">
        <v>814</v>
      </c>
      <c r="V669" s="285">
        <v>158</v>
      </c>
      <c r="W669" s="286" t="s">
        <v>816</v>
      </c>
      <c r="X669" s="286" t="s">
        <v>816</v>
      </c>
      <c r="Y669" s="257"/>
    </row>
    <row r="670" spans="1:25" ht="12.75" customHeight="1" x14ac:dyDescent="0.2">
      <c r="A670" s="229" t="s">
        <v>705</v>
      </c>
      <c r="B670" s="247"/>
      <c r="C670" s="280">
        <v>657</v>
      </c>
      <c r="D670" s="249" t="s">
        <v>2195</v>
      </c>
      <c r="E670" s="249" t="s">
        <v>2196</v>
      </c>
      <c r="F670" s="249" t="s">
        <v>877</v>
      </c>
      <c r="G670" s="281" t="s">
        <v>813</v>
      </c>
      <c r="H670" s="250">
        <v>28732.38</v>
      </c>
      <c r="I670" s="250"/>
      <c r="J670" s="250">
        <v>27524.027999999998</v>
      </c>
      <c r="K670" s="250"/>
      <c r="L670" s="250">
        <v>31065.39</v>
      </c>
      <c r="M670" s="251">
        <f t="shared" si="30"/>
        <v>4.205540926299884E-2</v>
      </c>
      <c r="N670" s="251">
        <f t="shared" si="31"/>
        <v>0.12866438008274084</v>
      </c>
      <c r="O670" s="250">
        <v>32361.9</v>
      </c>
      <c r="P670" s="251">
        <f t="shared" si="32"/>
        <v>4.1734869576721942E-2</v>
      </c>
      <c r="Q670" s="251" t="s">
        <v>805</v>
      </c>
      <c r="R670" s="258"/>
      <c r="S670" s="258" t="s">
        <v>823</v>
      </c>
      <c r="T670" s="258" t="s">
        <v>807</v>
      </c>
      <c r="U670" s="282" t="s">
        <v>823</v>
      </c>
      <c r="V670" s="285">
        <v>824</v>
      </c>
      <c r="W670" s="286" t="s">
        <v>815</v>
      </c>
      <c r="X670" s="286" t="s">
        <v>815</v>
      </c>
      <c r="Y670" s="257"/>
    </row>
    <row r="671" spans="1:25" ht="12.75" customHeight="1" x14ac:dyDescent="0.2">
      <c r="A671" s="229" t="s">
        <v>705</v>
      </c>
      <c r="B671" s="247"/>
      <c r="C671" s="280">
        <v>658</v>
      </c>
      <c r="D671" s="249" t="s">
        <v>2197</v>
      </c>
      <c r="E671" s="249" t="s">
        <v>2198</v>
      </c>
      <c r="F671" s="249" t="s">
        <v>890</v>
      </c>
      <c r="G671" s="281" t="s">
        <v>813</v>
      </c>
      <c r="H671" s="250">
        <v>428115.47</v>
      </c>
      <c r="I671" s="250"/>
      <c r="J671" s="250">
        <v>313236.2807</v>
      </c>
      <c r="K671" s="250"/>
      <c r="L671" s="250">
        <v>586275.27</v>
      </c>
      <c r="M671" s="251">
        <f t="shared" si="30"/>
        <v>0.26833692625029404</v>
      </c>
      <c r="N671" s="251">
        <f t="shared" si="31"/>
        <v>0.87167102319638801</v>
      </c>
      <c r="O671" s="250">
        <v>645763.80000000005</v>
      </c>
      <c r="P671" s="251">
        <f t="shared" si="32"/>
        <v>0.10146859853051626</v>
      </c>
      <c r="Q671" s="251" t="s">
        <v>805</v>
      </c>
      <c r="R671" s="258"/>
      <c r="S671" s="258" t="s">
        <v>925</v>
      </c>
      <c r="T671" s="258" t="s">
        <v>908</v>
      </c>
      <c r="U671" s="282" t="s">
        <v>814</v>
      </c>
      <c r="V671" s="285">
        <v>719</v>
      </c>
      <c r="W671" s="286" t="s">
        <v>824</v>
      </c>
      <c r="X671" s="286" t="s">
        <v>824</v>
      </c>
      <c r="Y671" s="257"/>
    </row>
    <row r="672" spans="1:25" ht="12.75" customHeight="1" x14ac:dyDescent="0.2">
      <c r="B672" s="247"/>
      <c r="C672" s="280">
        <v>659</v>
      </c>
      <c r="D672" s="249" t="s">
        <v>2199</v>
      </c>
      <c r="E672" s="249" t="s">
        <v>2200</v>
      </c>
      <c r="F672" s="249" t="s">
        <v>1214</v>
      </c>
      <c r="G672" s="281" t="s">
        <v>813</v>
      </c>
      <c r="H672" s="250">
        <v>27464.11</v>
      </c>
      <c r="I672" s="250"/>
      <c r="J672" s="250">
        <v>12711.1754</v>
      </c>
      <c r="K672" s="250"/>
      <c r="L672" s="250">
        <v>4229.97</v>
      </c>
      <c r="M672" s="251">
        <f t="shared" si="30"/>
        <v>0.53717140661029983</v>
      </c>
      <c r="N672" s="251">
        <f t="shared" si="31"/>
        <v>0.66722432293712186</v>
      </c>
      <c r="O672" s="250">
        <v>4352.9799999999996</v>
      </c>
      <c r="P672" s="251">
        <f t="shared" si="32"/>
        <v>2.9080584495870965E-2</v>
      </c>
      <c r="Q672" s="251" t="s">
        <v>805</v>
      </c>
      <c r="R672" s="258"/>
      <c r="S672" s="258" t="s">
        <v>806</v>
      </c>
      <c r="T672" s="258" t="s">
        <v>807</v>
      </c>
      <c r="U672" s="282" t="s">
        <v>814</v>
      </c>
      <c r="V672" s="283" t="s">
        <v>809</v>
      </c>
      <c r="W672" s="284" t="s">
        <v>809</v>
      </c>
      <c r="X672" s="284" t="s">
        <v>809</v>
      </c>
      <c r="Y672" s="257"/>
    </row>
    <row r="673" spans="1:25" ht="12.75" customHeight="1" x14ac:dyDescent="0.2">
      <c r="A673" s="229" t="s">
        <v>705</v>
      </c>
      <c r="B673" s="247"/>
      <c r="C673" s="280">
        <v>660</v>
      </c>
      <c r="D673" s="249" t="s">
        <v>2201</v>
      </c>
      <c r="E673" s="249" t="s">
        <v>2202</v>
      </c>
      <c r="F673" s="249" t="s">
        <v>844</v>
      </c>
      <c r="G673" s="281" t="s">
        <v>813</v>
      </c>
      <c r="H673" s="250">
        <v>89436.25</v>
      </c>
      <c r="I673" s="250"/>
      <c r="J673" s="250">
        <v>109921.30839999999</v>
      </c>
      <c r="K673" s="250"/>
      <c r="L673" s="250">
        <v>128499.66999999998</v>
      </c>
      <c r="M673" s="251">
        <f t="shared" si="30"/>
        <v>0.22904648171183378</v>
      </c>
      <c r="N673" s="251">
        <f t="shared" si="31"/>
        <v>0.16901510608292569</v>
      </c>
      <c r="O673" s="250">
        <v>134481.49000000002</v>
      </c>
      <c r="P673" s="251">
        <f t="shared" si="32"/>
        <v>4.6551247952621486E-2</v>
      </c>
      <c r="Q673" s="251" t="s">
        <v>805</v>
      </c>
      <c r="R673" s="258"/>
      <c r="S673" s="258" t="s">
        <v>806</v>
      </c>
      <c r="T673" s="258" t="s">
        <v>807</v>
      </c>
      <c r="U673" s="282" t="s">
        <v>823</v>
      </c>
      <c r="V673" s="285">
        <v>824</v>
      </c>
      <c r="W673" s="286" t="s">
        <v>816</v>
      </c>
      <c r="X673" s="286" t="s">
        <v>824</v>
      </c>
      <c r="Y673" s="257"/>
    </row>
    <row r="674" spans="1:25" ht="12.75" customHeight="1" x14ac:dyDescent="0.2">
      <c r="A674" s="229" t="s">
        <v>705</v>
      </c>
      <c r="B674" s="247"/>
      <c r="C674" s="280">
        <v>661</v>
      </c>
      <c r="D674" s="249" t="s">
        <v>2203</v>
      </c>
      <c r="E674" s="249" t="s">
        <v>2204</v>
      </c>
      <c r="F674" s="249" t="s">
        <v>931</v>
      </c>
      <c r="G674" s="281" t="s">
        <v>813</v>
      </c>
      <c r="H674" s="250">
        <v>28235.48</v>
      </c>
      <c r="I674" s="250"/>
      <c r="J674" s="250">
        <v>27047.999699999997</v>
      </c>
      <c r="K674" s="250"/>
      <c r="L674" s="250">
        <v>28235.769999999997</v>
      </c>
      <c r="M674" s="251">
        <f t="shared" si="30"/>
        <v>4.205631708757928E-2</v>
      </c>
      <c r="N674" s="251">
        <f t="shared" si="31"/>
        <v>4.3913424769817647E-2</v>
      </c>
      <c r="O674" s="250">
        <v>29777.31</v>
      </c>
      <c r="P674" s="251">
        <f t="shared" si="32"/>
        <v>5.4595288175247378E-2</v>
      </c>
      <c r="Q674" s="251" t="s">
        <v>805</v>
      </c>
      <c r="R674" s="258"/>
      <c r="S674" s="258" t="s">
        <v>806</v>
      </c>
      <c r="T674" s="299" t="s">
        <v>809</v>
      </c>
      <c r="U674" s="282" t="s">
        <v>814</v>
      </c>
      <c r="V674" s="285">
        <v>122</v>
      </c>
      <c r="W674" s="286" t="s">
        <v>815</v>
      </c>
      <c r="X674" s="286" t="s">
        <v>816</v>
      </c>
      <c r="Y674" s="257"/>
    </row>
    <row r="675" spans="1:25" ht="12.75" customHeight="1" x14ac:dyDescent="0.2">
      <c r="A675" s="229" t="s">
        <v>705</v>
      </c>
      <c r="B675" s="247"/>
      <c r="C675" s="280">
        <v>662</v>
      </c>
      <c r="D675" s="249" t="s">
        <v>2205</v>
      </c>
      <c r="E675" s="249" t="s">
        <v>2206</v>
      </c>
      <c r="F675" s="249" t="s">
        <v>897</v>
      </c>
      <c r="G675" s="297" t="s">
        <v>707</v>
      </c>
      <c r="H675" s="250">
        <v>0</v>
      </c>
      <c r="I675" s="250"/>
      <c r="J675" s="250">
        <v>0</v>
      </c>
      <c r="K675" s="250"/>
      <c r="L675" s="250">
        <v>0</v>
      </c>
      <c r="M675" s="251" t="str">
        <f t="shared" si="30"/>
        <v>NA</v>
      </c>
      <c r="N675" s="251" t="str">
        <f t="shared" si="31"/>
        <v>NA</v>
      </c>
      <c r="O675" s="250">
        <v>0</v>
      </c>
      <c r="P675" s="251" t="str">
        <f t="shared" si="32"/>
        <v>NA</v>
      </c>
      <c r="Q675" s="298" t="s">
        <v>848</v>
      </c>
      <c r="R675" s="299" t="s">
        <v>849</v>
      </c>
      <c r="S675" s="299" t="s">
        <v>832</v>
      </c>
      <c r="T675" s="299" t="s">
        <v>832</v>
      </c>
      <c r="U675" s="299" t="s">
        <v>832</v>
      </c>
      <c r="V675" s="299" t="s">
        <v>832</v>
      </c>
      <c r="W675" s="299" t="s">
        <v>832</v>
      </c>
      <c r="X675" s="299" t="s">
        <v>832</v>
      </c>
      <c r="Y675" s="257"/>
    </row>
    <row r="676" spans="1:25" ht="12.75" customHeight="1" x14ac:dyDescent="0.2">
      <c r="A676" s="229" t="s">
        <v>705</v>
      </c>
      <c r="B676" s="247"/>
      <c r="C676" s="280">
        <v>663</v>
      </c>
      <c r="D676" s="249" t="s">
        <v>2207</v>
      </c>
      <c r="E676" s="249" t="s">
        <v>2208</v>
      </c>
      <c r="F676" s="249" t="s">
        <v>931</v>
      </c>
      <c r="G676" s="281" t="s">
        <v>813</v>
      </c>
      <c r="H676" s="250">
        <v>99021.52</v>
      </c>
      <c r="I676" s="250"/>
      <c r="J676" s="250">
        <v>94857.085999999996</v>
      </c>
      <c r="K676" s="250"/>
      <c r="L676" s="250">
        <v>99022.45</v>
      </c>
      <c r="M676" s="251">
        <f t="shared" si="30"/>
        <v>4.2055848062118296E-2</v>
      </c>
      <c r="N676" s="251">
        <f t="shared" si="31"/>
        <v>4.3911996200262801E-2</v>
      </c>
      <c r="O676" s="250">
        <v>104592.84999999999</v>
      </c>
      <c r="P676" s="251">
        <f t="shared" si="32"/>
        <v>5.625391009816455E-2</v>
      </c>
      <c r="Q676" s="251" t="s">
        <v>805</v>
      </c>
      <c r="R676" s="258"/>
      <c r="S676" s="258" t="s">
        <v>806</v>
      </c>
      <c r="T676" s="299" t="s">
        <v>809</v>
      </c>
      <c r="U676" s="282" t="s">
        <v>814</v>
      </c>
      <c r="V676" s="285">
        <v>345</v>
      </c>
      <c r="W676" s="286" t="s">
        <v>815</v>
      </c>
      <c r="X676" s="286" t="s">
        <v>816</v>
      </c>
      <c r="Y676" s="257"/>
    </row>
    <row r="677" spans="1:25" ht="12.75" customHeight="1" x14ac:dyDescent="0.2">
      <c r="A677" s="229" t="s">
        <v>705</v>
      </c>
      <c r="B677" s="247"/>
      <c r="C677" s="280">
        <v>664</v>
      </c>
      <c r="D677" s="249" t="s">
        <v>2209</v>
      </c>
      <c r="E677" s="249" t="s">
        <v>2210</v>
      </c>
      <c r="F677" s="249" t="s">
        <v>1496</v>
      </c>
      <c r="G677" s="297" t="s">
        <v>707</v>
      </c>
      <c r="H677" s="250">
        <v>0</v>
      </c>
      <c r="I677" s="250"/>
      <c r="J677" s="250">
        <v>0</v>
      </c>
      <c r="K677" s="250"/>
      <c r="L677" s="250">
        <v>0</v>
      </c>
      <c r="M677" s="251" t="str">
        <f t="shared" si="30"/>
        <v>NA</v>
      </c>
      <c r="N677" s="251" t="str">
        <f t="shared" si="31"/>
        <v>NA</v>
      </c>
      <c r="O677" s="250">
        <v>0</v>
      </c>
      <c r="P677" s="251" t="str">
        <f t="shared" si="32"/>
        <v>NA</v>
      </c>
      <c r="Q677" s="298" t="s">
        <v>848</v>
      </c>
      <c r="R677" s="299" t="s">
        <v>849</v>
      </c>
      <c r="S677" s="258" t="s">
        <v>806</v>
      </c>
      <c r="T677" s="299" t="s">
        <v>809</v>
      </c>
      <c r="U677" s="299" t="s">
        <v>832</v>
      </c>
      <c r="V677" s="299" t="s">
        <v>832</v>
      </c>
      <c r="W677" s="299" t="s">
        <v>832</v>
      </c>
      <c r="X677" s="299" t="s">
        <v>832</v>
      </c>
      <c r="Y677" s="257"/>
    </row>
    <row r="678" spans="1:25" ht="12.75" customHeight="1" x14ac:dyDescent="0.2">
      <c r="A678" s="229" t="s">
        <v>705</v>
      </c>
      <c r="B678" s="247"/>
      <c r="C678" s="280">
        <v>665</v>
      </c>
      <c r="D678" s="249" t="s">
        <v>2211</v>
      </c>
      <c r="E678" s="249" t="s">
        <v>2212</v>
      </c>
      <c r="F678" s="249" t="s">
        <v>866</v>
      </c>
      <c r="G678" s="281" t="s">
        <v>813</v>
      </c>
      <c r="H678" s="250">
        <v>15628.51</v>
      </c>
      <c r="I678" s="250"/>
      <c r="J678" s="250">
        <v>14971.230299999999</v>
      </c>
      <c r="K678" s="250"/>
      <c r="L678" s="250">
        <v>14131.44</v>
      </c>
      <c r="M678" s="251">
        <f t="shared" si="30"/>
        <v>4.2056453238344602E-2</v>
      </c>
      <c r="N678" s="251">
        <f t="shared" si="31"/>
        <v>5.6093606415232207E-2</v>
      </c>
      <c r="O678" s="250">
        <v>14744.490000000002</v>
      </c>
      <c r="P678" s="251">
        <f t="shared" si="32"/>
        <v>4.3381990794993365E-2</v>
      </c>
      <c r="Q678" s="251" t="s">
        <v>805</v>
      </c>
      <c r="R678" s="258"/>
      <c r="S678" s="258" t="s">
        <v>806</v>
      </c>
      <c r="T678" s="258" t="s">
        <v>807</v>
      </c>
      <c r="U678" s="282" t="s">
        <v>814</v>
      </c>
      <c r="V678" s="285">
        <v>93</v>
      </c>
      <c r="W678" s="286" t="s">
        <v>815</v>
      </c>
      <c r="X678" s="286" t="s">
        <v>816</v>
      </c>
      <c r="Y678" s="257"/>
    </row>
    <row r="679" spans="1:25" ht="12.75" customHeight="1" x14ac:dyDescent="0.2">
      <c r="A679" s="229" t="s">
        <v>705</v>
      </c>
      <c r="B679" s="247"/>
      <c r="C679" s="280">
        <v>666</v>
      </c>
      <c r="D679" s="249" t="s">
        <v>2213</v>
      </c>
      <c r="E679" s="249" t="s">
        <v>2214</v>
      </c>
      <c r="F679" s="249" t="s">
        <v>1021</v>
      </c>
      <c r="G679" s="281" t="s">
        <v>813</v>
      </c>
      <c r="H679" s="250">
        <v>50478.270000000004</v>
      </c>
      <c r="I679" s="250"/>
      <c r="J679" s="250">
        <v>48355.350400000003</v>
      </c>
      <c r="K679" s="250"/>
      <c r="L679" s="250">
        <v>50532.17</v>
      </c>
      <c r="M679" s="251">
        <f t="shared" si="30"/>
        <v>4.2056108499756446E-2</v>
      </c>
      <c r="N679" s="251">
        <f t="shared" si="31"/>
        <v>4.5017140440367795E-2</v>
      </c>
      <c r="O679" s="250">
        <v>52966.52</v>
      </c>
      <c r="P679" s="251">
        <f t="shared" si="32"/>
        <v>4.8174262059199092E-2</v>
      </c>
      <c r="Q679" s="251" t="s">
        <v>805</v>
      </c>
      <c r="R679" s="258"/>
      <c r="S679" s="258" t="s">
        <v>904</v>
      </c>
      <c r="T679" s="258" t="s">
        <v>807</v>
      </c>
      <c r="U679" s="282" t="s">
        <v>814</v>
      </c>
      <c r="V679" s="285">
        <v>106</v>
      </c>
      <c r="W679" s="286" t="s">
        <v>824</v>
      </c>
      <c r="X679" s="286" t="s">
        <v>824</v>
      </c>
      <c r="Y679" s="257"/>
    </row>
    <row r="680" spans="1:25" ht="12.75" customHeight="1" x14ac:dyDescent="0.2">
      <c r="A680" s="229" t="s">
        <v>705</v>
      </c>
      <c r="B680" s="247"/>
      <c r="C680" s="280">
        <v>667</v>
      </c>
      <c r="D680" s="249" t="s">
        <v>2215</v>
      </c>
      <c r="E680" s="249" t="s">
        <v>2216</v>
      </c>
      <c r="F680" s="249" t="s">
        <v>1615</v>
      </c>
      <c r="G680" s="281" t="s">
        <v>813</v>
      </c>
      <c r="H680" s="250">
        <v>53800.78</v>
      </c>
      <c r="I680" s="250"/>
      <c r="J680" s="250">
        <v>51538.129499999995</v>
      </c>
      <c r="K680" s="250"/>
      <c r="L680" s="250">
        <v>53801.32</v>
      </c>
      <c r="M680" s="251">
        <f t="shared" si="30"/>
        <v>4.2056091008346036E-2</v>
      </c>
      <c r="N680" s="251">
        <f t="shared" si="31"/>
        <v>4.3912934403255832E-2</v>
      </c>
      <c r="O680" s="250">
        <v>56253.91</v>
      </c>
      <c r="P680" s="251">
        <f t="shared" si="32"/>
        <v>4.5586056252894983E-2</v>
      </c>
      <c r="Q680" s="251" t="s">
        <v>805</v>
      </c>
      <c r="R680" s="258"/>
      <c r="S680" s="258" t="s">
        <v>806</v>
      </c>
      <c r="T680" s="299" t="s">
        <v>809</v>
      </c>
      <c r="U680" s="282" t="s">
        <v>814</v>
      </c>
      <c r="V680" s="285">
        <v>160</v>
      </c>
      <c r="W680" s="286" t="s">
        <v>815</v>
      </c>
      <c r="X680" s="286" t="s">
        <v>816</v>
      </c>
      <c r="Y680" s="257"/>
    </row>
    <row r="681" spans="1:25" ht="12.75" customHeight="1" x14ac:dyDescent="0.2">
      <c r="A681" s="229" t="s">
        <v>705</v>
      </c>
      <c r="B681" s="247"/>
      <c r="C681" s="280">
        <v>668</v>
      </c>
      <c r="D681" s="249" t="s">
        <v>2217</v>
      </c>
      <c r="E681" s="249" t="s">
        <v>2218</v>
      </c>
      <c r="F681" s="249" t="s">
        <v>812</v>
      </c>
      <c r="G681" s="281" t="s">
        <v>813</v>
      </c>
      <c r="H681" s="250">
        <v>23952.79</v>
      </c>
      <c r="I681" s="250"/>
      <c r="J681" s="250">
        <v>22945.4139</v>
      </c>
      <c r="K681" s="250"/>
      <c r="L681" s="250">
        <v>25106.25</v>
      </c>
      <c r="M681" s="251">
        <f t="shared" si="30"/>
        <v>4.2056733265728181E-2</v>
      </c>
      <c r="N681" s="251">
        <f t="shared" si="31"/>
        <v>9.4172897007536671E-2</v>
      </c>
      <c r="O681" s="250">
        <v>26229.52</v>
      </c>
      <c r="P681" s="251">
        <f t="shared" si="32"/>
        <v>4.4740652228030885E-2</v>
      </c>
      <c r="Q681" s="251" t="s">
        <v>805</v>
      </c>
      <c r="R681" s="258"/>
      <c r="S681" s="258" t="s">
        <v>806</v>
      </c>
      <c r="T681" s="258" t="s">
        <v>807</v>
      </c>
      <c r="U681" s="282" t="s">
        <v>823</v>
      </c>
      <c r="V681" s="285">
        <v>824</v>
      </c>
      <c r="W681" s="286" t="s">
        <v>815</v>
      </c>
      <c r="X681" s="286" t="s">
        <v>816</v>
      </c>
      <c r="Y681" s="257"/>
    </row>
    <row r="682" spans="1:25" ht="12.75" customHeight="1" x14ac:dyDescent="0.2">
      <c r="A682" s="229" t="s">
        <v>705</v>
      </c>
      <c r="B682" s="247"/>
      <c r="C682" s="280">
        <v>669</v>
      </c>
      <c r="D682" s="249" t="s">
        <v>2219</v>
      </c>
      <c r="E682" s="249" t="s">
        <v>2220</v>
      </c>
      <c r="F682" s="249" t="s">
        <v>866</v>
      </c>
      <c r="G682" s="281" t="s">
        <v>813</v>
      </c>
      <c r="H682" s="250">
        <v>67558.210000000006</v>
      </c>
      <c r="I682" s="250"/>
      <c r="J682" s="250">
        <v>64716.975699999995</v>
      </c>
      <c r="K682" s="250"/>
      <c r="L682" s="250">
        <v>79500.929999999993</v>
      </c>
      <c r="M682" s="251">
        <f t="shared" si="30"/>
        <v>4.2056092072303437E-2</v>
      </c>
      <c r="N682" s="251">
        <f t="shared" si="31"/>
        <v>0.22844012934924582</v>
      </c>
      <c r="O682" s="250">
        <v>82741.919999999998</v>
      </c>
      <c r="P682" s="251">
        <f t="shared" si="32"/>
        <v>4.0766692917931974E-2</v>
      </c>
      <c r="Q682" s="251" t="s">
        <v>805</v>
      </c>
      <c r="R682" s="258"/>
      <c r="S682" s="258" t="s">
        <v>823</v>
      </c>
      <c r="T682" s="258" t="s">
        <v>807</v>
      </c>
      <c r="U682" s="282" t="s">
        <v>814</v>
      </c>
      <c r="V682" s="285">
        <v>290</v>
      </c>
      <c r="W682" s="286" t="s">
        <v>815</v>
      </c>
      <c r="X682" s="286" t="s">
        <v>816</v>
      </c>
      <c r="Y682" s="257"/>
    </row>
    <row r="683" spans="1:25" ht="12.75" customHeight="1" x14ac:dyDescent="0.2">
      <c r="A683" s="229" t="s">
        <v>705</v>
      </c>
      <c r="B683" s="247"/>
      <c r="C683" s="280">
        <v>670</v>
      </c>
      <c r="D683" s="249" t="s">
        <v>2221</v>
      </c>
      <c r="E683" s="249" t="s">
        <v>2222</v>
      </c>
      <c r="F683" s="249" t="s">
        <v>1067</v>
      </c>
      <c r="G683" s="281" t="s">
        <v>804</v>
      </c>
      <c r="H683" s="250">
        <v>6443.0599999999995</v>
      </c>
      <c r="I683" s="250"/>
      <c r="J683" s="250">
        <v>6172.0929999999998</v>
      </c>
      <c r="K683" s="250"/>
      <c r="L683" s="250">
        <v>6226.08</v>
      </c>
      <c r="M683" s="251">
        <f t="shared" si="30"/>
        <v>4.205563815950801E-2</v>
      </c>
      <c r="N683" s="251">
        <f t="shared" si="31"/>
        <v>8.7469518038694617E-3</v>
      </c>
      <c r="O683" s="250">
        <v>6682.55</v>
      </c>
      <c r="P683" s="251">
        <f t="shared" si="32"/>
        <v>7.3315794207591337E-2</v>
      </c>
      <c r="Q683" s="251" t="s">
        <v>805</v>
      </c>
      <c r="R683" s="258"/>
      <c r="S683" s="258" t="s">
        <v>1405</v>
      </c>
      <c r="T683" s="258" t="s">
        <v>807</v>
      </c>
      <c r="U683" s="282" t="s">
        <v>808</v>
      </c>
      <c r="V683" s="283" t="s">
        <v>809</v>
      </c>
      <c r="W683" s="284" t="s">
        <v>809</v>
      </c>
      <c r="X683" s="284" t="s">
        <v>809</v>
      </c>
      <c r="Y683" s="257"/>
    </row>
    <row r="684" spans="1:25" ht="12.75" customHeight="1" x14ac:dyDescent="0.2">
      <c r="A684" s="229" t="s">
        <v>705</v>
      </c>
      <c r="B684" s="247"/>
      <c r="C684" s="280">
        <v>671</v>
      </c>
      <c r="D684" s="249" t="s">
        <v>2223</v>
      </c>
      <c r="E684" s="249" t="s">
        <v>2224</v>
      </c>
      <c r="F684" s="249" t="s">
        <v>1002</v>
      </c>
      <c r="G684" s="297" t="s">
        <v>707</v>
      </c>
      <c r="H684" s="250">
        <v>0</v>
      </c>
      <c r="I684" s="250"/>
      <c r="J684" s="250">
        <v>0</v>
      </c>
      <c r="K684" s="250"/>
      <c r="L684" s="250">
        <v>0</v>
      </c>
      <c r="M684" s="251" t="str">
        <f t="shared" si="30"/>
        <v>NA</v>
      </c>
      <c r="N684" s="251" t="str">
        <f t="shared" si="31"/>
        <v>NA</v>
      </c>
      <c r="O684" s="250">
        <v>0</v>
      </c>
      <c r="P684" s="251" t="str">
        <f t="shared" si="32"/>
        <v>NA</v>
      </c>
      <c r="Q684" s="298" t="s">
        <v>848</v>
      </c>
      <c r="R684" s="299" t="s">
        <v>849</v>
      </c>
      <c r="S684" s="299" t="s">
        <v>832</v>
      </c>
      <c r="T684" s="299" t="s">
        <v>832</v>
      </c>
      <c r="U684" s="299" t="s">
        <v>832</v>
      </c>
      <c r="V684" s="299" t="s">
        <v>832</v>
      </c>
      <c r="W684" s="299" t="s">
        <v>832</v>
      </c>
      <c r="X684" s="299" t="s">
        <v>832</v>
      </c>
      <c r="Y684" s="257"/>
    </row>
    <row r="685" spans="1:25" ht="12.75" customHeight="1" x14ac:dyDescent="0.2">
      <c r="A685" s="229" t="s">
        <v>705</v>
      </c>
      <c r="B685" s="247"/>
      <c r="C685" s="280">
        <v>672</v>
      </c>
      <c r="D685" s="249" t="s">
        <v>2225</v>
      </c>
      <c r="E685" s="249" t="s">
        <v>2226</v>
      </c>
      <c r="F685" s="249" t="s">
        <v>1170</v>
      </c>
      <c r="G685" s="281" t="s">
        <v>804</v>
      </c>
      <c r="H685" s="250">
        <v>139711.19</v>
      </c>
      <c r="I685" s="250"/>
      <c r="J685" s="250">
        <v>133835.47150000001</v>
      </c>
      <c r="K685" s="250"/>
      <c r="L685" s="250">
        <v>139640.23000000001</v>
      </c>
      <c r="M685" s="251">
        <f t="shared" si="30"/>
        <v>4.2056176745756645E-2</v>
      </c>
      <c r="N685" s="251">
        <f t="shared" si="31"/>
        <v>4.3372346919254477E-2</v>
      </c>
      <c r="O685" s="250">
        <v>149756.74</v>
      </c>
      <c r="P685" s="251">
        <f t="shared" si="32"/>
        <v>7.2446958874244044E-2</v>
      </c>
      <c r="Q685" s="251" t="s">
        <v>805</v>
      </c>
      <c r="R685" s="258"/>
      <c r="S685" s="258" t="s">
        <v>806</v>
      </c>
      <c r="T685" s="258" t="s">
        <v>807</v>
      </c>
      <c r="U685" s="282" t="s">
        <v>808</v>
      </c>
      <c r="V685" s="285">
        <v>511</v>
      </c>
      <c r="W685" s="286" t="s">
        <v>816</v>
      </c>
      <c r="X685" s="286" t="s">
        <v>824</v>
      </c>
      <c r="Y685" s="257"/>
    </row>
    <row r="686" spans="1:25" ht="12.75" customHeight="1" x14ac:dyDescent="0.2">
      <c r="A686" s="229" t="s">
        <v>705</v>
      </c>
      <c r="B686" s="247"/>
      <c r="C686" s="280">
        <v>673</v>
      </c>
      <c r="D686" s="249" t="s">
        <v>2227</v>
      </c>
      <c r="E686" s="249" t="s">
        <v>2228</v>
      </c>
      <c r="F686" s="249" t="s">
        <v>931</v>
      </c>
      <c r="G686" s="281" t="s">
        <v>813</v>
      </c>
      <c r="H686" s="250">
        <v>52778.32</v>
      </c>
      <c r="I686" s="250"/>
      <c r="J686" s="250">
        <v>50558.666400000002</v>
      </c>
      <c r="K686" s="250"/>
      <c r="L686" s="250">
        <v>53186.829999999994</v>
      </c>
      <c r="M686" s="251">
        <f t="shared" si="30"/>
        <v>4.205616245458358E-2</v>
      </c>
      <c r="N686" s="251">
        <f t="shared" si="31"/>
        <v>5.1982454980260169E-2</v>
      </c>
      <c r="O686" s="250">
        <v>55789.33</v>
      </c>
      <c r="P686" s="251">
        <f t="shared" si="32"/>
        <v>4.89312861849448E-2</v>
      </c>
      <c r="Q686" s="251" t="s">
        <v>805</v>
      </c>
      <c r="R686" s="258"/>
      <c r="S686" s="258" t="s">
        <v>806</v>
      </c>
      <c r="T686" s="258" t="s">
        <v>807</v>
      </c>
      <c r="U686" s="282" t="s">
        <v>814</v>
      </c>
      <c r="V686" s="285">
        <v>202</v>
      </c>
      <c r="W686" s="286" t="s">
        <v>824</v>
      </c>
      <c r="X686" s="286" t="s">
        <v>824</v>
      </c>
      <c r="Y686" s="257"/>
    </row>
    <row r="687" spans="1:25" ht="12.75" customHeight="1" x14ac:dyDescent="0.2">
      <c r="A687" s="229" t="s">
        <v>705</v>
      </c>
      <c r="B687" s="247"/>
      <c r="C687" s="280">
        <v>674</v>
      </c>
      <c r="D687" s="249" t="s">
        <v>2229</v>
      </c>
      <c r="E687" s="249" t="s">
        <v>2230</v>
      </c>
      <c r="F687" s="249" t="s">
        <v>819</v>
      </c>
      <c r="G687" s="281" t="s">
        <v>813</v>
      </c>
      <c r="H687" s="250">
        <v>18263.25</v>
      </c>
      <c r="I687" s="250"/>
      <c r="J687" s="250">
        <v>17495.1793</v>
      </c>
      <c r="K687" s="250"/>
      <c r="L687" s="250">
        <v>17324.71</v>
      </c>
      <c r="M687" s="251">
        <f t="shared" si="30"/>
        <v>4.2055532284779554E-2</v>
      </c>
      <c r="N687" s="251">
        <f t="shared" si="31"/>
        <v>9.7437869642182321E-3</v>
      </c>
      <c r="O687" s="250">
        <v>17771.11</v>
      </c>
      <c r="P687" s="251">
        <f t="shared" si="32"/>
        <v>2.5766665069718423E-2</v>
      </c>
      <c r="Q687" s="251" t="s">
        <v>805</v>
      </c>
      <c r="R687" s="258"/>
      <c r="S687" s="258" t="s">
        <v>806</v>
      </c>
      <c r="T687" s="258" t="s">
        <v>807</v>
      </c>
      <c r="U687" s="282" t="s">
        <v>823</v>
      </c>
      <c r="V687" s="285">
        <v>824</v>
      </c>
      <c r="W687" s="286" t="s">
        <v>816</v>
      </c>
      <c r="X687" s="286" t="s">
        <v>824</v>
      </c>
      <c r="Y687" s="257"/>
    </row>
    <row r="688" spans="1:25" ht="12.75" customHeight="1" x14ac:dyDescent="0.2">
      <c r="A688" s="229" t="s">
        <v>705</v>
      </c>
      <c r="B688" s="247"/>
      <c r="C688" s="280">
        <v>675</v>
      </c>
      <c r="D688" s="249" t="s">
        <v>2231</v>
      </c>
      <c r="E688" s="249" t="s">
        <v>2232</v>
      </c>
      <c r="F688" s="249" t="s">
        <v>877</v>
      </c>
      <c r="G688" s="281" t="s">
        <v>813</v>
      </c>
      <c r="H688" s="250">
        <v>122175.17</v>
      </c>
      <c r="I688" s="250"/>
      <c r="J688" s="250">
        <v>117036.9663</v>
      </c>
      <c r="K688" s="250"/>
      <c r="L688" s="250">
        <v>122177.7</v>
      </c>
      <c r="M688" s="251">
        <f t="shared" si="30"/>
        <v>4.2056038882532336E-2</v>
      </c>
      <c r="N688" s="251">
        <f t="shared" si="31"/>
        <v>4.3924017022303807E-2</v>
      </c>
      <c r="O688" s="250">
        <v>125517.38</v>
      </c>
      <c r="P688" s="251">
        <f t="shared" si="32"/>
        <v>2.7334611799043586E-2</v>
      </c>
      <c r="Q688" s="251" t="s">
        <v>805</v>
      </c>
      <c r="R688" s="258"/>
      <c r="S688" s="258" t="s">
        <v>806</v>
      </c>
      <c r="T688" s="258" t="s">
        <v>807</v>
      </c>
      <c r="U688" s="282" t="s">
        <v>814</v>
      </c>
      <c r="V688" s="285">
        <v>514</v>
      </c>
      <c r="W688" s="286" t="s">
        <v>824</v>
      </c>
      <c r="X688" s="286" t="s">
        <v>824</v>
      </c>
      <c r="Y688" s="257"/>
    </row>
    <row r="689" spans="1:25" ht="12.75" customHeight="1" x14ac:dyDescent="0.2">
      <c r="A689" s="229" t="s">
        <v>705</v>
      </c>
      <c r="B689" s="247"/>
      <c r="C689" s="280">
        <v>676</v>
      </c>
      <c r="D689" s="249" t="s">
        <v>2233</v>
      </c>
      <c r="E689" s="249" t="s">
        <v>2234</v>
      </c>
      <c r="F689" s="249" t="s">
        <v>937</v>
      </c>
      <c r="G689" s="281"/>
      <c r="H689" s="250">
        <v>0</v>
      </c>
      <c r="I689" s="250"/>
      <c r="J689" s="250">
        <v>260556.25029999999</v>
      </c>
      <c r="K689" s="250"/>
      <c r="L689" s="250">
        <v>231373.06999999998</v>
      </c>
      <c r="M689" s="251" t="str">
        <f t="shared" si="30"/>
        <v>NA</v>
      </c>
      <c r="N689" s="251">
        <f t="shared" si="31"/>
        <v>0.11200337841214324</v>
      </c>
      <c r="O689" s="250">
        <v>246194.29000000004</v>
      </c>
      <c r="P689" s="251">
        <f t="shared" si="32"/>
        <v>6.405767101590544E-2</v>
      </c>
      <c r="Q689" s="251" t="s">
        <v>805</v>
      </c>
      <c r="R689" s="258"/>
      <c r="S689" s="258" t="s">
        <v>806</v>
      </c>
      <c r="T689" s="258" t="s">
        <v>807</v>
      </c>
      <c r="U689" s="282" t="s">
        <v>1092</v>
      </c>
      <c r="V689" s="285">
        <v>4267</v>
      </c>
      <c r="W689" s="286" t="s">
        <v>874</v>
      </c>
      <c r="X689" s="286" t="s">
        <v>816</v>
      </c>
      <c r="Y689" s="257"/>
    </row>
    <row r="690" spans="1:25" ht="12.75" customHeight="1" x14ac:dyDescent="0.2">
      <c r="A690" s="229" t="s">
        <v>705</v>
      </c>
      <c r="B690" s="247"/>
      <c r="C690" s="280">
        <v>677</v>
      </c>
      <c r="D690" s="249" t="s">
        <v>2235</v>
      </c>
      <c r="E690" s="249" t="s">
        <v>2236</v>
      </c>
      <c r="F690" s="249" t="s">
        <v>943</v>
      </c>
      <c r="G690" s="297" t="s">
        <v>707</v>
      </c>
      <c r="H690" s="250">
        <v>0</v>
      </c>
      <c r="I690" s="250"/>
      <c r="J690" s="250">
        <v>0</v>
      </c>
      <c r="K690" s="250"/>
      <c r="L690" s="250">
        <v>0</v>
      </c>
      <c r="M690" s="251" t="str">
        <f t="shared" si="30"/>
        <v>NA</v>
      </c>
      <c r="N690" s="251" t="str">
        <f t="shared" si="31"/>
        <v>NA</v>
      </c>
      <c r="O690" s="250">
        <v>0</v>
      </c>
      <c r="P690" s="251" t="str">
        <f t="shared" si="32"/>
        <v>NA</v>
      </c>
      <c r="Q690" s="298" t="s">
        <v>848</v>
      </c>
      <c r="R690" s="299" t="s">
        <v>849</v>
      </c>
      <c r="S690" s="299" t="s">
        <v>832</v>
      </c>
      <c r="T690" s="299" t="s">
        <v>832</v>
      </c>
      <c r="U690" s="299" t="s">
        <v>832</v>
      </c>
      <c r="V690" s="299" t="s">
        <v>832</v>
      </c>
      <c r="W690" s="299" t="s">
        <v>832</v>
      </c>
      <c r="X690" s="299" t="s">
        <v>832</v>
      </c>
      <c r="Y690" s="257"/>
    </row>
    <row r="691" spans="1:25" ht="12.75" customHeight="1" x14ac:dyDescent="0.2">
      <c r="A691" s="229" t="s">
        <v>705</v>
      </c>
      <c r="B691" s="247"/>
      <c r="C691" s="280">
        <v>678</v>
      </c>
      <c r="D691" s="249" t="s">
        <v>2237</v>
      </c>
      <c r="E691" s="249" t="s">
        <v>2238</v>
      </c>
      <c r="F691" s="249" t="s">
        <v>937</v>
      </c>
      <c r="G691" s="281" t="s">
        <v>813</v>
      </c>
      <c r="H691" s="250">
        <v>72528.160000000003</v>
      </c>
      <c r="I691" s="250"/>
      <c r="J691" s="250">
        <v>69477.897200000007</v>
      </c>
      <c r="K691" s="250"/>
      <c r="L691" s="250">
        <v>72528.97</v>
      </c>
      <c r="M691" s="251">
        <f t="shared" si="30"/>
        <v>4.2056255115254494E-2</v>
      </c>
      <c r="N691" s="251">
        <f t="shared" si="31"/>
        <v>4.3914293940375534E-2</v>
      </c>
      <c r="O691" s="250">
        <v>76040.27</v>
      </c>
      <c r="P691" s="251">
        <f t="shared" si="32"/>
        <v>4.8412379218952133E-2</v>
      </c>
      <c r="Q691" s="251" t="s">
        <v>805</v>
      </c>
      <c r="R691" s="258"/>
      <c r="S691" s="258" t="s">
        <v>806</v>
      </c>
      <c r="T691" s="299" t="s">
        <v>809</v>
      </c>
      <c r="U691" s="282" t="s">
        <v>814</v>
      </c>
      <c r="V691" s="285">
        <v>238</v>
      </c>
      <c r="W691" s="286" t="s">
        <v>874</v>
      </c>
      <c r="X691" s="286" t="s">
        <v>815</v>
      </c>
      <c r="Y691" s="257"/>
    </row>
    <row r="692" spans="1:25" ht="12.75" customHeight="1" x14ac:dyDescent="0.2">
      <c r="A692" s="229" t="s">
        <v>705</v>
      </c>
      <c r="B692" s="247"/>
      <c r="C692" s="280">
        <v>679</v>
      </c>
      <c r="D692" s="249" t="s">
        <v>2239</v>
      </c>
      <c r="E692" s="249" t="s">
        <v>2240</v>
      </c>
      <c r="F692" s="249" t="s">
        <v>883</v>
      </c>
      <c r="G692" s="297" t="s">
        <v>707</v>
      </c>
      <c r="H692" s="250">
        <v>0</v>
      </c>
      <c r="I692" s="250"/>
      <c r="J692" s="250">
        <v>0</v>
      </c>
      <c r="K692" s="250"/>
      <c r="L692" s="250">
        <v>0</v>
      </c>
      <c r="M692" s="251" t="str">
        <f t="shared" si="30"/>
        <v>NA</v>
      </c>
      <c r="N692" s="251" t="str">
        <f t="shared" si="31"/>
        <v>NA</v>
      </c>
      <c r="O692" s="250">
        <v>0</v>
      </c>
      <c r="P692" s="251" t="str">
        <f t="shared" si="32"/>
        <v>NA</v>
      </c>
      <c r="Q692" s="298" t="s">
        <v>848</v>
      </c>
      <c r="R692" s="299" t="s">
        <v>849</v>
      </c>
      <c r="S692" s="299" t="s">
        <v>832</v>
      </c>
      <c r="T692" s="299" t="s">
        <v>832</v>
      </c>
      <c r="U692" s="299" t="s">
        <v>832</v>
      </c>
      <c r="V692" s="299" t="s">
        <v>832</v>
      </c>
      <c r="W692" s="299" t="s">
        <v>832</v>
      </c>
      <c r="X692" s="299" t="s">
        <v>832</v>
      </c>
      <c r="Y692" s="257"/>
    </row>
    <row r="693" spans="1:25" ht="12.75" customHeight="1" x14ac:dyDescent="0.2">
      <c r="A693" s="229" t="s">
        <v>705</v>
      </c>
      <c r="B693" s="247"/>
      <c r="C693" s="280">
        <v>680</v>
      </c>
      <c r="D693" s="249" t="s">
        <v>2241</v>
      </c>
      <c r="E693" s="249" t="s">
        <v>2242</v>
      </c>
      <c r="F693" s="249" t="s">
        <v>812</v>
      </c>
      <c r="G693" s="281" t="s">
        <v>813</v>
      </c>
      <c r="H693" s="250">
        <v>22573.29</v>
      </c>
      <c r="I693" s="250"/>
      <c r="J693" s="250">
        <v>21623.951699999998</v>
      </c>
      <c r="K693" s="250"/>
      <c r="L693" s="250">
        <v>21353.21</v>
      </c>
      <c r="M693" s="251">
        <f t="shared" si="30"/>
        <v>4.2055823497593972E-2</v>
      </c>
      <c r="N693" s="251">
        <f t="shared" si="31"/>
        <v>1.2520454344152032E-2</v>
      </c>
      <c r="O693" s="250">
        <v>22337.350000000002</v>
      </c>
      <c r="P693" s="251">
        <f t="shared" si="32"/>
        <v>4.6088620867775994E-2</v>
      </c>
      <c r="Q693" s="251" t="s">
        <v>805</v>
      </c>
      <c r="R693" s="258"/>
      <c r="S693" s="258" t="s">
        <v>806</v>
      </c>
      <c r="T693" s="258" t="s">
        <v>807</v>
      </c>
      <c r="U693" s="282" t="s">
        <v>814</v>
      </c>
      <c r="V693" s="285">
        <v>91</v>
      </c>
      <c r="W693" s="286" t="s">
        <v>815</v>
      </c>
      <c r="X693" s="286" t="s">
        <v>816</v>
      </c>
      <c r="Y693" s="257"/>
    </row>
    <row r="694" spans="1:25" ht="12.75" customHeight="1" x14ac:dyDescent="0.2">
      <c r="A694" s="229" t="s">
        <v>705</v>
      </c>
      <c r="B694" s="247"/>
      <c r="C694" s="280">
        <v>681</v>
      </c>
      <c r="D694" s="249" t="s">
        <v>2243</v>
      </c>
      <c r="E694" s="249" t="s">
        <v>2244</v>
      </c>
      <c r="F694" s="249" t="s">
        <v>803</v>
      </c>
      <c r="G694" s="281" t="s">
        <v>804</v>
      </c>
      <c r="H694" s="250">
        <v>127073.04000000001</v>
      </c>
      <c r="I694" s="250"/>
      <c r="J694" s="250">
        <v>121728.8446</v>
      </c>
      <c r="K694" s="250"/>
      <c r="L694" s="250">
        <v>127075.12</v>
      </c>
      <c r="M694" s="251">
        <f t="shared" si="30"/>
        <v>4.2056091520278505E-2</v>
      </c>
      <c r="N694" s="251">
        <f t="shared" si="31"/>
        <v>4.3919544439675051E-2</v>
      </c>
      <c r="O694" s="250">
        <v>131496.77000000002</v>
      </c>
      <c r="P694" s="251">
        <f t="shared" si="32"/>
        <v>3.4795560295359337E-2</v>
      </c>
      <c r="Q694" s="251" t="s">
        <v>805</v>
      </c>
      <c r="R694" s="258"/>
      <c r="S694" s="258" t="s">
        <v>806</v>
      </c>
      <c r="T694" s="299" t="s">
        <v>809</v>
      </c>
      <c r="U694" s="282" t="s">
        <v>808</v>
      </c>
      <c r="V694" s="285">
        <v>424</v>
      </c>
      <c r="W694" s="286" t="s">
        <v>816</v>
      </c>
      <c r="X694" s="286" t="s">
        <v>824</v>
      </c>
      <c r="Y694" s="257"/>
    </row>
    <row r="695" spans="1:25" ht="12.75" customHeight="1" x14ac:dyDescent="0.2">
      <c r="A695" s="229" t="s">
        <v>705</v>
      </c>
      <c r="B695" s="247"/>
      <c r="C695" s="280">
        <v>682</v>
      </c>
      <c r="D695" s="249" t="s">
        <v>2245</v>
      </c>
      <c r="E695" s="249" t="s">
        <v>2246</v>
      </c>
      <c r="F695" s="249" t="s">
        <v>1021</v>
      </c>
      <c r="G695" s="281" t="s">
        <v>813</v>
      </c>
      <c r="H695" s="250">
        <v>89834.97</v>
      </c>
      <c r="I695" s="250"/>
      <c r="J695" s="250">
        <v>83406.192299999995</v>
      </c>
      <c r="K695" s="250"/>
      <c r="L695" s="250">
        <v>87069.65</v>
      </c>
      <c r="M695" s="251">
        <f t="shared" si="30"/>
        <v>7.1562084341988491E-2</v>
      </c>
      <c r="N695" s="251">
        <f t="shared" si="31"/>
        <v>4.3923090108502642E-2</v>
      </c>
      <c r="O695" s="250">
        <v>89586.790000000008</v>
      </c>
      <c r="P695" s="251">
        <f t="shared" si="32"/>
        <v>2.8909499463935069E-2</v>
      </c>
      <c r="Q695" s="251" t="s">
        <v>805</v>
      </c>
      <c r="R695" s="258"/>
      <c r="S695" s="258" t="s">
        <v>806</v>
      </c>
      <c r="T695" s="299" t="s">
        <v>809</v>
      </c>
      <c r="U695" s="282" t="s">
        <v>814</v>
      </c>
      <c r="V695" s="285">
        <v>191</v>
      </c>
      <c r="W695" s="286" t="s">
        <v>815</v>
      </c>
      <c r="X695" s="286" t="s">
        <v>816</v>
      </c>
      <c r="Y695" s="257"/>
    </row>
    <row r="696" spans="1:25" ht="12.75" customHeight="1" x14ac:dyDescent="0.2">
      <c r="A696" s="229" t="s">
        <v>705</v>
      </c>
      <c r="B696" s="247"/>
      <c r="C696" s="280">
        <v>683</v>
      </c>
      <c r="D696" s="249" t="s">
        <v>2247</v>
      </c>
      <c r="E696" s="249" t="s">
        <v>2248</v>
      </c>
      <c r="F696" s="249" t="s">
        <v>866</v>
      </c>
      <c r="G696" s="281" t="s">
        <v>813</v>
      </c>
      <c r="H696" s="250">
        <v>38320.53</v>
      </c>
      <c r="I696" s="250"/>
      <c r="J696" s="250">
        <v>36708.917000000001</v>
      </c>
      <c r="K696" s="250"/>
      <c r="L696" s="250">
        <v>58586.91</v>
      </c>
      <c r="M696" s="251">
        <f t="shared" si="30"/>
        <v>4.2056125006621717E-2</v>
      </c>
      <c r="N696" s="251">
        <f t="shared" si="31"/>
        <v>0.59598579277073205</v>
      </c>
      <c r="O696" s="250">
        <v>65222.46</v>
      </c>
      <c r="P696" s="251">
        <f t="shared" si="32"/>
        <v>0.11325994151253233</v>
      </c>
      <c r="Q696" s="251" t="s">
        <v>805</v>
      </c>
      <c r="R696" s="258"/>
      <c r="S696" s="258" t="s">
        <v>806</v>
      </c>
      <c r="T696" s="258" t="s">
        <v>807</v>
      </c>
      <c r="U696" s="282" t="s">
        <v>823</v>
      </c>
      <c r="V696" s="285">
        <v>824</v>
      </c>
      <c r="W696" s="286" t="s">
        <v>874</v>
      </c>
      <c r="X696" s="286" t="s">
        <v>816</v>
      </c>
      <c r="Y696" s="257"/>
    </row>
    <row r="697" spans="1:25" ht="12.75" customHeight="1" x14ac:dyDescent="0.2">
      <c r="A697" s="229" t="s">
        <v>705</v>
      </c>
      <c r="B697" s="247"/>
      <c r="C697" s="280">
        <v>684</v>
      </c>
      <c r="D697" s="249" t="s">
        <v>2249</v>
      </c>
      <c r="E697" s="249" t="s">
        <v>2250</v>
      </c>
      <c r="F697" s="249" t="s">
        <v>812</v>
      </c>
      <c r="G697" s="281" t="s">
        <v>813</v>
      </c>
      <c r="H697" s="250">
        <v>32958.019999999997</v>
      </c>
      <c r="I697" s="250"/>
      <c r="J697" s="250">
        <v>31571.944100000001</v>
      </c>
      <c r="K697" s="250"/>
      <c r="L697" s="250">
        <v>32903.68</v>
      </c>
      <c r="M697" s="251">
        <f t="shared" si="30"/>
        <v>4.2055800075368494E-2</v>
      </c>
      <c r="N697" s="251">
        <f t="shared" si="31"/>
        <v>4.2180991318808259E-2</v>
      </c>
      <c r="O697" s="250">
        <v>34410.400000000001</v>
      </c>
      <c r="P697" s="251">
        <f t="shared" si="32"/>
        <v>4.5791838481288448E-2</v>
      </c>
      <c r="Q697" s="251" t="s">
        <v>805</v>
      </c>
      <c r="R697" s="258"/>
      <c r="S697" s="258" t="s">
        <v>806</v>
      </c>
      <c r="T697" s="258" t="s">
        <v>807</v>
      </c>
      <c r="U697" s="282" t="s">
        <v>814</v>
      </c>
      <c r="V697" s="285">
        <v>147</v>
      </c>
      <c r="W697" s="286" t="s">
        <v>815</v>
      </c>
      <c r="X697" s="286" t="s">
        <v>816</v>
      </c>
      <c r="Y697" s="257"/>
    </row>
    <row r="698" spans="1:25" ht="12.75" customHeight="1" x14ac:dyDescent="0.2">
      <c r="A698" s="229" t="s">
        <v>705</v>
      </c>
      <c r="B698" s="247"/>
      <c r="C698" s="280">
        <v>685</v>
      </c>
      <c r="D698" s="249" t="s">
        <v>2251</v>
      </c>
      <c r="E698" s="249" t="s">
        <v>2252</v>
      </c>
      <c r="F698" s="249" t="s">
        <v>1123</v>
      </c>
      <c r="G698" s="297" t="s">
        <v>707</v>
      </c>
      <c r="H698" s="250">
        <v>0</v>
      </c>
      <c r="I698" s="250"/>
      <c r="J698" s="250">
        <v>0</v>
      </c>
      <c r="K698" s="250"/>
      <c r="L698" s="250">
        <v>0</v>
      </c>
      <c r="M698" s="251" t="str">
        <f t="shared" si="30"/>
        <v>NA</v>
      </c>
      <c r="N698" s="251" t="str">
        <f t="shared" si="31"/>
        <v>NA</v>
      </c>
      <c r="O698" s="250">
        <v>0</v>
      </c>
      <c r="P698" s="251" t="str">
        <f t="shared" si="32"/>
        <v>NA</v>
      </c>
      <c r="Q698" s="298" t="s">
        <v>848</v>
      </c>
      <c r="R698" s="299" t="s">
        <v>849</v>
      </c>
      <c r="S698" s="299" t="s">
        <v>832</v>
      </c>
      <c r="T698" s="299" t="s">
        <v>832</v>
      </c>
      <c r="U698" s="299" t="s">
        <v>832</v>
      </c>
      <c r="V698" s="299" t="s">
        <v>832</v>
      </c>
      <c r="W698" s="299" t="s">
        <v>832</v>
      </c>
      <c r="X698" s="299" t="s">
        <v>832</v>
      </c>
      <c r="Y698" s="257"/>
    </row>
    <row r="699" spans="1:25" ht="12.75" customHeight="1" x14ac:dyDescent="0.2">
      <c r="A699" s="229" t="s">
        <v>705</v>
      </c>
      <c r="B699" s="247"/>
      <c r="C699" s="280">
        <v>686</v>
      </c>
      <c r="D699" s="249" t="s">
        <v>2253</v>
      </c>
      <c r="E699" s="249" t="s">
        <v>2254</v>
      </c>
      <c r="F699" s="249" t="s">
        <v>1067</v>
      </c>
      <c r="G699" s="281" t="s">
        <v>804</v>
      </c>
      <c r="H699" s="250">
        <v>17862.21</v>
      </c>
      <c r="I699" s="250"/>
      <c r="J699" s="250">
        <v>17111.016100000001</v>
      </c>
      <c r="K699" s="250"/>
      <c r="L699" s="250">
        <v>17862.489999999998</v>
      </c>
      <c r="M699" s="251">
        <f t="shared" si="30"/>
        <v>4.2054924894511847E-2</v>
      </c>
      <c r="N699" s="251">
        <f t="shared" si="31"/>
        <v>4.3917549700628077E-2</v>
      </c>
      <c r="O699" s="250">
        <v>19475.330000000002</v>
      </c>
      <c r="P699" s="251">
        <f t="shared" si="32"/>
        <v>9.0292002962633094E-2</v>
      </c>
      <c r="Q699" s="251" t="s">
        <v>805</v>
      </c>
      <c r="R699" s="258"/>
      <c r="S699" s="258" t="s">
        <v>806</v>
      </c>
      <c r="T699" s="299" t="s">
        <v>809</v>
      </c>
      <c r="U699" s="282" t="s">
        <v>1103</v>
      </c>
      <c r="V699" s="285">
        <v>824</v>
      </c>
      <c r="W699" s="286" t="s">
        <v>815</v>
      </c>
      <c r="X699" s="286" t="s">
        <v>816</v>
      </c>
      <c r="Y699" s="257"/>
    </row>
    <row r="700" spans="1:25" ht="12.75" customHeight="1" x14ac:dyDescent="0.2">
      <c r="A700" s="229" t="s">
        <v>705</v>
      </c>
      <c r="B700" s="247"/>
      <c r="C700" s="280">
        <v>687</v>
      </c>
      <c r="D700" s="249" t="s">
        <v>2255</v>
      </c>
      <c r="E700" s="249" t="s">
        <v>2256</v>
      </c>
      <c r="F700" s="249" t="s">
        <v>866</v>
      </c>
      <c r="G700" s="281" t="s">
        <v>813</v>
      </c>
      <c r="H700" s="250">
        <v>45440.07</v>
      </c>
      <c r="I700" s="250"/>
      <c r="J700" s="250">
        <v>43529.029499999997</v>
      </c>
      <c r="K700" s="250"/>
      <c r="L700" s="250">
        <v>82530.459999999992</v>
      </c>
      <c r="M700" s="251">
        <f t="shared" si="30"/>
        <v>4.2056284244280498E-2</v>
      </c>
      <c r="N700" s="251">
        <f t="shared" si="31"/>
        <v>0.89598667712083946</v>
      </c>
      <c r="O700" s="250">
        <v>93473.239999999991</v>
      </c>
      <c r="P700" s="251">
        <f t="shared" si="32"/>
        <v>0.13259080344396482</v>
      </c>
      <c r="Q700" s="251" t="s">
        <v>805</v>
      </c>
      <c r="R700" s="258"/>
      <c r="S700" s="258" t="s">
        <v>806</v>
      </c>
      <c r="T700" s="258" t="s">
        <v>807</v>
      </c>
      <c r="U700" s="282" t="s">
        <v>823</v>
      </c>
      <c r="V700" s="285">
        <v>824</v>
      </c>
      <c r="W700" s="286" t="s">
        <v>816</v>
      </c>
      <c r="X700" s="286" t="s">
        <v>824</v>
      </c>
      <c r="Y700" s="257"/>
    </row>
    <row r="701" spans="1:25" ht="12.75" customHeight="1" x14ac:dyDescent="0.2">
      <c r="A701" s="229" t="s">
        <v>705</v>
      </c>
      <c r="B701" s="247"/>
      <c r="C701" s="280">
        <v>688</v>
      </c>
      <c r="D701" s="249" t="s">
        <v>2257</v>
      </c>
      <c r="E701" s="249" t="s">
        <v>2258</v>
      </c>
      <c r="F701" s="249" t="s">
        <v>877</v>
      </c>
      <c r="G701" s="281" t="s">
        <v>813</v>
      </c>
      <c r="H701" s="250">
        <v>25159.829999999998</v>
      </c>
      <c r="I701" s="250"/>
      <c r="J701" s="250">
        <v>50807.859199999999</v>
      </c>
      <c r="K701" s="250"/>
      <c r="L701" s="250">
        <v>21232.719999999998</v>
      </c>
      <c r="M701" s="251">
        <f t="shared" si="30"/>
        <v>1.019403914891317</v>
      </c>
      <c r="N701" s="251">
        <f t="shared" si="31"/>
        <v>0.58209772396786996</v>
      </c>
      <c r="O701" s="250">
        <v>21602.04</v>
      </c>
      <c r="P701" s="251">
        <f t="shared" si="32"/>
        <v>1.7393909023431919E-2</v>
      </c>
      <c r="Q701" s="251" t="s">
        <v>805</v>
      </c>
      <c r="R701" s="258"/>
      <c r="S701" s="258" t="s">
        <v>806</v>
      </c>
      <c r="T701" s="258" t="s">
        <v>807</v>
      </c>
      <c r="U701" s="282" t="s">
        <v>814</v>
      </c>
      <c r="V701" s="285">
        <v>169</v>
      </c>
      <c r="W701" s="286" t="s">
        <v>816</v>
      </c>
      <c r="X701" s="286" t="s">
        <v>816</v>
      </c>
      <c r="Y701" s="257"/>
    </row>
    <row r="702" spans="1:25" ht="12.75" customHeight="1" x14ac:dyDescent="0.2">
      <c r="A702" s="229" t="s">
        <v>705</v>
      </c>
      <c r="B702" s="247"/>
      <c r="C702" s="280">
        <v>689</v>
      </c>
      <c r="D702" s="249" t="s">
        <v>2259</v>
      </c>
      <c r="E702" s="249" t="s">
        <v>2260</v>
      </c>
      <c r="F702" s="249" t="s">
        <v>803</v>
      </c>
      <c r="G702" s="281" t="s">
        <v>804</v>
      </c>
      <c r="H702" s="250">
        <v>9112.32</v>
      </c>
      <c r="I702" s="250"/>
      <c r="J702" s="250">
        <v>8729.1029999999992</v>
      </c>
      <c r="K702" s="250"/>
      <c r="L702" s="250">
        <v>15680.36</v>
      </c>
      <c r="M702" s="251">
        <f t="shared" si="30"/>
        <v>4.2054822482090241E-2</v>
      </c>
      <c r="N702" s="251">
        <f t="shared" si="31"/>
        <v>0.79633119233442451</v>
      </c>
      <c r="O702" s="250">
        <v>15165.26</v>
      </c>
      <c r="P702" s="251">
        <f t="shared" si="32"/>
        <v>3.2850011096684027E-2</v>
      </c>
      <c r="Q702" s="251" t="s">
        <v>805</v>
      </c>
      <c r="R702" s="258"/>
      <c r="S702" s="258" t="s">
        <v>1405</v>
      </c>
      <c r="T702" s="258" t="s">
        <v>2261</v>
      </c>
      <c r="U702" s="282" t="s">
        <v>808</v>
      </c>
      <c r="V702" s="283" t="s">
        <v>809</v>
      </c>
      <c r="W702" s="284" t="s">
        <v>809</v>
      </c>
      <c r="X702" s="284" t="s">
        <v>809</v>
      </c>
      <c r="Y702" s="257"/>
    </row>
    <row r="703" spans="1:25" ht="12.75" customHeight="1" x14ac:dyDescent="0.2">
      <c r="A703" s="229" t="s">
        <v>705</v>
      </c>
      <c r="B703" s="247"/>
      <c r="C703" s="280">
        <v>690</v>
      </c>
      <c r="D703" s="249" t="s">
        <v>2262</v>
      </c>
      <c r="E703" s="249" t="s">
        <v>2263</v>
      </c>
      <c r="F703" s="249" t="s">
        <v>1046</v>
      </c>
      <c r="G703" s="281" t="s">
        <v>813</v>
      </c>
      <c r="H703" s="250">
        <v>14228.5</v>
      </c>
      <c r="I703" s="250"/>
      <c r="J703" s="250">
        <v>13630.099999999999</v>
      </c>
      <c r="K703" s="250"/>
      <c r="L703" s="250">
        <v>13513.220000000001</v>
      </c>
      <c r="M703" s="251">
        <f t="shared" si="30"/>
        <v>4.2056436026285372E-2</v>
      </c>
      <c r="N703" s="251">
        <f t="shared" si="31"/>
        <v>8.5751388471102478E-3</v>
      </c>
      <c r="O703" s="250">
        <v>14399.59</v>
      </c>
      <c r="P703" s="251">
        <f t="shared" si="32"/>
        <v>6.5592804675717473E-2</v>
      </c>
      <c r="Q703" s="251" t="s">
        <v>805</v>
      </c>
      <c r="R703" s="258"/>
      <c r="S703" s="258" t="s">
        <v>806</v>
      </c>
      <c r="T703" s="258" t="s">
        <v>807</v>
      </c>
      <c r="U703" s="282" t="s">
        <v>823</v>
      </c>
      <c r="V703" s="285">
        <v>826</v>
      </c>
      <c r="W703" s="286" t="s">
        <v>824</v>
      </c>
      <c r="X703" s="286" t="s">
        <v>816</v>
      </c>
      <c r="Y703" s="257"/>
    </row>
    <row r="704" spans="1:25" ht="12.75" customHeight="1" x14ac:dyDescent="0.2">
      <c r="A704" s="229" t="s">
        <v>705</v>
      </c>
      <c r="B704" s="247"/>
      <c r="C704" s="280">
        <v>691</v>
      </c>
      <c r="D704" s="249" t="s">
        <v>2264</v>
      </c>
      <c r="E704" s="249" t="s">
        <v>2265</v>
      </c>
      <c r="F704" s="249" t="s">
        <v>886</v>
      </c>
      <c r="G704" s="281"/>
      <c r="H704" s="250">
        <v>119452.75</v>
      </c>
      <c r="I704" s="250"/>
      <c r="J704" s="250">
        <v>114429.03529999999</v>
      </c>
      <c r="K704" s="250"/>
      <c r="L704" s="250">
        <v>48846.340000000004</v>
      </c>
      <c r="M704" s="251">
        <f t="shared" si="30"/>
        <v>4.2056082425896528E-2</v>
      </c>
      <c r="N704" s="251">
        <f t="shared" si="31"/>
        <v>0.57312984530596667</v>
      </c>
      <c r="O704" s="250">
        <v>49644.720000000016</v>
      </c>
      <c r="P704" s="251">
        <f t="shared" si="32"/>
        <v>1.6344725111441551E-2</v>
      </c>
      <c r="Q704" s="251" t="s">
        <v>805</v>
      </c>
      <c r="R704" s="258"/>
      <c r="S704" s="258" t="s">
        <v>806</v>
      </c>
      <c r="T704" s="258" t="s">
        <v>807</v>
      </c>
      <c r="U704" s="282" t="s">
        <v>932</v>
      </c>
      <c r="V704" s="285">
        <v>2009</v>
      </c>
      <c r="W704" s="286" t="s">
        <v>815</v>
      </c>
      <c r="X704" s="286" t="s">
        <v>816</v>
      </c>
      <c r="Y704" s="257"/>
    </row>
    <row r="705" spans="1:25" ht="12.75" customHeight="1" x14ac:dyDescent="0.2">
      <c r="A705" s="229" t="s">
        <v>705</v>
      </c>
      <c r="B705" s="247"/>
      <c r="C705" s="280">
        <v>692</v>
      </c>
      <c r="D705" s="249" t="s">
        <v>2266</v>
      </c>
      <c r="E705" s="249" t="s">
        <v>2267</v>
      </c>
      <c r="F705" s="249" t="s">
        <v>1170</v>
      </c>
      <c r="G705" s="281" t="s">
        <v>804</v>
      </c>
      <c r="H705" s="250">
        <v>73213.929999999993</v>
      </c>
      <c r="I705" s="250"/>
      <c r="J705" s="250">
        <v>70134.847500000003</v>
      </c>
      <c r="K705" s="250"/>
      <c r="L705" s="250">
        <v>73221.819999999992</v>
      </c>
      <c r="M705" s="251">
        <f t="shared" si="30"/>
        <v>4.2055965306055688E-2</v>
      </c>
      <c r="N705" s="251">
        <f t="shared" si="31"/>
        <v>4.4014817313176434E-2</v>
      </c>
      <c r="O705" s="250">
        <v>76513.13</v>
      </c>
      <c r="P705" s="251">
        <f t="shared" si="32"/>
        <v>4.4949852380069391E-2</v>
      </c>
      <c r="Q705" s="251" t="s">
        <v>805</v>
      </c>
      <c r="R705" s="258"/>
      <c r="S705" s="258" t="s">
        <v>904</v>
      </c>
      <c r="T705" s="258" t="s">
        <v>807</v>
      </c>
      <c r="U705" s="282" t="s">
        <v>808</v>
      </c>
      <c r="V705" s="285">
        <v>106</v>
      </c>
      <c r="W705" s="286" t="s">
        <v>824</v>
      </c>
      <c r="X705" s="286" t="s">
        <v>824</v>
      </c>
      <c r="Y705" s="257"/>
    </row>
    <row r="706" spans="1:25" ht="12.75" customHeight="1" x14ac:dyDescent="0.2">
      <c r="B706" s="247"/>
      <c r="C706" s="280">
        <v>693</v>
      </c>
      <c r="D706" s="249" t="s">
        <v>2268</v>
      </c>
      <c r="E706" s="249" t="s">
        <v>2269</v>
      </c>
      <c r="F706" s="249" t="s">
        <v>1067</v>
      </c>
      <c r="G706" s="281" t="s">
        <v>804</v>
      </c>
      <c r="H706" s="250">
        <v>77987.740000000005</v>
      </c>
      <c r="I706" s="250"/>
      <c r="J706" s="250">
        <v>55177.1469</v>
      </c>
      <c r="K706" s="250"/>
      <c r="L706" s="250">
        <v>1112.1999999999998</v>
      </c>
      <c r="M706" s="251">
        <f t="shared" si="30"/>
        <v>0.29248947462767871</v>
      </c>
      <c r="N706" s="251">
        <f t="shared" si="31"/>
        <v>0.97984310421095733</v>
      </c>
      <c r="O706" s="250">
        <v>1159.3400000000001</v>
      </c>
      <c r="P706" s="251">
        <f t="shared" si="32"/>
        <v>4.2384463226038782E-2</v>
      </c>
      <c r="Q706" s="251" t="s">
        <v>805</v>
      </c>
      <c r="R706" s="258"/>
      <c r="S706" s="258" t="s">
        <v>823</v>
      </c>
      <c r="T706" s="258" t="s">
        <v>807</v>
      </c>
      <c r="U706" s="282" t="s">
        <v>808</v>
      </c>
      <c r="V706" s="283" t="s">
        <v>809</v>
      </c>
      <c r="W706" s="284" t="s">
        <v>809</v>
      </c>
      <c r="X706" s="284" t="s">
        <v>809</v>
      </c>
      <c r="Y706" s="257"/>
    </row>
    <row r="707" spans="1:25" ht="12.75" customHeight="1" x14ac:dyDescent="0.2">
      <c r="A707" s="229" t="s">
        <v>705</v>
      </c>
      <c r="B707" s="247"/>
      <c r="C707" s="280">
        <v>694</v>
      </c>
      <c r="D707" s="249" t="s">
        <v>2270</v>
      </c>
      <c r="E707" s="249" t="s">
        <v>2271</v>
      </c>
      <c r="F707" s="249" t="s">
        <v>1064</v>
      </c>
      <c r="G707" s="281" t="s">
        <v>813</v>
      </c>
      <c r="H707" s="250">
        <v>13108.74</v>
      </c>
      <c r="I707" s="250"/>
      <c r="J707" s="250">
        <v>34476.489700000006</v>
      </c>
      <c r="K707" s="250"/>
      <c r="L707" s="250">
        <v>42630.85</v>
      </c>
      <c r="M707" s="251">
        <f t="shared" si="30"/>
        <v>1.6300384094886318</v>
      </c>
      <c r="N707" s="251">
        <f t="shared" si="31"/>
        <v>0.23651944762810326</v>
      </c>
      <c r="O707" s="250">
        <v>43917.25</v>
      </c>
      <c r="P707" s="251">
        <f t="shared" si="32"/>
        <v>3.0175330775717619E-2</v>
      </c>
      <c r="Q707" s="251" t="s">
        <v>805</v>
      </c>
      <c r="R707" s="258"/>
      <c r="S707" s="258" t="s">
        <v>806</v>
      </c>
      <c r="T707" s="258" t="s">
        <v>807</v>
      </c>
      <c r="U707" s="282" t="s">
        <v>814</v>
      </c>
      <c r="V707" s="285">
        <v>113</v>
      </c>
      <c r="W707" s="286" t="s">
        <v>815</v>
      </c>
      <c r="X707" s="286" t="s">
        <v>816</v>
      </c>
      <c r="Y707" s="257"/>
    </row>
    <row r="708" spans="1:25" ht="12.75" customHeight="1" x14ac:dyDescent="0.2">
      <c r="A708" s="229" t="s">
        <v>705</v>
      </c>
      <c r="B708" s="247"/>
      <c r="C708" s="280">
        <v>695</v>
      </c>
      <c r="D708" s="249" t="s">
        <v>2272</v>
      </c>
      <c r="E708" s="249" t="s">
        <v>2273</v>
      </c>
      <c r="F708" s="249" t="s">
        <v>852</v>
      </c>
      <c r="G708" s="297" t="s">
        <v>707</v>
      </c>
      <c r="H708" s="250">
        <v>0</v>
      </c>
      <c r="I708" s="250"/>
      <c r="J708" s="250">
        <v>0</v>
      </c>
      <c r="K708" s="250"/>
      <c r="L708" s="250">
        <v>0</v>
      </c>
      <c r="M708" s="251" t="str">
        <f t="shared" si="30"/>
        <v>NA</v>
      </c>
      <c r="N708" s="251" t="str">
        <f t="shared" si="31"/>
        <v>NA</v>
      </c>
      <c r="O708" s="250">
        <v>0</v>
      </c>
      <c r="P708" s="251" t="str">
        <f t="shared" si="32"/>
        <v>NA</v>
      </c>
      <c r="Q708" s="298" t="s">
        <v>848</v>
      </c>
      <c r="R708" s="299" t="s">
        <v>849</v>
      </c>
      <c r="S708" s="299" t="s">
        <v>832</v>
      </c>
      <c r="T708" s="299" t="s">
        <v>832</v>
      </c>
      <c r="U708" s="299" t="s">
        <v>832</v>
      </c>
      <c r="V708" s="299" t="s">
        <v>832</v>
      </c>
      <c r="W708" s="299" t="s">
        <v>832</v>
      </c>
      <c r="X708" s="299" t="s">
        <v>832</v>
      </c>
      <c r="Y708" s="257"/>
    </row>
    <row r="709" spans="1:25" ht="12.75" customHeight="1" x14ac:dyDescent="0.2">
      <c r="A709" s="229" t="s">
        <v>705</v>
      </c>
      <c r="B709" s="247"/>
      <c r="C709" s="280">
        <v>696</v>
      </c>
      <c r="D709" s="249" t="s">
        <v>2274</v>
      </c>
      <c r="E709" s="249" t="s">
        <v>2275</v>
      </c>
      <c r="F709" s="249" t="s">
        <v>877</v>
      </c>
      <c r="G709" s="281" t="s">
        <v>813</v>
      </c>
      <c r="H709" s="250">
        <v>21897.190000000002</v>
      </c>
      <c r="I709" s="250"/>
      <c r="J709" s="250">
        <v>20976.2716</v>
      </c>
      <c r="K709" s="250"/>
      <c r="L709" s="250">
        <v>21897.379999999997</v>
      </c>
      <c r="M709" s="251">
        <f t="shared" si="30"/>
        <v>4.2056464779270865E-2</v>
      </c>
      <c r="N709" s="251">
        <f t="shared" si="31"/>
        <v>4.3911921887967803E-2</v>
      </c>
      <c r="O709" s="250">
        <v>22919.35</v>
      </c>
      <c r="P709" s="251">
        <f t="shared" si="32"/>
        <v>4.6670880260560911E-2</v>
      </c>
      <c r="Q709" s="251" t="s">
        <v>805</v>
      </c>
      <c r="R709" s="258"/>
      <c r="S709" s="258" t="s">
        <v>806</v>
      </c>
      <c r="T709" s="258" t="s">
        <v>807</v>
      </c>
      <c r="U709" s="282" t="s">
        <v>823</v>
      </c>
      <c r="V709" s="285">
        <v>1355</v>
      </c>
      <c r="W709" s="286" t="s">
        <v>816</v>
      </c>
      <c r="X709" s="286" t="s">
        <v>824</v>
      </c>
      <c r="Y709" s="257"/>
    </row>
    <row r="710" spans="1:25" ht="12.75" customHeight="1" x14ac:dyDescent="0.2">
      <c r="A710" s="229" t="s">
        <v>705</v>
      </c>
      <c r="B710" s="247"/>
      <c r="C710" s="280">
        <v>697</v>
      </c>
      <c r="D710" s="249" t="s">
        <v>2276</v>
      </c>
      <c r="E710" s="249" t="s">
        <v>2277</v>
      </c>
      <c r="F710" s="249" t="s">
        <v>877</v>
      </c>
      <c r="G710" s="281" t="s">
        <v>813</v>
      </c>
      <c r="H710" s="250">
        <v>71331.98</v>
      </c>
      <c r="I710" s="250"/>
      <c r="J710" s="250">
        <v>68332.020399999994</v>
      </c>
      <c r="K710" s="250"/>
      <c r="L710" s="250">
        <v>76811.19</v>
      </c>
      <c r="M710" s="251">
        <f t="shared" si="30"/>
        <v>4.2056306301885941E-2</v>
      </c>
      <c r="N710" s="251">
        <f t="shared" si="31"/>
        <v>0.12408779296097044</v>
      </c>
      <c r="O710" s="250">
        <v>80049.66</v>
      </c>
      <c r="P710" s="251">
        <f t="shared" si="32"/>
        <v>4.2161435072155515E-2</v>
      </c>
      <c r="Q710" s="251" t="s">
        <v>805</v>
      </c>
      <c r="R710" s="258"/>
      <c r="S710" s="258" t="s">
        <v>806</v>
      </c>
      <c r="T710" s="258" t="s">
        <v>807</v>
      </c>
      <c r="U710" s="282" t="s">
        <v>823</v>
      </c>
      <c r="V710" s="285">
        <v>824</v>
      </c>
      <c r="W710" s="286" t="s">
        <v>816</v>
      </c>
      <c r="X710" s="286" t="s">
        <v>824</v>
      </c>
      <c r="Y710" s="257"/>
    </row>
    <row r="711" spans="1:25" ht="12.75" customHeight="1" x14ac:dyDescent="0.2">
      <c r="A711" s="229" t="s">
        <v>705</v>
      </c>
      <c r="B711" s="247"/>
      <c r="C711" s="287">
        <v>698</v>
      </c>
      <c r="D711" s="324" t="s">
        <v>2278</v>
      </c>
      <c r="E711" s="324" t="s">
        <v>2279</v>
      </c>
      <c r="F711" s="324" t="s">
        <v>830</v>
      </c>
      <c r="G711" s="289" t="s">
        <v>707</v>
      </c>
      <c r="H711" s="290">
        <v>0</v>
      </c>
      <c r="I711" s="290"/>
      <c r="J711" s="290">
        <v>0</v>
      </c>
      <c r="K711" s="290"/>
      <c r="L711" s="290">
        <v>0</v>
      </c>
      <c r="M711" s="291" t="str">
        <f t="shared" si="30"/>
        <v>NA</v>
      </c>
      <c r="N711" s="291" t="str">
        <f t="shared" si="31"/>
        <v>NA</v>
      </c>
      <c r="O711" s="290">
        <v>0</v>
      </c>
      <c r="P711" s="291" t="str">
        <f t="shared" si="32"/>
        <v>NA</v>
      </c>
      <c r="Q711" s="291" t="s">
        <v>707</v>
      </c>
      <c r="R711" s="292" t="s">
        <v>831</v>
      </c>
      <c r="S711" s="293" t="s">
        <v>832</v>
      </c>
      <c r="T711" s="293" t="s">
        <v>832</v>
      </c>
      <c r="U711" s="293" t="s">
        <v>832</v>
      </c>
      <c r="V711" s="294" t="s">
        <v>809</v>
      </c>
      <c r="W711" s="295" t="s">
        <v>809</v>
      </c>
      <c r="X711" s="295" t="s">
        <v>809</v>
      </c>
      <c r="Y711" s="257"/>
    </row>
    <row r="712" spans="1:25" ht="12.75" customHeight="1" x14ac:dyDescent="0.2">
      <c r="A712" s="229" t="s">
        <v>705</v>
      </c>
      <c r="B712" s="247"/>
      <c r="C712" s="280">
        <v>699</v>
      </c>
      <c r="D712" s="296" t="s">
        <v>2280</v>
      </c>
      <c r="E712" s="296" t="s">
        <v>2281</v>
      </c>
      <c r="F712" s="296" t="s">
        <v>852</v>
      </c>
      <c r="G712" s="297" t="s">
        <v>707</v>
      </c>
      <c r="H712" s="250">
        <v>0</v>
      </c>
      <c r="I712" s="250"/>
      <c r="J712" s="250">
        <v>0</v>
      </c>
      <c r="K712" s="250"/>
      <c r="L712" s="250">
        <v>0</v>
      </c>
      <c r="M712" s="251" t="str">
        <f t="shared" si="30"/>
        <v>NA</v>
      </c>
      <c r="N712" s="251" t="str">
        <f t="shared" si="31"/>
        <v>NA</v>
      </c>
      <c r="O712" s="250">
        <v>0</v>
      </c>
      <c r="P712" s="251" t="str">
        <f t="shared" si="32"/>
        <v>NA</v>
      </c>
      <c r="Q712" s="298" t="s">
        <v>848</v>
      </c>
      <c r="R712" s="299" t="s">
        <v>849</v>
      </c>
      <c r="S712" s="299" t="s">
        <v>809</v>
      </c>
      <c r="T712" s="299" t="s">
        <v>809</v>
      </c>
      <c r="U712" s="299" t="s">
        <v>832</v>
      </c>
      <c r="V712" s="283" t="s">
        <v>809</v>
      </c>
      <c r="W712" s="284" t="s">
        <v>809</v>
      </c>
      <c r="X712" s="284" t="s">
        <v>809</v>
      </c>
      <c r="Y712" s="257"/>
    </row>
    <row r="713" spans="1:25" ht="12.75" customHeight="1" x14ac:dyDescent="0.2">
      <c r="A713" s="229" t="s">
        <v>705</v>
      </c>
      <c r="B713" s="247"/>
      <c r="C713" s="280">
        <v>700</v>
      </c>
      <c r="D713" s="249" t="s">
        <v>2282</v>
      </c>
      <c r="E713" s="249" t="s">
        <v>2283</v>
      </c>
      <c r="F713" s="249" t="s">
        <v>915</v>
      </c>
      <c r="G713" s="281" t="s">
        <v>813</v>
      </c>
      <c r="H713" s="250">
        <v>161071.04999999999</v>
      </c>
      <c r="I713" s="250"/>
      <c r="J713" s="250">
        <v>154297.04240000001</v>
      </c>
      <c r="K713" s="250"/>
      <c r="L713" s="250">
        <v>161074.41999999998</v>
      </c>
      <c r="M713" s="251">
        <f t="shared" si="30"/>
        <v>4.2056021861159927E-2</v>
      </c>
      <c r="N713" s="251">
        <f t="shared" si="31"/>
        <v>4.3924222360855684E-2</v>
      </c>
      <c r="O713" s="250">
        <v>165421.20000000001</v>
      </c>
      <c r="P713" s="251">
        <f t="shared" si="32"/>
        <v>2.6986159565249582E-2</v>
      </c>
      <c r="Q713" s="251" t="s">
        <v>805</v>
      </c>
      <c r="R713" s="258"/>
      <c r="S713" s="258" t="s">
        <v>806</v>
      </c>
      <c r="T713" s="299" t="s">
        <v>809</v>
      </c>
      <c r="U713" s="282" t="s">
        <v>814</v>
      </c>
      <c r="V713" s="285">
        <v>304</v>
      </c>
      <c r="W713" s="286" t="s">
        <v>824</v>
      </c>
      <c r="X713" s="286" t="s">
        <v>824</v>
      </c>
      <c r="Y713" s="257"/>
    </row>
    <row r="714" spans="1:25" ht="12.75" customHeight="1" x14ac:dyDescent="0.2">
      <c r="A714" s="229" t="s">
        <v>705</v>
      </c>
      <c r="B714" s="247"/>
      <c r="C714" s="280">
        <v>701</v>
      </c>
      <c r="D714" s="249" t="s">
        <v>2284</v>
      </c>
      <c r="E714" s="249" t="s">
        <v>2285</v>
      </c>
      <c r="F714" s="249" t="s">
        <v>852</v>
      </c>
      <c r="G714" s="297" t="s">
        <v>707</v>
      </c>
      <c r="H714" s="250">
        <v>0</v>
      </c>
      <c r="I714" s="250"/>
      <c r="J714" s="250">
        <v>0</v>
      </c>
      <c r="K714" s="250"/>
      <c r="L714" s="250">
        <v>0</v>
      </c>
      <c r="M714" s="251" t="str">
        <f t="shared" si="30"/>
        <v>NA</v>
      </c>
      <c r="N714" s="251" t="str">
        <f t="shared" si="31"/>
        <v>NA</v>
      </c>
      <c r="O714" s="250">
        <v>0</v>
      </c>
      <c r="P714" s="251" t="str">
        <f t="shared" si="32"/>
        <v>NA</v>
      </c>
      <c r="Q714" s="298" t="s">
        <v>848</v>
      </c>
      <c r="R714" s="299" t="s">
        <v>849</v>
      </c>
      <c r="S714" s="299" t="s">
        <v>832</v>
      </c>
      <c r="T714" s="299" t="s">
        <v>832</v>
      </c>
      <c r="U714" s="299" t="s">
        <v>832</v>
      </c>
      <c r="V714" s="285">
        <v>815</v>
      </c>
      <c r="W714" s="286" t="s">
        <v>912</v>
      </c>
      <c r="X714" s="286" t="s">
        <v>815</v>
      </c>
      <c r="Y714" s="257"/>
    </row>
    <row r="715" spans="1:25" ht="12.75" customHeight="1" x14ac:dyDescent="0.2">
      <c r="A715" s="229" t="s">
        <v>705</v>
      </c>
      <c r="B715" s="247"/>
      <c r="C715" s="280">
        <v>702</v>
      </c>
      <c r="D715" s="249" t="s">
        <v>2286</v>
      </c>
      <c r="E715" s="249" t="s">
        <v>2287</v>
      </c>
      <c r="F715" s="249" t="s">
        <v>861</v>
      </c>
      <c r="G715" s="297" t="s">
        <v>707</v>
      </c>
      <c r="H715" s="250">
        <v>0</v>
      </c>
      <c r="I715" s="250"/>
      <c r="J715" s="250">
        <v>0</v>
      </c>
      <c r="K715" s="250"/>
      <c r="L715" s="250">
        <v>0</v>
      </c>
      <c r="M715" s="251" t="str">
        <f t="shared" si="30"/>
        <v>NA</v>
      </c>
      <c r="N715" s="251" t="str">
        <f t="shared" si="31"/>
        <v>NA</v>
      </c>
      <c r="O715" s="250">
        <v>0</v>
      </c>
      <c r="P715" s="251" t="str">
        <f t="shared" si="32"/>
        <v>NA</v>
      </c>
      <c r="Q715" s="298" t="s">
        <v>848</v>
      </c>
      <c r="R715" s="299" t="s">
        <v>849</v>
      </c>
      <c r="S715" s="299" t="s">
        <v>832</v>
      </c>
      <c r="T715" s="299" t="s">
        <v>832</v>
      </c>
      <c r="U715" s="299" t="s">
        <v>832</v>
      </c>
      <c r="V715" s="299" t="s">
        <v>832</v>
      </c>
      <c r="W715" s="299" t="s">
        <v>832</v>
      </c>
      <c r="X715" s="299" t="s">
        <v>832</v>
      </c>
      <c r="Y715" s="257"/>
    </row>
    <row r="716" spans="1:25" ht="12.75" customHeight="1" x14ac:dyDescent="0.2">
      <c r="A716" s="229" t="s">
        <v>705</v>
      </c>
      <c r="B716" s="247"/>
      <c r="C716" s="280">
        <v>703</v>
      </c>
      <c r="D716" s="249" t="s">
        <v>2288</v>
      </c>
      <c r="E716" s="249" t="s">
        <v>2289</v>
      </c>
      <c r="F716" s="249" t="s">
        <v>915</v>
      </c>
      <c r="G716" s="281" t="s">
        <v>813</v>
      </c>
      <c r="H716" s="250">
        <v>140401.03</v>
      </c>
      <c r="I716" s="250"/>
      <c r="J716" s="250">
        <v>134496.31849999999</v>
      </c>
      <c r="K716" s="250"/>
      <c r="L716" s="250">
        <v>140403.98000000001</v>
      </c>
      <c r="M716" s="251">
        <f t="shared" si="30"/>
        <v>4.2056041184313282E-2</v>
      </c>
      <c r="N716" s="251">
        <f t="shared" si="31"/>
        <v>4.3924336114820994E-2</v>
      </c>
      <c r="O716" s="250">
        <v>144721.55000000002</v>
      </c>
      <c r="P716" s="251">
        <f t="shared" si="32"/>
        <v>3.0751051359085454E-2</v>
      </c>
      <c r="Q716" s="251" t="s">
        <v>805</v>
      </c>
      <c r="R716" s="258"/>
      <c r="S716" s="258" t="s">
        <v>806</v>
      </c>
      <c r="T716" s="299" t="s">
        <v>809</v>
      </c>
      <c r="U716" s="282" t="s">
        <v>823</v>
      </c>
      <c r="V716" s="285">
        <v>824</v>
      </c>
      <c r="W716" s="286" t="s">
        <v>824</v>
      </c>
      <c r="X716" s="286" t="s">
        <v>824</v>
      </c>
      <c r="Y716" s="257"/>
    </row>
    <row r="717" spans="1:25" ht="12.75" customHeight="1" x14ac:dyDescent="0.2">
      <c r="A717" s="229" t="s">
        <v>705</v>
      </c>
      <c r="B717" s="247"/>
      <c r="C717" s="280">
        <v>704</v>
      </c>
      <c r="D717" s="249" t="s">
        <v>2290</v>
      </c>
      <c r="E717" s="249" t="s">
        <v>2291</v>
      </c>
      <c r="F717" s="249" t="s">
        <v>1184</v>
      </c>
      <c r="G717" s="281" t="s">
        <v>813</v>
      </c>
      <c r="H717" s="250">
        <v>84879.46</v>
      </c>
      <c r="I717" s="250"/>
      <c r="J717" s="250">
        <v>81309.748700000011</v>
      </c>
      <c r="K717" s="250"/>
      <c r="L717" s="250">
        <v>87315.920000000013</v>
      </c>
      <c r="M717" s="251">
        <f t="shared" si="30"/>
        <v>4.2056244231525451E-2</v>
      </c>
      <c r="N717" s="251">
        <f t="shared" si="31"/>
        <v>7.3867788254522074E-2</v>
      </c>
      <c r="O717" s="250">
        <v>90832.89</v>
      </c>
      <c r="P717" s="251">
        <f t="shared" si="32"/>
        <v>4.0278679993293161E-2</v>
      </c>
      <c r="Q717" s="251" t="s">
        <v>805</v>
      </c>
      <c r="R717" s="258"/>
      <c r="S717" s="258" t="s">
        <v>806</v>
      </c>
      <c r="T717" s="258" t="s">
        <v>807</v>
      </c>
      <c r="U717" s="282" t="s">
        <v>814</v>
      </c>
      <c r="V717" s="285">
        <v>312</v>
      </c>
      <c r="W717" s="286" t="s">
        <v>815</v>
      </c>
      <c r="X717" s="286" t="s">
        <v>816</v>
      </c>
      <c r="Y717" s="257"/>
    </row>
    <row r="718" spans="1:25" ht="12.75" customHeight="1" x14ac:dyDescent="0.2">
      <c r="A718" s="229" t="s">
        <v>705</v>
      </c>
      <c r="B718" s="247"/>
      <c r="C718" s="280">
        <v>705</v>
      </c>
      <c r="D718" s="249" t="s">
        <v>2292</v>
      </c>
      <c r="E718" s="249" t="s">
        <v>2293</v>
      </c>
      <c r="F718" s="249" t="s">
        <v>931</v>
      </c>
      <c r="G718" s="281" t="s">
        <v>813</v>
      </c>
      <c r="H718" s="250">
        <v>78527.47</v>
      </c>
      <c r="I718" s="250"/>
      <c r="J718" s="250">
        <v>75224.924299999999</v>
      </c>
      <c r="K718" s="250"/>
      <c r="L718" s="250">
        <v>78528.14</v>
      </c>
      <c r="M718" s="251">
        <f t="shared" ref="M718:M781" si="33">IF(H718&gt;0,ABS((J718-H718)/H718),"NA")</f>
        <v>4.2055928963457022E-2</v>
      </c>
      <c r="N718" s="251">
        <f t="shared" ref="N718:N781" si="34">IF(J718&gt;0,ABS((L718-J718)/J718),"NA")</f>
        <v>4.3911186760742286E-2</v>
      </c>
      <c r="O718" s="250">
        <v>82728.989999999991</v>
      </c>
      <c r="P718" s="251">
        <f t="shared" ref="P718:P781" si="35">IF(L718&gt;0,ABS((O718-L718)/L718),"NA")</f>
        <v>5.3494836373305051E-2</v>
      </c>
      <c r="Q718" s="251" t="s">
        <v>805</v>
      </c>
      <c r="R718" s="258"/>
      <c r="S718" s="258" t="s">
        <v>806</v>
      </c>
      <c r="T718" s="299" t="s">
        <v>809</v>
      </c>
      <c r="U718" s="282" t="s">
        <v>814</v>
      </c>
      <c r="V718" s="285">
        <v>202</v>
      </c>
      <c r="W718" s="286" t="s">
        <v>815</v>
      </c>
      <c r="X718" s="286" t="s">
        <v>816</v>
      </c>
      <c r="Y718" s="257"/>
    </row>
    <row r="719" spans="1:25" ht="12.75" customHeight="1" x14ac:dyDescent="0.2">
      <c r="A719" s="229" t="s">
        <v>705</v>
      </c>
      <c r="B719" s="247"/>
      <c r="C719" s="280">
        <v>706</v>
      </c>
      <c r="D719" s="249" t="s">
        <v>2294</v>
      </c>
      <c r="E719" s="249" t="s">
        <v>2295</v>
      </c>
      <c r="F719" s="249" t="s">
        <v>931</v>
      </c>
      <c r="G719" s="281"/>
      <c r="H719" s="250">
        <v>2872.84</v>
      </c>
      <c r="I719" s="250"/>
      <c r="J719" s="250">
        <v>18034.949800000002</v>
      </c>
      <c r="K719" s="250"/>
      <c r="L719" s="250">
        <v>6499.6100000000006</v>
      </c>
      <c r="M719" s="251">
        <f t="shared" si="33"/>
        <v>5.2777425126355801</v>
      </c>
      <c r="N719" s="251">
        <f t="shared" si="34"/>
        <v>0.63961030820279852</v>
      </c>
      <c r="O719" s="250">
        <v>7565.1399999999994</v>
      </c>
      <c r="P719" s="251">
        <f t="shared" si="35"/>
        <v>0.16393752855940569</v>
      </c>
      <c r="Q719" s="251" t="s">
        <v>805</v>
      </c>
      <c r="R719" s="258"/>
      <c r="S719" s="258" t="s">
        <v>840</v>
      </c>
      <c r="T719" s="299" t="s">
        <v>809</v>
      </c>
      <c r="U719" s="282" t="s">
        <v>841</v>
      </c>
      <c r="V719" s="285">
        <v>819</v>
      </c>
      <c r="W719" s="286" t="s">
        <v>912</v>
      </c>
      <c r="X719" s="286" t="s">
        <v>912</v>
      </c>
      <c r="Y719" s="257"/>
    </row>
    <row r="720" spans="1:25" ht="12.75" customHeight="1" x14ac:dyDescent="0.2">
      <c r="A720" s="229" t="s">
        <v>705</v>
      </c>
      <c r="B720" s="247"/>
      <c r="C720" s="280">
        <v>707</v>
      </c>
      <c r="D720" s="249" t="s">
        <v>2296</v>
      </c>
      <c r="E720" s="249" t="s">
        <v>2297</v>
      </c>
      <c r="F720" s="249" t="s">
        <v>1175</v>
      </c>
      <c r="G720" s="281" t="s">
        <v>813</v>
      </c>
      <c r="H720" s="250">
        <v>13610.05</v>
      </c>
      <c r="I720" s="250"/>
      <c r="J720" s="250">
        <v>13037.665000000001</v>
      </c>
      <c r="K720" s="250"/>
      <c r="L720" s="250">
        <v>13610.27</v>
      </c>
      <c r="M720" s="251">
        <f t="shared" si="33"/>
        <v>4.2056054165855263E-2</v>
      </c>
      <c r="N720" s="251">
        <f t="shared" si="34"/>
        <v>4.3919290762571332E-2</v>
      </c>
      <c r="O720" s="250">
        <v>14762.77</v>
      </c>
      <c r="P720" s="251">
        <f t="shared" si="35"/>
        <v>8.4678702185922827E-2</v>
      </c>
      <c r="Q720" s="251" t="s">
        <v>805</v>
      </c>
      <c r="R720" s="258"/>
      <c r="S720" s="258" t="s">
        <v>806</v>
      </c>
      <c r="T720" s="299" t="s">
        <v>809</v>
      </c>
      <c r="U720" s="282" t="s">
        <v>814</v>
      </c>
      <c r="V720" s="285">
        <v>74</v>
      </c>
      <c r="W720" s="286" t="s">
        <v>824</v>
      </c>
      <c r="X720" s="286" t="s">
        <v>824</v>
      </c>
      <c r="Y720" s="257"/>
    </row>
    <row r="721" spans="1:25" ht="12.75" customHeight="1" x14ac:dyDescent="0.2">
      <c r="A721" s="229" t="s">
        <v>705</v>
      </c>
      <c r="B721" s="247"/>
      <c r="C721" s="280">
        <v>708</v>
      </c>
      <c r="D721" s="296" t="s">
        <v>2298</v>
      </c>
      <c r="E721" s="296" t="s">
        <v>2299</v>
      </c>
      <c r="F721" s="296" t="s">
        <v>2127</v>
      </c>
      <c r="G721" s="297" t="s">
        <v>707</v>
      </c>
      <c r="H721" s="250">
        <v>0</v>
      </c>
      <c r="I721" s="250"/>
      <c r="J721" s="250">
        <v>0</v>
      </c>
      <c r="K721" s="250"/>
      <c r="L721" s="250">
        <v>0</v>
      </c>
      <c r="M721" s="251" t="str">
        <f t="shared" si="33"/>
        <v>NA</v>
      </c>
      <c r="N721" s="251" t="str">
        <f t="shared" si="34"/>
        <v>NA</v>
      </c>
      <c r="O721" s="250">
        <v>0</v>
      </c>
      <c r="P721" s="251" t="str">
        <f t="shared" si="35"/>
        <v>NA</v>
      </c>
      <c r="Q721" s="298" t="s">
        <v>848</v>
      </c>
      <c r="R721" s="299" t="s">
        <v>849</v>
      </c>
      <c r="S721" s="299" t="s">
        <v>832</v>
      </c>
      <c r="T721" s="299" t="s">
        <v>832</v>
      </c>
      <c r="U721" s="299" t="s">
        <v>832</v>
      </c>
      <c r="V721" s="283" t="s">
        <v>809</v>
      </c>
      <c r="W721" s="284" t="s">
        <v>809</v>
      </c>
      <c r="X721" s="284" t="s">
        <v>809</v>
      </c>
      <c r="Y721" s="257"/>
    </row>
    <row r="722" spans="1:25" ht="12.75" customHeight="1" x14ac:dyDescent="0.2">
      <c r="A722" s="229" t="s">
        <v>705</v>
      </c>
      <c r="B722" s="247"/>
      <c r="C722" s="280">
        <v>709</v>
      </c>
      <c r="D722" s="249" t="s">
        <v>2300</v>
      </c>
      <c r="E722" s="249" t="s">
        <v>2301</v>
      </c>
      <c r="F722" s="249" t="s">
        <v>866</v>
      </c>
      <c r="G722" s="281" t="s">
        <v>813</v>
      </c>
      <c r="H722" s="250">
        <v>144415.19</v>
      </c>
      <c r="I722" s="250"/>
      <c r="J722" s="250">
        <v>258763.58759999997</v>
      </c>
      <c r="K722" s="250"/>
      <c r="L722" s="250">
        <v>197456.28999999995</v>
      </c>
      <c r="M722" s="251">
        <f t="shared" si="33"/>
        <v>0.79180311710977191</v>
      </c>
      <c r="N722" s="251">
        <f t="shared" si="34"/>
        <v>0.23692397438379009</v>
      </c>
      <c r="O722" s="250">
        <v>207350.96</v>
      </c>
      <c r="P722" s="251">
        <f t="shared" si="35"/>
        <v>5.0110685255962441E-2</v>
      </c>
      <c r="Q722" s="251" t="s">
        <v>805</v>
      </c>
      <c r="R722" s="258"/>
      <c r="S722" s="258" t="s">
        <v>806</v>
      </c>
      <c r="T722" s="258" t="s">
        <v>807</v>
      </c>
      <c r="U722" s="282" t="s">
        <v>814</v>
      </c>
      <c r="V722" s="285">
        <v>687</v>
      </c>
      <c r="W722" s="286" t="s">
        <v>824</v>
      </c>
      <c r="X722" s="286" t="s">
        <v>824</v>
      </c>
      <c r="Y722" s="257"/>
    </row>
    <row r="723" spans="1:25" ht="12.75" customHeight="1" x14ac:dyDescent="0.2">
      <c r="A723" s="229" t="s">
        <v>705</v>
      </c>
      <c r="B723" s="247"/>
      <c r="C723" s="280">
        <v>710</v>
      </c>
      <c r="D723" s="249" t="s">
        <v>2302</v>
      </c>
      <c r="E723" s="249" t="s">
        <v>2303</v>
      </c>
      <c r="F723" s="249" t="s">
        <v>2066</v>
      </c>
      <c r="G723" s="281" t="s">
        <v>813</v>
      </c>
      <c r="H723" s="250">
        <v>59468.54</v>
      </c>
      <c r="I723" s="250"/>
      <c r="J723" s="250">
        <v>56967.513300000006</v>
      </c>
      <c r="K723" s="250"/>
      <c r="L723" s="250">
        <v>59471.53</v>
      </c>
      <c r="M723" s="251">
        <f t="shared" si="33"/>
        <v>4.2056299011208192E-2</v>
      </c>
      <c r="N723" s="251">
        <f t="shared" si="34"/>
        <v>4.3955169445670586E-2</v>
      </c>
      <c r="O723" s="250">
        <v>83457.86</v>
      </c>
      <c r="P723" s="251">
        <f t="shared" si="35"/>
        <v>0.40332458236739499</v>
      </c>
      <c r="Q723" s="251" t="s">
        <v>805</v>
      </c>
      <c r="R723" s="258"/>
      <c r="S723" s="258" t="s">
        <v>806</v>
      </c>
      <c r="T723" s="299" t="s">
        <v>809</v>
      </c>
      <c r="U723" s="282" t="s">
        <v>814</v>
      </c>
      <c r="V723" s="285">
        <v>399</v>
      </c>
      <c r="W723" s="286" t="s">
        <v>824</v>
      </c>
      <c r="X723" s="286" t="s">
        <v>824</v>
      </c>
      <c r="Y723" s="257"/>
    </row>
    <row r="724" spans="1:25" ht="12.75" customHeight="1" x14ac:dyDescent="0.2">
      <c r="A724" s="229" t="s">
        <v>705</v>
      </c>
      <c r="B724" s="247"/>
      <c r="C724" s="280">
        <v>711</v>
      </c>
      <c r="D724" s="249" t="s">
        <v>2304</v>
      </c>
      <c r="E724" s="249" t="s">
        <v>2305</v>
      </c>
      <c r="F724" s="249" t="s">
        <v>1317</v>
      </c>
      <c r="G724" s="281" t="s">
        <v>813</v>
      </c>
      <c r="H724" s="250">
        <v>272625.53999999998</v>
      </c>
      <c r="I724" s="250"/>
      <c r="J724" s="250">
        <v>236810.91029999999</v>
      </c>
      <c r="K724" s="250"/>
      <c r="L724" s="250">
        <v>244328.09000000003</v>
      </c>
      <c r="M724" s="251">
        <f t="shared" si="33"/>
        <v>0.13136931228086698</v>
      </c>
      <c r="N724" s="251">
        <f t="shared" si="34"/>
        <v>3.1743384164509239E-2</v>
      </c>
      <c r="O724" s="250">
        <v>265199.43</v>
      </c>
      <c r="P724" s="251">
        <f t="shared" si="35"/>
        <v>8.5423415703040795E-2</v>
      </c>
      <c r="Q724" s="251" t="s">
        <v>805</v>
      </c>
      <c r="R724" s="258"/>
      <c r="S724" s="258" t="s">
        <v>806</v>
      </c>
      <c r="T724" s="258" t="s">
        <v>807</v>
      </c>
      <c r="U724" s="282" t="s">
        <v>814</v>
      </c>
      <c r="V724" s="285">
        <v>515</v>
      </c>
      <c r="W724" s="286" t="s">
        <v>816</v>
      </c>
      <c r="X724" s="286" t="s">
        <v>816</v>
      </c>
      <c r="Y724" s="257"/>
    </row>
    <row r="725" spans="1:25" ht="12.75" customHeight="1" x14ac:dyDescent="0.2">
      <c r="A725" s="229" t="s">
        <v>705</v>
      </c>
      <c r="B725" s="247"/>
      <c r="C725" s="280">
        <v>712</v>
      </c>
      <c r="D725" s="249" t="s">
        <v>2306</v>
      </c>
      <c r="E725" s="249" t="s">
        <v>2307</v>
      </c>
      <c r="F725" s="249" t="s">
        <v>830</v>
      </c>
      <c r="G725" s="297" t="s">
        <v>707</v>
      </c>
      <c r="H725" s="250">
        <v>0</v>
      </c>
      <c r="I725" s="250"/>
      <c r="J725" s="250">
        <v>0</v>
      </c>
      <c r="K725" s="250"/>
      <c r="L725" s="250">
        <v>0</v>
      </c>
      <c r="M725" s="251" t="str">
        <f t="shared" si="33"/>
        <v>NA</v>
      </c>
      <c r="N725" s="251" t="str">
        <f t="shared" si="34"/>
        <v>NA</v>
      </c>
      <c r="O725" s="250">
        <v>0</v>
      </c>
      <c r="P725" s="251" t="str">
        <f t="shared" si="35"/>
        <v>NA</v>
      </c>
      <c r="Q725" s="298" t="s">
        <v>848</v>
      </c>
      <c r="R725" s="299" t="s">
        <v>849</v>
      </c>
      <c r="S725" s="299" t="s">
        <v>832</v>
      </c>
      <c r="T725" s="299" t="s">
        <v>832</v>
      </c>
      <c r="U725" s="299" t="s">
        <v>832</v>
      </c>
      <c r="V725" s="299" t="s">
        <v>832</v>
      </c>
      <c r="W725" s="299" t="s">
        <v>832</v>
      </c>
      <c r="X725" s="299" t="s">
        <v>832</v>
      </c>
      <c r="Y725" s="257"/>
    </row>
    <row r="726" spans="1:25" ht="12.75" customHeight="1" x14ac:dyDescent="0.2">
      <c r="A726" s="229" t="s">
        <v>705</v>
      </c>
      <c r="B726" s="247"/>
      <c r="C726" s="280">
        <v>713</v>
      </c>
      <c r="D726" s="249" t="s">
        <v>2308</v>
      </c>
      <c r="E726" s="249" t="s">
        <v>2309</v>
      </c>
      <c r="F726" s="249" t="s">
        <v>931</v>
      </c>
      <c r="G726" s="281"/>
      <c r="H726" s="250">
        <v>953339.94</v>
      </c>
      <c r="I726" s="250"/>
      <c r="J726" s="250">
        <v>970708.37069999985</v>
      </c>
      <c r="K726" s="250"/>
      <c r="L726" s="250">
        <v>1289421.6300000001</v>
      </c>
      <c r="M726" s="251">
        <f t="shared" si="33"/>
        <v>1.8218507345868579E-2</v>
      </c>
      <c r="N726" s="251">
        <f t="shared" si="34"/>
        <v>0.32833059744830356</v>
      </c>
      <c r="O726" s="250">
        <v>1327030.56</v>
      </c>
      <c r="P726" s="251">
        <f t="shared" si="35"/>
        <v>2.9167286421277059E-2</v>
      </c>
      <c r="Q726" s="251" t="s">
        <v>805</v>
      </c>
      <c r="R726" s="258"/>
      <c r="S726" s="258" t="s">
        <v>1358</v>
      </c>
      <c r="T726" s="258" t="s">
        <v>1359</v>
      </c>
      <c r="U726" s="282" t="s">
        <v>956</v>
      </c>
      <c r="V726" s="285">
        <v>10421</v>
      </c>
      <c r="W726" s="286" t="s">
        <v>815</v>
      </c>
      <c r="X726" s="286" t="s">
        <v>816</v>
      </c>
      <c r="Y726" s="257"/>
    </row>
    <row r="727" spans="1:25" ht="12.75" customHeight="1" x14ac:dyDescent="0.2">
      <c r="A727" s="229" t="s">
        <v>705</v>
      </c>
      <c r="B727" s="247"/>
      <c r="C727" s="280">
        <v>714</v>
      </c>
      <c r="D727" s="249" t="s">
        <v>2310</v>
      </c>
      <c r="E727" s="249" t="s">
        <v>2311</v>
      </c>
      <c r="F727" s="249" t="s">
        <v>852</v>
      </c>
      <c r="G727" s="297" t="s">
        <v>707</v>
      </c>
      <c r="H727" s="250">
        <v>0</v>
      </c>
      <c r="I727" s="250"/>
      <c r="J727" s="250">
        <v>0</v>
      </c>
      <c r="K727" s="250"/>
      <c r="L727" s="250">
        <v>0</v>
      </c>
      <c r="M727" s="251" t="str">
        <f t="shared" si="33"/>
        <v>NA</v>
      </c>
      <c r="N727" s="251" t="str">
        <f t="shared" si="34"/>
        <v>NA</v>
      </c>
      <c r="O727" s="250">
        <v>0</v>
      </c>
      <c r="P727" s="251" t="str">
        <f t="shared" si="35"/>
        <v>NA</v>
      </c>
      <c r="Q727" s="298" t="s">
        <v>848</v>
      </c>
      <c r="R727" s="299" t="s">
        <v>849</v>
      </c>
      <c r="S727" s="299" t="s">
        <v>832</v>
      </c>
      <c r="T727" s="299" t="s">
        <v>832</v>
      </c>
      <c r="U727" s="299" t="s">
        <v>832</v>
      </c>
      <c r="V727" s="299" t="s">
        <v>832</v>
      </c>
      <c r="W727" s="299" t="s">
        <v>832</v>
      </c>
      <c r="X727" s="299" t="s">
        <v>832</v>
      </c>
      <c r="Y727" s="257"/>
    </row>
    <row r="728" spans="1:25" ht="12.75" customHeight="1" x14ac:dyDescent="0.2">
      <c r="B728" s="247"/>
      <c r="C728" s="280">
        <v>715</v>
      </c>
      <c r="D728" s="249" t="s">
        <v>2312</v>
      </c>
      <c r="E728" s="249" t="s">
        <v>2313</v>
      </c>
      <c r="F728" s="249" t="s">
        <v>812</v>
      </c>
      <c r="G728" s="281" t="s">
        <v>813</v>
      </c>
      <c r="H728" s="250">
        <v>6472.4800000000005</v>
      </c>
      <c r="I728" s="250"/>
      <c r="J728" s="250">
        <v>6200.2696999999998</v>
      </c>
      <c r="K728" s="250"/>
      <c r="L728" s="250">
        <v>6472.5400000000009</v>
      </c>
      <c r="M728" s="251">
        <f t="shared" si="33"/>
        <v>4.2056568734086565E-2</v>
      </c>
      <c r="N728" s="251">
        <f t="shared" si="34"/>
        <v>4.3912654315666468E-2</v>
      </c>
      <c r="O728" s="250">
        <v>6776.0599999999995</v>
      </c>
      <c r="P728" s="251">
        <f t="shared" si="35"/>
        <v>4.6893491581357333E-2</v>
      </c>
      <c r="Q728" s="251" t="s">
        <v>805</v>
      </c>
      <c r="R728" s="258"/>
      <c r="S728" s="258" t="s">
        <v>806</v>
      </c>
      <c r="T728" s="258" t="s">
        <v>807</v>
      </c>
      <c r="U728" s="282" t="s">
        <v>814</v>
      </c>
      <c r="V728" s="285">
        <v>9</v>
      </c>
      <c r="W728" s="286" t="s">
        <v>815</v>
      </c>
      <c r="X728" s="286" t="s">
        <v>816</v>
      </c>
      <c r="Y728" s="257"/>
    </row>
    <row r="729" spans="1:25" ht="12.75" customHeight="1" x14ac:dyDescent="0.2">
      <c r="A729" s="229" t="s">
        <v>705</v>
      </c>
      <c r="B729" s="247"/>
      <c r="C729" s="280">
        <v>716</v>
      </c>
      <c r="D729" s="249" t="s">
        <v>2314</v>
      </c>
      <c r="E729" s="249" t="s">
        <v>2315</v>
      </c>
      <c r="F729" s="249" t="s">
        <v>866</v>
      </c>
      <c r="G729" s="281" t="s">
        <v>813</v>
      </c>
      <c r="H729" s="250">
        <v>86749.200000000012</v>
      </c>
      <c r="I729" s="250"/>
      <c r="J729" s="250">
        <v>83100.874500000005</v>
      </c>
      <c r="K729" s="250"/>
      <c r="L729" s="250">
        <v>119582.09</v>
      </c>
      <c r="M729" s="251">
        <f t="shared" si="33"/>
        <v>4.205601319666355E-2</v>
      </c>
      <c r="N729" s="251">
        <f t="shared" si="34"/>
        <v>0.43899917683778394</v>
      </c>
      <c r="O729" s="250">
        <v>131259.1</v>
      </c>
      <c r="P729" s="251">
        <f t="shared" si="35"/>
        <v>9.7648485655335251E-2</v>
      </c>
      <c r="Q729" s="251" t="s">
        <v>805</v>
      </c>
      <c r="R729" s="258"/>
      <c r="S729" s="258" t="s">
        <v>806</v>
      </c>
      <c r="T729" s="258" t="s">
        <v>807</v>
      </c>
      <c r="U729" s="282" t="s">
        <v>823</v>
      </c>
      <c r="V729" s="285">
        <v>824</v>
      </c>
      <c r="W729" s="286" t="s">
        <v>824</v>
      </c>
      <c r="X729" s="286" t="s">
        <v>824</v>
      </c>
      <c r="Y729" s="257"/>
    </row>
    <row r="730" spans="1:25" ht="12.75" customHeight="1" x14ac:dyDescent="0.2">
      <c r="A730" s="229" t="s">
        <v>705</v>
      </c>
      <c r="B730" s="247"/>
      <c r="C730" s="280">
        <v>717</v>
      </c>
      <c r="D730" s="249" t="s">
        <v>2316</v>
      </c>
      <c r="E730" s="249" t="s">
        <v>2317</v>
      </c>
      <c r="F730" s="249" t="s">
        <v>844</v>
      </c>
      <c r="G730" s="281" t="s">
        <v>813</v>
      </c>
      <c r="H730" s="250">
        <v>39773.299999999996</v>
      </c>
      <c r="I730" s="250"/>
      <c r="J730" s="250">
        <v>38100.627099999991</v>
      </c>
      <c r="K730" s="250"/>
      <c r="L730" s="250">
        <v>32382.86</v>
      </c>
      <c r="M730" s="251">
        <f t="shared" si="33"/>
        <v>4.2055170176978157E-2</v>
      </c>
      <c r="N730" s="251">
        <f t="shared" si="34"/>
        <v>0.15007015724420955</v>
      </c>
      <c r="O730" s="250">
        <v>33567.43</v>
      </c>
      <c r="P730" s="251">
        <f t="shared" si="35"/>
        <v>3.6580153822114526E-2</v>
      </c>
      <c r="Q730" s="251" t="s">
        <v>805</v>
      </c>
      <c r="R730" s="258"/>
      <c r="S730" s="258" t="s">
        <v>806</v>
      </c>
      <c r="T730" s="258" t="s">
        <v>807</v>
      </c>
      <c r="U730" s="282" t="s">
        <v>814</v>
      </c>
      <c r="V730" s="285">
        <v>164</v>
      </c>
      <c r="W730" s="286" t="s">
        <v>816</v>
      </c>
      <c r="X730" s="286" t="s">
        <v>816</v>
      </c>
      <c r="Y730" s="257"/>
    </row>
    <row r="731" spans="1:25" ht="12.75" customHeight="1" x14ac:dyDescent="0.2">
      <c r="A731" s="229" t="s">
        <v>705</v>
      </c>
      <c r="B731" s="247"/>
      <c r="C731" s="280">
        <v>718</v>
      </c>
      <c r="D731" s="249" t="s">
        <v>2318</v>
      </c>
      <c r="E731" s="249" t="s">
        <v>2319</v>
      </c>
      <c r="F731" s="249" t="s">
        <v>1390</v>
      </c>
      <c r="G731" s="281" t="s">
        <v>813</v>
      </c>
      <c r="H731" s="250">
        <v>74098.51999999999</v>
      </c>
      <c r="I731" s="250"/>
      <c r="J731" s="250">
        <v>70982.251599999989</v>
      </c>
      <c r="K731" s="250"/>
      <c r="L731" s="250">
        <v>74099.260000000009</v>
      </c>
      <c r="M731" s="251">
        <f t="shared" si="33"/>
        <v>4.2055744163311239E-2</v>
      </c>
      <c r="N731" s="251">
        <f t="shared" si="34"/>
        <v>4.3912503896960366E-2</v>
      </c>
      <c r="O731" s="250">
        <v>77590.06</v>
      </c>
      <c r="P731" s="251">
        <f t="shared" si="35"/>
        <v>4.7109782202953011E-2</v>
      </c>
      <c r="Q731" s="251" t="s">
        <v>805</v>
      </c>
      <c r="R731" s="258"/>
      <c r="S731" s="258" t="s">
        <v>806</v>
      </c>
      <c r="T731" s="258" t="s">
        <v>807</v>
      </c>
      <c r="U731" s="282" t="s">
        <v>823</v>
      </c>
      <c r="V731" s="285">
        <v>824</v>
      </c>
      <c r="W731" s="286" t="s">
        <v>815</v>
      </c>
      <c r="X731" s="286" t="s">
        <v>816</v>
      </c>
      <c r="Y731" s="257"/>
    </row>
    <row r="732" spans="1:25" ht="12.75" customHeight="1" x14ac:dyDescent="0.2">
      <c r="A732" s="229" t="s">
        <v>705</v>
      </c>
      <c r="B732" s="247"/>
      <c r="C732" s="280">
        <v>719</v>
      </c>
      <c r="D732" s="249" t="s">
        <v>2320</v>
      </c>
      <c r="E732" s="249" t="s">
        <v>2321</v>
      </c>
      <c r="F732" s="249" t="s">
        <v>1067</v>
      </c>
      <c r="G732" s="281" t="s">
        <v>804</v>
      </c>
      <c r="H732" s="250">
        <v>143972.70000000001</v>
      </c>
      <c r="I732" s="250"/>
      <c r="J732" s="250">
        <v>137917.7738</v>
      </c>
      <c r="K732" s="250"/>
      <c r="L732" s="250">
        <v>159448.00999999998</v>
      </c>
      <c r="M732" s="251">
        <f t="shared" si="33"/>
        <v>4.2056071741378855E-2</v>
      </c>
      <c r="N732" s="251">
        <f t="shared" si="34"/>
        <v>0.15610922078268047</v>
      </c>
      <c r="O732" s="250">
        <v>164412.32999999999</v>
      </c>
      <c r="P732" s="251">
        <f t="shared" si="35"/>
        <v>3.1134411774722103E-2</v>
      </c>
      <c r="Q732" s="251" t="s">
        <v>805</v>
      </c>
      <c r="R732" s="258"/>
      <c r="S732" s="258" t="s">
        <v>806</v>
      </c>
      <c r="T732" s="258" t="s">
        <v>807</v>
      </c>
      <c r="U732" s="282" t="s">
        <v>1103</v>
      </c>
      <c r="V732" s="285">
        <v>824</v>
      </c>
      <c r="W732" s="286" t="s">
        <v>912</v>
      </c>
      <c r="X732" s="286" t="s">
        <v>815</v>
      </c>
      <c r="Y732" s="257"/>
    </row>
    <row r="733" spans="1:25" ht="12.75" customHeight="1" x14ac:dyDescent="0.2">
      <c r="A733" s="229" t="s">
        <v>705</v>
      </c>
      <c r="B733" s="247"/>
      <c r="C733" s="280">
        <v>720</v>
      </c>
      <c r="D733" s="249" t="s">
        <v>2322</v>
      </c>
      <c r="E733" s="249" t="s">
        <v>2323</v>
      </c>
      <c r="F733" s="249" t="s">
        <v>920</v>
      </c>
      <c r="G733" s="297" t="s">
        <v>707</v>
      </c>
      <c r="H733" s="250">
        <v>0</v>
      </c>
      <c r="I733" s="250"/>
      <c r="J733" s="250">
        <v>0</v>
      </c>
      <c r="K733" s="250"/>
      <c r="L733" s="250">
        <v>0</v>
      </c>
      <c r="M733" s="251" t="str">
        <f t="shared" si="33"/>
        <v>NA</v>
      </c>
      <c r="N733" s="251" t="str">
        <f t="shared" si="34"/>
        <v>NA</v>
      </c>
      <c r="O733" s="250">
        <v>0</v>
      </c>
      <c r="P733" s="251" t="str">
        <f t="shared" si="35"/>
        <v>NA</v>
      </c>
      <c r="Q733" s="298" t="s">
        <v>848</v>
      </c>
      <c r="R733" s="299" t="s">
        <v>849</v>
      </c>
      <c r="S733" s="299" t="s">
        <v>832</v>
      </c>
      <c r="T733" s="299" t="s">
        <v>832</v>
      </c>
      <c r="U733" s="299" t="s">
        <v>832</v>
      </c>
      <c r="V733" s="299" t="s">
        <v>832</v>
      </c>
      <c r="W733" s="299" t="s">
        <v>832</v>
      </c>
      <c r="X733" s="299" t="s">
        <v>832</v>
      </c>
      <c r="Y733" s="257"/>
    </row>
    <row r="734" spans="1:25" ht="12.75" customHeight="1" x14ac:dyDescent="0.2">
      <c r="A734" s="229" t="s">
        <v>705</v>
      </c>
      <c r="B734" s="247"/>
      <c r="C734" s="280">
        <v>721</v>
      </c>
      <c r="D734" s="249" t="s">
        <v>2324</v>
      </c>
      <c r="E734" s="249" t="s">
        <v>2323</v>
      </c>
      <c r="F734" s="249" t="s">
        <v>890</v>
      </c>
      <c r="G734" s="281" t="s">
        <v>813</v>
      </c>
      <c r="H734" s="250">
        <v>110474.33</v>
      </c>
      <c r="I734" s="250"/>
      <c r="J734" s="250">
        <v>105828.189</v>
      </c>
      <c r="K734" s="250"/>
      <c r="L734" s="250">
        <v>117133.34999999999</v>
      </c>
      <c r="M734" s="251">
        <f t="shared" si="33"/>
        <v>4.2056294887690228E-2</v>
      </c>
      <c r="N734" s="251">
        <f t="shared" si="34"/>
        <v>0.1068256114635014</v>
      </c>
      <c r="O734" s="250">
        <v>127083.90000000001</v>
      </c>
      <c r="P734" s="251">
        <f t="shared" si="35"/>
        <v>8.4950613979707892E-2</v>
      </c>
      <c r="Q734" s="251" t="s">
        <v>805</v>
      </c>
      <c r="R734" s="258"/>
      <c r="S734" s="258" t="s">
        <v>806</v>
      </c>
      <c r="T734" s="258" t="s">
        <v>807</v>
      </c>
      <c r="U734" s="282" t="s">
        <v>823</v>
      </c>
      <c r="V734" s="285">
        <v>824</v>
      </c>
      <c r="W734" s="286" t="s">
        <v>815</v>
      </c>
      <c r="X734" s="286" t="s">
        <v>816</v>
      </c>
      <c r="Y734" s="257"/>
    </row>
    <row r="735" spans="1:25" ht="12.75" customHeight="1" x14ac:dyDescent="0.2">
      <c r="A735" s="229" t="s">
        <v>705</v>
      </c>
      <c r="B735" s="247"/>
      <c r="C735" s="280">
        <v>722</v>
      </c>
      <c r="D735" s="249" t="s">
        <v>2325</v>
      </c>
      <c r="E735" s="249" t="s">
        <v>2326</v>
      </c>
      <c r="F735" s="249" t="s">
        <v>937</v>
      </c>
      <c r="G735" s="281" t="s">
        <v>813</v>
      </c>
      <c r="H735" s="250">
        <v>257773.66999999998</v>
      </c>
      <c r="I735" s="250"/>
      <c r="J735" s="250">
        <v>218814.33199999999</v>
      </c>
      <c r="K735" s="250"/>
      <c r="L735" s="250">
        <v>146593.02000000002</v>
      </c>
      <c r="M735" s="251">
        <f t="shared" si="33"/>
        <v>0.15113777136353759</v>
      </c>
      <c r="N735" s="251">
        <f t="shared" si="34"/>
        <v>0.33005750281476071</v>
      </c>
      <c r="O735" s="250">
        <v>155468.31</v>
      </c>
      <c r="P735" s="251">
        <f t="shared" si="35"/>
        <v>6.054374212360164E-2</v>
      </c>
      <c r="Q735" s="251" t="s">
        <v>805</v>
      </c>
      <c r="R735" s="258"/>
      <c r="S735" s="258" t="s">
        <v>806</v>
      </c>
      <c r="T735" s="258" t="s">
        <v>807</v>
      </c>
      <c r="U735" s="282" t="s">
        <v>814</v>
      </c>
      <c r="V735" s="285">
        <v>612</v>
      </c>
      <c r="W735" s="286" t="s">
        <v>824</v>
      </c>
      <c r="X735" s="286" t="s">
        <v>824</v>
      </c>
      <c r="Y735" s="257"/>
    </row>
    <row r="736" spans="1:25" ht="12.75" customHeight="1" x14ac:dyDescent="0.2">
      <c r="A736" s="229" t="s">
        <v>705</v>
      </c>
      <c r="B736" s="247"/>
      <c r="C736" s="280">
        <v>723</v>
      </c>
      <c r="D736" s="249" t="s">
        <v>2327</v>
      </c>
      <c r="E736" s="249" t="s">
        <v>2328</v>
      </c>
      <c r="F736" s="249" t="s">
        <v>847</v>
      </c>
      <c r="G736" s="297" t="s">
        <v>707</v>
      </c>
      <c r="H736" s="250">
        <v>0</v>
      </c>
      <c r="I736" s="250"/>
      <c r="J736" s="250">
        <v>0</v>
      </c>
      <c r="K736" s="250"/>
      <c r="L736" s="250">
        <v>0</v>
      </c>
      <c r="M736" s="251" t="str">
        <f t="shared" si="33"/>
        <v>NA</v>
      </c>
      <c r="N736" s="251" t="str">
        <f t="shared" si="34"/>
        <v>NA</v>
      </c>
      <c r="O736" s="250">
        <v>0</v>
      </c>
      <c r="P736" s="251" t="str">
        <f t="shared" si="35"/>
        <v>NA</v>
      </c>
      <c r="Q736" s="298" t="s">
        <v>848</v>
      </c>
      <c r="R736" s="299" t="s">
        <v>849</v>
      </c>
      <c r="S736" s="299" t="s">
        <v>832</v>
      </c>
      <c r="T736" s="299" t="s">
        <v>832</v>
      </c>
      <c r="U736" s="299" t="s">
        <v>832</v>
      </c>
      <c r="V736" s="299" t="s">
        <v>832</v>
      </c>
      <c r="W736" s="299" t="s">
        <v>832</v>
      </c>
      <c r="X736" s="299" t="s">
        <v>832</v>
      </c>
      <c r="Y736" s="257"/>
    </row>
    <row r="737" spans="1:25" ht="12.75" customHeight="1" x14ac:dyDescent="0.2">
      <c r="A737" s="229" t="s">
        <v>705</v>
      </c>
      <c r="B737" s="247"/>
      <c r="C737" s="280">
        <v>724</v>
      </c>
      <c r="D737" s="249" t="s">
        <v>2329</v>
      </c>
      <c r="E737" s="249" t="s">
        <v>2330</v>
      </c>
      <c r="F737" s="249" t="s">
        <v>822</v>
      </c>
      <c r="G737" s="281" t="s">
        <v>813</v>
      </c>
      <c r="H737" s="250">
        <v>165009.24</v>
      </c>
      <c r="I737" s="250"/>
      <c r="J737" s="250">
        <v>158069.58780000001</v>
      </c>
      <c r="K737" s="250"/>
      <c r="L737" s="250">
        <v>178808.13999999998</v>
      </c>
      <c r="M737" s="251">
        <f t="shared" si="33"/>
        <v>4.2056143037807962E-2</v>
      </c>
      <c r="N737" s="251">
        <f t="shared" si="34"/>
        <v>0.13119887568910316</v>
      </c>
      <c r="O737" s="250">
        <v>193881.15000000002</v>
      </c>
      <c r="P737" s="251">
        <f t="shared" si="35"/>
        <v>8.4297113095634466E-2</v>
      </c>
      <c r="Q737" s="251" t="s">
        <v>805</v>
      </c>
      <c r="R737" s="258"/>
      <c r="S737" s="258" t="s">
        <v>806</v>
      </c>
      <c r="T737" s="258" t="s">
        <v>807</v>
      </c>
      <c r="U737" s="282" t="s">
        <v>823</v>
      </c>
      <c r="V737" s="285">
        <v>824</v>
      </c>
      <c r="W737" s="286" t="s">
        <v>824</v>
      </c>
      <c r="X737" s="286" t="s">
        <v>824</v>
      </c>
      <c r="Y737" s="257"/>
    </row>
    <row r="738" spans="1:25" ht="12.75" customHeight="1" x14ac:dyDescent="0.2">
      <c r="A738" s="229" t="s">
        <v>705</v>
      </c>
      <c r="B738" s="247"/>
      <c r="C738" s="280">
        <v>725</v>
      </c>
      <c r="D738" s="249" t="s">
        <v>2331</v>
      </c>
      <c r="E738" s="249" t="s">
        <v>2332</v>
      </c>
      <c r="F738" s="249" t="s">
        <v>1160</v>
      </c>
      <c r="G738" s="297" t="s">
        <v>707</v>
      </c>
      <c r="H738" s="250">
        <v>0</v>
      </c>
      <c r="I738" s="250"/>
      <c r="J738" s="250">
        <v>0</v>
      </c>
      <c r="K738" s="250"/>
      <c r="L738" s="250">
        <v>0</v>
      </c>
      <c r="M738" s="251" t="str">
        <f t="shared" si="33"/>
        <v>NA</v>
      </c>
      <c r="N738" s="251" t="str">
        <f t="shared" si="34"/>
        <v>NA</v>
      </c>
      <c r="O738" s="250">
        <v>0</v>
      </c>
      <c r="P738" s="251" t="str">
        <f t="shared" si="35"/>
        <v>NA</v>
      </c>
      <c r="Q738" s="298" t="s">
        <v>848</v>
      </c>
      <c r="R738" s="299" t="s">
        <v>849</v>
      </c>
      <c r="S738" s="299" t="s">
        <v>832</v>
      </c>
      <c r="T738" s="299" t="s">
        <v>832</v>
      </c>
      <c r="U738" s="299" t="s">
        <v>832</v>
      </c>
      <c r="V738" s="299" t="s">
        <v>832</v>
      </c>
      <c r="W738" s="299" t="s">
        <v>832</v>
      </c>
      <c r="X738" s="299" t="s">
        <v>832</v>
      </c>
      <c r="Y738" s="257"/>
    </row>
    <row r="739" spans="1:25" ht="12.75" customHeight="1" x14ac:dyDescent="0.2">
      <c r="A739" s="229" t="s">
        <v>705</v>
      </c>
      <c r="B739" s="247"/>
      <c r="C739" s="280">
        <v>726</v>
      </c>
      <c r="D739" s="249" t="s">
        <v>2333</v>
      </c>
      <c r="E739" s="249" t="s">
        <v>2334</v>
      </c>
      <c r="F739" s="249" t="s">
        <v>1123</v>
      </c>
      <c r="G739" s="297" t="s">
        <v>707</v>
      </c>
      <c r="H739" s="250">
        <v>0</v>
      </c>
      <c r="I739" s="250"/>
      <c r="J739" s="250">
        <v>0</v>
      </c>
      <c r="K739" s="250"/>
      <c r="L739" s="250">
        <v>0</v>
      </c>
      <c r="M739" s="251" t="str">
        <f t="shared" si="33"/>
        <v>NA</v>
      </c>
      <c r="N739" s="251" t="str">
        <f t="shared" si="34"/>
        <v>NA</v>
      </c>
      <c r="O739" s="250">
        <v>0</v>
      </c>
      <c r="P739" s="251" t="str">
        <f t="shared" si="35"/>
        <v>NA</v>
      </c>
      <c r="Q739" s="298" t="s">
        <v>848</v>
      </c>
      <c r="R739" s="299" t="s">
        <v>849</v>
      </c>
      <c r="S739" s="299" t="s">
        <v>832</v>
      </c>
      <c r="T739" s="299" t="s">
        <v>832</v>
      </c>
      <c r="U739" s="299" t="s">
        <v>832</v>
      </c>
      <c r="V739" s="299" t="s">
        <v>832</v>
      </c>
      <c r="W739" s="299" t="s">
        <v>832</v>
      </c>
      <c r="X739" s="299" t="s">
        <v>832</v>
      </c>
      <c r="Y739" s="257"/>
    </row>
    <row r="740" spans="1:25" ht="12.75" customHeight="1" x14ac:dyDescent="0.2">
      <c r="A740" s="229" t="s">
        <v>705</v>
      </c>
      <c r="B740" s="247"/>
      <c r="C740" s="280">
        <v>727</v>
      </c>
      <c r="D740" s="249" t="s">
        <v>2335</v>
      </c>
      <c r="E740" s="249" t="s">
        <v>2336</v>
      </c>
      <c r="F740" s="249" t="s">
        <v>890</v>
      </c>
      <c r="G740" s="281" t="s">
        <v>813</v>
      </c>
      <c r="H740" s="250">
        <v>48977.590000000004</v>
      </c>
      <c r="I740" s="250"/>
      <c r="J740" s="250">
        <v>46917.782999999996</v>
      </c>
      <c r="K740" s="250"/>
      <c r="L740" s="250">
        <v>51840.32</v>
      </c>
      <c r="M740" s="251">
        <f t="shared" si="33"/>
        <v>4.2056111785002237E-2</v>
      </c>
      <c r="N740" s="251">
        <f t="shared" si="34"/>
        <v>0.10491836325684878</v>
      </c>
      <c r="O740" s="250">
        <v>62908.89</v>
      </c>
      <c r="P740" s="251">
        <f t="shared" si="35"/>
        <v>0.21351276381009993</v>
      </c>
      <c r="Q740" s="251" t="s">
        <v>805</v>
      </c>
      <c r="R740" s="258"/>
      <c r="S740" s="258" t="s">
        <v>806</v>
      </c>
      <c r="T740" s="258" t="s">
        <v>807</v>
      </c>
      <c r="U740" s="282" t="s">
        <v>814</v>
      </c>
      <c r="V740" s="285">
        <v>213</v>
      </c>
      <c r="W740" s="286" t="s">
        <v>815</v>
      </c>
      <c r="X740" s="286" t="s">
        <v>816</v>
      </c>
      <c r="Y740" s="257"/>
    </row>
    <row r="741" spans="1:25" ht="12.75" customHeight="1" x14ac:dyDescent="0.2">
      <c r="A741" s="229" t="s">
        <v>705</v>
      </c>
      <c r="B741" s="247"/>
      <c r="C741" s="280">
        <v>728</v>
      </c>
      <c r="D741" s="249" t="s">
        <v>2337</v>
      </c>
      <c r="E741" s="249" t="s">
        <v>2338</v>
      </c>
      <c r="F741" s="249" t="s">
        <v>877</v>
      </c>
      <c r="G741" s="281" t="s">
        <v>813</v>
      </c>
      <c r="H741" s="250">
        <v>226145.47000000003</v>
      </c>
      <c r="I741" s="250"/>
      <c r="J741" s="250">
        <v>221371.0846</v>
      </c>
      <c r="K741" s="250"/>
      <c r="L741" s="250">
        <v>231090.97999999998</v>
      </c>
      <c r="M741" s="251">
        <f t="shared" si="33"/>
        <v>2.1112009893454985E-2</v>
      </c>
      <c r="N741" s="251">
        <f t="shared" si="34"/>
        <v>4.3907701033145591E-2</v>
      </c>
      <c r="O741" s="250">
        <v>253458.75000000003</v>
      </c>
      <c r="P741" s="251">
        <f t="shared" si="35"/>
        <v>9.6792051338395163E-2</v>
      </c>
      <c r="Q741" s="251" t="s">
        <v>805</v>
      </c>
      <c r="R741" s="258"/>
      <c r="S741" s="258" t="s">
        <v>806</v>
      </c>
      <c r="T741" s="299" t="s">
        <v>809</v>
      </c>
      <c r="U741" s="282" t="s">
        <v>814</v>
      </c>
      <c r="V741" s="283" t="s">
        <v>809</v>
      </c>
      <c r="W741" s="284" t="s">
        <v>809</v>
      </c>
      <c r="X741" s="284" t="s">
        <v>809</v>
      </c>
      <c r="Y741" s="257"/>
    </row>
    <row r="742" spans="1:25" ht="12.75" customHeight="1" x14ac:dyDescent="0.2">
      <c r="A742" s="229" t="s">
        <v>705</v>
      </c>
      <c r="B742" s="247"/>
      <c r="C742" s="280">
        <v>729</v>
      </c>
      <c r="D742" s="249" t="s">
        <v>2339</v>
      </c>
      <c r="E742" s="249" t="s">
        <v>2340</v>
      </c>
      <c r="F742" s="249" t="s">
        <v>847</v>
      </c>
      <c r="G742" s="297" t="s">
        <v>707</v>
      </c>
      <c r="H742" s="250">
        <v>0</v>
      </c>
      <c r="I742" s="250"/>
      <c r="J742" s="250">
        <v>0</v>
      </c>
      <c r="K742" s="250"/>
      <c r="L742" s="250">
        <v>0</v>
      </c>
      <c r="M742" s="251" t="str">
        <f t="shared" si="33"/>
        <v>NA</v>
      </c>
      <c r="N742" s="251" t="str">
        <f t="shared" si="34"/>
        <v>NA</v>
      </c>
      <c r="O742" s="250">
        <v>0</v>
      </c>
      <c r="P742" s="251" t="str">
        <f t="shared" si="35"/>
        <v>NA</v>
      </c>
      <c r="Q742" s="298" t="s">
        <v>848</v>
      </c>
      <c r="R742" s="299" t="s">
        <v>849</v>
      </c>
      <c r="S742" s="299" t="s">
        <v>832</v>
      </c>
      <c r="T742" s="299" t="s">
        <v>832</v>
      </c>
      <c r="U742" s="299" t="s">
        <v>832</v>
      </c>
      <c r="V742" s="299" t="s">
        <v>832</v>
      </c>
      <c r="W742" s="299" t="s">
        <v>832</v>
      </c>
      <c r="X742" s="299" t="s">
        <v>832</v>
      </c>
      <c r="Y742" s="257"/>
    </row>
    <row r="743" spans="1:25" ht="12.75" customHeight="1" x14ac:dyDescent="0.2">
      <c r="B743" s="247"/>
      <c r="C743" s="280">
        <v>730</v>
      </c>
      <c r="D743" s="249" t="s">
        <v>2341</v>
      </c>
      <c r="E743" s="249" t="s">
        <v>2340</v>
      </c>
      <c r="F743" s="249" t="s">
        <v>1390</v>
      </c>
      <c r="G743" s="281" t="s">
        <v>813</v>
      </c>
      <c r="H743" s="250">
        <v>7890.43</v>
      </c>
      <c r="I743" s="250"/>
      <c r="J743" s="250">
        <v>7558.5946999999996</v>
      </c>
      <c r="K743" s="250"/>
      <c r="L743" s="250">
        <v>14629.95</v>
      </c>
      <c r="M743" s="251">
        <f t="shared" si="33"/>
        <v>4.2055413963497636E-2</v>
      </c>
      <c r="N743" s="251">
        <f t="shared" si="34"/>
        <v>0.93553836138349911</v>
      </c>
      <c r="O743" s="250">
        <v>15611.67</v>
      </c>
      <c r="P743" s="251">
        <f t="shared" si="35"/>
        <v>6.7103441911968209E-2</v>
      </c>
      <c r="Q743" s="251" t="s">
        <v>805</v>
      </c>
      <c r="R743" s="258"/>
      <c r="S743" s="258" t="s">
        <v>806</v>
      </c>
      <c r="T743" s="258" t="s">
        <v>807</v>
      </c>
      <c r="U743" s="282" t="s">
        <v>814</v>
      </c>
      <c r="V743" s="285">
        <v>37</v>
      </c>
      <c r="W743" s="286" t="s">
        <v>874</v>
      </c>
      <c r="X743" s="286" t="s">
        <v>815</v>
      </c>
      <c r="Y743" s="257"/>
    </row>
    <row r="744" spans="1:25" ht="12.75" customHeight="1" x14ac:dyDescent="0.2">
      <c r="A744" s="229" t="s">
        <v>705</v>
      </c>
      <c r="B744" s="247"/>
      <c r="C744" s="280">
        <v>731</v>
      </c>
      <c r="D744" s="249" t="s">
        <v>2342</v>
      </c>
      <c r="E744" s="249" t="s">
        <v>2343</v>
      </c>
      <c r="F744" s="249" t="s">
        <v>1040</v>
      </c>
      <c r="G744" s="281" t="s">
        <v>813</v>
      </c>
      <c r="H744" s="250">
        <v>78001.59</v>
      </c>
      <c r="I744" s="250"/>
      <c r="J744" s="250">
        <v>74721.159599999999</v>
      </c>
      <c r="K744" s="250"/>
      <c r="L744" s="250">
        <v>29199.120000000003</v>
      </c>
      <c r="M744" s="251">
        <f t="shared" si="33"/>
        <v>4.2055942705783278E-2</v>
      </c>
      <c r="N744" s="251">
        <f t="shared" si="34"/>
        <v>0.609225550616321</v>
      </c>
      <c r="O744" s="250">
        <v>29511.71</v>
      </c>
      <c r="P744" s="251">
        <f t="shared" si="35"/>
        <v>1.0705459616591065E-2</v>
      </c>
      <c r="Q744" s="251" t="s">
        <v>805</v>
      </c>
      <c r="R744" s="258"/>
      <c r="S744" s="258" t="s">
        <v>806</v>
      </c>
      <c r="T744" s="258" t="s">
        <v>807</v>
      </c>
      <c r="U744" s="282" t="s">
        <v>814</v>
      </c>
      <c r="V744" s="285">
        <v>506</v>
      </c>
      <c r="W744" s="286" t="s">
        <v>824</v>
      </c>
      <c r="X744" s="286" t="s">
        <v>824</v>
      </c>
      <c r="Y744" s="257"/>
    </row>
    <row r="745" spans="1:25" ht="12.75" customHeight="1" x14ac:dyDescent="0.2">
      <c r="A745" s="229" t="s">
        <v>705</v>
      </c>
      <c r="B745" s="247"/>
      <c r="C745" s="280">
        <v>732</v>
      </c>
      <c r="D745" s="249" t="s">
        <v>2344</v>
      </c>
      <c r="E745" s="249" t="s">
        <v>2345</v>
      </c>
      <c r="F745" s="249" t="s">
        <v>869</v>
      </c>
      <c r="G745" s="281"/>
      <c r="H745" s="250">
        <v>13634.41</v>
      </c>
      <c r="I745" s="250"/>
      <c r="J745" s="250">
        <v>13060.987499999999</v>
      </c>
      <c r="K745" s="250"/>
      <c r="L745" s="250">
        <v>17443.060000000001</v>
      </c>
      <c r="M745" s="251">
        <f t="shared" si="33"/>
        <v>4.2057008700779906E-2</v>
      </c>
      <c r="N745" s="251">
        <f t="shared" si="34"/>
        <v>0.33550851342595667</v>
      </c>
      <c r="O745" s="250">
        <v>19418.690000000002</v>
      </c>
      <c r="P745" s="251">
        <f t="shared" si="35"/>
        <v>0.11326166395116458</v>
      </c>
      <c r="Q745" s="251" t="s">
        <v>805</v>
      </c>
      <c r="R745" s="258"/>
      <c r="S745" s="258" t="s">
        <v>806</v>
      </c>
      <c r="T745" s="258" t="s">
        <v>807</v>
      </c>
      <c r="U745" s="282" t="s">
        <v>932</v>
      </c>
      <c r="V745" s="285">
        <v>2053</v>
      </c>
      <c r="W745" s="286" t="s">
        <v>815</v>
      </c>
      <c r="X745" s="286" t="s">
        <v>816</v>
      </c>
      <c r="Y745" s="257"/>
    </row>
    <row r="746" spans="1:25" ht="12.75" customHeight="1" x14ac:dyDescent="0.2">
      <c r="A746" s="229" t="s">
        <v>705</v>
      </c>
      <c r="B746" s="247"/>
      <c r="C746" s="280">
        <v>733</v>
      </c>
      <c r="D746" s="249" t="s">
        <v>2346</v>
      </c>
      <c r="E746" s="249" t="s">
        <v>2347</v>
      </c>
      <c r="F746" s="249" t="s">
        <v>877</v>
      </c>
      <c r="G746" s="281" t="s">
        <v>813</v>
      </c>
      <c r="H746" s="250">
        <v>37717.449999999997</v>
      </c>
      <c r="I746" s="250"/>
      <c r="J746" s="250">
        <v>28645.438900000001</v>
      </c>
      <c r="K746" s="250"/>
      <c r="L746" s="250">
        <v>29322.070000000003</v>
      </c>
      <c r="M746" s="251">
        <f t="shared" si="33"/>
        <v>0.24052556840401451</v>
      </c>
      <c r="N746" s="251">
        <f t="shared" si="34"/>
        <v>2.3620901825316502E-2</v>
      </c>
      <c r="O746" s="250">
        <v>31238.089999999997</v>
      </c>
      <c r="P746" s="251">
        <f t="shared" si="35"/>
        <v>6.5343954229697729E-2</v>
      </c>
      <c r="Q746" s="251" t="s">
        <v>805</v>
      </c>
      <c r="R746" s="258"/>
      <c r="S746" s="258" t="s">
        <v>806</v>
      </c>
      <c r="T746" s="258" t="s">
        <v>807</v>
      </c>
      <c r="U746" s="282" t="s">
        <v>814</v>
      </c>
      <c r="V746" s="285">
        <v>514</v>
      </c>
      <c r="W746" s="286" t="s">
        <v>824</v>
      </c>
      <c r="X746" s="286" t="s">
        <v>824</v>
      </c>
      <c r="Y746" s="257"/>
    </row>
    <row r="747" spans="1:25" ht="12.75" customHeight="1" x14ac:dyDescent="0.2">
      <c r="A747" s="229" t="s">
        <v>705</v>
      </c>
      <c r="B747" s="247"/>
      <c r="C747" s="328">
        <v>734</v>
      </c>
      <c r="D747" s="329" t="s">
        <v>2348</v>
      </c>
      <c r="E747" s="329" t="s">
        <v>2349</v>
      </c>
      <c r="F747" s="329" t="s">
        <v>931</v>
      </c>
      <c r="G747" s="330" t="s">
        <v>707</v>
      </c>
      <c r="H747" s="331">
        <v>0</v>
      </c>
      <c r="I747" s="331"/>
      <c r="J747" s="331">
        <v>0</v>
      </c>
      <c r="K747" s="331"/>
      <c r="L747" s="331">
        <v>0</v>
      </c>
      <c r="M747" s="332" t="str">
        <f t="shared" si="33"/>
        <v>NA</v>
      </c>
      <c r="N747" s="332" t="str">
        <f t="shared" si="34"/>
        <v>NA</v>
      </c>
      <c r="O747" s="331">
        <v>0</v>
      </c>
      <c r="P747" s="332" t="str">
        <f t="shared" si="35"/>
        <v>NA</v>
      </c>
      <c r="Q747" s="332" t="s">
        <v>707</v>
      </c>
      <c r="R747" s="333" t="s">
        <v>2350</v>
      </c>
      <c r="S747" s="334" t="s">
        <v>809</v>
      </c>
      <c r="T747" s="334" t="s">
        <v>809</v>
      </c>
      <c r="U747" s="334" t="s">
        <v>832</v>
      </c>
      <c r="V747" s="335" t="s">
        <v>809</v>
      </c>
      <c r="W747" s="336" t="s">
        <v>809</v>
      </c>
      <c r="X747" s="336" t="s">
        <v>809</v>
      </c>
      <c r="Y747" s="257"/>
    </row>
    <row r="748" spans="1:25" ht="12.75" customHeight="1" x14ac:dyDescent="0.2">
      <c r="A748" s="229" t="s">
        <v>705</v>
      </c>
      <c r="B748" s="247"/>
      <c r="C748" s="280">
        <v>735</v>
      </c>
      <c r="D748" s="249" t="s">
        <v>2351</v>
      </c>
      <c r="E748" s="249" t="s">
        <v>2352</v>
      </c>
      <c r="F748" s="249" t="s">
        <v>819</v>
      </c>
      <c r="G748" s="281" t="s">
        <v>813</v>
      </c>
      <c r="H748" s="250">
        <v>56964.54</v>
      </c>
      <c r="I748" s="250"/>
      <c r="J748" s="250">
        <v>0</v>
      </c>
      <c r="K748" s="250"/>
      <c r="L748" s="250">
        <v>0</v>
      </c>
      <c r="M748" s="251">
        <f t="shared" si="33"/>
        <v>1</v>
      </c>
      <c r="N748" s="251" t="str">
        <f t="shared" si="34"/>
        <v>NA</v>
      </c>
      <c r="O748" s="250">
        <v>0</v>
      </c>
      <c r="P748" s="251" t="str">
        <f t="shared" si="35"/>
        <v>NA</v>
      </c>
      <c r="Q748" s="251" t="s">
        <v>805</v>
      </c>
      <c r="R748" s="258"/>
      <c r="S748" s="258" t="s">
        <v>904</v>
      </c>
      <c r="T748" s="299" t="s">
        <v>809</v>
      </c>
      <c r="U748" s="282" t="s">
        <v>814</v>
      </c>
      <c r="V748" s="285">
        <v>106</v>
      </c>
      <c r="W748" s="286" t="s">
        <v>824</v>
      </c>
      <c r="X748" s="286" t="s">
        <v>824</v>
      </c>
      <c r="Y748" s="257"/>
    </row>
    <row r="749" spans="1:25" ht="12.75" customHeight="1" x14ac:dyDescent="0.2">
      <c r="A749" s="229" t="s">
        <v>705</v>
      </c>
      <c r="B749" s="247"/>
      <c r="C749" s="280">
        <v>736</v>
      </c>
      <c r="D749" s="249" t="s">
        <v>2353</v>
      </c>
      <c r="E749" s="249" t="s">
        <v>2354</v>
      </c>
      <c r="F749" s="249" t="s">
        <v>830</v>
      </c>
      <c r="G749" s="297" t="s">
        <v>707</v>
      </c>
      <c r="H749" s="250">
        <v>0</v>
      </c>
      <c r="I749" s="250"/>
      <c r="J749" s="250">
        <v>0</v>
      </c>
      <c r="K749" s="250"/>
      <c r="L749" s="250">
        <v>0</v>
      </c>
      <c r="M749" s="251" t="str">
        <f t="shared" si="33"/>
        <v>NA</v>
      </c>
      <c r="N749" s="251" t="str">
        <f t="shared" si="34"/>
        <v>NA</v>
      </c>
      <c r="O749" s="250">
        <v>0</v>
      </c>
      <c r="P749" s="251" t="str">
        <f t="shared" si="35"/>
        <v>NA</v>
      </c>
      <c r="Q749" s="298" t="s">
        <v>848</v>
      </c>
      <c r="R749" s="299" t="s">
        <v>849</v>
      </c>
      <c r="S749" s="299" t="s">
        <v>832</v>
      </c>
      <c r="T749" s="299" t="s">
        <v>832</v>
      </c>
      <c r="U749" s="299" t="s">
        <v>832</v>
      </c>
      <c r="V749" s="299" t="s">
        <v>832</v>
      </c>
      <c r="W749" s="299" t="s">
        <v>832</v>
      </c>
      <c r="X749" s="299" t="s">
        <v>832</v>
      </c>
      <c r="Y749" s="257"/>
    </row>
    <row r="750" spans="1:25" ht="12.75" customHeight="1" x14ac:dyDescent="0.2">
      <c r="A750" s="229" t="s">
        <v>705</v>
      </c>
      <c r="B750" s="247"/>
      <c r="C750" s="280">
        <v>737</v>
      </c>
      <c r="D750" s="249" t="s">
        <v>2355</v>
      </c>
      <c r="E750" s="249" t="s">
        <v>2356</v>
      </c>
      <c r="F750" s="249" t="s">
        <v>877</v>
      </c>
      <c r="G750" s="281" t="s">
        <v>813</v>
      </c>
      <c r="H750" s="250">
        <v>20312.82</v>
      </c>
      <c r="I750" s="250"/>
      <c r="J750" s="250">
        <v>19458.539199999999</v>
      </c>
      <c r="K750" s="250"/>
      <c r="L750" s="250">
        <v>20312.96</v>
      </c>
      <c r="M750" s="251">
        <f t="shared" si="33"/>
        <v>4.2056238375567767E-2</v>
      </c>
      <c r="N750" s="251">
        <f t="shared" si="34"/>
        <v>4.390981209935841E-2</v>
      </c>
      <c r="O750" s="250">
        <v>21330.87</v>
      </c>
      <c r="P750" s="251">
        <f t="shared" si="35"/>
        <v>5.0111357478181413E-2</v>
      </c>
      <c r="Q750" s="251" t="s">
        <v>805</v>
      </c>
      <c r="R750" s="258"/>
      <c r="S750" s="258" t="s">
        <v>806</v>
      </c>
      <c r="T750" s="258" t="s">
        <v>807</v>
      </c>
      <c r="U750" s="282" t="s">
        <v>814</v>
      </c>
      <c r="V750" s="285">
        <v>70</v>
      </c>
      <c r="W750" s="286" t="s">
        <v>824</v>
      </c>
      <c r="X750" s="286" t="s">
        <v>824</v>
      </c>
      <c r="Y750" s="257"/>
    </row>
    <row r="751" spans="1:25" ht="12.75" customHeight="1" x14ac:dyDescent="0.2">
      <c r="A751" s="229" t="s">
        <v>705</v>
      </c>
      <c r="B751" s="247"/>
      <c r="C751" s="280">
        <v>738</v>
      </c>
      <c r="D751" s="249" t="s">
        <v>2357</v>
      </c>
      <c r="E751" s="249" t="s">
        <v>2358</v>
      </c>
      <c r="F751" s="249" t="s">
        <v>852</v>
      </c>
      <c r="G751" s="297" t="s">
        <v>707</v>
      </c>
      <c r="H751" s="250">
        <v>0</v>
      </c>
      <c r="I751" s="250"/>
      <c r="J751" s="250">
        <v>0</v>
      </c>
      <c r="K751" s="250"/>
      <c r="L751" s="250">
        <v>0</v>
      </c>
      <c r="M751" s="251" t="str">
        <f t="shared" si="33"/>
        <v>NA</v>
      </c>
      <c r="N751" s="251" t="str">
        <f t="shared" si="34"/>
        <v>NA</v>
      </c>
      <c r="O751" s="250">
        <v>0</v>
      </c>
      <c r="P751" s="251" t="str">
        <f t="shared" si="35"/>
        <v>NA</v>
      </c>
      <c r="Q751" s="298" t="s">
        <v>848</v>
      </c>
      <c r="R751" s="299" t="s">
        <v>849</v>
      </c>
      <c r="S751" s="299" t="s">
        <v>832</v>
      </c>
      <c r="T751" s="299" t="s">
        <v>832</v>
      </c>
      <c r="U751" s="299" t="s">
        <v>832</v>
      </c>
      <c r="V751" s="299" t="s">
        <v>832</v>
      </c>
      <c r="W751" s="299" t="s">
        <v>832</v>
      </c>
      <c r="X751" s="299" t="s">
        <v>832</v>
      </c>
      <c r="Y751" s="257"/>
    </row>
    <row r="752" spans="1:25" ht="12.75" customHeight="1" x14ac:dyDescent="0.2">
      <c r="A752" s="229" t="s">
        <v>705</v>
      </c>
      <c r="B752" s="247"/>
      <c r="C752" s="280">
        <v>739</v>
      </c>
      <c r="D752" s="249" t="s">
        <v>2359</v>
      </c>
      <c r="E752" s="249" t="s">
        <v>2360</v>
      </c>
      <c r="F752" s="249" t="s">
        <v>2361</v>
      </c>
      <c r="G752" s="281" t="s">
        <v>804</v>
      </c>
      <c r="H752" s="250">
        <v>94606.260000000009</v>
      </c>
      <c r="I752" s="250"/>
      <c r="J752" s="250">
        <v>90627.487099999998</v>
      </c>
      <c r="K752" s="250"/>
      <c r="L752" s="250">
        <v>94557.38</v>
      </c>
      <c r="M752" s="251">
        <f t="shared" si="33"/>
        <v>4.2056127152685356E-2</v>
      </c>
      <c r="N752" s="251">
        <f t="shared" si="34"/>
        <v>4.3363145396094802E-2</v>
      </c>
      <c r="O752" s="250">
        <v>101489.9</v>
      </c>
      <c r="P752" s="251">
        <f t="shared" si="35"/>
        <v>7.3315483148961927E-2</v>
      </c>
      <c r="Q752" s="251" t="s">
        <v>805</v>
      </c>
      <c r="R752" s="258"/>
      <c r="S752" s="258" t="s">
        <v>806</v>
      </c>
      <c r="T752" s="258" t="s">
        <v>807</v>
      </c>
      <c r="U752" s="282" t="s">
        <v>808</v>
      </c>
      <c r="V752" s="283" t="s">
        <v>809</v>
      </c>
      <c r="W752" s="284" t="s">
        <v>809</v>
      </c>
      <c r="X752" s="284" t="s">
        <v>809</v>
      </c>
      <c r="Y752" s="257"/>
    </row>
    <row r="753" spans="1:25" ht="12.75" customHeight="1" x14ac:dyDescent="0.2">
      <c r="A753" s="229" t="s">
        <v>705</v>
      </c>
      <c r="B753" s="247"/>
      <c r="C753" s="280">
        <v>740</v>
      </c>
      <c r="D753" s="249" t="s">
        <v>2362</v>
      </c>
      <c r="E753" s="249" t="s">
        <v>2360</v>
      </c>
      <c r="F753" s="249" t="s">
        <v>1165</v>
      </c>
      <c r="G753" s="281" t="s">
        <v>804</v>
      </c>
      <c r="H753" s="250">
        <v>1540032.4500000002</v>
      </c>
      <c r="I753" s="250"/>
      <c r="J753" s="250">
        <v>1584902.9080999999</v>
      </c>
      <c r="K753" s="250"/>
      <c r="L753" s="250">
        <v>1631225.7499999998</v>
      </c>
      <c r="M753" s="251">
        <f t="shared" si="33"/>
        <v>2.9136047165759196E-2</v>
      </c>
      <c r="N753" s="251">
        <f t="shared" si="34"/>
        <v>2.9227558144575713E-2</v>
      </c>
      <c r="O753" s="250">
        <v>1874723.11</v>
      </c>
      <c r="P753" s="251">
        <f t="shared" si="35"/>
        <v>0.14927263133260393</v>
      </c>
      <c r="Q753" s="251" t="s">
        <v>805</v>
      </c>
      <c r="R753" s="258"/>
      <c r="S753" s="258" t="s">
        <v>806</v>
      </c>
      <c r="T753" s="258" t="s">
        <v>807</v>
      </c>
      <c r="U753" s="282" t="s">
        <v>1103</v>
      </c>
      <c r="V753" s="285">
        <v>821</v>
      </c>
      <c r="W753" s="286" t="s">
        <v>824</v>
      </c>
      <c r="X753" s="286" t="s">
        <v>816</v>
      </c>
      <c r="Y753" s="257"/>
    </row>
    <row r="754" spans="1:25" ht="12.75" customHeight="1" x14ac:dyDescent="0.2">
      <c r="A754" s="229" t="s">
        <v>705</v>
      </c>
      <c r="B754" s="247"/>
      <c r="C754" s="280">
        <v>741</v>
      </c>
      <c r="D754" s="249" t="s">
        <v>2363</v>
      </c>
      <c r="E754" s="249" t="s">
        <v>2364</v>
      </c>
      <c r="F754" s="249" t="s">
        <v>1165</v>
      </c>
      <c r="G754" s="281" t="s">
        <v>804</v>
      </c>
      <c r="H754" s="250">
        <v>0</v>
      </c>
      <c r="I754" s="250"/>
      <c r="J754" s="250">
        <v>0</v>
      </c>
      <c r="K754" s="250"/>
      <c r="L754" s="250">
        <v>0</v>
      </c>
      <c r="M754" s="251" t="str">
        <f t="shared" si="33"/>
        <v>NA</v>
      </c>
      <c r="N754" s="251" t="str">
        <f t="shared" si="34"/>
        <v>NA</v>
      </c>
      <c r="O754" s="250">
        <v>0</v>
      </c>
      <c r="P754" s="251" t="str">
        <f t="shared" si="35"/>
        <v>NA</v>
      </c>
      <c r="Q754" s="251" t="s">
        <v>707</v>
      </c>
      <c r="R754" s="258"/>
      <c r="S754" s="299" t="s">
        <v>809</v>
      </c>
      <c r="T754" s="299" t="s">
        <v>809</v>
      </c>
      <c r="U754" s="299" t="s">
        <v>832</v>
      </c>
      <c r="V754" s="283" t="s">
        <v>809</v>
      </c>
      <c r="W754" s="284" t="s">
        <v>809</v>
      </c>
      <c r="X754" s="284" t="s">
        <v>809</v>
      </c>
      <c r="Y754" s="257"/>
    </row>
    <row r="755" spans="1:25" ht="12.75" customHeight="1" x14ac:dyDescent="0.2">
      <c r="A755" s="229" t="s">
        <v>705</v>
      </c>
      <c r="B755" s="247"/>
      <c r="C755" s="280">
        <v>742</v>
      </c>
      <c r="D755" s="249" t="s">
        <v>2365</v>
      </c>
      <c r="E755" s="249" t="s">
        <v>2366</v>
      </c>
      <c r="F755" s="249" t="s">
        <v>915</v>
      </c>
      <c r="G755" s="281" t="s">
        <v>813</v>
      </c>
      <c r="H755" s="250">
        <v>43526.31</v>
      </c>
      <c r="I755" s="250"/>
      <c r="J755" s="250">
        <v>41695.779300000002</v>
      </c>
      <c r="K755" s="250"/>
      <c r="L755" s="250">
        <v>43526.96</v>
      </c>
      <c r="M755" s="251">
        <f t="shared" si="33"/>
        <v>4.2055729052152498E-2</v>
      </c>
      <c r="N755" s="251">
        <f t="shared" si="34"/>
        <v>4.3917651396432757E-2</v>
      </c>
      <c r="O755" s="250">
        <v>45170.91</v>
      </c>
      <c r="P755" s="251">
        <f t="shared" si="35"/>
        <v>3.7768546206764828E-2</v>
      </c>
      <c r="Q755" s="251" t="s">
        <v>805</v>
      </c>
      <c r="R755" s="258"/>
      <c r="S755" s="258" t="s">
        <v>806</v>
      </c>
      <c r="T755" s="299" t="s">
        <v>809</v>
      </c>
      <c r="U755" s="282" t="s">
        <v>814</v>
      </c>
      <c r="V755" s="285">
        <v>305</v>
      </c>
      <c r="W755" s="286" t="s">
        <v>824</v>
      </c>
      <c r="X755" s="286" t="s">
        <v>824</v>
      </c>
      <c r="Y755" s="257"/>
    </row>
    <row r="756" spans="1:25" ht="12.75" customHeight="1" x14ac:dyDescent="0.2">
      <c r="A756" s="229" t="s">
        <v>705</v>
      </c>
      <c r="B756" s="247"/>
      <c r="C756" s="280">
        <v>743</v>
      </c>
      <c r="D756" s="249" t="s">
        <v>2367</v>
      </c>
      <c r="E756" s="249" t="s">
        <v>2368</v>
      </c>
      <c r="F756" s="249" t="s">
        <v>877</v>
      </c>
      <c r="G756" s="281" t="s">
        <v>813</v>
      </c>
      <c r="H756" s="250">
        <v>71523.89</v>
      </c>
      <c r="I756" s="250"/>
      <c r="J756" s="250">
        <v>55540.090699999986</v>
      </c>
      <c r="K756" s="250"/>
      <c r="L756" s="250">
        <v>80438.029999999984</v>
      </c>
      <c r="M756" s="251">
        <f t="shared" si="33"/>
        <v>0.22347497178914644</v>
      </c>
      <c r="N756" s="251">
        <f t="shared" si="34"/>
        <v>0.44828769608040997</v>
      </c>
      <c r="O756" s="250">
        <v>84088.279999999984</v>
      </c>
      <c r="P756" s="251">
        <f t="shared" si="35"/>
        <v>4.5379654374926894E-2</v>
      </c>
      <c r="Q756" s="251" t="s">
        <v>805</v>
      </c>
      <c r="R756" s="258"/>
      <c r="S756" s="258" t="s">
        <v>806</v>
      </c>
      <c r="T756" s="258" t="s">
        <v>807</v>
      </c>
      <c r="U756" s="282" t="s">
        <v>814</v>
      </c>
      <c r="V756" s="285">
        <v>269</v>
      </c>
      <c r="W756" s="286" t="s">
        <v>816</v>
      </c>
      <c r="X756" s="286" t="s">
        <v>816</v>
      </c>
      <c r="Y756" s="257"/>
    </row>
    <row r="757" spans="1:25" ht="12.75" customHeight="1" x14ac:dyDescent="0.2">
      <c r="A757" s="229" t="s">
        <v>705</v>
      </c>
      <c r="B757" s="247"/>
      <c r="C757" s="280">
        <v>744</v>
      </c>
      <c r="D757" s="249" t="s">
        <v>2369</v>
      </c>
      <c r="E757" s="249" t="s">
        <v>2370</v>
      </c>
      <c r="F757" s="249" t="s">
        <v>819</v>
      </c>
      <c r="G757" s="281" t="s">
        <v>813</v>
      </c>
      <c r="H757" s="250">
        <v>44207.94</v>
      </c>
      <c r="I757" s="250"/>
      <c r="J757" s="250">
        <v>42348.713100000001</v>
      </c>
      <c r="K757" s="250"/>
      <c r="L757" s="250">
        <v>27558.28</v>
      </c>
      <c r="M757" s="251">
        <f t="shared" si="33"/>
        <v>4.2056402085236304E-2</v>
      </c>
      <c r="N757" s="251">
        <f t="shared" si="34"/>
        <v>0.349253425129464</v>
      </c>
      <c r="O757" s="250">
        <v>28991.399999999994</v>
      </c>
      <c r="P757" s="251">
        <f t="shared" si="35"/>
        <v>5.2003245485567146E-2</v>
      </c>
      <c r="Q757" s="251" t="s">
        <v>805</v>
      </c>
      <c r="R757" s="258"/>
      <c r="S757" s="258" t="s">
        <v>806</v>
      </c>
      <c r="T757" s="258" t="s">
        <v>807</v>
      </c>
      <c r="U757" s="282" t="s">
        <v>814</v>
      </c>
      <c r="V757" s="285">
        <v>308</v>
      </c>
      <c r="W757" s="286" t="s">
        <v>824</v>
      </c>
      <c r="X757" s="286" t="s">
        <v>824</v>
      </c>
      <c r="Y757" s="257"/>
    </row>
    <row r="758" spans="1:25" ht="12.75" customHeight="1" x14ac:dyDescent="0.2">
      <c r="A758" s="229" t="s">
        <v>705</v>
      </c>
      <c r="B758" s="247"/>
      <c r="C758" s="280">
        <v>745</v>
      </c>
      <c r="D758" s="249" t="s">
        <v>2371</v>
      </c>
      <c r="E758" s="249" t="s">
        <v>2372</v>
      </c>
      <c r="F758" s="249" t="s">
        <v>852</v>
      </c>
      <c r="G758" s="297" t="s">
        <v>707</v>
      </c>
      <c r="H758" s="250">
        <v>0</v>
      </c>
      <c r="I758" s="250"/>
      <c r="J758" s="250">
        <v>0</v>
      </c>
      <c r="K758" s="250"/>
      <c r="L758" s="250">
        <v>0</v>
      </c>
      <c r="M758" s="251" t="str">
        <f t="shared" si="33"/>
        <v>NA</v>
      </c>
      <c r="N758" s="251" t="str">
        <f t="shared" si="34"/>
        <v>NA</v>
      </c>
      <c r="O758" s="250">
        <v>0</v>
      </c>
      <c r="P758" s="251" t="str">
        <f t="shared" si="35"/>
        <v>NA</v>
      </c>
      <c r="Q758" s="298" t="s">
        <v>848</v>
      </c>
      <c r="R758" s="299" t="s">
        <v>849</v>
      </c>
      <c r="S758" s="299" t="s">
        <v>832</v>
      </c>
      <c r="T758" s="299" t="s">
        <v>832</v>
      </c>
      <c r="U758" s="299" t="s">
        <v>832</v>
      </c>
      <c r="V758" s="299" t="s">
        <v>832</v>
      </c>
      <c r="W758" s="299" t="s">
        <v>832</v>
      </c>
      <c r="X758" s="299" t="s">
        <v>832</v>
      </c>
      <c r="Y758" s="257"/>
    </row>
    <row r="759" spans="1:25" ht="12.75" customHeight="1" x14ac:dyDescent="0.2">
      <c r="A759" s="229" t="s">
        <v>705</v>
      </c>
      <c r="B759" s="247"/>
      <c r="C759" s="280">
        <v>746</v>
      </c>
      <c r="D759" s="249" t="s">
        <v>2373</v>
      </c>
      <c r="E759" s="249" t="s">
        <v>2374</v>
      </c>
      <c r="F759" s="249" t="s">
        <v>2375</v>
      </c>
      <c r="G759" s="281" t="s">
        <v>813</v>
      </c>
      <c r="H759" s="250">
        <v>59156.460000000006</v>
      </c>
      <c r="I759" s="250"/>
      <c r="J759" s="250">
        <v>56668.565700000006</v>
      </c>
      <c r="K759" s="250"/>
      <c r="L759" s="250">
        <v>59237.270000000004</v>
      </c>
      <c r="M759" s="251">
        <f t="shared" si="33"/>
        <v>4.2056172732445447E-2</v>
      </c>
      <c r="N759" s="251">
        <f t="shared" si="34"/>
        <v>4.5328556815758571E-2</v>
      </c>
      <c r="O759" s="250">
        <v>62062.979999999996</v>
      </c>
      <c r="P759" s="251">
        <f t="shared" si="35"/>
        <v>4.7701556807057309E-2</v>
      </c>
      <c r="Q759" s="251" t="s">
        <v>805</v>
      </c>
      <c r="R759" s="258"/>
      <c r="S759" s="258" t="s">
        <v>904</v>
      </c>
      <c r="T759" s="258" t="s">
        <v>807</v>
      </c>
      <c r="U759" s="282" t="s">
        <v>814</v>
      </c>
      <c r="V759" s="285">
        <v>106</v>
      </c>
      <c r="W759" s="286" t="s">
        <v>824</v>
      </c>
      <c r="X759" s="286" t="s">
        <v>824</v>
      </c>
      <c r="Y759" s="257"/>
    </row>
    <row r="760" spans="1:25" ht="12.75" customHeight="1" x14ac:dyDescent="0.2">
      <c r="A760" s="229" t="s">
        <v>705</v>
      </c>
      <c r="B760" s="247"/>
      <c r="C760" s="280">
        <v>747</v>
      </c>
      <c r="D760" s="249" t="s">
        <v>2376</v>
      </c>
      <c r="E760" s="249" t="s">
        <v>2377</v>
      </c>
      <c r="F760" s="249" t="s">
        <v>1074</v>
      </c>
      <c r="G760" s="281" t="s">
        <v>813</v>
      </c>
      <c r="H760" s="250">
        <v>88607.87</v>
      </c>
      <c r="I760" s="250"/>
      <c r="J760" s="250">
        <v>84881.363800000006</v>
      </c>
      <c r="K760" s="250"/>
      <c r="L760" s="250">
        <v>88609.000000000015</v>
      </c>
      <c r="M760" s="251">
        <f t="shared" si="33"/>
        <v>4.2056153702825595E-2</v>
      </c>
      <c r="N760" s="251">
        <f t="shared" si="34"/>
        <v>4.3915837742465769E-2</v>
      </c>
      <c r="O760" s="250">
        <v>92219.36</v>
      </c>
      <c r="P760" s="251">
        <f t="shared" si="35"/>
        <v>4.0744845331738146E-2</v>
      </c>
      <c r="Q760" s="251" t="s">
        <v>805</v>
      </c>
      <c r="R760" s="258"/>
      <c r="S760" s="258" t="s">
        <v>806</v>
      </c>
      <c r="T760" s="299" t="s">
        <v>809</v>
      </c>
      <c r="U760" s="282" t="s">
        <v>814</v>
      </c>
      <c r="V760" s="285">
        <v>226</v>
      </c>
      <c r="W760" s="286" t="s">
        <v>815</v>
      </c>
      <c r="X760" s="286" t="s">
        <v>816</v>
      </c>
      <c r="Y760" s="257"/>
    </row>
    <row r="761" spans="1:25" ht="12.75" customHeight="1" x14ac:dyDescent="0.2">
      <c r="A761" s="229" t="s">
        <v>705</v>
      </c>
      <c r="B761" s="247"/>
      <c r="C761" s="280">
        <v>748</v>
      </c>
      <c r="D761" s="296" t="s">
        <v>2378</v>
      </c>
      <c r="E761" s="296" t="s">
        <v>2379</v>
      </c>
      <c r="F761" s="296" t="s">
        <v>1071</v>
      </c>
      <c r="G761" s="281" t="s">
        <v>804</v>
      </c>
      <c r="H761" s="250">
        <v>0</v>
      </c>
      <c r="I761" s="250"/>
      <c r="J761" s="250">
        <v>0</v>
      </c>
      <c r="K761" s="250"/>
      <c r="L761" s="250">
        <v>0</v>
      </c>
      <c r="M761" s="251" t="str">
        <f t="shared" si="33"/>
        <v>NA</v>
      </c>
      <c r="N761" s="251" t="str">
        <f t="shared" si="34"/>
        <v>NA</v>
      </c>
      <c r="O761" s="250">
        <v>0</v>
      </c>
      <c r="P761" s="251" t="str">
        <f t="shared" si="35"/>
        <v>NA</v>
      </c>
      <c r="Q761" s="251" t="s">
        <v>707</v>
      </c>
      <c r="R761" s="258"/>
      <c r="S761" s="299" t="s">
        <v>809</v>
      </c>
      <c r="T761" s="299" t="s">
        <v>809</v>
      </c>
      <c r="U761" s="299" t="s">
        <v>832</v>
      </c>
      <c r="V761" s="283" t="s">
        <v>809</v>
      </c>
      <c r="W761" s="284" t="s">
        <v>809</v>
      </c>
      <c r="X761" s="284" t="s">
        <v>809</v>
      </c>
      <c r="Y761" s="257"/>
    </row>
    <row r="762" spans="1:25" ht="12.75" customHeight="1" x14ac:dyDescent="0.2">
      <c r="A762" s="229" t="s">
        <v>705</v>
      </c>
      <c r="B762" s="247"/>
      <c r="C762" s="280">
        <v>749</v>
      </c>
      <c r="D762" s="249" t="s">
        <v>2380</v>
      </c>
      <c r="E762" s="249" t="s">
        <v>2381</v>
      </c>
      <c r="F762" s="249" t="s">
        <v>886</v>
      </c>
      <c r="G762" s="281"/>
      <c r="H762" s="250">
        <v>203008</v>
      </c>
      <c r="I762" s="250"/>
      <c r="J762" s="250">
        <v>194470.27599999998</v>
      </c>
      <c r="K762" s="250"/>
      <c r="L762" s="250">
        <v>222879.84999999998</v>
      </c>
      <c r="M762" s="251">
        <f t="shared" si="33"/>
        <v>4.2056096311475492E-2</v>
      </c>
      <c r="N762" s="251">
        <f t="shared" si="34"/>
        <v>0.14608697320921166</v>
      </c>
      <c r="O762" s="250">
        <v>234048.45</v>
      </c>
      <c r="P762" s="251">
        <f t="shared" si="35"/>
        <v>5.011040701974645E-2</v>
      </c>
      <c r="Q762" s="251" t="s">
        <v>805</v>
      </c>
      <c r="R762" s="258"/>
      <c r="S762" s="258" t="s">
        <v>925</v>
      </c>
      <c r="T762" s="258" t="s">
        <v>908</v>
      </c>
      <c r="U762" s="282" t="s">
        <v>932</v>
      </c>
      <c r="V762" s="285">
        <v>2498</v>
      </c>
      <c r="W762" s="286" t="s">
        <v>815</v>
      </c>
      <c r="X762" s="286" t="s">
        <v>816</v>
      </c>
      <c r="Y762" s="257"/>
    </row>
    <row r="763" spans="1:25" ht="12.75" customHeight="1" x14ac:dyDescent="0.2">
      <c r="A763" s="229" t="s">
        <v>705</v>
      </c>
      <c r="B763" s="247"/>
      <c r="C763" s="280">
        <v>750</v>
      </c>
      <c r="D763" s="249" t="s">
        <v>2382</v>
      </c>
      <c r="E763" s="249" t="s">
        <v>2383</v>
      </c>
      <c r="F763" s="249" t="s">
        <v>822</v>
      </c>
      <c r="G763" s="281"/>
      <c r="H763" s="250">
        <v>914025.1100000001</v>
      </c>
      <c r="I763" s="250"/>
      <c r="J763" s="250">
        <v>617290.5148</v>
      </c>
      <c r="K763" s="250"/>
      <c r="L763" s="250">
        <v>640618.7100000002</v>
      </c>
      <c r="M763" s="251">
        <f t="shared" si="33"/>
        <v>0.32464599927675952</v>
      </c>
      <c r="N763" s="251">
        <f t="shared" si="34"/>
        <v>3.7791274352495838E-2</v>
      </c>
      <c r="O763" s="250">
        <v>719397.55999999982</v>
      </c>
      <c r="P763" s="251">
        <f t="shared" si="35"/>
        <v>0.12297307083022849</v>
      </c>
      <c r="Q763" s="251" t="s">
        <v>805</v>
      </c>
      <c r="R763" s="258"/>
      <c r="S763" s="258" t="s">
        <v>925</v>
      </c>
      <c r="T763" s="258" t="s">
        <v>908</v>
      </c>
      <c r="U763" s="282" t="s">
        <v>932</v>
      </c>
      <c r="V763" s="285">
        <v>2928</v>
      </c>
      <c r="W763" s="286" t="s">
        <v>816</v>
      </c>
      <c r="X763" s="286" t="s">
        <v>824</v>
      </c>
      <c r="Y763" s="257"/>
    </row>
    <row r="764" spans="1:25" ht="12.75" customHeight="1" x14ac:dyDescent="0.2">
      <c r="A764" s="229" t="s">
        <v>705</v>
      </c>
      <c r="B764" s="247"/>
      <c r="C764" s="280">
        <v>751</v>
      </c>
      <c r="D764" s="249" t="s">
        <v>2384</v>
      </c>
      <c r="E764" s="249" t="s">
        <v>2385</v>
      </c>
      <c r="F764" s="249" t="s">
        <v>822</v>
      </c>
      <c r="G764" s="281" t="s">
        <v>813</v>
      </c>
      <c r="H764" s="250">
        <v>16064.64</v>
      </c>
      <c r="I764" s="250"/>
      <c r="J764" s="250">
        <v>15389.007899999999</v>
      </c>
      <c r="K764" s="250"/>
      <c r="L764" s="250">
        <v>16076.900000000001</v>
      </c>
      <c r="M764" s="251">
        <f t="shared" si="33"/>
        <v>4.2057095583841325E-2</v>
      </c>
      <c r="N764" s="251">
        <f t="shared" si="34"/>
        <v>4.4700223982600124E-2</v>
      </c>
      <c r="O764" s="250">
        <v>17743.95</v>
      </c>
      <c r="P764" s="251">
        <f t="shared" si="35"/>
        <v>0.10369225410371397</v>
      </c>
      <c r="Q764" s="251" t="s">
        <v>805</v>
      </c>
      <c r="R764" s="258"/>
      <c r="S764" s="258" t="s">
        <v>904</v>
      </c>
      <c r="T764" s="258" t="s">
        <v>807</v>
      </c>
      <c r="U764" s="282" t="s">
        <v>814</v>
      </c>
      <c r="V764" s="285">
        <v>106</v>
      </c>
      <c r="W764" s="286" t="s">
        <v>824</v>
      </c>
      <c r="X764" s="286" t="s">
        <v>824</v>
      </c>
      <c r="Y764" s="257"/>
    </row>
    <row r="765" spans="1:25" ht="12.75" customHeight="1" x14ac:dyDescent="0.2">
      <c r="A765" s="229" t="s">
        <v>705</v>
      </c>
      <c r="B765" s="247"/>
      <c r="C765" s="280">
        <v>752</v>
      </c>
      <c r="D765" s="249" t="s">
        <v>2386</v>
      </c>
      <c r="E765" s="249" t="s">
        <v>2387</v>
      </c>
      <c r="F765" s="249" t="s">
        <v>822</v>
      </c>
      <c r="G765" s="281" t="s">
        <v>813</v>
      </c>
      <c r="H765" s="250">
        <v>198215.2</v>
      </c>
      <c r="I765" s="250"/>
      <c r="J765" s="250">
        <v>189879.0528</v>
      </c>
      <c r="K765" s="250"/>
      <c r="L765" s="250">
        <v>187.68</v>
      </c>
      <c r="M765" s="251">
        <f t="shared" si="33"/>
        <v>4.2056044137886529E-2</v>
      </c>
      <c r="N765" s="251">
        <f t="shared" si="34"/>
        <v>0.99901158133436829</v>
      </c>
      <c r="O765" s="250">
        <v>200.86</v>
      </c>
      <c r="P765" s="251">
        <f t="shared" si="35"/>
        <v>7.022591645353797E-2</v>
      </c>
      <c r="Q765" s="251" t="s">
        <v>805</v>
      </c>
      <c r="R765" s="258"/>
      <c r="S765" s="258" t="s">
        <v>925</v>
      </c>
      <c r="T765" s="258" t="s">
        <v>908</v>
      </c>
      <c r="U765" s="282" t="s">
        <v>823</v>
      </c>
      <c r="V765" s="285">
        <v>1861</v>
      </c>
      <c r="W765" s="286" t="s">
        <v>816</v>
      </c>
      <c r="X765" s="286" t="s">
        <v>824</v>
      </c>
      <c r="Y765" s="257"/>
    </row>
    <row r="766" spans="1:25" ht="12.75" customHeight="1" x14ac:dyDescent="0.2">
      <c r="A766" s="229" t="s">
        <v>705</v>
      </c>
      <c r="B766" s="247"/>
      <c r="C766" s="280">
        <v>753</v>
      </c>
      <c r="D766" s="249" t="s">
        <v>2388</v>
      </c>
      <c r="E766" s="249" t="s">
        <v>2389</v>
      </c>
      <c r="F766" s="249" t="s">
        <v>1067</v>
      </c>
      <c r="G766" s="281" t="s">
        <v>804</v>
      </c>
      <c r="H766" s="250">
        <v>398683.93</v>
      </c>
      <c r="I766" s="250"/>
      <c r="J766" s="250">
        <v>381916.89449999994</v>
      </c>
      <c r="K766" s="250"/>
      <c r="L766" s="250">
        <v>398692.23</v>
      </c>
      <c r="M766" s="251">
        <f t="shared" si="33"/>
        <v>4.2055960218913405E-2</v>
      </c>
      <c r="N766" s="251">
        <f t="shared" si="34"/>
        <v>4.3924046675028791E-2</v>
      </c>
      <c r="O766" s="250">
        <v>406818.87</v>
      </c>
      <c r="P766" s="251">
        <f t="shared" si="35"/>
        <v>2.0383241479273409E-2</v>
      </c>
      <c r="Q766" s="251" t="s">
        <v>805</v>
      </c>
      <c r="R766" s="258"/>
      <c r="S766" s="258" t="s">
        <v>806</v>
      </c>
      <c r="T766" s="299" t="s">
        <v>809</v>
      </c>
      <c r="U766" s="282" t="s">
        <v>1103</v>
      </c>
      <c r="V766" s="285">
        <v>824</v>
      </c>
      <c r="W766" s="286" t="s">
        <v>815</v>
      </c>
      <c r="X766" s="286" t="s">
        <v>816</v>
      </c>
      <c r="Y766" s="257"/>
    </row>
    <row r="767" spans="1:25" ht="12.75" customHeight="1" x14ac:dyDescent="0.2">
      <c r="A767" s="229" t="s">
        <v>705</v>
      </c>
      <c r="B767" s="247"/>
      <c r="C767" s="280">
        <v>754</v>
      </c>
      <c r="D767" s="249" t="s">
        <v>2390</v>
      </c>
      <c r="E767" s="249" t="s">
        <v>2391</v>
      </c>
      <c r="F767" s="249" t="s">
        <v>877</v>
      </c>
      <c r="G767" s="281" t="s">
        <v>813</v>
      </c>
      <c r="H767" s="250">
        <v>51153.760000000002</v>
      </c>
      <c r="I767" s="250"/>
      <c r="J767" s="250">
        <v>49002.429600000003</v>
      </c>
      <c r="K767" s="250"/>
      <c r="L767" s="250">
        <v>51154.17</v>
      </c>
      <c r="M767" s="251">
        <f t="shared" si="33"/>
        <v>4.2056153838935767E-2</v>
      </c>
      <c r="N767" s="251">
        <f t="shared" si="34"/>
        <v>4.3910892124418156E-2</v>
      </c>
      <c r="O767" s="250">
        <v>53645.350000000006</v>
      </c>
      <c r="P767" s="251">
        <f t="shared" si="35"/>
        <v>4.8699451090693242E-2</v>
      </c>
      <c r="Q767" s="251" t="s">
        <v>805</v>
      </c>
      <c r="R767" s="258"/>
      <c r="S767" s="258" t="s">
        <v>806</v>
      </c>
      <c r="T767" s="299" t="s">
        <v>809</v>
      </c>
      <c r="U767" s="282" t="s">
        <v>814</v>
      </c>
      <c r="V767" s="285">
        <v>515</v>
      </c>
      <c r="W767" s="286" t="s">
        <v>824</v>
      </c>
      <c r="X767" s="286" t="s">
        <v>824</v>
      </c>
      <c r="Y767" s="257"/>
    </row>
    <row r="768" spans="1:25" ht="12.75" customHeight="1" x14ac:dyDescent="0.2">
      <c r="A768" s="229" t="s">
        <v>705</v>
      </c>
      <c r="B768" s="247"/>
      <c r="C768" s="280">
        <v>755</v>
      </c>
      <c r="D768" s="249" t="s">
        <v>2392</v>
      </c>
      <c r="E768" s="249" t="s">
        <v>2393</v>
      </c>
      <c r="F768" s="249" t="s">
        <v>1184</v>
      </c>
      <c r="G768" s="281" t="s">
        <v>813</v>
      </c>
      <c r="H768" s="250">
        <v>20094.810000000001</v>
      </c>
      <c r="I768" s="250"/>
      <c r="J768" s="250">
        <v>19249.6878</v>
      </c>
      <c r="K768" s="250"/>
      <c r="L768" s="250">
        <v>17553.690000000002</v>
      </c>
      <c r="M768" s="251">
        <f t="shared" si="33"/>
        <v>4.2056740023916704E-2</v>
      </c>
      <c r="N768" s="251">
        <f t="shared" si="34"/>
        <v>8.8105210724508345E-2</v>
      </c>
      <c r="O768" s="250">
        <v>18598.940000000002</v>
      </c>
      <c r="P768" s="251">
        <f t="shared" si="35"/>
        <v>5.9545884654451563E-2</v>
      </c>
      <c r="Q768" s="251" t="s">
        <v>805</v>
      </c>
      <c r="R768" s="258"/>
      <c r="S768" s="258" t="s">
        <v>806</v>
      </c>
      <c r="T768" s="258" t="s">
        <v>807</v>
      </c>
      <c r="U768" s="282" t="s">
        <v>823</v>
      </c>
      <c r="V768" s="285">
        <v>826</v>
      </c>
      <c r="W768" s="286" t="s">
        <v>824</v>
      </c>
      <c r="X768" s="286" t="s">
        <v>816</v>
      </c>
      <c r="Y768" s="257"/>
    </row>
    <row r="769" spans="1:25" ht="12.75" customHeight="1" x14ac:dyDescent="0.2">
      <c r="A769" s="229" t="s">
        <v>705</v>
      </c>
      <c r="B769" s="247"/>
      <c r="C769" s="280">
        <v>756</v>
      </c>
      <c r="D769" s="249" t="s">
        <v>2394</v>
      </c>
      <c r="E769" s="249" t="s">
        <v>2395</v>
      </c>
      <c r="F769" s="249" t="s">
        <v>907</v>
      </c>
      <c r="G769" s="281" t="s">
        <v>813</v>
      </c>
      <c r="H769" s="250">
        <v>92175.41</v>
      </c>
      <c r="I769" s="250"/>
      <c r="J769" s="250">
        <v>88298.872799999997</v>
      </c>
      <c r="K769" s="250"/>
      <c r="L769" s="250">
        <v>176635.64</v>
      </c>
      <c r="M769" s="251">
        <f t="shared" si="33"/>
        <v>4.2056088494751537E-2</v>
      </c>
      <c r="N769" s="251">
        <f t="shared" si="34"/>
        <v>1.0004291606313691</v>
      </c>
      <c r="O769" s="250">
        <v>180742.12</v>
      </c>
      <c r="P769" s="251">
        <f t="shared" si="35"/>
        <v>2.3248309344591957E-2</v>
      </c>
      <c r="Q769" s="251" t="s">
        <v>805</v>
      </c>
      <c r="R769" s="258"/>
      <c r="S769" s="258" t="s">
        <v>823</v>
      </c>
      <c r="T769" s="258" t="s">
        <v>807</v>
      </c>
      <c r="U769" s="282" t="s">
        <v>823</v>
      </c>
      <c r="V769" s="285">
        <v>824</v>
      </c>
      <c r="W769" s="286" t="s">
        <v>815</v>
      </c>
      <c r="X769" s="286" t="s">
        <v>816</v>
      </c>
      <c r="Y769" s="257"/>
    </row>
    <row r="770" spans="1:25" ht="12.75" customHeight="1" x14ac:dyDescent="0.2">
      <c r="A770" s="229" t="s">
        <v>705</v>
      </c>
      <c r="B770" s="247"/>
      <c r="C770" s="280">
        <v>757</v>
      </c>
      <c r="D770" s="249" t="s">
        <v>2396</v>
      </c>
      <c r="E770" s="249" t="s">
        <v>2397</v>
      </c>
      <c r="F770" s="249" t="s">
        <v>1165</v>
      </c>
      <c r="G770" s="281" t="s">
        <v>804</v>
      </c>
      <c r="H770" s="250">
        <v>116430.87</v>
      </c>
      <c r="I770" s="250"/>
      <c r="J770" s="250">
        <v>111534.2487</v>
      </c>
      <c r="K770" s="250"/>
      <c r="L770" s="250">
        <v>116435.96</v>
      </c>
      <c r="M770" s="251">
        <f t="shared" si="33"/>
        <v>4.205603977707973E-2</v>
      </c>
      <c r="N770" s="251">
        <f t="shared" si="34"/>
        <v>4.3948037101898818E-2</v>
      </c>
      <c r="O770" s="250">
        <v>124972.51000000001</v>
      </c>
      <c r="P770" s="251">
        <f t="shared" si="35"/>
        <v>7.3315408744858562E-2</v>
      </c>
      <c r="Q770" s="251" t="s">
        <v>805</v>
      </c>
      <c r="R770" s="258"/>
      <c r="S770" s="258" t="s">
        <v>806</v>
      </c>
      <c r="T770" s="258" t="s">
        <v>807</v>
      </c>
      <c r="U770" s="282" t="s">
        <v>808</v>
      </c>
      <c r="V770" s="283" t="s">
        <v>809</v>
      </c>
      <c r="W770" s="284" t="s">
        <v>809</v>
      </c>
      <c r="X770" s="284" t="s">
        <v>809</v>
      </c>
      <c r="Y770" s="257"/>
    </row>
    <row r="771" spans="1:25" ht="12.75" customHeight="1" x14ac:dyDescent="0.2">
      <c r="A771" s="229" t="s">
        <v>705</v>
      </c>
      <c r="B771" s="247"/>
      <c r="C771" s="280">
        <v>758</v>
      </c>
      <c r="D771" s="249" t="s">
        <v>2398</v>
      </c>
      <c r="E771" s="249" t="s">
        <v>2399</v>
      </c>
      <c r="F771" s="249" t="s">
        <v>877</v>
      </c>
      <c r="G771" s="281" t="s">
        <v>813</v>
      </c>
      <c r="H771" s="250">
        <v>40580.379999999997</v>
      </c>
      <c r="I771" s="250"/>
      <c r="J771" s="250">
        <v>43170.589400000004</v>
      </c>
      <c r="K771" s="250"/>
      <c r="L771" s="250">
        <v>42835.24</v>
      </c>
      <c r="M771" s="251">
        <f t="shared" si="33"/>
        <v>6.3829106578105158E-2</v>
      </c>
      <c r="N771" s="251">
        <f t="shared" si="34"/>
        <v>7.7680060583098362E-3</v>
      </c>
      <c r="O771" s="250">
        <v>44077.869999999995</v>
      </c>
      <c r="P771" s="251">
        <f t="shared" si="35"/>
        <v>2.9009525801652971E-2</v>
      </c>
      <c r="Q771" s="251" t="s">
        <v>805</v>
      </c>
      <c r="R771" s="258"/>
      <c r="S771" s="258" t="s">
        <v>806</v>
      </c>
      <c r="T771" s="258" t="s">
        <v>807</v>
      </c>
      <c r="U771" s="282" t="s">
        <v>814</v>
      </c>
      <c r="V771" s="285">
        <v>194</v>
      </c>
      <c r="W771" s="286" t="s">
        <v>815</v>
      </c>
      <c r="X771" s="286" t="s">
        <v>816</v>
      </c>
      <c r="Y771" s="257"/>
    </row>
    <row r="772" spans="1:25" ht="12.75" customHeight="1" x14ac:dyDescent="0.2">
      <c r="A772" s="229" t="s">
        <v>705</v>
      </c>
      <c r="B772" s="247"/>
      <c r="C772" s="280">
        <v>759</v>
      </c>
      <c r="D772" s="249" t="s">
        <v>2400</v>
      </c>
      <c r="E772" s="249" t="s">
        <v>2401</v>
      </c>
      <c r="F772" s="249" t="s">
        <v>877</v>
      </c>
      <c r="G772" s="281" t="s">
        <v>813</v>
      </c>
      <c r="H772" s="250">
        <v>46897.120000000003</v>
      </c>
      <c r="I772" s="250"/>
      <c r="J772" s="250">
        <v>44924.809600000001</v>
      </c>
      <c r="K772" s="250"/>
      <c r="L772" s="250">
        <v>46897.47</v>
      </c>
      <c r="M772" s="251">
        <f t="shared" si="33"/>
        <v>4.2056109202441475E-2</v>
      </c>
      <c r="N772" s="251">
        <f t="shared" si="34"/>
        <v>4.3910267345907694E-2</v>
      </c>
      <c r="O772" s="250">
        <v>49247.5</v>
      </c>
      <c r="P772" s="251">
        <f t="shared" si="35"/>
        <v>5.0109952626442293E-2</v>
      </c>
      <c r="Q772" s="251" t="s">
        <v>805</v>
      </c>
      <c r="R772" s="258"/>
      <c r="S772" s="258" t="s">
        <v>806</v>
      </c>
      <c r="T772" s="258" t="s">
        <v>807</v>
      </c>
      <c r="U772" s="282" t="s">
        <v>823</v>
      </c>
      <c r="V772" s="285">
        <v>824</v>
      </c>
      <c r="W772" s="286" t="s">
        <v>815</v>
      </c>
      <c r="X772" s="286" t="s">
        <v>816</v>
      </c>
      <c r="Y772" s="257"/>
    </row>
    <row r="773" spans="1:25" ht="12.75" customHeight="1" x14ac:dyDescent="0.2">
      <c r="A773" s="229" t="s">
        <v>705</v>
      </c>
      <c r="B773" s="247"/>
      <c r="C773" s="280">
        <v>760</v>
      </c>
      <c r="D773" s="249" t="s">
        <v>2402</v>
      </c>
      <c r="E773" s="249" t="s">
        <v>2403</v>
      </c>
      <c r="F773" s="249" t="s">
        <v>855</v>
      </c>
      <c r="G773" s="297" t="s">
        <v>707</v>
      </c>
      <c r="H773" s="250">
        <v>0</v>
      </c>
      <c r="I773" s="250"/>
      <c r="J773" s="250">
        <v>0</v>
      </c>
      <c r="K773" s="250"/>
      <c r="L773" s="250">
        <v>0</v>
      </c>
      <c r="M773" s="251" t="str">
        <f t="shared" si="33"/>
        <v>NA</v>
      </c>
      <c r="N773" s="251" t="str">
        <f t="shared" si="34"/>
        <v>NA</v>
      </c>
      <c r="O773" s="250">
        <v>0</v>
      </c>
      <c r="P773" s="251" t="str">
        <f t="shared" si="35"/>
        <v>NA</v>
      </c>
      <c r="Q773" s="298" t="s">
        <v>848</v>
      </c>
      <c r="R773" s="299" t="s">
        <v>849</v>
      </c>
      <c r="S773" s="258" t="s">
        <v>806</v>
      </c>
      <c r="T773" s="299" t="s">
        <v>809</v>
      </c>
      <c r="U773" s="299" t="s">
        <v>832</v>
      </c>
      <c r="V773" s="299" t="s">
        <v>832</v>
      </c>
      <c r="W773" s="299" t="s">
        <v>832</v>
      </c>
      <c r="X773" s="299" t="s">
        <v>832</v>
      </c>
      <c r="Y773" s="257"/>
    </row>
    <row r="774" spans="1:25" ht="12.75" customHeight="1" x14ac:dyDescent="0.2">
      <c r="B774" s="247"/>
      <c r="C774" s="280">
        <v>761</v>
      </c>
      <c r="D774" s="249" t="s">
        <v>2404</v>
      </c>
      <c r="E774" s="249" t="s">
        <v>2405</v>
      </c>
      <c r="F774" s="249" t="s">
        <v>1071</v>
      </c>
      <c r="G774" s="281" t="s">
        <v>804</v>
      </c>
      <c r="H774" s="250">
        <v>40192.21</v>
      </c>
      <c r="I774" s="250"/>
      <c r="J774" s="250">
        <v>35751.344899999996</v>
      </c>
      <c r="K774" s="250"/>
      <c r="L774" s="250">
        <v>36908.25</v>
      </c>
      <c r="M774" s="251">
        <f t="shared" si="33"/>
        <v>0.110490692101778</v>
      </c>
      <c r="N774" s="251">
        <f t="shared" si="34"/>
        <v>3.2359764457420559E-2</v>
      </c>
      <c r="O774" s="250">
        <v>40139.160000000003</v>
      </c>
      <c r="P774" s="251">
        <f t="shared" si="35"/>
        <v>8.7538964865578925E-2</v>
      </c>
      <c r="Q774" s="251" t="s">
        <v>805</v>
      </c>
      <c r="R774" s="258"/>
      <c r="S774" s="258" t="s">
        <v>806</v>
      </c>
      <c r="T774" s="258" t="s">
        <v>807</v>
      </c>
      <c r="U774" s="282" t="s">
        <v>808</v>
      </c>
      <c r="V774" s="285">
        <v>14</v>
      </c>
      <c r="W774" s="286" t="s">
        <v>912</v>
      </c>
      <c r="X774" s="286" t="s">
        <v>874</v>
      </c>
      <c r="Y774" s="257"/>
    </row>
    <row r="775" spans="1:25" ht="12.75" customHeight="1" x14ac:dyDescent="0.2">
      <c r="A775" s="229" t="s">
        <v>705</v>
      </c>
      <c r="B775" s="247"/>
      <c r="C775" s="280">
        <v>762</v>
      </c>
      <c r="D775" s="249" t="s">
        <v>2406</v>
      </c>
      <c r="E775" s="249" t="s">
        <v>2407</v>
      </c>
      <c r="F775" s="249" t="s">
        <v>819</v>
      </c>
      <c r="G775" s="281"/>
      <c r="H775" s="250">
        <v>567038.98</v>
      </c>
      <c r="I775" s="250"/>
      <c r="J775" s="250">
        <v>430470.49680000002</v>
      </c>
      <c r="K775" s="250"/>
      <c r="L775" s="250">
        <v>878678.20999999985</v>
      </c>
      <c r="M775" s="251">
        <f t="shared" si="33"/>
        <v>0.24084496483821971</v>
      </c>
      <c r="N775" s="251">
        <f t="shared" si="34"/>
        <v>1.0412042556501628</v>
      </c>
      <c r="O775" s="250">
        <v>892286.29</v>
      </c>
      <c r="P775" s="251">
        <f t="shared" si="35"/>
        <v>1.5486989258559392E-2</v>
      </c>
      <c r="Q775" s="251" t="s">
        <v>805</v>
      </c>
      <c r="R775" s="258"/>
      <c r="S775" s="258" t="s">
        <v>925</v>
      </c>
      <c r="T775" s="258" t="s">
        <v>807</v>
      </c>
      <c r="U775" s="282" t="s">
        <v>1092</v>
      </c>
      <c r="V775" s="285">
        <v>5025</v>
      </c>
      <c r="W775" s="286" t="s">
        <v>912</v>
      </c>
      <c r="X775" s="286" t="s">
        <v>815</v>
      </c>
      <c r="Y775" s="257"/>
    </row>
    <row r="776" spans="1:25" ht="12.75" customHeight="1" x14ac:dyDescent="0.2">
      <c r="A776" s="229" t="s">
        <v>705</v>
      </c>
      <c r="B776" s="247"/>
      <c r="C776" s="280">
        <v>763</v>
      </c>
      <c r="D776" s="249" t="s">
        <v>2408</v>
      </c>
      <c r="E776" s="249" t="s">
        <v>2409</v>
      </c>
      <c r="F776" s="249" t="s">
        <v>2375</v>
      </c>
      <c r="G776" s="281" t="s">
        <v>813</v>
      </c>
      <c r="H776" s="250">
        <v>135689.25</v>
      </c>
      <c r="I776" s="250"/>
      <c r="J776" s="250">
        <v>197876.74739999999</v>
      </c>
      <c r="K776" s="250"/>
      <c r="L776" s="250">
        <v>159626.59</v>
      </c>
      <c r="M776" s="251">
        <f t="shared" si="33"/>
        <v>0.45830821085679219</v>
      </c>
      <c r="N776" s="251">
        <f t="shared" si="34"/>
        <v>0.19330294186956096</v>
      </c>
      <c r="O776" s="250">
        <v>166000.57999999999</v>
      </c>
      <c r="P776" s="251">
        <f t="shared" si="35"/>
        <v>3.9930628098990215E-2</v>
      </c>
      <c r="Q776" s="251" t="s">
        <v>805</v>
      </c>
      <c r="R776" s="258"/>
      <c r="S776" s="258" t="s">
        <v>806</v>
      </c>
      <c r="T776" s="258" t="s">
        <v>807</v>
      </c>
      <c r="U776" s="282" t="s">
        <v>823</v>
      </c>
      <c r="V776" s="285">
        <v>824</v>
      </c>
      <c r="W776" s="286" t="s">
        <v>824</v>
      </c>
      <c r="X776" s="286" t="s">
        <v>824</v>
      </c>
      <c r="Y776" s="257"/>
    </row>
    <row r="777" spans="1:25" ht="12.75" customHeight="1" x14ac:dyDescent="0.2">
      <c r="A777" s="229" t="s">
        <v>705</v>
      </c>
      <c r="B777" s="247"/>
      <c r="C777" s="280">
        <v>764</v>
      </c>
      <c r="D777" s="249" t="s">
        <v>2410</v>
      </c>
      <c r="E777" s="249" t="s">
        <v>2411</v>
      </c>
      <c r="F777" s="249" t="s">
        <v>877</v>
      </c>
      <c r="G777" s="281" t="s">
        <v>813</v>
      </c>
      <c r="H777" s="250">
        <v>120458.15999999999</v>
      </c>
      <c r="I777" s="250"/>
      <c r="J777" s="250">
        <v>113662.19649999999</v>
      </c>
      <c r="K777" s="250"/>
      <c r="L777" s="250">
        <v>116648.40999999999</v>
      </c>
      <c r="M777" s="251">
        <f t="shared" si="33"/>
        <v>5.6417626668048046E-2</v>
      </c>
      <c r="N777" s="251">
        <f t="shared" si="34"/>
        <v>2.6272706246707085E-2</v>
      </c>
      <c r="O777" s="250">
        <v>120095.05000000002</v>
      </c>
      <c r="P777" s="251">
        <f t="shared" si="35"/>
        <v>2.9547252294309274E-2</v>
      </c>
      <c r="Q777" s="251" t="s">
        <v>805</v>
      </c>
      <c r="R777" s="258"/>
      <c r="S777" s="258" t="s">
        <v>806</v>
      </c>
      <c r="T777" s="258" t="s">
        <v>807</v>
      </c>
      <c r="U777" s="282" t="s">
        <v>823</v>
      </c>
      <c r="V777" s="285">
        <v>824</v>
      </c>
      <c r="W777" s="286" t="s">
        <v>815</v>
      </c>
      <c r="X777" s="286" t="s">
        <v>816</v>
      </c>
      <c r="Y777" s="257"/>
    </row>
    <row r="778" spans="1:25" ht="12.75" customHeight="1" x14ac:dyDescent="0.2">
      <c r="A778" s="229" t="s">
        <v>705</v>
      </c>
      <c r="B778" s="247"/>
      <c r="C778" s="280">
        <v>765</v>
      </c>
      <c r="D778" s="249" t="s">
        <v>2412</v>
      </c>
      <c r="E778" s="249" t="s">
        <v>2413</v>
      </c>
      <c r="F778" s="249" t="s">
        <v>1014</v>
      </c>
      <c r="G778" s="281" t="s">
        <v>813</v>
      </c>
      <c r="H778" s="250">
        <v>17429.379999999997</v>
      </c>
      <c r="I778" s="250"/>
      <c r="J778" s="250">
        <v>16696.366600000001</v>
      </c>
      <c r="K778" s="250"/>
      <c r="L778" s="250">
        <v>21778.99</v>
      </c>
      <c r="M778" s="251">
        <f t="shared" si="33"/>
        <v>4.2056194769980133E-2</v>
      </c>
      <c r="N778" s="251">
        <f t="shared" si="34"/>
        <v>0.30441493779850282</v>
      </c>
      <c r="O778" s="250">
        <v>23534.7</v>
      </c>
      <c r="P778" s="251">
        <f t="shared" si="35"/>
        <v>8.0614849448941345E-2</v>
      </c>
      <c r="Q778" s="251" t="s">
        <v>805</v>
      </c>
      <c r="R778" s="258"/>
      <c r="S778" s="258" t="s">
        <v>806</v>
      </c>
      <c r="T778" s="258" t="s">
        <v>807</v>
      </c>
      <c r="U778" s="282" t="s">
        <v>814</v>
      </c>
      <c r="V778" s="285">
        <v>405</v>
      </c>
      <c r="W778" s="286" t="s">
        <v>816</v>
      </c>
      <c r="X778" s="286" t="s">
        <v>824</v>
      </c>
      <c r="Y778" s="257"/>
    </row>
    <row r="779" spans="1:25" ht="12.75" customHeight="1" x14ac:dyDescent="0.2">
      <c r="A779" s="229" t="s">
        <v>705</v>
      </c>
      <c r="B779" s="247"/>
      <c r="C779" s="280">
        <v>766</v>
      </c>
      <c r="D779" s="249" t="s">
        <v>2414</v>
      </c>
      <c r="E779" s="249" t="s">
        <v>2415</v>
      </c>
      <c r="F779" s="249" t="s">
        <v>920</v>
      </c>
      <c r="G779" s="297" t="s">
        <v>707</v>
      </c>
      <c r="H779" s="250">
        <v>0</v>
      </c>
      <c r="I779" s="250"/>
      <c r="J779" s="250">
        <v>0</v>
      </c>
      <c r="K779" s="250"/>
      <c r="L779" s="250">
        <v>0</v>
      </c>
      <c r="M779" s="251" t="str">
        <f t="shared" si="33"/>
        <v>NA</v>
      </c>
      <c r="N779" s="251" t="str">
        <f t="shared" si="34"/>
        <v>NA</v>
      </c>
      <c r="O779" s="250">
        <v>0</v>
      </c>
      <c r="P779" s="251" t="str">
        <f t="shared" si="35"/>
        <v>NA</v>
      </c>
      <c r="Q779" s="298" t="s">
        <v>848</v>
      </c>
      <c r="R779" s="299" t="s">
        <v>849</v>
      </c>
      <c r="S779" s="299" t="s">
        <v>832</v>
      </c>
      <c r="T779" s="299" t="s">
        <v>832</v>
      </c>
      <c r="U779" s="299" t="s">
        <v>832</v>
      </c>
      <c r="V779" s="299" t="s">
        <v>832</v>
      </c>
      <c r="W779" s="299" t="s">
        <v>832</v>
      </c>
      <c r="X779" s="299" t="s">
        <v>832</v>
      </c>
      <c r="Y779" s="257"/>
    </row>
    <row r="780" spans="1:25" ht="12.75" customHeight="1" x14ac:dyDescent="0.2">
      <c r="A780" s="229" t="s">
        <v>705</v>
      </c>
      <c r="B780" s="247"/>
      <c r="C780" s="280">
        <v>767</v>
      </c>
      <c r="D780" s="249" t="s">
        <v>2416</v>
      </c>
      <c r="E780" s="249" t="s">
        <v>2415</v>
      </c>
      <c r="F780" s="249" t="s">
        <v>949</v>
      </c>
      <c r="G780" s="281" t="s">
        <v>804</v>
      </c>
      <c r="H780" s="250">
        <v>165800.35999999999</v>
      </c>
      <c r="I780" s="250"/>
      <c r="J780" s="250">
        <v>159303.55009999999</v>
      </c>
      <c r="K780" s="250"/>
      <c r="L780" s="250">
        <v>155217.81</v>
      </c>
      <c r="M780" s="251">
        <f t="shared" si="33"/>
        <v>3.9184534339973646E-2</v>
      </c>
      <c r="N780" s="251">
        <f t="shared" si="34"/>
        <v>2.5647514430376751E-2</v>
      </c>
      <c r="O780" s="250">
        <v>164504.44</v>
      </c>
      <c r="P780" s="251">
        <f t="shared" si="35"/>
        <v>5.9829667742380882E-2</v>
      </c>
      <c r="Q780" s="251" t="s">
        <v>805</v>
      </c>
      <c r="R780" s="258"/>
      <c r="S780" s="258" t="s">
        <v>806</v>
      </c>
      <c r="T780" s="258" t="s">
        <v>807</v>
      </c>
      <c r="U780" s="282" t="s">
        <v>1103</v>
      </c>
      <c r="V780" s="285">
        <v>824</v>
      </c>
      <c r="W780" s="286" t="s">
        <v>874</v>
      </c>
      <c r="X780" s="286" t="s">
        <v>815</v>
      </c>
      <c r="Y780" s="257"/>
    </row>
    <row r="781" spans="1:25" ht="12.75" customHeight="1" x14ac:dyDescent="0.2">
      <c r="A781" s="229" t="s">
        <v>705</v>
      </c>
      <c r="B781" s="247"/>
      <c r="C781" s="287">
        <v>768</v>
      </c>
      <c r="D781" s="288" t="s">
        <v>2417</v>
      </c>
      <c r="E781" s="288" t="s">
        <v>2418</v>
      </c>
      <c r="F781" s="288" t="s">
        <v>1160</v>
      </c>
      <c r="G781" s="289" t="s">
        <v>707</v>
      </c>
      <c r="H781" s="290">
        <v>0</v>
      </c>
      <c r="I781" s="290"/>
      <c r="J781" s="290">
        <v>0</v>
      </c>
      <c r="K781" s="290"/>
      <c r="L781" s="290">
        <v>0</v>
      </c>
      <c r="M781" s="291" t="str">
        <f t="shared" si="33"/>
        <v>NA</v>
      </c>
      <c r="N781" s="291" t="str">
        <f t="shared" si="34"/>
        <v>NA</v>
      </c>
      <c r="O781" s="290">
        <v>0</v>
      </c>
      <c r="P781" s="291" t="str">
        <f t="shared" si="35"/>
        <v>NA</v>
      </c>
      <c r="Q781" s="291" t="s">
        <v>707</v>
      </c>
      <c r="R781" s="292" t="s">
        <v>831</v>
      </c>
      <c r="S781" s="293" t="s">
        <v>832</v>
      </c>
      <c r="T781" s="293" t="s">
        <v>832</v>
      </c>
      <c r="U781" s="293" t="s">
        <v>832</v>
      </c>
      <c r="V781" s="294" t="s">
        <v>809</v>
      </c>
      <c r="W781" s="295" t="s">
        <v>809</v>
      </c>
      <c r="X781" s="295" t="s">
        <v>809</v>
      </c>
      <c r="Y781" s="257"/>
    </row>
    <row r="782" spans="1:25" ht="12.75" customHeight="1" x14ac:dyDescent="0.2">
      <c r="A782" s="229" t="s">
        <v>705</v>
      </c>
      <c r="B782" s="247"/>
      <c r="C782" s="280">
        <v>769</v>
      </c>
      <c r="D782" s="249" t="s">
        <v>2419</v>
      </c>
      <c r="E782" s="249" t="s">
        <v>2420</v>
      </c>
      <c r="F782" s="249" t="s">
        <v>1106</v>
      </c>
      <c r="G782" s="281" t="s">
        <v>813</v>
      </c>
      <c r="H782" s="250">
        <v>160061.91999999998</v>
      </c>
      <c r="I782" s="250"/>
      <c r="J782" s="250">
        <v>153330.3493</v>
      </c>
      <c r="K782" s="250"/>
      <c r="L782" s="250">
        <v>118936.75</v>
      </c>
      <c r="M782" s="251">
        <f t="shared" ref="M782:M845" si="36">IF(H782&gt;0,ABS((J782-H782)/H782),"NA")</f>
        <v>4.2056041187060501E-2</v>
      </c>
      <c r="N782" s="251">
        <f t="shared" ref="N782:N845" si="37">IF(J782&gt;0,ABS((L782-J782)/J782),"NA")</f>
        <v>0.22431044771643263</v>
      </c>
      <c r="O782" s="250">
        <v>125935.16</v>
      </c>
      <c r="P782" s="251">
        <f t="shared" ref="P782:P845" si="38">IF(L782&gt;0,ABS((O782-L782)/L782),"NA")</f>
        <v>5.884144303589936E-2</v>
      </c>
      <c r="Q782" s="251" t="s">
        <v>805</v>
      </c>
      <c r="R782" s="258"/>
      <c r="S782" s="258" t="s">
        <v>806</v>
      </c>
      <c r="T782" s="258" t="s">
        <v>807</v>
      </c>
      <c r="U782" s="282" t="s">
        <v>823</v>
      </c>
      <c r="V782" s="285">
        <v>824</v>
      </c>
      <c r="W782" s="286" t="s">
        <v>816</v>
      </c>
      <c r="X782" s="286" t="s">
        <v>824</v>
      </c>
      <c r="Y782" s="257"/>
    </row>
    <row r="783" spans="1:25" ht="12.75" customHeight="1" x14ac:dyDescent="0.2">
      <c r="A783" s="229" t="s">
        <v>705</v>
      </c>
      <c r="B783" s="247"/>
      <c r="C783" s="280">
        <v>770</v>
      </c>
      <c r="D783" s="249" t="s">
        <v>2421</v>
      </c>
      <c r="E783" s="249" t="s">
        <v>2422</v>
      </c>
      <c r="F783" s="249" t="s">
        <v>880</v>
      </c>
      <c r="G783" s="281" t="s">
        <v>813</v>
      </c>
      <c r="H783" s="250">
        <v>27489.35</v>
      </c>
      <c r="I783" s="250"/>
      <c r="J783" s="250">
        <v>26333.263299999999</v>
      </c>
      <c r="K783" s="250"/>
      <c r="L783" s="250">
        <v>27489.590000000004</v>
      </c>
      <c r="M783" s="251">
        <f t="shared" si="36"/>
        <v>4.2055803429328083E-2</v>
      </c>
      <c r="N783" s="251">
        <f t="shared" si="37"/>
        <v>4.3911257288040149E-2</v>
      </c>
      <c r="O783" s="250">
        <v>28815.67</v>
      </c>
      <c r="P783" s="251">
        <f t="shared" si="38"/>
        <v>4.8239351696405593E-2</v>
      </c>
      <c r="Q783" s="251" t="s">
        <v>805</v>
      </c>
      <c r="R783" s="258"/>
      <c r="S783" s="258" t="s">
        <v>806</v>
      </c>
      <c r="T783" s="299" t="s">
        <v>809</v>
      </c>
      <c r="U783" s="282" t="s">
        <v>814</v>
      </c>
      <c r="V783" s="285">
        <v>125</v>
      </c>
      <c r="W783" s="286" t="s">
        <v>912</v>
      </c>
      <c r="X783" s="286" t="s">
        <v>815</v>
      </c>
      <c r="Y783" s="257"/>
    </row>
    <row r="784" spans="1:25" ht="12.75" customHeight="1" x14ac:dyDescent="0.2">
      <c r="B784" s="247"/>
      <c r="C784" s="280">
        <v>771</v>
      </c>
      <c r="D784" s="249" t="s">
        <v>2423</v>
      </c>
      <c r="E784" s="249" t="s">
        <v>2424</v>
      </c>
      <c r="F784" s="249" t="s">
        <v>1374</v>
      </c>
      <c r="G784" s="281" t="s">
        <v>813</v>
      </c>
      <c r="H784" s="250">
        <v>27621.07</v>
      </c>
      <c r="I784" s="250"/>
      <c r="J784" s="250">
        <v>25408.184800000003</v>
      </c>
      <c r="K784" s="250"/>
      <c r="L784" s="250">
        <v>26524.16</v>
      </c>
      <c r="M784" s="251">
        <f t="shared" si="36"/>
        <v>8.0115839103988257E-2</v>
      </c>
      <c r="N784" s="251">
        <f t="shared" si="37"/>
        <v>4.3921878276011163E-2</v>
      </c>
      <c r="O784" s="250">
        <v>27250.58</v>
      </c>
      <c r="P784" s="251">
        <f t="shared" si="38"/>
        <v>2.7387106698195225E-2</v>
      </c>
      <c r="Q784" s="251" t="s">
        <v>805</v>
      </c>
      <c r="R784" s="258"/>
      <c r="S784" s="258" t="s">
        <v>904</v>
      </c>
      <c r="T784" s="258" t="s">
        <v>807</v>
      </c>
      <c r="U784" s="282" t="s">
        <v>814</v>
      </c>
      <c r="V784" s="285">
        <v>34</v>
      </c>
      <c r="W784" s="286" t="s">
        <v>824</v>
      </c>
      <c r="X784" s="286" t="s">
        <v>824</v>
      </c>
      <c r="Y784" s="257"/>
    </row>
    <row r="785" spans="1:25" ht="12.75" customHeight="1" x14ac:dyDescent="0.2">
      <c r="A785" s="229" t="s">
        <v>705</v>
      </c>
      <c r="B785" s="247"/>
      <c r="C785" s="280">
        <v>772</v>
      </c>
      <c r="D785" s="249" t="s">
        <v>2425</v>
      </c>
      <c r="E785" s="249" t="s">
        <v>2426</v>
      </c>
      <c r="F785" s="249" t="s">
        <v>877</v>
      </c>
      <c r="G785" s="281" t="s">
        <v>813</v>
      </c>
      <c r="H785" s="250">
        <v>31146.75</v>
      </c>
      <c r="I785" s="250"/>
      <c r="J785" s="250">
        <v>43351.518600000003</v>
      </c>
      <c r="K785" s="250"/>
      <c r="L785" s="250">
        <v>17794.27</v>
      </c>
      <c r="M785" s="251">
        <f t="shared" si="36"/>
        <v>0.39184725854222363</v>
      </c>
      <c r="N785" s="251">
        <f t="shared" si="37"/>
        <v>0.58953525563462039</v>
      </c>
      <c r="O785" s="250">
        <v>18170.3</v>
      </c>
      <c r="P785" s="251">
        <f t="shared" si="38"/>
        <v>2.1132083530259957E-2</v>
      </c>
      <c r="Q785" s="251" t="s">
        <v>805</v>
      </c>
      <c r="R785" s="258"/>
      <c r="S785" s="258" t="s">
        <v>806</v>
      </c>
      <c r="T785" s="258" t="s">
        <v>807</v>
      </c>
      <c r="U785" s="282" t="s">
        <v>823</v>
      </c>
      <c r="V785" s="285">
        <v>819</v>
      </c>
      <c r="W785" s="286" t="s">
        <v>816</v>
      </c>
      <c r="X785" s="286" t="s">
        <v>816</v>
      </c>
      <c r="Y785" s="257"/>
    </row>
    <row r="786" spans="1:25" ht="12.75" customHeight="1" x14ac:dyDescent="0.2">
      <c r="A786" s="229" t="s">
        <v>705</v>
      </c>
      <c r="B786" s="247"/>
      <c r="C786" s="280">
        <v>773</v>
      </c>
      <c r="D786" s="249" t="s">
        <v>2427</v>
      </c>
      <c r="E786" s="249" t="s">
        <v>2428</v>
      </c>
      <c r="F786" s="249" t="s">
        <v>1165</v>
      </c>
      <c r="G786" s="281" t="s">
        <v>804</v>
      </c>
      <c r="H786" s="250">
        <v>35323.01</v>
      </c>
      <c r="I786" s="250"/>
      <c r="J786" s="250">
        <v>33596.203699999998</v>
      </c>
      <c r="K786" s="250"/>
      <c r="L786" s="250">
        <v>34465.89</v>
      </c>
      <c r="M786" s="251">
        <f t="shared" si="36"/>
        <v>4.8886159475084477E-2</v>
      </c>
      <c r="N786" s="251">
        <f t="shared" si="37"/>
        <v>2.5886445616473068E-2</v>
      </c>
      <c r="O786" s="250">
        <v>36992.770000000004</v>
      </c>
      <c r="P786" s="251">
        <f t="shared" si="38"/>
        <v>7.331538515326326E-2</v>
      </c>
      <c r="Q786" s="251" t="s">
        <v>805</v>
      </c>
      <c r="R786" s="258"/>
      <c r="S786" s="258" t="s">
        <v>806</v>
      </c>
      <c r="T786" s="258" t="s">
        <v>807</v>
      </c>
      <c r="U786" s="282" t="s">
        <v>808</v>
      </c>
      <c r="V786" s="283" t="s">
        <v>809</v>
      </c>
      <c r="W786" s="284" t="s">
        <v>809</v>
      </c>
      <c r="X786" s="284" t="s">
        <v>809</v>
      </c>
      <c r="Y786" s="257"/>
    </row>
    <row r="787" spans="1:25" ht="12.75" customHeight="1" x14ac:dyDescent="0.2">
      <c r="A787" s="229" t="s">
        <v>705</v>
      </c>
      <c r="B787" s="247"/>
      <c r="C787" s="280">
        <v>774</v>
      </c>
      <c r="D787" s="249" t="s">
        <v>2429</v>
      </c>
      <c r="E787" s="249" t="s">
        <v>2430</v>
      </c>
      <c r="F787" s="249" t="s">
        <v>1009</v>
      </c>
      <c r="G787" s="297" t="s">
        <v>707</v>
      </c>
      <c r="H787" s="250">
        <v>0</v>
      </c>
      <c r="I787" s="250"/>
      <c r="J787" s="250">
        <v>0</v>
      </c>
      <c r="K787" s="250"/>
      <c r="L787" s="250">
        <v>0</v>
      </c>
      <c r="M787" s="251" t="str">
        <f t="shared" si="36"/>
        <v>NA</v>
      </c>
      <c r="N787" s="251" t="str">
        <f t="shared" si="37"/>
        <v>NA</v>
      </c>
      <c r="O787" s="250">
        <v>0</v>
      </c>
      <c r="P787" s="251" t="str">
        <f t="shared" si="38"/>
        <v>NA</v>
      </c>
      <c r="Q787" s="298" t="s">
        <v>848</v>
      </c>
      <c r="R787" s="299" t="s">
        <v>849</v>
      </c>
      <c r="S787" s="299" t="s">
        <v>832</v>
      </c>
      <c r="T787" s="299" t="s">
        <v>832</v>
      </c>
      <c r="U787" s="299" t="s">
        <v>832</v>
      </c>
      <c r="V787" s="299" t="s">
        <v>832</v>
      </c>
      <c r="W787" s="299" t="s">
        <v>832</v>
      </c>
      <c r="X787" s="299" t="s">
        <v>832</v>
      </c>
      <c r="Y787" s="257"/>
    </row>
    <row r="788" spans="1:25" ht="12.75" customHeight="1" x14ac:dyDescent="0.2">
      <c r="A788" s="229" t="s">
        <v>705</v>
      </c>
      <c r="B788" s="247"/>
      <c r="C788" s="280">
        <v>775</v>
      </c>
      <c r="D788" s="249" t="s">
        <v>2431</v>
      </c>
      <c r="E788" s="249" t="s">
        <v>2432</v>
      </c>
      <c r="F788" s="249" t="s">
        <v>819</v>
      </c>
      <c r="G788" s="281" t="s">
        <v>813</v>
      </c>
      <c r="H788" s="250">
        <v>192070.86000000002</v>
      </c>
      <c r="I788" s="250"/>
      <c r="J788" s="250">
        <v>174866.70329999999</v>
      </c>
      <c r="K788" s="250"/>
      <c r="L788" s="250">
        <v>149091.57999999999</v>
      </c>
      <c r="M788" s="251">
        <f t="shared" si="36"/>
        <v>8.9571925173865627E-2</v>
      </c>
      <c r="N788" s="251">
        <f t="shared" si="37"/>
        <v>0.14739869176683912</v>
      </c>
      <c r="O788" s="250">
        <v>149747.79000000004</v>
      </c>
      <c r="P788" s="251">
        <f t="shared" si="38"/>
        <v>4.4013887303364155E-3</v>
      </c>
      <c r="Q788" s="251" t="s">
        <v>805</v>
      </c>
      <c r="R788" s="258"/>
      <c r="S788" s="258" t="s">
        <v>806</v>
      </c>
      <c r="T788" s="258" t="s">
        <v>807</v>
      </c>
      <c r="U788" s="282" t="s">
        <v>823</v>
      </c>
      <c r="V788" s="285">
        <v>819</v>
      </c>
      <c r="W788" s="286" t="s">
        <v>816</v>
      </c>
      <c r="X788" s="286" t="s">
        <v>824</v>
      </c>
      <c r="Y788" s="257"/>
    </row>
    <row r="789" spans="1:25" ht="12.75" customHeight="1" x14ac:dyDescent="0.2">
      <c r="A789" s="229" t="s">
        <v>705</v>
      </c>
      <c r="B789" s="247"/>
      <c r="C789" s="280">
        <v>776</v>
      </c>
      <c r="D789" s="249" t="s">
        <v>2433</v>
      </c>
      <c r="E789" s="249" t="s">
        <v>2434</v>
      </c>
      <c r="F789" s="249" t="s">
        <v>1009</v>
      </c>
      <c r="G789" s="297" t="s">
        <v>707</v>
      </c>
      <c r="H789" s="250">
        <v>0</v>
      </c>
      <c r="I789" s="250"/>
      <c r="J789" s="250">
        <v>0</v>
      </c>
      <c r="K789" s="250"/>
      <c r="L789" s="250">
        <v>0</v>
      </c>
      <c r="M789" s="251" t="str">
        <f t="shared" si="36"/>
        <v>NA</v>
      </c>
      <c r="N789" s="251" t="str">
        <f t="shared" si="37"/>
        <v>NA</v>
      </c>
      <c r="O789" s="250">
        <v>0</v>
      </c>
      <c r="P789" s="251" t="str">
        <f t="shared" si="38"/>
        <v>NA</v>
      </c>
      <c r="Q789" s="298" t="s">
        <v>848</v>
      </c>
      <c r="R789" s="299" t="s">
        <v>849</v>
      </c>
      <c r="S789" s="299" t="s">
        <v>832</v>
      </c>
      <c r="T789" s="299" t="s">
        <v>832</v>
      </c>
      <c r="U789" s="299" t="s">
        <v>832</v>
      </c>
      <c r="V789" s="299" t="s">
        <v>832</v>
      </c>
      <c r="W789" s="299" t="s">
        <v>832</v>
      </c>
      <c r="X789" s="299" t="s">
        <v>832</v>
      </c>
      <c r="Y789" s="257"/>
    </row>
    <row r="790" spans="1:25" ht="12.75" customHeight="1" x14ac:dyDescent="0.2">
      <c r="A790" s="229" t="s">
        <v>705</v>
      </c>
      <c r="B790" s="247"/>
      <c r="C790" s="280">
        <v>777</v>
      </c>
      <c r="D790" s="249" t="s">
        <v>2435</v>
      </c>
      <c r="E790" s="249" t="s">
        <v>2436</v>
      </c>
      <c r="F790" s="249" t="s">
        <v>819</v>
      </c>
      <c r="G790" s="281" t="s">
        <v>813</v>
      </c>
      <c r="H790" s="250">
        <v>270482.83</v>
      </c>
      <c r="I790" s="250"/>
      <c r="J790" s="250">
        <v>229778.61259999999</v>
      </c>
      <c r="K790" s="250"/>
      <c r="L790" s="250">
        <v>158422.13</v>
      </c>
      <c r="M790" s="251">
        <f t="shared" si="36"/>
        <v>0.15048725052159512</v>
      </c>
      <c r="N790" s="251">
        <f t="shared" si="37"/>
        <v>0.31054449233801312</v>
      </c>
      <c r="O790" s="250">
        <v>174913.6999999999</v>
      </c>
      <c r="P790" s="251">
        <f t="shared" si="38"/>
        <v>0.10409890335396886</v>
      </c>
      <c r="Q790" s="251" t="s">
        <v>805</v>
      </c>
      <c r="R790" s="258"/>
      <c r="S790" s="258" t="s">
        <v>806</v>
      </c>
      <c r="T790" s="258" t="s">
        <v>807</v>
      </c>
      <c r="U790" s="282" t="s">
        <v>814</v>
      </c>
      <c r="V790" s="285">
        <v>308</v>
      </c>
      <c r="W790" s="286" t="s">
        <v>824</v>
      </c>
      <c r="X790" s="286" t="s">
        <v>824</v>
      </c>
      <c r="Y790" s="257"/>
    </row>
    <row r="791" spans="1:25" ht="12.75" customHeight="1" x14ac:dyDescent="0.2">
      <c r="A791" s="229" t="s">
        <v>705</v>
      </c>
      <c r="B791" s="247"/>
      <c r="C791" s="280">
        <v>778</v>
      </c>
      <c r="D791" s="249" t="s">
        <v>2437</v>
      </c>
      <c r="E791" s="249" t="s">
        <v>2438</v>
      </c>
      <c r="F791" s="249" t="s">
        <v>1109</v>
      </c>
      <c r="G791" s="281" t="s">
        <v>813</v>
      </c>
      <c r="H791" s="250">
        <v>1669584.3</v>
      </c>
      <c r="I791" s="250"/>
      <c r="J791" s="250">
        <v>1785030.2586000003</v>
      </c>
      <c r="K791" s="250"/>
      <c r="L791" s="250">
        <v>1473311.8800000004</v>
      </c>
      <c r="M791" s="251">
        <f t="shared" si="36"/>
        <v>6.9146528629911191E-2</v>
      </c>
      <c r="N791" s="251">
        <f t="shared" si="37"/>
        <v>0.17462918463045032</v>
      </c>
      <c r="O791" s="250">
        <v>1670515.6700000004</v>
      </c>
      <c r="P791" s="251">
        <f t="shared" si="38"/>
        <v>0.13385067525553379</v>
      </c>
      <c r="Q791" s="251" t="s">
        <v>805</v>
      </c>
      <c r="R791" s="258"/>
      <c r="S791" s="258" t="s">
        <v>925</v>
      </c>
      <c r="T791" s="258" t="s">
        <v>908</v>
      </c>
      <c r="U791" s="282" t="s">
        <v>823</v>
      </c>
      <c r="V791" s="285">
        <v>1952</v>
      </c>
      <c r="W791" s="286" t="s">
        <v>816</v>
      </c>
      <c r="X791" s="286" t="s">
        <v>816</v>
      </c>
      <c r="Y791" s="257"/>
    </row>
    <row r="792" spans="1:25" ht="12.75" customHeight="1" x14ac:dyDescent="0.2">
      <c r="A792" s="229" t="s">
        <v>705</v>
      </c>
      <c r="B792" s="247"/>
      <c r="C792" s="280">
        <v>779</v>
      </c>
      <c r="D792" s="249" t="s">
        <v>2439</v>
      </c>
      <c r="E792" s="249" t="s">
        <v>2440</v>
      </c>
      <c r="F792" s="249" t="s">
        <v>2441</v>
      </c>
      <c r="G792" s="281"/>
      <c r="H792" s="250">
        <v>0</v>
      </c>
      <c r="I792" s="250"/>
      <c r="J792" s="250">
        <v>62787.286199999995</v>
      </c>
      <c r="K792" s="250"/>
      <c r="L792" s="250">
        <v>65502.419999999991</v>
      </c>
      <c r="M792" s="251" t="str">
        <f t="shared" si="36"/>
        <v>NA</v>
      </c>
      <c r="N792" s="251">
        <f t="shared" si="37"/>
        <v>4.3243369228466451E-2</v>
      </c>
      <c r="O792" s="250">
        <v>66425.740000000005</v>
      </c>
      <c r="P792" s="251">
        <f t="shared" si="38"/>
        <v>1.4095967752031365E-2</v>
      </c>
      <c r="Q792" s="251" t="s">
        <v>805</v>
      </c>
      <c r="R792" s="258"/>
      <c r="S792" s="258" t="s">
        <v>840</v>
      </c>
      <c r="T792" s="258" t="s">
        <v>841</v>
      </c>
      <c r="U792" s="282" t="s">
        <v>841</v>
      </c>
      <c r="V792" s="283" t="s">
        <v>809</v>
      </c>
      <c r="W792" s="284" t="s">
        <v>809</v>
      </c>
      <c r="X792" s="284" t="s">
        <v>809</v>
      </c>
      <c r="Y792" s="257"/>
    </row>
    <row r="793" spans="1:25" ht="12.75" customHeight="1" x14ac:dyDescent="0.2">
      <c r="A793" s="229" t="s">
        <v>705</v>
      </c>
      <c r="B793" s="247"/>
      <c r="C793" s="280">
        <v>780</v>
      </c>
      <c r="D793" s="249" t="s">
        <v>2442</v>
      </c>
      <c r="E793" s="249" t="s">
        <v>2443</v>
      </c>
      <c r="F793" s="249" t="s">
        <v>2441</v>
      </c>
      <c r="G793" s="281"/>
      <c r="H793" s="250">
        <v>0</v>
      </c>
      <c r="I793" s="250"/>
      <c r="J793" s="250">
        <v>88709.414199999999</v>
      </c>
      <c r="K793" s="250"/>
      <c r="L793" s="250">
        <v>92623.790000000008</v>
      </c>
      <c r="M793" s="251" t="str">
        <f t="shared" si="36"/>
        <v>NA</v>
      </c>
      <c r="N793" s="251">
        <f t="shared" si="37"/>
        <v>4.412582176650208E-2</v>
      </c>
      <c r="O793" s="250">
        <v>103784.18000000001</v>
      </c>
      <c r="P793" s="251">
        <f t="shared" si="38"/>
        <v>0.12049161451933675</v>
      </c>
      <c r="Q793" s="251" t="s">
        <v>805</v>
      </c>
      <c r="R793" s="258"/>
      <c r="S793" s="258" t="s">
        <v>840</v>
      </c>
      <c r="T793" s="258" t="s">
        <v>841</v>
      </c>
      <c r="U793" s="282" t="s">
        <v>841</v>
      </c>
      <c r="V793" s="283" t="s">
        <v>809</v>
      </c>
      <c r="W793" s="284" t="s">
        <v>809</v>
      </c>
      <c r="X793" s="284" t="s">
        <v>809</v>
      </c>
      <c r="Y793" s="257"/>
    </row>
    <row r="794" spans="1:25" ht="12.75" customHeight="1" x14ac:dyDescent="0.2">
      <c r="A794" s="229" t="s">
        <v>705</v>
      </c>
      <c r="B794" s="247"/>
      <c r="C794" s="280">
        <v>781</v>
      </c>
      <c r="D794" s="249" t="s">
        <v>2444</v>
      </c>
      <c r="E794" s="249" t="s">
        <v>2445</v>
      </c>
      <c r="F794" s="249" t="s">
        <v>2441</v>
      </c>
      <c r="G794" s="281" t="s">
        <v>813</v>
      </c>
      <c r="H794" s="250">
        <v>425536.27999999997</v>
      </c>
      <c r="I794" s="250"/>
      <c r="J794" s="250">
        <v>407639.90590000001</v>
      </c>
      <c r="K794" s="250"/>
      <c r="L794" s="250">
        <v>425568.83999999997</v>
      </c>
      <c r="M794" s="251">
        <f t="shared" si="36"/>
        <v>4.2056047724062351E-2</v>
      </c>
      <c r="N794" s="251">
        <f t="shared" si="37"/>
        <v>4.3982283972948864E-2</v>
      </c>
      <c r="O794" s="250">
        <v>499473.89999999997</v>
      </c>
      <c r="P794" s="251">
        <f t="shared" si="38"/>
        <v>0.1736618216690865</v>
      </c>
      <c r="Q794" s="251" t="s">
        <v>805</v>
      </c>
      <c r="R794" s="258"/>
      <c r="S794" s="258" t="s">
        <v>806</v>
      </c>
      <c r="T794" s="299" t="s">
        <v>809</v>
      </c>
      <c r="U794" s="282" t="s">
        <v>823</v>
      </c>
      <c r="V794" s="285">
        <v>805</v>
      </c>
      <c r="W794" s="286" t="s">
        <v>824</v>
      </c>
      <c r="X794" s="286" t="s">
        <v>816</v>
      </c>
      <c r="Y794" s="257"/>
    </row>
    <row r="795" spans="1:25" ht="12.75" customHeight="1" x14ac:dyDescent="0.2">
      <c r="A795" s="229" t="s">
        <v>705</v>
      </c>
      <c r="B795" s="247"/>
      <c r="C795" s="280">
        <v>782</v>
      </c>
      <c r="D795" s="249" t="s">
        <v>2446</v>
      </c>
      <c r="E795" s="249" t="s">
        <v>2447</v>
      </c>
      <c r="F795" s="249" t="s">
        <v>803</v>
      </c>
      <c r="G795" s="281" t="s">
        <v>804</v>
      </c>
      <c r="H795" s="250">
        <v>91683.040000000008</v>
      </c>
      <c r="I795" s="250"/>
      <c r="J795" s="250">
        <v>87827.215700000001</v>
      </c>
      <c r="K795" s="250"/>
      <c r="L795" s="250">
        <v>65691.570000000007</v>
      </c>
      <c r="M795" s="251">
        <f t="shared" si="36"/>
        <v>4.2056025847310552E-2</v>
      </c>
      <c r="N795" s="251">
        <f t="shared" si="37"/>
        <v>0.25203629106962561</v>
      </c>
      <c r="O795" s="250">
        <v>70507.740000000005</v>
      </c>
      <c r="P795" s="251">
        <f t="shared" si="38"/>
        <v>7.3314886521969228E-2</v>
      </c>
      <c r="Q795" s="251" t="s">
        <v>805</v>
      </c>
      <c r="R795" s="258"/>
      <c r="S795" s="258" t="s">
        <v>806</v>
      </c>
      <c r="T795" s="258" t="s">
        <v>807</v>
      </c>
      <c r="U795" s="282" t="s">
        <v>808</v>
      </c>
      <c r="V795" s="283" t="s">
        <v>809</v>
      </c>
      <c r="W795" s="284" t="s">
        <v>809</v>
      </c>
      <c r="X795" s="284" t="s">
        <v>809</v>
      </c>
      <c r="Y795" s="257"/>
    </row>
    <row r="796" spans="1:25" ht="12.75" customHeight="1" x14ac:dyDescent="0.2">
      <c r="A796" s="229" t="s">
        <v>705</v>
      </c>
      <c r="B796" s="247"/>
      <c r="C796" s="280">
        <v>783</v>
      </c>
      <c r="D796" s="249" t="s">
        <v>2448</v>
      </c>
      <c r="E796" s="249" t="s">
        <v>2449</v>
      </c>
      <c r="F796" s="249" t="s">
        <v>1175</v>
      </c>
      <c r="G796" s="281" t="s">
        <v>813</v>
      </c>
      <c r="H796" s="250">
        <v>101690.7</v>
      </c>
      <c r="I796" s="250"/>
      <c r="J796" s="250">
        <v>97413.992599999998</v>
      </c>
      <c r="K796" s="250"/>
      <c r="L796" s="250">
        <v>122570.53</v>
      </c>
      <c r="M796" s="251">
        <f t="shared" si="36"/>
        <v>4.2056032655886914E-2</v>
      </c>
      <c r="N796" s="251">
        <f t="shared" si="37"/>
        <v>0.25824357187881036</v>
      </c>
      <c r="O796" s="250">
        <v>127428.97</v>
      </c>
      <c r="P796" s="251">
        <f t="shared" si="38"/>
        <v>3.9637912963254723E-2</v>
      </c>
      <c r="Q796" s="251" t="s">
        <v>805</v>
      </c>
      <c r="R796" s="258"/>
      <c r="S796" s="258" t="s">
        <v>806</v>
      </c>
      <c r="T796" s="258" t="s">
        <v>807</v>
      </c>
      <c r="U796" s="282" t="s">
        <v>814</v>
      </c>
      <c r="V796" s="285">
        <v>455</v>
      </c>
      <c r="W796" s="286" t="s">
        <v>824</v>
      </c>
      <c r="X796" s="286" t="s">
        <v>824</v>
      </c>
      <c r="Y796" s="257"/>
    </row>
    <row r="797" spans="1:25" ht="12.75" customHeight="1" x14ac:dyDescent="0.2">
      <c r="A797" s="229" t="s">
        <v>705</v>
      </c>
      <c r="B797" s="247"/>
      <c r="C797" s="280">
        <v>784</v>
      </c>
      <c r="D797" s="249" t="s">
        <v>2450</v>
      </c>
      <c r="E797" s="249" t="s">
        <v>2451</v>
      </c>
      <c r="F797" s="249" t="s">
        <v>886</v>
      </c>
      <c r="G797" s="281" t="s">
        <v>813</v>
      </c>
      <c r="H797" s="250">
        <v>44282.99</v>
      </c>
      <c r="I797" s="250"/>
      <c r="J797" s="250">
        <v>42420.6083</v>
      </c>
      <c r="K797" s="250"/>
      <c r="L797" s="250">
        <v>59477.979999999996</v>
      </c>
      <c r="M797" s="251">
        <f t="shared" si="36"/>
        <v>4.2056367467508363E-2</v>
      </c>
      <c r="N797" s="251">
        <f t="shared" si="37"/>
        <v>0.40210106322308431</v>
      </c>
      <c r="O797" s="250">
        <v>61835.58</v>
      </c>
      <c r="P797" s="251">
        <f t="shared" si="38"/>
        <v>3.9638198876290116E-2</v>
      </c>
      <c r="Q797" s="251" t="s">
        <v>805</v>
      </c>
      <c r="R797" s="258"/>
      <c r="S797" s="258" t="s">
        <v>806</v>
      </c>
      <c r="T797" s="258" t="s">
        <v>807</v>
      </c>
      <c r="U797" s="282" t="s">
        <v>823</v>
      </c>
      <c r="V797" s="285">
        <v>824</v>
      </c>
      <c r="W797" s="286" t="s">
        <v>815</v>
      </c>
      <c r="X797" s="286" t="s">
        <v>816</v>
      </c>
      <c r="Y797" s="257"/>
    </row>
    <row r="798" spans="1:25" ht="12.75" customHeight="1" x14ac:dyDescent="0.2">
      <c r="A798" s="229" t="s">
        <v>705</v>
      </c>
      <c r="B798" s="247"/>
      <c r="C798" s="280">
        <v>785</v>
      </c>
      <c r="D798" s="249" t="s">
        <v>2452</v>
      </c>
      <c r="E798" s="249" t="s">
        <v>2453</v>
      </c>
      <c r="F798" s="249" t="s">
        <v>911</v>
      </c>
      <c r="G798" s="281" t="s">
        <v>804</v>
      </c>
      <c r="H798" s="250">
        <v>67696.5</v>
      </c>
      <c r="I798" s="250"/>
      <c r="J798" s="250">
        <v>64849.454499999993</v>
      </c>
      <c r="K798" s="250"/>
      <c r="L798" s="250">
        <v>67700.92</v>
      </c>
      <c r="M798" s="251">
        <f t="shared" si="36"/>
        <v>4.2056022098631504E-2</v>
      </c>
      <c r="N798" s="251">
        <f t="shared" si="37"/>
        <v>4.3970539490043141E-2</v>
      </c>
      <c r="O798" s="250">
        <v>69649.440000000002</v>
      </c>
      <c r="P798" s="251">
        <f t="shared" si="38"/>
        <v>2.8781292780068635E-2</v>
      </c>
      <c r="Q798" s="251" t="s">
        <v>805</v>
      </c>
      <c r="R798" s="258"/>
      <c r="S798" s="258" t="s">
        <v>904</v>
      </c>
      <c r="T798" s="258" t="s">
        <v>807</v>
      </c>
      <c r="U798" s="282" t="s">
        <v>808</v>
      </c>
      <c r="V798" s="285">
        <v>106</v>
      </c>
      <c r="W798" s="286" t="s">
        <v>824</v>
      </c>
      <c r="X798" s="286" t="s">
        <v>824</v>
      </c>
      <c r="Y798" s="257"/>
    </row>
    <row r="799" spans="1:25" ht="12.75" customHeight="1" x14ac:dyDescent="0.2">
      <c r="A799" s="229" t="s">
        <v>705</v>
      </c>
      <c r="B799" s="247"/>
      <c r="C799" s="280">
        <v>786</v>
      </c>
      <c r="D799" s="249" t="s">
        <v>2454</v>
      </c>
      <c r="E799" s="249" t="s">
        <v>2455</v>
      </c>
      <c r="F799" s="249" t="s">
        <v>1116</v>
      </c>
      <c r="G799" s="281" t="s">
        <v>804</v>
      </c>
      <c r="H799" s="250">
        <v>115269.93</v>
      </c>
      <c r="I799" s="250"/>
      <c r="J799" s="250">
        <v>131600.81289999999</v>
      </c>
      <c r="K799" s="250"/>
      <c r="L799" s="250">
        <v>137395.54</v>
      </c>
      <c r="M799" s="251">
        <f t="shared" si="36"/>
        <v>0.14167513505039864</v>
      </c>
      <c r="N799" s="251">
        <f t="shared" si="37"/>
        <v>4.4032608707389058E-2</v>
      </c>
      <c r="O799" s="250">
        <v>156534.78</v>
      </c>
      <c r="P799" s="251">
        <f t="shared" si="38"/>
        <v>0.13930030043187711</v>
      </c>
      <c r="Q799" s="251" t="s">
        <v>805</v>
      </c>
      <c r="R799" s="258"/>
      <c r="S799" s="258" t="s">
        <v>806</v>
      </c>
      <c r="T799" s="258" t="s">
        <v>807</v>
      </c>
      <c r="U799" s="282" t="s">
        <v>808</v>
      </c>
      <c r="V799" s="285">
        <v>304</v>
      </c>
      <c r="W799" s="286" t="s">
        <v>815</v>
      </c>
      <c r="X799" s="286" t="s">
        <v>816</v>
      </c>
      <c r="Y799" s="257"/>
    </row>
    <row r="800" spans="1:25" ht="12.75" customHeight="1" x14ac:dyDescent="0.2">
      <c r="A800" s="229" t="s">
        <v>705</v>
      </c>
      <c r="B800" s="247"/>
      <c r="C800" s="280">
        <v>787</v>
      </c>
      <c r="D800" s="296" t="s">
        <v>2456</v>
      </c>
      <c r="E800" s="296" t="s">
        <v>2457</v>
      </c>
      <c r="F800" s="296" t="s">
        <v>1069</v>
      </c>
      <c r="G800" s="297" t="s">
        <v>707</v>
      </c>
      <c r="H800" s="250">
        <v>0</v>
      </c>
      <c r="I800" s="250"/>
      <c r="J800" s="250">
        <v>0</v>
      </c>
      <c r="K800" s="250"/>
      <c r="L800" s="250">
        <v>0</v>
      </c>
      <c r="M800" s="251" t="str">
        <f t="shared" si="36"/>
        <v>NA</v>
      </c>
      <c r="N800" s="251" t="str">
        <f t="shared" si="37"/>
        <v>NA</v>
      </c>
      <c r="O800" s="250">
        <v>0</v>
      </c>
      <c r="P800" s="251" t="str">
        <f t="shared" si="38"/>
        <v>NA</v>
      </c>
      <c r="Q800" s="298" t="s">
        <v>848</v>
      </c>
      <c r="R800" s="299" t="s">
        <v>849</v>
      </c>
      <c r="S800" s="299" t="s">
        <v>832</v>
      </c>
      <c r="T800" s="299" t="s">
        <v>832</v>
      </c>
      <c r="U800" s="299" t="s">
        <v>832</v>
      </c>
      <c r="V800" s="283" t="s">
        <v>809</v>
      </c>
      <c r="W800" s="284" t="s">
        <v>809</v>
      </c>
      <c r="X800" s="284" t="s">
        <v>809</v>
      </c>
      <c r="Y800" s="257"/>
    </row>
    <row r="801" spans="1:25" ht="12.75" customHeight="1" x14ac:dyDescent="0.2">
      <c r="A801" s="229" t="s">
        <v>705</v>
      </c>
      <c r="B801" s="247"/>
      <c r="C801" s="280">
        <v>788</v>
      </c>
      <c r="D801" s="249" t="s">
        <v>2458</v>
      </c>
      <c r="E801" s="249" t="s">
        <v>2459</v>
      </c>
      <c r="F801" s="249" t="s">
        <v>866</v>
      </c>
      <c r="G801" s="281" t="s">
        <v>813</v>
      </c>
      <c r="H801" s="250">
        <v>12991.960000000001</v>
      </c>
      <c r="I801" s="250"/>
      <c r="J801" s="250">
        <v>12445.5723</v>
      </c>
      <c r="K801" s="250"/>
      <c r="L801" s="250">
        <v>22338.54</v>
      </c>
      <c r="M801" s="251">
        <f t="shared" si="36"/>
        <v>4.2055832992096732E-2</v>
      </c>
      <c r="N801" s="251">
        <f t="shared" si="37"/>
        <v>0.79489857609842507</v>
      </c>
      <c r="O801" s="250">
        <v>23249.21</v>
      </c>
      <c r="P801" s="251">
        <f t="shared" si="38"/>
        <v>4.0766764524449592E-2</v>
      </c>
      <c r="Q801" s="251" t="s">
        <v>805</v>
      </c>
      <c r="R801" s="258"/>
      <c r="S801" s="258" t="s">
        <v>806</v>
      </c>
      <c r="T801" s="258" t="s">
        <v>807</v>
      </c>
      <c r="U801" s="282" t="s">
        <v>814</v>
      </c>
      <c r="V801" s="285">
        <v>59</v>
      </c>
      <c r="W801" s="286" t="s">
        <v>816</v>
      </c>
      <c r="X801" s="286" t="s">
        <v>912</v>
      </c>
      <c r="Y801" s="257"/>
    </row>
    <row r="802" spans="1:25" ht="12.75" customHeight="1" x14ac:dyDescent="0.2">
      <c r="A802" s="229" t="s">
        <v>705</v>
      </c>
      <c r="B802" s="247"/>
      <c r="C802" s="280">
        <v>789</v>
      </c>
      <c r="D802" s="249" t="s">
        <v>2460</v>
      </c>
      <c r="E802" s="249" t="s">
        <v>2461</v>
      </c>
      <c r="F802" s="249" t="s">
        <v>877</v>
      </c>
      <c r="G802" s="281" t="s">
        <v>813</v>
      </c>
      <c r="H802" s="250">
        <v>27166.080000000002</v>
      </c>
      <c r="I802" s="250"/>
      <c r="J802" s="250">
        <v>29761.3053</v>
      </c>
      <c r="K802" s="250"/>
      <c r="L802" s="250">
        <v>18837.75</v>
      </c>
      <c r="M802" s="251">
        <f t="shared" si="36"/>
        <v>9.5531828662802951E-2</v>
      </c>
      <c r="N802" s="251">
        <f t="shared" si="37"/>
        <v>0.36703885094717265</v>
      </c>
      <c r="O802" s="250">
        <v>19293.900000000001</v>
      </c>
      <c r="P802" s="251">
        <f t="shared" si="38"/>
        <v>2.4214675319504796E-2</v>
      </c>
      <c r="Q802" s="251" t="s">
        <v>805</v>
      </c>
      <c r="R802" s="258"/>
      <c r="S802" s="258" t="s">
        <v>806</v>
      </c>
      <c r="T802" s="258" t="s">
        <v>807</v>
      </c>
      <c r="U802" s="282" t="s">
        <v>814</v>
      </c>
      <c r="V802" s="285">
        <v>102</v>
      </c>
      <c r="W802" s="286" t="s">
        <v>815</v>
      </c>
      <c r="X802" s="286" t="s">
        <v>816</v>
      </c>
      <c r="Y802" s="257"/>
    </row>
    <row r="803" spans="1:25" ht="12.75" customHeight="1" x14ac:dyDescent="0.2">
      <c r="A803" s="229" t="s">
        <v>705</v>
      </c>
      <c r="B803" s="247"/>
      <c r="C803" s="280">
        <v>790</v>
      </c>
      <c r="D803" s="249" t="s">
        <v>2462</v>
      </c>
      <c r="E803" s="249" t="s">
        <v>2463</v>
      </c>
      <c r="F803" s="249" t="s">
        <v>886</v>
      </c>
      <c r="G803" s="281" t="s">
        <v>813</v>
      </c>
      <c r="H803" s="250">
        <v>71612.800000000003</v>
      </c>
      <c r="I803" s="250"/>
      <c r="J803" s="250">
        <v>68601.046700000006</v>
      </c>
      <c r="K803" s="250"/>
      <c r="L803" s="250">
        <v>22542.639999999999</v>
      </c>
      <c r="M803" s="251">
        <f t="shared" si="36"/>
        <v>4.2056075170919117E-2</v>
      </c>
      <c r="N803" s="251">
        <f t="shared" si="37"/>
        <v>0.67139510132284907</v>
      </c>
      <c r="O803" s="250">
        <v>25412.39</v>
      </c>
      <c r="P803" s="251">
        <f t="shared" si="38"/>
        <v>0.12730319075316823</v>
      </c>
      <c r="Q803" s="251" t="s">
        <v>805</v>
      </c>
      <c r="R803" s="258"/>
      <c r="S803" s="258" t="s">
        <v>806</v>
      </c>
      <c r="T803" s="258" t="s">
        <v>807</v>
      </c>
      <c r="U803" s="282" t="s">
        <v>823</v>
      </c>
      <c r="V803" s="285">
        <v>824</v>
      </c>
      <c r="W803" s="286" t="s">
        <v>824</v>
      </c>
      <c r="X803" s="286" t="s">
        <v>824</v>
      </c>
      <c r="Y803" s="257"/>
    </row>
    <row r="804" spans="1:25" ht="12.75" customHeight="1" x14ac:dyDescent="0.2">
      <c r="A804" s="229" t="s">
        <v>705</v>
      </c>
      <c r="B804" s="247"/>
      <c r="C804" s="280">
        <v>791</v>
      </c>
      <c r="D804" s="249" t="s">
        <v>2464</v>
      </c>
      <c r="E804" s="249" t="s">
        <v>2463</v>
      </c>
      <c r="F804" s="249" t="s">
        <v>1002</v>
      </c>
      <c r="G804" s="297" t="s">
        <v>707</v>
      </c>
      <c r="H804" s="250">
        <v>0</v>
      </c>
      <c r="I804" s="250"/>
      <c r="J804" s="250">
        <v>0</v>
      </c>
      <c r="K804" s="250"/>
      <c r="L804" s="250">
        <v>0</v>
      </c>
      <c r="M804" s="251" t="str">
        <f t="shared" si="36"/>
        <v>NA</v>
      </c>
      <c r="N804" s="251" t="str">
        <f t="shared" si="37"/>
        <v>NA</v>
      </c>
      <c r="O804" s="250">
        <v>0</v>
      </c>
      <c r="P804" s="251" t="str">
        <f t="shared" si="38"/>
        <v>NA</v>
      </c>
      <c r="Q804" s="298" t="s">
        <v>848</v>
      </c>
      <c r="R804" s="299" t="s">
        <v>849</v>
      </c>
      <c r="S804" s="299" t="s">
        <v>832</v>
      </c>
      <c r="T804" s="299" t="s">
        <v>832</v>
      </c>
      <c r="U804" s="299" t="s">
        <v>832</v>
      </c>
      <c r="V804" s="299" t="s">
        <v>832</v>
      </c>
      <c r="W804" s="299" t="s">
        <v>832</v>
      </c>
      <c r="X804" s="299" t="s">
        <v>832</v>
      </c>
      <c r="Y804" s="257"/>
    </row>
    <row r="805" spans="1:25" ht="12.75" customHeight="1" x14ac:dyDescent="0.2">
      <c r="A805" s="229" t="s">
        <v>705</v>
      </c>
      <c r="B805" s="247"/>
      <c r="C805" s="280">
        <v>792</v>
      </c>
      <c r="D805" s="249" t="s">
        <v>2465</v>
      </c>
      <c r="E805" s="249" t="s">
        <v>2463</v>
      </c>
      <c r="F805" s="249" t="s">
        <v>803</v>
      </c>
      <c r="G805" s="281" t="s">
        <v>804</v>
      </c>
      <c r="H805" s="250">
        <v>85001.87999999999</v>
      </c>
      <c r="I805" s="250"/>
      <c r="J805" s="250">
        <v>69156.474199999997</v>
      </c>
      <c r="K805" s="250"/>
      <c r="L805" s="250">
        <v>59141.049999999996</v>
      </c>
      <c r="M805" s="251">
        <f t="shared" si="36"/>
        <v>0.18641241581950888</v>
      </c>
      <c r="N805" s="251">
        <f t="shared" si="37"/>
        <v>0.14482265494095997</v>
      </c>
      <c r="O805" s="250">
        <v>60941.64</v>
      </c>
      <c r="P805" s="251">
        <f t="shared" si="38"/>
        <v>3.0445688739040039E-2</v>
      </c>
      <c r="Q805" s="251" t="s">
        <v>805</v>
      </c>
      <c r="R805" s="258"/>
      <c r="S805" s="258" t="s">
        <v>806</v>
      </c>
      <c r="T805" s="258" t="s">
        <v>807</v>
      </c>
      <c r="U805" s="282" t="s">
        <v>1103</v>
      </c>
      <c r="V805" s="285">
        <v>808</v>
      </c>
      <c r="W805" s="286" t="s">
        <v>815</v>
      </c>
      <c r="X805" s="286" t="s">
        <v>816</v>
      </c>
      <c r="Y805" s="257"/>
    </row>
    <row r="806" spans="1:25" ht="12.75" customHeight="1" x14ac:dyDescent="0.2">
      <c r="A806" s="229" t="s">
        <v>705</v>
      </c>
      <c r="B806" s="247"/>
      <c r="C806" s="280">
        <v>793</v>
      </c>
      <c r="D806" s="249" t="s">
        <v>2466</v>
      </c>
      <c r="E806" s="249" t="s">
        <v>2463</v>
      </c>
      <c r="F806" s="249" t="s">
        <v>877</v>
      </c>
      <c r="G806" s="281" t="s">
        <v>813</v>
      </c>
      <c r="H806" s="250">
        <v>24917.34</v>
      </c>
      <c r="I806" s="250"/>
      <c r="J806" s="250">
        <v>25314.0118</v>
      </c>
      <c r="K806" s="250"/>
      <c r="L806" s="250">
        <v>67805.94</v>
      </c>
      <c r="M806" s="251">
        <f t="shared" si="36"/>
        <v>1.5919508262117868E-2</v>
      </c>
      <c r="N806" s="251">
        <f t="shared" si="37"/>
        <v>1.678593205048597</v>
      </c>
      <c r="O806" s="250">
        <v>72650.240000000005</v>
      </c>
      <c r="P806" s="251">
        <f t="shared" si="38"/>
        <v>7.1443593289909443E-2</v>
      </c>
      <c r="Q806" s="251" t="s">
        <v>805</v>
      </c>
      <c r="R806" s="258"/>
      <c r="S806" s="258" t="s">
        <v>806</v>
      </c>
      <c r="T806" s="258" t="s">
        <v>807</v>
      </c>
      <c r="U806" s="282" t="s">
        <v>823</v>
      </c>
      <c r="V806" s="285">
        <v>824</v>
      </c>
      <c r="W806" s="286" t="s">
        <v>816</v>
      </c>
      <c r="X806" s="286" t="s">
        <v>824</v>
      </c>
      <c r="Y806" s="257"/>
    </row>
    <row r="807" spans="1:25" ht="12.75" customHeight="1" x14ac:dyDescent="0.2">
      <c r="A807" s="229" t="s">
        <v>705</v>
      </c>
      <c r="B807" s="247"/>
      <c r="C807" s="280">
        <v>794</v>
      </c>
      <c r="D807" s="296" t="s">
        <v>2467</v>
      </c>
      <c r="E807" s="296" t="s">
        <v>2468</v>
      </c>
      <c r="F807" s="296" t="s">
        <v>1002</v>
      </c>
      <c r="G807" s="297" t="s">
        <v>707</v>
      </c>
      <c r="H807" s="250">
        <v>0</v>
      </c>
      <c r="I807" s="250"/>
      <c r="J807" s="250">
        <v>0</v>
      </c>
      <c r="K807" s="250"/>
      <c r="L807" s="250">
        <v>0</v>
      </c>
      <c r="M807" s="251" t="str">
        <f t="shared" si="36"/>
        <v>NA</v>
      </c>
      <c r="N807" s="251" t="str">
        <f t="shared" si="37"/>
        <v>NA</v>
      </c>
      <c r="O807" s="250">
        <v>0</v>
      </c>
      <c r="P807" s="251" t="str">
        <f t="shared" si="38"/>
        <v>NA</v>
      </c>
      <c r="Q807" s="298" t="s">
        <v>848</v>
      </c>
      <c r="R807" s="299" t="s">
        <v>849</v>
      </c>
      <c r="S807" s="299" t="s">
        <v>832</v>
      </c>
      <c r="T807" s="299" t="s">
        <v>832</v>
      </c>
      <c r="U807" s="299" t="s">
        <v>832</v>
      </c>
      <c r="V807" s="283" t="s">
        <v>809</v>
      </c>
      <c r="W807" s="284" t="s">
        <v>809</v>
      </c>
      <c r="X807" s="284" t="s">
        <v>809</v>
      </c>
      <c r="Y807" s="257"/>
    </row>
    <row r="808" spans="1:25" ht="12.75" customHeight="1" x14ac:dyDescent="0.2">
      <c r="A808" s="229" t="s">
        <v>705</v>
      </c>
      <c r="B808" s="247"/>
      <c r="C808" s="280">
        <v>795</v>
      </c>
      <c r="D808" s="249" t="s">
        <v>2469</v>
      </c>
      <c r="E808" s="249" t="s">
        <v>2470</v>
      </c>
      <c r="F808" s="249" t="s">
        <v>803</v>
      </c>
      <c r="G808" s="281" t="s">
        <v>804</v>
      </c>
      <c r="H808" s="250">
        <v>115114.34000000003</v>
      </c>
      <c r="I808" s="250"/>
      <c r="J808" s="250">
        <v>119044.3462</v>
      </c>
      <c r="K808" s="250"/>
      <c r="L808" s="250">
        <v>143580.5</v>
      </c>
      <c r="M808" s="251">
        <f t="shared" si="36"/>
        <v>3.4140022867698093E-2</v>
      </c>
      <c r="N808" s="251">
        <f t="shared" si="37"/>
        <v>0.20610935826198859</v>
      </c>
      <c r="O808" s="250">
        <v>150219.50999999998</v>
      </c>
      <c r="P808" s="251">
        <f t="shared" si="38"/>
        <v>4.6238939131706465E-2</v>
      </c>
      <c r="Q808" s="251" t="s">
        <v>805</v>
      </c>
      <c r="R808" s="258"/>
      <c r="S808" s="258" t="s">
        <v>806</v>
      </c>
      <c r="T808" s="258" t="s">
        <v>807</v>
      </c>
      <c r="U808" s="282" t="s">
        <v>1103</v>
      </c>
      <c r="V808" s="285">
        <v>824</v>
      </c>
      <c r="W808" s="286" t="s">
        <v>816</v>
      </c>
      <c r="X808" s="286" t="s">
        <v>824</v>
      </c>
      <c r="Y808" s="257"/>
    </row>
    <row r="809" spans="1:25" ht="12.75" customHeight="1" x14ac:dyDescent="0.2">
      <c r="A809" s="229" t="s">
        <v>705</v>
      </c>
      <c r="B809" s="247"/>
      <c r="C809" s="280">
        <v>796</v>
      </c>
      <c r="D809" s="249" t="s">
        <v>2471</v>
      </c>
      <c r="E809" s="249" t="s">
        <v>2472</v>
      </c>
      <c r="F809" s="249" t="s">
        <v>877</v>
      </c>
      <c r="G809" s="281" t="s">
        <v>813</v>
      </c>
      <c r="H809" s="250">
        <v>125178.05999999998</v>
      </c>
      <c r="I809" s="250"/>
      <c r="J809" s="250">
        <v>122670.14370000002</v>
      </c>
      <c r="K809" s="250"/>
      <c r="L809" s="250">
        <v>124372.59</v>
      </c>
      <c r="M809" s="251">
        <f t="shared" si="36"/>
        <v>2.0034791240573373E-2</v>
      </c>
      <c r="N809" s="251">
        <f t="shared" si="37"/>
        <v>1.38782449310849E-2</v>
      </c>
      <c r="O809" s="250">
        <v>129365.62</v>
      </c>
      <c r="P809" s="251">
        <f t="shared" si="38"/>
        <v>4.0145742723537388E-2</v>
      </c>
      <c r="Q809" s="251" t="s">
        <v>805</v>
      </c>
      <c r="R809" s="258"/>
      <c r="S809" s="258" t="s">
        <v>806</v>
      </c>
      <c r="T809" s="258" t="s">
        <v>807</v>
      </c>
      <c r="U809" s="282" t="s">
        <v>814</v>
      </c>
      <c r="V809" s="285">
        <v>205</v>
      </c>
      <c r="W809" s="286" t="s">
        <v>824</v>
      </c>
      <c r="X809" s="286" t="s">
        <v>824</v>
      </c>
      <c r="Y809" s="257"/>
    </row>
    <row r="810" spans="1:25" ht="12.75" customHeight="1" x14ac:dyDescent="0.2">
      <c r="A810" s="229" t="s">
        <v>705</v>
      </c>
      <c r="B810" s="247"/>
      <c r="C810" s="280">
        <v>797</v>
      </c>
      <c r="D810" s="249" t="s">
        <v>2473</v>
      </c>
      <c r="E810" s="249" t="s">
        <v>2472</v>
      </c>
      <c r="F810" s="249" t="s">
        <v>852</v>
      </c>
      <c r="G810" s="297" t="s">
        <v>707</v>
      </c>
      <c r="H810" s="250">
        <v>0</v>
      </c>
      <c r="I810" s="250"/>
      <c r="J810" s="250">
        <v>0</v>
      </c>
      <c r="K810" s="250"/>
      <c r="L810" s="250">
        <v>0</v>
      </c>
      <c r="M810" s="251" t="str">
        <f t="shared" si="36"/>
        <v>NA</v>
      </c>
      <c r="N810" s="251" t="str">
        <f t="shared" si="37"/>
        <v>NA</v>
      </c>
      <c r="O810" s="250">
        <v>0</v>
      </c>
      <c r="P810" s="251" t="str">
        <f t="shared" si="38"/>
        <v>NA</v>
      </c>
      <c r="Q810" s="298" t="s">
        <v>848</v>
      </c>
      <c r="R810" s="299" t="s">
        <v>849</v>
      </c>
      <c r="S810" s="299" t="s">
        <v>832</v>
      </c>
      <c r="T810" s="299" t="s">
        <v>832</v>
      </c>
      <c r="U810" s="299" t="s">
        <v>832</v>
      </c>
      <c r="V810" s="299" t="s">
        <v>832</v>
      </c>
      <c r="W810" s="299" t="s">
        <v>832</v>
      </c>
      <c r="X810" s="299" t="s">
        <v>832</v>
      </c>
      <c r="Y810" s="257"/>
    </row>
    <row r="811" spans="1:25" ht="12.75" customHeight="1" x14ac:dyDescent="0.2">
      <c r="A811" s="229" t="s">
        <v>705</v>
      </c>
      <c r="B811" s="247"/>
      <c r="C811" s="280">
        <v>798</v>
      </c>
      <c r="D811" s="249" t="s">
        <v>2474</v>
      </c>
      <c r="E811" s="249" t="s">
        <v>2475</v>
      </c>
      <c r="F811" s="249" t="s">
        <v>822</v>
      </c>
      <c r="G811" s="281" t="s">
        <v>813</v>
      </c>
      <c r="H811" s="250">
        <v>380716.95999999996</v>
      </c>
      <c r="I811" s="250"/>
      <c r="J811" s="250">
        <v>313259.95640000002</v>
      </c>
      <c r="K811" s="250"/>
      <c r="L811" s="250">
        <v>283259.71000000002</v>
      </c>
      <c r="M811" s="251">
        <f t="shared" si="36"/>
        <v>0.17718413069908928</v>
      </c>
      <c r="N811" s="251">
        <f t="shared" si="37"/>
        <v>9.5767894322544192E-2</v>
      </c>
      <c r="O811" s="250">
        <v>297613.18</v>
      </c>
      <c r="P811" s="251">
        <f t="shared" si="38"/>
        <v>5.0672472975418818E-2</v>
      </c>
      <c r="Q811" s="251" t="s">
        <v>805</v>
      </c>
      <c r="R811" s="258"/>
      <c r="S811" s="258" t="s">
        <v>925</v>
      </c>
      <c r="T811" s="258" t="s">
        <v>908</v>
      </c>
      <c r="U811" s="282" t="s">
        <v>823</v>
      </c>
      <c r="V811" s="285">
        <v>1528</v>
      </c>
      <c r="W811" s="286" t="s">
        <v>824</v>
      </c>
      <c r="X811" s="286" t="s">
        <v>824</v>
      </c>
      <c r="Y811" s="257"/>
    </row>
    <row r="812" spans="1:25" ht="12.75" customHeight="1" x14ac:dyDescent="0.2">
      <c r="B812" s="247"/>
      <c r="C812" s="280">
        <v>799</v>
      </c>
      <c r="D812" s="249" t="s">
        <v>2476</v>
      </c>
      <c r="E812" s="249" t="s">
        <v>2477</v>
      </c>
      <c r="F812" s="249" t="s">
        <v>915</v>
      </c>
      <c r="G812" s="281" t="s">
        <v>813</v>
      </c>
      <c r="H812" s="250">
        <v>12156.24</v>
      </c>
      <c r="I812" s="250"/>
      <c r="J812" s="250">
        <v>11644.9869</v>
      </c>
      <c r="K812" s="250"/>
      <c r="L812" s="250">
        <v>19388.25</v>
      </c>
      <c r="M812" s="251">
        <f t="shared" si="36"/>
        <v>4.2056844879666731E-2</v>
      </c>
      <c r="N812" s="251">
        <f t="shared" si="37"/>
        <v>0.6649439081807812</v>
      </c>
      <c r="O812" s="250">
        <v>20297.39</v>
      </c>
      <c r="P812" s="251">
        <f t="shared" si="38"/>
        <v>4.6891287248720201E-2</v>
      </c>
      <c r="Q812" s="251" t="s">
        <v>805</v>
      </c>
      <c r="R812" s="258"/>
      <c r="S812" s="258" t="s">
        <v>806</v>
      </c>
      <c r="T812" s="258" t="s">
        <v>807</v>
      </c>
      <c r="U812" s="282" t="s">
        <v>814</v>
      </c>
      <c r="V812" s="285">
        <v>34</v>
      </c>
      <c r="W812" s="286" t="s">
        <v>824</v>
      </c>
      <c r="X812" s="286" t="s">
        <v>824</v>
      </c>
      <c r="Y812" s="257"/>
    </row>
    <row r="813" spans="1:25" ht="12.75" customHeight="1" x14ac:dyDescent="0.2">
      <c r="A813" s="229" t="s">
        <v>705</v>
      </c>
      <c r="B813" s="247"/>
      <c r="C813" s="280">
        <v>800</v>
      </c>
      <c r="D813" s="249" t="s">
        <v>2478</v>
      </c>
      <c r="E813" s="249" t="s">
        <v>2479</v>
      </c>
      <c r="F813" s="249" t="s">
        <v>803</v>
      </c>
      <c r="G813" s="281" t="s">
        <v>804</v>
      </c>
      <c r="H813" s="250">
        <v>354436.6</v>
      </c>
      <c r="I813" s="250"/>
      <c r="J813" s="250">
        <v>336518.54889999999</v>
      </c>
      <c r="K813" s="250"/>
      <c r="L813" s="250">
        <v>397049.65</v>
      </c>
      <c r="M813" s="251">
        <f t="shared" si="36"/>
        <v>5.0553614101929607E-2</v>
      </c>
      <c r="N813" s="251">
        <f t="shared" si="37"/>
        <v>0.1798744862589654</v>
      </c>
      <c r="O813" s="250">
        <v>436533.74000000005</v>
      </c>
      <c r="P813" s="251">
        <f t="shared" si="38"/>
        <v>9.9443709369848393E-2</v>
      </c>
      <c r="Q813" s="251" t="s">
        <v>805</v>
      </c>
      <c r="R813" s="258"/>
      <c r="S813" s="258" t="s">
        <v>806</v>
      </c>
      <c r="T813" s="258" t="s">
        <v>807</v>
      </c>
      <c r="U813" s="282" t="s">
        <v>808</v>
      </c>
      <c r="V813" s="285">
        <v>287</v>
      </c>
      <c r="W813" s="286" t="s">
        <v>815</v>
      </c>
      <c r="X813" s="286" t="s">
        <v>816</v>
      </c>
      <c r="Y813" s="257"/>
    </row>
    <row r="814" spans="1:25" ht="12.75" customHeight="1" x14ac:dyDescent="0.2">
      <c r="A814" s="229" t="s">
        <v>705</v>
      </c>
      <c r="B814" s="247"/>
      <c r="C814" s="280">
        <v>801</v>
      </c>
      <c r="D814" s="249" t="s">
        <v>2480</v>
      </c>
      <c r="E814" s="249" t="s">
        <v>2481</v>
      </c>
      <c r="F814" s="249" t="s">
        <v>931</v>
      </c>
      <c r="G814" s="281" t="s">
        <v>813</v>
      </c>
      <c r="H814" s="250">
        <v>208424.18</v>
      </c>
      <c r="I814" s="250"/>
      <c r="J814" s="250">
        <v>199658.66940000001</v>
      </c>
      <c r="K814" s="250"/>
      <c r="L814" s="250">
        <v>208426.34</v>
      </c>
      <c r="M814" s="251">
        <f t="shared" si="36"/>
        <v>4.205611172369722E-2</v>
      </c>
      <c r="N814" s="251">
        <f t="shared" si="37"/>
        <v>4.3913297761364239E-2</v>
      </c>
      <c r="O814" s="250">
        <v>219405.94000000003</v>
      </c>
      <c r="P814" s="251">
        <f t="shared" si="38"/>
        <v>5.2678562603939764E-2</v>
      </c>
      <c r="Q814" s="251" t="s">
        <v>805</v>
      </c>
      <c r="R814" s="258"/>
      <c r="S814" s="258" t="s">
        <v>806</v>
      </c>
      <c r="T814" s="299" t="s">
        <v>809</v>
      </c>
      <c r="U814" s="282" t="s">
        <v>823</v>
      </c>
      <c r="V814" s="285">
        <v>824</v>
      </c>
      <c r="W814" s="286" t="s">
        <v>815</v>
      </c>
      <c r="X814" s="286" t="s">
        <v>816</v>
      </c>
      <c r="Y814" s="257"/>
    </row>
    <row r="815" spans="1:25" ht="12.75" customHeight="1" x14ac:dyDescent="0.2">
      <c r="A815" s="229" t="s">
        <v>705</v>
      </c>
      <c r="B815" s="247"/>
      <c r="C815" s="280">
        <v>802</v>
      </c>
      <c r="D815" s="249" t="s">
        <v>2482</v>
      </c>
      <c r="E815" s="249" t="s">
        <v>2483</v>
      </c>
      <c r="F815" s="249" t="s">
        <v>931</v>
      </c>
      <c r="G815" s="281" t="s">
        <v>813</v>
      </c>
      <c r="H815" s="250">
        <v>63884.049999999996</v>
      </c>
      <c r="I815" s="250"/>
      <c r="J815" s="250">
        <v>61197.325799999999</v>
      </c>
      <c r="K815" s="250"/>
      <c r="L815" s="250">
        <v>28077.75</v>
      </c>
      <c r="M815" s="251">
        <f t="shared" si="36"/>
        <v>4.2056259739324559E-2</v>
      </c>
      <c r="N815" s="251">
        <f t="shared" si="37"/>
        <v>0.54119318723564225</v>
      </c>
      <c r="O815" s="250">
        <v>29085.39</v>
      </c>
      <c r="P815" s="251">
        <f t="shared" si="38"/>
        <v>3.5887490984854532E-2</v>
      </c>
      <c r="Q815" s="251" t="s">
        <v>805</v>
      </c>
      <c r="R815" s="258"/>
      <c r="S815" s="258" t="s">
        <v>823</v>
      </c>
      <c r="T815" s="258" t="s">
        <v>807</v>
      </c>
      <c r="U815" s="282" t="s">
        <v>823</v>
      </c>
      <c r="V815" s="285">
        <v>824</v>
      </c>
      <c r="W815" s="286" t="s">
        <v>815</v>
      </c>
      <c r="X815" s="286" t="s">
        <v>815</v>
      </c>
      <c r="Y815" s="257"/>
    </row>
    <row r="816" spans="1:25" ht="12.75" customHeight="1" x14ac:dyDescent="0.2">
      <c r="A816" s="229" t="s">
        <v>705</v>
      </c>
      <c r="B816" s="247"/>
      <c r="C816" s="280">
        <v>803</v>
      </c>
      <c r="D816" s="249" t="s">
        <v>2484</v>
      </c>
      <c r="E816" s="249" t="s">
        <v>2485</v>
      </c>
      <c r="F816" s="249" t="s">
        <v>877</v>
      </c>
      <c r="G816" s="281" t="s">
        <v>813</v>
      </c>
      <c r="H816" s="250">
        <v>171505.08</v>
      </c>
      <c r="I816" s="250"/>
      <c r="J816" s="250">
        <v>164292.23809999999</v>
      </c>
      <c r="K816" s="250"/>
      <c r="L816" s="250">
        <v>171497.34</v>
      </c>
      <c r="M816" s="251">
        <f t="shared" si="36"/>
        <v>4.2056141427414276E-2</v>
      </c>
      <c r="N816" s="251">
        <f t="shared" si="37"/>
        <v>4.3855400494419397E-2</v>
      </c>
      <c r="O816" s="250">
        <v>179259.27999999997</v>
      </c>
      <c r="P816" s="251">
        <f t="shared" si="38"/>
        <v>4.5259827353590285E-2</v>
      </c>
      <c r="Q816" s="251" t="s">
        <v>805</v>
      </c>
      <c r="R816" s="258"/>
      <c r="S816" s="258" t="s">
        <v>806</v>
      </c>
      <c r="T816" s="258" t="s">
        <v>807</v>
      </c>
      <c r="U816" s="282" t="s">
        <v>814</v>
      </c>
      <c r="V816" s="285">
        <v>824</v>
      </c>
      <c r="W816" s="286" t="s">
        <v>874</v>
      </c>
      <c r="X816" s="286" t="s">
        <v>816</v>
      </c>
      <c r="Y816" s="257"/>
    </row>
    <row r="817" spans="1:25" ht="12.75" customHeight="1" x14ac:dyDescent="0.2">
      <c r="A817" s="229" t="s">
        <v>705</v>
      </c>
      <c r="B817" s="247"/>
      <c r="C817" s="280">
        <v>804</v>
      </c>
      <c r="D817" s="249" t="s">
        <v>2486</v>
      </c>
      <c r="E817" s="249" t="s">
        <v>2487</v>
      </c>
      <c r="F817" s="249" t="s">
        <v>819</v>
      </c>
      <c r="G817" s="281" t="s">
        <v>813</v>
      </c>
      <c r="H817" s="250">
        <v>82491.660000000018</v>
      </c>
      <c r="I817" s="250"/>
      <c r="J817" s="250">
        <v>53079.675100000008</v>
      </c>
      <c r="K817" s="250"/>
      <c r="L817" s="250">
        <v>55876.470000000008</v>
      </c>
      <c r="M817" s="251">
        <f t="shared" si="36"/>
        <v>0.35654495133204983</v>
      </c>
      <c r="N817" s="251">
        <f t="shared" si="37"/>
        <v>5.2690505258951754E-2</v>
      </c>
      <c r="O817" s="250">
        <v>57849.3</v>
      </c>
      <c r="P817" s="251">
        <f t="shared" si="38"/>
        <v>3.5306990581187289E-2</v>
      </c>
      <c r="Q817" s="251" t="s">
        <v>805</v>
      </c>
      <c r="R817" s="258"/>
      <c r="S817" s="258" t="s">
        <v>904</v>
      </c>
      <c r="T817" s="258" t="s">
        <v>807</v>
      </c>
      <c r="U817" s="282" t="s">
        <v>814</v>
      </c>
      <c r="V817" s="285">
        <v>105</v>
      </c>
      <c r="W817" s="286" t="s">
        <v>824</v>
      </c>
      <c r="X817" s="286" t="s">
        <v>824</v>
      </c>
      <c r="Y817" s="257"/>
    </row>
    <row r="818" spans="1:25" ht="12.75" customHeight="1" x14ac:dyDescent="0.2">
      <c r="A818" s="229" t="s">
        <v>705</v>
      </c>
      <c r="B818" s="247"/>
      <c r="C818" s="280">
        <v>805</v>
      </c>
      <c r="D818" s="249" t="s">
        <v>2488</v>
      </c>
      <c r="E818" s="249" t="s">
        <v>2489</v>
      </c>
      <c r="F818" s="249" t="s">
        <v>890</v>
      </c>
      <c r="G818" s="281" t="s">
        <v>813</v>
      </c>
      <c r="H818" s="250">
        <v>40618.07</v>
      </c>
      <c r="I818" s="250"/>
      <c r="J818" s="250">
        <v>38909.8318</v>
      </c>
      <c r="K818" s="250"/>
      <c r="L818" s="250">
        <v>40634.93</v>
      </c>
      <c r="M818" s="251">
        <f t="shared" si="36"/>
        <v>4.2056114433797566E-2</v>
      </c>
      <c r="N818" s="251">
        <f t="shared" si="37"/>
        <v>4.4335791757393314E-2</v>
      </c>
      <c r="O818" s="250">
        <v>44108.579999999994</v>
      </c>
      <c r="P818" s="251">
        <f t="shared" si="38"/>
        <v>8.5484335767281844E-2</v>
      </c>
      <c r="Q818" s="251" t="s">
        <v>805</v>
      </c>
      <c r="R818" s="258"/>
      <c r="S818" s="258" t="s">
        <v>806</v>
      </c>
      <c r="T818" s="258" t="s">
        <v>807</v>
      </c>
      <c r="U818" s="282" t="s">
        <v>814</v>
      </c>
      <c r="V818" s="285">
        <v>307</v>
      </c>
      <c r="W818" s="286" t="s">
        <v>824</v>
      </c>
      <c r="X818" s="286" t="s">
        <v>824</v>
      </c>
      <c r="Y818" s="257"/>
    </row>
    <row r="819" spans="1:25" ht="12.75" customHeight="1" x14ac:dyDescent="0.2">
      <c r="A819" s="229" t="s">
        <v>705</v>
      </c>
      <c r="B819" s="247"/>
      <c r="C819" s="280">
        <v>806</v>
      </c>
      <c r="D819" s="249" t="s">
        <v>2490</v>
      </c>
      <c r="E819" s="249" t="s">
        <v>2491</v>
      </c>
      <c r="F819" s="249" t="s">
        <v>1106</v>
      </c>
      <c r="G819" s="281" t="s">
        <v>813</v>
      </c>
      <c r="H819" s="250">
        <v>275313.86</v>
      </c>
      <c r="I819" s="250"/>
      <c r="J819" s="250">
        <v>339480.46059999999</v>
      </c>
      <c r="K819" s="250"/>
      <c r="L819" s="250">
        <v>305778.62</v>
      </c>
      <c r="M819" s="251">
        <f t="shared" si="36"/>
        <v>0.23306709150058777</v>
      </c>
      <c r="N819" s="251">
        <f t="shared" si="37"/>
        <v>9.9274758083087139E-2</v>
      </c>
      <c r="O819" s="250">
        <v>317384.07000000007</v>
      </c>
      <c r="P819" s="251">
        <f t="shared" si="38"/>
        <v>3.7953765374440077E-2</v>
      </c>
      <c r="Q819" s="251" t="s">
        <v>805</v>
      </c>
      <c r="R819" s="258"/>
      <c r="S819" s="258" t="s">
        <v>806</v>
      </c>
      <c r="T819" s="258" t="s">
        <v>807</v>
      </c>
      <c r="U819" s="282" t="s">
        <v>823</v>
      </c>
      <c r="V819" s="285">
        <v>824</v>
      </c>
      <c r="W819" s="286" t="s">
        <v>824</v>
      </c>
      <c r="X819" s="286" t="s">
        <v>824</v>
      </c>
      <c r="Y819" s="257"/>
    </row>
    <row r="820" spans="1:25" ht="12.75" customHeight="1" x14ac:dyDescent="0.2">
      <c r="A820" s="229" t="s">
        <v>705</v>
      </c>
      <c r="B820" s="247"/>
      <c r="C820" s="318">
        <v>807</v>
      </c>
      <c r="D820" s="319" t="s">
        <v>988</v>
      </c>
      <c r="E820" s="319" t="s">
        <v>988</v>
      </c>
      <c r="F820" s="319"/>
      <c r="G820" s="320" t="s">
        <v>707</v>
      </c>
      <c r="H820" s="321">
        <v>0</v>
      </c>
      <c r="I820" s="321"/>
      <c r="J820" s="321">
        <v>0</v>
      </c>
      <c r="K820" s="321"/>
      <c r="L820" s="321">
        <v>0</v>
      </c>
      <c r="M820" s="322" t="str">
        <f t="shared" si="36"/>
        <v>NA</v>
      </c>
      <c r="N820" s="322" t="str">
        <f t="shared" si="37"/>
        <v>NA</v>
      </c>
      <c r="O820" s="321">
        <v>0</v>
      </c>
      <c r="P820" s="322" t="str">
        <f t="shared" si="38"/>
        <v>NA</v>
      </c>
      <c r="Q820" s="322" t="s">
        <v>707</v>
      </c>
      <c r="R820" s="323" t="s">
        <v>989</v>
      </c>
      <c r="S820" s="323" t="s">
        <v>809</v>
      </c>
      <c r="T820" s="323" t="s">
        <v>809</v>
      </c>
      <c r="U820" s="323" t="s">
        <v>989</v>
      </c>
      <c r="V820" s="323" t="s">
        <v>989</v>
      </c>
      <c r="W820" s="323" t="s">
        <v>989</v>
      </c>
      <c r="X820" s="323" t="s">
        <v>989</v>
      </c>
      <c r="Y820" s="257"/>
    </row>
    <row r="821" spans="1:25" ht="12.75" customHeight="1" x14ac:dyDescent="0.2">
      <c r="A821" s="229" t="s">
        <v>705</v>
      </c>
      <c r="B821" s="247"/>
      <c r="C821" s="280">
        <v>808</v>
      </c>
      <c r="D821" s="249" t="s">
        <v>2492</v>
      </c>
      <c r="E821" s="249" t="s">
        <v>2493</v>
      </c>
      <c r="F821" s="249" t="s">
        <v>852</v>
      </c>
      <c r="G821" s="297" t="s">
        <v>707</v>
      </c>
      <c r="H821" s="250">
        <v>0</v>
      </c>
      <c r="I821" s="250"/>
      <c r="J821" s="250">
        <v>0</v>
      </c>
      <c r="K821" s="250"/>
      <c r="L821" s="250">
        <v>0</v>
      </c>
      <c r="M821" s="251" t="str">
        <f t="shared" si="36"/>
        <v>NA</v>
      </c>
      <c r="N821" s="251" t="str">
        <f t="shared" si="37"/>
        <v>NA</v>
      </c>
      <c r="O821" s="250">
        <v>0</v>
      </c>
      <c r="P821" s="251" t="str">
        <f t="shared" si="38"/>
        <v>NA</v>
      </c>
      <c r="Q821" s="298" t="s">
        <v>848</v>
      </c>
      <c r="R821" s="299" t="s">
        <v>849</v>
      </c>
      <c r="S821" s="299" t="s">
        <v>832</v>
      </c>
      <c r="T821" s="299" t="s">
        <v>832</v>
      </c>
      <c r="U821" s="299" t="s">
        <v>832</v>
      </c>
      <c r="V821" s="299" t="s">
        <v>832</v>
      </c>
      <c r="W821" s="299" t="s">
        <v>832</v>
      </c>
      <c r="X821" s="299" t="s">
        <v>832</v>
      </c>
      <c r="Y821" s="257"/>
    </row>
    <row r="822" spans="1:25" ht="12.75" customHeight="1" x14ac:dyDescent="0.2">
      <c r="A822" s="229" t="s">
        <v>705</v>
      </c>
      <c r="B822" s="247"/>
      <c r="C822" s="280">
        <v>809</v>
      </c>
      <c r="D822" s="249" t="s">
        <v>2494</v>
      </c>
      <c r="E822" s="249" t="s">
        <v>2495</v>
      </c>
      <c r="F822" s="249" t="s">
        <v>1615</v>
      </c>
      <c r="G822" s="281" t="s">
        <v>813</v>
      </c>
      <c r="H822" s="250">
        <v>50075.509999999995</v>
      </c>
      <c r="I822" s="250"/>
      <c r="J822" s="250">
        <v>47969.533800000005</v>
      </c>
      <c r="K822" s="250"/>
      <c r="L822" s="250">
        <v>50079.079999999994</v>
      </c>
      <c r="M822" s="251">
        <f t="shared" si="36"/>
        <v>4.2056011012169228E-2</v>
      </c>
      <c r="N822" s="251">
        <f t="shared" si="37"/>
        <v>4.3976791786123001E-2</v>
      </c>
      <c r="O822" s="250">
        <v>57773.03</v>
      </c>
      <c r="P822" s="251">
        <f t="shared" si="38"/>
        <v>0.15363600928771065</v>
      </c>
      <c r="Q822" s="251" t="s">
        <v>805</v>
      </c>
      <c r="R822" s="258"/>
      <c r="S822" s="258" t="s">
        <v>806</v>
      </c>
      <c r="T822" s="299" t="s">
        <v>809</v>
      </c>
      <c r="U822" s="282" t="s">
        <v>823</v>
      </c>
      <c r="V822" s="285">
        <v>824</v>
      </c>
      <c r="W822" s="286" t="s">
        <v>824</v>
      </c>
      <c r="X822" s="286" t="s">
        <v>816</v>
      </c>
      <c r="Y822" s="257"/>
    </row>
    <row r="823" spans="1:25" ht="12.75" customHeight="1" x14ac:dyDescent="0.2">
      <c r="A823" s="229" t="s">
        <v>705</v>
      </c>
      <c r="B823" s="247"/>
      <c r="C823" s="280">
        <v>810</v>
      </c>
      <c r="D823" s="249" t="s">
        <v>2496</v>
      </c>
      <c r="E823" s="249" t="s">
        <v>2497</v>
      </c>
      <c r="F823" s="249" t="s">
        <v>937</v>
      </c>
      <c r="G823" s="281" t="s">
        <v>813</v>
      </c>
      <c r="H823" s="250">
        <v>47717.630000000005</v>
      </c>
      <c r="I823" s="250"/>
      <c r="J823" s="250">
        <v>45710.814700000003</v>
      </c>
      <c r="K823" s="250"/>
      <c r="L823" s="250">
        <v>47718.14</v>
      </c>
      <c r="M823" s="251">
        <f t="shared" si="36"/>
        <v>4.2056055592031745E-2</v>
      </c>
      <c r="N823" s="251">
        <f t="shared" si="37"/>
        <v>4.3913575226651923E-2</v>
      </c>
      <c r="O823" s="250">
        <v>49843.08</v>
      </c>
      <c r="P823" s="251">
        <f t="shared" si="38"/>
        <v>4.4531073507894529E-2</v>
      </c>
      <c r="Q823" s="251" t="s">
        <v>805</v>
      </c>
      <c r="R823" s="258"/>
      <c r="S823" s="258" t="s">
        <v>904</v>
      </c>
      <c r="T823" s="258" t="s">
        <v>807</v>
      </c>
      <c r="U823" s="282" t="s">
        <v>814</v>
      </c>
      <c r="V823" s="285">
        <v>205</v>
      </c>
      <c r="W823" s="286" t="s">
        <v>824</v>
      </c>
      <c r="X823" s="286" t="s">
        <v>824</v>
      </c>
      <c r="Y823" s="257"/>
    </row>
    <row r="824" spans="1:25" ht="12.75" customHeight="1" x14ac:dyDescent="0.2">
      <c r="A824" s="229" t="s">
        <v>705</v>
      </c>
      <c r="B824" s="247"/>
      <c r="C824" s="280">
        <v>811</v>
      </c>
      <c r="D824" s="249" t="s">
        <v>2498</v>
      </c>
      <c r="E824" s="249" t="s">
        <v>2499</v>
      </c>
      <c r="F824" s="249" t="s">
        <v>1214</v>
      </c>
      <c r="G824" s="281" t="s">
        <v>813</v>
      </c>
      <c r="H824" s="250">
        <v>144190.13000000003</v>
      </c>
      <c r="I824" s="250"/>
      <c r="J824" s="250">
        <v>194222.1066</v>
      </c>
      <c r="K824" s="250"/>
      <c r="L824" s="250">
        <v>203883.93</v>
      </c>
      <c r="M824" s="251">
        <f t="shared" si="36"/>
        <v>0.34698613975866416</v>
      </c>
      <c r="N824" s="251">
        <f t="shared" si="37"/>
        <v>4.9746259934758598E-2</v>
      </c>
      <c r="O824" s="250">
        <v>223517.56000000003</v>
      </c>
      <c r="P824" s="251">
        <f t="shared" si="38"/>
        <v>9.6298075086153359E-2</v>
      </c>
      <c r="Q824" s="251" t="s">
        <v>805</v>
      </c>
      <c r="R824" s="258"/>
      <c r="S824" s="258" t="s">
        <v>806</v>
      </c>
      <c r="T824" s="258" t="s">
        <v>807</v>
      </c>
      <c r="U824" s="282" t="s">
        <v>823</v>
      </c>
      <c r="V824" s="285">
        <v>814.5</v>
      </c>
      <c r="W824" s="286" t="s">
        <v>816</v>
      </c>
      <c r="X824" s="286" t="s">
        <v>824</v>
      </c>
      <c r="Y824" s="257"/>
    </row>
    <row r="825" spans="1:25" ht="12.75" customHeight="1" x14ac:dyDescent="0.2">
      <c r="A825" s="229" t="s">
        <v>705</v>
      </c>
      <c r="B825" s="247"/>
      <c r="C825" s="280">
        <v>812</v>
      </c>
      <c r="D825" s="249" t="s">
        <v>2500</v>
      </c>
      <c r="E825" s="249" t="s">
        <v>2501</v>
      </c>
      <c r="F825" s="249" t="s">
        <v>877</v>
      </c>
      <c r="G825" s="281" t="s">
        <v>813</v>
      </c>
      <c r="H825" s="250">
        <v>29850.600000000002</v>
      </c>
      <c r="I825" s="250"/>
      <c r="J825" s="250">
        <v>28595.211799999997</v>
      </c>
      <c r="K825" s="250"/>
      <c r="L825" s="250">
        <v>21044.22</v>
      </c>
      <c r="M825" s="251">
        <f t="shared" si="36"/>
        <v>4.2055710772982945E-2</v>
      </c>
      <c r="N825" s="251">
        <f t="shared" si="37"/>
        <v>0.26406490194277898</v>
      </c>
      <c r="O825" s="250">
        <v>22424.570000000003</v>
      </c>
      <c r="P825" s="251">
        <f t="shared" si="38"/>
        <v>6.5592832616271926E-2</v>
      </c>
      <c r="Q825" s="251" t="s">
        <v>805</v>
      </c>
      <c r="R825" s="258"/>
      <c r="S825" s="258" t="s">
        <v>806</v>
      </c>
      <c r="T825" s="258" t="s">
        <v>807</v>
      </c>
      <c r="U825" s="282" t="s">
        <v>823</v>
      </c>
      <c r="V825" s="285">
        <v>826</v>
      </c>
      <c r="W825" s="286" t="s">
        <v>824</v>
      </c>
      <c r="X825" s="286" t="s">
        <v>816</v>
      </c>
      <c r="Y825" s="257"/>
    </row>
    <row r="826" spans="1:25" ht="12.75" customHeight="1" x14ac:dyDescent="0.2">
      <c r="A826" s="229" t="s">
        <v>705</v>
      </c>
      <c r="B826" s="247"/>
      <c r="C826" s="280">
        <v>813</v>
      </c>
      <c r="D826" s="249" t="s">
        <v>2502</v>
      </c>
      <c r="E826" s="249" t="s">
        <v>2503</v>
      </c>
      <c r="F826" s="249" t="s">
        <v>943</v>
      </c>
      <c r="G826" s="297" t="s">
        <v>707</v>
      </c>
      <c r="H826" s="250">
        <v>0</v>
      </c>
      <c r="I826" s="250"/>
      <c r="J826" s="250">
        <v>0</v>
      </c>
      <c r="K826" s="250"/>
      <c r="L826" s="250">
        <v>0</v>
      </c>
      <c r="M826" s="251" t="str">
        <f t="shared" si="36"/>
        <v>NA</v>
      </c>
      <c r="N826" s="251" t="str">
        <f t="shared" si="37"/>
        <v>NA</v>
      </c>
      <c r="O826" s="250">
        <v>0</v>
      </c>
      <c r="P826" s="251" t="str">
        <f t="shared" si="38"/>
        <v>NA</v>
      </c>
      <c r="Q826" s="298" t="s">
        <v>848</v>
      </c>
      <c r="R826" s="299" t="s">
        <v>849</v>
      </c>
      <c r="S826" s="258" t="s">
        <v>806</v>
      </c>
      <c r="T826" s="299" t="s">
        <v>809</v>
      </c>
      <c r="U826" s="299" t="s">
        <v>832</v>
      </c>
      <c r="V826" s="285">
        <v>2341</v>
      </c>
      <c r="W826" s="286" t="s">
        <v>815</v>
      </c>
      <c r="X826" s="286" t="s">
        <v>816</v>
      </c>
      <c r="Y826" s="257"/>
    </row>
    <row r="827" spans="1:25" ht="12.75" customHeight="1" x14ac:dyDescent="0.2">
      <c r="A827" s="229" t="s">
        <v>705</v>
      </c>
      <c r="B827" s="247"/>
      <c r="C827" s="280">
        <v>814</v>
      </c>
      <c r="D827" s="249" t="s">
        <v>2504</v>
      </c>
      <c r="E827" s="249" t="s">
        <v>2505</v>
      </c>
      <c r="F827" s="249" t="s">
        <v>1002</v>
      </c>
      <c r="G827" s="297" t="s">
        <v>707</v>
      </c>
      <c r="H827" s="250">
        <v>0</v>
      </c>
      <c r="I827" s="250"/>
      <c r="J827" s="250">
        <v>0</v>
      </c>
      <c r="K827" s="250"/>
      <c r="L827" s="250">
        <v>0</v>
      </c>
      <c r="M827" s="251" t="str">
        <f t="shared" si="36"/>
        <v>NA</v>
      </c>
      <c r="N827" s="251" t="str">
        <f t="shared" si="37"/>
        <v>NA</v>
      </c>
      <c r="O827" s="250">
        <v>0</v>
      </c>
      <c r="P827" s="251" t="str">
        <f t="shared" si="38"/>
        <v>NA</v>
      </c>
      <c r="Q827" s="298" t="s">
        <v>848</v>
      </c>
      <c r="R827" s="299" t="s">
        <v>849</v>
      </c>
      <c r="S827" s="299" t="s">
        <v>832</v>
      </c>
      <c r="T827" s="299" t="s">
        <v>832</v>
      </c>
      <c r="U827" s="299" t="s">
        <v>832</v>
      </c>
      <c r="V827" s="299" t="s">
        <v>832</v>
      </c>
      <c r="W827" s="299" t="s">
        <v>832</v>
      </c>
      <c r="X827" s="299" t="s">
        <v>832</v>
      </c>
      <c r="Y827" s="257"/>
    </row>
    <row r="828" spans="1:25" ht="12.75" customHeight="1" x14ac:dyDescent="0.2">
      <c r="A828" s="229" t="s">
        <v>705</v>
      </c>
      <c r="B828" s="247"/>
      <c r="C828" s="280">
        <v>815</v>
      </c>
      <c r="D828" s="249" t="s">
        <v>2506</v>
      </c>
      <c r="E828" s="249" t="s">
        <v>2507</v>
      </c>
      <c r="F828" s="249" t="s">
        <v>819</v>
      </c>
      <c r="G828" s="281" t="s">
        <v>813</v>
      </c>
      <c r="H828" s="250">
        <v>1277223.6199999999</v>
      </c>
      <c r="I828" s="250"/>
      <c r="J828" s="250">
        <v>834299.78050000011</v>
      </c>
      <c r="K828" s="250"/>
      <c r="L828" s="250">
        <v>232793</v>
      </c>
      <c r="M828" s="251">
        <f t="shared" si="36"/>
        <v>0.34678644566563827</v>
      </c>
      <c r="N828" s="251">
        <f t="shared" si="37"/>
        <v>0.7209719989852017</v>
      </c>
      <c r="O828" s="250">
        <v>242931.64000000004</v>
      </c>
      <c r="P828" s="251">
        <f t="shared" si="38"/>
        <v>4.355216866486554E-2</v>
      </c>
      <c r="Q828" s="251" t="s">
        <v>805</v>
      </c>
      <c r="R828" s="258"/>
      <c r="S828" s="258" t="s">
        <v>806</v>
      </c>
      <c r="T828" s="258" t="s">
        <v>807</v>
      </c>
      <c r="U828" s="282" t="s">
        <v>814</v>
      </c>
      <c r="V828" s="285">
        <v>514</v>
      </c>
      <c r="W828" s="286" t="s">
        <v>824</v>
      </c>
      <c r="X828" s="286" t="s">
        <v>824</v>
      </c>
      <c r="Y828" s="257"/>
    </row>
    <row r="829" spans="1:25" ht="12.75" customHeight="1" x14ac:dyDescent="0.2">
      <c r="A829" s="229" t="s">
        <v>705</v>
      </c>
      <c r="B829" s="247"/>
      <c r="C829" s="280">
        <v>816</v>
      </c>
      <c r="D829" s="249" t="s">
        <v>2508</v>
      </c>
      <c r="E829" s="249" t="s">
        <v>2509</v>
      </c>
      <c r="F829" s="249" t="s">
        <v>877</v>
      </c>
      <c r="G829" s="281" t="s">
        <v>813</v>
      </c>
      <c r="H829" s="250">
        <v>59361.89</v>
      </c>
      <c r="I829" s="250"/>
      <c r="J829" s="250">
        <v>56865.358000000007</v>
      </c>
      <c r="K829" s="250"/>
      <c r="L829" s="250">
        <v>59362.41</v>
      </c>
      <c r="M829" s="251">
        <f t="shared" si="36"/>
        <v>4.2056140732715755E-2</v>
      </c>
      <c r="N829" s="251">
        <f t="shared" si="37"/>
        <v>4.391165531746051E-2</v>
      </c>
      <c r="O829" s="250">
        <v>62199.03</v>
      </c>
      <c r="P829" s="251">
        <f t="shared" si="38"/>
        <v>4.7784785017993631E-2</v>
      </c>
      <c r="Q829" s="251" t="s">
        <v>805</v>
      </c>
      <c r="R829" s="258"/>
      <c r="S829" s="258" t="s">
        <v>806</v>
      </c>
      <c r="T829" s="258" t="s">
        <v>807</v>
      </c>
      <c r="U829" s="282" t="s">
        <v>814</v>
      </c>
      <c r="V829" s="285">
        <v>224</v>
      </c>
      <c r="W829" s="286" t="s">
        <v>815</v>
      </c>
      <c r="X829" s="286" t="s">
        <v>816</v>
      </c>
      <c r="Y829" s="257"/>
    </row>
    <row r="830" spans="1:25" ht="12.75" customHeight="1" x14ac:dyDescent="0.2">
      <c r="A830" s="229" t="s">
        <v>705</v>
      </c>
      <c r="B830" s="247"/>
      <c r="C830" s="280">
        <v>817</v>
      </c>
      <c r="D830" s="249" t="s">
        <v>2510</v>
      </c>
      <c r="E830" s="249" t="s">
        <v>2511</v>
      </c>
      <c r="F830" s="249" t="s">
        <v>2512</v>
      </c>
      <c r="G830" s="297" t="s">
        <v>707</v>
      </c>
      <c r="H830" s="250">
        <v>0</v>
      </c>
      <c r="I830" s="250"/>
      <c r="J830" s="250">
        <v>0</v>
      </c>
      <c r="K830" s="250"/>
      <c r="L830" s="250">
        <v>0</v>
      </c>
      <c r="M830" s="251" t="str">
        <f t="shared" si="36"/>
        <v>NA</v>
      </c>
      <c r="N830" s="251" t="str">
        <f t="shared" si="37"/>
        <v>NA</v>
      </c>
      <c r="O830" s="250">
        <v>0</v>
      </c>
      <c r="P830" s="251" t="str">
        <f t="shared" si="38"/>
        <v>NA</v>
      </c>
      <c r="Q830" s="298" t="s">
        <v>848</v>
      </c>
      <c r="R830" s="299" t="s">
        <v>849</v>
      </c>
      <c r="S830" s="299" t="s">
        <v>832</v>
      </c>
      <c r="T830" s="299" t="s">
        <v>832</v>
      </c>
      <c r="U830" s="299" t="s">
        <v>832</v>
      </c>
      <c r="V830" s="299" t="s">
        <v>832</v>
      </c>
      <c r="W830" s="299" t="s">
        <v>832</v>
      </c>
      <c r="X830" s="299" t="s">
        <v>832</v>
      </c>
      <c r="Y830" s="257"/>
    </row>
    <row r="831" spans="1:25" ht="12.75" customHeight="1" x14ac:dyDescent="0.2">
      <c r="A831" s="229" t="s">
        <v>705</v>
      </c>
      <c r="B831" s="247"/>
      <c r="C831" s="280">
        <v>818</v>
      </c>
      <c r="D831" s="249" t="s">
        <v>2513</v>
      </c>
      <c r="E831" s="249" t="s">
        <v>2514</v>
      </c>
      <c r="F831" s="249" t="s">
        <v>890</v>
      </c>
      <c r="G831" s="281" t="s">
        <v>813</v>
      </c>
      <c r="H831" s="250">
        <v>395263.99000000005</v>
      </c>
      <c r="I831" s="250"/>
      <c r="J831" s="250">
        <v>153656.1998</v>
      </c>
      <c r="K831" s="250"/>
      <c r="L831" s="250">
        <v>117738.98999999999</v>
      </c>
      <c r="M831" s="251">
        <f t="shared" si="36"/>
        <v>0.61125677094946096</v>
      </c>
      <c r="N831" s="251">
        <f t="shared" si="37"/>
        <v>0.23375047571624252</v>
      </c>
      <c r="O831" s="250">
        <v>121893.37</v>
      </c>
      <c r="P831" s="251">
        <f t="shared" si="38"/>
        <v>3.5284658038938543E-2</v>
      </c>
      <c r="Q831" s="251" t="s">
        <v>805</v>
      </c>
      <c r="R831" s="258"/>
      <c r="S831" s="258" t="s">
        <v>904</v>
      </c>
      <c r="T831" s="258" t="s">
        <v>807</v>
      </c>
      <c r="U831" s="282" t="s">
        <v>814</v>
      </c>
      <c r="V831" s="285">
        <v>106</v>
      </c>
      <c r="W831" s="286" t="s">
        <v>824</v>
      </c>
      <c r="X831" s="286" t="s">
        <v>824</v>
      </c>
      <c r="Y831" s="257"/>
    </row>
    <row r="832" spans="1:25" ht="12.75" customHeight="1" x14ac:dyDescent="0.2">
      <c r="A832" s="229" t="s">
        <v>705</v>
      </c>
      <c r="B832" s="247"/>
      <c r="C832" s="280">
        <v>819</v>
      </c>
      <c r="D832" s="249" t="s">
        <v>2515</v>
      </c>
      <c r="E832" s="249" t="s">
        <v>2516</v>
      </c>
      <c r="F832" s="249" t="s">
        <v>907</v>
      </c>
      <c r="G832" s="281" t="s">
        <v>813</v>
      </c>
      <c r="H832" s="250">
        <v>177133.88</v>
      </c>
      <c r="I832" s="250"/>
      <c r="J832" s="250">
        <v>169684.33300000001</v>
      </c>
      <c r="K832" s="250"/>
      <c r="L832" s="250">
        <v>177136.62</v>
      </c>
      <c r="M832" s="251">
        <f t="shared" si="36"/>
        <v>4.2056025645686702E-2</v>
      </c>
      <c r="N832" s="251">
        <f t="shared" si="37"/>
        <v>4.3918533127038792E-2</v>
      </c>
      <c r="O832" s="250">
        <v>184368.00000000003</v>
      </c>
      <c r="P832" s="251">
        <f t="shared" si="38"/>
        <v>4.0823743842464837E-2</v>
      </c>
      <c r="Q832" s="251" t="s">
        <v>805</v>
      </c>
      <c r="R832" s="258"/>
      <c r="S832" s="258" t="s">
        <v>806</v>
      </c>
      <c r="T832" s="299" t="s">
        <v>809</v>
      </c>
      <c r="U832" s="282" t="s">
        <v>823</v>
      </c>
      <c r="V832" s="285">
        <v>824</v>
      </c>
      <c r="W832" s="286" t="s">
        <v>816</v>
      </c>
      <c r="X832" s="286" t="s">
        <v>824</v>
      </c>
      <c r="Y832" s="257"/>
    </row>
    <row r="833" spans="1:25" ht="12.75" customHeight="1" x14ac:dyDescent="0.2">
      <c r="A833" s="229" t="s">
        <v>705</v>
      </c>
      <c r="B833" s="247"/>
      <c r="C833" s="280">
        <v>820</v>
      </c>
      <c r="D833" s="249" t="s">
        <v>2517</v>
      </c>
      <c r="E833" s="249" t="s">
        <v>2518</v>
      </c>
      <c r="F833" s="249" t="s">
        <v>890</v>
      </c>
      <c r="G833" s="281" t="s">
        <v>813</v>
      </c>
      <c r="H833" s="250">
        <v>71592.28</v>
      </c>
      <c r="I833" s="250"/>
      <c r="J833" s="250">
        <v>68111.159</v>
      </c>
      <c r="K833" s="250"/>
      <c r="L833" s="250">
        <v>89465.12</v>
      </c>
      <c r="M833" s="251">
        <f t="shared" si="36"/>
        <v>4.8624251106404198E-2</v>
      </c>
      <c r="N833" s="251">
        <f t="shared" si="37"/>
        <v>0.3135163358474049</v>
      </c>
      <c r="O833" s="250">
        <v>93241.47</v>
      </c>
      <c r="P833" s="251">
        <f t="shared" si="38"/>
        <v>4.221030497695645E-2</v>
      </c>
      <c r="Q833" s="251" t="s">
        <v>805</v>
      </c>
      <c r="R833" s="258"/>
      <c r="S833" s="258" t="s">
        <v>806</v>
      </c>
      <c r="T833" s="258" t="s">
        <v>807</v>
      </c>
      <c r="U833" s="282" t="s">
        <v>823</v>
      </c>
      <c r="V833" s="285">
        <v>826</v>
      </c>
      <c r="W833" s="286" t="s">
        <v>824</v>
      </c>
      <c r="X833" s="286" t="s">
        <v>824</v>
      </c>
      <c r="Y833" s="257"/>
    </row>
    <row r="834" spans="1:25" ht="12.75" customHeight="1" x14ac:dyDescent="0.2">
      <c r="A834" s="229" t="s">
        <v>705</v>
      </c>
      <c r="B834" s="247"/>
      <c r="C834" s="280">
        <v>821</v>
      </c>
      <c r="D834" s="296" t="s">
        <v>2519</v>
      </c>
      <c r="E834" s="296" t="s">
        <v>2520</v>
      </c>
      <c r="F834" s="296" t="s">
        <v>897</v>
      </c>
      <c r="G834" s="297" t="s">
        <v>707</v>
      </c>
      <c r="H834" s="250">
        <v>0</v>
      </c>
      <c r="I834" s="250"/>
      <c r="J834" s="250">
        <v>0</v>
      </c>
      <c r="K834" s="250"/>
      <c r="L834" s="250">
        <v>0</v>
      </c>
      <c r="M834" s="251" t="str">
        <f t="shared" si="36"/>
        <v>NA</v>
      </c>
      <c r="N834" s="251" t="str">
        <f t="shared" si="37"/>
        <v>NA</v>
      </c>
      <c r="O834" s="250">
        <v>0</v>
      </c>
      <c r="P834" s="251" t="str">
        <f t="shared" si="38"/>
        <v>NA</v>
      </c>
      <c r="Q834" s="298" t="s">
        <v>848</v>
      </c>
      <c r="R834" s="299" t="s">
        <v>849</v>
      </c>
      <c r="S834" s="299" t="s">
        <v>832</v>
      </c>
      <c r="T834" s="299" t="s">
        <v>832</v>
      </c>
      <c r="U834" s="299" t="s">
        <v>832</v>
      </c>
      <c r="V834" s="283" t="s">
        <v>809</v>
      </c>
      <c r="W834" s="284" t="s">
        <v>809</v>
      </c>
      <c r="X834" s="284" t="s">
        <v>809</v>
      </c>
      <c r="Y834" s="257"/>
    </row>
    <row r="835" spans="1:25" ht="12.75" customHeight="1" x14ac:dyDescent="0.2">
      <c r="A835" s="229" t="s">
        <v>705</v>
      </c>
      <c r="B835" s="247"/>
      <c r="C835" s="280">
        <v>822</v>
      </c>
      <c r="D835" s="249" t="s">
        <v>2521</v>
      </c>
      <c r="E835" s="249" t="s">
        <v>2522</v>
      </c>
      <c r="F835" s="249" t="s">
        <v>883</v>
      </c>
      <c r="G835" s="297" t="s">
        <v>707</v>
      </c>
      <c r="H835" s="250">
        <v>0</v>
      </c>
      <c r="I835" s="250"/>
      <c r="J835" s="250">
        <v>0</v>
      </c>
      <c r="K835" s="250"/>
      <c r="L835" s="250">
        <v>0</v>
      </c>
      <c r="M835" s="251" t="str">
        <f t="shared" si="36"/>
        <v>NA</v>
      </c>
      <c r="N835" s="251" t="str">
        <f t="shared" si="37"/>
        <v>NA</v>
      </c>
      <c r="O835" s="250">
        <v>0</v>
      </c>
      <c r="P835" s="251" t="str">
        <f t="shared" si="38"/>
        <v>NA</v>
      </c>
      <c r="Q835" s="298" t="s">
        <v>848</v>
      </c>
      <c r="R835" s="299" t="s">
        <v>849</v>
      </c>
      <c r="S835" s="299" t="s">
        <v>832</v>
      </c>
      <c r="T835" s="299" t="s">
        <v>832</v>
      </c>
      <c r="U835" s="299" t="s">
        <v>832</v>
      </c>
      <c r="V835" s="299" t="s">
        <v>832</v>
      </c>
      <c r="W835" s="299" t="s">
        <v>832</v>
      </c>
      <c r="X835" s="299" t="s">
        <v>832</v>
      </c>
      <c r="Y835" s="257"/>
    </row>
    <row r="836" spans="1:25" ht="12.75" customHeight="1" x14ac:dyDescent="0.2">
      <c r="A836" s="229" t="s">
        <v>705</v>
      </c>
      <c r="B836" s="247"/>
      <c r="C836" s="280">
        <v>823</v>
      </c>
      <c r="D836" s="249" t="s">
        <v>2523</v>
      </c>
      <c r="E836" s="249" t="s">
        <v>2524</v>
      </c>
      <c r="F836" s="249" t="s">
        <v>877</v>
      </c>
      <c r="G836" s="281" t="s">
        <v>813</v>
      </c>
      <c r="H836" s="250">
        <v>85583.29</v>
      </c>
      <c r="I836" s="250"/>
      <c r="J836" s="250">
        <v>91247.402500000011</v>
      </c>
      <c r="K836" s="250"/>
      <c r="L836" s="250">
        <v>93176.69</v>
      </c>
      <c r="M836" s="251">
        <f t="shared" si="36"/>
        <v>6.6182458047593373E-2</v>
      </c>
      <c r="N836" s="251">
        <f t="shared" si="37"/>
        <v>2.1143478577376393E-2</v>
      </c>
      <c r="O836" s="250">
        <v>99835.24</v>
      </c>
      <c r="P836" s="251">
        <f t="shared" si="38"/>
        <v>7.146154258108979E-2</v>
      </c>
      <c r="Q836" s="251" t="s">
        <v>805</v>
      </c>
      <c r="R836" s="258"/>
      <c r="S836" s="258" t="s">
        <v>806</v>
      </c>
      <c r="T836" s="258" t="s">
        <v>807</v>
      </c>
      <c r="U836" s="282" t="s">
        <v>823</v>
      </c>
      <c r="V836" s="285">
        <v>824</v>
      </c>
      <c r="W836" s="286" t="s">
        <v>816</v>
      </c>
      <c r="X836" s="286" t="s">
        <v>816</v>
      </c>
      <c r="Y836" s="257"/>
    </row>
    <row r="837" spans="1:25" ht="12.75" customHeight="1" x14ac:dyDescent="0.2">
      <c r="A837" s="229" t="s">
        <v>705</v>
      </c>
      <c r="B837" s="247"/>
      <c r="C837" s="280">
        <v>824</v>
      </c>
      <c r="D837" s="249" t="s">
        <v>2525</v>
      </c>
      <c r="E837" s="249" t="s">
        <v>2526</v>
      </c>
      <c r="F837" s="249" t="s">
        <v>847</v>
      </c>
      <c r="G837" s="297" t="s">
        <v>707</v>
      </c>
      <c r="H837" s="250">
        <v>0</v>
      </c>
      <c r="I837" s="250"/>
      <c r="J837" s="250">
        <v>0</v>
      </c>
      <c r="K837" s="250"/>
      <c r="L837" s="250">
        <v>0</v>
      </c>
      <c r="M837" s="251" t="str">
        <f t="shared" si="36"/>
        <v>NA</v>
      </c>
      <c r="N837" s="251" t="str">
        <f t="shared" si="37"/>
        <v>NA</v>
      </c>
      <c r="O837" s="250">
        <v>0</v>
      </c>
      <c r="P837" s="251" t="str">
        <f t="shared" si="38"/>
        <v>NA</v>
      </c>
      <c r="Q837" s="298" t="s">
        <v>848</v>
      </c>
      <c r="R837" s="299" t="s">
        <v>849</v>
      </c>
      <c r="S837" s="299" t="s">
        <v>832</v>
      </c>
      <c r="T837" s="299" t="s">
        <v>832</v>
      </c>
      <c r="U837" s="299" t="s">
        <v>832</v>
      </c>
      <c r="V837" s="299" t="s">
        <v>832</v>
      </c>
      <c r="W837" s="299" t="s">
        <v>832</v>
      </c>
      <c r="X837" s="299" t="s">
        <v>832</v>
      </c>
      <c r="Y837" s="257"/>
    </row>
    <row r="838" spans="1:25" ht="12.75" customHeight="1" x14ac:dyDescent="0.2">
      <c r="A838" s="229" t="s">
        <v>705</v>
      </c>
      <c r="B838" s="247"/>
      <c r="C838" s="280">
        <v>825</v>
      </c>
      <c r="D838" s="249" t="s">
        <v>2527</v>
      </c>
      <c r="E838" s="249" t="s">
        <v>2528</v>
      </c>
      <c r="F838" s="249" t="s">
        <v>866</v>
      </c>
      <c r="G838" s="281"/>
      <c r="H838" s="250">
        <v>18062.46</v>
      </c>
      <c r="I838" s="250"/>
      <c r="J838" s="250">
        <v>17302.8262</v>
      </c>
      <c r="K838" s="250"/>
      <c r="L838" s="250">
        <v>36378.05999999999</v>
      </c>
      <c r="M838" s="251">
        <f t="shared" si="36"/>
        <v>4.2055943653300808E-2</v>
      </c>
      <c r="N838" s="251">
        <f t="shared" si="37"/>
        <v>1.1024345722203457</v>
      </c>
      <c r="O838" s="250">
        <v>38358.229999999996</v>
      </c>
      <c r="P838" s="251">
        <f t="shared" si="38"/>
        <v>5.4433084117185088E-2</v>
      </c>
      <c r="Q838" s="251" t="s">
        <v>805</v>
      </c>
      <c r="R838" s="258"/>
      <c r="S838" s="258" t="s">
        <v>806</v>
      </c>
      <c r="T838" s="258" t="s">
        <v>807</v>
      </c>
      <c r="U838" s="282" t="s">
        <v>932</v>
      </c>
      <c r="V838" s="285">
        <v>2053</v>
      </c>
      <c r="W838" s="286" t="s">
        <v>815</v>
      </c>
      <c r="X838" s="286" t="s">
        <v>816</v>
      </c>
      <c r="Y838" s="257"/>
    </row>
    <row r="839" spans="1:25" ht="12.75" customHeight="1" x14ac:dyDescent="0.2">
      <c r="A839" s="229" t="s">
        <v>705</v>
      </c>
      <c r="B839" s="247"/>
      <c r="C839" s="280">
        <v>826</v>
      </c>
      <c r="D839" s="249" t="s">
        <v>2529</v>
      </c>
      <c r="E839" s="249" t="s">
        <v>2530</v>
      </c>
      <c r="F839" s="249" t="s">
        <v>852</v>
      </c>
      <c r="G839" s="297" t="s">
        <v>707</v>
      </c>
      <c r="H839" s="250">
        <v>0</v>
      </c>
      <c r="I839" s="250"/>
      <c r="J839" s="250">
        <v>0</v>
      </c>
      <c r="K839" s="250"/>
      <c r="L839" s="250">
        <v>0</v>
      </c>
      <c r="M839" s="251" t="str">
        <f t="shared" si="36"/>
        <v>NA</v>
      </c>
      <c r="N839" s="251" t="str">
        <f t="shared" si="37"/>
        <v>NA</v>
      </c>
      <c r="O839" s="250">
        <v>0</v>
      </c>
      <c r="P839" s="251" t="str">
        <f t="shared" si="38"/>
        <v>NA</v>
      </c>
      <c r="Q839" s="298" t="s">
        <v>848</v>
      </c>
      <c r="R839" s="299" t="s">
        <v>849</v>
      </c>
      <c r="S839" s="299" t="s">
        <v>832</v>
      </c>
      <c r="T839" s="299" t="s">
        <v>832</v>
      </c>
      <c r="U839" s="299" t="s">
        <v>832</v>
      </c>
      <c r="V839" s="299" t="s">
        <v>832</v>
      </c>
      <c r="W839" s="299" t="s">
        <v>832</v>
      </c>
      <c r="X839" s="299" t="s">
        <v>832</v>
      </c>
      <c r="Y839" s="257"/>
    </row>
    <row r="840" spans="1:25" ht="12.75" customHeight="1" x14ac:dyDescent="0.2">
      <c r="A840" s="229" t="s">
        <v>705</v>
      </c>
      <c r="B840" s="247"/>
      <c r="C840" s="280">
        <v>827</v>
      </c>
      <c r="D840" s="249" t="s">
        <v>2531</v>
      </c>
      <c r="E840" s="249" t="s">
        <v>2532</v>
      </c>
      <c r="F840" s="249" t="s">
        <v>877</v>
      </c>
      <c r="G840" s="281" t="s">
        <v>813</v>
      </c>
      <c r="H840" s="250">
        <v>85792.98000000001</v>
      </c>
      <c r="I840" s="250"/>
      <c r="J840" s="250">
        <v>82184.87539999999</v>
      </c>
      <c r="K840" s="250"/>
      <c r="L840" s="250">
        <v>91899.35</v>
      </c>
      <c r="M840" s="251">
        <f t="shared" si="36"/>
        <v>4.2055942106219185E-2</v>
      </c>
      <c r="N840" s="251">
        <f t="shared" si="37"/>
        <v>0.11820270521454142</v>
      </c>
      <c r="O840" s="250">
        <v>94903.23</v>
      </c>
      <c r="P840" s="251">
        <f t="shared" si="38"/>
        <v>3.2686629448412746E-2</v>
      </c>
      <c r="Q840" s="251" t="s">
        <v>805</v>
      </c>
      <c r="R840" s="258"/>
      <c r="S840" s="258" t="s">
        <v>806</v>
      </c>
      <c r="T840" s="258" t="s">
        <v>807</v>
      </c>
      <c r="U840" s="282" t="s">
        <v>823</v>
      </c>
      <c r="V840" s="285">
        <v>826</v>
      </c>
      <c r="W840" s="286" t="s">
        <v>824</v>
      </c>
      <c r="X840" s="286" t="s">
        <v>824</v>
      </c>
      <c r="Y840" s="257"/>
    </row>
    <row r="841" spans="1:25" ht="12.75" customHeight="1" x14ac:dyDescent="0.2">
      <c r="A841" s="229" t="s">
        <v>705</v>
      </c>
      <c r="B841" s="247"/>
      <c r="C841" s="280">
        <v>828</v>
      </c>
      <c r="D841" s="249" t="s">
        <v>2533</v>
      </c>
      <c r="E841" s="249" t="s">
        <v>2534</v>
      </c>
      <c r="F841" s="249" t="s">
        <v>803</v>
      </c>
      <c r="G841" s="281" t="s">
        <v>804</v>
      </c>
      <c r="H841" s="250">
        <v>25363.63</v>
      </c>
      <c r="I841" s="250"/>
      <c r="J841" s="250">
        <v>24296.933600000004</v>
      </c>
      <c r="K841" s="250"/>
      <c r="L841" s="250">
        <v>25364.03</v>
      </c>
      <c r="M841" s="251">
        <f t="shared" si="36"/>
        <v>4.205614101766967E-2</v>
      </c>
      <c r="N841" s="251">
        <f t="shared" si="37"/>
        <v>4.3918974203394731E-2</v>
      </c>
      <c r="O841" s="250">
        <v>26288.14</v>
      </c>
      <c r="P841" s="251">
        <f t="shared" si="38"/>
        <v>3.643387900108936E-2</v>
      </c>
      <c r="Q841" s="251" t="s">
        <v>805</v>
      </c>
      <c r="R841" s="258"/>
      <c r="S841" s="258" t="s">
        <v>806</v>
      </c>
      <c r="T841" s="299" t="s">
        <v>809</v>
      </c>
      <c r="U841" s="282" t="s">
        <v>808</v>
      </c>
      <c r="V841" s="285">
        <v>124</v>
      </c>
      <c r="W841" s="286" t="s">
        <v>815</v>
      </c>
      <c r="X841" s="286" t="s">
        <v>816</v>
      </c>
      <c r="Y841" s="257"/>
    </row>
    <row r="842" spans="1:25" ht="12.75" customHeight="1" x14ac:dyDescent="0.2">
      <c r="A842" s="229" t="s">
        <v>705</v>
      </c>
      <c r="B842" s="247"/>
      <c r="C842" s="280">
        <v>829</v>
      </c>
      <c r="D842" s="249" t="s">
        <v>2535</v>
      </c>
      <c r="E842" s="249" t="s">
        <v>2534</v>
      </c>
      <c r="F842" s="249" t="s">
        <v>861</v>
      </c>
      <c r="G842" s="297" t="s">
        <v>707</v>
      </c>
      <c r="H842" s="250">
        <v>0</v>
      </c>
      <c r="I842" s="250"/>
      <c r="J842" s="250">
        <v>0</v>
      </c>
      <c r="K842" s="250"/>
      <c r="L842" s="250">
        <v>0</v>
      </c>
      <c r="M842" s="251" t="str">
        <f t="shared" si="36"/>
        <v>NA</v>
      </c>
      <c r="N842" s="251" t="str">
        <f t="shared" si="37"/>
        <v>NA</v>
      </c>
      <c r="O842" s="250">
        <v>0</v>
      </c>
      <c r="P842" s="251" t="str">
        <f t="shared" si="38"/>
        <v>NA</v>
      </c>
      <c r="Q842" s="298" t="s">
        <v>848</v>
      </c>
      <c r="R842" s="299" t="s">
        <v>849</v>
      </c>
      <c r="S842" s="299" t="s">
        <v>832</v>
      </c>
      <c r="T842" s="299" t="s">
        <v>832</v>
      </c>
      <c r="U842" s="299" t="s">
        <v>832</v>
      </c>
      <c r="V842" s="299" t="s">
        <v>832</v>
      </c>
      <c r="W842" s="299" t="s">
        <v>832</v>
      </c>
      <c r="X842" s="299" t="s">
        <v>832</v>
      </c>
      <c r="Y842" s="257"/>
    </row>
    <row r="843" spans="1:25" ht="12.75" customHeight="1" x14ac:dyDescent="0.2">
      <c r="A843" s="229" t="s">
        <v>705</v>
      </c>
      <c r="B843" s="247"/>
      <c r="C843" s="280">
        <v>830</v>
      </c>
      <c r="D843" s="249" t="s">
        <v>2536</v>
      </c>
      <c r="E843" s="249" t="s">
        <v>2537</v>
      </c>
      <c r="F843" s="249" t="s">
        <v>1615</v>
      </c>
      <c r="G843" s="281" t="s">
        <v>813</v>
      </c>
      <c r="H843" s="250">
        <v>196071.22000000003</v>
      </c>
      <c r="I843" s="250"/>
      <c r="J843" s="250">
        <v>187825.24829999998</v>
      </c>
      <c r="K843" s="250"/>
      <c r="L843" s="250">
        <v>195967.59</v>
      </c>
      <c r="M843" s="251">
        <f t="shared" si="36"/>
        <v>4.2056002405656739E-2</v>
      </c>
      <c r="N843" s="251">
        <f t="shared" si="37"/>
        <v>4.3350623910768549E-2</v>
      </c>
      <c r="O843" s="250">
        <v>201530.61000000002</v>
      </c>
      <c r="P843" s="251">
        <f t="shared" si="38"/>
        <v>2.8387449169528588E-2</v>
      </c>
      <c r="Q843" s="251" t="s">
        <v>805</v>
      </c>
      <c r="R843" s="258"/>
      <c r="S843" s="258" t="s">
        <v>904</v>
      </c>
      <c r="T843" s="258" t="s">
        <v>807</v>
      </c>
      <c r="U843" s="282" t="s">
        <v>814</v>
      </c>
      <c r="V843" s="285">
        <v>106</v>
      </c>
      <c r="W843" s="286" t="s">
        <v>824</v>
      </c>
      <c r="X843" s="286" t="s">
        <v>824</v>
      </c>
      <c r="Y843" s="257"/>
    </row>
    <row r="844" spans="1:25" ht="12.75" customHeight="1" x14ac:dyDescent="0.2">
      <c r="A844" s="229" t="s">
        <v>705</v>
      </c>
      <c r="B844" s="247"/>
      <c r="C844" s="280">
        <v>831</v>
      </c>
      <c r="D844" s="296" t="s">
        <v>2538</v>
      </c>
      <c r="E844" s="296" t="s">
        <v>2539</v>
      </c>
      <c r="F844" s="296" t="s">
        <v>1496</v>
      </c>
      <c r="G844" s="297" t="s">
        <v>707</v>
      </c>
      <c r="H844" s="250">
        <v>0</v>
      </c>
      <c r="I844" s="250"/>
      <c r="J844" s="250">
        <v>0</v>
      </c>
      <c r="K844" s="250"/>
      <c r="L844" s="250">
        <v>0</v>
      </c>
      <c r="M844" s="251" t="str">
        <f t="shared" si="36"/>
        <v>NA</v>
      </c>
      <c r="N844" s="251" t="str">
        <f t="shared" si="37"/>
        <v>NA</v>
      </c>
      <c r="O844" s="250">
        <v>0</v>
      </c>
      <c r="P844" s="251" t="str">
        <f t="shared" si="38"/>
        <v>NA</v>
      </c>
      <c r="Q844" s="298" t="s">
        <v>848</v>
      </c>
      <c r="R844" s="299" t="s">
        <v>849</v>
      </c>
      <c r="S844" s="299" t="s">
        <v>832</v>
      </c>
      <c r="T844" s="299" t="s">
        <v>832</v>
      </c>
      <c r="U844" s="299" t="s">
        <v>832</v>
      </c>
      <c r="V844" s="283" t="s">
        <v>809</v>
      </c>
      <c r="W844" s="284" t="s">
        <v>809</v>
      </c>
      <c r="X844" s="284" t="s">
        <v>809</v>
      </c>
      <c r="Y844" s="257"/>
    </row>
    <row r="845" spans="1:25" ht="12.75" customHeight="1" x14ac:dyDescent="0.2">
      <c r="A845" s="229" t="s">
        <v>705</v>
      </c>
      <c r="B845" s="247"/>
      <c r="C845" s="280">
        <v>832</v>
      </c>
      <c r="D845" s="249" t="s">
        <v>2540</v>
      </c>
      <c r="E845" s="249" t="s">
        <v>2541</v>
      </c>
      <c r="F845" s="249" t="s">
        <v>877</v>
      </c>
      <c r="G845" s="281" t="s">
        <v>813</v>
      </c>
      <c r="H845" s="250">
        <v>95515.45</v>
      </c>
      <c r="I845" s="250"/>
      <c r="J845" s="250">
        <v>91498.444499999998</v>
      </c>
      <c r="K845" s="250"/>
      <c r="L845" s="250">
        <v>95517.07</v>
      </c>
      <c r="M845" s="251">
        <f t="shared" si="36"/>
        <v>4.2056080979569269E-2</v>
      </c>
      <c r="N845" s="251">
        <f t="shared" si="37"/>
        <v>4.3920151014152038E-2</v>
      </c>
      <c r="O845" s="250">
        <v>98728.68</v>
      </c>
      <c r="P845" s="251">
        <f t="shared" si="38"/>
        <v>3.3623414118544317E-2</v>
      </c>
      <c r="Q845" s="251" t="s">
        <v>805</v>
      </c>
      <c r="R845" s="258"/>
      <c r="S845" s="258" t="s">
        <v>806</v>
      </c>
      <c r="T845" s="258" t="s">
        <v>807</v>
      </c>
      <c r="U845" s="282" t="s">
        <v>823</v>
      </c>
      <c r="V845" s="285">
        <v>824</v>
      </c>
      <c r="W845" s="286" t="s">
        <v>815</v>
      </c>
      <c r="X845" s="286" t="s">
        <v>816</v>
      </c>
      <c r="Y845" s="257"/>
    </row>
    <row r="846" spans="1:25" ht="12.75" customHeight="1" x14ac:dyDescent="0.2">
      <c r="A846" s="229" t="s">
        <v>705</v>
      </c>
      <c r="B846" s="247"/>
      <c r="C846" s="280">
        <v>833</v>
      </c>
      <c r="D846" s="249" t="s">
        <v>2542</v>
      </c>
      <c r="E846" s="249" t="s">
        <v>2543</v>
      </c>
      <c r="F846" s="249" t="s">
        <v>1160</v>
      </c>
      <c r="G846" s="281" t="s">
        <v>813</v>
      </c>
      <c r="H846" s="250">
        <v>173452.46000000002</v>
      </c>
      <c r="I846" s="250"/>
      <c r="J846" s="250">
        <v>167646.21749999997</v>
      </c>
      <c r="K846" s="250"/>
      <c r="L846" s="250">
        <v>175008.05</v>
      </c>
      <c r="M846" s="251">
        <f t="shared" ref="M846:M909" si="39">IF(H846&gt;0,ABS((J846-H846)/H846),"NA")</f>
        <v>3.3474546858545853E-2</v>
      </c>
      <c r="N846" s="251">
        <f t="shared" ref="N846:N909" si="40">IF(J846&gt;0,ABS((L846-J846)/J846),"NA")</f>
        <v>4.3912905461168668E-2</v>
      </c>
      <c r="O846" s="250">
        <v>182977.8</v>
      </c>
      <c r="P846" s="251">
        <f t="shared" ref="P846:P909" si="41">IF(L846&gt;0,ABS((O846-L846)/L846),"NA")</f>
        <v>4.5539333762075522E-2</v>
      </c>
      <c r="Q846" s="251" t="s">
        <v>805</v>
      </c>
      <c r="R846" s="258"/>
      <c r="S846" s="258" t="s">
        <v>806</v>
      </c>
      <c r="T846" s="299" t="s">
        <v>809</v>
      </c>
      <c r="U846" s="282" t="s">
        <v>823</v>
      </c>
      <c r="V846" s="285">
        <v>824</v>
      </c>
      <c r="W846" s="286" t="s">
        <v>815</v>
      </c>
      <c r="X846" s="286" t="s">
        <v>816</v>
      </c>
      <c r="Y846" s="257"/>
    </row>
    <row r="847" spans="1:25" ht="12.75" customHeight="1" x14ac:dyDescent="0.2">
      <c r="A847" s="229" t="s">
        <v>705</v>
      </c>
      <c r="B847" s="247"/>
      <c r="C847" s="280">
        <v>834</v>
      </c>
      <c r="D847" s="249" t="s">
        <v>2544</v>
      </c>
      <c r="E847" s="249" t="s">
        <v>2545</v>
      </c>
      <c r="F847" s="249" t="s">
        <v>1821</v>
      </c>
      <c r="G847" s="297" t="s">
        <v>707</v>
      </c>
      <c r="H847" s="250">
        <v>0</v>
      </c>
      <c r="I847" s="250"/>
      <c r="J847" s="250">
        <v>0</v>
      </c>
      <c r="K847" s="250"/>
      <c r="L847" s="250">
        <v>0</v>
      </c>
      <c r="M847" s="251" t="str">
        <f t="shared" si="39"/>
        <v>NA</v>
      </c>
      <c r="N847" s="251" t="str">
        <f t="shared" si="40"/>
        <v>NA</v>
      </c>
      <c r="O847" s="250">
        <v>0</v>
      </c>
      <c r="P847" s="251" t="str">
        <f t="shared" si="41"/>
        <v>NA</v>
      </c>
      <c r="Q847" s="298" t="s">
        <v>848</v>
      </c>
      <c r="R847" s="299" t="s">
        <v>849</v>
      </c>
      <c r="S847" s="299" t="s">
        <v>832</v>
      </c>
      <c r="T847" s="299" t="s">
        <v>832</v>
      </c>
      <c r="U847" s="299" t="s">
        <v>832</v>
      </c>
      <c r="V847" s="299" t="s">
        <v>832</v>
      </c>
      <c r="W847" s="299" t="s">
        <v>832</v>
      </c>
      <c r="X847" s="299" t="s">
        <v>832</v>
      </c>
      <c r="Y847" s="257"/>
    </row>
    <row r="848" spans="1:25" ht="12.75" customHeight="1" x14ac:dyDescent="0.2">
      <c r="A848" s="229" t="s">
        <v>705</v>
      </c>
      <c r="B848" s="247"/>
      <c r="C848" s="280">
        <v>835</v>
      </c>
      <c r="D848" s="249" t="s">
        <v>2546</v>
      </c>
      <c r="E848" s="249" t="s">
        <v>2547</v>
      </c>
      <c r="F848" s="249" t="s">
        <v>803</v>
      </c>
      <c r="G848" s="281" t="s">
        <v>804</v>
      </c>
      <c r="H848" s="250">
        <v>88632.04</v>
      </c>
      <c r="I848" s="250"/>
      <c r="J848" s="250">
        <v>84904.515100000004</v>
      </c>
      <c r="K848" s="250"/>
      <c r="L848" s="250">
        <v>81958.720000000001</v>
      </c>
      <c r="M848" s="251">
        <f t="shared" si="39"/>
        <v>4.2056178555745637E-2</v>
      </c>
      <c r="N848" s="251">
        <f t="shared" si="40"/>
        <v>3.4695388066588263E-2</v>
      </c>
      <c r="O848" s="250">
        <v>85276.27</v>
      </c>
      <c r="P848" s="251">
        <f t="shared" si="41"/>
        <v>4.0478304199968021E-2</v>
      </c>
      <c r="Q848" s="251" t="s">
        <v>805</v>
      </c>
      <c r="R848" s="258"/>
      <c r="S848" s="258" t="s">
        <v>806</v>
      </c>
      <c r="T848" s="299" t="s">
        <v>809</v>
      </c>
      <c r="U848" s="282" t="s">
        <v>808</v>
      </c>
      <c r="V848" s="283" t="s">
        <v>809</v>
      </c>
      <c r="W848" s="284" t="s">
        <v>809</v>
      </c>
      <c r="X848" s="284" t="s">
        <v>809</v>
      </c>
      <c r="Y848" s="257"/>
    </row>
    <row r="849" spans="1:25" ht="12.75" customHeight="1" x14ac:dyDescent="0.2">
      <c r="A849" s="229" t="s">
        <v>705</v>
      </c>
      <c r="B849" s="247"/>
      <c r="C849" s="280">
        <v>836</v>
      </c>
      <c r="D849" s="249" t="s">
        <v>2548</v>
      </c>
      <c r="E849" s="249" t="s">
        <v>2549</v>
      </c>
      <c r="F849" s="249" t="s">
        <v>858</v>
      </c>
      <c r="G849" s="281" t="s">
        <v>813</v>
      </c>
      <c r="H849" s="250">
        <v>36981.33</v>
      </c>
      <c r="I849" s="250"/>
      <c r="J849" s="250">
        <v>42866.022199999992</v>
      </c>
      <c r="K849" s="250"/>
      <c r="L849" s="250">
        <v>31829.52</v>
      </c>
      <c r="M849" s="251">
        <f t="shared" si="39"/>
        <v>0.15912602926936348</v>
      </c>
      <c r="N849" s="251">
        <f t="shared" si="40"/>
        <v>0.2574650418577909</v>
      </c>
      <c r="O849" s="250">
        <v>32601.02</v>
      </c>
      <c r="P849" s="251">
        <f t="shared" si="41"/>
        <v>2.4238505638790656E-2</v>
      </c>
      <c r="Q849" s="251" t="s">
        <v>805</v>
      </c>
      <c r="R849" s="258"/>
      <c r="S849" s="258" t="s">
        <v>904</v>
      </c>
      <c r="T849" s="258" t="s">
        <v>807</v>
      </c>
      <c r="U849" s="282" t="s">
        <v>814</v>
      </c>
      <c r="V849" s="285">
        <v>55</v>
      </c>
      <c r="W849" s="286" t="s">
        <v>824</v>
      </c>
      <c r="X849" s="286" t="s">
        <v>824</v>
      </c>
      <c r="Y849" s="257"/>
    </row>
    <row r="850" spans="1:25" ht="12.75" customHeight="1" x14ac:dyDescent="0.2">
      <c r="A850" s="229" t="s">
        <v>705</v>
      </c>
      <c r="B850" s="247"/>
      <c r="C850" s="280">
        <v>837</v>
      </c>
      <c r="D850" s="249" t="s">
        <v>2550</v>
      </c>
      <c r="E850" s="249" t="s">
        <v>2551</v>
      </c>
      <c r="F850" s="249" t="s">
        <v>844</v>
      </c>
      <c r="G850" s="281" t="s">
        <v>813</v>
      </c>
      <c r="H850" s="250">
        <v>434745.22</v>
      </c>
      <c r="I850" s="250"/>
      <c r="J850" s="250">
        <v>317659.39630000002</v>
      </c>
      <c r="K850" s="250"/>
      <c r="L850" s="250">
        <v>289591.58</v>
      </c>
      <c r="M850" s="251">
        <f t="shared" si="39"/>
        <v>0.26932055446176029</v>
      </c>
      <c r="N850" s="251">
        <f t="shared" si="40"/>
        <v>8.8358212056452251E-2</v>
      </c>
      <c r="O850" s="250">
        <v>324952.09000000008</v>
      </c>
      <c r="P850" s="251">
        <f t="shared" si="41"/>
        <v>0.12210475870879971</v>
      </c>
      <c r="Q850" s="251" t="s">
        <v>805</v>
      </c>
      <c r="R850" s="258"/>
      <c r="S850" s="258" t="s">
        <v>806</v>
      </c>
      <c r="T850" s="258" t="s">
        <v>807</v>
      </c>
      <c r="U850" s="282" t="s">
        <v>823</v>
      </c>
      <c r="V850" s="285">
        <v>1006</v>
      </c>
      <c r="W850" s="286" t="s">
        <v>874</v>
      </c>
      <c r="X850" s="286" t="s">
        <v>816</v>
      </c>
      <c r="Y850" s="257"/>
    </row>
    <row r="851" spans="1:25" ht="12.75" customHeight="1" x14ac:dyDescent="0.2">
      <c r="A851" s="229" t="s">
        <v>705</v>
      </c>
      <c r="B851" s="247"/>
      <c r="C851" s="280">
        <v>838</v>
      </c>
      <c r="D851" s="249" t="s">
        <v>2552</v>
      </c>
      <c r="E851" s="249" t="s">
        <v>2553</v>
      </c>
      <c r="F851" s="249" t="s">
        <v>852</v>
      </c>
      <c r="G851" s="297" t="s">
        <v>707</v>
      </c>
      <c r="H851" s="250">
        <v>0</v>
      </c>
      <c r="I851" s="250"/>
      <c r="J851" s="250">
        <v>0</v>
      </c>
      <c r="K851" s="250"/>
      <c r="L851" s="250">
        <v>0</v>
      </c>
      <c r="M851" s="251" t="str">
        <f t="shared" si="39"/>
        <v>NA</v>
      </c>
      <c r="N851" s="251" t="str">
        <f t="shared" si="40"/>
        <v>NA</v>
      </c>
      <c r="O851" s="250">
        <v>0</v>
      </c>
      <c r="P851" s="251" t="str">
        <f t="shared" si="41"/>
        <v>NA</v>
      </c>
      <c r="Q851" s="298" t="s">
        <v>848</v>
      </c>
      <c r="R851" s="299" t="s">
        <v>849</v>
      </c>
      <c r="S851" s="299" t="s">
        <v>832</v>
      </c>
      <c r="T851" s="299" t="s">
        <v>832</v>
      </c>
      <c r="U851" s="299" t="s">
        <v>832</v>
      </c>
      <c r="V851" s="299" t="s">
        <v>832</v>
      </c>
      <c r="W851" s="299" t="s">
        <v>832</v>
      </c>
      <c r="X851" s="299" t="s">
        <v>832</v>
      </c>
      <c r="Y851" s="257"/>
    </row>
    <row r="852" spans="1:25" ht="12.75" customHeight="1" x14ac:dyDescent="0.2">
      <c r="A852" s="229" t="s">
        <v>705</v>
      </c>
      <c r="B852" s="247"/>
      <c r="C852" s="280">
        <v>839</v>
      </c>
      <c r="D852" s="249" t="s">
        <v>2554</v>
      </c>
      <c r="E852" s="249" t="s">
        <v>2555</v>
      </c>
      <c r="F852" s="249" t="s">
        <v>803</v>
      </c>
      <c r="G852" s="281" t="s">
        <v>804</v>
      </c>
      <c r="H852" s="250">
        <v>57235.619999999995</v>
      </c>
      <c r="I852" s="250"/>
      <c r="J852" s="250">
        <v>54828.524799999999</v>
      </c>
      <c r="K852" s="250"/>
      <c r="L852" s="250">
        <v>57236.680000000008</v>
      </c>
      <c r="M852" s="251">
        <f t="shared" si="39"/>
        <v>4.2055894563560181E-2</v>
      </c>
      <c r="N852" s="251">
        <f t="shared" si="40"/>
        <v>4.392157565399258E-2</v>
      </c>
      <c r="O852" s="250">
        <v>59265.600000000006</v>
      </c>
      <c r="P852" s="251">
        <f t="shared" si="41"/>
        <v>3.5447898096115954E-2</v>
      </c>
      <c r="Q852" s="251" t="s">
        <v>805</v>
      </c>
      <c r="R852" s="258"/>
      <c r="S852" s="258" t="s">
        <v>806</v>
      </c>
      <c r="T852" s="299" t="s">
        <v>809</v>
      </c>
      <c r="U852" s="282" t="s">
        <v>1103</v>
      </c>
      <c r="V852" s="285">
        <v>824</v>
      </c>
      <c r="W852" s="286" t="s">
        <v>815</v>
      </c>
      <c r="X852" s="286" t="s">
        <v>816</v>
      </c>
      <c r="Y852" s="257"/>
    </row>
    <row r="853" spans="1:25" ht="12.75" customHeight="1" x14ac:dyDescent="0.2">
      <c r="A853" s="229" t="s">
        <v>705</v>
      </c>
      <c r="B853" s="247"/>
      <c r="C853" s="287">
        <v>840</v>
      </c>
      <c r="D853" s="324" t="s">
        <v>2556</v>
      </c>
      <c r="E853" s="324" t="s">
        <v>2557</v>
      </c>
      <c r="F853" s="324" t="s">
        <v>920</v>
      </c>
      <c r="G853" s="289" t="s">
        <v>707</v>
      </c>
      <c r="H853" s="290">
        <v>0</v>
      </c>
      <c r="I853" s="290"/>
      <c r="J853" s="290">
        <v>0</v>
      </c>
      <c r="K853" s="290"/>
      <c r="L853" s="290">
        <v>0</v>
      </c>
      <c r="M853" s="291" t="str">
        <f t="shared" si="39"/>
        <v>NA</v>
      </c>
      <c r="N853" s="291" t="str">
        <f t="shared" si="40"/>
        <v>NA</v>
      </c>
      <c r="O853" s="290">
        <v>0</v>
      </c>
      <c r="P853" s="291" t="str">
        <f t="shared" si="41"/>
        <v>NA</v>
      </c>
      <c r="Q853" s="291" t="s">
        <v>707</v>
      </c>
      <c r="R853" s="292" t="s">
        <v>831</v>
      </c>
      <c r="S853" s="293" t="s">
        <v>832</v>
      </c>
      <c r="T853" s="293" t="s">
        <v>832</v>
      </c>
      <c r="U853" s="293" t="s">
        <v>832</v>
      </c>
      <c r="V853" s="294" t="s">
        <v>809</v>
      </c>
      <c r="W853" s="295" t="s">
        <v>809</v>
      </c>
      <c r="X853" s="295" t="s">
        <v>809</v>
      </c>
      <c r="Y853" s="257"/>
    </row>
    <row r="854" spans="1:25" ht="12.75" customHeight="1" x14ac:dyDescent="0.2">
      <c r="A854" s="229" t="s">
        <v>705</v>
      </c>
      <c r="B854" s="247"/>
      <c r="C854" s="280">
        <v>841</v>
      </c>
      <c r="D854" s="249" t="s">
        <v>2558</v>
      </c>
      <c r="E854" s="249" t="s">
        <v>2559</v>
      </c>
      <c r="F854" s="249" t="s">
        <v>943</v>
      </c>
      <c r="G854" s="297" t="s">
        <v>707</v>
      </c>
      <c r="H854" s="250">
        <v>0</v>
      </c>
      <c r="I854" s="250"/>
      <c r="J854" s="250">
        <v>0</v>
      </c>
      <c r="K854" s="250"/>
      <c r="L854" s="250">
        <v>0</v>
      </c>
      <c r="M854" s="251" t="str">
        <f t="shared" si="39"/>
        <v>NA</v>
      </c>
      <c r="N854" s="251" t="str">
        <f t="shared" si="40"/>
        <v>NA</v>
      </c>
      <c r="O854" s="250">
        <v>0</v>
      </c>
      <c r="P854" s="251" t="str">
        <f t="shared" si="41"/>
        <v>NA</v>
      </c>
      <c r="Q854" s="298" t="s">
        <v>848</v>
      </c>
      <c r="R854" s="299" t="s">
        <v>849</v>
      </c>
      <c r="S854" s="299" t="s">
        <v>832</v>
      </c>
      <c r="T854" s="299" t="s">
        <v>832</v>
      </c>
      <c r="U854" s="299" t="s">
        <v>832</v>
      </c>
      <c r="V854" s="299" t="s">
        <v>832</v>
      </c>
      <c r="W854" s="299" t="s">
        <v>832</v>
      </c>
      <c r="X854" s="299" t="s">
        <v>832</v>
      </c>
      <c r="Y854" s="257"/>
    </row>
    <row r="855" spans="1:25" ht="12.75" customHeight="1" x14ac:dyDescent="0.2">
      <c r="A855" s="229" t="s">
        <v>705</v>
      </c>
      <c r="B855" s="247"/>
      <c r="C855" s="280">
        <v>842</v>
      </c>
      <c r="D855" s="249" t="s">
        <v>2560</v>
      </c>
      <c r="E855" s="249" t="s">
        <v>2561</v>
      </c>
      <c r="F855" s="249" t="s">
        <v>890</v>
      </c>
      <c r="G855" s="281" t="s">
        <v>813</v>
      </c>
      <c r="H855" s="250">
        <v>19689.190000000002</v>
      </c>
      <c r="I855" s="250"/>
      <c r="J855" s="250">
        <v>28383.705399999999</v>
      </c>
      <c r="K855" s="250"/>
      <c r="L855" s="250">
        <v>44779.33</v>
      </c>
      <c r="M855" s="251">
        <f t="shared" si="39"/>
        <v>0.44158827254955618</v>
      </c>
      <c r="N855" s="251">
        <f t="shared" si="40"/>
        <v>0.57764214956937943</v>
      </c>
      <c r="O855" s="250">
        <v>46232.36</v>
      </c>
      <c r="P855" s="251">
        <f t="shared" si="41"/>
        <v>3.2448676655054881E-2</v>
      </c>
      <c r="Q855" s="251" t="s">
        <v>805</v>
      </c>
      <c r="R855" s="258"/>
      <c r="S855" s="258" t="s">
        <v>806</v>
      </c>
      <c r="T855" s="258" t="s">
        <v>807</v>
      </c>
      <c r="U855" s="282" t="s">
        <v>814</v>
      </c>
      <c r="V855" s="285">
        <v>515</v>
      </c>
      <c r="W855" s="286" t="s">
        <v>824</v>
      </c>
      <c r="X855" s="286" t="s">
        <v>824</v>
      </c>
      <c r="Y855" s="257"/>
    </row>
    <row r="856" spans="1:25" ht="12.75" customHeight="1" x14ac:dyDescent="0.2">
      <c r="A856" s="229" t="s">
        <v>705</v>
      </c>
      <c r="B856" s="247"/>
      <c r="C856" s="280">
        <v>843</v>
      </c>
      <c r="D856" s="249" t="s">
        <v>2562</v>
      </c>
      <c r="E856" s="249" t="s">
        <v>2563</v>
      </c>
      <c r="F856" s="249" t="s">
        <v>1109</v>
      </c>
      <c r="G856" s="281" t="s">
        <v>813</v>
      </c>
      <c r="H856" s="250">
        <v>84623.97</v>
      </c>
      <c r="I856" s="250"/>
      <c r="J856" s="250">
        <v>81065.021500000003</v>
      </c>
      <c r="K856" s="250"/>
      <c r="L856" s="250">
        <v>84624.98</v>
      </c>
      <c r="M856" s="251">
        <f t="shared" si="39"/>
        <v>4.2056033296476149E-2</v>
      </c>
      <c r="N856" s="251">
        <f t="shared" si="40"/>
        <v>4.3914852967750009E-2</v>
      </c>
      <c r="O856" s="250">
        <v>88612.55</v>
      </c>
      <c r="P856" s="251">
        <f t="shared" si="41"/>
        <v>4.712048380986332E-2</v>
      </c>
      <c r="Q856" s="251" t="s">
        <v>805</v>
      </c>
      <c r="R856" s="258"/>
      <c r="S856" s="258" t="s">
        <v>806</v>
      </c>
      <c r="T856" s="258" t="s">
        <v>807</v>
      </c>
      <c r="U856" s="282" t="s">
        <v>814</v>
      </c>
      <c r="V856" s="283" t="s">
        <v>809</v>
      </c>
      <c r="W856" s="284" t="s">
        <v>809</v>
      </c>
      <c r="X856" s="284" t="s">
        <v>809</v>
      </c>
      <c r="Y856" s="257"/>
    </row>
    <row r="857" spans="1:25" ht="12.75" customHeight="1" x14ac:dyDescent="0.2">
      <c r="A857" s="229" t="s">
        <v>705</v>
      </c>
      <c r="B857" s="247"/>
      <c r="C857" s="280">
        <v>844</v>
      </c>
      <c r="D857" s="249" t="s">
        <v>2564</v>
      </c>
      <c r="E857" s="249" t="s">
        <v>2565</v>
      </c>
      <c r="F857" s="249" t="s">
        <v>1123</v>
      </c>
      <c r="G857" s="297" t="s">
        <v>707</v>
      </c>
      <c r="H857" s="250">
        <v>0</v>
      </c>
      <c r="I857" s="250"/>
      <c r="J857" s="250">
        <v>0</v>
      </c>
      <c r="K857" s="250"/>
      <c r="L857" s="250">
        <v>0</v>
      </c>
      <c r="M857" s="251" t="str">
        <f t="shared" si="39"/>
        <v>NA</v>
      </c>
      <c r="N857" s="251" t="str">
        <f t="shared" si="40"/>
        <v>NA</v>
      </c>
      <c r="O857" s="250">
        <v>0</v>
      </c>
      <c r="P857" s="251" t="str">
        <f t="shared" si="41"/>
        <v>NA</v>
      </c>
      <c r="Q857" s="298" t="s">
        <v>848</v>
      </c>
      <c r="R857" s="299" t="s">
        <v>849</v>
      </c>
      <c r="S857" s="299" t="s">
        <v>832</v>
      </c>
      <c r="T857" s="299" t="s">
        <v>832</v>
      </c>
      <c r="U857" s="299" t="s">
        <v>832</v>
      </c>
      <c r="V857" s="299" t="s">
        <v>832</v>
      </c>
      <c r="W857" s="299" t="s">
        <v>832</v>
      </c>
      <c r="X857" s="299" t="s">
        <v>832</v>
      </c>
      <c r="Y857" s="257"/>
    </row>
    <row r="858" spans="1:25" ht="12.75" customHeight="1" x14ac:dyDescent="0.2">
      <c r="A858" s="229" t="s">
        <v>705</v>
      </c>
      <c r="B858" s="247"/>
      <c r="C858" s="280">
        <v>845</v>
      </c>
      <c r="D858" s="249" t="s">
        <v>2566</v>
      </c>
      <c r="E858" s="249" t="s">
        <v>2567</v>
      </c>
      <c r="F858" s="249" t="s">
        <v>1160</v>
      </c>
      <c r="G858" s="281" t="s">
        <v>813</v>
      </c>
      <c r="H858" s="250">
        <v>43003.709999999992</v>
      </c>
      <c r="I858" s="250"/>
      <c r="J858" s="250">
        <v>41195.143800000005</v>
      </c>
      <c r="K858" s="250"/>
      <c r="L858" s="250">
        <v>43003.670000000006</v>
      </c>
      <c r="M858" s="251">
        <f t="shared" si="39"/>
        <v>4.2056050512850794E-2</v>
      </c>
      <c r="N858" s="251">
        <f t="shared" si="40"/>
        <v>4.3901441606328369E-2</v>
      </c>
      <c r="O858" s="250">
        <v>48361.3</v>
      </c>
      <c r="P858" s="251">
        <f t="shared" si="41"/>
        <v>0.12458541329147016</v>
      </c>
      <c r="Q858" s="251" t="s">
        <v>805</v>
      </c>
      <c r="R858" s="258"/>
      <c r="S858" s="258" t="s">
        <v>806</v>
      </c>
      <c r="T858" s="299" t="s">
        <v>809</v>
      </c>
      <c r="U858" s="282" t="s">
        <v>814</v>
      </c>
      <c r="V858" s="285">
        <v>515</v>
      </c>
      <c r="W858" s="286" t="s">
        <v>912</v>
      </c>
      <c r="X858" s="286" t="s">
        <v>874</v>
      </c>
      <c r="Y858" s="257"/>
    </row>
    <row r="859" spans="1:25" ht="12.75" customHeight="1" x14ac:dyDescent="0.2">
      <c r="A859" s="229" t="s">
        <v>705</v>
      </c>
      <c r="B859" s="247"/>
      <c r="C859" s="280">
        <v>846</v>
      </c>
      <c r="D859" s="249" t="s">
        <v>2568</v>
      </c>
      <c r="E859" s="249" t="s">
        <v>2569</v>
      </c>
      <c r="F859" s="249" t="s">
        <v>886</v>
      </c>
      <c r="G859" s="281"/>
      <c r="H859" s="250">
        <v>15501.87</v>
      </c>
      <c r="I859" s="250"/>
      <c r="J859" s="250">
        <v>52797.732000000004</v>
      </c>
      <c r="K859" s="250"/>
      <c r="L859" s="250">
        <v>102104.1</v>
      </c>
      <c r="M859" s="251">
        <f t="shared" si="39"/>
        <v>2.4058943856450865</v>
      </c>
      <c r="N859" s="251">
        <f t="shared" si="40"/>
        <v>0.93387284135614002</v>
      </c>
      <c r="O859" s="250">
        <v>107732.13</v>
      </c>
      <c r="P859" s="251">
        <f t="shared" si="41"/>
        <v>5.5120509362503546E-2</v>
      </c>
      <c r="Q859" s="251" t="s">
        <v>805</v>
      </c>
      <c r="R859" s="258"/>
      <c r="S859" s="258" t="s">
        <v>840</v>
      </c>
      <c r="T859" s="258" t="s">
        <v>841</v>
      </c>
      <c r="U859" s="282" t="s">
        <v>841</v>
      </c>
      <c r="V859" s="285">
        <v>819</v>
      </c>
      <c r="W859" s="286" t="s">
        <v>912</v>
      </c>
      <c r="X859" s="286" t="s">
        <v>912</v>
      </c>
      <c r="Y859" s="257"/>
    </row>
    <row r="860" spans="1:25" ht="12.75" customHeight="1" x14ac:dyDescent="0.2">
      <c r="A860" s="229" t="s">
        <v>705</v>
      </c>
      <c r="B860" s="247"/>
      <c r="C860" s="280">
        <v>847</v>
      </c>
      <c r="D860" s="249" t="s">
        <v>2570</v>
      </c>
      <c r="E860" s="249" t="s">
        <v>2571</v>
      </c>
      <c r="F860" s="249" t="s">
        <v>1175</v>
      </c>
      <c r="G860" s="281"/>
      <c r="H860" s="250">
        <v>939751.82</v>
      </c>
      <c r="I860" s="250"/>
      <c r="J860" s="250">
        <v>821419.7000999999</v>
      </c>
      <c r="K860" s="250"/>
      <c r="L860" s="250">
        <v>1098741.4900000002</v>
      </c>
      <c r="M860" s="251">
        <f t="shared" si="39"/>
        <v>0.1259184790937676</v>
      </c>
      <c r="N860" s="251">
        <f t="shared" si="40"/>
        <v>0.33761278170737696</v>
      </c>
      <c r="O860" s="250">
        <v>1162668.0499999996</v>
      </c>
      <c r="P860" s="251">
        <f t="shared" si="41"/>
        <v>5.8181620137052754E-2</v>
      </c>
      <c r="Q860" s="251" t="s">
        <v>805</v>
      </c>
      <c r="R860" s="258"/>
      <c r="S860" s="258" t="s">
        <v>908</v>
      </c>
      <c r="T860" s="258" t="s">
        <v>908</v>
      </c>
      <c r="U860" s="282" t="s">
        <v>1092</v>
      </c>
      <c r="V860" s="285">
        <v>5248</v>
      </c>
      <c r="W860" s="286" t="s">
        <v>816</v>
      </c>
      <c r="X860" s="286" t="s">
        <v>824</v>
      </c>
      <c r="Y860" s="257"/>
    </row>
    <row r="861" spans="1:25" ht="12.75" customHeight="1" x14ac:dyDescent="0.2">
      <c r="A861" s="229" t="s">
        <v>705</v>
      </c>
      <c r="B861" s="247"/>
      <c r="C861" s="280">
        <v>848</v>
      </c>
      <c r="D861" s="249" t="s">
        <v>2572</v>
      </c>
      <c r="E861" s="249" t="s">
        <v>2573</v>
      </c>
      <c r="F861" s="249" t="s">
        <v>940</v>
      </c>
      <c r="G861" s="281" t="s">
        <v>804</v>
      </c>
      <c r="H861" s="250">
        <v>55462.59</v>
      </c>
      <c r="I861" s="250"/>
      <c r="J861" s="250">
        <v>53130.044099999999</v>
      </c>
      <c r="K861" s="250"/>
      <c r="L861" s="250">
        <v>55477.51</v>
      </c>
      <c r="M861" s="251">
        <f t="shared" si="39"/>
        <v>4.205620220765019E-2</v>
      </c>
      <c r="N861" s="251">
        <f t="shared" si="40"/>
        <v>4.4183398296859362E-2</v>
      </c>
      <c r="O861" s="250">
        <v>59544.869999999995</v>
      </c>
      <c r="P861" s="251">
        <f t="shared" si="41"/>
        <v>7.3315475045653514E-2</v>
      </c>
      <c r="Q861" s="251" t="s">
        <v>805</v>
      </c>
      <c r="R861" s="258"/>
      <c r="S861" s="258" t="s">
        <v>806</v>
      </c>
      <c r="T861" s="258" t="s">
        <v>807</v>
      </c>
      <c r="U861" s="282" t="s">
        <v>808</v>
      </c>
      <c r="V861" s="283" t="s">
        <v>809</v>
      </c>
      <c r="W861" s="284" t="s">
        <v>809</v>
      </c>
      <c r="X861" s="284" t="s">
        <v>809</v>
      </c>
      <c r="Y861" s="257"/>
    </row>
    <row r="862" spans="1:25" ht="12.75" customHeight="1" x14ac:dyDescent="0.2">
      <c r="A862" s="229" t="s">
        <v>705</v>
      </c>
      <c r="B862" s="247"/>
      <c r="C862" s="280">
        <v>849</v>
      </c>
      <c r="D862" s="249" t="s">
        <v>2574</v>
      </c>
      <c r="E862" s="249" t="s">
        <v>2575</v>
      </c>
      <c r="F862" s="249" t="s">
        <v>886</v>
      </c>
      <c r="G862" s="281" t="s">
        <v>813</v>
      </c>
      <c r="H862" s="250">
        <v>14238.11</v>
      </c>
      <c r="I862" s="250"/>
      <c r="J862" s="250">
        <v>13639.317999999999</v>
      </c>
      <c r="K862" s="250"/>
      <c r="L862" s="250">
        <v>19130.57</v>
      </c>
      <c r="M862" s="251">
        <f t="shared" si="39"/>
        <v>4.2055581815283155E-2</v>
      </c>
      <c r="N862" s="251">
        <f t="shared" si="40"/>
        <v>0.40260458770739127</v>
      </c>
      <c r="O862" s="250">
        <v>20089.219999999998</v>
      </c>
      <c r="P862" s="251">
        <f t="shared" si="41"/>
        <v>5.0110895807077248E-2</v>
      </c>
      <c r="Q862" s="251" t="s">
        <v>805</v>
      </c>
      <c r="R862" s="258"/>
      <c r="S862" s="258" t="s">
        <v>806</v>
      </c>
      <c r="T862" s="258" t="s">
        <v>807</v>
      </c>
      <c r="U862" s="282" t="s">
        <v>814</v>
      </c>
      <c r="V862" s="285">
        <v>48</v>
      </c>
      <c r="W862" s="286" t="s">
        <v>815</v>
      </c>
      <c r="X862" s="286" t="s">
        <v>816</v>
      </c>
      <c r="Y862" s="257"/>
    </row>
    <row r="863" spans="1:25" ht="12.75" customHeight="1" x14ac:dyDescent="0.2">
      <c r="A863" s="229" t="s">
        <v>705</v>
      </c>
      <c r="B863" s="247"/>
      <c r="C863" s="280">
        <v>850</v>
      </c>
      <c r="D863" s="249" t="s">
        <v>2576</v>
      </c>
      <c r="E863" s="249" t="s">
        <v>2577</v>
      </c>
      <c r="F863" s="249" t="s">
        <v>877</v>
      </c>
      <c r="G863" s="281"/>
      <c r="H863" s="250">
        <v>312494.34000000003</v>
      </c>
      <c r="I863" s="250"/>
      <c r="J863" s="250">
        <v>271065.16710000002</v>
      </c>
      <c r="K863" s="250"/>
      <c r="L863" s="250">
        <v>282967.6399999999</v>
      </c>
      <c r="M863" s="251">
        <f t="shared" si="39"/>
        <v>0.13257575449206538</v>
      </c>
      <c r="N863" s="251">
        <f t="shared" si="40"/>
        <v>4.3910005211436391E-2</v>
      </c>
      <c r="O863" s="250">
        <v>309778.62</v>
      </c>
      <c r="P863" s="251">
        <f t="shared" si="41"/>
        <v>9.4749279458245142E-2</v>
      </c>
      <c r="Q863" s="251" t="s">
        <v>805</v>
      </c>
      <c r="R863" s="258"/>
      <c r="S863" s="258" t="s">
        <v>925</v>
      </c>
      <c r="T863" s="258" t="s">
        <v>908</v>
      </c>
      <c r="U863" s="282" t="s">
        <v>932</v>
      </c>
      <c r="V863" s="285">
        <v>2045</v>
      </c>
      <c r="W863" s="286" t="s">
        <v>815</v>
      </c>
      <c r="X863" s="286" t="s">
        <v>816</v>
      </c>
      <c r="Y863" s="257"/>
    </row>
    <row r="864" spans="1:25" ht="12.75" customHeight="1" x14ac:dyDescent="0.2">
      <c r="A864" s="229" t="s">
        <v>705</v>
      </c>
      <c r="B864" s="247"/>
      <c r="C864" s="280">
        <v>851</v>
      </c>
      <c r="D864" s="249" t="s">
        <v>2578</v>
      </c>
      <c r="E864" s="249" t="s">
        <v>2579</v>
      </c>
      <c r="F864" s="249" t="s">
        <v>812</v>
      </c>
      <c r="G864" s="281" t="s">
        <v>813</v>
      </c>
      <c r="H864" s="250">
        <v>28076.67</v>
      </c>
      <c r="I864" s="250"/>
      <c r="J864" s="250">
        <v>19740.848300000001</v>
      </c>
      <c r="K864" s="250"/>
      <c r="L864" s="250">
        <v>53612.25</v>
      </c>
      <c r="M864" s="251">
        <f t="shared" si="39"/>
        <v>0.29689495584768411</v>
      </c>
      <c r="N864" s="251">
        <f t="shared" si="40"/>
        <v>1.7158027449104098</v>
      </c>
      <c r="O864" s="250">
        <v>55774.000000000007</v>
      </c>
      <c r="P864" s="251">
        <f t="shared" si="41"/>
        <v>4.0321941347360113E-2</v>
      </c>
      <c r="Q864" s="251" t="s">
        <v>805</v>
      </c>
      <c r="R864" s="258"/>
      <c r="S864" s="258" t="s">
        <v>806</v>
      </c>
      <c r="T864" s="258" t="s">
        <v>807</v>
      </c>
      <c r="U864" s="282" t="s">
        <v>823</v>
      </c>
      <c r="V864" s="285">
        <v>819</v>
      </c>
      <c r="W864" s="286" t="s">
        <v>816</v>
      </c>
      <c r="X864" s="286" t="s">
        <v>824</v>
      </c>
      <c r="Y864" s="257"/>
    </row>
    <row r="865" spans="1:25" ht="12.75" customHeight="1" x14ac:dyDescent="0.2">
      <c r="A865" s="229" t="s">
        <v>705</v>
      </c>
      <c r="B865" s="247"/>
      <c r="C865" s="280">
        <v>852</v>
      </c>
      <c r="D865" s="249" t="s">
        <v>2580</v>
      </c>
      <c r="E865" s="249" t="s">
        <v>2581</v>
      </c>
      <c r="F865" s="249" t="s">
        <v>1067</v>
      </c>
      <c r="G865" s="281" t="s">
        <v>804</v>
      </c>
      <c r="H865" s="250">
        <v>168670.68</v>
      </c>
      <c r="I865" s="250"/>
      <c r="J865" s="250">
        <v>140457.86500000002</v>
      </c>
      <c r="K865" s="250"/>
      <c r="L865" s="250">
        <v>108035.54000000001</v>
      </c>
      <c r="M865" s="251">
        <f t="shared" si="39"/>
        <v>0.16726567415273344</v>
      </c>
      <c r="N865" s="251">
        <f t="shared" si="40"/>
        <v>0.23083310429074233</v>
      </c>
      <c r="O865" s="250">
        <v>115800.29</v>
      </c>
      <c r="P865" s="251">
        <f t="shared" si="41"/>
        <v>7.1872182061569603E-2</v>
      </c>
      <c r="Q865" s="251" t="s">
        <v>805</v>
      </c>
      <c r="R865" s="258"/>
      <c r="S865" s="258" t="s">
        <v>806</v>
      </c>
      <c r="T865" s="258" t="s">
        <v>807</v>
      </c>
      <c r="U865" s="282" t="s">
        <v>1103</v>
      </c>
      <c r="V865" s="285">
        <v>824</v>
      </c>
      <c r="W865" s="286" t="s">
        <v>815</v>
      </c>
      <c r="X865" s="286" t="s">
        <v>816</v>
      </c>
      <c r="Y865" s="257"/>
    </row>
    <row r="866" spans="1:25" ht="12.75" customHeight="1" x14ac:dyDescent="0.2">
      <c r="A866" s="229" t="s">
        <v>705</v>
      </c>
      <c r="B866" s="247"/>
      <c r="C866" s="280">
        <v>853</v>
      </c>
      <c r="D866" s="249" t="s">
        <v>2582</v>
      </c>
      <c r="E866" s="249" t="s">
        <v>2583</v>
      </c>
      <c r="F866" s="249" t="s">
        <v>1067</v>
      </c>
      <c r="G866" s="281" t="s">
        <v>804</v>
      </c>
      <c r="H866" s="250">
        <v>125378.54000000001</v>
      </c>
      <c r="I866" s="250"/>
      <c r="J866" s="250">
        <v>120105.594</v>
      </c>
      <c r="K866" s="250"/>
      <c r="L866" s="250">
        <v>140666.31</v>
      </c>
      <c r="M866" s="251">
        <f t="shared" si="39"/>
        <v>4.2056208343150353E-2</v>
      </c>
      <c r="N866" s="251">
        <f t="shared" si="40"/>
        <v>0.17118866253640111</v>
      </c>
      <c r="O866" s="250">
        <v>150979.32</v>
      </c>
      <c r="P866" s="251">
        <f t="shared" si="41"/>
        <v>7.3315422861380306E-2</v>
      </c>
      <c r="Q866" s="251" t="s">
        <v>805</v>
      </c>
      <c r="R866" s="258"/>
      <c r="S866" s="258" t="s">
        <v>806</v>
      </c>
      <c r="T866" s="258" t="s">
        <v>807</v>
      </c>
      <c r="U866" s="282" t="s">
        <v>808</v>
      </c>
      <c r="V866" s="283" t="s">
        <v>809</v>
      </c>
      <c r="W866" s="284" t="s">
        <v>809</v>
      </c>
      <c r="X866" s="284" t="s">
        <v>809</v>
      </c>
      <c r="Y866" s="257"/>
    </row>
    <row r="867" spans="1:25" ht="12.75" customHeight="1" x14ac:dyDescent="0.2">
      <c r="A867" s="229" t="s">
        <v>705</v>
      </c>
      <c r="B867" s="247"/>
      <c r="C867" s="280">
        <v>854</v>
      </c>
      <c r="D867" s="249" t="s">
        <v>2584</v>
      </c>
      <c r="E867" s="249" t="s">
        <v>2585</v>
      </c>
      <c r="F867" s="249" t="s">
        <v>920</v>
      </c>
      <c r="G867" s="297" t="s">
        <v>707</v>
      </c>
      <c r="H867" s="250">
        <v>0</v>
      </c>
      <c r="I867" s="250"/>
      <c r="J867" s="250">
        <v>0</v>
      </c>
      <c r="K867" s="250"/>
      <c r="L867" s="250">
        <v>0</v>
      </c>
      <c r="M867" s="251" t="str">
        <f t="shared" si="39"/>
        <v>NA</v>
      </c>
      <c r="N867" s="251" t="str">
        <f t="shared" si="40"/>
        <v>NA</v>
      </c>
      <c r="O867" s="250">
        <v>0</v>
      </c>
      <c r="P867" s="251" t="str">
        <f t="shared" si="41"/>
        <v>NA</v>
      </c>
      <c r="Q867" s="298" t="s">
        <v>848</v>
      </c>
      <c r="R867" s="299" t="s">
        <v>849</v>
      </c>
      <c r="S867" s="299" t="s">
        <v>832</v>
      </c>
      <c r="T867" s="299" t="s">
        <v>832</v>
      </c>
      <c r="U867" s="299" t="s">
        <v>832</v>
      </c>
      <c r="V867" s="299" t="s">
        <v>832</v>
      </c>
      <c r="W867" s="299" t="s">
        <v>832</v>
      </c>
      <c r="X867" s="299" t="s">
        <v>832</v>
      </c>
      <c r="Y867" s="257"/>
    </row>
    <row r="868" spans="1:25" ht="12.75" customHeight="1" x14ac:dyDescent="0.2">
      <c r="A868" s="229" t="s">
        <v>705</v>
      </c>
      <c r="B868" s="247"/>
      <c r="C868" s="280">
        <v>855</v>
      </c>
      <c r="D868" s="249" t="s">
        <v>2586</v>
      </c>
      <c r="E868" s="249" t="s">
        <v>2587</v>
      </c>
      <c r="F868" s="249" t="s">
        <v>1071</v>
      </c>
      <c r="G868" s="281" t="s">
        <v>804</v>
      </c>
      <c r="H868" s="250">
        <v>279506.77</v>
      </c>
      <c r="I868" s="250"/>
      <c r="J868" s="250">
        <v>129363.73360000001</v>
      </c>
      <c r="K868" s="250"/>
      <c r="L868" s="250">
        <v>135507.39000000001</v>
      </c>
      <c r="M868" s="251">
        <f t="shared" si="39"/>
        <v>0.53717137656451042</v>
      </c>
      <c r="N868" s="251">
        <f t="shared" si="40"/>
        <v>4.7491334928508946E-2</v>
      </c>
      <c r="O868" s="250">
        <v>145442.18</v>
      </c>
      <c r="P868" s="251">
        <f t="shared" si="41"/>
        <v>7.3315484860272034E-2</v>
      </c>
      <c r="Q868" s="251" t="s">
        <v>805</v>
      </c>
      <c r="R868" s="258"/>
      <c r="S868" s="258" t="s">
        <v>806</v>
      </c>
      <c r="T868" s="258" t="s">
        <v>807</v>
      </c>
      <c r="U868" s="282" t="s">
        <v>808</v>
      </c>
      <c r="V868" s="283" t="s">
        <v>809</v>
      </c>
      <c r="W868" s="284" t="s">
        <v>809</v>
      </c>
      <c r="X868" s="284" t="s">
        <v>809</v>
      </c>
      <c r="Y868" s="257"/>
    </row>
    <row r="869" spans="1:25" ht="12.75" customHeight="1" x14ac:dyDescent="0.2">
      <c r="A869" s="229" t="s">
        <v>705</v>
      </c>
      <c r="B869" s="247"/>
      <c r="C869" s="280">
        <v>856</v>
      </c>
      <c r="D869" s="249" t="s">
        <v>2588</v>
      </c>
      <c r="E869" s="249" t="s">
        <v>2589</v>
      </c>
      <c r="F869" s="249" t="s">
        <v>1302</v>
      </c>
      <c r="G869" s="281" t="s">
        <v>813</v>
      </c>
      <c r="H869" s="250">
        <v>52097.78</v>
      </c>
      <c r="I869" s="250"/>
      <c r="J869" s="250">
        <v>46652.306799999998</v>
      </c>
      <c r="K869" s="250"/>
      <c r="L869" s="250">
        <v>34014.019999999997</v>
      </c>
      <c r="M869" s="251">
        <f t="shared" si="39"/>
        <v>0.10452409296518969</v>
      </c>
      <c r="N869" s="251">
        <f t="shared" si="40"/>
        <v>0.27090379162129669</v>
      </c>
      <c r="O869" s="250">
        <v>36507.78</v>
      </c>
      <c r="P869" s="251">
        <f t="shared" si="41"/>
        <v>7.3315650428852644E-2</v>
      </c>
      <c r="Q869" s="251" t="s">
        <v>805</v>
      </c>
      <c r="R869" s="258"/>
      <c r="S869" s="258" t="s">
        <v>806</v>
      </c>
      <c r="T869" s="258" t="s">
        <v>807</v>
      </c>
      <c r="U869" s="282" t="s">
        <v>814</v>
      </c>
      <c r="V869" s="283" t="s">
        <v>809</v>
      </c>
      <c r="W869" s="284" t="s">
        <v>809</v>
      </c>
      <c r="X869" s="284" t="s">
        <v>809</v>
      </c>
      <c r="Y869" s="257"/>
    </row>
    <row r="870" spans="1:25" ht="12.75" customHeight="1" x14ac:dyDescent="0.2">
      <c r="B870" s="247"/>
      <c r="C870" s="280">
        <v>857</v>
      </c>
      <c r="D870" s="249" t="s">
        <v>2590</v>
      </c>
      <c r="E870" s="249" t="s">
        <v>2591</v>
      </c>
      <c r="F870" s="249" t="s">
        <v>931</v>
      </c>
      <c r="G870" s="281" t="s">
        <v>813</v>
      </c>
      <c r="H870" s="250">
        <v>8059.21</v>
      </c>
      <c r="I870" s="250"/>
      <c r="J870" s="250">
        <v>7216.826</v>
      </c>
      <c r="K870" s="250"/>
      <c r="L870" s="250">
        <v>7536.21</v>
      </c>
      <c r="M870" s="251">
        <f t="shared" si="39"/>
        <v>0.10452438886689887</v>
      </c>
      <c r="N870" s="251">
        <f t="shared" si="40"/>
        <v>4.425546632272969E-2</v>
      </c>
      <c r="O870" s="250">
        <v>8088.73</v>
      </c>
      <c r="P870" s="251">
        <f t="shared" si="41"/>
        <v>7.331536674269952E-2</v>
      </c>
      <c r="Q870" s="251" t="s">
        <v>805</v>
      </c>
      <c r="R870" s="258"/>
      <c r="S870" s="258" t="s">
        <v>806</v>
      </c>
      <c r="T870" s="258" t="s">
        <v>807</v>
      </c>
      <c r="U870" s="282" t="s">
        <v>814</v>
      </c>
      <c r="V870" s="283" t="s">
        <v>809</v>
      </c>
      <c r="W870" s="284" t="s">
        <v>809</v>
      </c>
      <c r="X870" s="284" t="s">
        <v>809</v>
      </c>
      <c r="Y870" s="257"/>
    </row>
    <row r="871" spans="1:25" ht="12.75" customHeight="1" x14ac:dyDescent="0.2">
      <c r="A871" s="229" t="s">
        <v>705</v>
      </c>
      <c r="B871" s="247"/>
      <c r="C871" s="280">
        <v>858</v>
      </c>
      <c r="D871" s="296" t="s">
        <v>2592</v>
      </c>
      <c r="E871" s="296" t="s">
        <v>2593</v>
      </c>
      <c r="F871" s="296" t="s">
        <v>847</v>
      </c>
      <c r="G871" s="297" t="s">
        <v>707</v>
      </c>
      <c r="H871" s="250">
        <v>0</v>
      </c>
      <c r="I871" s="250"/>
      <c r="J871" s="250">
        <v>0</v>
      </c>
      <c r="K871" s="250"/>
      <c r="L871" s="250">
        <v>0</v>
      </c>
      <c r="M871" s="251" t="str">
        <f t="shared" si="39"/>
        <v>NA</v>
      </c>
      <c r="N871" s="251" t="str">
        <f t="shared" si="40"/>
        <v>NA</v>
      </c>
      <c r="O871" s="250">
        <v>0</v>
      </c>
      <c r="P871" s="251" t="str">
        <f t="shared" si="41"/>
        <v>NA</v>
      </c>
      <c r="Q871" s="298" t="s">
        <v>848</v>
      </c>
      <c r="R871" s="299" t="s">
        <v>849</v>
      </c>
      <c r="S871" s="299" t="s">
        <v>809</v>
      </c>
      <c r="T871" s="299" t="s">
        <v>809</v>
      </c>
      <c r="U871" s="299" t="s">
        <v>832</v>
      </c>
      <c r="V871" s="283" t="s">
        <v>809</v>
      </c>
      <c r="W871" s="284" t="s">
        <v>809</v>
      </c>
      <c r="X871" s="284" t="s">
        <v>809</v>
      </c>
      <c r="Y871" s="257"/>
    </row>
    <row r="872" spans="1:25" ht="12.75" customHeight="1" x14ac:dyDescent="0.2">
      <c r="B872" s="247"/>
      <c r="C872" s="280">
        <v>859</v>
      </c>
      <c r="D872" s="249" t="s">
        <v>2594</v>
      </c>
      <c r="E872" s="249" t="s">
        <v>2595</v>
      </c>
      <c r="F872" s="249" t="s">
        <v>803</v>
      </c>
      <c r="G872" s="281" t="s">
        <v>804</v>
      </c>
      <c r="H872" s="250">
        <v>9660.57</v>
      </c>
      <c r="I872" s="250"/>
      <c r="J872" s="250">
        <v>9254.2801999999992</v>
      </c>
      <c r="K872" s="250"/>
      <c r="L872" s="250">
        <v>9660.11</v>
      </c>
      <c r="M872" s="251">
        <f t="shared" si="39"/>
        <v>4.2056503912295082E-2</v>
      </c>
      <c r="N872" s="251">
        <f t="shared" si="40"/>
        <v>4.3853199949575913E-2</v>
      </c>
      <c r="O872" s="250">
        <v>11963.29</v>
      </c>
      <c r="P872" s="251">
        <f t="shared" si="41"/>
        <v>0.23842171569474882</v>
      </c>
      <c r="Q872" s="251" t="s">
        <v>805</v>
      </c>
      <c r="R872" s="258"/>
      <c r="S872" s="258" t="s">
        <v>904</v>
      </c>
      <c r="T872" s="299" t="s">
        <v>809</v>
      </c>
      <c r="U872" s="282" t="s">
        <v>808</v>
      </c>
      <c r="V872" s="283" t="s">
        <v>809</v>
      </c>
      <c r="W872" s="284" t="s">
        <v>809</v>
      </c>
      <c r="X872" s="284" t="s">
        <v>809</v>
      </c>
      <c r="Y872" s="257"/>
    </row>
    <row r="873" spans="1:25" ht="12.75" customHeight="1" x14ac:dyDescent="0.2">
      <c r="A873" s="229" t="s">
        <v>705</v>
      </c>
      <c r="B873" s="247"/>
      <c r="C873" s="280">
        <v>860</v>
      </c>
      <c r="D873" s="296" t="s">
        <v>2596</v>
      </c>
      <c r="E873" s="296" t="s">
        <v>2597</v>
      </c>
      <c r="F873" s="296" t="s">
        <v>931</v>
      </c>
      <c r="G873" s="281"/>
      <c r="H873" s="250">
        <v>0</v>
      </c>
      <c r="I873" s="250"/>
      <c r="J873" s="250">
        <v>0</v>
      </c>
      <c r="K873" s="250"/>
      <c r="L873" s="250">
        <v>0</v>
      </c>
      <c r="M873" s="251" t="str">
        <f t="shared" si="39"/>
        <v>NA</v>
      </c>
      <c r="N873" s="251" t="str">
        <f t="shared" si="40"/>
        <v>NA</v>
      </c>
      <c r="O873" s="250">
        <v>0</v>
      </c>
      <c r="P873" s="251" t="str">
        <f t="shared" si="41"/>
        <v>NA</v>
      </c>
      <c r="Q873" s="251" t="s">
        <v>707</v>
      </c>
      <c r="R873" s="258"/>
      <c r="S873" s="299" t="s">
        <v>809</v>
      </c>
      <c r="T873" s="299" t="s">
        <v>809</v>
      </c>
      <c r="U873" s="299" t="s">
        <v>832</v>
      </c>
      <c r="V873" s="283" t="s">
        <v>809</v>
      </c>
      <c r="W873" s="284" t="s">
        <v>809</v>
      </c>
      <c r="X873" s="284" t="s">
        <v>809</v>
      </c>
      <c r="Y873" s="257"/>
    </row>
    <row r="874" spans="1:25" ht="12.75" customHeight="1" x14ac:dyDescent="0.2">
      <c r="A874" s="229" t="s">
        <v>705</v>
      </c>
      <c r="B874" s="247"/>
      <c r="C874" s="280">
        <v>861</v>
      </c>
      <c r="D874" s="249" t="s">
        <v>2598</v>
      </c>
      <c r="E874" s="249" t="s">
        <v>2599</v>
      </c>
      <c r="F874" s="249" t="s">
        <v>1067</v>
      </c>
      <c r="G874" s="281" t="s">
        <v>804</v>
      </c>
      <c r="H874" s="250">
        <v>420055.18000000005</v>
      </c>
      <c r="I874" s="250"/>
      <c r="J874" s="250">
        <v>402389.29230000003</v>
      </c>
      <c r="K874" s="250"/>
      <c r="L874" s="250">
        <v>420074.3</v>
      </c>
      <c r="M874" s="251">
        <f t="shared" si="39"/>
        <v>4.205611200890326E-2</v>
      </c>
      <c r="N874" s="251">
        <f t="shared" si="40"/>
        <v>4.394999578372219E-2</v>
      </c>
      <c r="O874" s="250">
        <v>474799.30999999994</v>
      </c>
      <c r="P874" s="251">
        <f t="shared" si="41"/>
        <v>0.13027459666063826</v>
      </c>
      <c r="Q874" s="251" t="s">
        <v>805</v>
      </c>
      <c r="R874" s="258"/>
      <c r="S874" s="258" t="s">
        <v>806</v>
      </c>
      <c r="T874" s="299" t="s">
        <v>809</v>
      </c>
      <c r="U874" s="282" t="s">
        <v>1103</v>
      </c>
      <c r="V874" s="285">
        <v>824</v>
      </c>
      <c r="W874" s="286" t="s">
        <v>824</v>
      </c>
      <c r="X874" s="286" t="s">
        <v>816</v>
      </c>
      <c r="Y874" s="257"/>
    </row>
    <row r="875" spans="1:25" ht="12.75" customHeight="1" x14ac:dyDescent="0.2">
      <c r="A875" s="229" t="s">
        <v>705</v>
      </c>
      <c r="B875" s="247"/>
      <c r="C875" s="280">
        <v>862</v>
      </c>
      <c r="D875" s="249" t="s">
        <v>2600</v>
      </c>
      <c r="E875" s="249" t="s">
        <v>2601</v>
      </c>
      <c r="F875" s="249" t="s">
        <v>2512</v>
      </c>
      <c r="G875" s="297" t="s">
        <v>707</v>
      </c>
      <c r="H875" s="250">
        <v>0</v>
      </c>
      <c r="I875" s="250"/>
      <c r="J875" s="250">
        <v>0</v>
      </c>
      <c r="K875" s="250"/>
      <c r="L875" s="250">
        <v>0</v>
      </c>
      <c r="M875" s="251" t="str">
        <f t="shared" si="39"/>
        <v>NA</v>
      </c>
      <c r="N875" s="251" t="str">
        <f t="shared" si="40"/>
        <v>NA</v>
      </c>
      <c r="O875" s="250">
        <v>0</v>
      </c>
      <c r="P875" s="251" t="str">
        <f t="shared" si="41"/>
        <v>NA</v>
      </c>
      <c r="Q875" s="298" t="s">
        <v>848</v>
      </c>
      <c r="R875" s="299" t="s">
        <v>849</v>
      </c>
      <c r="S875" s="258" t="s">
        <v>806</v>
      </c>
      <c r="T875" s="299" t="s">
        <v>809</v>
      </c>
      <c r="U875" s="299" t="s">
        <v>832</v>
      </c>
      <c r="V875" s="299" t="s">
        <v>832</v>
      </c>
      <c r="W875" s="299" t="s">
        <v>832</v>
      </c>
      <c r="X875" s="299" t="s">
        <v>832</v>
      </c>
      <c r="Y875" s="257"/>
    </row>
    <row r="876" spans="1:25" ht="12.75" customHeight="1" x14ac:dyDescent="0.2">
      <c r="A876" s="229" t="s">
        <v>705</v>
      </c>
      <c r="B876" s="247"/>
      <c r="C876" s="280">
        <v>863</v>
      </c>
      <c r="D876" s="249" t="s">
        <v>2602</v>
      </c>
      <c r="E876" s="249" t="s">
        <v>2603</v>
      </c>
      <c r="F876" s="249" t="s">
        <v>812</v>
      </c>
      <c r="G876" s="281" t="s">
        <v>813</v>
      </c>
      <c r="H876" s="250">
        <v>65394.18</v>
      </c>
      <c r="I876" s="250"/>
      <c r="J876" s="250">
        <v>62643.954600000005</v>
      </c>
      <c r="K876" s="250"/>
      <c r="L876" s="250">
        <v>68426.75</v>
      </c>
      <c r="M876" s="251">
        <f t="shared" si="39"/>
        <v>4.2056118755522218E-2</v>
      </c>
      <c r="N876" s="251">
        <f t="shared" si="40"/>
        <v>9.231210636245489E-2</v>
      </c>
      <c r="O876" s="250">
        <v>70412.59</v>
      </c>
      <c r="P876" s="251">
        <f t="shared" si="41"/>
        <v>2.9021398795061822E-2</v>
      </c>
      <c r="Q876" s="251" t="s">
        <v>805</v>
      </c>
      <c r="R876" s="258"/>
      <c r="S876" s="258" t="s">
        <v>806</v>
      </c>
      <c r="T876" s="258" t="s">
        <v>807</v>
      </c>
      <c r="U876" s="282" t="s">
        <v>814</v>
      </c>
      <c r="V876" s="285">
        <v>114</v>
      </c>
      <c r="W876" s="286" t="s">
        <v>824</v>
      </c>
      <c r="X876" s="286" t="s">
        <v>824</v>
      </c>
      <c r="Y876" s="257"/>
    </row>
    <row r="877" spans="1:25" ht="12.75" customHeight="1" x14ac:dyDescent="0.2">
      <c r="A877" s="229" t="s">
        <v>705</v>
      </c>
      <c r="B877" s="247"/>
      <c r="C877" s="280">
        <v>864</v>
      </c>
      <c r="D877" s="249" t="s">
        <v>2604</v>
      </c>
      <c r="E877" s="249" t="s">
        <v>2605</v>
      </c>
      <c r="F877" s="249" t="s">
        <v>844</v>
      </c>
      <c r="G877" s="281" t="s">
        <v>813</v>
      </c>
      <c r="H877" s="250">
        <v>71162.67</v>
      </c>
      <c r="I877" s="250"/>
      <c r="J877" s="250">
        <v>68169.839500000002</v>
      </c>
      <c r="K877" s="250"/>
      <c r="L877" s="250">
        <v>71163.31</v>
      </c>
      <c r="M877" s="251">
        <f t="shared" si="39"/>
        <v>4.2056186199871316E-2</v>
      </c>
      <c r="N877" s="251">
        <f t="shared" si="40"/>
        <v>4.3911948773181365E-2</v>
      </c>
      <c r="O877" s="250">
        <v>74499.839999999997</v>
      </c>
      <c r="P877" s="251">
        <f t="shared" si="41"/>
        <v>4.6885536943124188E-2</v>
      </c>
      <c r="Q877" s="251" t="s">
        <v>805</v>
      </c>
      <c r="R877" s="258"/>
      <c r="S877" s="258" t="s">
        <v>806</v>
      </c>
      <c r="T877" s="299" t="s">
        <v>809</v>
      </c>
      <c r="U877" s="282" t="s">
        <v>823</v>
      </c>
      <c r="V877" s="285">
        <v>824</v>
      </c>
      <c r="W877" s="286" t="s">
        <v>815</v>
      </c>
      <c r="X877" s="286" t="s">
        <v>816</v>
      </c>
      <c r="Y877" s="257"/>
    </row>
    <row r="878" spans="1:25" ht="12.75" customHeight="1" x14ac:dyDescent="0.2">
      <c r="A878" s="229" t="s">
        <v>705</v>
      </c>
      <c r="B878" s="247"/>
      <c r="C878" s="280">
        <v>865</v>
      </c>
      <c r="D878" s="249" t="s">
        <v>2606</v>
      </c>
      <c r="E878" s="249" t="s">
        <v>2607</v>
      </c>
      <c r="F878" s="249" t="s">
        <v>830</v>
      </c>
      <c r="G878" s="297" t="s">
        <v>707</v>
      </c>
      <c r="H878" s="250">
        <v>0</v>
      </c>
      <c r="I878" s="250"/>
      <c r="J878" s="250">
        <v>0</v>
      </c>
      <c r="K878" s="250"/>
      <c r="L878" s="250">
        <v>0</v>
      </c>
      <c r="M878" s="251" t="str">
        <f t="shared" si="39"/>
        <v>NA</v>
      </c>
      <c r="N878" s="251" t="str">
        <f t="shared" si="40"/>
        <v>NA</v>
      </c>
      <c r="O878" s="250">
        <v>0</v>
      </c>
      <c r="P878" s="251" t="str">
        <f t="shared" si="41"/>
        <v>NA</v>
      </c>
      <c r="Q878" s="298" t="s">
        <v>848</v>
      </c>
      <c r="R878" s="299" t="s">
        <v>849</v>
      </c>
      <c r="S878" s="299" t="s">
        <v>832</v>
      </c>
      <c r="T878" s="299" t="s">
        <v>832</v>
      </c>
      <c r="U878" s="299" t="s">
        <v>832</v>
      </c>
      <c r="V878" s="299" t="s">
        <v>832</v>
      </c>
      <c r="W878" s="299" t="s">
        <v>832</v>
      </c>
      <c r="X878" s="299" t="s">
        <v>832</v>
      </c>
      <c r="Y878" s="257"/>
    </row>
    <row r="879" spans="1:25" ht="12.75" customHeight="1" x14ac:dyDescent="0.2">
      <c r="A879" s="229" t="s">
        <v>705</v>
      </c>
      <c r="B879" s="247"/>
      <c r="C879" s="280">
        <v>866</v>
      </c>
      <c r="D879" s="249" t="s">
        <v>2608</v>
      </c>
      <c r="E879" s="249" t="s">
        <v>2609</v>
      </c>
      <c r="F879" s="249" t="s">
        <v>803</v>
      </c>
      <c r="G879" s="281" t="s">
        <v>804</v>
      </c>
      <c r="H879" s="250">
        <v>28049.759999999998</v>
      </c>
      <c r="I879" s="250"/>
      <c r="J879" s="250">
        <v>26870.084999999999</v>
      </c>
      <c r="K879" s="250"/>
      <c r="L879" s="250">
        <v>28049.99</v>
      </c>
      <c r="M879" s="251">
        <f t="shared" si="39"/>
        <v>4.2056509574413446E-2</v>
      </c>
      <c r="N879" s="251">
        <f t="shared" si="40"/>
        <v>4.3911472553957401E-2</v>
      </c>
      <c r="O879" s="250">
        <v>29550.51</v>
      </c>
      <c r="P879" s="251">
        <f t="shared" si="41"/>
        <v>5.3494493224418148E-2</v>
      </c>
      <c r="Q879" s="251" t="s">
        <v>805</v>
      </c>
      <c r="R879" s="258"/>
      <c r="S879" s="258" t="s">
        <v>806</v>
      </c>
      <c r="T879" s="299" t="s">
        <v>809</v>
      </c>
      <c r="U879" s="282" t="s">
        <v>808</v>
      </c>
      <c r="V879" s="285">
        <v>94</v>
      </c>
      <c r="W879" s="286" t="s">
        <v>815</v>
      </c>
      <c r="X879" s="286" t="s">
        <v>816</v>
      </c>
      <c r="Y879" s="257"/>
    </row>
    <row r="880" spans="1:25" ht="12.75" customHeight="1" x14ac:dyDescent="0.2">
      <c r="A880" s="229" t="s">
        <v>705</v>
      </c>
      <c r="B880" s="247"/>
      <c r="C880" s="280">
        <v>867</v>
      </c>
      <c r="D880" s="249" t="s">
        <v>2610</v>
      </c>
      <c r="E880" s="249" t="s">
        <v>2611</v>
      </c>
      <c r="F880" s="249" t="s">
        <v>819</v>
      </c>
      <c r="G880" s="281" t="s">
        <v>813</v>
      </c>
      <c r="H880" s="250">
        <v>48824.450000000004</v>
      </c>
      <c r="I880" s="250"/>
      <c r="J880" s="250">
        <v>35583.996899999998</v>
      </c>
      <c r="K880" s="250"/>
      <c r="L880" s="250">
        <v>61337.619999999995</v>
      </c>
      <c r="M880" s="251">
        <f t="shared" si="39"/>
        <v>0.27118488994755713</v>
      </c>
      <c r="N880" s="251">
        <f t="shared" si="40"/>
        <v>0.72374171941320053</v>
      </c>
      <c r="O880" s="250">
        <v>65961.040000000008</v>
      </c>
      <c r="P880" s="251">
        <f t="shared" si="41"/>
        <v>7.5376579658617548E-2</v>
      </c>
      <c r="Q880" s="251" t="s">
        <v>805</v>
      </c>
      <c r="R880" s="258"/>
      <c r="S880" s="258" t="s">
        <v>904</v>
      </c>
      <c r="T880" s="258" t="s">
        <v>807</v>
      </c>
      <c r="U880" s="282" t="s">
        <v>814</v>
      </c>
      <c r="V880" s="285">
        <v>106</v>
      </c>
      <c r="W880" s="286" t="s">
        <v>824</v>
      </c>
      <c r="X880" s="286" t="s">
        <v>824</v>
      </c>
      <c r="Y880" s="257"/>
    </row>
    <row r="881" spans="1:25" ht="12.75" customHeight="1" x14ac:dyDescent="0.2">
      <c r="A881" s="229" t="s">
        <v>705</v>
      </c>
      <c r="B881" s="247"/>
      <c r="C881" s="280">
        <v>868</v>
      </c>
      <c r="D881" s="249" t="s">
        <v>2612</v>
      </c>
      <c r="E881" s="249" t="s">
        <v>2613</v>
      </c>
      <c r="F881" s="249" t="s">
        <v>819</v>
      </c>
      <c r="G881" s="281" t="s">
        <v>813</v>
      </c>
      <c r="H881" s="250">
        <v>152038.44999999998</v>
      </c>
      <c r="I881" s="250"/>
      <c r="J881" s="250">
        <v>155311.41220000002</v>
      </c>
      <c r="K881" s="250"/>
      <c r="L881" s="250">
        <v>220122.62</v>
      </c>
      <c r="M881" s="251">
        <f t="shared" si="39"/>
        <v>2.152720052065802E-2</v>
      </c>
      <c r="N881" s="251">
        <f t="shared" si="40"/>
        <v>0.4172984256722892</v>
      </c>
      <c r="O881" s="250">
        <v>222041.96000000002</v>
      </c>
      <c r="P881" s="251">
        <f t="shared" si="41"/>
        <v>8.7194128436233666E-3</v>
      </c>
      <c r="Q881" s="251" t="s">
        <v>805</v>
      </c>
      <c r="R881" s="258"/>
      <c r="S881" s="258" t="s">
        <v>806</v>
      </c>
      <c r="T881" s="258" t="s">
        <v>807</v>
      </c>
      <c r="U881" s="282" t="s">
        <v>823</v>
      </c>
      <c r="V881" s="285">
        <v>826</v>
      </c>
      <c r="W881" s="286" t="s">
        <v>816</v>
      </c>
      <c r="X881" s="286" t="s">
        <v>824</v>
      </c>
      <c r="Y881" s="257"/>
    </row>
    <row r="882" spans="1:25" ht="12.75" customHeight="1" x14ac:dyDescent="0.2">
      <c r="A882" s="229" t="s">
        <v>705</v>
      </c>
      <c r="B882" s="247"/>
      <c r="C882" s="280">
        <v>869</v>
      </c>
      <c r="D882" s="249" t="s">
        <v>2614</v>
      </c>
      <c r="E882" s="249" t="s">
        <v>2615</v>
      </c>
      <c r="F882" s="249" t="s">
        <v>883</v>
      </c>
      <c r="G882" s="297" t="s">
        <v>707</v>
      </c>
      <c r="H882" s="250">
        <v>0</v>
      </c>
      <c r="I882" s="250"/>
      <c r="J882" s="250">
        <v>0</v>
      </c>
      <c r="K882" s="250"/>
      <c r="L882" s="250">
        <v>0</v>
      </c>
      <c r="M882" s="251" t="str">
        <f t="shared" si="39"/>
        <v>NA</v>
      </c>
      <c r="N882" s="251" t="str">
        <f t="shared" si="40"/>
        <v>NA</v>
      </c>
      <c r="O882" s="250">
        <v>0</v>
      </c>
      <c r="P882" s="251" t="str">
        <f t="shared" si="41"/>
        <v>NA</v>
      </c>
      <c r="Q882" s="298" t="s">
        <v>848</v>
      </c>
      <c r="R882" s="299" t="s">
        <v>849</v>
      </c>
      <c r="S882" s="299" t="s">
        <v>832</v>
      </c>
      <c r="T882" s="299" t="s">
        <v>832</v>
      </c>
      <c r="U882" s="299" t="s">
        <v>832</v>
      </c>
      <c r="V882" s="299" t="s">
        <v>832</v>
      </c>
      <c r="W882" s="299" t="s">
        <v>832</v>
      </c>
      <c r="X882" s="299" t="s">
        <v>832</v>
      </c>
      <c r="Y882" s="257"/>
    </row>
    <row r="883" spans="1:25" ht="12.75" customHeight="1" x14ac:dyDescent="0.2">
      <c r="A883" s="229" t="s">
        <v>705</v>
      </c>
      <c r="B883" s="247"/>
      <c r="C883" s="280">
        <v>870</v>
      </c>
      <c r="D883" s="249" t="s">
        <v>2616</v>
      </c>
      <c r="E883" s="249" t="s">
        <v>2617</v>
      </c>
      <c r="F883" s="249" t="s">
        <v>883</v>
      </c>
      <c r="G883" s="297" t="s">
        <v>707</v>
      </c>
      <c r="H883" s="250">
        <v>0</v>
      </c>
      <c r="I883" s="250"/>
      <c r="J883" s="250">
        <v>0</v>
      </c>
      <c r="K883" s="250"/>
      <c r="L883" s="250">
        <v>0</v>
      </c>
      <c r="M883" s="251" t="str">
        <f t="shared" si="39"/>
        <v>NA</v>
      </c>
      <c r="N883" s="251" t="str">
        <f t="shared" si="40"/>
        <v>NA</v>
      </c>
      <c r="O883" s="250">
        <v>0</v>
      </c>
      <c r="P883" s="251" t="str">
        <f t="shared" si="41"/>
        <v>NA</v>
      </c>
      <c r="Q883" s="298" t="s">
        <v>848</v>
      </c>
      <c r="R883" s="299" t="s">
        <v>849</v>
      </c>
      <c r="S883" s="299" t="s">
        <v>832</v>
      </c>
      <c r="T883" s="299" t="s">
        <v>832</v>
      </c>
      <c r="U883" s="299" t="s">
        <v>832</v>
      </c>
      <c r="V883" s="299" t="s">
        <v>832</v>
      </c>
      <c r="W883" s="299" t="s">
        <v>832</v>
      </c>
      <c r="X883" s="299" t="s">
        <v>832</v>
      </c>
      <c r="Y883" s="257"/>
    </row>
    <row r="884" spans="1:25" ht="12.75" customHeight="1" x14ac:dyDescent="0.2">
      <c r="A884" s="229" t="s">
        <v>705</v>
      </c>
      <c r="B884" s="247"/>
      <c r="C884" s="280">
        <v>871</v>
      </c>
      <c r="D884" s="249" t="s">
        <v>2618</v>
      </c>
      <c r="E884" s="249" t="s">
        <v>2619</v>
      </c>
      <c r="F884" s="249" t="s">
        <v>883</v>
      </c>
      <c r="G884" s="297" t="s">
        <v>707</v>
      </c>
      <c r="H884" s="250">
        <v>0</v>
      </c>
      <c r="I884" s="250"/>
      <c r="J884" s="250">
        <v>0</v>
      </c>
      <c r="K884" s="250"/>
      <c r="L884" s="250">
        <v>0</v>
      </c>
      <c r="M884" s="251" t="str">
        <f t="shared" si="39"/>
        <v>NA</v>
      </c>
      <c r="N884" s="251" t="str">
        <f t="shared" si="40"/>
        <v>NA</v>
      </c>
      <c r="O884" s="250">
        <v>0</v>
      </c>
      <c r="P884" s="251" t="str">
        <f t="shared" si="41"/>
        <v>NA</v>
      </c>
      <c r="Q884" s="298" t="s">
        <v>848</v>
      </c>
      <c r="R884" s="299" t="s">
        <v>849</v>
      </c>
      <c r="S884" s="299" t="s">
        <v>832</v>
      </c>
      <c r="T884" s="299" t="s">
        <v>832</v>
      </c>
      <c r="U884" s="299" t="s">
        <v>832</v>
      </c>
      <c r="V884" s="299" t="s">
        <v>832</v>
      </c>
      <c r="W884" s="299" t="s">
        <v>832</v>
      </c>
      <c r="X884" s="299" t="s">
        <v>832</v>
      </c>
      <c r="Y884" s="257"/>
    </row>
    <row r="885" spans="1:25" ht="12.75" customHeight="1" x14ac:dyDescent="0.2">
      <c r="A885" s="229" t="s">
        <v>705</v>
      </c>
      <c r="B885" s="247"/>
      <c r="C885" s="280">
        <v>872</v>
      </c>
      <c r="D885" s="249" t="s">
        <v>2620</v>
      </c>
      <c r="E885" s="249" t="s">
        <v>2621</v>
      </c>
      <c r="F885" s="249" t="s">
        <v>847</v>
      </c>
      <c r="G885" s="297" t="s">
        <v>707</v>
      </c>
      <c r="H885" s="250">
        <v>0</v>
      </c>
      <c r="I885" s="250"/>
      <c r="J885" s="250">
        <v>0</v>
      </c>
      <c r="K885" s="250"/>
      <c r="L885" s="250">
        <v>0</v>
      </c>
      <c r="M885" s="251" t="str">
        <f t="shared" si="39"/>
        <v>NA</v>
      </c>
      <c r="N885" s="251" t="str">
        <f t="shared" si="40"/>
        <v>NA</v>
      </c>
      <c r="O885" s="250">
        <v>0</v>
      </c>
      <c r="P885" s="251" t="str">
        <f t="shared" si="41"/>
        <v>NA</v>
      </c>
      <c r="Q885" s="298" t="s">
        <v>848</v>
      </c>
      <c r="R885" s="299" t="s">
        <v>849</v>
      </c>
      <c r="S885" s="299" t="s">
        <v>832</v>
      </c>
      <c r="T885" s="299" t="s">
        <v>832</v>
      </c>
      <c r="U885" s="299" t="s">
        <v>832</v>
      </c>
      <c r="V885" s="299" t="s">
        <v>832</v>
      </c>
      <c r="W885" s="299" t="s">
        <v>832</v>
      </c>
      <c r="X885" s="299" t="s">
        <v>832</v>
      </c>
      <c r="Y885" s="257"/>
    </row>
    <row r="886" spans="1:25" ht="12.75" customHeight="1" x14ac:dyDescent="0.2">
      <c r="A886" s="229" t="s">
        <v>705</v>
      </c>
      <c r="B886" s="247"/>
      <c r="C886" s="280">
        <v>873</v>
      </c>
      <c r="D886" s="249" t="s">
        <v>2622</v>
      </c>
      <c r="E886" s="249" t="s">
        <v>2623</v>
      </c>
      <c r="F886" s="249" t="s">
        <v>886</v>
      </c>
      <c r="G886" s="281"/>
      <c r="H886" s="250">
        <v>526441.28</v>
      </c>
      <c r="I886" s="250"/>
      <c r="J886" s="250">
        <v>488010.18549999996</v>
      </c>
      <c r="K886" s="250"/>
      <c r="L886" s="250">
        <v>380222.28</v>
      </c>
      <c r="M886" s="251">
        <f t="shared" si="39"/>
        <v>7.3001673614956755E-2</v>
      </c>
      <c r="N886" s="251">
        <f t="shared" si="40"/>
        <v>0.22087224550357248</v>
      </c>
      <c r="O886" s="250">
        <v>430934.19</v>
      </c>
      <c r="P886" s="251">
        <f t="shared" si="41"/>
        <v>0.13337437774556496</v>
      </c>
      <c r="Q886" s="251" t="s">
        <v>805</v>
      </c>
      <c r="R886" s="258"/>
      <c r="S886" s="258" t="s">
        <v>806</v>
      </c>
      <c r="T886" s="258" t="s">
        <v>807</v>
      </c>
      <c r="U886" s="282" t="s">
        <v>1092</v>
      </c>
      <c r="V886" s="285">
        <v>4213</v>
      </c>
      <c r="W886" s="286" t="s">
        <v>824</v>
      </c>
      <c r="X886" s="286" t="s">
        <v>824</v>
      </c>
      <c r="Y886" s="257"/>
    </row>
    <row r="887" spans="1:25" ht="12.75" customHeight="1" x14ac:dyDescent="0.2">
      <c r="A887" s="229" t="s">
        <v>705</v>
      </c>
      <c r="B887" s="247"/>
      <c r="C887" s="280">
        <v>874</v>
      </c>
      <c r="D887" s="249" t="s">
        <v>2624</v>
      </c>
      <c r="E887" s="249" t="s">
        <v>2625</v>
      </c>
      <c r="F887" s="249" t="s">
        <v>883</v>
      </c>
      <c r="G887" s="297" t="s">
        <v>707</v>
      </c>
      <c r="H887" s="250">
        <v>0</v>
      </c>
      <c r="I887" s="250"/>
      <c r="J887" s="250">
        <v>0</v>
      </c>
      <c r="K887" s="250"/>
      <c r="L887" s="250">
        <v>0</v>
      </c>
      <c r="M887" s="251" t="str">
        <f t="shared" si="39"/>
        <v>NA</v>
      </c>
      <c r="N887" s="251" t="str">
        <f t="shared" si="40"/>
        <v>NA</v>
      </c>
      <c r="O887" s="250">
        <v>0</v>
      </c>
      <c r="P887" s="251" t="str">
        <f t="shared" si="41"/>
        <v>NA</v>
      </c>
      <c r="Q887" s="298" t="s">
        <v>848</v>
      </c>
      <c r="R887" s="299" t="s">
        <v>849</v>
      </c>
      <c r="S887" s="299" t="s">
        <v>832</v>
      </c>
      <c r="T887" s="299" t="s">
        <v>832</v>
      </c>
      <c r="U887" s="299" t="s">
        <v>832</v>
      </c>
      <c r="V887" s="299" t="s">
        <v>832</v>
      </c>
      <c r="W887" s="299" t="s">
        <v>832</v>
      </c>
      <c r="X887" s="299" t="s">
        <v>832</v>
      </c>
      <c r="Y887" s="257"/>
    </row>
    <row r="888" spans="1:25" ht="12.75" customHeight="1" x14ac:dyDescent="0.2">
      <c r="A888" s="229" t="s">
        <v>705</v>
      </c>
      <c r="B888" s="247"/>
      <c r="C888" s="280">
        <v>875</v>
      </c>
      <c r="D888" s="249" t="s">
        <v>2626</v>
      </c>
      <c r="E888" s="249" t="s">
        <v>2627</v>
      </c>
      <c r="F888" s="249" t="s">
        <v>877</v>
      </c>
      <c r="G888" s="281" t="s">
        <v>813</v>
      </c>
      <c r="H888" s="250">
        <v>17327.46</v>
      </c>
      <c r="I888" s="250"/>
      <c r="J888" s="250">
        <v>16598.735699999997</v>
      </c>
      <c r="K888" s="250"/>
      <c r="L888" s="250">
        <v>13707.099999999999</v>
      </c>
      <c r="M888" s="251">
        <f t="shared" si="39"/>
        <v>4.2056037064867081E-2</v>
      </c>
      <c r="N888" s="251">
        <f t="shared" si="40"/>
        <v>0.17420818984424213</v>
      </c>
      <c r="O888" s="250">
        <v>14508.41</v>
      </c>
      <c r="P888" s="251">
        <f t="shared" si="41"/>
        <v>5.8459484500733301E-2</v>
      </c>
      <c r="Q888" s="251" t="s">
        <v>805</v>
      </c>
      <c r="R888" s="258"/>
      <c r="S888" s="258" t="s">
        <v>806</v>
      </c>
      <c r="T888" s="258" t="s">
        <v>807</v>
      </c>
      <c r="U888" s="282" t="s">
        <v>814</v>
      </c>
      <c r="V888" s="285">
        <v>48</v>
      </c>
      <c r="W888" s="286" t="s">
        <v>816</v>
      </c>
      <c r="X888" s="286" t="s">
        <v>824</v>
      </c>
      <c r="Y888" s="257"/>
    </row>
    <row r="889" spans="1:25" ht="12.75" customHeight="1" x14ac:dyDescent="0.2">
      <c r="A889" s="229" t="s">
        <v>705</v>
      </c>
      <c r="B889" s="247"/>
      <c r="C889" s="280">
        <v>876</v>
      </c>
      <c r="D889" s="249" t="s">
        <v>2628</v>
      </c>
      <c r="E889" s="249" t="s">
        <v>2629</v>
      </c>
      <c r="F889" s="249" t="s">
        <v>883</v>
      </c>
      <c r="G889" s="297" t="s">
        <v>707</v>
      </c>
      <c r="H889" s="250">
        <v>0</v>
      </c>
      <c r="I889" s="250"/>
      <c r="J889" s="250">
        <v>0</v>
      </c>
      <c r="K889" s="250"/>
      <c r="L889" s="250">
        <v>0</v>
      </c>
      <c r="M889" s="251" t="str">
        <f t="shared" si="39"/>
        <v>NA</v>
      </c>
      <c r="N889" s="251" t="str">
        <f t="shared" si="40"/>
        <v>NA</v>
      </c>
      <c r="O889" s="250">
        <v>0</v>
      </c>
      <c r="P889" s="251" t="str">
        <f t="shared" si="41"/>
        <v>NA</v>
      </c>
      <c r="Q889" s="298" t="s">
        <v>848</v>
      </c>
      <c r="R889" s="299" t="s">
        <v>849</v>
      </c>
      <c r="S889" s="299" t="s">
        <v>832</v>
      </c>
      <c r="T889" s="299" t="s">
        <v>832</v>
      </c>
      <c r="U889" s="299" t="s">
        <v>832</v>
      </c>
      <c r="V889" s="299" t="s">
        <v>832</v>
      </c>
      <c r="W889" s="299" t="s">
        <v>832</v>
      </c>
      <c r="X889" s="299" t="s">
        <v>832</v>
      </c>
      <c r="Y889" s="257"/>
    </row>
    <row r="890" spans="1:25" ht="12.75" customHeight="1" x14ac:dyDescent="0.2">
      <c r="A890" s="229" t="s">
        <v>705</v>
      </c>
      <c r="B890" s="247"/>
      <c r="C890" s="280">
        <v>877</v>
      </c>
      <c r="D890" s="249" t="s">
        <v>2630</v>
      </c>
      <c r="E890" s="249" t="s">
        <v>2631</v>
      </c>
      <c r="F890" s="249" t="s">
        <v>877</v>
      </c>
      <c r="G890" s="281" t="s">
        <v>813</v>
      </c>
      <c r="H890" s="250">
        <v>47843.75</v>
      </c>
      <c r="I890" s="250"/>
      <c r="J890" s="250">
        <v>45831.627899999999</v>
      </c>
      <c r="K890" s="250"/>
      <c r="L890" s="250">
        <v>33728.97</v>
      </c>
      <c r="M890" s="251">
        <f t="shared" si="39"/>
        <v>4.205611182233835E-2</v>
      </c>
      <c r="N890" s="251">
        <f t="shared" si="40"/>
        <v>0.26406781636486448</v>
      </c>
      <c r="O890" s="250">
        <v>35941.350000000006</v>
      </c>
      <c r="P890" s="251">
        <f t="shared" si="41"/>
        <v>6.559287164713315E-2</v>
      </c>
      <c r="Q890" s="251" t="s">
        <v>805</v>
      </c>
      <c r="R890" s="258"/>
      <c r="S890" s="258" t="s">
        <v>806</v>
      </c>
      <c r="T890" s="258" t="s">
        <v>807</v>
      </c>
      <c r="U890" s="282" t="s">
        <v>823</v>
      </c>
      <c r="V890" s="285">
        <v>826</v>
      </c>
      <c r="W890" s="286" t="s">
        <v>824</v>
      </c>
      <c r="X890" s="286" t="s">
        <v>816</v>
      </c>
      <c r="Y890" s="257"/>
    </row>
    <row r="891" spans="1:25" ht="12.75" customHeight="1" x14ac:dyDescent="0.2">
      <c r="A891" s="229" t="s">
        <v>705</v>
      </c>
      <c r="B891" s="247"/>
      <c r="C891" s="280">
        <v>878</v>
      </c>
      <c r="D891" s="249" t="s">
        <v>2632</v>
      </c>
      <c r="E891" s="249" t="s">
        <v>2633</v>
      </c>
      <c r="F891" s="249" t="s">
        <v>886</v>
      </c>
      <c r="G891" s="281" t="s">
        <v>813</v>
      </c>
      <c r="H891" s="250">
        <v>87181.040000000008</v>
      </c>
      <c r="I891" s="250"/>
      <c r="J891" s="250">
        <v>63503.705600000001</v>
      </c>
      <c r="K891" s="250"/>
      <c r="L891" s="250">
        <v>49277.919999999998</v>
      </c>
      <c r="M891" s="251">
        <f t="shared" si="39"/>
        <v>0.27158811594814658</v>
      </c>
      <c r="N891" s="251">
        <f t="shared" si="40"/>
        <v>0.22401504708411854</v>
      </c>
      <c r="O891" s="250">
        <v>52061.62</v>
      </c>
      <c r="P891" s="251">
        <f t="shared" si="41"/>
        <v>5.648980314104176E-2</v>
      </c>
      <c r="Q891" s="251" t="s">
        <v>805</v>
      </c>
      <c r="R891" s="258"/>
      <c r="S891" s="258" t="s">
        <v>806</v>
      </c>
      <c r="T891" s="258" t="s">
        <v>807</v>
      </c>
      <c r="U891" s="282" t="s">
        <v>823</v>
      </c>
      <c r="V891" s="285">
        <v>824</v>
      </c>
      <c r="W891" s="286" t="s">
        <v>816</v>
      </c>
      <c r="X891" s="286" t="s">
        <v>824</v>
      </c>
      <c r="Y891" s="257"/>
    </row>
    <row r="892" spans="1:25" ht="12.75" customHeight="1" x14ac:dyDescent="0.2">
      <c r="A892" s="229" t="s">
        <v>705</v>
      </c>
      <c r="B892" s="247"/>
      <c r="C892" s="280">
        <v>879</v>
      </c>
      <c r="D892" s="249" t="s">
        <v>2634</v>
      </c>
      <c r="E892" s="249" t="s">
        <v>2635</v>
      </c>
      <c r="F892" s="249" t="s">
        <v>1014</v>
      </c>
      <c r="G892" s="281" t="s">
        <v>813</v>
      </c>
      <c r="H892" s="250">
        <v>132364.32</v>
      </c>
      <c r="I892" s="250"/>
      <c r="J892" s="250">
        <v>126797.60329999999</v>
      </c>
      <c r="K892" s="250"/>
      <c r="L892" s="250">
        <v>125601.51999999999</v>
      </c>
      <c r="M892" s="251">
        <f t="shared" si="39"/>
        <v>4.2056021592525986E-2</v>
      </c>
      <c r="N892" s="251">
        <f t="shared" si="40"/>
        <v>9.4330118935299981E-3</v>
      </c>
      <c r="O892" s="250">
        <v>131895.47</v>
      </c>
      <c r="P892" s="251">
        <f t="shared" si="41"/>
        <v>5.011046044665711E-2</v>
      </c>
      <c r="Q892" s="251" t="s">
        <v>805</v>
      </c>
      <c r="R892" s="258"/>
      <c r="S892" s="258" t="s">
        <v>806</v>
      </c>
      <c r="T892" s="258" t="s">
        <v>807</v>
      </c>
      <c r="U892" s="282" t="s">
        <v>823</v>
      </c>
      <c r="V892" s="285">
        <v>1007</v>
      </c>
      <c r="W892" s="286" t="s">
        <v>912</v>
      </c>
      <c r="X892" s="286" t="s">
        <v>815</v>
      </c>
      <c r="Y892" s="257"/>
    </row>
    <row r="893" spans="1:25" ht="12.75" customHeight="1" x14ac:dyDescent="0.2">
      <c r="A893" s="229" t="s">
        <v>705</v>
      </c>
      <c r="B893" s="247"/>
      <c r="C893" s="280">
        <v>880</v>
      </c>
      <c r="D893" s="249" t="s">
        <v>2636</v>
      </c>
      <c r="E893" s="249" t="s">
        <v>2637</v>
      </c>
      <c r="F893" s="249" t="s">
        <v>819</v>
      </c>
      <c r="G893" s="281" t="s">
        <v>813</v>
      </c>
      <c r="H893" s="250">
        <v>99319.049999999988</v>
      </c>
      <c r="I893" s="250"/>
      <c r="J893" s="250">
        <v>82766.632599999997</v>
      </c>
      <c r="K893" s="250"/>
      <c r="L893" s="250">
        <v>68912.570000000007</v>
      </c>
      <c r="M893" s="251">
        <f t="shared" si="39"/>
        <v>0.16665903872419233</v>
      </c>
      <c r="N893" s="251">
        <f t="shared" si="40"/>
        <v>0.16738705157856079</v>
      </c>
      <c r="O893" s="250">
        <v>74497.440000000002</v>
      </c>
      <c r="P893" s="251">
        <f t="shared" si="41"/>
        <v>8.1042834420483739E-2</v>
      </c>
      <c r="Q893" s="251" t="s">
        <v>805</v>
      </c>
      <c r="R893" s="258"/>
      <c r="S893" s="258" t="s">
        <v>904</v>
      </c>
      <c r="T893" s="258" t="s">
        <v>807</v>
      </c>
      <c r="U893" s="282" t="s">
        <v>814</v>
      </c>
      <c r="V893" s="285">
        <v>105</v>
      </c>
      <c r="W893" s="286" t="s">
        <v>824</v>
      </c>
      <c r="X893" s="286" t="s">
        <v>824</v>
      </c>
      <c r="Y893" s="257"/>
    </row>
    <row r="894" spans="1:25" ht="12.75" customHeight="1" x14ac:dyDescent="0.2">
      <c r="A894" s="229" t="s">
        <v>705</v>
      </c>
      <c r="B894" s="247"/>
      <c r="C894" s="280">
        <v>881</v>
      </c>
      <c r="D894" s="249" t="s">
        <v>2638</v>
      </c>
      <c r="E894" s="249" t="s">
        <v>2639</v>
      </c>
      <c r="F894" s="249" t="s">
        <v>1040</v>
      </c>
      <c r="G894" s="281" t="s">
        <v>813</v>
      </c>
      <c r="H894" s="250">
        <v>99251.28</v>
      </c>
      <c r="I894" s="250"/>
      <c r="J894" s="250">
        <v>95077.160399999993</v>
      </c>
      <c r="K894" s="250"/>
      <c r="L894" s="250">
        <v>99252.15</v>
      </c>
      <c r="M894" s="251">
        <f t="shared" si="39"/>
        <v>4.205607826921734E-2</v>
      </c>
      <c r="N894" s="251">
        <f t="shared" si="40"/>
        <v>4.3911593304168571E-2</v>
      </c>
      <c r="O894" s="250">
        <v>103994.88999999998</v>
      </c>
      <c r="P894" s="251">
        <f t="shared" si="41"/>
        <v>4.778475831505908E-2</v>
      </c>
      <c r="Q894" s="251" t="s">
        <v>805</v>
      </c>
      <c r="R894" s="258"/>
      <c r="S894" s="258" t="s">
        <v>806</v>
      </c>
      <c r="T894" s="299" t="s">
        <v>809</v>
      </c>
      <c r="U894" s="282" t="s">
        <v>823</v>
      </c>
      <c r="V894" s="285">
        <v>824</v>
      </c>
      <c r="W894" s="286" t="s">
        <v>816</v>
      </c>
      <c r="X894" s="286" t="s">
        <v>824</v>
      </c>
      <c r="Y894" s="257"/>
    </row>
    <row r="895" spans="1:25" ht="12.75" customHeight="1" x14ac:dyDescent="0.2">
      <c r="A895" s="229" t="s">
        <v>705</v>
      </c>
      <c r="B895" s="247"/>
      <c r="C895" s="280">
        <v>882</v>
      </c>
      <c r="D895" s="249" t="s">
        <v>2640</v>
      </c>
      <c r="E895" s="249" t="s">
        <v>2641</v>
      </c>
      <c r="F895" s="249" t="s">
        <v>812</v>
      </c>
      <c r="G895" s="281" t="s">
        <v>813</v>
      </c>
      <c r="H895" s="250">
        <v>47619.4</v>
      </c>
      <c r="I895" s="250"/>
      <c r="J895" s="250">
        <v>33481.362300000001</v>
      </c>
      <c r="K895" s="250"/>
      <c r="L895" s="250">
        <v>15060.51</v>
      </c>
      <c r="M895" s="251">
        <f t="shared" si="39"/>
        <v>0.29689659466519946</v>
      </c>
      <c r="N895" s="251">
        <f t="shared" si="40"/>
        <v>0.55018228156146431</v>
      </c>
      <c r="O895" s="250">
        <v>15299.19</v>
      </c>
      <c r="P895" s="251">
        <f t="shared" si="41"/>
        <v>1.5848068890097367E-2</v>
      </c>
      <c r="Q895" s="251" t="s">
        <v>805</v>
      </c>
      <c r="R895" s="258"/>
      <c r="S895" s="258" t="s">
        <v>806</v>
      </c>
      <c r="T895" s="258" t="s">
        <v>807</v>
      </c>
      <c r="U895" s="282" t="s">
        <v>814</v>
      </c>
      <c r="V895" s="285">
        <v>170</v>
      </c>
      <c r="W895" s="286" t="s">
        <v>816</v>
      </c>
      <c r="X895" s="286" t="s">
        <v>824</v>
      </c>
      <c r="Y895" s="257"/>
    </row>
    <row r="896" spans="1:25" ht="12.75" customHeight="1" x14ac:dyDescent="0.2">
      <c r="A896" s="229" t="s">
        <v>705</v>
      </c>
      <c r="B896" s="247"/>
      <c r="C896" s="280">
        <v>883</v>
      </c>
      <c r="D896" s="249" t="s">
        <v>2642</v>
      </c>
      <c r="E896" s="249" t="s">
        <v>2643</v>
      </c>
      <c r="F896" s="249" t="s">
        <v>1067</v>
      </c>
      <c r="G896" s="281" t="s">
        <v>804</v>
      </c>
      <c r="H896" s="250">
        <v>66327.179999999993</v>
      </c>
      <c r="I896" s="250"/>
      <c r="J896" s="250">
        <v>63537.721999999994</v>
      </c>
      <c r="K896" s="250"/>
      <c r="L896" s="250">
        <v>219066.29999999996</v>
      </c>
      <c r="M896" s="251">
        <f t="shared" si="39"/>
        <v>4.2056031931404274E-2</v>
      </c>
      <c r="N896" s="251">
        <f t="shared" si="40"/>
        <v>2.4478148272297204</v>
      </c>
      <c r="O896" s="250">
        <v>223565.85000000003</v>
      </c>
      <c r="P896" s="251">
        <f t="shared" si="41"/>
        <v>2.0539672236213769E-2</v>
      </c>
      <c r="Q896" s="251" t="s">
        <v>805</v>
      </c>
      <c r="R896" s="258"/>
      <c r="S896" s="258" t="s">
        <v>806</v>
      </c>
      <c r="T896" s="258" t="s">
        <v>807</v>
      </c>
      <c r="U896" s="282" t="s">
        <v>1103</v>
      </c>
      <c r="V896" s="285">
        <v>826</v>
      </c>
      <c r="W896" s="286" t="s">
        <v>824</v>
      </c>
      <c r="X896" s="286" t="s">
        <v>824</v>
      </c>
      <c r="Y896" s="257"/>
    </row>
    <row r="897" spans="1:25" ht="12.75" customHeight="1" x14ac:dyDescent="0.2">
      <c r="A897" s="229" t="s">
        <v>705</v>
      </c>
      <c r="B897" s="247"/>
      <c r="C897" s="280">
        <v>884</v>
      </c>
      <c r="D897" s="249" t="s">
        <v>2644</v>
      </c>
      <c r="E897" s="249" t="s">
        <v>2645</v>
      </c>
      <c r="F897" s="249" t="s">
        <v>883</v>
      </c>
      <c r="G897" s="297" t="s">
        <v>707</v>
      </c>
      <c r="H897" s="250">
        <v>0</v>
      </c>
      <c r="I897" s="250"/>
      <c r="J897" s="250">
        <v>0</v>
      </c>
      <c r="K897" s="250"/>
      <c r="L897" s="250">
        <v>0</v>
      </c>
      <c r="M897" s="251" t="str">
        <f t="shared" si="39"/>
        <v>NA</v>
      </c>
      <c r="N897" s="251" t="str">
        <f t="shared" si="40"/>
        <v>NA</v>
      </c>
      <c r="O897" s="250">
        <v>0</v>
      </c>
      <c r="P897" s="251" t="str">
        <f t="shared" si="41"/>
        <v>NA</v>
      </c>
      <c r="Q897" s="298" t="s">
        <v>848</v>
      </c>
      <c r="R897" s="299" t="s">
        <v>849</v>
      </c>
      <c r="S897" s="299" t="s">
        <v>832</v>
      </c>
      <c r="T897" s="299" t="s">
        <v>832</v>
      </c>
      <c r="U897" s="299" t="s">
        <v>832</v>
      </c>
      <c r="V897" s="299" t="s">
        <v>832</v>
      </c>
      <c r="W897" s="299" t="s">
        <v>832</v>
      </c>
      <c r="X897" s="299" t="s">
        <v>832</v>
      </c>
      <c r="Y897" s="257"/>
    </row>
    <row r="898" spans="1:25" ht="12.75" customHeight="1" x14ac:dyDescent="0.2">
      <c r="A898" s="229" t="s">
        <v>705</v>
      </c>
      <c r="B898" s="247"/>
      <c r="C898" s="280">
        <v>885</v>
      </c>
      <c r="D898" s="249" t="s">
        <v>2646</v>
      </c>
      <c r="E898" s="249" t="s">
        <v>2647</v>
      </c>
      <c r="F898" s="249" t="s">
        <v>890</v>
      </c>
      <c r="G898" s="281" t="s">
        <v>813</v>
      </c>
      <c r="H898" s="250">
        <v>20414.190000000002</v>
      </c>
      <c r="I898" s="250"/>
      <c r="J898" s="250">
        <v>19555.642599999999</v>
      </c>
      <c r="K898" s="250"/>
      <c r="L898" s="250">
        <v>35498.589999999997</v>
      </c>
      <c r="M898" s="251">
        <f t="shared" si="39"/>
        <v>4.2056402923652765E-2</v>
      </c>
      <c r="N898" s="251">
        <f t="shared" si="40"/>
        <v>0.81526072684515094</v>
      </c>
      <c r="O898" s="250">
        <v>43652.95</v>
      </c>
      <c r="P898" s="251">
        <f t="shared" si="41"/>
        <v>0.22970940535948051</v>
      </c>
      <c r="Q898" s="251" t="s">
        <v>805</v>
      </c>
      <c r="R898" s="258"/>
      <c r="S898" s="258" t="s">
        <v>806</v>
      </c>
      <c r="T898" s="258" t="s">
        <v>807</v>
      </c>
      <c r="U898" s="282" t="s">
        <v>814</v>
      </c>
      <c r="V898" s="285">
        <v>92</v>
      </c>
      <c r="W898" s="286" t="s">
        <v>815</v>
      </c>
      <c r="X898" s="286" t="s">
        <v>816</v>
      </c>
      <c r="Y898" s="257"/>
    </row>
    <row r="899" spans="1:25" ht="12.75" customHeight="1" x14ac:dyDescent="0.2">
      <c r="A899" s="229" t="s">
        <v>705</v>
      </c>
      <c r="B899" s="247"/>
      <c r="C899" s="280">
        <v>886</v>
      </c>
      <c r="D899" s="249" t="s">
        <v>2648</v>
      </c>
      <c r="E899" s="249" t="s">
        <v>2649</v>
      </c>
      <c r="F899" s="249" t="s">
        <v>877</v>
      </c>
      <c r="G899" s="281" t="s">
        <v>813</v>
      </c>
      <c r="H899" s="250">
        <v>59866.6</v>
      </c>
      <c r="I899" s="250"/>
      <c r="J899" s="250">
        <v>88359.823999999979</v>
      </c>
      <c r="K899" s="250"/>
      <c r="L899" s="250">
        <v>45769.020000000004</v>
      </c>
      <c r="M899" s="251">
        <f t="shared" si="39"/>
        <v>0.47594525160941126</v>
      </c>
      <c r="N899" s="251">
        <f t="shared" si="40"/>
        <v>0.48201549156548779</v>
      </c>
      <c r="O899" s="250">
        <v>47340.689999999995</v>
      </c>
      <c r="P899" s="251">
        <f t="shared" si="41"/>
        <v>3.4339166536665869E-2</v>
      </c>
      <c r="Q899" s="251" t="s">
        <v>805</v>
      </c>
      <c r="R899" s="258"/>
      <c r="S899" s="258" t="s">
        <v>806</v>
      </c>
      <c r="T899" s="258" t="s">
        <v>807</v>
      </c>
      <c r="U899" s="282" t="s">
        <v>814</v>
      </c>
      <c r="V899" s="285">
        <v>310</v>
      </c>
      <c r="W899" s="286" t="s">
        <v>815</v>
      </c>
      <c r="X899" s="286" t="s">
        <v>816</v>
      </c>
      <c r="Y899" s="257"/>
    </row>
    <row r="900" spans="1:25" ht="12.75" customHeight="1" x14ac:dyDescent="0.2">
      <c r="A900" s="229" t="s">
        <v>705</v>
      </c>
      <c r="B900" s="247"/>
      <c r="C900" s="280">
        <v>887</v>
      </c>
      <c r="D900" s="249" t="s">
        <v>2650</v>
      </c>
      <c r="E900" s="249" t="s">
        <v>2651</v>
      </c>
      <c r="F900" s="249" t="s">
        <v>1414</v>
      </c>
      <c r="G900" s="281" t="s">
        <v>804</v>
      </c>
      <c r="H900" s="250">
        <v>125371.65999999999</v>
      </c>
      <c r="I900" s="250"/>
      <c r="J900" s="250">
        <v>120099.01670000001</v>
      </c>
      <c r="K900" s="250"/>
      <c r="L900" s="250">
        <v>108433.07999999999</v>
      </c>
      <c r="M900" s="251">
        <f t="shared" si="39"/>
        <v>4.2056101833540228E-2</v>
      </c>
      <c r="N900" s="251">
        <f t="shared" si="40"/>
        <v>9.7135988458097178E-2</v>
      </c>
      <c r="O900" s="250">
        <v>116382.9</v>
      </c>
      <c r="P900" s="251">
        <f t="shared" si="41"/>
        <v>7.3315449491981668E-2</v>
      </c>
      <c r="Q900" s="251" t="s">
        <v>805</v>
      </c>
      <c r="R900" s="258"/>
      <c r="S900" s="258" t="s">
        <v>806</v>
      </c>
      <c r="T900" s="258" t="s">
        <v>807</v>
      </c>
      <c r="U900" s="282" t="s">
        <v>808</v>
      </c>
      <c r="V900" s="283" t="s">
        <v>809</v>
      </c>
      <c r="W900" s="284" t="s">
        <v>809</v>
      </c>
      <c r="X900" s="284" t="s">
        <v>809</v>
      </c>
      <c r="Y900" s="257"/>
    </row>
    <row r="901" spans="1:25" ht="12.75" customHeight="1" x14ac:dyDescent="0.2">
      <c r="A901" s="229" t="s">
        <v>705</v>
      </c>
      <c r="B901" s="247"/>
      <c r="C901" s="280">
        <v>888</v>
      </c>
      <c r="D901" s="249" t="s">
        <v>2652</v>
      </c>
      <c r="E901" s="249" t="s">
        <v>2653</v>
      </c>
      <c r="F901" s="249" t="s">
        <v>931</v>
      </c>
      <c r="G901" s="281" t="s">
        <v>813</v>
      </c>
      <c r="H901" s="250">
        <v>34939.17</v>
      </c>
      <c r="I901" s="250"/>
      <c r="J901" s="250">
        <v>33469.754999999997</v>
      </c>
      <c r="K901" s="250"/>
      <c r="L901" s="250">
        <v>40270.22</v>
      </c>
      <c r="M901" s="251">
        <f t="shared" si="39"/>
        <v>4.2056379702208178E-2</v>
      </c>
      <c r="N901" s="251">
        <f t="shared" si="40"/>
        <v>0.20318239556877557</v>
      </c>
      <c r="O901" s="250">
        <v>42288.19</v>
      </c>
      <c r="P901" s="251">
        <f t="shared" si="41"/>
        <v>5.0110726983860557E-2</v>
      </c>
      <c r="Q901" s="251" t="s">
        <v>805</v>
      </c>
      <c r="R901" s="258"/>
      <c r="S901" s="258" t="s">
        <v>806</v>
      </c>
      <c r="T901" s="258" t="s">
        <v>807</v>
      </c>
      <c r="U901" s="282" t="s">
        <v>814</v>
      </c>
      <c r="V901" s="285">
        <v>169</v>
      </c>
      <c r="W901" s="286" t="s">
        <v>815</v>
      </c>
      <c r="X901" s="286" t="s">
        <v>816</v>
      </c>
      <c r="Y901" s="257"/>
    </row>
    <row r="902" spans="1:25" ht="12.75" customHeight="1" x14ac:dyDescent="0.2">
      <c r="A902" s="229" t="s">
        <v>705</v>
      </c>
      <c r="B902" s="247"/>
      <c r="C902" s="280">
        <v>889</v>
      </c>
      <c r="D902" s="249" t="s">
        <v>2654</v>
      </c>
      <c r="E902" s="249" t="s">
        <v>2655</v>
      </c>
      <c r="F902" s="249" t="s">
        <v>819</v>
      </c>
      <c r="G902" s="281" t="s">
        <v>813</v>
      </c>
      <c r="H902" s="250">
        <v>32747.65</v>
      </c>
      <c r="I902" s="250"/>
      <c r="J902" s="250">
        <v>26472.7323</v>
      </c>
      <c r="K902" s="250"/>
      <c r="L902" s="250">
        <v>50084.61</v>
      </c>
      <c r="M902" s="251">
        <f t="shared" si="39"/>
        <v>0.1916142898803426</v>
      </c>
      <c r="N902" s="251">
        <f t="shared" si="40"/>
        <v>0.89193202395659033</v>
      </c>
      <c r="O902" s="250">
        <v>51072.569999999992</v>
      </c>
      <c r="P902" s="251">
        <f t="shared" si="41"/>
        <v>1.9725819967450917E-2</v>
      </c>
      <c r="Q902" s="251" t="s">
        <v>805</v>
      </c>
      <c r="R902" s="258"/>
      <c r="S902" s="258" t="s">
        <v>806</v>
      </c>
      <c r="T902" s="258" t="s">
        <v>807</v>
      </c>
      <c r="U902" s="282" t="s">
        <v>823</v>
      </c>
      <c r="V902" s="285">
        <v>819</v>
      </c>
      <c r="W902" s="286" t="s">
        <v>816</v>
      </c>
      <c r="X902" s="286" t="s">
        <v>824</v>
      </c>
      <c r="Y902" s="257"/>
    </row>
    <row r="903" spans="1:25" ht="12.75" customHeight="1" x14ac:dyDescent="0.2">
      <c r="A903" s="229" t="s">
        <v>705</v>
      </c>
      <c r="B903" s="247"/>
      <c r="C903" s="280">
        <v>890</v>
      </c>
      <c r="D903" s="249" t="s">
        <v>2656</v>
      </c>
      <c r="E903" s="249" t="s">
        <v>2657</v>
      </c>
      <c r="F903" s="249" t="s">
        <v>883</v>
      </c>
      <c r="G903" s="297" t="s">
        <v>707</v>
      </c>
      <c r="H903" s="250">
        <v>0</v>
      </c>
      <c r="I903" s="250"/>
      <c r="J903" s="250">
        <v>0</v>
      </c>
      <c r="K903" s="250"/>
      <c r="L903" s="250">
        <v>0</v>
      </c>
      <c r="M903" s="251" t="str">
        <f t="shared" si="39"/>
        <v>NA</v>
      </c>
      <c r="N903" s="251" t="str">
        <f t="shared" si="40"/>
        <v>NA</v>
      </c>
      <c r="O903" s="250">
        <v>0</v>
      </c>
      <c r="P903" s="251" t="str">
        <f t="shared" si="41"/>
        <v>NA</v>
      </c>
      <c r="Q903" s="298" t="s">
        <v>848</v>
      </c>
      <c r="R903" s="299" t="s">
        <v>849</v>
      </c>
      <c r="S903" s="299" t="s">
        <v>832</v>
      </c>
      <c r="T903" s="299" t="s">
        <v>832</v>
      </c>
      <c r="U903" s="299" t="s">
        <v>832</v>
      </c>
      <c r="V903" s="299" t="s">
        <v>832</v>
      </c>
      <c r="W903" s="299" t="s">
        <v>832</v>
      </c>
      <c r="X903" s="299" t="s">
        <v>832</v>
      </c>
      <c r="Y903" s="257"/>
    </row>
    <row r="904" spans="1:25" ht="12.75" customHeight="1" x14ac:dyDescent="0.2">
      <c r="A904" s="229" t="s">
        <v>705</v>
      </c>
      <c r="B904" s="247"/>
      <c r="C904" s="280">
        <v>891</v>
      </c>
      <c r="D904" s="249" t="s">
        <v>2658</v>
      </c>
      <c r="E904" s="249" t="s">
        <v>2659</v>
      </c>
      <c r="F904" s="249" t="s">
        <v>1021</v>
      </c>
      <c r="G904" s="281" t="s">
        <v>813</v>
      </c>
      <c r="H904" s="250">
        <v>171046.19999999998</v>
      </c>
      <c r="I904" s="250"/>
      <c r="J904" s="250">
        <v>163852.67660000004</v>
      </c>
      <c r="K904" s="250"/>
      <c r="L904" s="250">
        <v>171049.55000000002</v>
      </c>
      <c r="M904" s="251">
        <f t="shared" si="39"/>
        <v>4.2056025798877426E-2</v>
      </c>
      <c r="N904" s="251">
        <f t="shared" si="40"/>
        <v>4.3922830858412601E-2</v>
      </c>
      <c r="O904" s="250">
        <v>176065.78</v>
      </c>
      <c r="P904" s="251">
        <f t="shared" si="41"/>
        <v>2.9326180630115547E-2</v>
      </c>
      <c r="Q904" s="251" t="s">
        <v>805</v>
      </c>
      <c r="R904" s="258"/>
      <c r="S904" s="258" t="s">
        <v>806</v>
      </c>
      <c r="T904" s="299" t="s">
        <v>809</v>
      </c>
      <c r="U904" s="282" t="s">
        <v>823</v>
      </c>
      <c r="V904" s="285">
        <v>824</v>
      </c>
      <c r="W904" s="286" t="s">
        <v>874</v>
      </c>
      <c r="X904" s="286" t="s">
        <v>816</v>
      </c>
      <c r="Y904" s="257"/>
    </row>
    <row r="905" spans="1:25" ht="12.75" customHeight="1" x14ac:dyDescent="0.2">
      <c r="A905" s="229" t="s">
        <v>705</v>
      </c>
      <c r="B905" s="247"/>
      <c r="C905" s="280">
        <v>892</v>
      </c>
      <c r="D905" s="249" t="s">
        <v>2660</v>
      </c>
      <c r="E905" s="249" t="s">
        <v>2661</v>
      </c>
      <c r="F905" s="249" t="s">
        <v>890</v>
      </c>
      <c r="G905" s="281" t="s">
        <v>813</v>
      </c>
      <c r="H905" s="250">
        <v>151984.75</v>
      </c>
      <c r="I905" s="250"/>
      <c r="J905" s="250">
        <v>100409.265</v>
      </c>
      <c r="K905" s="250"/>
      <c r="L905" s="250">
        <v>105892.15999999999</v>
      </c>
      <c r="M905" s="251">
        <f t="shared" si="39"/>
        <v>0.33934644758766919</v>
      </c>
      <c r="N905" s="251">
        <f t="shared" si="40"/>
        <v>5.4605468927593381E-2</v>
      </c>
      <c r="O905" s="250">
        <v>112082.58999999998</v>
      </c>
      <c r="P905" s="251">
        <f t="shared" si="41"/>
        <v>5.8459757549567351E-2</v>
      </c>
      <c r="Q905" s="251" t="s">
        <v>805</v>
      </c>
      <c r="R905" s="258"/>
      <c r="S905" s="258" t="s">
        <v>806</v>
      </c>
      <c r="T905" s="258" t="s">
        <v>807</v>
      </c>
      <c r="U905" s="282" t="s">
        <v>814</v>
      </c>
      <c r="V905" s="285">
        <v>499</v>
      </c>
      <c r="W905" s="286" t="s">
        <v>824</v>
      </c>
      <c r="X905" s="286" t="s">
        <v>824</v>
      </c>
      <c r="Y905" s="257"/>
    </row>
    <row r="906" spans="1:25" ht="12.75" customHeight="1" x14ac:dyDescent="0.2">
      <c r="A906" s="229" t="s">
        <v>705</v>
      </c>
      <c r="B906" s="247"/>
      <c r="C906" s="280">
        <v>893</v>
      </c>
      <c r="D906" s="249" t="s">
        <v>2662</v>
      </c>
      <c r="E906" s="249" t="s">
        <v>2663</v>
      </c>
      <c r="F906" s="249" t="s">
        <v>877</v>
      </c>
      <c r="G906" s="281" t="s">
        <v>813</v>
      </c>
      <c r="H906" s="250">
        <v>26570.039999999997</v>
      </c>
      <c r="I906" s="250"/>
      <c r="J906" s="250">
        <v>70120.223099999988</v>
      </c>
      <c r="K906" s="250"/>
      <c r="L906" s="250">
        <v>48153.19</v>
      </c>
      <c r="M906" s="251">
        <f t="shared" si="39"/>
        <v>1.6390710401640343</v>
      </c>
      <c r="N906" s="251">
        <f t="shared" si="40"/>
        <v>0.31327671431781268</v>
      </c>
      <c r="O906" s="250">
        <v>53908.22</v>
      </c>
      <c r="P906" s="251">
        <f t="shared" si="41"/>
        <v>0.11951503109139806</v>
      </c>
      <c r="Q906" s="251" t="s">
        <v>805</v>
      </c>
      <c r="R906" s="258"/>
      <c r="S906" s="258" t="s">
        <v>806</v>
      </c>
      <c r="T906" s="258" t="s">
        <v>807</v>
      </c>
      <c r="U906" s="282" t="s">
        <v>823</v>
      </c>
      <c r="V906" s="285">
        <v>824</v>
      </c>
      <c r="W906" s="286" t="s">
        <v>815</v>
      </c>
      <c r="X906" s="286" t="s">
        <v>816</v>
      </c>
      <c r="Y906" s="257"/>
    </row>
    <row r="907" spans="1:25" ht="12.75" customHeight="1" x14ac:dyDescent="0.2">
      <c r="A907" s="229" t="s">
        <v>705</v>
      </c>
      <c r="B907" s="247"/>
      <c r="C907" s="280">
        <v>894</v>
      </c>
      <c r="D907" s="249" t="s">
        <v>2664</v>
      </c>
      <c r="E907" s="249" t="s">
        <v>2665</v>
      </c>
      <c r="F907" s="249" t="s">
        <v>847</v>
      </c>
      <c r="G907" s="297" t="s">
        <v>707</v>
      </c>
      <c r="H907" s="250">
        <v>0</v>
      </c>
      <c r="I907" s="250"/>
      <c r="J907" s="250">
        <v>0</v>
      </c>
      <c r="K907" s="250"/>
      <c r="L907" s="250">
        <v>0</v>
      </c>
      <c r="M907" s="251" t="str">
        <f t="shared" si="39"/>
        <v>NA</v>
      </c>
      <c r="N907" s="251" t="str">
        <f t="shared" si="40"/>
        <v>NA</v>
      </c>
      <c r="O907" s="250">
        <v>0</v>
      </c>
      <c r="P907" s="251" t="str">
        <f t="shared" si="41"/>
        <v>NA</v>
      </c>
      <c r="Q907" s="298" t="s">
        <v>848</v>
      </c>
      <c r="R907" s="299" t="s">
        <v>849</v>
      </c>
      <c r="S907" s="299" t="s">
        <v>832</v>
      </c>
      <c r="T907" s="299" t="s">
        <v>832</v>
      </c>
      <c r="U907" s="299" t="s">
        <v>832</v>
      </c>
      <c r="V907" s="299" t="s">
        <v>832</v>
      </c>
      <c r="W907" s="299" t="s">
        <v>832</v>
      </c>
      <c r="X907" s="299" t="s">
        <v>832</v>
      </c>
      <c r="Y907" s="257"/>
    </row>
    <row r="908" spans="1:25" ht="12.75" customHeight="1" x14ac:dyDescent="0.2">
      <c r="A908" s="229" t="s">
        <v>705</v>
      </c>
      <c r="B908" s="247"/>
      <c r="C908" s="280">
        <v>895</v>
      </c>
      <c r="D908" s="249" t="s">
        <v>2666</v>
      </c>
      <c r="E908" s="249" t="s">
        <v>2667</v>
      </c>
      <c r="F908" s="249" t="s">
        <v>1175</v>
      </c>
      <c r="G908" s="281" t="s">
        <v>813</v>
      </c>
      <c r="H908" s="250">
        <v>20294.910000000003</v>
      </c>
      <c r="I908" s="250"/>
      <c r="J908" s="250">
        <v>19441.376400000001</v>
      </c>
      <c r="K908" s="250"/>
      <c r="L908" s="250">
        <v>40794.169999999991</v>
      </c>
      <c r="M908" s="251">
        <f t="shared" si="39"/>
        <v>4.2056535357880488E-2</v>
      </c>
      <c r="N908" s="251">
        <f t="shared" si="40"/>
        <v>1.0983169689569916</v>
      </c>
      <c r="O908" s="250">
        <v>43693.22</v>
      </c>
      <c r="P908" s="251">
        <f t="shared" si="41"/>
        <v>7.1065301733066535E-2</v>
      </c>
      <c r="Q908" s="251" t="s">
        <v>805</v>
      </c>
      <c r="R908" s="258"/>
      <c r="S908" s="258" t="s">
        <v>904</v>
      </c>
      <c r="T908" s="258" t="s">
        <v>807</v>
      </c>
      <c r="U908" s="282" t="s">
        <v>814</v>
      </c>
      <c r="V908" s="285">
        <v>106</v>
      </c>
      <c r="W908" s="286" t="s">
        <v>824</v>
      </c>
      <c r="X908" s="286" t="s">
        <v>824</v>
      </c>
      <c r="Y908" s="257"/>
    </row>
    <row r="909" spans="1:25" ht="12.75" customHeight="1" x14ac:dyDescent="0.2">
      <c r="A909" s="229" t="s">
        <v>705</v>
      </c>
      <c r="B909" s="247"/>
      <c r="C909" s="280">
        <v>896</v>
      </c>
      <c r="D909" s="249" t="s">
        <v>2668</v>
      </c>
      <c r="E909" s="249" t="s">
        <v>2669</v>
      </c>
      <c r="F909" s="249" t="s">
        <v>886</v>
      </c>
      <c r="G909" s="281" t="s">
        <v>813</v>
      </c>
      <c r="H909" s="250">
        <v>115683.23000000001</v>
      </c>
      <c r="I909" s="250"/>
      <c r="J909" s="250">
        <v>110818.05499999999</v>
      </c>
      <c r="K909" s="250"/>
      <c r="L909" s="250">
        <v>57646.570000000007</v>
      </c>
      <c r="M909" s="251">
        <f t="shared" si="39"/>
        <v>4.2056009328232079E-2</v>
      </c>
      <c r="N909" s="251">
        <f t="shared" si="40"/>
        <v>0.47980886327593447</v>
      </c>
      <c r="O909" s="250">
        <v>63057.08</v>
      </c>
      <c r="P909" s="251">
        <f t="shared" si="41"/>
        <v>9.3856581579788601E-2</v>
      </c>
      <c r="Q909" s="251" t="s">
        <v>805</v>
      </c>
      <c r="R909" s="258"/>
      <c r="S909" s="258" t="s">
        <v>806</v>
      </c>
      <c r="T909" s="258" t="s">
        <v>807</v>
      </c>
      <c r="U909" s="282" t="s">
        <v>814</v>
      </c>
      <c r="V909" s="285">
        <v>441</v>
      </c>
      <c r="W909" s="286" t="s">
        <v>815</v>
      </c>
      <c r="X909" s="286" t="s">
        <v>816</v>
      </c>
      <c r="Y909" s="257"/>
    </row>
    <row r="910" spans="1:25" ht="12.75" customHeight="1" x14ac:dyDescent="0.2">
      <c r="A910" s="229" t="s">
        <v>705</v>
      </c>
      <c r="B910" s="247"/>
      <c r="C910" s="280">
        <v>897</v>
      </c>
      <c r="D910" s="249" t="s">
        <v>2670</v>
      </c>
      <c r="E910" s="249" t="s">
        <v>2671</v>
      </c>
      <c r="F910" s="249" t="s">
        <v>937</v>
      </c>
      <c r="G910" s="281" t="s">
        <v>813</v>
      </c>
      <c r="H910" s="250">
        <v>69162.009999999995</v>
      </c>
      <c r="I910" s="250"/>
      <c r="J910" s="250">
        <v>66253.31700000001</v>
      </c>
      <c r="K910" s="250"/>
      <c r="L910" s="250">
        <v>69162.290000000008</v>
      </c>
      <c r="M910" s="251">
        <f t="shared" ref="M910:M973" si="42">IF(H910&gt;0,ABS((J910-H910)/H910),"NA")</f>
        <v>4.2056224219047207E-2</v>
      </c>
      <c r="N910" s="251">
        <f t="shared" ref="N910:N973" si="43">IF(J910&gt;0,ABS((L910-J910)/J910),"NA")</f>
        <v>4.3906828091339153E-2</v>
      </c>
      <c r="O910" s="250">
        <v>77507.97</v>
      </c>
      <c r="P910" s="251">
        <f t="shared" ref="P910:P973" si="44">IF(L910&gt;0,ABS((O910-L910)/L910),"NA")</f>
        <v>0.12066806926144279</v>
      </c>
      <c r="Q910" s="251" t="s">
        <v>805</v>
      </c>
      <c r="R910" s="258"/>
      <c r="S910" s="258" t="s">
        <v>806</v>
      </c>
      <c r="T910" s="299" t="s">
        <v>809</v>
      </c>
      <c r="U910" s="282" t="s">
        <v>814</v>
      </c>
      <c r="V910" s="285">
        <v>257</v>
      </c>
      <c r="W910" s="286" t="s">
        <v>815</v>
      </c>
      <c r="X910" s="286" t="s">
        <v>824</v>
      </c>
      <c r="Y910" s="257"/>
    </row>
    <row r="911" spans="1:25" ht="12.75" customHeight="1" x14ac:dyDescent="0.2">
      <c r="A911" s="229" t="s">
        <v>705</v>
      </c>
      <c r="B911" s="247"/>
      <c r="C911" s="280">
        <v>898</v>
      </c>
      <c r="D911" s="249" t="s">
        <v>2672</v>
      </c>
      <c r="E911" s="249" t="s">
        <v>2673</v>
      </c>
      <c r="F911" s="249" t="s">
        <v>890</v>
      </c>
      <c r="G911" s="281" t="s">
        <v>813</v>
      </c>
      <c r="H911" s="250">
        <v>54899.39</v>
      </c>
      <c r="I911" s="250"/>
      <c r="J911" s="250">
        <v>84725.674800000008</v>
      </c>
      <c r="K911" s="250"/>
      <c r="L911" s="250">
        <v>88716.51999999999</v>
      </c>
      <c r="M911" s="251">
        <f t="shared" si="42"/>
        <v>0.54328991269301918</v>
      </c>
      <c r="N911" s="251">
        <f t="shared" si="43"/>
        <v>4.7103138563612611E-2</v>
      </c>
      <c r="O911" s="250">
        <v>95534.48000000001</v>
      </c>
      <c r="P911" s="251">
        <f t="shared" si="44"/>
        <v>7.6851075763567173E-2</v>
      </c>
      <c r="Q911" s="251" t="s">
        <v>805</v>
      </c>
      <c r="R911" s="258"/>
      <c r="S911" s="258" t="s">
        <v>806</v>
      </c>
      <c r="T911" s="258" t="s">
        <v>807</v>
      </c>
      <c r="U911" s="282" t="s">
        <v>814</v>
      </c>
      <c r="V911" s="285">
        <v>104</v>
      </c>
      <c r="W911" s="286" t="s">
        <v>816</v>
      </c>
      <c r="X911" s="286" t="s">
        <v>874</v>
      </c>
      <c r="Y911" s="257"/>
    </row>
    <row r="912" spans="1:25" ht="12.75" customHeight="1" x14ac:dyDescent="0.2">
      <c r="A912" s="229" t="s">
        <v>705</v>
      </c>
      <c r="B912" s="247"/>
      <c r="C912" s="280">
        <v>899</v>
      </c>
      <c r="D912" s="249" t="s">
        <v>2674</v>
      </c>
      <c r="E912" s="249" t="s">
        <v>2675</v>
      </c>
      <c r="F912" s="249" t="s">
        <v>1227</v>
      </c>
      <c r="G912" s="297" t="s">
        <v>707</v>
      </c>
      <c r="H912" s="250">
        <v>0</v>
      </c>
      <c r="I912" s="250"/>
      <c r="J912" s="250">
        <v>0</v>
      </c>
      <c r="K912" s="250"/>
      <c r="L912" s="250">
        <v>0</v>
      </c>
      <c r="M912" s="251" t="str">
        <f t="shared" si="42"/>
        <v>NA</v>
      </c>
      <c r="N912" s="251" t="str">
        <f t="shared" si="43"/>
        <v>NA</v>
      </c>
      <c r="O912" s="250">
        <v>0</v>
      </c>
      <c r="P912" s="251" t="str">
        <f t="shared" si="44"/>
        <v>NA</v>
      </c>
      <c r="Q912" s="298" t="s">
        <v>848</v>
      </c>
      <c r="R912" s="299" t="s">
        <v>849</v>
      </c>
      <c r="S912" s="299" t="s">
        <v>832</v>
      </c>
      <c r="T912" s="299" t="s">
        <v>832</v>
      </c>
      <c r="U912" s="299" t="s">
        <v>832</v>
      </c>
      <c r="V912" s="299" t="s">
        <v>832</v>
      </c>
      <c r="W912" s="299" t="s">
        <v>832</v>
      </c>
      <c r="X912" s="299" t="s">
        <v>832</v>
      </c>
      <c r="Y912" s="257"/>
    </row>
    <row r="913" spans="1:25" ht="12.75" customHeight="1" x14ac:dyDescent="0.2">
      <c r="A913" s="229" t="s">
        <v>705</v>
      </c>
      <c r="B913" s="247"/>
      <c r="C913" s="287">
        <v>900</v>
      </c>
      <c r="D913" s="324" t="s">
        <v>2676</v>
      </c>
      <c r="E913" s="324" t="s">
        <v>2677</v>
      </c>
      <c r="F913" s="324" t="s">
        <v>943</v>
      </c>
      <c r="G913" s="289" t="s">
        <v>707</v>
      </c>
      <c r="H913" s="290">
        <v>0</v>
      </c>
      <c r="I913" s="290"/>
      <c r="J913" s="290">
        <v>0</v>
      </c>
      <c r="K913" s="290"/>
      <c r="L913" s="290">
        <v>0</v>
      </c>
      <c r="M913" s="291" t="str">
        <f t="shared" si="42"/>
        <v>NA</v>
      </c>
      <c r="N913" s="291" t="str">
        <f t="shared" si="43"/>
        <v>NA</v>
      </c>
      <c r="O913" s="290">
        <v>0</v>
      </c>
      <c r="P913" s="291" t="str">
        <f t="shared" si="44"/>
        <v>NA</v>
      </c>
      <c r="Q913" s="291" t="s">
        <v>707</v>
      </c>
      <c r="R913" s="292" t="s">
        <v>831</v>
      </c>
      <c r="S913" s="293" t="s">
        <v>832</v>
      </c>
      <c r="T913" s="293" t="s">
        <v>832</v>
      </c>
      <c r="U913" s="293" t="s">
        <v>832</v>
      </c>
      <c r="V913" s="294" t="s">
        <v>809</v>
      </c>
      <c r="W913" s="295" t="s">
        <v>809</v>
      </c>
      <c r="X913" s="295" t="s">
        <v>809</v>
      </c>
      <c r="Y913" s="257"/>
    </row>
    <row r="914" spans="1:25" ht="12.75" customHeight="1" x14ac:dyDescent="0.2">
      <c r="A914" s="229" t="s">
        <v>705</v>
      </c>
      <c r="B914" s="247"/>
      <c r="C914" s="280">
        <v>901</v>
      </c>
      <c r="D914" s="249" t="s">
        <v>2678</v>
      </c>
      <c r="E914" s="249" t="s">
        <v>2679</v>
      </c>
      <c r="F914" s="249" t="s">
        <v>949</v>
      </c>
      <c r="G914" s="281" t="s">
        <v>804</v>
      </c>
      <c r="H914" s="250">
        <v>966520.72999999986</v>
      </c>
      <c r="I914" s="250"/>
      <c r="J914" s="250">
        <v>974265.60990000004</v>
      </c>
      <c r="K914" s="250"/>
      <c r="L914" s="250">
        <v>1234004.9600000002</v>
      </c>
      <c r="M914" s="251">
        <f t="shared" si="42"/>
        <v>8.0131544617777373E-3</v>
      </c>
      <c r="N914" s="251">
        <f t="shared" si="43"/>
        <v>0.26660014215903621</v>
      </c>
      <c r="O914" s="250">
        <v>1428001.1400000001</v>
      </c>
      <c r="P914" s="251">
        <f t="shared" si="44"/>
        <v>0.15720859015023725</v>
      </c>
      <c r="Q914" s="251" t="s">
        <v>805</v>
      </c>
      <c r="R914" s="258"/>
      <c r="S914" s="258" t="s">
        <v>806</v>
      </c>
      <c r="T914" s="258" t="s">
        <v>807</v>
      </c>
      <c r="U914" s="282" t="s">
        <v>808</v>
      </c>
      <c r="V914" s="285">
        <v>824</v>
      </c>
      <c r="W914" s="286" t="s">
        <v>824</v>
      </c>
      <c r="X914" s="286" t="s">
        <v>824</v>
      </c>
      <c r="Y914" s="257"/>
    </row>
    <row r="915" spans="1:25" ht="12.75" customHeight="1" x14ac:dyDescent="0.2">
      <c r="A915" s="229" t="s">
        <v>705</v>
      </c>
      <c r="B915" s="247"/>
      <c r="C915" s="280">
        <v>902</v>
      </c>
      <c r="D915" s="249" t="s">
        <v>2680</v>
      </c>
      <c r="E915" s="249" t="s">
        <v>2681</v>
      </c>
      <c r="F915" s="249" t="s">
        <v>861</v>
      </c>
      <c r="G915" s="297" t="s">
        <v>707</v>
      </c>
      <c r="H915" s="250">
        <v>0</v>
      </c>
      <c r="I915" s="250"/>
      <c r="J915" s="250">
        <v>0</v>
      </c>
      <c r="K915" s="250"/>
      <c r="L915" s="250">
        <v>0</v>
      </c>
      <c r="M915" s="251" t="str">
        <f t="shared" si="42"/>
        <v>NA</v>
      </c>
      <c r="N915" s="251" t="str">
        <f t="shared" si="43"/>
        <v>NA</v>
      </c>
      <c r="O915" s="250">
        <v>0</v>
      </c>
      <c r="P915" s="251" t="str">
        <f t="shared" si="44"/>
        <v>NA</v>
      </c>
      <c r="Q915" s="298" t="s">
        <v>848</v>
      </c>
      <c r="R915" s="299" t="s">
        <v>849</v>
      </c>
      <c r="S915" s="299" t="s">
        <v>832</v>
      </c>
      <c r="T915" s="299" t="s">
        <v>832</v>
      </c>
      <c r="U915" s="299" t="s">
        <v>832</v>
      </c>
      <c r="V915" s="299" t="s">
        <v>832</v>
      </c>
      <c r="W915" s="299" t="s">
        <v>832</v>
      </c>
      <c r="X915" s="299" t="s">
        <v>832</v>
      </c>
      <c r="Y915" s="257"/>
    </row>
    <row r="916" spans="1:25" ht="12.75" customHeight="1" x14ac:dyDescent="0.2">
      <c r="A916" s="229" t="s">
        <v>705</v>
      </c>
      <c r="B916" s="247"/>
      <c r="C916" s="280">
        <v>903</v>
      </c>
      <c r="D916" s="249" t="s">
        <v>2682</v>
      </c>
      <c r="E916" s="249" t="s">
        <v>2683</v>
      </c>
      <c r="F916" s="249" t="s">
        <v>866</v>
      </c>
      <c r="G916" s="281" t="s">
        <v>813</v>
      </c>
      <c r="H916" s="250">
        <v>36594.159999999996</v>
      </c>
      <c r="I916" s="250"/>
      <c r="J916" s="250">
        <v>35055.146000000001</v>
      </c>
      <c r="K916" s="250"/>
      <c r="L916" s="250">
        <v>34354.78</v>
      </c>
      <c r="M916" s="251">
        <f t="shared" si="42"/>
        <v>4.2056273460027382E-2</v>
      </c>
      <c r="N916" s="251">
        <f t="shared" si="43"/>
        <v>1.9978978264703327E-2</v>
      </c>
      <c r="O916" s="250">
        <v>35558.67</v>
      </c>
      <c r="P916" s="251">
        <f t="shared" si="44"/>
        <v>3.5042867397200604E-2</v>
      </c>
      <c r="Q916" s="251" t="s">
        <v>805</v>
      </c>
      <c r="R916" s="258"/>
      <c r="S916" s="258" t="s">
        <v>806</v>
      </c>
      <c r="T916" s="258" t="s">
        <v>807</v>
      </c>
      <c r="U916" s="282" t="s">
        <v>823</v>
      </c>
      <c r="V916" s="285">
        <v>826</v>
      </c>
      <c r="W916" s="286" t="s">
        <v>824</v>
      </c>
      <c r="X916" s="286" t="s">
        <v>816</v>
      </c>
      <c r="Y916" s="257"/>
    </row>
    <row r="917" spans="1:25" ht="12.75" customHeight="1" x14ac:dyDescent="0.2">
      <c r="A917" s="229" t="s">
        <v>705</v>
      </c>
      <c r="B917" s="247"/>
      <c r="C917" s="280">
        <v>904</v>
      </c>
      <c r="D917" s="249" t="s">
        <v>2684</v>
      </c>
      <c r="E917" s="249" t="s">
        <v>2685</v>
      </c>
      <c r="F917" s="249" t="s">
        <v>1040</v>
      </c>
      <c r="G917" s="281" t="s">
        <v>813</v>
      </c>
      <c r="H917" s="250">
        <v>242996.48999999996</v>
      </c>
      <c r="I917" s="250"/>
      <c r="J917" s="250">
        <v>234995.34179999997</v>
      </c>
      <c r="K917" s="250"/>
      <c r="L917" s="250">
        <v>256873.28000000006</v>
      </c>
      <c r="M917" s="251">
        <f t="shared" si="42"/>
        <v>3.2927011414856225E-2</v>
      </c>
      <c r="N917" s="251">
        <f t="shared" si="43"/>
        <v>9.3099454790980432E-2</v>
      </c>
      <c r="O917" s="250">
        <v>280498</v>
      </c>
      <c r="P917" s="251">
        <f t="shared" si="44"/>
        <v>9.1970328716166727E-2</v>
      </c>
      <c r="Q917" s="251" t="s">
        <v>805</v>
      </c>
      <c r="R917" s="258"/>
      <c r="S917" s="258" t="s">
        <v>806</v>
      </c>
      <c r="T917" s="299" t="s">
        <v>809</v>
      </c>
      <c r="U917" s="282" t="s">
        <v>823</v>
      </c>
      <c r="V917" s="285">
        <v>824</v>
      </c>
      <c r="W917" s="286" t="s">
        <v>816</v>
      </c>
      <c r="X917" s="286" t="s">
        <v>824</v>
      </c>
      <c r="Y917" s="257"/>
    </row>
    <row r="918" spans="1:25" ht="12.75" customHeight="1" x14ac:dyDescent="0.2">
      <c r="A918" s="229" t="s">
        <v>705</v>
      </c>
      <c r="B918" s="247"/>
      <c r="C918" s="280">
        <v>905</v>
      </c>
      <c r="D918" s="249" t="s">
        <v>2686</v>
      </c>
      <c r="E918" s="249" t="s">
        <v>2687</v>
      </c>
      <c r="F918" s="249" t="s">
        <v>1064</v>
      </c>
      <c r="G918" s="281" t="s">
        <v>813</v>
      </c>
      <c r="H918" s="250">
        <v>26055.989999999998</v>
      </c>
      <c r="I918" s="250"/>
      <c r="J918" s="250">
        <v>38641.572699999997</v>
      </c>
      <c r="K918" s="250"/>
      <c r="L918" s="250">
        <v>78182.639999999985</v>
      </c>
      <c r="M918" s="251">
        <f t="shared" si="42"/>
        <v>0.48302070656305901</v>
      </c>
      <c r="N918" s="251">
        <f t="shared" si="43"/>
        <v>1.0232778983139057</v>
      </c>
      <c r="O918" s="250">
        <v>81570.89</v>
      </c>
      <c r="P918" s="251">
        <f t="shared" si="44"/>
        <v>4.3337625846351764E-2</v>
      </c>
      <c r="Q918" s="251" t="s">
        <v>805</v>
      </c>
      <c r="R918" s="258"/>
      <c r="S918" s="258" t="s">
        <v>806</v>
      </c>
      <c r="T918" s="258" t="s">
        <v>807</v>
      </c>
      <c r="U918" s="282" t="s">
        <v>823</v>
      </c>
      <c r="V918" s="285">
        <v>824</v>
      </c>
      <c r="W918" s="286" t="s">
        <v>815</v>
      </c>
      <c r="X918" s="286" t="s">
        <v>816</v>
      </c>
      <c r="Y918" s="257"/>
    </row>
    <row r="919" spans="1:25" ht="12.75" customHeight="1" x14ac:dyDescent="0.2">
      <c r="A919" s="229" t="s">
        <v>705</v>
      </c>
      <c r="B919" s="247"/>
      <c r="C919" s="280">
        <v>906</v>
      </c>
      <c r="D919" s="249" t="s">
        <v>2688</v>
      </c>
      <c r="E919" s="249" t="s">
        <v>2689</v>
      </c>
      <c r="F919" s="249" t="s">
        <v>1067</v>
      </c>
      <c r="G919" s="281" t="s">
        <v>804</v>
      </c>
      <c r="H919" s="250">
        <v>1839942.2200000004</v>
      </c>
      <c r="I919" s="250"/>
      <c r="J919" s="250">
        <v>1767734.0895000005</v>
      </c>
      <c r="K919" s="250"/>
      <c r="L919" s="250">
        <v>1827739.9499999997</v>
      </c>
      <c r="M919" s="251">
        <f t="shared" si="42"/>
        <v>3.9244781556238194E-2</v>
      </c>
      <c r="N919" s="251">
        <f t="shared" si="43"/>
        <v>3.3945071748303371E-2</v>
      </c>
      <c r="O919" s="250">
        <v>2041661.4699999997</v>
      </c>
      <c r="P919" s="251">
        <f t="shared" si="44"/>
        <v>0.11704155178093036</v>
      </c>
      <c r="Q919" s="251" t="s">
        <v>805</v>
      </c>
      <c r="R919" s="258"/>
      <c r="S919" s="258" t="s">
        <v>925</v>
      </c>
      <c r="T919" s="258" t="s">
        <v>908</v>
      </c>
      <c r="U919" s="282" t="s">
        <v>1103</v>
      </c>
      <c r="V919" s="285">
        <v>1139</v>
      </c>
      <c r="W919" s="286" t="s">
        <v>824</v>
      </c>
      <c r="X919" s="286" t="s">
        <v>824</v>
      </c>
      <c r="Y919" s="257"/>
    </row>
    <row r="920" spans="1:25" ht="12.75" customHeight="1" x14ac:dyDescent="0.2">
      <c r="A920" s="229" t="s">
        <v>705</v>
      </c>
      <c r="B920" s="247"/>
      <c r="C920" s="280">
        <v>907</v>
      </c>
      <c r="D920" s="249" t="s">
        <v>2690</v>
      </c>
      <c r="E920" s="249" t="s">
        <v>2691</v>
      </c>
      <c r="F920" s="249" t="s">
        <v>855</v>
      </c>
      <c r="G920" s="297" t="s">
        <v>707</v>
      </c>
      <c r="H920" s="250">
        <v>0</v>
      </c>
      <c r="I920" s="250"/>
      <c r="J920" s="250">
        <v>0</v>
      </c>
      <c r="K920" s="250"/>
      <c r="L920" s="250">
        <v>0</v>
      </c>
      <c r="M920" s="251" t="str">
        <f t="shared" si="42"/>
        <v>NA</v>
      </c>
      <c r="N920" s="251" t="str">
        <f t="shared" si="43"/>
        <v>NA</v>
      </c>
      <c r="O920" s="250">
        <v>0</v>
      </c>
      <c r="P920" s="251" t="str">
        <f t="shared" si="44"/>
        <v>NA</v>
      </c>
      <c r="Q920" s="298" t="s">
        <v>848</v>
      </c>
      <c r="R920" s="299" t="s">
        <v>849</v>
      </c>
      <c r="S920" s="299" t="s">
        <v>832</v>
      </c>
      <c r="T920" s="299" t="s">
        <v>832</v>
      </c>
      <c r="U920" s="299" t="s">
        <v>832</v>
      </c>
      <c r="V920" s="299" t="s">
        <v>832</v>
      </c>
      <c r="W920" s="299" t="s">
        <v>832</v>
      </c>
      <c r="X920" s="299" t="s">
        <v>832</v>
      </c>
      <c r="Y920" s="257"/>
    </row>
    <row r="921" spans="1:25" ht="12.75" customHeight="1" x14ac:dyDescent="0.2">
      <c r="A921" s="229" t="s">
        <v>705</v>
      </c>
      <c r="B921" s="247"/>
      <c r="C921" s="280">
        <v>908</v>
      </c>
      <c r="D921" s="249" t="s">
        <v>2692</v>
      </c>
      <c r="E921" s="249" t="s">
        <v>2693</v>
      </c>
      <c r="F921" s="249" t="s">
        <v>822</v>
      </c>
      <c r="G921" s="281" t="s">
        <v>813</v>
      </c>
      <c r="H921" s="250">
        <v>337767.99</v>
      </c>
      <c r="I921" s="250"/>
      <c r="J921" s="250">
        <v>320549.30900000007</v>
      </c>
      <c r="K921" s="250"/>
      <c r="L921" s="250">
        <v>336667.24</v>
      </c>
      <c r="M921" s="251">
        <f t="shared" si="42"/>
        <v>5.0977835407079057E-2</v>
      </c>
      <c r="N921" s="251">
        <f t="shared" si="43"/>
        <v>5.0282220386879455E-2</v>
      </c>
      <c r="O921" s="250">
        <v>351382.18999999994</v>
      </c>
      <c r="P921" s="251">
        <f t="shared" si="44"/>
        <v>4.3707697844316405E-2</v>
      </c>
      <c r="Q921" s="251" t="s">
        <v>805</v>
      </c>
      <c r="R921" s="258"/>
      <c r="S921" s="258" t="s">
        <v>806</v>
      </c>
      <c r="T921" s="258" t="s">
        <v>807</v>
      </c>
      <c r="U921" s="282" t="s">
        <v>823</v>
      </c>
      <c r="V921" s="285">
        <v>824</v>
      </c>
      <c r="W921" s="286" t="s">
        <v>815</v>
      </c>
      <c r="X921" s="286" t="s">
        <v>816</v>
      </c>
      <c r="Y921" s="257"/>
    </row>
    <row r="922" spans="1:25" ht="12.75" customHeight="1" x14ac:dyDescent="0.2">
      <c r="A922" s="229" t="s">
        <v>705</v>
      </c>
      <c r="B922" s="247"/>
      <c r="C922" s="300">
        <v>909</v>
      </c>
      <c r="D922" s="327" t="s">
        <v>2694</v>
      </c>
      <c r="E922" s="327" t="s">
        <v>2695</v>
      </c>
      <c r="F922" s="327" t="s">
        <v>822</v>
      </c>
      <c r="G922" s="302" t="s">
        <v>707</v>
      </c>
      <c r="H922" s="303">
        <v>0</v>
      </c>
      <c r="I922" s="303"/>
      <c r="J922" s="303">
        <v>0</v>
      </c>
      <c r="K922" s="303"/>
      <c r="L922" s="303">
        <v>0</v>
      </c>
      <c r="M922" s="304" t="str">
        <f t="shared" si="42"/>
        <v>NA</v>
      </c>
      <c r="N922" s="304" t="str">
        <f t="shared" si="43"/>
        <v>NA</v>
      </c>
      <c r="O922" s="303">
        <v>0</v>
      </c>
      <c r="P922" s="304" t="str">
        <f t="shared" si="44"/>
        <v>NA</v>
      </c>
      <c r="Q922" s="304" t="s">
        <v>707</v>
      </c>
      <c r="R922" s="305" t="s">
        <v>887</v>
      </c>
      <c r="S922" s="306" t="s">
        <v>832</v>
      </c>
      <c r="T922" s="306" t="s">
        <v>832</v>
      </c>
      <c r="U922" s="306" t="s">
        <v>832</v>
      </c>
      <c r="V922" s="307" t="s">
        <v>809</v>
      </c>
      <c r="W922" s="308" t="s">
        <v>809</v>
      </c>
      <c r="X922" s="308" t="s">
        <v>809</v>
      </c>
      <c r="Y922" s="257"/>
    </row>
    <row r="923" spans="1:25" ht="12.75" customHeight="1" x14ac:dyDescent="0.2">
      <c r="A923" s="229" t="s">
        <v>705</v>
      </c>
      <c r="B923" s="247"/>
      <c r="C923" s="280">
        <v>910</v>
      </c>
      <c r="D923" s="249" t="s">
        <v>2696</v>
      </c>
      <c r="E923" s="249" t="s">
        <v>2697</v>
      </c>
      <c r="F923" s="249" t="s">
        <v>822</v>
      </c>
      <c r="G923" s="281"/>
      <c r="H923" s="250">
        <v>0</v>
      </c>
      <c r="I923" s="250"/>
      <c r="J923" s="250">
        <v>4543.4096</v>
      </c>
      <c r="K923" s="250"/>
      <c r="L923" s="250">
        <v>4726.1399999999994</v>
      </c>
      <c r="M923" s="251" t="str">
        <f t="shared" si="42"/>
        <v>NA</v>
      </c>
      <c r="N923" s="251">
        <f t="shared" si="43"/>
        <v>4.021878194737262E-2</v>
      </c>
      <c r="O923" s="250">
        <v>5216.22</v>
      </c>
      <c r="P923" s="251">
        <f t="shared" si="44"/>
        <v>0.10369561629575105</v>
      </c>
      <c r="Q923" s="251" t="s">
        <v>805</v>
      </c>
      <c r="R923" s="258"/>
      <c r="S923" s="258" t="s">
        <v>840</v>
      </c>
      <c r="T923" s="258" t="s">
        <v>841</v>
      </c>
      <c r="U923" s="282" t="s">
        <v>841</v>
      </c>
      <c r="V923" s="283" t="s">
        <v>809</v>
      </c>
      <c r="W923" s="284" t="s">
        <v>809</v>
      </c>
      <c r="X923" s="284" t="s">
        <v>809</v>
      </c>
      <c r="Y923" s="257"/>
    </row>
    <row r="924" spans="1:25" ht="12.75" customHeight="1" x14ac:dyDescent="0.2">
      <c r="A924" s="229" t="s">
        <v>705</v>
      </c>
      <c r="B924" s="247"/>
      <c r="C924" s="280">
        <v>911</v>
      </c>
      <c r="D924" s="249" t="s">
        <v>2698</v>
      </c>
      <c r="E924" s="249" t="s">
        <v>2699</v>
      </c>
      <c r="F924" s="249" t="s">
        <v>822</v>
      </c>
      <c r="G924" s="281"/>
      <c r="H924" s="250">
        <v>38936.350000000006</v>
      </c>
      <c r="I924" s="250"/>
      <c r="J924" s="250">
        <v>36112.258799999996</v>
      </c>
      <c r="K924" s="250"/>
      <c r="L924" s="250">
        <v>72751.290000000008</v>
      </c>
      <c r="M924" s="251">
        <f t="shared" si="42"/>
        <v>7.2530969132956979E-2</v>
      </c>
      <c r="N924" s="251">
        <f t="shared" si="43"/>
        <v>1.0145870797758023</v>
      </c>
      <c r="O924" s="250">
        <v>81065.210000000006</v>
      </c>
      <c r="P924" s="251">
        <f t="shared" si="44"/>
        <v>0.11427866090072077</v>
      </c>
      <c r="Q924" s="251" t="s">
        <v>805</v>
      </c>
      <c r="R924" s="258"/>
      <c r="S924" s="258" t="s">
        <v>840</v>
      </c>
      <c r="T924" s="258" t="s">
        <v>841</v>
      </c>
      <c r="U924" s="282" t="s">
        <v>841</v>
      </c>
      <c r="V924" s="285">
        <v>819</v>
      </c>
      <c r="W924" s="286" t="s">
        <v>912</v>
      </c>
      <c r="X924" s="286" t="s">
        <v>912</v>
      </c>
      <c r="Y924" s="257"/>
    </row>
    <row r="925" spans="1:25" ht="12.75" customHeight="1" x14ac:dyDescent="0.2">
      <c r="A925" s="229" t="s">
        <v>705</v>
      </c>
      <c r="B925" s="247"/>
      <c r="C925" s="280">
        <v>912</v>
      </c>
      <c r="D925" s="249" t="s">
        <v>2700</v>
      </c>
      <c r="E925" s="249" t="s">
        <v>2701</v>
      </c>
      <c r="F925" s="249" t="s">
        <v>822</v>
      </c>
      <c r="G925" s="281"/>
      <c r="H925" s="250">
        <v>0</v>
      </c>
      <c r="I925" s="250"/>
      <c r="J925" s="250">
        <v>53281.5</v>
      </c>
      <c r="K925" s="250"/>
      <c r="L925" s="250">
        <v>55618.5</v>
      </c>
      <c r="M925" s="251" t="str">
        <f t="shared" si="42"/>
        <v>NA</v>
      </c>
      <c r="N925" s="251">
        <f t="shared" si="43"/>
        <v>4.3861377776526558E-2</v>
      </c>
      <c r="O925" s="250">
        <v>64884</v>
      </c>
      <c r="P925" s="251">
        <f t="shared" si="44"/>
        <v>0.16659025324307561</v>
      </c>
      <c r="Q925" s="251" t="s">
        <v>805</v>
      </c>
      <c r="R925" s="258"/>
      <c r="S925" s="258" t="s">
        <v>840</v>
      </c>
      <c r="T925" s="299" t="s">
        <v>809</v>
      </c>
      <c r="U925" s="282" t="s">
        <v>841</v>
      </c>
      <c r="V925" s="285">
        <v>819</v>
      </c>
      <c r="W925" s="286" t="s">
        <v>912</v>
      </c>
      <c r="X925" s="286" t="s">
        <v>912</v>
      </c>
      <c r="Y925" s="257"/>
    </row>
    <row r="926" spans="1:25" ht="12.75" customHeight="1" x14ac:dyDescent="0.2">
      <c r="A926" s="229" t="s">
        <v>705</v>
      </c>
      <c r="B926" s="247"/>
      <c r="C926" s="280">
        <v>913</v>
      </c>
      <c r="D926" s="249" t="s">
        <v>2702</v>
      </c>
      <c r="E926" s="249" t="s">
        <v>2703</v>
      </c>
      <c r="F926" s="249" t="s">
        <v>877</v>
      </c>
      <c r="G926" s="281" t="s">
        <v>813</v>
      </c>
      <c r="H926" s="250">
        <v>246014.84000000008</v>
      </c>
      <c r="I926" s="250"/>
      <c r="J926" s="250">
        <v>247083.6268</v>
      </c>
      <c r="K926" s="250"/>
      <c r="L926" s="250">
        <v>258349.75</v>
      </c>
      <c r="M926" s="251">
        <f t="shared" si="42"/>
        <v>4.3443997118219127E-3</v>
      </c>
      <c r="N926" s="251">
        <f t="shared" si="43"/>
        <v>4.5596397243752945E-2</v>
      </c>
      <c r="O926" s="250">
        <v>276123.89999999997</v>
      </c>
      <c r="P926" s="251">
        <f t="shared" si="44"/>
        <v>6.8798789238232141E-2</v>
      </c>
      <c r="Q926" s="251" t="s">
        <v>805</v>
      </c>
      <c r="R926" s="258"/>
      <c r="S926" s="258" t="s">
        <v>806</v>
      </c>
      <c r="T926" s="258" t="s">
        <v>807</v>
      </c>
      <c r="U926" s="282" t="s">
        <v>823</v>
      </c>
      <c r="V926" s="285">
        <v>861</v>
      </c>
      <c r="W926" s="286" t="s">
        <v>912</v>
      </c>
      <c r="X926" s="286" t="s">
        <v>815</v>
      </c>
      <c r="Y926" s="257"/>
    </row>
    <row r="927" spans="1:25" ht="12.75" customHeight="1" x14ac:dyDescent="0.2">
      <c r="A927" s="229" t="s">
        <v>705</v>
      </c>
      <c r="B927" s="247"/>
      <c r="C927" s="280">
        <v>914</v>
      </c>
      <c r="D927" s="249" t="s">
        <v>2704</v>
      </c>
      <c r="E927" s="249" t="s">
        <v>2705</v>
      </c>
      <c r="F927" s="249" t="s">
        <v>812</v>
      </c>
      <c r="G927" s="281" t="s">
        <v>813</v>
      </c>
      <c r="H927" s="250">
        <v>117598.50000000001</v>
      </c>
      <c r="I927" s="250"/>
      <c r="J927" s="250">
        <v>112652.7837</v>
      </c>
      <c r="K927" s="250"/>
      <c r="L927" s="250">
        <v>117598.68</v>
      </c>
      <c r="M927" s="251">
        <f t="shared" si="42"/>
        <v>4.2055947142183053E-2</v>
      </c>
      <c r="N927" s="251">
        <f t="shared" si="43"/>
        <v>4.3903897778248983E-2</v>
      </c>
      <c r="O927" s="250">
        <v>118617.2</v>
      </c>
      <c r="P927" s="251">
        <f t="shared" si="44"/>
        <v>8.660981568840773E-3</v>
      </c>
      <c r="Q927" s="251" t="s">
        <v>805</v>
      </c>
      <c r="R927" s="258"/>
      <c r="S927" s="258" t="s">
        <v>806</v>
      </c>
      <c r="T927" s="258" t="s">
        <v>807</v>
      </c>
      <c r="U927" s="282" t="s">
        <v>814</v>
      </c>
      <c r="V927" s="283" t="s">
        <v>809</v>
      </c>
      <c r="W927" s="284" t="s">
        <v>809</v>
      </c>
      <c r="X927" s="284" t="s">
        <v>809</v>
      </c>
      <c r="Y927" s="257"/>
    </row>
    <row r="928" spans="1:25" ht="12.75" customHeight="1" x14ac:dyDescent="0.2">
      <c r="A928" s="229" t="s">
        <v>705</v>
      </c>
      <c r="B928" s="247"/>
      <c r="C928" s="280">
        <v>915</v>
      </c>
      <c r="D928" s="249" t="s">
        <v>2706</v>
      </c>
      <c r="E928" s="249" t="s">
        <v>2707</v>
      </c>
      <c r="F928" s="249" t="s">
        <v>890</v>
      </c>
      <c r="G928" s="281" t="s">
        <v>813</v>
      </c>
      <c r="H928" s="250">
        <v>322753.98</v>
      </c>
      <c r="I928" s="250"/>
      <c r="J928" s="250">
        <v>1037519.4247000001</v>
      </c>
      <c r="K928" s="250"/>
      <c r="L928" s="250">
        <v>349364.51</v>
      </c>
      <c r="M928" s="251">
        <f t="shared" si="42"/>
        <v>2.2145828990242045</v>
      </c>
      <c r="N928" s="251">
        <f t="shared" si="43"/>
        <v>0.66326942736419692</v>
      </c>
      <c r="O928" s="250">
        <v>376886.87</v>
      </c>
      <c r="P928" s="251">
        <f t="shared" si="44"/>
        <v>7.8778351012242162E-2</v>
      </c>
      <c r="Q928" s="251" t="s">
        <v>805</v>
      </c>
      <c r="R928" s="258"/>
      <c r="S928" s="258" t="s">
        <v>806</v>
      </c>
      <c r="T928" s="299" t="s">
        <v>809</v>
      </c>
      <c r="U928" s="282" t="s">
        <v>823</v>
      </c>
      <c r="V928" s="285">
        <v>824</v>
      </c>
      <c r="W928" s="286" t="s">
        <v>824</v>
      </c>
      <c r="X928" s="286" t="s">
        <v>824</v>
      </c>
      <c r="Y928" s="257"/>
    </row>
    <row r="929" spans="1:25" ht="12.75" customHeight="1" x14ac:dyDescent="0.2">
      <c r="A929" s="229" t="s">
        <v>705</v>
      </c>
      <c r="B929" s="247"/>
      <c r="C929" s="280">
        <v>916</v>
      </c>
      <c r="D929" s="296" t="s">
        <v>2708</v>
      </c>
      <c r="E929" s="296" t="s">
        <v>2709</v>
      </c>
      <c r="F929" s="296" t="s">
        <v>890</v>
      </c>
      <c r="G929" s="281"/>
      <c r="H929" s="250">
        <v>0</v>
      </c>
      <c r="I929" s="250"/>
      <c r="J929" s="250">
        <v>25531.880399999998</v>
      </c>
      <c r="K929" s="250"/>
      <c r="L929" s="250">
        <v>26634.62</v>
      </c>
      <c r="M929" s="251" t="str">
        <f t="shared" si="42"/>
        <v>NA</v>
      </c>
      <c r="N929" s="251">
        <f t="shared" si="43"/>
        <v>4.3190692683959184E-2</v>
      </c>
      <c r="O929" s="250">
        <v>29396.47</v>
      </c>
      <c r="P929" s="251">
        <f t="shared" si="44"/>
        <v>0.10369398925158317</v>
      </c>
      <c r="Q929" s="251" t="s">
        <v>805</v>
      </c>
      <c r="R929" s="258"/>
      <c r="S929" s="258" t="s">
        <v>840</v>
      </c>
      <c r="T929" s="258" t="s">
        <v>841</v>
      </c>
      <c r="U929" s="282" t="s">
        <v>841</v>
      </c>
      <c r="V929" s="283" t="s">
        <v>809</v>
      </c>
      <c r="W929" s="284" t="s">
        <v>809</v>
      </c>
      <c r="X929" s="284" t="s">
        <v>809</v>
      </c>
      <c r="Y929" s="257"/>
    </row>
    <row r="930" spans="1:25" ht="12.75" customHeight="1" x14ac:dyDescent="0.2">
      <c r="A930" s="229" t="s">
        <v>705</v>
      </c>
      <c r="B930" s="247"/>
      <c r="C930" s="280">
        <v>917</v>
      </c>
      <c r="D930" s="249" t="s">
        <v>2710</v>
      </c>
      <c r="E930" s="249" t="s">
        <v>2711</v>
      </c>
      <c r="F930" s="249" t="s">
        <v>890</v>
      </c>
      <c r="G930" s="281"/>
      <c r="H930" s="250">
        <v>0</v>
      </c>
      <c r="I930" s="250"/>
      <c r="J930" s="250">
        <v>23462.554</v>
      </c>
      <c r="K930" s="250"/>
      <c r="L930" s="250">
        <v>15183.96</v>
      </c>
      <c r="M930" s="251" t="str">
        <f t="shared" si="42"/>
        <v>NA</v>
      </c>
      <c r="N930" s="251">
        <f t="shared" si="43"/>
        <v>0.35284283202928379</v>
      </c>
      <c r="O930" s="250">
        <v>16758.45</v>
      </c>
      <c r="P930" s="251">
        <f t="shared" si="44"/>
        <v>0.10369429318833834</v>
      </c>
      <c r="Q930" s="251" t="s">
        <v>805</v>
      </c>
      <c r="R930" s="258"/>
      <c r="S930" s="258" t="s">
        <v>840</v>
      </c>
      <c r="T930" s="258" t="s">
        <v>841</v>
      </c>
      <c r="U930" s="282" t="s">
        <v>841</v>
      </c>
      <c r="V930" s="283" t="s">
        <v>809</v>
      </c>
      <c r="W930" s="284" t="s">
        <v>809</v>
      </c>
      <c r="X930" s="284" t="s">
        <v>809</v>
      </c>
      <c r="Y930" s="257"/>
    </row>
    <row r="931" spans="1:25" ht="12.75" customHeight="1" x14ac:dyDescent="0.2">
      <c r="A931" s="229" t="s">
        <v>705</v>
      </c>
      <c r="B931" s="247"/>
      <c r="C931" s="280">
        <v>918</v>
      </c>
      <c r="D931" s="249" t="s">
        <v>2712</v>
      </c>
      <c r="E931" s="249" t="s">
        <v>2713</v>
      </c>
      <c r="F931" s="249" t="s">
        <v>877</v>
      </c>
      <c r="G931" s="281" t="s">
        <v>813</v>
      </c>
      <c r="H931" s="250">
        <v>24396.79</v>
      </c>
      <c r="I931" s="250"/>
      <c r="J931" s="250">
        <v>22331.000900000003</v>
      </c>
      <c r="K931" s="250"/>
      <c r="L931" s="250">
        <v>24849.07</v>
      </c>
      <c r="M931" s="251">
        <f t="shared" si="42"/>
        <v>8.4674627276785111E-2</v>
      </c>
      <c r="N931" s="251">
        <f t="shared" si="43"/>
        <v>0.1127611391570002</v>
      </c>
      <c r="O931" s="250">
        <v>26180.17</v>
      </c>
      <c r="P931" s="251">
        <f t="shared" si="44"/>
        <v>5.3567397089709937E-2</v>
      </c>
      <c r="Q931" s="251" t="s">
        <v>805</v>
      </c>
      <c r="R931" s="258"/>
      <c r="S931" s="258" t="s">
        <v>806</v>
      </c>
      <c r="T931" s="258" t="s">
        <v>807</v>
      </c>
      <c r="U931" s="282" t="s">
        <v>823</v>
      </c>
      <c r="V931" s="285">
        <v>826</v>
      </c>
      <c r="W931" s="286" t="s">
        <v>824</v>
      </c>
      <c r="X931" s="286" t="s">
        <v>824</v>
      </c>
      <c r="Y931" s="257"/>
    </row>
    <row r="932" spans="1:25" ht="12.75" customHeight="1" x14ac:dyDescent="0.2">
      <c r="A932" s="229" t="s">
        <v>705</v>
      </c>
      <c r="B932" s="247"/>
      <c r="C932" s="280">
        <v>919</v>
      </c>
      <c r="D932" s="249" t="s">
        <v>2714</v>
      </c>
      <c r="E932" s="249" t="s">
        <v>2715</v>
      </c>
      <c r="F932" s="249" t="s">
        <v>943</v>
      </c>
      <c r="G932" s="297" t="s">
        <v>707</v>
      </c>
      <c r="H932" s="250">
        <v>0</v>
      </c>
      <c r="I932" s="250"/>
      <c r="J932" s="250">
        <v>0</v>
      </c>
      <c r="K932" s="250"/>
      <c r="L932" s="250">
        <v>0</v>
      </c>
      <c r="M932" s="251" t="str">
        <f t="shared" si="42"/>
        <v>NA</v>
      </c>
      <c r="N932" s="251" t="str">
        <f t="shared" si="43"/>
        <v>NA</v>
      </c>
      <c r="O932" s="250">
        <v>0</v>
      </c>
      <c r="P932" s="251" t="str">
        <f t="shared" si="44"/>
        <v>NA</v>
      </c>
      <c r="Q932" s="298" t="s">
        <v>848</v>
      </c>
      <c r="R932" s="299" t="s">
        <v>849</v>
      </c>
      <c r="S932" s="299" t="s">
        <v>832</v>
      </c>
      <c r="T932" s="299" t="s">
        <v>832</v>
      </c>
      <c r="U932" s="299" t="s">
        <v>832</v>
      </c>
      <c r="V932" s="299" t="s">
        <v>832</v>
      </c>
      <c r="W932" s="299" t="s">
        <v>832</v>
      </c>
      <c r="X932" s="299" t="s">
        <v>832</v>
      </c>
      <c r="Y932" s="257"/>
    </row>
    <row r="933" spans="1:25" ht="12.75" customHeight="1" x14ac:dyDescent="0.2">
      <c r="A933" s="229" t="s">
        <v>705</v>
      </c>
      <c r="B933" s="247"/>
      <c r="C933" s="280">
        <v>920</v>
      </c>
      <c r="D933" s="249" t="s">
        <v>2716</v>
      </c>
      <c r="E933" s="249" t="s">
        <v>2717</v>
      </c>
      <c r="F933" s="249" t="s">
        <v>1184</v>
      </c>
      <c r="G933" s="281" t="s">
        <v>813</v>
      </c>
      <c r="H933" s="250">
        <v>39656.130000000005</v>
      </c>
      <c r="I933" s="250"/>
      <c r="J933" s="250">
        <v>37988.357400000001</v>
      </c>
      <c r="K933" s="250"/>
      <c r="L933" s="250">
        <v>53138.869999999995</v>
      </c>
      <c r="M933" s="251">
        <f t="shared" si="42"/>
        <v>4.2055858703307754E-2</v>
      </c>
      <c r="N933" s="251">
        <f t="shared" si="43"/>
        <v>0.39881989211778857</v>
      </c>
      <c r="O933" s="250">
        <v>55973.41</v>
      </c>
      <c r="P933" s="251">
        <f t="shared" si="44"/>
        <v>5.3342120372525954E-2</v>
      </c>
      <c r="Q933" s="251" t="s">
        <v>805</v>
      </c>
      <c r="R933" s="258"/>
      <c r="S933" s="258" t="s">
        <v>806</v>
      </c>
      <c r="T933" s="258" t="s">
        <v>807</v>
      </c>
      <c r="U933" s="282" t="s">
        <v>814</v>
      </c>
      <c r="V933" s="285">
        <v>202</v>
      </c>
      <c r="W933" s="286" t="s">
        <v>824</v>
      </c>
      <c r="X933" s="286" t="s">
        <v>824</v>
      </c>
      <c r="Y933" s="257"/>
    </row>
    <row r="934" spans="1:25" ht="12.75" customHeight="1" x14ac:dyDescent="0.2">
      <c r="A934" s="229" t="s">
        <v>705</v>
      </c>
      <c r="B934" s="247"/>
      <c r="C934" s="280">
        <v>921</v>
      </c>
      <c r="D934" s="249" t="s">
        <v>2718</v>
      </c>
      <c r="E934" s="249" t="s">
        <v>2719</v>
      </c>
      <c r="F934" s="249" t="s">
        <v>852</v>
      </c>
      <c r="G934" s="297" t="s">
        <v>707</v>
      </c>
      <c r="H934" s="250">
        <v>0</v>
      </c>
      <c r="I934" s="250"/>
      <c r="J934" s="250">
        <v>0</v>
      </c>
      <c r="K934" s="250"/>
      <c r="L934" s="250">
        <v>0</v>
      </c>
      <c r="M934" s="251" t="str">
        <f t="shared" si="42"/>
        <v>NA</v>
      </c>
      <c r="N934" s="251" t="str">
        <f t="shared" si="43"/>
        <v>NA</v>
      </c>
      <c r="O934" s="250">
        <v>0</v>
      </c>
      <c r="P934" s="251" t="str">
        <f t="shared" si="44"/>
        <v>NA</v>
      </c>
      <c r="Q934" s="298" t="s">
        <v>848</v>
      </c>
      <c r="R934" s="299" t="s">
        <v>849</v>
      </c>
      <c r="S934" s="299" t="s">
        <v>832</v>
      </c>
      <c r="T934" s="299" t="s">
        <v>832</v>
      </c>
      <c r="U934" s="299" t="s">
        <v>832</v>
      </c>
      <c r="V934" s="283" t="s">
        <v>809</v>
      </c>
      <c r="W934" s="284" t="s">
        <v>809</v>
      </c>
      <c r="X934" s="284" t="s">
        <v>809</v>
      </c>
      <c r="Y934" s="257"/>
    </row>
    <row r="935" spans="1:25" ht="12.75" customHeight="1" x14ac:dyDescent="0.2">
      <c r="A935" s="229" t="s">
        <v>705</v>
      </c>
      <c r="B935" s="247"/>
      <c r="C935" s="280">
        <v>922</v>
      </c>
      <c r="D935" s="249" t="s">
        <v>2720</v>
      </c>
      <c r="E935" s="249" t="s">
        <v>2721</v>
      </c>
      <c r="F935" s="249" t="s">
        <v>1002</v>
      </c>
      <c r="G935" s="297" t="s">
        <v>707</v>
      </c>
      <c r="H935" s="250">
        <v>0</v>
      </c>
      <c r="I935" s="250"/>
      <c r="J935" s="250">
        <v>0</v>
      </c>
      <c r="K935" s="250"/>
      <c r="L935" s="250">
        <v>0</v>
      </c>
      <c r="M935" s="251" t="str">
        <f t="shared" si="42"/>
        <v>NA</v>
      </c>
      <c r="N935" s="251" t="str">
        <f t="shared" si="43"/>
        <v>NA</v>
      </c>
      <c r="O935" s="250">
        <v>0</v>
      </c>
      <c r="P935" s="251" t="str">
        <f t="shared" si="44"/>
        <v>NA</v>
      </c>
      <c r="Q935" s="298" t="s">
        <v>848</v>
      </c>
      <c r="R935" s="299" t="s">
        <v>849</v>
      </c>
      <c r="S935" s="299" t="s">
        <v>832</v>
      </c>
      <c r="T935" s="299" t="s">
        <v>832</v>
      </c>
      <c r="U935" s="299" t="s">
        <v>832</v>
      </c>
      <c r="V935" s="299" t="s">
        <v>832</v>
      </c>
      <c r="W935" s="299" t="s">
        <v>832</v>
      </c>
      <c r="X935" s="299" t="s">
        <v>832</v>
      </c>
      <c r="Y935" s="257"/>
    </row>
    <row r="936" spans="1:25" ht="12.75" customHeight="1" x14ac:dyDescent="0.2">
      <c r="A936" s="229" t="s">
        <v>705</v>
      </c>
      <c r="B936" s="247"/>
      <c r="C936" s="300">
        <v>923</v>
      </c>
      <c r="D936" s="327" t="s">
        <v>2722</v>
      </c>
      <c r="E936" s="327" t="s">
        <v>2722</v>
      </c>
      <c r="F936" s="327"/>
      <c r="G936" s="302" t="s">
        <v>707</v>
      </c>
      <c r="H936" s="303">
        <v>0</v>
      </c>
      <c r="I936" s="303"/>
      <c r="J936" s="303">
        <v>0</v>
      </c>
      <c r="K936" s="303"/>
      <c r="L936" s="303">
        <v>0</v>
      </c>
      <c r="M936" s="304" t="str">
        <f t="shared" si="42"/>
        <v>NA</v>
      </c>
      <c r="N936" s="304" t="str">
        <f t="shared" si="43"/>
        <v>NA</v>
      </c>
      <c r="O936" s="303">
        <v>0</v>
      </c>
      <c r="P936" s="304" t="str">
        <f t="shared" si="44"/>
        <v>NA</v>
      </c>
      <c r="Q936" s="304" t="s">
        <v>707</v>
      </c>
      <c r="R936" s="305" t="s">
        <v>887</v>
      </c>
      <c r="S936" s="306" t="s">
        <v>832</v>
      </c>
      <c r="T936" s="306" t="s">
        <v>832</v>
      </c>
      <c r="U936" s="306" t="s">
        <v>832</v>
      </c>
      <c r="V936" s="307" t="s">
        <v>809</v>
      </c>
      <c r="W936" s="308" t="s">
        <v>809</v>
      </c>
      <c r="X936" s="308" t="s">
        <v>809</v>
      </c>
      <c r="Y936" s="257"/>
    </row>
    <row r="937" spans="1:25" ht="12.75" customHeight="1" x14ac:dyDescent="0.2">
      <c r="A937" s="229" t="s">
        <v>705</v>
      </c>
      <c r="B937" s="247"/>
      <c r="C937" s="280">
        <v>924</v>
      </c>
      <c r="D937" s="249" t="s">
        <v>2723</v>
      </c>
      <c r="E937" s="249" t="s">
        <v>2724</v>
      </c>
      <c r="F937" s="249" t="s">
        <v>830</v>
      </c>
      <c r="G937" s="297" t="s">
        <v>707</v>
      </c>
      <c r="H937" s="250">
        <v>0</v>
      </c>
      <c r="I937" s="250"/>
      <c r="J937" s="250">
        <v>0</v>
      </c>
      <c r="K937" s="250"/>
      <c r="L937" s="250">
        <v>0</v>
      </c>
      <c r="M937" s="251" t="str">
        <f t="shared" si="42"/>
        <v>NA</v>
      </c>
      <c r="N937" s="251" t="str">
        <f t="shared" si="43"/>
        <v>NA</v>
      </c>
      <c r="O937" s="250">
        <v>0</v>
      </c>
      <c r="P937" s="251" t="str">
        <f t="shared" si="44"/>
        <v>NA</v>
      </c>
      <c r="Q937" s="298" t="s">
        <v>848</v>
      </c>
      <c r="R937" s="299" t="s">
        <v>849</v>
      </c>
      <c r="S937" s="258" t="s">
        <v>1698</v>
      </c>
      <c r="T937" s="299" t="s">
        <v>809</v>
      </c>
      <c r="U937" s="299" t="s">
        <v>832</v>
      </c>
      <c r="V937" s="285">
        <v>1556</v>
      </c>
      <c r="W937" s="286" t="s">
        <v>824</v>
      </c>
      <c r="X937" s="286" t="s">
        <v>824</v>
      </c>
      <c r="Y937" s="257"/>
    </row>
    <row r="938" spans="1:25" ht="12.75" customHeight="1" x14ac:dyDescent="0.2">
      <c r="A938" s="229" t="s">
        <v>705</v>
      </c>
      <c r="B938" s="247"/>
      <c r="C938" s="300">
        <v>925</v>
      </c>
      <c r="D938" s="327" t="s">
        <v>2725</v>
      </c>
      <c r="E938" s="327" t="s">
        <v>2725</v>
      </c>
      <c r="F938" s="327"/>
      <c r="G938" s="302" t="s">
        <v>707</v>
      </c>
      <c r="H938" s="303">
        <v>0</v>
      </c>
      <c r="I938" s="303"/>
      <c r="J938" s="303">
        <v>0</v>
      </c>
      <c r="K938" s="303"/>
      <c r="L938" s="303">
        <v>0</v>
      </c>
      <c r="M938" s="304" t="str">
        <f t="shared" si="42"/>
        <v>NA</v>
      </c>
      <c r="N938" s="304" t="str">
        <f t="shared" si="43"/>
        <v>NA</v>
      </c>
      <c r="O938" s="303">
        <v>0</v>
      </c>
      <c r="P938" s="304" t="str">
        <f t="shared" si="44"/>
        <v>NA</v>
      </c>
      <c r="Q938" s="304" t="s">
        <v>707</v>
      </c>
      <c r="R938" s="305" t="s">
        <v>887</v>
      </c>
      <c r="S938" s="306" t="s">
        <v>832</v>
      </c>
      <c r="T938" s="306" t="s">
        <v>832</v>
      </c>
      <c r="U938" s="306" t="s">
        <v>832</v>
      </c>
      <c r="V938" s="307" t="s">
        <v>809</v>
      </c>
      <c r="W938" s="308" t="s">
        <v>809</v>
      </c>
      <c r="X938" s="308" t="s">
        <v>809</v>
      </c>
      <c r="Y938" s="257"/>
    </row>
    <row r="939" spans="1:25" ht="12.75" customHeight="1" x14ac:dyDescent="0.2">
      <c r="A939" s="229" t="s">
        <v>705</v>
      </c>
      <c r="B939" s="247"/>
      <c r="C939" s="300">
        <v>926</v>
      </c>
      <c r="D939" s="327" t="s">
        <v>2726</v>
      </c>
      <c r="E939" s="327" t="s">
        <v>2726</v>
      </c>
      <c r="F939" s="327"/>
      <c r="G939" s="302" t="s">
        <v>707</v>
      </c>
      <c r="H939" s="303">
        <v>0</v>
      </c>
      <c r="I939" s="303"/>
      <c r="J939" s="303">
        <v>0</v>
      </c>
      <c r="K939" s="303"/>
      <c r="L939" s="303">
        <v>0</v>
      </c>
      <c r="M939" s="304" t="str">
        <f t="shared" si="42"/>
        <v>NA</v>
      </c>
      <c r="N939" s="304" t="str">
        <f t="shared" si="43"/>
        <v>NA</v>
      </c>
      <c r="O939" s="303">
        <v>0</v>
      </c>
      <c r="P939" s="304" t="str">
        <f t="shared" si="44"/>
        <v>NA</v>
      </c>
      <c r="Q939" s="304" t="s">
        <v>707</v>
      </c>
      <c r="R939" s="305" t="s">
        <v>887</v>
      </c>
      <c r="S939" s="306" t="s">
        <v>832</v>
      </c>
      <c r="T939" s="306" t="s">
        <v>832</v>
      </c>
      <c r="U939" s="306" t="s">
        <v>832</v>
      </c>
      <c r="V939" s="307" t="s">
        <v>809</v>
      </c>
      <c r="W939" s="308" t="s">
        <v>809</v>
      </c>
      <c r="X939" s="308" t="s">
        <v>809</v>
      </c>
      <c r="Y939" s="257"/>
    </row>
    <row r="940" spans="1:25" ht="12.75" customHeight="1" x14ac:dyDescent="0.2">
      <c r="A940" s="229" t="s">
        <v>705</v>
      </c>
      <c r="B940" s="247"/>
      <c r="C940" s="300">
        <v>927</v>
      </c>
      <c r="D940" s="327" t="s">
        <v>2727</v>
      </c>
      <c r="E940" s="327" t="s">
        <v>2727</v>
      </c>
      <c r="F940" s="327"/>
      <c r="G940" s="302" t="s">
        <v>707</v>
      </c>
      <c r="H940" s="303">
        <v>0</v>
      </c>
      <c r="I940" s="303"/>
      <c r="J940" s="303">
        <v>0</v>
      </c>
      <c r="K940" s="303"/>
      <c r="L940" s="303">
        <v>0</v>
      </c>
      <c r="M940" s="304" t="str">
        <f t="shared" si="42"/>
        <v>NA</v>
      </c>
      <c r="N940" s="304" t="str">
        <f t="shared" si="43"/>
        <v>NA</v>
      </c>
      <c r="O940" s="303">
        <v>0</v>
      </c>
      <c r="P940" s="304" t="str">
        <f t="shared" si="44"/>
        <v>NA</v>
      </c>
      <c r="Q940" s="304" t="s">
        <v>707</v>
      </c>
      <c r="R940" s="305" t="s">
        <v>887</v>
      </c>
      <c r="S940" s="306" t="s">
        <v>832</v>
      </c>
      <c r="T940" s="306" t="s">
        <v>832</v>
      </c>
      <c r="U940" s="306" t="s">
        <v>832</v>
      </c>
      <c r="V940" s="307" t="s">
        <v>809</v>
      </c>
      <c r="W940" s="308" t="s">
        <v>809</v>
      </c>
      <c r="X940" s="308" t="s">
        <v>809</v>
      </c>
      <c r="Y940" s="257"/>
    </row>
    <row r="941" spans="1:25" ht="12.75" customHeight="1" x14ac:dyDescent="0.2">
      <c r="A941" s="229" t="s">
        <v>705</v>
      </c>
      <c r="B941" s="247"/>
      <c r="C941" s="280">
        <v>928</v>
      </c>
      <c r="D941" s="249" t="s">
        <v>2728</v>
      </c>
      <c r="E941" s="249" t="s">
        <v>2729</v>
      </c>
      <c r="F941" s="249" t="s">
        <v>830</v>
      </c>
      <c r="G941" s="297" t="s">
        <v>707</v>
      </c>
      <c r="H941" s="250">
        <v>0</v>
      </c>
      <c r="I941" s="250"/>
      <c r="J941" s="250">
        <v>0</v>
      </c>
      <c r="K941" s="250"/>
      <c r="L941" s="250">
        <v>0</v>
      </c>
      <c r="M941" s="251" t="str">
        <f t="shared" si="42"/>
        <v>NA</v>
      </c>
      <c r="N941" s="251" t="str">
        <f t="shared" si="43"/>
        <v>NA</v>
      </c>
      <c r="O941" s="250">
        <v>0</v>
      </c>
      <c r="P941" s="251" t="str">
        <f t="shared" si="44"/>
        <v>NA</v>
      </c>
      <c r="Q941" s="298" t="s">
        <v>848</v>
      </c>
      <c r="R941" s="299" t="s">
        <v>849</v>
      </c>
      <c r="S941" s="299" t="s">
        <v>832</v>
      </c>
      <c r="T941" s="299" t="s">
        <v>832</v>
      </c>
      <c r="U941" s="299" t="s">
        <v>832</v>
      </c>
      <c r="V941" s="299" t="s">
        <v>832</v>
      </c>
      <c r="W941" s="299" t="s">
        <v>832</v>
      </c>
      <c r="X941" s="299" t="s">
        <v>832</v>
      </c>
      <c r="Y941" s="257"/>
    </row>
    <row r="942" spans="1:25" ht="12.75" customHeight="1" x14ac:dyDescent="0.2">
      <c r="A942" s="229" t="s">
        <v>705</v>
      </c>
      <c r="B942" s="247"/>
      <c r="C942" s="309">
        <v>929</v>
      </c>
      <c r="D942" s="310" t="s">
        <v>2730</v>
      </c>
      <c r="E942" s="310" t="s">
        <v>2731</v>
      </c>
      <c r="F942" s="310" t="s">
        <v>830</v>
      </c>
      <c r="G942" s="297" t="s">
        <v>707</v>
      </c>
      <c r="H942" s="312">
        <v>0</v>
      </c>
      <c r="I942" s="312"/>
      <c r="J942" s="312">
        <v>0</v>
      </c>
      <c r="K942" s="312"/>
      <c r="L942" s="312">
        <v>0</v>
      </c>
      <c r="M942" s="313" t="str">
        <f t="shared" si="42"/>
        <v>NA</v>
      </c>
      <c r="N942" s="313" t="str">
        <f t="shared" si="43"/>
        <v>NA</v>
      </c>
      <c r="O942" s="312">
        <v>0</v>
      </c>
      <c r="P942" s="313" t="str">
        <f t="shared" si="44"/>
        <v>NA</v>
      </c>
      <c r="Q942" s="337" t="s">
        <v>848</v>
      </c>
      <c r="R942" s="299" t="s">
        <v>849</v>
      </c>
      <c r="S942" s="314" t="s">
        <v>1529</v>
      </c>
      <c r="T942" s="338" t="s">
        <v>809</v>
      </c>
      <c r="U942" s="338" t="s">
        <v>832</v>
      </c>
      <c r="V942" s="316">
        <v>10382</v>
      </c>
      <c r="W942" s="317" t="s">
        <v>912</v>
      </c>
      <c r="X942" s="317" t="s">
        <v>815</v>
      </c>
      <c r="Y942" s="257"/>
    </row>
    <row r="943" spans="1:25" ht="12.75" customHeight="1" x14ac:dyDescent="0.2">
      <c r="A943" s="229" t="s">
        <v>705</v>
      </c>
      <c r="B943" s="247"/>
      <c r="C943" s="280">
        <v>930</v>
      </c>
      <c r="D943" s="249" t="s">
        <v>2732</v>
      </c>
      <c r="E943" s="249" t="s">
        <v>2733</v>
      </c>
      <c r="F943" s="249" t="s">
        <v>830</v>
      </c>
      <c r="G943" s="281" t="s">
        <v>813</v>
      </c>
      <c r="H943" s="250">
        <v>0</v>
      </c>
      <c r="I943" s="250"/>
      <c r="J943" s="250">
        <v>0</v>
      </c>
      <c r="K943" s="250"/>
      <c r="L943" s="250">
        <v>0</v>
      </c>
      <c r="M943" s="251" t="str">
        <f t="shared" si="42"/>
        <v>NA</v>
      </c>
      <c r="N943" s="251" t="str">
        <f t="shared" si="43"/>
        <v>NA</v>
      </c>
      <c r="O943" s="250">
        <v>0</v>
      </c>
      <c r="P943" s="251" t="str">
        <f t="shared" si="44"/>
        <v>NA</v>
      </c>
      <c r="Q943" s="251" t="s">
        <v>707</v>
      </c>
      <c r="R943" s="258"/>
      <c r="S943" s="258" t="s">
        <v>806</v>
      </c>
      <c r="T943" s="299" t="s">
        <v>809</v>
      </c>
      <c r="U943" s="282" t="s">
        <v>814</v>
      </c>
      <c r="V943" s="285">
        <v>64</v>
      </c>
      <c r="W943" s="286" t="s">
        <v>816</v>
      </c>
      <c r="X943" s="286" t="s">
        <v>824</v>
      </c>
      <c r="Y943" s="257"/>
    </row>
    <row r="944" spans="1:25" ht="12.75" customHeight="1" x14ac:dyDescent="0.2">
      <c r="A944" s="229" t="s">
        <v>705</v>
      </c>
      <c r="B944" s="247"/>
      <c r="C944" s="280">
        <v>931</v>
      </c>
      <c r="D944" s="249" t="s">
        <v>2734</v>
      </c>
      <c r="E944" s="249" t="s">
        <v>2735</v>
      </c>
      <c r="F944" s="249" t="s">
        <v>866</v>
      </c>
      <c r="G944" s="281" t="s">
        <v>813</v>
      </c>
      <c r="H944" s="250">
        <v>71166.679999999993</v>
      </c>
      <c r="I944" s="250"/>
      <c r="J944" s="250">
        <v>68173.703000000009</v>
      </c>
      <c r="K944" s="250"/>
      <c r="L944" s="250">
        <v>77843.569999999992</v>
      </c>
      <c r="M944" s="251">
        <f t="shared" si="42"/>
        <v>4.2055875024660204E-2</v>
      </c>
      <c r="N944" s="251">
        <f t="shared" si="43"/>
        <v>0.14184159836528143</v>
      </c>
      <c r="O944" s="250">
        <v>84410.11</v>
      </c>
      <c r="P944" s="251">
        <f t="shared" si="44"/>
        <v>8.4355586466550919E-2</v>
      </c>
      <c r="Q944" s="251" t="s">
        <v>805</v>
      </c>
      <c r="R944" s="258"/>
      <c r="S944" s="258" t="s">
        <v>806</v>
      </c>
      <c r="T944" s="258" t="s">
        <v>807</v>
      </c>
      <c r="U944" s="282" t="s">
        <v>814</v>
      </c>
      <c r="V944" s="285">
        <v>290</v>
      </c>
      <c r="W944" s="286" t="s">
        <v>815</v>
      </c>
      <c r="X944" s="286" t="s">
        <v>816</v>
      </c>
      <c r="Y944" s="257"/>
    </row>
    <row r="945" spans="1:25" ht="12.75" customHeight="1" x14ac:dyDescent="0.2">
      <c r="A945" s="229" t="s">
        <v>705</v>
      </c>
      <c r="B945" s="247"/>
      <c r="C945" s="280">
        <v>932</v>
      </c>
      <c r="D945" s="249" t="s">
        <v>2736</v>
      </c>
      <c r="E945" s="249" t="s">
        <v>2737</v>
      </c>
      <c r="F945" s="249" t="s">
        <v>812</v>
      </c>
      <c r="G945" s="281" t="s">
        <v>813</v>
      </c>
      <c r="H945" s="250">
        <v>347895.54000000004</v>
      </c>
      <c r="I945" s="250"/>
      <c r="J945" s="250">
        <v>320346.03230000002</v>
      </c>
      <c r="K945" s="250"/>
      <c r="L945" s="250">
        <v>355483.29</v>
      </c>
      <c r="M945" s="251">
        <f t="shared" si="42"/>
        <v>7.9189022371485451E-2</v>
      </c>
      <c r="N945" s="251">
        <f t="shared" si="43"/>
        <v>0.10968532198673951</v>
      </c>
      <c r="O945" s="250">
        <v>391976.51</v>
      </c>
      <c r="P945" s="251">
        <f t="shared" si="44"/>
        <v>0.10265804617707919</v>
      </c>
      <c r="Q945" s="251" t="s">
        <v>805</v>
      </c>
      <c r="R945" s="258"/>
      <c r="S945" s="258" t="s">
        <v>925</v>
      </c>
      <c r="T945" s="258" t="s">
        <v>908</v>
      </c>
      <c r="U945" s="282" t="s">
        <v>823</v>
      </c>
      <c r="V945" s="285">
        <v>834</v>
      </c>
      <c r="W945" s="286" t="s">
        <v>815</v>
      </c>
      <c r="X945" s="286" t="s">
        <v>816</v>
      </c>
      <c r="Y945" s="257"/>
    </row>
    <row r="946" spans="1:25" ht="12.75" customHeight="1" x14ac:dyDescent="0.2">
      <c r="A946" s="229" t="s">
        <v>705</v>
      </c>
      <c r="B946" s="247"/>
      <c r="C946" s="280">
        <v>933</v>
      </c>
      <c r="D946" s="249" t="s">
        <v>2738</v>
      </c>
      <c r="E946" s="249" t="s">
        <v>2739</v>
      </c>
      <c r="F946" s="249" t="s">
        <v>852</v>
      </c>
      <c r="G946" s="297" t="s">
        <v>707</v>
      </c>
      <c r="H946" s="250">
        <v>0</v>
      </c>
      <c r="I946" s="250"/>
      <c r="J946" s="250">
        <v>0</v>
      </c>
      <c r="K946" s="250"/>
      <c r="L946" s="250">
        <v>0</v>
      </c>
      <c r="M946" s="251" t="str">
        <f t="shared" si="42"/>
        <v>NA</v>
      </c>
      <c r="N946" s="251" t="str">
        <f t="shared" si="43"/>
        <v>NA</v>
      </c>
      <c r="O946" s="250">
        <v>0</v>
      </c>
      <c r="P946" s="251" t="str">
        <f t="shared" si="44"/>
        <v>NA</v>
      </c>
      <c r="Q946" s="298" t="s">
        <v>848</v>
      </c>
      <c r="R946" s="299" t="s">
        <v>849</v>
      </c>
      <c r="S946" s="299" t="s">
        <v>809</v>
      </c>
      <c r="T946" s="299" t="s">
        <v>809</v>
      </c>
      <c r="U946" s="299" t="s">
        <v>832</v>
      </c>
      <c r="V946" s="283" t="s">
        <v>809</v>
      </c>
      <c r="W946" s="284" t="s">
        <v>809</v>
      </c>
      <c r="X946" s="284" t="s">
        <v>809</v>
      </c>
      <c r="Y946" s="257"/>
    </row>
    <row r="947" spans="1:25" ht="12.75" customHeight="1" x14ac:dyDescent="0.2">
      <c r="A947" s="229" t="s">
        <v>705</v>
      </c>
      <c r="B947" s="247"/>
      <c r="C947" s="280">
        <v>934</v>
      </c>
      <c r="D947" s="249" t="s">
        <v>2740</v>
      </c>
      <c r="E947" s="249" t="s">
        <v>2741</v>
      </c>
      <c r="F947" s="249" t="s">
        <v>897</v>
      </c>
      <c r="G947" s="297" t="s">
        <v>707</v>
      </c>
      <c r="H947" s="250">
        <v>0</v>
      </c>
      <c r="I947" s="250"/>
      <c r="J947" s="250">
        <v>0</v>
      </c>
      <c r="K947" s="250"/>
      <c r="L947" s="250">
        <v>0</v>
      </c>
      <c r="M947" s="251" t="str">
        <f t="shared" si="42"/>
        <v>NA</v>
      </c>
      <c r="N947" s="251" t="str">
        <f t="shared" si="43"/>
        <v>NA</v>
      </c>
      <c r="O947" s="250">
        <v>0</v>
      </c>
      <c r="P947" s="251" t="str">
        <f t="shared" si="44"/>
        <v>NA</v>
      </c>
      <c r="Q947" s="298" t="s">
        <v>848</v>
      </c>
      <c r="R947" s="299" t="s">
        <v>849</v>
      </c>
      <c r="S947" s="258" t="s">
        <v>925</v>
      </c>
      <c r="T947" s="299" t="s">
        <v>809</v>
      </c>
      <c r="U947" s="299" t="s">
        <v>832</v>
      </c>
      <c r="V947" s="299" t="s">
        <v>832</v>
      </c>
      <c r="W947" s="299" t="s">
        <v>832</v>
      </c>
      <c r="X947" s="299" t="s">
        <v>832</v>
      </c>
      <c r="Y947" s="257"/>
    </row>
    <row r="948" spans="1:25" ht="12.75" customHeight="1" x14ac:dyDescent="0.2">
      <c r="A948" s="229" t="s">
        <v>705</v>
      </c>
      <c r="B948" s="247"/>
      <c r="C948" s="280">
        <v>935</v>
      </c>
      <c r="D948" s="249" t="s">
        <v>2742</v>
      </c>
      <c r="E948" s="249" t="s">
        <v>2743</v>
      </c>
      <c r="F948" s="249" t="s">
        <v>897</v>
      </c>
      <c r="G948" s="297" t="s">
        <v>707</v>
      </c>
      <c r="H948" s="250">
        <v>0</v>
      </c>
      <c r="I948" s="250"/>
      <c r="J948" s="250">
        <v>0</v>
      </c>
      <c r="K948" s="250"/>
      <c r="L948" s="250">
        <v>0</v>
      </c>
      <c r="M948" s="251" t="str">
        <f t="shared" si="42"/>
        <v>NA</v>
      </c>
      <c r="N948" s="251" t="str">
        <f t="shared" si="43"/>
        <v>NA</v>
      </c>
      <c r="O948" s="250">
        <v>0</v>
      </c>
      <c r="P948" s="251" t="str">
        <f t="shared" si="44"/>
        <v>NA</v>
      </c>
      <c r="Q948" s="298" t="s">
        <v>848</v>
      </c>
      <c r="R948" s="299" t="s">
        <v>849</v>
      </c>
      <c r="S948" s="299" t="s">
        <v>832</v>
      </c>
      <c r="T948" s="299" t="s">
        <v>832</v>
      </c>
      <c r="U948" s="299" t="s">
        <v>832</v>
      </c>
      <c r="V948" s="299" t="s">
        <v>832</v>
      </c>
      <c r="W948" s="299" t="s">
        <v>832</v>
      </c>
      <c r="X948" s="299" t="s">
        <v>832</v>
      </c>
      <c r="Y948" s="257"/>
    </row>
    <row r="949" spans="1:25" ht="12.75" customHeight="1" x14ac:dyDescent="0.2">
      <c r="A949" s="229" t="s">
        <v>705</v>
      </c>
      <c r="B949" s="247"/>
      <c r="C949" s="280">
        <v>936</v>
      </c>
      <c r="D949" s="249" t="s">
        <v>2744</v>
      </c>
      <c r="E949" s="249" t="s">
        <v>2745</v>
      </c>
      <c r="F949" s="249" t="s">
        <v>943</v>
      </c>
      <c r="G949" s="297" t="s">
        <v>707</v>
      </c>
      <c r="H949" s="250">
        <v>0</v>
      </c>
      <c r="I949" s="250"/>
      <c r="J949" s="250">
        <v>0</v>
      </c>
      <c r="K949" s="250"/>
      <c r="L949" s="250">
        <v>0</v>
      </c>
      <c r="M949" s="251" t="str">
        <f t="shared" si="42"/>
        <v>NA</v>
      </c>
      <c r="N949" s="251" t="str">
        <f t="shared" si="43"/>
        <v>NA</v>
      </c>
      <c r="O949" s="250">
        <v>0</v>
      </c>
      <c r="P949" s="251" t="str">
        <f t="shared" si="44"/>
        <v>NA</v>
      </c>
      <c r="Q949" s="298" t="s">
        <v>848</v>
      </c>
      <c r="R949" s="299" t="s">
        <v>849</v>
      </c>
      <c r="S949" s="299" t="s">
        <v>832</v>
      </c>
      <c r="T949" s="299" t="s">
        <v>832</v>
      </c>
      <c r="U949" s="299" t="s">
        <v>832</v>
      </c>
      <c r="V949" s="285">
        <v>5370</v>
      </c>
      <c r="W949" s="286" t="s">
        <v>815</v>
      </c>
      <c r="X949" s="286" t="s">
        <v>816</v>
      </c>
      <c r="Y949" s="257"/>
    </row>
    <row r="950" spans="1:25" ht="12.75" customHeight="1" x14ac:dyDescent="0.2">
      <c r="A950" s="229" t="s">
        <v>705</v>
      </c>
      <c r="B950" s="247"/>
      <c r="C950" s="280">
        <v>937</v>
      </c>
      <c r="D950" s="249" t="s">
        <v>2746</v>
      </c>
      <c r="E950" s="249" t="s">
        <v>2747</v>
      </c>
      <c r="F950" s="249" t="s">
        <v>931</v>
      </c>
      <c r="G950" s="281" t="s">
        <v>813</v>
      </c>
      <c r="H950" s="250">
        <v>42770.36</v>
      </c>
      <c r="I950" s="250"/>
      <c r="J950" s="250">
        <v>40971.614999999998</v>
      </c>
      <c r="K950" s="250"/>
      <c r="L950" s="250">
        <v>42774.13</v>
      </c>
      <c r="M950" s="251">
        <f t="shared" si="42"/>
        <v>4.2055877013894731E-2</v>
      </c>
      <c r="N950" s="251">
        <f t="shared" si="43"/>
        <v>4.3994238450205086E-2</v>
      </c>
      <c r="O950" s="250">
        <v>50982.619999999995</v>
      </c>
      <c r="P950" s="251">
        <f t="shared" si="44"/>
        <v>0.19190314332518274</v>
      </c>
      <c r="Q950" s="251" t="s">
        <v>805</v>
      </c>
      <c r="R950" s="258"/>
      <c r="S950" s="258" t="s">
        <v>806</v>
      </c>
      <c r="T950" s="299" t="s">
        <v>809</v>
      </c>
      <c r="U950" s="282" t="s">
        <v>823</v>
      </c>
      <c r="V950" s="285">
        <v>824</v>
      </c>
      <c r="W950" s="286" t="s">
        <v>824</v>
      </c>
      <c r="X950" s="286" t="s">
        <v>824</v>
      </c>
      <c r="Y950" s="257"/>
    </row>
    <row r="951" spans="1:25" ht="12.75" customHeight="1" x14ac:dyDescent="0.2">
      <c r="A951" s="229" t="s">
        <v>705</v>
      </c>
      <c r="B951" s="247"/>
      <c r="C951" s="280">
        <v>938</v>
      </c>
      <c r="D951" s="249" t="s">
        <v>2748</v>
      </c>
      <c r="E951" s="249" t="s">
        <v>2749</v>
      </c>
      <c r="F951" s="249" t="s">
        <v>866</v>
      </c>
      <c r="G951" s="281" t="s">
        <v>813</v>
      </c>
      <c r="H951" s="250">
        <v>136859.06</v>
      </c>
      <c r="I951" s="250"/>
      <c r="J951" s="250">
        <v>131103.27499999999</v>
      </c>
      <c r="K951" s="250"/>
      <c r="L951" s="250">
        <v>168704.63</v>
      </c>
      <c r="M951" s="251">
        <f t="shared" si="42"/>
        <v>4.2056294994281006E-2</v>
      </c>
      <c r="N951" s="251">
        <f t="shared" si="43"/>
        <v>0.28680713735030655</v>
      </c>
      <c r="O951" s="250">
        <v>187812.14</v>
      </c>
      <c r="P951" s="251">
        <f t="shared" si="44"/>
        <v>0.1132601399262131</v>
      </c>
      <c r="Q951" s="251" t="s">
        <v>805</v>
      </c>
      <c r="R951" s="258"/>
      <c r="S951" s="258" t="s">
        <v>806</v>
      </c>
      <c r="T951" s="258" t="s">
        <v>807</v>
      </c>
      <c r="U951" s="282" t="s">
        <v>823</v>
      </c>
      <c r="V951" s="285">
        <v>824</v>
      </c>
      <c r="W951" s="286" t="s">
        <v>815</v>
      </c>
      <c r="X951" s="286" t="s">
        <v>816</v>
      </c>
      <c r="Y951" s="257"/>
    </row>
    <row r="952" spans="1:25" ht="12.75" customHeight="1" x14ac:dyDescent="0.2">
      <c r="A952" s="229" t="s">
        <v>705</v>
      </c>
      <c r="B952" s="247"/>
      <c r="C952" s="280">
        <v>939</v>
      </c>
      <c r="D952" s="249" t="s">
        <v>2750</v>
      </c>
      <c r="E952" s="249" t="s">
        <v>2751</v>
      </c>
      <c r="F952" s="249" t="s">
        <v>877</v>
      </c>
      <c r="G952" s="281" t="s">
        <v>813</v>
      </c>
      <c r="H952" s="250">
        <v>20173.61</v>
      </c>
      <c r="I952" s="250"/>
      <c r="J952" s="250">
        <v>43820.617899999997</v>
      </c>
      <c r="K952" s="250"/>
      <c r="L952" s="250">
        <v>29773.05</v>
      </c>
      <c r="M952" s="251">
        <f t="shared" si="42"/>
        <v>1.1721753270733397</v>
      </c>
      <c r="N952" s="251">
        <f t="shared" si="43"/>
        <v>0.32056982701743236</v>
      </c>
      <c r="O952" s="250">
        <v>30044.489999999998</v>
      </c>
      <c r="P952" s="251">
        <f t="shared" si="44"/>
        <v>9.1169698771203719E-3</v>
      </c>
      <c r="Q952" s="251" t="s">
        <v>805</v>
      </c>
      <c r="R952" s="258"/>
      <c r="S952" s="258" t="s">
        <v>806</v>
      </c>
      <c r="T952" s="258" t="s">
        <v>807</v>
      </c>
      <c r="U952" s="282" t="s">
        <v>814</v>
      </c>
      <c r="V952" s="285">
        <v>103</v>
      </c>
      <c r="W952" s="286" t="s">
        <v>912</v>
      </c>
      <c r="X952" s="286" t="s">
        <v>815</v>
      </c>
      <c r="Y952" s="257"/>
    </row>
    <row r="953" spans="1:25" ht="12.75" customHeight="1" x14ac:dyDescent="0.2">
      <c r="A953" s="229" t="s">
        <v>705</v>
      </c>
      <c r="B953" s="247"/>
      <c r="C953" s="280">
        <v>940</v>
      </c>
      <c r="D953" s="249" t="s">
        <v>2752</v>
      </c>
      <c r="E953" s="249" t="s">
        <v>2753</v>
      </c>
      <c r="F953" s="249" t="s">
        <v>1184</v>
      </c>
      <c r="G953" s="281" t="s">
        <v>813</v>
      </c>
      <c r="H953" s="250">
        <v>22383.62</v>
      </c>
      <c r="I953" s="250"/>
      <c r="J953" s="250">
        <v>12360.133599999999</v>
      </c>
      <c r="K953" s="250"/>
      <c r="L953" s="250">
        <v>8716.06</v>
      </c>
      <c r="M953" s="251">
        <f t="shared" si="42"/>
        <v>0.44780452849002977</v>
      </c>
      <c r="N953" s="251">
        <f t="shared" si="43"/>
        <v>0.2948247743859338</v>
      </c>
      <c r="O953" s="250">
        <v>9025.4599999999991</v>
      </c>
      <c r="P953" s="251">
        <f t="shared" si="44"/>
        <v>3.5497690470235363E-2</v>
      </c>
      <c r="Q953" s="251" t="s">
        <v>805</v>
      </c>
      <c r="R953" s="258"/>
      <c r="S953" s="258" t="s">
        <v>904</v>
      </c>
      <c r="T953" s="258" t="s">
        <v>807</v>
      </c>
      <c r="U953" s="282" t="s">
        <v>814</v>
      </c>
      <c r="V953" s="285">
        <v>106</v>
      </c>
      <c r="W953" s="286" t="s">
        <v>824</v>
      </c>
      <c r="X953" s="286" t="s">
        <v>824</v>
      </c>
      <c r="Y953" s="257"/>
    </row>
    <row r="954" spans="1:25" ht="12.75" customHeight="1" x14ac:dyDescent="0.2">
      <c r="A954" s="229" t="s">
        <v>705</v>
      </c>
      <c r="B954" s="247"/>
      <c r="C954" s="280">
        <v>941</v>
      </c>
      <c r="D954" s="249" t="s">
        <v>2754</v>
      </c>
      <c r="E954" s="249" t="s">
        <v>2755</v>
      </c>
      <c r="F954" s="249" t="s">
        <v>931</v>
      </c>
      <c r="G954" s="281" t="s">
        <v>813</v>
      </c>
      <c r="H954" s="250">
        <v>21020.82</v>
      </c>
      <c r="I954" s="250"/>
      <c r="J954" s="250">
        <v>20136.775699999998</v>
      </c>
      <c r="K954" s="250"/>
      <c r="L954" s="250">
        <v>24638.480000000003</v>
      </c>
      <c r="M954" s="251">
        <f t="shared" si="42"/>
        <v>4.2055652443625004E-2</v>
      </c>
      <c r="N954" s="251">
        <f t="shared" si="43"/>
        <v>0.2235563611109799</v>
      </c>
      <c r="O954" s="250">
        <v>25821.4</v>
      </c>
      <c r="P954" s="251">
        <f t="shared" si="44"/>
        <v>4.8011078605498317E-2</v>
      </c>
      <c r="Q954" s="251" t="s">
        <v>805</v>
      </c>
      <c r="R954" s="258"/>
      <c r="S954" s="258" t="s">
        <v>806</v>
      </c>
      <c r="T954" s="258" t="s">
        <v>807</v>
      </c>
      <c r="U954" s="282" t="s">
        <v>814</v>
      </c>
      <c r="V954" s="285">
        <v>92</v>
      </c>
      <c r="W954" s="286" t="s">
        <v>874</v>
      </c>
      <c r="X954" s="286" t="s">
        <v>815</v>
      </c>
      <c r="Y954" s="257"/>
    </row>
    <row r="955" spans="1:25" ht="12.75" customHeight="1" x14ac:dyDescent="0.2">
      <c r="A955" s="229" t="s">
        <v>705</v>
      </c>
      <c r="B955" s="247"/>
      <c r="C955" s="280">
        <v>942</v>
      </c>
      <c r="D955" s="296" t="s">
        <v>2756</v>
      </c>
      <c r="E955" s="296" t="s">
        <v>2757</v>
      </c>
      <c r="F955" s="296" t="s">
        <v>861</v>
      </c>
      <c r="G955" s="297" t="s">
        <v>707</v>
      </c>
      <c r="H955" s="250">
        <v>0</v>
      </c>
      <c r="I955" s="250"/>
      <c r="J955" s="250">
        <v>0</v>
      </c>
      <c r="K955" s="250"/>
      <c r="L955" s="250">
        <v>0</v>
      </c>
      <c r="M955" s="251" t="str">
        <f t="shared" si="42"/>
        <v>NA</v>
      </c>
      <c r="N955" s="251" t="str">
        <f t="shared" si="43"/>
        <v>NA</v>
      </c>
      <c r="O955" s="250">
        <v>0</v>
      </c>
      <c r="P955" s="251" t="str">
        <f t="shared" si="44"/>
        <v>NA</v>
      </c>
      <c r="Q955" s="298" t="s">
        <v>848</v>
      </c>
      <c r="R955" s="299" t="s">
        <v>849</v>
      </c>
      <c r="S955" s="299" t="s">
        <v>809</v>
      </c>
      <c r="T955" s="299" t="s">
        <v>809</v>
      </c>
      <c r="U955" s="299" t="s">
        <v>832</v>
      </c>
      <c r="V955" s="283" t="s">
        <v>809</v>
      </c>
      <c r="W955" s="284" t="s">
        <v>809</v>
      </c>
      <c r="X955" s="284" t="s">
        <v>809</v>
      </c>
      <c r="Y955" s="257"/>
    </row>
    <row r="956" spans="1:25" ht="12.75" customHeight="1" x14ac:dyDescent="0.2">
      <c r="A956" s="229" t="s">
        <v>705</v>
      </c>
      <c r="B956" s="247"/>
      <c r="C956" s="280">
        <v>943</v>
      </c>
      <c r="D956" s="249" t="s">
        <v>2758</v>
      </c>
      <c r="E956" s="249" t="s">
        <v>2759</v>
      </c>
      <c r="F956" s="249" t="s">
        <v>855</v>
      </c>
      <c r="G956" s="297" t="s">
        <v>707</v>
      </c>
      <c r="H956" s="250">
        <v>0</v>
      </c>
      <c r="I956" s="250"/>
      <c r="J956" s="250">
        <v>0</v>
      </c>
      <c r="K956" s="250"/>
      <c r="L956" s="250">
        <v>0</v>
      </c>
      <c r="M956" s="251" t="str">
        <f t="shared" si="42"/>
        <v>NA</v>
      </c>
      <c r="N956" s="251" t="str">
        <f t="shared" si="43"/>
        <v>NA</v>
      </c>
      <c r="O956" s="250">
        <v>0</v>
      </c>
      <c r="P956" s="251" t="str">
        <f t="shared" si="44"/>
        <v>NA</v>
      </c>
      <c r="Q956" s="298" t="s">
        <v>848</v>
      </c>
      <c r="R956" s="299" t="s">
        <v>849</v>
      </c>
      <c r="S956" s="299" t="s">
        <v>832</v>
      </c>
      <c r="T956" s="299" t="s">
        <v>832</v>
      </c>
      <c r="U956" s="299" t="s">
        <v>832</v>
      </c>
      <c r="V956" s="299" t="s">
        <v>832</v>
      </c>
      <c r="W956" s="299" t="s">
        <v>832</v>
      </c>
      <c r="X956" s="299" t="s">
        <v>832</v>
      </c>
      <c r="Y956" s="257"/>
    </row>
    <row r="957" spans="1:25" ht="12.75" customHeight="1" x14ac:dyDescent="0.2">
      <c r="A957" s="229" t="s">
        <v>705</v>
      </c>
      <c r="B957" s="247"/>
      <c r="C957" s="280">
        <v>944</v>
      </c>
      <c r="D957" s="249" t="s">
        <v>2760</v>
      </c>
      <c r="E957" s="249" t="s">
        <v>2759</v>
      </c>
      <c r="F957" s="249" t="s">
        <v>877</v>
      </c>
      <c r="G957" s="281" t="s">
        <v>813</v>
      </c>
      <c r="H957" s="250">
        <v>93916.11</v>
      </c>
      <c r="I957" s="250"/>
      <c r="J957" s="250">
        <v>89966.359800000006</v>
      </c>
      <c r="K957" s="250"/>
      <c r="L957" s="250">
        <v>93767.31</v>
      </c>
      <c r="M957" s="251">
        <f t="shared" si="42"/>
        <v>4.205615202759138E-2</v>
      </c>
      <c r="N957" s="251">
        <f t="shared" si="43"/>
        <v>4.2248571671119138E-2</v>
      </c>
      <c r="O957" s="250">
        <v>94702.41</v>
      </c>
      <c r="P957" s="251">
        <f t="shared" si="44"/>
        <v>9.9725586667678296E-3</v>
      </c>
      <c r="Q957" s="251" t="s">
        <v>805</v>
      </c>
      <c r="R957" s="258"/>
      <c r="S957" s="258" t="s">
        <v>806</v>
      </c>
      <c r="T957" s="258" t="s">
        <v>807</v>
      </c>
      <c r="U957" s="282" t="s">
        <v>814</v>
      </c>
      <c r="V957" s="285">
        <v>103</v>
      </c>
      <c r="W957" s="286" t="s">
        <v>816</v>
      </c>
      <c r="X957" s="286" t="s">
        <v>816</v>
      </c>
      <c r="Y957" s="257"/>
    </row>
    <row r="958" spans="1:25" ht="12.75" customHeight="1" x14ac:dyDescent="0.2">
      <c r="A958" s="229" t="s">
        <v>705</v>
      </c>
      <c r="B958" s="247"/>
      <c r="C958" s="280">
        <v>945</v>
      </c>
      <c r="D958" s="249" t="s">
        <v>2761</v>
      </c>
      <c r="E958" s="249" t="s">
        <v>2762</v>
      </c>
      <c r="F958" s="249" t="s">
        <v>943</v>
      </c>
      <c r="G958" s="297" t="s">
        <v>707</v>
      </c>
      <c r="H958" s="250">
        <v>0</v>
      </c>
      <c r="I958" s="250"/>
      <c r="J958" s="250">
        <v>0</v>
      </c>
      <c r="K958" s="250"/>
      <c r="L958" s="250">
        <v>0</v>
      </c>
      <c r="M958" s="251" t="str">
        <f t="shared" si="42"/>
        <v>NA</v>
      </c>
      <c r="N958" s="251" t="str">
        <f t="shared" si="43"/>
        <v>NA</v>
      </c>
      <c r="O958" s="250">
        <v>0</v>
      </c>
      <c r="P958" s="251" t="str">
        <f t="shared" si="44"/>
        <v>NA</v>
      </c>
      <c r="Q958" s="298" t="s">
        <v>848</v>
      </c>
      <c r="R958" s="299" t="s">
        <v>849</v>
      </c>
      <c r="S958" s="299" t="s">
        <v>832</v>
      </c>
      <c r="T958" s="299" t="s">
        <v>832</v>
      </c>
      <c r="U958" s="299" t="s">
        <v>832</v>
      </c>
      <c r="V958" s="285">
        <v>874</v>
      </c>
      <c r="W958" s="286" t="s">
        <v>912</v>
      </c>
      <c r="X958" s="286" t="s">
        <v>815</v>
      </c>
      <c r="Y958" s="257"/>
    </row>
    <row r="959" spans="1:25" ht="12.75" customHeight="1" x14ac:dyDescent="0.2">
      <c r="A959" s="229" t="s">
        <v>705</v>
      </c>
      <c r="B959" s="247"/>
      <c r="C959" s="280">
        <v>946</v>
      </c>
      <c r="D959" s="249" t="s">
        <v>2763</v>
      </c>
      <c r="E959" s="249" t="s">
        <v>2764</v>
      </c>
      <c r="F959" s="249" t="s">
        <v>877</v>
      </c>
      <c r="G959" s="281" t="s">
        <v>813</v>
      </c>
      <c r="H959" s="250">
        <v>28594.560000000001</v>
      </c>
      <c r="I959" s="250"/>
      <c r="J959" s="250">
        <v>27391.9725</v>
      </c>
      <c r="K959" s="250"/>
      <c r="L959" s="250">
        <v>28594.83</v>
      </c>
      <c r="M959" s="251">
        <f t="shared" si="42"/>
        <v>4.2056513546632694E-2</v>
      </c>
      <c r="N959" s="251">
        <f t="shared" si="43"/>
        <v>4.3912774080070424E-2</v>
      </c>
      <c r="O959" s="250">
        <v>34515.619999999995</v>
      </c>
      <c r="P959" s="251">
        <f t="shared" si="44"/>
        <v>0.20705805909669661</v>
      </c>
      <c r="Q959" s="251" t="s">
        <v>805</v>
      </c>
      <c r="R959" s="258"/>
      <c r="S959" s="258" t="s">
        <v>806</v>
      </c>
      <c r="T959" s="299" t="s">
        <v>809</v>
      </c>
      <c r="U959" s="282" t="s">
        <v>814</v>
      </c>
      <c r="V959" s="283" t="s">
        <v>809</v>
      </c>
      <c r="W959" s="284" t="s">
        <v>809</v>
      </c>
      <c r="X959" s="284" t="s">
        <v>809</v>
      </c>
      <c r="Y959" s="257"/>
    </row>
    <row r="960" spans="1:25" ht="12.75" customHeight="1" x14ac:dyDescent="0.2">
      <c r="A960" s="229" t="s">
        <v>705</v>
      </c>
      <c r="B960" s="247"/>
      <c r="C960" s="280">
        <v>947</v>
      </c>
      <c r="D960" s="249" t="s">
        <v>2765</v>
      </c>
      <c r="E960" s="249" t="s">
        <v>2766</v>
      </c>
      <c r="F960" s="249" t="s">
        <v>822</v>
      </c>
      <c r="G960" s="281" t="s">
        <v>813</v>
      </c>
      <c r="H960" s="250">
        <v>513638.6100000001</v>
      </c>
      <c r="I960" s="250"/>
      <c r="J960" s="250">
        <v>239972.40210000001</v>
      </c>
      <c r="K960" s="250"/>
      <c r="L960" s="250">
        <v>219365.40000000005</v>
      </c>
      <c r="M960" s="251">
        <f t="shared" si="42"/>
        <v>0.53279913653687372</v>
      </c>
      <c r="N960" s="251">
        <f t="shared" si="43"/>
        <v>8.5872383322698559E-2</v>
      </c>
      <c r="O960" s="250">
        <v>224880.92999999993</v>
      </c>
      <c r="P960" s="251">
        <f t="shared" si="44"/>
        <v>2.5143117374024714E-2</v>
      </c>
      <c r="Q960" s="251" t="s">
        <v>805</v>
      </c>
      <c r="R960" s="258"/>
      <c r="S960" s="258" t="s">
        <v>806</v>
      </c>
      <c r="T960" s="258" t="s">
        <v>807</v>
      </c>
      <c r="U960" s="282" t="s">
        <v>814</v>
      </c>
      <c r="V960" s="283" t="s">
        <v>809</v>
      </c>
      <c r="W960" s="284" t="s">
        <v>809</v>
      </c>
      <c r="X960" s="284" t="s">
        <v>809</v>
      </c>
      <c r="Y960" s="257"/>
    </row>
    <row r="961" spans="1:25" ht="12.75" customHeight="1" x14ac:dyDescent="0.2">
      <c r="A961" s="229" t="s">
        <v>705</v>
      </c>
      <c r="B961" s="247"/>
      <c r="C961" s="280">
        <v>948</v>
      </c>
      <c r="D961" s="249" t="s">
        <v>2767</v>
      </c>
      <c r="E961" s="249" t="s">
        <v>2768</v>
      </c>
      <c r="F961" s="249" t="s">
        <v>822</v>
      </c>
      <c r="G961" s="281" t="s">
        <v>813</v>
      </c>
      <c r="H961" s="250">
        <v>181624.26999999996</v>
      </c>
      <c r="I961" s="250"/>
      <c r="J961" s="250">
        <v>170968.98409999997</v>
      </c>
      <c r="K961" s="250"/>
      <c r="L961" s="250">
        <v>178477.77000000002</v>
      </c>
      <c r="M961" s="251">
        <f t="shared" si="42"/>
        <v>5.8666641302949164E-2</v>
      </c>
      <c r="N961" s="251">
        <f t="shared" si="43"/>
        <v>4.3918994661675877E-2</v>
      </c>
      <c r="O961" s="250">
        <v>185057.45</v>
      </c>
      <c r="P961" s="251">
        <f t="shared" si="44"/>
        <v>3.6865543535197644E-2</v>
      </c>
      <c r="Q961" s="251" t="s">
        <v>805</v>
      </c>
      <c r="R961" s="258"/>
      <c r="S961" s="258" t="s">
        <v>806</v>
      </c>
      <c r="T961" s="299" t="s">
        <v>809</v>
      </c>
      <c r="U961" s="282" t="s">
        <v>823</v>
      </c>
      <c r="V961" s="285">
        <v>819</v>
      </c>
      <c r="W961" s="286" t="s">
        <v>815</v>
      </c>
      <c r="X961" s="286" t="s">
        <v>816</v>
      </c>
      <c r="Y961" s="257"/>
    </row>
    <row r="962" spans="1:25" ht="12.75" customHeight="1" x14ac:dyDescent="0.2">
      <c r="A962" s="229" t="s">
        <v>705</v>
      </c>
      <c r="B962" s="247"/>
      <c r="C962" s="280">
        <v>949</v>
      </c>
      <c r="D962" s="249" t="s">
        <v>2769</v>
      </c>
      <c r="E962" s="249" t="s">
        <v>2770</v>
      </c>
      <c r="F962" s="249" t="s">
        <v>928</v>
      </c>
      <c r="G962" s="297" t="s">
        <v>707</v>
      </c>
      <c r="H962" s="250">
        <v>0</v>
      </c>
      <c r="I962" s="250"/>
      <c r="J962" s="250">
        <v>0</v>
      </c>
      <c r="K962" s="250"/>
      <c r="L962" s="250">
        <v>0</v>
      </c>
      <c r="M962" s="251" t="str">
        <f t="shared" si="42"/>
        <v>NA</v>
      </c>
      <c r="N962" s="251" t="str">
        <f t="shared" si="43"/>
        <v>NA</v>
      </c>
      <c r="O962" s="250">
        <v>0</v>
      </c>
      <c r="P962" s="251" t="str">
        <f t="shared" si="44"/>
        <v>NA</v>
      </c>
      <c r="Q962" s="298" t="s">
        <v>848</v>
      </c>
      <c r="R962" s="299" t="s">
        <v>849</v>
      </c>
      <c r="S962" s="299" t="s">
        <v>832</v>
      </c>
      <c r="T962" s="299" t="s">
        <v>832</v>
      </c>
      <c r="U962" s="299" t="s">
        <v>832</v>
      </c>
      <c r="V962" s="299" t="s">
        <v>832</v>
      </c>
      <c r="W962" s="299" t="s">
        <v>832</v>
      </c>
      <c r="X962" s="299" t="s">
        <v>832</v>
      </c>
      <c r="Y962" s="257"/>
    </row>
    <row r="963" spans="1:25" ht="12.75" customHeight="1" x14ac:dyDescent="0.2">
      <c r="A963" s="229" t="s">
        <v>705</v>
      </c>
      <c r="B963" s="247"/>
      <c r="C963" s="280">
        <v>950</v>
      </c>
      <c r="D963" s="249" t="s">
        <v>2771</v>
      </c>
      <c r="E963" s="249" t="s">
        <v>2772</v>
      </c>
      <c r="F963" s="249" t="s">
        <v>1067</v>
      </c>
      <c r="G963" s="281" t="s">
        <v>804</v>
      </c>
      <c r="H963" s="250">
        <v>269117.11000000004</v>
      </c>
      <c r="I963" s="250"/>
      <c r="J963" s="250">
        <v>257799.11279999997</v>
      </c>
      <c r="K963" s="250"/>
      <c r="L963" s="250">
        <v>269121.07999999996</v>
      </c>
      <c r="M963" s="251">
        <f t="shared" si="42"/>
        <v>4.2056029807989795E-2</v>
      </c>
      <c r="N963" s="251">
        <f t="shared" si="43"/>
        <v>4.3917789619328691E-2</v>
      </c>
      <c r="O963" s="250">
        <v>313111.82</v>
      </c>
      <c r="P963" s="251">
        <f t="shared" si="44"/>
        <v>0.16346077386431437</v>
      </c>
      <c r="Q963" s="251" t="s">
        <v>805</v>
      </c>
      <c r="R963" s="258"/>
      <c r="S963" s="258" t="s">
        <v>806</v>
      </c>
      <c r="T963" s="299" t="s">
        <v>809</v>
      </c>
      <c r="U963" s="282" t="s">
        <v>1103</v>
      </c>
      <c r="V963" s="285">
        <v>824</v>
      </c>
      <c r="W963" s="286" t="s">
        <v>815</v>
      </c>
      <c r="X963" s="286" t="s">
        <v>816</v>
      </c>
      <c r="Y963" s="257"/>
    </row>
    <row r="964" spans="1:25" ht="12.75" customHeight="1" x14ac:dyDescent="0.2">
      <c r="A964" s="229" t="s">
        <v>705</v>
      </c>
      <c r="B964" s="247"/>
      <c r="C964" s="280">
        <v>951</v>
      </c>
      <c r="D964" s="249" t="s">
        <v>2773</v>
      </c>
      <c r="E964" s="249" t="s">
        <v>2774</v>
      </c>
      <c r="F964" s="249" t="s">
        <v>866</v>
      </c>
      <c r="G964" s="281" t="s">
        <v>813</v>
      </c>
      <c r="H964" s="250">
        <v>53157.359999999993</v>
      </c>
      <c r="I964" s="250"/>
      <c r="J964" s="250">
        <v>45106.053400000004</v>
      </c>
      <c r="K964" s="250"/>
      <c r="L964" s="250">
        <v>50422.61</v>
      </c>
      <c r="M964" s="251">
        <f t="shared" si="42"/>
        <v>0.15146174678351201</v>
      </c>
      <c r="N964" s="251">
        <f t="shared" si="43"/>
        <v>0.11786791792340662</v>
      </c>
      <c r="O964" s="250">
        <v>55598.95</v>
      </c>
      <c r="P964" s="251">
        <f t="shared" si="44"/>
        <v>0.10265910471512674</v>
      </c>
      <c r="Q964" s="251" t="s">
        <v>805</v>
      </c>
      <c r="R964" s="258"/>
      <c r="S964" s="258" t="s">
        <v>806</v>
      </c>
      <c r="T964" s="258" t="s">
        <v>807</v>
      </c>
      <c r="U964" s="282" t="s">
        <v>823</v>
      </c>
      <c r="V964" s="285">
        <v>826</v>
      </c>
      <c r="W964" s="286" t="s">
        <v>824</v>
      </c>
      <c r="X964" s="286" t="s">
        <v>824</v>
      </c>
      <c r="Y964" s="257"/>
    </row>
    <row r="965" spans="1:25" ht="12.75" customHeight="1" x14ac:dyDescent="0.2">
      <c r="A965" s="229" t="s">
        <v>705</v>
      </c>
      <c r="B965" s="247"/>
      <c r="C965" s="280">
        <v>952</v>
      </c>
      <c r="D965" s="249" t="s">
        <v>2775</v>
      </c>
      <c r="E965" s="249" t="s">
        <v>2776</v>
      </c>
      <c r="F965" s="249" t="s">
        <v>852</v>
      </c>
      <c r="G965" s="297" t="s">
        <v>707</v>
      </c>
      <c r="H965" s="250">
        <v>0</v>
      </c>
      <c r="I965" s="250"/>
      <c r="J965" s="250">
        <v>0</v>
      </c>
      <c r="K965" s="250"/>
      <c r="L965" s="250">
        <v>0</v>
      </c>
      <c r="M965" s="251" t="str">
        <f t="shared" si="42"/>
        <v>NA</v>
      </c>
      <c r="N965" s="251" t="str">
        <f t="shared" si="43"/>
        <v>NA</v>
      </c>
      <c r="O965" s="250">
        <v>0</v>
      </c>
      <c r="P965" s="251" t="str">
        <f t="shared" si="44"/>
        <v>NA</v>
      </c>
      <c r="Q965" s="298" t="s">
        <v>848</v>
      </c>
      <c r="R965" s="299" t="s">
        <v>849</v>
      </c>
      <c r="S965" s="299" t="s">
        <v>832</v>
      </c>
      <c r="T965" s="299" t="s">
        <v>832</v>
      </c>
      <c r="U965" s="299" t="s">
        <v>832</v>
      </c>
      <c r="V965" s="299" t="s">
        <v>832</v>
      </c>
      <c r="W965" s="299" t="s">
        <v>832</v>
      </c>
      <c r="X965" s="299" t="s">
        <v>832</v>
      </c>
      <c r="Y965" s="257"/>
    </row>
    <row r="966" spans="1:25" ht="12.75" customHeight="1" x14ac:dyDescent="0.2">
      <c r="A966" s="229" t="s">
        <v>705</v>
      </c>
      <c r="B966" s="247"/>
      <c r="C966" s="280">
        <v>953</v>
      </c>
      <c r="D966" s="249" t="s">
        <v>2777</v>
      </c>
      <c r="E966" s="249" t="s">
        <v>2778</v>
      </c>
      <c r="F966" s="249" t="s">
        <v>928</v>
      </c>
      <c r="G966" s="297" t="s">
        <v>707</v>
      </c>
      <c r="H966" s="250">
        <v>0</v>
      </c>
      <c r="I966" s="250"/>
      <c r="J966" s="250">
        <v>0</v>
      </c>
      <c r="K966" s="250"/>
      <c r="L966" s="250">
        <v>0</v>
      </c>
      <c r="M966" s="251" t="str">
        <f t="shared" si="42"/>
        <v>NA</v>
      </c>
      <c r="N966" s="251" t="str">
        <f t="shared" si="43"/>
        <v>NA</v>
      </c>
      <c r="O966" s="250">
        <v>0</v>
      </c>
      <c r="P966" s="251" t="str">
        <f t="shared" si="44"/>
        <v>NA</v>
      </c>
      <c r="Q966" s="298" t="s">
        <v>848</v>
      </c>
      <c r="R966" s="299" t="s">
        <v>849</v>
      </c>
      <c r="S966" s="299" t="s">
        <v>832</v>
      </c>
      <c r="T966" s="299" t="s">
        <v>832</v>
      </c>
      <c r="U966" s="299" t="s">
        <v>832</v>
      </c>
      <c r="V966" s="299" t="s">
        <v>832</v>
      </c>
      <c r="W966" s="299" t="s">
        <v>832</v>
      </c>
      <c r="X966" s="299" t="s">
        <v>832</v>
      </c>
      <c r="Y966" s="257"/>
    </row>
    <row r="967" spans="1:25" ht="12.75" customHeight="1" x14ac:dyDescent="0.2">
      <c r="A967" s="229" t="s">
        <v>705</v>
      </c>
      <c r="B967" s="247"/>
      <c r="C967" s="280">
        <v>954</v>
      </c>
      <c r="D967" s="249" t="s">
        <v>2779</v>
      </c>
      <c r="E967" s="249" t="s">
        <v>2780</v>
      </c>
      <c r="F967" s="249" t="s">
        <v>852</v>
      </c>
      <c r="G967" s="297" t="s">
        <v>707</v>
      </c>
      <c r="H967" s="250">
        <v>0</v>
      </c>
      <c r="I967" s="250"/>
      <c r="J967" s="250">
        <v>0</v>
      </c>
      <c r="K967" s="250"/>
      <c r="L967" s="250">
        <v>0</v>
      </c>
      <c r="M967" s="251" t="str">
        <f t="shared" si="42"/>
        <v>NA</v>
      </c>
      <c r="N967" s="251" t="str">
        <f t="shared" si="43"/>
        <v>NA</v>
      </c>
      <c r="O967" s="250">
        <v>0</v>
      </c>
      <c r="P967" s="251" t="str">
        <f t="shared" si="44"/>
        <v>NA</v>
      </c>
      <c r="Q967" s="298" t="s">
        <v>848</v>
      </c>
      <c r="R967" s="299" t="s">
        <v>849</v>
      </c>
      <c r="S967" s="299" t="s">
        <v>832</v>
      </c>
      <c r="T967" s="299" t="s">
        <v>832</v>
      </c>
      <c r="U967" s="299" t="s">
        <v>832</v>
      </c>
      <c r="V967" s="299" t="s">
        <v>832</v>
      </c>
      <c r="W967" s="299" t="s">
        <v>832</v>
      </c>
      <c r="X967" s="299" t="s">
        <v>832</v>
      </c>
      <c r="Y967" s="257"/>
    </row>
    <row r="968" spans="1:25" ht="12.75" customHeight="1" x14ac:dyDescent="0.2">
      <c r="A968" s="229" t="s">
        <v>705</v>
      </c>
      <c r="B968" s="247"/>
      <c r="C968" s="280">
        <v>955</v>
      </c>
      <c r="D968" s="249" t="s">
        <v>2781</v>
      </c>
      <c r="E968" s="249" t="s">
        <v>2782</v>
      </c>
      <c r="F968" s="249" t="s">
        <v>803</v>
      </c>
      <c r="G968" s="281" t="s">
        <v>804</v>
      </c>
      <c r="H968" s="250">
        <v>47552.44</v>
      </c>
      <c r="I968" s="250"/>
      <c r="J968" s="250">
        <v>45552.547900000005</v>
      </c>
      <c r="K968" s="250"/>
      <c r="L968" s="250">
        <v>45880.51</v>
      </c>
      <c r="M968" s="251">
        <f t="shared" si="42"/>
        <v>4.2056561135453766E-2</v>
      </c>
      <c r="N968" s="251">
        <f t="shared" si="43"/>
        <v>7.1996433815285435E-3</v>
      </c>
      <c r="O968" s="250">
        <v>47976</v>
      </c>
      <c r="P968" s="251">
        <f t="shared" si="44"/>
        <v>4.5672770420381072E-2</v>
      </c>
      <c r="Q968" s="251" t="s">
        <v>805</v>
      </c>
      <c r="R968" s="258"/>
      <c r="S968" s="258" t="s">
        <v>806</v>
      </c>
      <c r="T968" s="258" t="s">
        <v>807</v>
      </c>
      <c r="U968" s="282" t="s">
        <v>808</v>
      </c>
      <c r="V968" s="285">
        <v>242</v>
      </c>
      <c r="W968" s="286" t="s">
        <v>815</v>
      </c>
      <c r="X968" s="286" t="s">
        <v>816</v>
      </c>
      <c r="Y968" s="257"/>
    </row>
    <row r="969" spans="1:25" ht="12.75" customHeight="1" x14ac:dyDescent="0.2">
      <c r="A969" s="229" t="s">
        <v>705</v>
      </c>
      <c r="B969" s="247"/>
      <c r="C969" s="280">
        <v>956</v>
      </c>
      <c r="D969" s="296" t="s">
        <v>2783</v>
      </c>
      <c r="E969" s="296" t="s">
        <v>2784</v>
      </c>
      <c r="F969" s="296" t="s">
        <v>847</v>
      </c>
      <c r="G969" s="297" t="s">
        <v>707</v>
      </c>
      <c r="H969" s="250">
        <v>0</v>
      </c>
      <c r="I969" s="250"/>
      <c r="J969" s="250">
        <v>0</v>
      </c>
      <c r="K969" s="250"/>
      <c r="L969" s="250">
        <v>0</v>
      </c>
      <c r="M969" s="251" t="str">
        <f t="shared" si="42"/>
        <v>NA</v>
      </c>
      <c r="N969" s="251" t="str">
        <f t="shared" si="43"/>
        <v>NA</v>
      </c>
      <c r="O969" s="250">
        <v>0</v>
      </c>
      <c r="P969" s="251" t="str">
        <f t="shared" si="44"/>
        <v>NA</v>
      </c>
      <c r="Q969" s="298" t="s">
        <v>848</v>
      </c>
      <c r="R969" s="299" t="s">
        <v>849</v>
      </c>
      <c r="S969" s="299" t="s">
        <v>809</v>
      </c>
      <c r="T969" s="299" t="s">
        <v>809</v>
      </c>
      <c r="U969" s="299" t="s">
        <v>832</v>
      </c>
      <c r="V969" s="283" t="s">
        <v>809</v>
      </c>
      <c r="W969" s="284" t="s">
        <v>809</v>
      </c>
      <c r="X969" s="284" t="s">
        <v>809</v>
      </c>
      <c r="Y969" s="257"/>
    </row>
    <row r="970" spans="1:25" ht="12.75" customHeight="1" x14ac:dyDescent="0.2">
      <c r="A970" s="229" t="s">
        <v>705</v>
      </c>
      <c r="B970" s="247"/>
      <c r="C970" s="280">
        <v>957</v>
      </c>
      <c r="D970" s="249" t="s">
        <v>2785</v>
      </c>
      <c r="E970" s="249" t="s">
        <v>2786</v>
      </c>
      <c r="F970" s="249" t="s">
        <v>830</v>
      </c>
      <c r="G970" s="297" t="s">
        <v>707</v>
      </c>
      <c r="H970" s="250">
        <v>0</v>
      </c>
      <c r="I970" s="250"/>
      <c r="J970" s="250">
        <v>0</v>
      </c>
      <c r="K970" s="250"/>
      <c r="L970" s="250">
        <v>0</v>
      </c>
      <c r="M970" s="251" t="str">
        <f t="shared" si="42"/>
        <v>NA</v>
      </c>
      <c r="N970" s="251" t="str">
        <f t="shared" si="43"/>
        <v>NA</v>
      </c>
      <c r="O970" s="250">
        <v>0</v>
      </c>
      <c r="P970" s="251" t="str">
        <f t="shared" si="44"/>
        <v>NA</v>
      </c>
      <c r="Q970" s="298" t="s">
        <v>848</v>
      </c>
      <c r="R970" s="299" t="s">
        <v>849</v>
      </c>
      <c r="S970" s="299" t="s">
        <v>832</v>
      </c>
      <c r="T970" s="299" t="s">
        <v>832</v>
      </c>
      <c r="U970" s="299" t="s">
        <v>832</v>
      </c>
      <c r="V970" s="299" t="s">
        <v>832</v>
      </c>
      <c r="W970" s="299" t="s">
        <v>832</v>
      </c>
      <c r="X970" s="299" t="s">
        <v>832</v>
      </c>
      <c r="Y970" s="257"/>
    </row>
    <row r="971" spans="1:25" ht="12.75" customHeight="1" x14ac:dyDescent="0.2">
      <c r="A971" s="229" t="s">
        <v>705</v>
      </c>
      <c r="B971" s="247"/>
      <c r="C971" s="280">
        <v>958</v>
      </c>
      <c r="D971" s="249" t="s">
        <v>2787</v>
      </c>
      <c r="E971" s="249" t="s">
        <v>2788</v>
      </c>
      <c r="F971" s="249" t="s">
        <v>812</v>
      </c>
      <c r="G971" s="281" t="s">
        <v>813</v>
      </c>
      <c r="H971" s="250">
        <v>25340.06</v>
      </c>
      <c r="I971" s="250"/>
      <c r="J971" s="250">
        <v>24274.3541</v>
      </c>
      <c r="K971" s="250"/>
      <c r="L971" s="250">
        <v>23454.28</v>
      </c>
      <c r="M971" s="251">
        <f t="shared" si="42"/>
        <v>4.2056171137716356E-2</v>
      </c>
      <c r="N971" s="251">
        <f t="shared" si="43"/>
        <v>3.3783560074210239E-2</v>
      </c>
      <c r="O971" s="250">
        <v>24533.59</v>
      </c>
      <c r="P971" s="251">
        <f t="shared" si="44"/>
        <v>4.601761384276138E-2</v>
      </c>
      <c r="Q971" s="251" t="s">
        <v>805</v>
      </c>
      <c r="R971" s="258"/>
      <c r="S971" s="258" t="s">
        <v>806</v>
      </c>
      <c r="T971" s="258" t="s">
        <v>807</v>
      </c>
      <c r="U971" s="282" t="s">
        <v>814</v>
      </c>
      <c r="V971" s="285">
        <v>102</v>
      </c>
      <c r="W971" s="286" t="s">
        <v>815</v>
      </c>
      <c r="X971" s="286" t="s">
        <v>816</v>
      </c>
      <c r="Y971" s="257"/>
    </row>
    <row r="972" spans="1:25" ht="12.75" customHeight="1" x14ac:dyDescent="0.2">
      <c r="A972" s="229" t="s">
        <v>705</v>
      </c>
      <c r="B972" s="247"/>
      <c r="C972" s="300">
        <v>959</v>
      </c>
      <c r="D972" s="327" t="s">
        <v>2789</v>
      </c>
      <c r="E972" s="327" t="s">
        <v>2790</v>
      </c>
      <c r="F972" s="327" t="s">
        <v>940</v>
      </c>
      <c r="G972" s="326" t="s">
        <v>804</v>
      </c>
      <c r="H972" s="303">
        <v>0</v>
      </c>
      <c r="I972" s="303"/>
      <c r="J972" s="303">
        <v>0</v>
      </c>
      <c r="K972" s="303"/>
      <c r="L972" s="303">
        <v>0</v>
      </c>
      <c r="M972" s="304" t="str">
        <f t="shared" si="42"/>
        <v>NA</v>
      </c>
      <c r="N972" s="304" t="str">
        <f t="shared" si="43"/>
        <v>NA</v>
      </c>
      <c r="O972" s="303">
        <v>0</v>
      </c>
      <c r="P972" s="304" t="str">
        <f t="shared" si="44"/>
        <v>NA</v>
      </c>
      <c r="Q972" s="304" t="s">
        <v>707</v>
      </c>
      <c r="R972" s="305" t="s">
        <v>887</v>
      </c>
      <c r="S972" s="306" t="s">
        <v>832</v>
      </c>
      <c r="T972" s="306" t="s">
        <v>832</v>
      </c>
      <c r="U972" s="306" t="s">
        <v>832</v>
      </c>
      <c r="V972" s="307" t="s">
        <v>809</v>
      </c>
      <c r="W972" s="308" t="s">
        <v>809</v>
      </c>
      <c r="X972" s="308" t="s">
        <v>809</v>
      </c>
      <c r="Y972" s="257"/>
    </row>
    <row r="973" spans="1:25" ht="12.75" customHeight="1" x14ac:dyDescent="0.2">
      <c r="A973" s="229" t="s">
        <v>705</v>
      </c>
      <c r="B973" s="247"/>
      <c r="C973" s="280">
        <v>960</v>
      </c>
      <c r="D973" s="249" t="s">
        <v>2791</v>
      </c>
      <c r="E973" s="249" t="s">
        <v>2792</v>
      </c>
      <c r="F973" s="249" t="s">
        <v>928</v>
      </c>
      <c r="G973" s="297" t="s">
        <v>707</v>
      </c>
      <c r="H973" s="250">
        <v>0</v>
      </c>
      <c r="I973" s="250"/>
      <c r="J973" s="250">
        <v>0</v>
      </c>
      <c r="K973" s="250"/>
      <c r="L973" s="250">
        <v>0</v>
      </c>
      <c r="M973" s="251" t="str">
        <f t="shared" si="42"/>
        <v>NA</v>
      </c>
      <c r="N973" s="251" t="str">
        <f t="shared" si="43"/>
        <v>NA</v>
      </c>
      <c r="O973" s="250">
        <v>0</v>
      </c>
      <c r="P973" s="251" t="str">
        <f t="shared" si="44"/>
        <v>NA</v>
      </c>
      <c r="Q973" s="298" t="s">
        <v>848</v>
      </c>
      <c r="R973" s="299" t="s">
        <v>849</v>
      </c>
      <c r="S973" s="299" t="s">
        <v>832</v>
      </c>
      <c r="T973" s="299" t="s">
        <v>832</v>
      </c>
      <c r="U973" s="299" t="s">
        <v>832</v>
      </c>
      <c r="V973" s="299" t="s">
        <v>832</v>
      </c>
      <c r="W973" s="299" t="s">
        <v>832</v>
      </c>
      <c r="X973" s="299" t="s">
        <v>832</v>
      </c>
      <c r="Y973" s="257"/>
    </row>
    <row r="974" spans="1:25" ht="12.75" customHeight="1" x14ac:dyDescent="0.2">
      <c r="A974" s="229" t="s">
        <v>705</v>
      </c>
      <c r="B974" s="247"/>
      <c r="C974" s="280">
        <v>961</v>
      </c>
      <c r="D974" s="249" t="s">
        <v>2793</v>
      </c>
      <c r="E974" s="249" t="s">
        <v>2794</v>
      </c>
      <c r="F974" s="249" t="s">
        <v>890</v>
      </c>
      <c r="G974" s="281" t="s">
        <v>813</v>
      </c>
      <c r="H974" s="250">
        <v>45247.53</v>
      </c>
      <c r="I974" s="250"/>
      <c r="J974" s="250">
        <v>43344.601999999999</v>
      </c>
      <c r="K974" s="250"/>
      <c r="L974" s="250">
        <v>48442.66</v>
      </c>
      <c r="M974" s="251">
        <f t="shared" ref="M974:M1037" si="45">IF(H974&gt;0,ABS((J974-H974)/H974),"NA")</f>
        <v>4.2055953109484651E-2</v>
      </c>
      <c r="N974" s="251">
        <f t="shared" ref="N974:N1037" si="46">IF(J974&gt;0,ABS((L974-J974)/J974),"NA")</f>
        <v>0.11761690648353409</v>
      </c>
      <c r="O974" s="250">
        <v>50026.09</v>
      </c>
      <c r="P974" s="251">
        <f t="shared" ref="P974:P1037" si="47">IF(L974&gt;0,ABS((O974-L974)/L974),"NA")</f>
        <v>3.2686685660944154E-2</v>
      </c>
      <c r="Q974" s="251" t="s">
        <v>805</v>
      </c>
      <c r="R974" s="258"/>
      <c r="S974" s="258" t="s">
        <v>806</v>
      </c>
      <c r="T974" s="258" t="s">
        <v>807</v>
      </c>
      <c r="U974" s="282" t="s">
        <v>814</v>
      </c>
      <c r="V974" s="285">
        <v>136</v>
      </c>
      <c r="W974" s="286" t="s">
        <v>824</v>
      </c>
      <c r="X974" s="286" t="s">
        <v>824</v>
      </c>
      <c r="Y974" s="257"/>
    </row>
    <row r="975" spans="1:25" ht="12.75" customHeight="1" x14ac:dyDescent="0.2">
      <c r="A975" s="229" t="s">
        <v>705</v>
      </c>
      <c r="B975" s="247"/>
      <c r="C975" s="280">
        <v>962</v>
      </c>
      <c r="D975" s="249" t="s">
        <v>2795</v>
      </c>
      <c r="E975" s="249" t="s">
        <v>2796</v>
      </c>
      <c r="F975" s="249" t="s">
        <v>803</v>
      </c>
      <c r="G975" s="281" t="s">
        <v>804</v>
      </c>
      <c r="H975" s="250">
        <v>25284.66</v>
      </c>
      <c r="I975" s="250"/>
      <c r="J975" s="250">
        <v>24221.2948</v>
      </c>
      <c r="K975" s="250"/>
      <c r="L975" s="250">
        <v>24493.360000000001</v>
      </c>
      <c r="M975" s="251">
        <f t="shared" si="45"/>
        <v>4.2055744471153664E-2</v>
      </c>
      <c r="N975" s="251">
        <f t="shared" si="46"/>
        <v>1.1232479611288201E-2</v>
      </c>
      <c r="O975" s="250">
        <v>26289.1</v>
      </c>
      <c r="P975" s="251">
        <f t="shared" si="47"/>
        <v>7.3315380168339411E-2</v>
      </c>
      <c r="Q975" s="251" t="s">
        <v>805</v>
      </c>
      <c r="R975" s="258"/>
      <c r="S975" s="258" t="s">
        <v>806</v>
      </c>
      <c r="T975" s="258" t="s">
        <v>807</v>
      </c>
      <c r="U975" s="282" t="s">
        <v>808</v>
      </c>
      <c r="V975" s="283" t="s">
        <v>809</v>
      </c>
      <c r="W975" s="284" t="s">
        <v>809</v>
      </c>
      <c r="X975" s="284" t="s">
        <v>809</v>
      </c>
      <c r="Y975" s="257"/>
    </row>
    <row r="976" spans="1:25" ht="12.75" customHeight="1" x14ac:dyDescent="0.2">
      <c r="A976" s="229" t="s">
        <v>705</v>
      </c>
      <c r="B976" s="247"/>
      <c r="C976" s="280">
        <v>963</v>
      </c>
      <c r="D976" s="249" t="s">
        <v>2797</v>
      </c>
      <c r="E976" s="249" t="s">
        <v>2798</v>
      </c>
      <c r="F976" s="249" t="s">
        <v>886</v>
      </c>
      <c r="G976" s="281"/>
      <c r="H976" s="250">
        <v>151099.34000000003</v>
      </c>
      <c r="I976" s="250"/>
      <c r="J976" s="250">
        <v>165436.84210000004</v>
      </c>
      <c r="K976" s="250"/>
      <c r="L976" s="250">
        <v>67817.960000000006</v>
      </c>
      <c r="M976" s="251">
        <f t="shared" si="45"/>
        <v>9.4887920092834352E-2</v>
      </c>
      <c r="N976" s="251">
        <f t="shared" si="46"/>
        <v>0.59006736867591603</v>
      </c>
      <c r="O976" s="250">
        <v>70278.819999999992</v>
      </c>
      <c r="P976" s="251">
        <f t="shared" si="47"/>
        <v>3.6286258094463265E-2</v>
      </c>
      <c r="Q976" s="251" t="s">
        <v>805</v>
      </c>
      <c r="R976" s="258"/>
      <c r="S976" s="258" t="s">
        <v>806</v>
      </c>
      <c r="T976" s="258" t="s">
        <v>807</v>
      </c>
      <c r="U976" s="282" t="s">
        <v>932</v>
      </c>
      <c r="V976" s="285">
        <v>3053</v>
      </c>
      <c r="W976" s="286" t="s">
        <v>824</v>
      </c>
      <c r="X976" s="286" t="s">
        <v>824</v>
      </c>
      <c r="Y976" s="257"/>
    </row>
    <row r="977" spans="1:25" ht="12.75" customHeight="1" x14ac:dyDescent="0.2">
      <c r="A977" s="229" t="s">
        <v>705</v>
      </c>
      <c r="B977" s="247"/>
      <c r="C977" s="280">
        <v>964</v>
      </c>
      <c r="D977" s="249" t="s">
        <v>2799</v>
      </c>
      <c r="E977" s="249" t="s">
        <v>2800</v>
      </c>
      <c r="F977" s="249" t="s">
        <v>886</v>
      </c>
      <c r="G977" s="281"/>
      <c r="H977" s="250">
        <v>107759.88999999998</v>
      </c>
      <c r="I977" s="250"/>
      <c r="J977" s="250">
        <v>271406.98749999999</v>
      </c>
      <c r="K977" s="250"/>
      <c r="L977" s="250">
        <v>247088.93000000002</v>
      </c>
      <c r="M977" s="251">
        <f t="shared" si="45"/>
        <v>1.5186271765867618</v>
      </c>
      <c r="N977" s="251">
        <f t="shared" si="46"/>
        <v>8.9599968386959702E-2</v>
      </c>
      <c r="O977" s="250">
        <v>259470.67999999993</v>
      </c>
      <c r="P977" s="251">
        <f t="shared" si="47"/>
        <v>5.011050070110349E-2</v>
      </c>
      <c r="Q977" s="251" t="s">
        <v>805</v>
      </c>
      <c r="R977" s="258"/>
      <c r="S977" s="258" t="s">
        <v>840</v>
      </c>
      <c r="T977" s="258" t="s">
        <v>841</v>
      </c>
      <c r="U977" s="282" t="s">
        <v>841</v>
      </c>
      <c r="V977" s="285">
        <v>819</v>
      </c>
      <c r="W977" s="286" t="s">
        <v>912</v>
      </c>
      <c r="X977" s="286" t="s">
        <v>912</v>
      </c>
      <c r="Y977" s="257"/>
    </row>
    <row r="978" spans="1:25" ht="12.75" customHeight="1" x14ac:dyDescent="0.2">
      <c r="A978" s="229" t="s">
        <v>705</v>
      </c>
      <c r="B978" s="247"/>
      <c r="C978" s="280">
        <v>965</v>
      </c>
      <c r="D978" s="249" t="s">
        <v>2801</v>
      </c>
      <c r="E978" s="249" t="s">
        <v>2802</v>
      </c>
      <c r="F978" s="249" t="s">
        <v>877</v>
      </c>
      <c r="G978" s="281" t="s">
        <v>813</v>
      </c>
      <c r="H978" s="250">
        <v>37074.53</v>
      </c>
      <c r="I978" s="250"/>
      <c r="J978" s="250">
        <v>34805.644800000002</v>
      </c>
      <c r="K978" s="250"/>
      <c r="L978" s="250">
        <v>37820.300000000003</v>
      </c>
      <c r="M978" s="251">
        <f t="shared" si="45"/>
        <v>6.1197949104142307E-2</v>
      </c>
      <c r="N978" s="251">
        <f t="shared" si="46"/>
        <v>8.6613973604649355E-2</v>
      </c>
      <c r="O978" s="250">
        <v>39567.429999999993</v>
      </c>
      <c r="P978" s="251">
        <f t="shared" si="47"/>
        <v>4.6195561642821181E-2</v>
      </c>
      <c r="Q978" s="251" t="s">
        <v>805</v>
      </c>
      <c r="R978" s="258"/>
      <c r="S978" s="258" t="s">
        <v>806</v>
      </c>
      <c r="T978" s="258" t="s">
        <v>807</v>
      </c>
      <c r="U978" s="282" t="s">
        <v>823</v>
      </c>
      <c r="V978" s="285">
        <v>826</v>
      </c>
      <c r="W978" s="286" t="s">
        <v>824</v>
      </c>
      <c r="X978" s="286" t="s">
        <v>824</v>
      </c>
      <c r="Y978" s="257"/>
    </row>
    <row r="979" spans="1:25" ht="12.75" customHeight="1" x14ac:dyDescent="0.2">
      <c r="A979" s="229" t="s">
        <v>705</v>
      </c>
      <c r="B979" s="247"/>
      <c r="C979" s="280">
        <v>966</v>
      </c>
      <c r="D979" s="249" t="s">
        <v>2803</v>
      </c>
      <c r="E979" s="249" t="s">
        <v>2804</v>
      </c>
      <c r="F979" s="249" t="s">
        <v>855</v>
      </c>
      <c r="G979" s="297" t="s">
        <v>707</v>
      </c>
      <c r="H979" s="250">
        <v>0</v>
      </c>
      <c r="I979" s="250"/>
      <c r="J979" s="250">
        <v>0</v>
      </c>
      <c r="K979" s="250"/>
      <c r="L979" s="250">
        <v>0</v>
      </c>
      <c r="M979" s="251" t="str">
        <f t="shared" si="45"/>
        <v>NA</v>
      </c>
      <c r="N979" s="251" t="str">
        <f t="shared" si="46"/>
        <v>NA</v>
      </c>
      <c r="O979" s="250">
        <v>0</v>
      </c>
      <c r="P979" s="251" t="str">
        <f t="shared" si="47"/>
        <v>NA</v>
      </c>
      <c r="Q979" s="298" t="s">
        <v>848</v>
      </c>
      <c r="R979" s="299" t="s">
        <v>849</v>
      </c>
      <c r="S979" s="299" t="s">
        <v>832</v>
      </c>
      <c r="T979" s="299" t="s">
        <v>832</v>
      </c>
      <c r="U979" s="299" t="s">
        <v>832</v>
      </c>
      <c r="V979" s="299" t="s">
        <v>832</v>
      </c>
      <c r="W979" s="299" t="s">
        <v>832</v>
      </c>
      <c r="X979" s="299" t="s">
        <v>832</v>
      </c>
      <c r="Y979" s="257"/>
    </row>
    <row r="980" spans="1:25" ht="12.75" customHeight="1" x14ac:dyDescent="0.2">
      <c r="A980" s="229" t="s">
        <v>705</v>
      </c>
      <c r="B980" s="247"/>
      <c r="C980" s="300">
        <v>967</v>
      </c>
      <c r="D980" s="301" t="s">
        <v>2805</v>
      </c>
      <c r="E980" s="301" t="s">
        <v>2806</v>
      </c>
      <c r="F980" s="301" t="s">
        <v>931</v>
      </c>
      <c r="G980" s="302" t="s">
        <v>707</v>
      </c>
      <c r="H980" s="303">
        <v>0</v>
      </c>
      <c r="I980" s="303"/>
      <c r="J980" s="303">
        <v>0</v>
      </c>
      <c r="K980" s="303"/>
      <c r="L980" s="303">
        <v>0</v>
      </c>
      <c r="M980" s="304" t="str">
        <f t="shared" si="45"/>
        <v>NA</v>
      </c>
      <c r="N980" s="304" t="str">
        <f t="shared" si="46"/>
        <v>NA</v>
      </c>
      <c r="O980" s="303">
        <v>0</v>
      </c>
      <c r="P980" s="304" t="str">
        <f t="shared" si="47"/>
        <v>NA</v>
      </c>
      <c r="Q980" s="304" t="s">
        <v>707</v>
      </c>
      <c r="R980" s="305" t="s">
        <v>887</v>
      </c>
      <c r="S980" s="306" t="s">
        <v>832</v>
      </c>
      <c r="T980" s="306" t="s">
        <v>832</v>
      </c>
      <c r="U980" s="306" t="s">
        <v>832</v>
      </c>
      <c r="V980" s="307" t="s">
        <v>809</v>
      </c>
      <c r="W980" s="308" t="s">
        <v>809</v>
      </c>
      <c r="X980" s="308" t="s">
        <v>809</v>
      </c>
      <c r="Y980" s="257"/>
    </row>
    <row r="981" spans="1:25" ht="12.75" customHeight="1" x14ac:dyDescent="0.2">
      <c r="A981" s="229" t="s">
        <v>705</v>
      </c>
      <c r="B981" s="247"/>
      <c r="C981" s="280">
        <v>968</v>
      </c>
      <c r="D981" s="249" t="s">
        <v>2807</v>
      </c>
      <c r="E981" s="249" t="s">
        <v>2808</v>
      </c>
      <c r="F981" s="249" t="s">
        <v>858</v>
      </c>
      <c r="G981" s="281" t="s">
        <v>813</v>
      </c>
      <c r="H981" s="250">
        <v>77958.909999999989</v>
      </c>
      <c r="I981" s="250"/>
      <c r="J981" s="250">
        <v>15962.858899999999</v>
      </c>
      <c r="K981" s="250"/>
      <c r="L981" s="250">
        <v>16664.28</v>
      </c>
      <c r="M981" s="251">
        <f t="shared" si="45"/>
        <v>0.79524009635332249</v>
      </c>
      <c r="N981" s="251">
        <f t="shared" si="46"/>
        <v>4.3940819397958818E-2</v>
      </c>
      <c r="O981" s="250">
        <v>17413.349999999999</v>
      </c>
      <c r="P981" s="251">
        <f t="shared" si="47"/>
        <v>4.4950636931208536E-2</v>
      </c>
      <c r="Q981" s="251" t="s">
        <v>805</v>
      </c>
      <c r="R981" s="258"/>
      <c r="S981" s="258" t="s">
        <v>806</v>
      </c>
      <c r="T981" s="258" t="s">
        <v>807</v>
      </c>
      <c r="U981" s="282" t="s">
        <v>814</v>
      </c>
      <c r="V981" s="283" t="s">
        <v>809</v>
      </c>
      <c r="W981" s="284" t="s">
        <v>809</v>
      </c>
      <c r="X981" s="284" t="s">
        <v>809</v>
      </c>
      <c r="Y981" s="257"/>
    </row>
    <row r="982" spans="1:25" ht="12.75" customHeight="1" x14ac:dyDescent="0.2">
      <c r="A982" s="229" t="s">
        <v>705</v>
      </c>
      <c r="B982" s="247"/>
      <c r="C982" s="280">
        <v>969</v>
      </c>
      <c r="D982" s="249" t="s">
        <v>2809</v>
      </c>
      <c r="E982" s="249" t="s">
        <v>2810</v>
      </c>
      <c r="F982" s="249" t="s">
        <v>866</v>
      </c>
      <c r="G982" s="281" t="s">
        <v>813</v>
      </c>
      <c r="H982" s="250">
        <v>19160.269999999997</v>
      </c>
      <c r="I982" s="250"/>
      <c r="J982" s="250">
        <v>18354.458500000001</v>
      </c>
      <c r="K982" s="250"/>
      <c r="L982" s="250">
        <v>34171.689999999995</v>
      </c>
      <c r="M982" s="251">
        <f t="shared" si="45"/>
        <v>4.2056374988452473E-2</v>
      </c>
      <c r="N982" s="251">
        <f t="shared" si="46"/>
        <v>0.86176508557852549</v>
      </c>
      <c r="O982" s="250">
        <v>37679.729999999996</v>
      </c>
      <c r="P982" s="251">
        <f t="shared" si="47"/>
        <v>0.10265924805006722</v>
      </c>
      <c r="Q982" s="251" t="s">
        <v>805</v>
      </c>
      <c r="R982" s="258"/>
      <c r="S982" s="258" t="s">
        <v>806</v>
      </c>
      <c r="T982" s="258" t="s">
        <v>807</v>
      </c>
      <c r="U982" s="282" t="s">
        <v>814</v>
      </c>
      <c r="V982" s="285">
        <v>81</v>
      </c>
      <c r="W982" s="286" t="s">
        <v>816</v>
      </c>
      <c r="X982" s="286" t="s">
        <v>816</v>
      </c>
      <c r="Y982" s="257"/>
    </row>
    <row r="983" spans="1:25" ht="12.75" customHeight="1" x14ac:dyDescent="0.2">
      <c r="A983" s="229" t="s">
        <v>705</v>
      </c>
      <c r="B983" s="247"/>
      <c r="C983" s="280">
        <v>970</v>
      </c>
      <c r="D983" s="249" t="s">
        <v>2811</v>
      </c>
      <c r="E983" s="249" t="s">
        <v>2812</v>
      </c>
      <c r="F983" s="249" t="s">
        <v>866</v>
      </c>
      <c r="G983" s="281" t="s">
        <v>813</v>
      </c>
      <c r="H983" s="250">
        <v>15055.039999999999</v>
      </c>
      <c r="I983" s="250"/>
      <c r="J983" s="250">
        <v>11505.443499999999</v>
      </c>
      <c r="K983" s="250"/>
      <c r="L983" s="250">
        <v>24443.68</v>
      </c>
      <c r="M983" s="251">
        <f t="shared" si="45"/>
        <v>0.23577463095415221</v>
      </c>
      <c r="N983" s="251">
        <f t="shared" si="46"/>
        <v>1.1245317488195914</v>
      </c>
      <c r="O983" s="250">
        <v>25440.160000000003</v>
      </c>
      <c r="P983" s="251">
        <f t="shared" si="47"/>
        <v>4.076636578453012E-2</v>
      </c>
      <c r="Q983" s="251" t="s">
        <v>805</v>
      </c>
      <c r="R983" s="258"/>
      <c r="S983" s="258" t="s">
        <v>806</v>
      </c>
      <c r="T983" s="258" t="s">
        <v>807</v>
      </c>
      <c r="U983" s="282" t="s">
        <v>823</v>
      </c>
      <c r="V983" s="285">
        <v>826</v>
      </c>
      <c r="W983" s="286" t="s">
        <v>824</v>
      </c>
      <c r="X983" s="286" t="s">
        <v>824</v>
      </c>
      <c r="Y983" s="257"/>
    </row>
    <row r="984" spans="1:25" ht="12.75" customHeight="1" x14ac:dyDescent="0.2">
      <c r="A984" s="229" t="s">
        <v>705</v>
      </c>
      <c r="B984" s="247"/>
      <c r="C984" s="280">
        <v>971</v>
      </c>
      <c r="D984" s="249" t="s">
        <v>2813</v>
      </c>
      <c r="E984" s="249" t="s">
        <v>2814</v>
      </c>
      <c r="F984" s="249" t="s">
        <v>877</v>
      </c>
      <c r="G984" s="281" t="s">
        <v>813</v>
      </c>
      <c r="H984" s="250">
        <v>62496.960000000006</v>
      </c>
      <c r="I984" s="250"/>
      <c r="J984" s="250">
        <v>59868.576099999991</v>
      </c>
      <c r="K984" s="250"/>
      <c r="L984" s="250">
        <v>62497.55</v>
      </c>
      <c r="M984" s="251">
        <f t="shared" si="45"/>
        <v>4.2056188012985191E-2</v>
      </c>
      <c r="N984" s="251">
        <f t="shared" si="46"/>
        <v>4.3912417352448309E-2</v>
      </c>
      <c r="O984" s="250">
        <v>65400.639999999999</v>
      </c>
      <c r="P984" s="251">
        <f t="shared" si="47"/>
        <v>4.6451260889426804E-2</v>
      </c>
      <c r="Q984" s="251" t="s">
        <v>805</v>
      </c>
      <c r="R984" s="258"/>
      <c r="S984" s="258" t="s">
        <v>806</v>
      </c>
      <c r="T984" s="258" t="s">
        <v>807</v>
      </c>
      <c r="U984" s="282" t="s">
        <v>814</v>
      </c>
      <c r="V984" s="285">
        <v>246</v>
      </c>
      <c r="W984" s="286" t="s">
        <v>815</v>
      </c>
      <c r="X984" s="286" t="s">
        <v>912</v>
      </c>
      <c r="Y984" s="257"/>
    </row>
    <row r="985" spans="1:25" ht="12.75" customHeight="1" x14ac:dyDescent="0.2">
      <c r="A985" s="229" t="s">
        <v>705</v>
      </c>
      <c r="B985" s="247"/>
      <c r="C985" s="280">
        <v>972</v>
      </c>
      <c r="D985" s="249" t="s">
        <v>2815</v>
      </c>
      <c r="E985" s="249" t="s">
        <v>2816</v>
      </c>
      <c r="F985" s="249" t="s">
        <v>883</v>
      </c>
      <c r="G985" s="297" t="s">
        <v>707</v>
      </c>
      <c r="H985" s="250">
        <v>0</v>
      </c>
      <c r="I985" s="250"/>
      <c r="J985" s="250">
        <v>0</v>
      </c>
      <c r="K985" s="250"/>
      <c r="L985" s="250">
        <v>0</v>
      </c>
      <c r="M985" s="251" t="str">
        <f t="shared" si="45"/>
        <v>NA</v>
      </c>
      <c r="N985" s="251" t="str">
        <f t="shared" si="46"/>
        <v>NA</v>
      </c>
      <c r="O985" s="250">
        <v>0</v>
      </c>
      <c r="P985" s="251" t="str">
        <f t="shared" si="47"/>
        <v>NA</v>
      </c>
      <c r="Q985" s="298" t="s">
        <v>848</v>
      </c>
      <c r="R985" s="299" t="s">
        <v>849</v>
      </c>
      <c r="S985" s="258" t="s">
        <v>806</v>
      </c>
      <c r="T985" s="299" t="s">
        <v>809</v>
      </c>
      <c r="U985" s="299" t="s">
        <v>832</v>
      </c>
      <c r="V985" s="299" t="s">
        <v>832</v>
      </c>
      <c r="W985" s="299" t="s">
        <v>832</v>
      </c>
      <c r="X985" s="299" t="s">
        <v>832</v>
      </c>
      <c r="Y985" s="257"/>
    </row>
    <row r="986" spans="1:25" ht="12.75" customHeight="1" x14ac:dyDescent="0.2">
      <c r="A986" s="229" t="s">
        <v>705</v>
      </c>
      <c r="B986" s="247"/>
      <c r="C986" s="280">
        <v>973</v>
      </c>
      <c r="D986" s="249" t="s">
        <v>2817</v>
      </c>
      <c r="E986" s="249" t="s">
        <v>2818</v>
      </c>
      <c r="F986" s="249" t="s">
        <v>877</v>
      </c>
      <c r="G986" s="281" t="s">
        <v>813</v>
      </c>
      <c r="H986" s="250">
        <v>134628.09999999998</v>
      </c>
      <c r="I986" s="250"/>
      <c r="J986" s="250">
        <v>128966.16219999999</v>
      </c>
      <c r="K986" s="250"/>
      <c r="L986" s="250">
        <v>142723.06</v>
      </c>
      <c r="M986" s="251">
        <f t="shared" si="45"/>
        <v>4.2056136868900224E-2</v>
      </c>
      <c r="N986" s="251">
        <f t="shared" si="46"/>
        <v>0.10667059921241889</v>
      </c>
      <c r="O986" s="250">
        <v>146077.94</v>
      </c>
      <c r="P986" s="251">
        <f t="shared" si="47"/>
        <v>2.3506222470286196E-2</v>
      </c>
      <c r="Q986" s="251" t="s">
        <v>805</v>
      </c>
      <c r="R986" s="258"/>
      <c r="S986" s="258" t="s">
        <v>806</v>
      </c>
      <c r="T986" s="258" t="s">
        <v>807</v>
      </c>
      <c r="U986" s="282" t="s">
        <v>814</v>
      </c>
      <c r="V986" s="285">
        <v>389</v>
      </c>
      <c r="W986" s="286" t="s">
        <v>815</v>
      </c>
      <c r="X986" s="286" t="s">
        <v>816</v>
      </c>
      <c r="Y986" s="257"/>
    </row>
    <row r="987" spans="1:25" ht="12.75" customHeight="1" x14ac:dyDescent="0.2">
      <c r="A987" s="229" t="s">
        <v>705</v>
      </c>
      <c r="B987" s="247"/>
      <c r="C987" s="280">
        <v>974</v>
      </c>
      <c r="D987" s="249" t="s">
        <v>2819</v>
      </c>
      <c r="E987" s="249" t="s">
        <v>2820</v>
      </c>
      <c r="F987" s="249" t="s">
        <v>886</v>
      </c>
      <c r="G987" s="281"/>
      <c r="H987" s="250">
        <v>118299.48000000003</v>
      </c>
      <c r="I987" s="250"/>
      <c r="J987" s="250">
        <v>113324.25350000002</v>
      </c>
      <c r="K987" s="250"/>
      <c r="L987" s="250">
        <v>93504.39</v>
      </c>
      <c r="M987" s="251">
        <f t="shared" si="45"/>
        <v>4.2056199232659373E-2</v>
      </c>
      <c r="N987" s="251">
        <f t="shared" si="46"/>
        <v>0.17489516046095127</v>
      </c>
      <c r="O987" s="250">
        <v>95854.35</v>
      </c>
      <c r="P987" s="251">
        <f t="shared" si="47"/>
        <v>2.5132082033795487E-2</v>
      </c>
      <c r="Q987" s="251" t="s">
        <v>805</v>
      </c>
      <c r="R987" s="258"/>
      <c r="S987" s="258" t="s">
        <v>925</v>
      </c>
      <c r="T987" s="258" t="s">
        <v>908</v>
      </c>
      <c r="U987" s="282" t="s">
        <v>956</v>
      </c>
      <c r="V987" s="285">
        <v>6040</v>
      </c>
      <c r="W987" s="286" t="s">
        <v>824</v>
      </c>
      <c r="X987" s="286" t="s">
        <v>816</v>
      </c>
      <c r="Y987" s="257"/>
    </row>
    <row r="988" spans="1:25" ht="12.75" customHeight="1" x14ac:dyDescent="0.2">
      <c r="A988" s="229" t="s">
        <v>705</v>
      </c>
      <c r="B988" s="247"/>
      <c r="C988" s="280">
        <v>975</v>
      </c>
      <c r="D988" s="249" t="s">
        <v>2821</v>
      </c>
      <c r="E988" s="249" t="s">
        <v>2822</v>
      </c>
      <c r="F988" s="249" t="s">
        <v>886</v>
      </c>
      <c r="G988" s="281"/>
      <c r="H988" s="250">
        <v>0</v>
      </c>
      <c r="I988" s="250"/>
      <c r="J988" s="250">
        <v>29587.274800000003</v>
      </c>
      <c r="K988" s="250"/>
      <c r="L988" s="250">
        <v>30886.46</v>
      </c>
      <c r="M988" s="251" t="str">
        <f t="shared" si="45"/>
        <v>NA</v>
      </c>
      <c r="N988" s="251">
        <f t="shared" si="46"/>
        <v>4.3910269153953851E-2</v>
      </c>
      <c r="O988" s="250">
        <v>32434.2</v>
      </c>
      <c r="P988" s="251">
        <f t="shared" si="47"/>
        <v>5.011063100141621E-2</v>
      </c>
      <c r="Q988" s="251" t="s">
        <v>805</v>
      </c>
      <c r="R988" s="258"/>
      <c r="S988" s="258" t="s">
        <v>840</v>
      </c>
      <c r="T988" s="299" t="s">
        <v>809</v>
      </c>
      <c r="U988" s="282" t="s">
        <v>841</v>
      </c>
      <c r="V988" s="285">
        <v>819</v>
      </c>
      <c r="W988" s="286" t="s">
        <v>912</v>
      </c>
      <c r="X988" s="286" t="s">
        <v>815</v>
      </c>
      <c r="Y988" s="257"/>
    </row>
    <row r="989" spans="1:25" ht="12.75" customHeight="1" x14ac:dyDescent="0.2">
      <c r="B989" s="247"/>
      <c r="C989" s="280">
        <v>976</v>
      </c>
      <c r="D989" s="249" t="s">
        <v>2823</v>
      </c>
      <c r="E989" s="249" t="s">
        <v>2824</v>
      </c>
      <c r="F989" s="249" t="s">
        <v>886</v>
      </c>
      <c r="G989" s="281"/>
      <c r="H989" s="250">
        <v>0</v>
      </c>
      <c r="I989" s="250"/>
      <c r="J989" s="250">
        <v>6258.1919999999991</v>
      </c>
      <c r="K989" s="250"/>
      <c r="L989" s="250">
        <v>6532.9599999999991</v>
      </c>
      <c r="M989" s="251" t="str">
        <f t="shared" si="45"/>
        <v>NA</v>
      </c>
      <c r="N989" s="251">
        <f t="shared" si="46"/>
        <v>4.3905332402713125E-2</v>
      </c>
      <c r="O989" s="250">
        <v>7272.8899999999994</v>
      </c>
      <c r="P989" s="251">
        <f t="shared" si="47"/>
        <v>0.11326106389752889</v>
      </c>
      <c r="Q989" s="251" t="s">
        <v>805</v>
      </c>
      <c r="R989" s="258"/>
      <c r="S989" s="258" t="s">
        <v>840</v>
      </c>
      <c r="T989" s="299" t="s">
        <v>809</v>
      </c>
      <c r="U989" s="282" t="s">
        <v>841</v>
      </c>
      <c r="V989" s="283" t="s">
        <v>809</v>
      </c>
      <c r="W989" s="284" t="s">
        <v>809</v>
      </c>
      <c r="X989" s="284" t="s">
        <v>809</v>
      </c>
      <c r="Y989" s="257"/>
    </row>
    <row r="990" spans="1:25" ht="12.75" customHeight="1" x14ac:dyDescent="0.2">
      <c r="A990" s="229" t="s">
        <v>705</v>
      </c>
      <c r="B990" s="247"/>
      <c r="C990" s="280">
        <v>977</v>
      </c>
      <c r="D990" s="249" t="s">
        <v>2825</v>
      </c>
      <c r="E990" s="249" t="s">
        <v>2826</v>
      </c>
      <c r="F990" s="249" t="s">
        <v>886</v>
      </c>
      <c r="G990" s="297" t="s">
        <v>707</v>
      </c>
      <c r="H990" s="250">
        <v>36440.089999999997</v>
      </c>
      <c r="I990" s="250"/>
      <c r="J990" s="250">
        <v>101743.4611</v>
      </c>
      <c r="K990" s="250"/>
      <c r="L990" s="250">
        <v>128765.20999999999</v>
      </c>
      <c r="M990" s="251">
        <f t="shared" si="45"/>
        <v>1.7920749125482405</v>
      </c>
      <c r="N990" s="251">
        <f t="shared" si="46"/>
        <v>0.26558708154660948</v>
      </c>
      <c r="O990" s="250">
        <v>144280.32000000001</v>
      </c>
      <c r="P990" s="251">
        <f t="shared" si="47"/>
        <v>0.12049147436640702</v>
      </c>
      <c r="Q990" s="251" t="s">
        <v>805</v>
      </c>
      <c r="R990" s="258" t="s">
        <v>2827</v>
      </c>
      <c r="S990" s="258" t="s">
        <v>840</v>
      </c>
      <c r="T990" s="258" t="s">
        <v>841</v>
      </c>
      <c r="U990" s="282" t="s">
        <v>841</v>
      </c>
      <c r="V990" s="283" t="s">
        <v>809</v>
      </c>
      <c r="W990" s="284" t="s">
        <v>809</v>
      </c>
      <c r="X990" s="284" t="s">
        <v>809</v>
      </c>
      <c r="Y990" s="257"/>
    </row>
    <row r="991" spans="1:25" ht="12.75" customHeight="1" x14ac:dyDescent="0.2">
      <c r="A991" s="229" t="s">
        <v>705</v>
      </c>
      <c r="B991" s="247"/>
      <c r="C991" s="280">
        <v>978</v>
      </c>
      <c r="D991" s="249" t="s">
        <v>2828</v>
      </c>
      <c r="E991" s="249" t="s">
        <v>2829</v>
      </c>
      <c r="F991" s="249" t="s">
        <v>886</v>
      </c>
      <c r="G991" s="297" t="s">
        <v>707</v>
      </c>
      <c r="H991" s="250">
        <v>36242.449999999997</v>
      </c>
      <c r="I991" s="250"/>
      <c r="J991" s="250">
        <v>55263.649799999999</v>
      </c>
      <c r="K991" s="250"/>
      <c r="L991" s="250">
        <v>35120.270000000004</v>
      </c>
      <c r="M991" s="251">
        <f t="shared" si="45"/>
        <v>0.52483206295380147</v>
      </c>
      <c r="N991" s="251">
        <f t="shared" si="46"/>
        <v>0.36449600909276164</v>
      </c>
      <c r="O991" s="250">
        <v>39352.019999999997</v>
      </c>
      <c r="P991" s="251">
        <f t="shared" si="47"/>
        <v>0.12049309415901394</v>
      </c>
      <c r="Q991" s="251" t="s">
        <v>805</v>
      </c>
      <c r="R991" s="258" t="s">
        <v>2830</v>
      </c>
      <c r="S991" s="258" t="s">
        <v>840</v>
      </c>
      <c r="T991" s="258" t="s">
        <v>841</v>
      </c>
      <c r="U991" s="282" t="s">
        <v>841</v>
      </c>
      <c r="V991" s="285">
        <v>25</v>
      </c>
      <c r="W991" s="286" t="s">
        <v>824</v>
      </c>
      <c r="X991" s="286" t="s">
        <v>824</v>
      </c>
      <c r="Y991" s="257"/>
    </row>
    <row r="992" spans="1:25" ht="12.75" customHeight="1" x14ac:dyDescent="0.2">
      <c r="A992" s="229" t="s">
        <v>705</v>
      </c>
      <c r="B992" s="247"/>
      <c r="C992" s="280">
        <v>979</v>
      </c>
      <c r="D992" s="249" t="s">
        <v>2831</v>
      </c>
      <c r="E992" s="249" t="s">
        <v>2832</v>
      </c>
      <c r="F992" s="249" t="s">
        <v>886</v>
      </c>
      <c r="G992" s="281"/>
      <c r="H992" s="250">
        <v>19686.46</v>
      </c>
      <c r="I992" s="250"/>
      <c r="J992" s="250">
        <v>67049.951199999996</v>
      </c>
      <c r="K992" s="250"/>
      <c r="L992" s="250">
        <v>69994.62</v>
      </c>
      <c r="M992" s="251">
        <f t="shared" si="45"/>
        <v>2.4058917245660214</v>
      </c>
      <c r="N992" s="251">
        <f t="shared" si="46"/>
        <v>4.3917538302399237E-2</v>
      </c>
      <c r="O992" s="250">
        <v>76314.609999999986</v>
      </c>
      <c r="P992" s="251">
        <f t="shared" si="47"/>
        <v>9.0292511052992228E-2</v>
      </c>
      <c r="Q992" s="251" t="s">
        <v>805</v>
      </c>
      <c r="R992" s="258"/>
      <c r="S992" s="258" t="s">
        <v>840</v>
      </c>
      <c r="T992" s="299" t="s">
        <v>809</v>
      </c>
      <c r="U992" s="282" t="s">
        <v>841</v>
      </c>
      <c r="V992" s="285">
        <v>819</v>
      </c>
      <c r="W992" s="286" t="s">
        <v>912</v>
      </c>
      <c r="X992" s="286" t="s">
        <v>912</v>
      </c>
      <c r="Y992" s="257"/>
    </row>
    <row r="993" spans="1:25" ht="12.75" customHeight="1" x14ac:dyDescent="0.2">
      <c r="A993" s="229" t="s">
        <v>705</v>
      </c>
      <c r="B993" s="247"/>
      <c r="C993" s="287">
        <v>980</v>
      </c>
      <c r="D993" s="324" t="s">
        <v>2833</v>
      </c>
      <c r="E993" s="324" t="s">
        <v>2834</v>
      </c>
      <c r="F993" s="324" t="s">
        <v>943</v>
      </c>
      <c r="G993" s="289" t="s">
        <v>707</v>
      </c>
      <c r="H993" s="290">
        <v>0</v>
      </c>
      <c r="I993" s="290"/>
      <c r="J993" s="290">
        <v>0</v>
      </c>
      <c r="K993" s="290"/>
      <c r="L993" s="290">
        <v>0</v>
      </c>
      <c r="M993" s="291" t="str">
        <f t="shared" si="45"/>
        <v>NA</v>
      </c>
      <c r="N993" s="291" t="str">
        <f t="shared" si="46"/>
        <v>NA</v>
      </c>
      <c r="O993" s="290">
        <v>0</v>
      </c>
      <c r="P993" s="291" t="str">
        <f t="shared" si="47"/>
        <v>NA</v>
      </c>
      <c r="Q993" s="291" t="s">
        <v>707</v>
      </c>
      <c r="R993" s="292" t="s">
        <v>831</v>
      </c>
      <c r="S993" s="293" t="s">
        <v>832</v>
      </c>
      <c r="T993" s="293" t="s">
        <v>832</v>
      </c>
      <c r="U993" s="293" t="s">
        <v>832</v>
      </c>
      <c r="V993" s="294" t="s">
        <v>809</v>
      </c>
      <c r="W993" s="295" t="s">
        <v>809</v>
      </c>
      <c r="X993" s="295" t="s">
        <v>809</v>
      </c>
      <c r="Y993" s="257"/>
    </row>
    <row r="994" spans="1:25" ht="12.75" customHeight="1" x14ac:dyDescent="0.2">
      <c r="A994" s="229" t="s">
        <v>705</v>
      </c>
      <c r="B994" s="247"/>
      <c r="C994" s="280">
        <v>981</v>
      </c>
      <c r="D994" s="249" t="s">
        <v>2835</v>
      </c>
      <c r="E994" s="249" t="s">
        <v>2836</v>
      </c>
      <c r="F994" s="249" t="s">
        <v>1040</v>
      </c>
      <c r="G994" s="281" t="s">
        <v>813</v>
      </c>
      <c r="H994" s="250">
        <v>282210.05</v>
      </c>
      <c r="I994" s="250"/>
      <c r="J994" s="250">
        <v>270341.40850000002</v>
      </c>
      <c r="K994" s="250"/>
      <c r="L994" s="250">
        <v>282215.67999999999</v>
      </c>
      <c r="M994" s="251">
        <f t="shared" si="45"/>
        <v>4.2056055409791286E-2</v>
      </c>
      <c r="N994" s="251">
        <f t="shared" si="46"/>
        <v>4.3923243449402877E-2</v>
      </c>
      <c r="O994" s="250">
        <v>291376.28000000003</v>
      </c>
      <c r="P994" s="251">
        <f t="shared" si="47"/>
        <v>3.2459571346283932E-2</v>
      </c>
      <c r="Q994" s="251" t="s">
        <v>805</v>
      </c>
      <c r="R994" s="258"/>
      <c r="S994" s="258" t="s">
        <v>806</v>
      </c>
      <c r="T994" s="299" t="s">
        <v>809</v>
      </c>
      <c r="U994" s="282" t="s">
        <v>814</v>
      </c>
      <c r="V994" s="285">
        <v>546</v>
      </c>
      <c r="W994" s="286" t="s">
        <v>824</v>
      </c>
      <c r="X994" s="286" t="s">
        <v>824</v>
      </c>
      <c r="Y994" s="257"/>
    </row>
    <row r="995" spans="1:25" ht="12.75" customHeight="1" x14ac:dyDescent="0.2">
      <c r="A995" s="229" t="s">
        <v>705</v>
      </c>
      <c r="B995" s="247"/>
      <c r="C995" s="280">
        <v>982</v>
      </c>
      <c r="D995" s="249" t="s">
        <v>2837</v>
      </c>
      <c r="E995" s="249" t="s">
        <v>2838</v>
      </c>
      <c r="F995" s="249" t="s">
        <v>928</v>
      </c>
      <c r="G995" s="297" t="s">
        <v>707</v>
      </c>
      <c r="H995" s="250">
        <v>0</v>
      </c>
      <c r="I995" s="250"/>
      <c r="J995" s="250">
        <v>0</v>
      </c>
      <c r="K995" s="250"/>
      <c r="L995" s="250">
        <v>0</v>
      </c>
      <c r="M995" s="251" t="str">
        <f t="shared" si="45"/>
        <v>NA</v>
      </c>
      <c r="N995" s="251" t="str">
        <f t="shared" si="46"/>
        <v>NA</v>
      </c>
      <c r="O995" s="250">
        <v>0</v>
      </c>
      <c r="P995" s="251" t="str">
        <f t="shared" si="47"/>
        <v>NA</v>
      </c>
      <c r="Q995" s="298" t="s">
        <v>848</v>
      </c>
      <c r="R995" s="299" t="s">
        <v>849</v>
      </c>
      <c r="S995" s="299" t="s">
        <v>832</v>
      </c>
      <c r="T995" s="299" t="s">
        <v>832</v>
      </c>
      <c r="U995" s="299" t="s">
        <v>832</v>
      </c>
      <c r="V995" s="299" t="s">
        <v>832</v>
      </c>
      <c r="W995" s="299" t="s">
        <v>832</v>
      </c>
      <c r="X995" s="299" t="s">
        <v>832</v>
      </c>
      <c r="Y995" s="257"/>
    </row>
    <row r="996" spans="1:25" ht="12.75" customHeight="1" x14ac:dyDescent="0.2">
      <c r="A996" s="229" t="s">
        <v>705</v>
      </c>
      <c r="B996" s="247"/>
      <c r="C996" s="287">
        <v>983</v>
      </c>
      <c r="D996" s="324" t="s">
        <v>2839</v>
      </c>
      <c r="E996" s="324" t="s">
        <v>2840</v>
      </c>
      <c r="F996" s="324" t="s">
        <v>1198</v>
      </c>
      <c r="G996" s="289" t="s">
        <v>707</v>
      </c>
      <c r="H996" s="290">
        <v>0</v>
      </c>
      <c r="I996" s="290"/>
      <c r="J996" s="290">
        <v>0</v>
      </c>
      <c r="K996" s="290"/>
      <c r="L996" s="290">
        <v>0</v>
      </c>
      <c r="M996" s="291" t="str">
        <f t="shared" si="45"/>
        <v>NA</v>
      </c>
      <c r="N996" s="291" t="str">
        <f t="shared" si="46"/>
        <v>NA</v>
      </c>
      <c r="O996" s="290">
        <v>0</v>
      </c>
      <c r="P996" s="291" t="str">
        <f t="shared" si="47"/>
        <v>NA</v>
      </c>
      <c r="Q996" s="291" t="s">
        <v>707</v>
      </c>
      <c r="R996" s="292" t="s">
        <v>831</v>
      </c>
      <c r="S996" s="293" t="s">
        <v>832</v>
      </c>
      <c r="T996" s="293" t="s">
        <v>832</v>
      </c>
      <c r="U996" s="293" t="s">
        <v>832</v>
      </c>
      <c r="V996" s="294" t="s">
        <v>809</v>
      </c>
      <c r="W996" s="295" t="s">
        <v>809</v>
      </c>
      <c r="X996" s="295" t="s">
        <v>809</v>
      </c>
      <c r="Y996" s="257"/>
    </row>
    <row r="997" spans="1:25" ht="12.75" customHeight="1" x14ac:dyDescent="0.2">
      <c r="A997" s="229" t="s">
        <v>705</v>
      </c>
      <c r="B997" s="247"/>
      <c r="C997" s="300">
        <v>984</v>
      </c>
      <c r="D997" s="301" t="s">
        <v>2841</v>
      </c>
      <c r="E997" s="301" t="s">
        <v>2842</v>
      </c>
      <c r="F997" s="301" t="s">
        <v>1067</v>
      </c>
      <c r="G997" s="326" t="s">
        <v>804</v>
      </c>
      <c r="H997" s="303">
        <v>0</v>
      </c>
      <c r="I997" s="303"/>
      <c r="J997" s="303">
        <v>0</v>
      </c>
      <c r="K997" s="303"/>
      <c r="L997" s="303">
        <v>0</v>
      </c>
      <c r="M997" s="304" t="str">
        <f t="shared" si="45"/>
        <v>NA</v>
      </c>
      <c r="N997" s="304" t="str">
        <f t="shared" si="46"/>
        <v>NA</v>
      </c>
      <c r="O997" s="303">
        <v>0</v>
      </c>
      <c r="P997" s="304" t="str">
        <f t="shared" si="47"/>
        <v>NA</v>
      </c>
      <c r="Q997" s="304" t="s">
        <v>707</v>
      </c>
      <c r="R997" s="305" t="s">
        <v>887</v>
      </c>
      <c r="S997" s="306" t="s">
        <v>832</v>
      </c>
      <c r="T997" s="306" t="s">
        <v>832</v>
      </c>
      <c r="U997" s="306" t="s">
        <v>832</v>
      </c>
      <c r="V997" s="307" t="s">
        <v>809</v>
      </c>
      <c r="W997" s="308" t="s">
        <v>809</v>
      </c>
      <c r="X997" s="308" t="s">
        <v>809</v>
      </c>
      <c r="Y997" s="257"/>
    </row>
    <row r="998" spans="1:25" ht="12.75" customHeight="1" x14ac:dyDescent="0.2">
      <c r="A998" s="229" t="s">
        <v>705</v>
      </c>
      <c r="B998" s="247"/>
      <c r="C998" s="280">
        <v>985</v>
      </c>
      <c r="D998" s="249" t="s">
        <v>2843</v>
      </c>
      <c r="E998" s="249" t="s">
        <v>2844</v>
      </c>
      <c r="F998" s="249" t="s">
        <v>803</v>
      </c>
      <c r="G998" s="281" t="s">
        <v>804</v>
      </c>
      <c r="H998" s="250">
        <v>63638.92</v>
      </c>
      <c r="I998" s="250"/>
      <c r="J998" s="250">
        <v>60962.535800000005</v>
      </c>
      <c r="K998" s="250"/>
      <c r="L998" s="250">
        <v>63640.729999999996</v>
      </c>
      <c r="M998" s="251">
        <f t="shared" si="45"/>
        <v>4.205577655937582E-2</v>
      </c>
      <c r="N998" s="251">
        <f t="shared" si="46"/>
        <v>4.3931804424710147E-2</v>
      </c>
      <c r="O998" s="250">
        <v>71434.990000000005</v>
      </c>
      <c r="P998" s="251">
        <f t="shared" si="47"/>
        <v>0.12247282518600917</v>
      </c>
      <c r="Q998" s="251" t="s">
        <v>805</v>
      </c>
      <c r="R998" s="258"/>
      <c r="S998" s="258" t="s">
        <v>806</v>
      </c>
      <c r="T998" s="299" t="s">
        <v>809</v>
      </c>
      <c r="U998" s="282" t="s">
        <v>1103</v>
      </c>
      <c r="V998" s="285">
        <v>819</v>
      </c>
      <c r="W998" s="286" t="s">
        <v>824</v>
      </c>
      <c r="X998" s="286" t="s">
        <v>824</v>
      </c>
      <c r="Y998" s="257"/>
    </row>
    <row r="999" spans="1:25" ht="12.75" customHeight="1" x14ac:dyDescent="0.2">
      <c r="A999" s="229" t="s">
        <v>705</v>
      </c>
      <c r="B999" s="247"/>
      <c r="C999" s="280">
        <v>986</v>
      </c>
      <c r="D999" s="249" t="s">
        <v>2845</v>
      </c>
      <c r="E999" s="249" t="s">
        <v>2846</v>
      </c>
      <c r="F999" s="249" t="s">
        <v>1170</v>
      </c>
      <c r="G999" s="281" t="s">
        <v>804</v>
      </c>
      <c r="H999" s="250">
        <v>121214.04000000001</v>
      </c>
      <c r="I999" s="250"/>
      <c r="J999" s="250">
        <v>116116.2573</v>
      </c>
      <c r="K999" s="250"/>
      <c r="L999" s="250">
        <v>121215.91</v>
      </c>
      <c r="M999" s="251">
        <f t="shared" si="45"/>
        <v>4.20560415278627E-2</v>
      </c>
      <c r="N999" s="251">
        <f t="shared" si="46"/>
        <v>4.3918507352716803E-2</v>
      </c>
      <c r="O999" s="250">
        <v>125641.3</v>
      </c>
      <c r="P999" s="251">
        <f t="shared" si="47"/>
        <v>3.650832634098939E-2</v>
      </c>
      <c r="Q999" s="251" t="s">
        <v>805</v>
      </c>
      <c r="R999" s="258"/>
      <c r="S999" s="258" t="s">
        <v>806</v>
      </c>
      <c r="T999" s="299" t="s">
        <v>809</v>
      </c>
      <c r="U999" s="282" t="s">
        <v>1103</v>
      </c>
      <c r="V999" s="285">
        <v>819</v>
      </c>
      <c r="W999" s="286" t="s">
        <v>815</v>
      </c>
      <c r="X999" s="286" t="s">
        <v>816</v>
      </c>
      <c r="Y999" s="257"/>
    </row>
    <row r="1000" spans="1:25" ht="12.75" customHeight="1" x14ac:dyDescent="0.2">
      <c r="A1000" s="229" t="s">
        <v>705</v>
      </c>
      <c r="B1000" s="247"/>
      <c r="C1000" s="280">
        <v>987</v>
      </c>
      <c r="D1000" s="249" t="s">
        <v>2847</v>
      </c>
      <c r="E1000" s="249" t="s">
        <v>2848</v>
      </c>
      <c r="F1000" s="249" t="s">
        <v>844</v>
      </c>
      <c r="G1000" s="281" t="s">
        <v>813</v>
      </c>
      <c r="H1000" s="250">
        <v>333324.99</v>
      </c>
      <c r="I1000" s="250"/>
      <c r="J1000" s="250">
        <v>233813.61630000002</v>
      </c>
      <c r="K1000" s="250"/>
      <c r="L1000" s="250">
        <v>257410.76</v>
      </c>
      <c r="M1000" s="251">
        <f t="shared" si="45"/>
        <v>0.29854159359608762</v>
      </c>
      <c r="N1000" s="251">
        <f t="shared" si="46"/>
        <v>0.10092288068340348</v>
      </c>
      <c r="O1000" s="250">
        <v>268311.08999999997</v>
      </c>
      <c r="P1000" s="251">
        <f t="shared" si="47"/>
        <v>4.2346054220887885E-2</v>
      </c>
      <c r="Q1000" s="251" t="s">
        <v>805</v>
      </c>
      <c r="R1000" s="258"/>
      <c r="S1000" s="258" t="s">
        <v>806</v>
      </c>
      <c r="T1000" s="258" t="s">
        <v>807</v>
      </c>
      <c r="U1000" s="282" t="s">
        <v>823</v>
      </c>
      <c r="V1000" s="285">
        <v>816</v>
      </c>
      <c r="W1000" s="286" t="s">
        <v>824</v>
      </c>
      <c r="X1000" s="286" t="s">
        <v>824</v>
      </c>
      <c r="Y1000" s="257"/>
    </row>
    <row r="1001" spans="1:25" ht="12.75" customHeight="1" x14ac:dyDescent="0.2">
      <c r="A1001" s="229" t="s">
        <v>705</v>
      </c>
      <c r="B1001" s="247"/>
      <c r="C1001" s="280">
        <v>988</v>
      </c>
      <c r="D1001" s="249" t="s">
        <v>2849</v>
      </c>
      <c r="E1001" s="249" t="s">
        <v>2850</v>
      </c>
      <c r="F1001" s="249" t="s">
        <v>890</v>
      </c>
      <c r="G1001" s="281" t="s">
        <v>813</v>
      </c>
      <c r="H1001" s="250">
        <v>55051.03</v>
      </c>
      <c r="I1001" s="250"/>
      <c r="J1001" s="250">
        <v>56610.806199999999</v>
      </c>
      <c r="K1001" s="250"/>
      <c r="L1001" s="250">
        <v>84167.2</v>
      </c>
      <c r="M1001" s="251">
        <f t="shared" si="45"/>
        <v>2.8333279141189553E-2</v>
      </c>
      <c r="N1001" s="251">
        <f t="shared" si="46"/>
        <v>0.48676914620587047</v>
      </c>
      <c r="O1001" s="250">
        <v>86983.33</v>
      </c>
      <c r="P1001" s="251">
        <f t="shared" si="47"/>
        <v>3.3458758281135703E-2</v>
      </c>
      <c r="Q1001" s="251" t="s">
        <v>805</v>
      </c>
      <c r="R1001" s="258"/>
      <c r="S1001" s="258" t="s">
        <v>806</v>
      </c>
      <c r="T1001" s="258" t="s">
        <v>807</v>
      </c>
      <c r="U1001" s="282" t="s">
        <v>814</v>
      </c>
      <c r="V1001" s="285">
        <v>83</v>
      </c>
      <c r="W1001" s="286" t="s">
        <v>824</v>
      </c>
      <c r="X1001" s="286" t="s">
        <v>824</v>
      </c>
      <c r="Y1001" s="257"/>
    </row>
    <row r="1002" spans="1:25" ht="12.75" customHeight="1" x14ac:dyDescent="0.2">
      <c r="A1002" s="229" t="s">
        <v>705</v>
      </c>
      <c r="B1002" s="247"/>
      <c r="C1002" s="280">
        <v>989</v>
      </c>
      <c r="D1002" s="249" t="s">
        <v>2851</v>
      </c>
      <c r="E1002" s="249" t="s">
        <v>2852</v>
      </c>
      <c r="F1002" s="249" t="s">
        <v>883</v>
      </c>
      <c r="G1002" s="297" t="s">
        <v>707</v>
      </c>
      <c r="H1002" s="250">
        <v>0</v>
      </c>
      <c r="I1002" s="250"/>
      <c r="J1002" s="250">
        <v>0</v>
      </c>
      <c r="K1002" s="250"/>
      <c r="L1002" s="250">
        <v>0</v>
      </c>
      <c r="M1002" s="251" t="str">
        <f t="shared" si="45"/>
        <v>NA</v>
      </c>
      <c r="N1002" s="251" t="str">
        <f t="shared" si="46"/>
        <v>NA</v>
      </c>
      <c r="O1002" s="250">
        <v>0</v>
      </c>
      <c r="P1002" s="251" t="str">
        <f t="shared" si="47"/>
        <v>NA</v>
      </c>
      <c r="Q1002" s="298" t="s">
        <v>848</v>
      </c>
      <c r="R1002" s="299" t="s">
        <v>849</v>
      </c>
      <c r="S1002" s="299" t="s">
        <v>832</v>
      </c>
      <c r="T1002" s="299" t="s">
        <v>832</v>
      </c>
      <c r="U1002" s="299" t="s">
        <v>832</v>
      </c>
      <c r="V1002" s="299" t="s">
        <v>832</v>
      </c>
      <c r="W1002" s="299" t="s">
        <v>832</v>
      </c>
      <c r="X1002" s="299" t="s">
        <v>832</v>
      </c>
      <c r="Y1002" s="257"/>
    </row>
    <row r="1003" spans="1:25" ht="12.75" customHeight="1" x14ac:dyDescent="0.2">
      <c r="A1003" s="229" t="s">
        <v>705</v>
      </c>
      <c r="B1003" s="247"/>
      <c r="C1003" s="287">
        <v>990</v>
      </c>
      <c r="D1003" s="288" t="s">
        <v>2853</v>
      </c>
      <c r="E1003" s="288" t="s">
        <v>2854</v>
      </c>
      <c r="F1003" s="288" t="s">
        <v>1860</v>
      </c>
      <c r="G1003" s="289" t="s">
        <v>707</v>
      </c>
      <c r="H1003" s="290">
        <v>0</v>
      </c>
      <c r="I1003" s="290"/>
      <c r="J1003" s="290">
        <v>0</v>
      </c>
      <c r="K1003" s="290"/>
      <c r="L1003" s="290">
        <v>0</v>
      </c>
      <c r="M1003" s="291" t="str">
        <f t="shared" si="45"/>
        <v>NA</v>
      </c>
      <c r="N1003" s="291" t="str">
        <f t="shared" si="46"/>
        <v>NA</v>
      </c>
      <c r="O1003" s="290">
        <v>0</v>
      </c>
      <c r="P1003" s="291" t="str">
        <f t="shared" si="47"/>
        <v>NA</v>
      </c>
      <c r="Q1003" s="291" t="s">
        <v>707</v>
      </c>
      <c r="R1003" s="292" t="s">
        <v>831</v>
      </c>
      <c r="S1003" s="293" t="s">
        <v>832</v>
      </c>
      <c r="T1003" s="293" t="s">
        <v>832</v>
      </c>
      <c r="U1003" s="293" t="s">
        <v>832</v>
      </c>
      <c r="V1003" s="294" t="s">
        <v>809</v>
      </c>
      <c r="W1003" s="295" t="s">
        <v>809</v>
      </c>
      <c r="X1003" s="295" t="s">
        <v>809</v>
      </c>
      <c r="Y1003" s="257"/>
    </row>
    <row r="1004" spans="1:25" ht="12.75" customHeight="1" x14ac:dyDescent="0.2">
      <c r="A1004" s="229" t="s">
        <v>705</v>
      </c>
      <c r="B1004" s="247"/>
      <c r="C1004" s="280">
        <v>991</v>
      </c>
      <c r="D1004" s="249" t="s">
        <v>2855</v>
      </c>
      <c r="E1004" s="249" t="s">
        <v>2856</v>
      </c>
      <c r="F1004" s="249" t="s">
        <v>931</v>
      </c>
      <c r="G1004" s="281" t="s">
        <v>813</v>
      </c>
      <c r="H1004" s="250">
        <v>158472.63</v>
      </c>
      <c r="I1004" s="250"/>
      <c r="J1004" s="250">
        <v>150142.49729999999</v>
      </c>
      <c r="K1004" s="250"/>
      <c r="L1004" s="250">
        <v>156736.47999999998</v>
      </c>
      <c r="M1004" s="251">
        <f t="shared" si="45"/>
        <v>5.2565119289053358E-2</v>
      </c>
      <c r="N1004" s="251">
        <f t="shared" si="46"/>
        <v>4.3918163202151521E-2</v>
      </c>
      <c r="O1004" s="250">
        <v>162984.91</v>
      </c>
      <c r="P1004" s="251">
        <f t="shared" si="47"/>
        <v>3.986583085188606E-2</v>
      </c>
      <c r="Q1004" s="251" t="s">
        <v>805</v>
      </c>
      <c r="R1004" s="258"/>
      <c r="S1004" s="258" t="s">
        <v>806</v>
      </c>
      <c r="T1004" s="299" t="s">
        <v>809</v>
      </c>
      <c r="U1004" s="282" t="s">
        <v>823</v>
      </c>
      <c r="V1004" s="285">
        <v>1028</v>
      </c>
      <c r="W1004" s="286" t="s">
        <v>816</v>
      </c>
      <c r="X1004" s="286" t="s">
        <v>824</v>
      </c>
      <c r="Y1004" s="257"/>
    </row>
    <row r="1005" spans="1:25" ht="12.75" customHeight="1" x14ac:dyDescent="0.2">
      <c r="A1005" s="229" t="s">
        <v>705</v>
      </c>
      <c r="B1005" s="247"/>
      <c r="C1005" s="280">
        <v>992</v>
      </c>
      <c r="D1005" s="249" t="s">
        <v>2857</v>
      </c>
      <c r="E1005" s="249" t="s">
        <v>2858</v>
      </c>
      <c r="F1005" s="249" t="s">
        <v>819</v>
      </c>
      <c r="G1005" s="281" t="s">
        <v>813</v>
      </c>
      <c r="H1005" s="250">
        <v>102133.21999999999</v>
      </c>
      <c r="I1005" s="250"/>
      <c r="J1005" s="250">
        <v>102202.18979999999</v>
      </c>
      <c r="K1005" s="250"/>
      <c r="L1005" s="250">
        <v>117361.41999999998</v>
      </c>
      <c r="M1005" s="251">
        <f t="shared" si="45"/>
        <v>6.7529252480247098E-4</v>
      </c>
      <c r="N1005" s="251">
        <f t="shared" si="46"/>
        <v>0.14832588450076431</v>
      </c>
      <c r="O1005" s="250">
        <v>119362.04</v>
      </c>
      <c r="P1005" s="251">
        <f t="shared" si="47"/>
        <v>1.7046658092582812E-2</v>
      </c>
      <c r="Q1005" s="251" t="s">
        <v>805</v>
      </c>
      <c r="R1005" s="258"/>
      <c r="S1005" s="258" t="s">
        <v>806</v>
      </c>
      <c r="T1005" s="258" t="s">
        <v>807</v>
      </c>
      <c r="U1005" s="282" t="s">
        <v>814</v>
      </c>
      <c r="V1005" s="285">
        <v>515</v>
      </c>
      <c r="W1005" s="286" t="s">
        <v>824</v>
      </c>
      <c r="X1005" s="286" t="s">
        <v>824</v>
      </c>
      <c r="Y1005" s="257"/>
    </row>
    <row r="1006" spans="1:25" ht="12.75" customHeight="1" x14ac:dyDescent="0.2">
      <c r="A1006" s="229" t="s">
        <v>705</v>
      </c>
      <c r="B1006" s="247"/>
      <c r="C1006" s="280">
        <v>993</v>
      </c>
      <c r="D1006" s="249" t="s">
        <v>2859</v>
      </c>
      <c r="E1006" s="249" t="s">
        <v>2860</v>
      </c>
      <c r="F1006" s="249" t="s">
        <v>847</v>
      </c>
      <c r="G1006" s="297" t="s">
        <v>707</v>
      </c>
      <c r="H1006" s="250">
        <v>0</v>
      </c>
      <c r="I1006" s="250"/>
      <c r="J1006" s="250">
        <v>0</v>
      </c>
      <c r="K1006" s="250"/>
      <c r="L1006" s="250">
        <v>0</v>
      </c>
      <c r="M1006" s="251" t="str">
        <f t="shared" si="45"/>
        <v>NA</v>
      </c>
      <c r="N1006" s="251" t="str">
        <f t="shared" si="46"/>
        <v>NA</v>
      </c>
      <c r="O1006" s="250">
        <v>0</v>
      </c>
      <c r="P1006" s="251" t="str">
        <f t="shared" si="47"/>
        <v>NA</v>
      </c>
      <c r="Q1006" s="298" t="s">
        <v>848</v>
      </c>
      <c r="R1006" s="299" t="s">
        <v>849</v>
      </c>
      <c r="S1006" s="299" t="s">
        <v>832</v>
      </c>
      <c r="T1006" s="299" t="s">
        <v>832</v>
      </c>
      <c r="U1006" s="299" t="s">
        <v>832</v>
      </c>
      <c r="V1006" s="299" t="s">
        <v>832</v>
      </c>
      <c r="W1006" s="299" t="s">
        <v>832</v>
      </c>
      <c r="X1006" s="299" t="s">
        <v>832</v>
      </c>
      <c r="Y1006" s="257"/>
    </row>
    <row r="1007" spans="1:25" ht="12.75" customHeight="1" x14ac:dyDescent="0.2">
      <c r="A1007" s="229" t="s">
        <v>705</v>
      </c>
      <c r="B1007" s="247"/>
      <c r="C1007" s="280">
        <v>994</v>
      </c>
      <c r="D1007" s="249" t="s">
        <v>2861</v>
      </c>
      <c r="E1007" s="249" t="s">
        <v>2862</v>
      </c>
      <c r="F1007" s="249" t="s">
        <v>886</v>
      </c>
      <c r="G1007" s="281" t="s">
        <v>813</v>
      </c>
      <c r="H1007" s="250">
        <v>24634.639999999999</v>
      </c>
      <c r="I1007" s="250"/>
      <c r="J1007" s="250">
        <v>23598.589500000002</v>
      </c>
      <c r="K1007" s="250"/>
      <c r="L1007" s="250">
        <v>33817.61</v>
      </c>
      <c r="M1007" s="251">
        <f t="shared" si="45"/>
        <v>4.2056652745889427E-2</v>
      </c>
      <c r="N1007" s="251">
        <f t="shared" si="46"/>
        <v>0.43303522441457776</v>
      </c>
      <c r="O1007" s="250">
        <v>37647.839999999997</v>
      </c>
      <c r="P1007" s="251">
        <f t="shared" si="47"/>
        <v>0.11326140433933669</v>
      </c>
      <c r="Q1007" s="251" t="s">
        <v>805</v>
      </c>
      <c r="R1007" s="258"/>
      <c r="S1007" s="258" t="s">
        <v>806</v>
      </c>
      <c r="T1007" s="258" t="s">
        <v>807</v>
      </c>
      <c r="U1007" s="282" t="s">
        <v>823</v>
      </c>
      <c r="V1007" s="285">
        <v>824</v>
      </c>
      <c r="W1007" s="286" t="s">
        <v>815</v>
      </c>
      <c r="X1007" s="286" t="s">
        <v>824</v>
      </c>
      <c r="Y1007" s="257"/>
    </row>
    <row r="1008" spans="1:25" ht="12.75" customHeight="1" x14ac:dyDescent="0.2">
      <c r="A1008" s="229" t="s">
        <v>705</v>
      </c>
      <c r="B1008" s="247"/>
      <c r="C1008" s="280">
        <v>995</v>
      </c>
      <c r="D1008" s="249" t="s">
        <v>2863</v>
      </c>
      <c r="E1008" s="249" t="s">
        <v>2864</v>
      </c>
      <c r="F1008" s="249" t="s">
        <v>1227</v>
      </c>
      <c r="G1008" s="297" t="s">
        <v>707</v>
      </c>
      <c r="H1008" s="250">
        <v>0</v>
      </c>
      <c r="I1008" s="250"/>
      <c r="J1008" s="250">
        <v>0</v>
      </c>
      <c r="K1008" s="250"/>
      <c r="L1008" s="250">
        <v>0</v>
      </c>
      <c r="M1008" s="251" t="str">
        <f t="shared" si="45"/>
        <v>NA</v>
      </c>
      <c r="N1008" s="251" t="str">
        <f t="shared" si="46"/>
        <v>NA</v>
      </c>
      <c r="O1008" s="250">
        <v>0</v>
      </c>
      <c r="P1008" s="251" t="str">
        <f t="shared" si="47"/>
        <v>NA</v>
      </c>
      <c r="Q1008" s="298" t="s">
        <v>848</v>
      </c>
      <c r="R1008" s="299" t="s">
        <v>849</v>
      </c>
      <c r="S1008" s="299" t="s">
        <v>832</v>
      </c>
      <c r="T1008" s="299" t="s">
        <v>832</v>
      </c>
      <c r="U1008" s="299" t="s">
        <v>832</v>
      </c>
      <c r="V1008" s="299" t="s">
        <v>832</v>
      </c>
      <c r="W1008" s="299" t="s">
        <v>832</v>
      </c>
      <c r="X1008" s="299" t="s">
        <v>832</v>
      </c>
      <c r="Y1008" s="257"/>
    </row>
    <row r="1009" spans="1:25" ht="12.75" customHeight="1" x14ac:dyDescent="0.2">
      <c r="A1009" s="229" t="s">
        <v>705</v>
      </c>
      <c r="B1009" s="247"/>
      <c r="C1009" s="280">
        <v>996</v>
      </c>
      <c r="D1009" s="249" t="s">
        <v>2865</v>
      </c>
      <c r="E1009" s="249" t="s">
        <v>2866</v>
      </c>
      <c r="F1009" s="249" t="s">
        <v>937</v>
      </c>
      <c r="G1009" s="281" t="s">
        <v>813</v>
      </c>
      <c r="H1009" s="250">
        <v>9765.0799999999981</v>
      </c>
      <c r="I1009" s="250"/>
      <c r="J1009" s="250">
        <v>20017.006100000002</v>
      </c>
      <c r="K1009" s="250"/>
      <c r="L1009" s="250">
        <v>20930.55</v>
      </c>
      <c r="M1009" s="251">
        <f t="shared" si="45"/>
        <v>1.0498558229937702</v>
      </c>
      <c r="N1009" s="251">
        <f t="shared" si="46"/>
        <v>4.5638388450108772E-2</v>
      </c>
      <c r="O1009" s="250">
        <v>21527.62</v>
      </c>
      <c r="P1009" s="251">
        <f t="shared" si="47"/>
        <v>2.8526245129726631E-2</v>
      </c>
      <c r="Q1009" s="251" t="s">
        <v>805</v>
      </c>
      <c r="R1009" s="258"/>
      <c r="S1009" s="258" t="s">
        <v>904</v>
      </c>
      <c r="T1009" s="258" t="s">
        <v>807</v>
      </c>
      <c r="U1009" s="282" t="s">
        <v>814</v>
      </c>
      <c r="V1009" s="285">
        <v>106</v>
      </c>
      <c r="W1009" s="286" t="s">
        <v>824</v>
      </c>
      <c r="X1009" s="286" t="s">
        <v>824</v>
      </c>
      <c r="Y1009" s="257"/>
    </row>
    <row r="1010" spans="1:25" ht="12.75" customHeight="1" x14ac:dyDescent="0.2">
      <c r="A1010" s="229" t="s">
        <v>705</v>
      </c>
      <c r="B1010" s="247"/>
      <c r="C1010" s="280">
        <v>997</v>
      </c>
      <c r="D1010" s="249" t="s">
        <v>2867</v>
      </c>
      <c r="E1010" s="249" t="s">
        <v>2868</v>
      </c>
      <c r="F1010" s="249" t="s">
        <v>1067</v>
      </c>
      <c r="G1010" s="281" t="s">
        <v>804</v>
      </c>
      <c r="H1010" s="250">
        <v>49376.43</v>
      </c>
      <c r="I1010" s="250"/>
      <c r="J1010" s="250">
        <v>47299.829899999997</v>
      </c>
      <c r="K1010" s="250"/>
      <c r="L1010" s="250">
        <v>97954.26999999999</v>
      </c>
      <c r="M1010" s="251">
        <f t="shared" si="45"/>
        <v>4.2056505502726771E-2</v>
      </c>
      <c r="N1010" s="251">
        <f t="shared" si="46"/>
        <v>1.0709222465935337</v>
      </c>
      <c r="O1010" s="250">
        <v>102502.98000000001</v>
      </c>
      <c r="P1010" s="251">
        <f t="shared" si="47"/>
        <v>4.6437077219809011E-2</v>
      </c>
      <c r="Q1010" s="251" t="s">
        <v>805</v>
      </c>
      <c r="R1010" s="258"/>
      <c r="S1010" s="258" t="s">
        <v>806</v>
      </c>
      <c r="T1010" s="258" t="s">
        <v>807</v>
      </c>
      <c r="U1010" s="282" t="s">
        <v>808</v>
      </c>
      <c r="V1010" s="285">
        <v>182</v>
      </c>
      <c r="W1010" s="286" t="s">
        <v>815</v>
      </c>
      <c r="X1010" s="286" t="s">
        <v>816</v>
      </c>
      <c r="Y1010" s="257"/>
    </row>
    <row r="1011" spans="1:25" ht="12.75" customHeight="1" x14ac:dyDescent="0.2">
      <c r="A1011" s="229" t="s">
        <v>705</v>
      </c>
      <c r="B1011" s="247"/>
      <c r="C1011" s="280">
        <v>998</v>
      </c>
      <c r="D1011" s="249" t="s">
        <v>2869</v>
      </c>
      <c r="E1011" s="249" t="s">
        <v>2870</v>
      </c>
      <c r="F1011" s="249" t="s">
        <v>1217</v>
      </c>
      <c r="G1011" s="297" t="s">
        <v>707</v>
      </c>
      <c r="H1011" s="250">
        <v>0</v>
      </c>
      <c r="I1011" s="250"/>
      <c r="J1011" s="250">
        <v>0</v>
      </c>
      <c r="K1011" s="250"/>
      <c r="L1011" s="250">
        <v>0</v>
      </c>
      <c r="M1011" s="251" t="str">
        <f t="shared" si="45"/>
        <v>NA</v>
      </c>
      <c r="N1011" s="251" t="str">
        <f t="shared" si="46"/>
        <v>NA</v>
      </c>
      <c r="O1011" s="250">
        <v>0</v>
      </c>
      <c r="P1011" s="251" t="str">
        <f t="shared" si="47"/>
        <v>NA</v>
      </c>
      <c r="Q1011" s="298" t="s">
        <v>848</v>
      </c>
      <c r="R1011" s="299" t="s">
        <v>849</v>
      </c>
      <c r="S1011" s="299" t="s">
        <v>832</v>
      </c>
      <c r="T1011" s="299" t="s">
        <v>832</v>
      </c>
      <c r="U1011" s="299" t="s">
        <v>832</v>
      </c>
      <c r="V1011" s="299" t="s">
        <v>832</v>
      </c>
      <c r="W1011" s="299" t="s">
        <v>832</v>
      </c>
      <c r="X1011" s="299" t="s">
        <v>832</v>
      </c>
      <c r="Y1011" s="257"/>
    </row>
    <row r="1012" spans="1:25" ht="12.75" customHeight="1" x14ac:dyDescent="0.2">
      <c r="A1012" s="229" t="s">
        <v>705</v>
      </c>
      <c r="B1012" s="247"/>
      <c r="C1012" s="280">
        <v>999</v>
      </c>
      <c r="D1012" s="249" t="s">
        <v>2871</v>
      </c>
      <c r="E1012" s="249" t="s">
        <v>2872</v>
      </c>
      <c r="F1012" s="249" t="s">
        <v>1214</v>
      </c>
      <c r="G1012" s="281" t="s">
        <v>813</v>
      </c>
      <c r="H1012" s="250">
        <v>38617.72</v>
      </c>
      <c r="I1012" s="250"/>
      <c r="J1012" s="250">
        <v>36993.618900000001</v>
      </c>
      <c r="K1012" s="250"/>
      <c r="L1012" s="250">
        <v>38618.339999999997</v>
      </c>
      <c r="M1012" s="251">
        <f t="shared" si="45"/>
        <v>4.2055851562443347E-2</v>
      </c>
      <c r="N1012" s="251">
        <f t="shared" si="46"/>
        <v>4.391895543909588E-2</v>
      </c>
      <c r="O1012" s="250">
        <v>40015.369999999995</v>
      </c>
      <c r="P1012" s="251">
        <f t="shared" si="47"/>
        <v>3.6175299093643046E-2</v>
      </c>
      <c r="Q1012" s="251" t="s">
        <v>805</v>
      </c>
      <c r="R1012" s="258"/>
      <c r="S1012" s="258" t="s">
        <v>806</v>
      </c>
      <c r="T1012" s="299" t="s">
        <v>809</v>
      </c>
      <c r="U1012" s="282" t="s">
        <v>814</v>
      </c>
      <c r="V1012" s="285">
        <v>95</v>
      </c>
      <c r="W1012" s="286" t="s">
        <v>815</v>
      </c>
      <c r="X1012" s="286" t="s">
        <v>816</v>
      </c>
      <c r="Y1012" s="257"/>
    </row>
    <row r="1013" spans="1:25" ht="12.75" customHeight="1" x14ac:dyDescent="0.2">
      <c r="A1013" s="229" t="s">
        <v>705</v>
      </c>
      <c r="B1013" s="247"/>
      <c r="C1013" s="280">
        <v>1000</v>
      </c>
      <c r="D1013" s="249" t="s">
        <v>2873</v>
      </c>
      <c r="E1013" s="249" t="s">
        <v>2874</v>
      </c>
      <c r="F1013" s="249" t="s">
        <v>861</v>
      </c>
      <c r="G1013" s="297" t="s">
        <v>707</v>
      </c>
      <c r="H1013" s="250">
        <v>0</v>
      </c>
      <c r="I1013" s="250"/>
      <c r="J1013" s="250">
        <v>0</v>
      </c>
      <c r="K1013" s="250"/>
      <c r="L1013" s="250">
        <v>0</v>
      </c>
      <c r="M1013" s="251" t="str">
        <f t="shared" si="45"/>
        <v>NA</v>
      </c>
      <c r="N1013" s="251" t="str">
        <f t="shared" si="46"/>
        <v>NA</v>
      </c>
      <c r="O1013" s="250">
        <v>0</v>
      </c>
      <c r="P1013" s="251" t="str">
        <f t="shared" si="47"/>
        <v>NA</v>
      </c>
      <c r="Q1013" s="298" t="s">
        <v>848</v>
      </c>
      <c r="R1013" s="299" t="s">
        <v>849</v>
      </c>
      <c r="S1013" s="299" t="s">
        <v>832</v>
      </c>
      <c r="T1013" s="299" t="s">
        <v>832</v>
      </c>
      <c r="U1013" s="299" t="s">
        <v>832</v>
      </c>
      <c r="V1013" s="299" t="s">
        <v>832</v>
      </c>
      <c r="W1013" s="299" t="s">
        <v>832</v>
      </c>
      <c r="X1013" s="299" t="s">
        <v>832</v>
      </c>
      <c r="Y1013" s="257"/>
    </row>
    <row r="1014" spans="1:25" ht="12.75" customHeight="1" x14ac:dyDescent="0.2">
      <c r="A1014" s="229" t="s">
        <v>705</v>
      </c>
      <c r="B1014" s="247"/>
      <c r="C1014" s="280">
        <v>1001</v>
      </c>
      <c r="D1014" s="249" t="s">
        <v>2875</v>
      </c>
      <c r="E1014" s="249" t="s">
        <v>2876</v>
      </c>
      <c r="F1014" s="249" t="s">
        <v>852</v>
      </c>
      <c r="G1014" s="297" t="s">
        <v>707</v>
      </c>
      <c r="H1014" s="250">
        <v>0</v>
      </c>
      <c r="I1014" s="250"/>
      <c r="J1014" s="250">
        <v>0</v>
      </c>
      <c r="K1014" s="250"/>
      <c r="L1014" s="250">
        <v>0</v>
      </c>
      <c r="M1014" s="251" t="str">
        <f t="shared" si="45"/>
        <v>NA</v>
      </c>
      <c r="N1014" s="251" t="str">
        <f t="shared" si="46"/>
        <v>NA</v>
      </c>
      <c r="O1014" s="250">
        <v>0</v>
      </c>
      <c r="P1014" s="251" t="str">
        <f t="shared" si="47"/>
        <v>NA</v>
      </c>
      <c r="Q1014" s="298" t="s">
        <v>848</v>
      </c>
      <c r="R1014" s="299" t="s">
        <v>849</v>
      </c>
      <c r="S1014" s="299" t="s">
        <v>832</v>
      </c>
      <c r="T1014" s="299" t="s">
        <v>832</v>
      </c>
      <c r="U1014" s="299" t="s">
        <v>832</v>
      </c>
      <c r="V1014" s="299" t="s">
        <v>832</v>
      </c>
      <c r="W1014" s="299" t="s">
        <v>832</v>
      </c>
      <c r="X1014" s="299" t="s">
        <v>832</v>
      </c>
      <c r="Y1014" s="257"/>
    </row>
    <row r="1015" spans="1:25" ht="12.75" customHeight="1" x14ac:dyDescent="0.2">
      <c r="A1015" s="229" t="s">
        <v>705</v>
      </c>
      <c r="B1015" s="247"/>
      <c r="C1015" s="280">
        <v>1002</v>
      </c>
      <c r="D1015" s="249" t="s">
        <v>2877</v>
      </c>
      <c r="E1015" s="249" t="s">
        <v>2876</v>
      </c>
      <c r="F1015" s="249" t="s">
        <v>890</v>
      </c>
      <c r="G1015" s="281" t="s">
        <v>813</v>
      </c>
      <c r="H1015" s="250">
        <v>25255.579999999998</v>
      </c>
      <c r="I1015" s="250"/>
      <c r="J1015" s="250">
        <v>24193.427499999998</v>
      </c>
      <c r="K1015" s="250"/>
      <c r="L1015" s="250">
        <v>35546.57</v>
      </c>
      <c r="M1015" s="251">
        <f t="shared" si="45"/>
        <v>4.2056151551459135E-2</v>
      </c>
      <c r="N1015" s="251">
        <f t="shared" si="46"/>
        <v>0.46926556809695535</v>
      </c>
      <c r="O1015" s="250">
        <v>37065.43</v>
      </c>
      <c r="P1015" s="251">
        <f t="shared" si="47"/>
        <v>4.2728735852713792E-2</v>
      </c>
      <c r="Q1015" s="251" t="s">
        <v>805</v>
      </c>
      <c r="R1015" s="258"/>
      <c r="S1015" s="258" t="s">
        <v>806</v>
      </c>
      <c r="T1015" s="258" t="s">
        <v>807</v>
      </c>
      <c r="U1015" s="282" t="s">
        <v>814</v>
      </c>
      <c r="V1015" s="285">
        <v>114</v>
      </c>
      <c r="W1015" s="286" t="s">
        <v>816</v>
      </c>
      <c r="X1015" s="286" t="s">
        <v>816</v>
      </c>
      <c r="Y1015" s="257"/>
    </row>
    <row r="1016" spans="1:25" ht="12.75" customHeight="1" x14ac:dyDescent="0.2">
      <c r="A1016" s="229" t="s">
        <v>705</v>
      </c>
      <c r="B1016" s="247"/>
      <c r="C1016" s="280">
        <v>1003</v>
      </c>
      <c r="D1016" s="249" t="s">
        <v>2878</v>
      </c>
      <c r="E1016" s="249" t="s">
        <v>2879</v>
      </c>
      <c r="F1016" s="249" t="s">
        <v>877</v>
      </c>
      <c r="G1016" s="281" t="s">
        <v>813</v>
      </c>
      <c r="H1016" s="250">
        <v>321502.36</v>
      </c>
      <c r="I1016" s="250"/>
      <c r="J1016" s="250">
        <v>307981.21879999997</v>
      </c>
      <c r="K1016" s="250"/>
      <c r="L1016" s="250">
        <v>321592.71999999997</v>
      </c>
      <c r="M1016" s="251">
        <f t="shared" si="45"/>
        <v>4.2056118032850559E-2</v>
      </c>
      <c r="N1016" s="251">
        <f t="shared" si="46"/>
        <v>4.4195880687254427E-2</v>
      </c>
      <c r="O1016" s="250">
        <v>331238.19</v>
      </c>
      <c r="P1016" s="251">
        <f t="shared" si="47"/>
        <v>2.9992812026341988E-2</v>
      </c>
      <c r="Q1016" s="251" t="s">
        <v>805</v>
      </c>
      <c r="R1016" s="258"/>
      <c r="S1016" s="258" t="s">
        <v>806</v>
      </c>
      <c r="T1016" s="258" t="s">
        <v>807</v>
      </c>
      <c r="U1016" s="282" t="s">
        <v>823</v>
      </c>
      <c r="V1016" s="285">
        <v>824</v>
      </c>
      <c r="W1016" s="286" t="s">
        <v>815</v>
      </c>
      <c r="X1016" s="286" t="s">
        <v>816</v>
      </c>
      <c r="Y1016" s="257"/>
    </row>
    <row r="1017" spans="1:25" ht="12.75" customHeight="1" x14ac:dyDescent="0.2">
      <c r="A1017" s="229" t="s">
        <v>705</v>
      </c>
      <c r="B1017" s="247"/>
      <c r="C1017" s="280">
        <v>1004</v>
      </c>
      <c r="D1017" s="249" t="s">
        <v>2880</v>
      </c>
      <c r="E1017" s="249" t="s">
        <v>2881</v>
      </c>
      <c r="F1017" s="249" t="s">
        <v>852</v>
      </c>
      <c r="G1017" s="297" t="s">
        <v>707</v>
      </c>
      <c r="H1017" s="250">
        <v>0</v>
      </c>
      <c r="I1017" s="250"/>
      <c r="J1017" s="250">
        <v>0</v>
      </c>
      <c r="K1017" s="250"/>
      <c r="L1017" s="250">
        <v>0</v>
      </c>
      <c r="M1017" s="251" t="str">
        <f t="shared" si="45"/>
        <v>NA</v>
      </c>
      <c r="N1017" s="251" t="str">
        <f t="shared" si="46"/>
        <v>NA</v>
      </c>
      <c r="O1017" s="250">
        <v>0</v>
      </c>
      <c r="P1017" s="251" t="str">
        <f t="shared" si="47"/>
        <v>NA</v>
      </c>
      <c r="Q1017" s="298" t="s">
        <v>848</v>
      </c>
      <c r="R1017" s="299" t="s">
        <v>849</v>
      </c>
      <c r="S1017" s="299" t="s">
        <v>832</v>
      </c>
      <c r="T1017" s="299" t="s">
        <v>832</v>
      </c>
      <c r="U1017" s="299" t="s">
        <v>832</v>
      </c>
      <c r="V1017" s="299" t="s">
        <v>832</v>
      </c>
      <c r="W1017" s="299" t="s">
        <v>832</v>
      </c>
      <c r="X1017" s="299" t="s">
        <v>832</v>
      </c>
      <c r="Y1017" s="257"/>
    </row>
    <row r="1018" spans="1:25" ht="12.75" customHeight="1" x14ac:dyDescent="0.2">
      <c r="A1018" s="229" t="s">
        <v>705</v>
      </c>
      <c r="B1018" s="247"/>
      <c r="C1018" s="280">
        <v>1005</v>
      </c>
      <c r="D1018" s="249" t="s">
        <v>2882</v>
      </c>
      <c r="E1018" s="249" t="s">
        <v>2883</v>
      </c>
      <c r="F1018" s="249" t="s">
        <v>819</v>
      </c>
      <c r="G1018" s="281" t="s">
        <v>813</v>
      </c>
      <c r="H1018" s="250">
        <v>19651.509999999998</v>
      </c>
      <c r="I1018" s="250"/>
      <c r="J1018" s="250">
        <v>46631.612200000003</v>
      </c>
      <c r="K1018" s="250"/>
      <c r="L1018" s="250">
        <v>51692.959999999999</v>
      </c>
      <c r="M1018" s="251">
        <f t="shared" si="45"/>
        <v>1.3729276885084152</v>
      </c>
      <c r="N1018" s="251">
        <f t="shared" si="46"/>
        <v>0.108538983775474</v>
      </c>
      <c r="O1018" s="250">
        <v>53253.229999999996</v>
      </c>
      <c r="P1018" s="251">
        <f t="shared" si="47"/>
        <v>3.0183413756921577E-2</v>
      </c>
      <c r="Q1018" s="251" t="s">
        <v>805</v>
      </c>
      <c r="R1018" s="258"/>
      <c r="S1018" s="258" t="s">
        <v>806</v>
      </c>
      <c r="T1018" s="258" t="s">
        <v>807</v>
      </c>
      <c r="U1018" s="282" t="s">
        <v>814</v>
      </c>
      <c r="V1018" s="285">
        <v>514</v>
      </c>
      <c r="W1018" s="286" t="s">
        <v>824</v>
      </c>
      <c r="X1018" s="286" t="s">
        <v>824</v>
      </c>
      <c r="Y1018" s="257"/>
    </row>
    <row r="1019" spans="1:25" ht="12.75" customHeight="1" x14ac:dyDescent="0.2">
      <c r="A1019" s="229" t="s">
        <v>705</v>
      </c>
      <c r="B1019" s="247"/>
      <c r="C1019" s="280">
        <v>1006</v>
      </c>
      <c r="D1019" s="249" t="s">
        <v>2884</v>
      </c>
      <c r="E1019" s="249" t="s">
        <v>2885</v>
      </c>
      <c r="F1019" s="249" t="s">
        <v>1217</v>
      </c>
      <c r="G1019" s="297" t="s">
        <v>707</v>
      </c>
      <c r="H1019" s="250">
        <v>0</v>
      </c>
      <c r="I1019" s="250"/>
      <c r="J1019" s="250">
        <v>0</v>
      </c>
      <c r="K1019" s="250"/>
      <c r="L1019" s="250">
        <v>0</v>
      </c>
      <c r="M1019" s="251" t="str">
        <f t="shared" si="45"/>
        <v>NA</v>
      </c>
      <c r="N1019" s="251" t="str">
        <f t="shared" si="46"/>
        <v>NA</v>
      </c>
      <c r="O1019" s="250">
        <v>0</v>
      </c>
      <c r="P1019" s="251" t="str">
        <f t="shared" si="47"/>
        <v>NA</v>
      </c>
      <c r="Q1019" s="298" t="s">
        <v>848</v>
      </c>
      <c r="R1019" s="299" t="s">
        <v>849</v>
      </c>
      <c r="S1019" s="299" t="s">
        <v>832</v>
      </c>
      <c r="T1019" s="299" t="s">
        <v>832</v>
      </c>
      <c r="U1019" s="299" t="s">
        <v>832</v>
      </c>
      <c r="V1019" s="299" t="s">
        <v>832</v>
      </c>
      <c r="W1019" s="299" t="s">
        <v>832</v>
      </c>
      <c r="X1019" s="299" t="s">
        <v>832</v>
      </c>
      <c r="Y1019" s="257"/>
    </row>
    <row r="1020" spans="1:25" ht="12.75" customHeight="1" x14ac:dyDescent="0.2">
      <c r="A1020" s="229" t="s">
        <v>705</v>
      </c>
      <c r="B1020" s="247"/>
      <c r="C1020" s="280">
        <v>1007</v>
      </c>
      <c r="D1020" s="249" t="s">
        <v>2886</v>
      </c>
      <c r="E1020" s="249" t="s">
        <v>2887</v>
      </c>
      <c r="F1020" s="249" t="s">
        <v>1217</v>
      </c>
      <c r="G1020" s="297" t="s">
        <v>707</v>
      </c>
      <c r="H1020" s="250">
        <v>0</v>
      </c>
      <c r="I1020" s="250"/>
      <c r="J1020" s="250">
        <v>0</v>
      </c>
      <c r="K1020" s="250"/>
      <c r="L1020" s="250">
        <v>0</v>
      </c>
      <c r="M1020" s="251" t="str">
        <f t="shared" si="45"/>
        <v>NA</v>
      </c>
      <c r="N1020" s="251" t="str">
        <f t="shared" si="46"/>
        <v>NA</v>
      </c>
      <c r="O1020" s="250">
        <v>0</v>
      </c>
      <c r="P1020" s="251" t="str">
        <f t="shared" si="47"/>
        <v>NA</v>
      </c>
      <c r="Q1020" s="298" t="s">
        <v>848</v>
      </c>
      <c r="R1020" s="299" t="s">
        <v>849</v>
      </c>
      <c r="S1020" s="299" t="s">
        <v>832</v>
      </c>
      <c r="T1020" s="299" t="s">
        <v>832</v>
      </c>
      <c r="U1020" s="299" t="s">
        <v>832</v>
      </c>
      <c r="V1020" s="283" t="s">
        <v>809</v>
      </c>
      <c r="W1020" s="284" t="s">
        <v>809</v>
      </c>
      <c r="X1020" s="284" t="s">
        <v>809</v>
      </c>
      <c r="Y1020" s="257"/>
    </row>
    <row r="1021" spans="1:25" ht="12.75" customHeight="1" x14ac:dyDescent="0.2">
      <c r="A1021" s="229" t="s">
        <v>705</v>
      </c>
      <c r="B1021" s="247"/>
      <c r="C1021" s="280">
        <v>1008</v>
      </c>
      <c r="D1021" s="249" t="s">
        <v>2888</v>
      </c>
      <c r="E1021" s="249" t="s">
        <v>2889</v>
      </c>
      <c r="F1021" s="249" t="s">
        <v>812</v>
      </c>
      <c r="G1021" s="281" t="s">
        <v>813</v>
      </c>
      <c r="H1021" s="250">
        <v>70683.98</v>
      </c>
      <c r="I1021" s="250"/>
      <c r="J1021" s="250">
        <v>67007.354800000001</v>
      </c>
      <c r="K1021" s="250"/>
      <c r="L1021" s="250">
        <v>70003.570000000007</v>
      </c>
      <c r="M1021" s="251">
        <f t="shared" si="45"/>
        <v>5.2014971426340102E-2</v>
      </c>
      <c r="N1021" s="251">
        <f t="shared" si="46"/>
        <v>4.4714721375630338E-2</v>
      </c>
      <c r="O1021" s="250">
        <v>78573.649999999994</v>
      </c>
      <c r="P1021" s="251">
        <f t="shared" si="47"/>
        <v>0.12242347068870897</v>
      </c>
      <c r="Q1021" s="251" t="s">
        <v>805</v>
      </c>
      <c r="R1021" s="258"/>
      <c r="S1021" s="258" t="s">
        <v>904</v>
      </c>
      <c r="T1021" s="258" t="s">
        <v>807</v>
      </c>
      <c r="U1021" s="282" t="s">
        <v>814</v>
      </c>
      <c r="V1021" s="285">
        <v>506</v>
      </c>
      <c r="W1021" s="286" t="s">
        <v>824</v>
      </c>
      <c r="X1021" s="286" t="s">
        <v>824</v>
      </c>
      <c r="Y1021" s="257"/>
    </row>
    <row r="1022" spans="1:25" ht="12.75" customHeight="1" x14ac:dyDescent="0.2">
      <c r="A1022" s="229" t="s">
        <v>705</v>
      </c>
      <c r="B1022" s="247"/>
      <c r="C1022" s="280">
        <v>1009</v>
      </c>
      <c r="D1022" s="249" t="s">
        <v>2890</v>
      </c>
      <c r="E1022" s="249" t="s">
        <v>2891</v>
      </c>
      <c r="F1022" s="249" t="s">
        <v>2892</v>
      </c>
      <c r="G1022" s="297" t="s">
        <v>707</v>
      </c>
      <c r="H1022" s="250">
        <v>0</v>
      </c>
      <c r="I1022" s="250"/>
      <c r="J1022" s="250">
        <v>0</v>
      </c>
      <c r="K1022" s="250"/>
      <c r="L1022" s="250">
        <v>0</v>
      </c>
      <c r="M1022" s="251" t="str">
        <f t="shared" si="45"/>
        <v>NA</v>
      </c>
      <c r="N1022" s="251" t="str">
        <f t="shared" si="46"/>
        <v>NA</v>
      </c>
      <c r="O1022" s="250">
        <v>0</v>
      </c>
      <c r="P1022" s="251" t="str">
        <f t="shared" si="47"/>
        <v>NA</v>
      </c>
      <c r="Q1022" s="298" t="s">
        <v>848</v>
      </c>
      <c r="R1022" s="299" t="s">
        <v>849</v>
      </c>
      <c r="S1022" s="299" t="s">
        <v>832</v>
      </c>
      <c r="T1022" s="299" t="s">
        <v>832</v>
      </c>
      <c r="U1022" s="299" t="s">
        <v>832</v>
      </c>
      <c r="V1022" s="299" t="s">
        <v>832</v>
      </c>
      <c r="W1022" s="299" t="s">
        <v>832</v>
      </c>
      <c r="X1022" s="299" t="s">
        <v>832</v>
      </c>
      <c r="Y1022" s="257"/>
    </row>
    <row r="1023" spans="1:25" ht="12.75" customHeight="1" x14ac:dyDescent="0.2">
      <c r="A1023" s="229" t="s">
        <v>705</v>
      </c>
      <c r="B1023" s="247"/>
      <c r="C1023" s="280">
        <v>1010</v>
      </c>
      <c r="D1023" s="249" t="s">
        <v>2893</v>
      </c>
      <c r="E1023" s="249" t="s">
        <v>2894</v>
      </c>
      <c r="F1023" s="249" t="s">
        <v>847</v>
      </c>
      <c r="G1023" s="297" t="s">
        <v>707</v>
      </c>
      <c r="H1023" s="250">
        <v>0</v>
      </c>
      <c r="I1023" s="250"/>
      <c r="J1023" s="250">
        <v>0</v>
      </c>
      <c r="K1023" s="250"/>
      <c r="L1023" s="250">
        <v>0</v>
      </c>
      <c r="M1023" s="251" t="str">
        <f t="shared" si="45"/>
        <v>NA</v>
      </c>
      <c r="N1023" s="251" t="str">
        <f t="shared" si="46"/>
        <v>NA</v>
      </c>
      <c r="O1023" s="250">
        <v>0</v>
      </c>
      <c r="P1023" s="251" t="str">
        <f t="shared" si="47"/>
        <v>NA</v>
      </c>
      <c r="Q1023" s="298" t="s">
        <v>848</v>
      </c>
      <c r="R1023" s="299" t="s">
        <v>849</v>
      </c>
      <c r="S1023" s="299" t="s">
        <v>832</v>
      </c>
      <c r="T1023" s="299" t="s">
        <v>832</v>
      </c>
      <c r="U1023" s="299" t="s">
        <v>832</v>
      </c>
      <c r="V1023" s="299" t="s">
        <v>832</v>
      </c>
      <c r="W1023" s="299" t="s">
        <v>832</v>
      </c>
      <c r="X1023" s="299" t="s">
        <v>832</v>
      </c>
      <c r="Y1023" s="257"/>
    </row>
    <row r="1024" spans="1:25" ht="12.75" customHeight="1" x14ac:dyDescent="0.2">
      <c r="A1024" s="229" t="s">
        <v>705</v>
      </c>
      <c r="B1024" s="247"/>
      <c r="C1024" s="280">
        <v>1011</v>
      </c>
      <c r="D1024" s="249" t="s">
        <v>2895</v>
      </c>
      <c r="E1024" s="249" t="s">
        <v>2896</v>
      </c>
      <c r="F1024" s="249" t="s">
        <v>911</v>
      </c>
      <c r="G1024" s="281" t="s">
        <v>804</v>
      </c>
      <c r="H1024" s="250">
        <v>95860.61</v>
      </c>
      <c r="I1024" s="250"/>
      <c r="J1024" s="250">
        <v>91829.1</v>
      </c>
      <c r="K1024" s="250"/>
      <c r="L1024" s="250">
        <v>95861.7</v>
      </c>
      <c r="M1024" s="251">
        <f t="shared" si="45"/>
        <v>4.2055960211394385E-2</v>
      </c>
      <c r="N1024" s="251">
        <f t="shared" si="46"/>
        <v>4.3914184065835242E-2</v>
      </c>
      <c r="O1024" s="250">
        <v>100502.6</v>
      </c>
      <c r="P1024" s="251">
        <f t="shared" si="47"/>
        <v>4.8412452522749012E-2</v>
      </c>
      <c r="Q1024" s="251" t="s">
        <v>805</v>
      </c>
      <c r="R1024" s="258"/>
      <c r="S1024" s="258" t="s">
        <v>806</v>
      </c>
      <c r="T1024" s="299" t="s">
        <v>809</v>
      </c>
      <c r="U1024" s="282" t="s">
        <v>808</v>
      </c>
      <c r="V1024" s="285">
        <v>304</v>
      </c>
      <c r="W1024" s="286" t="s">
        <v>912</v>
      </c>
      <c r="X1024" s="286" t="s">
        <v>815</v>
      </c>
      <c r="Y1024" s="257"/>
    </row>
    <row r="1025" spans="1:25" ht="12.75" customHeight="1" x14ac:dyDescent="0.2">
      <c r="A1025" s="229" t="s">
        <v>705</v>
      </c>
      <c r="B1025" s="247"/>
      <c r="C1025" s="280">
        <v>1012</v>
      </c>
      <c r="D1025" s="249" t="s">
        <v>2897</v>
      </c>
      <c r="E1025" s="249" t="s">
        <v>2898</v>
      </c>
      <c r="F1025" s="249" t="s">
        <v>1002</v>
      </c>
      <c r="G1025" s="297" t="s">
        <v>707</v>
      </c>
      <c r="H1025" s="250">
        <v>0</v>
      </c>
      <c r="I1025" s="250"/>
      <c r="J1025" s="250">
        <v>0</v>
      </c>
      <c r="K1025" s="250"/>
      <c r="L1025" s="250">
        <v>0</v>
      </c>
      <c r="M1025" s="251" t="str">
        <f t="shared" si="45"/>
        <v>NA</v>
      </c>
      <c r="N1025" s="251" t="str">
        <f t="shared" si="46"/>
        <v>NA</v>
      </c>
      <c r="O1025" s="250">
        <v>0</v>
      </c>
      <c r="P1025" s="251" t="str">
        <f t="shared" si="47"/>
        <v>NA</v>
      </c>
      <c r="Q1025" s="298" t="s">
        <v>848</v>
      </c>
      <c r="R1025" s="299" t="s">
        <v>849</v>
      </c>
      <c r="S1025" s="299" t="s">
        <v>809</v>
      </c>
      <c r="T1025" s="299" t="s">
        <v>809</v>
      </c>
      <c r="U1025" s="299" t="s">
        <v>832</v>
      </c>
      <c r="V1025" s="283" t="s">
        <v>809</v>
      </c>
      <c r="W1025" s="284" t="s">
        <v>809</v>
      </c>
      <c r="X1025" s="284" t="s">
        <v>809</v>
      </c>
      <c r="Y1025" s="257"/>
    </row>
    <row r="1026" spans="1:25" ht="12.75" customHeight="1" x14ac:dyDescent="0.2">
      <c r="A1026" s="229" t="s">
        <v>705</v>
      </c>
      <c r="B1026" s="247"/>
      <c r="C1026" s="280">
        <v>1013</v>
      </c>
      <c r="D1026" s="249" t="s">
        <v>2899</v>
      </c>
      <c r="E1026" s="249" t="s">
        <v>2900</v>
      </c>
      <c r="F1026" s="249" t="s">
        <v>819</v>
      </c>
      <c r="G1026" s="281" t="s">
        <v>813</v>
      </c>
      <c r="H1026" s="250">
        <v>618048.47</v>
      </c>
      <c r="I1026" s="250"/>
      <c r="J1026" s="250">
        <v>547520.82459999993</v>
      </c>
      <c r="K1026" s="250"/>
      <c r="L1026" s="250">
        <v>520350.32000000007</v>
      </c>
      <c r="M1026" s="251">
        <f t="shared" si="45"/>
        <v>0.11411345359369636</v>
      </c>
      <c r="N1026" s="251">
        <f t="shared" si="46"/>
        <v>4.9624604908589026E-2</v>
      </c>
      <c r="O1026" s="250">
        <v>537638.37000000011</v>
      </c>
      <c r="P1026" s="251">
        <f t="shared" si="47"/>
        <v>3.3223867336143936E-2</v>
      </c>
      <c r="Q1026" s="251" t="s">
        <v>805</v>
      </c>
      <c r="R1026" s="258"/>
      <c r="S1026" s="258" t="s">
        <v>806</v>
      </c>
      <c r="T1026" s="258" t="s">
        <v>908</v>
      </c>
      <c r="U1026" s="282" t="s">
        <v>823</v>
      </c>
      <c r="V1026" s="285">
        <v>1507</v>
      </c>
      <c r="W1026" s="286" t="s">
        <v>824</v>
      </c>
      <c r="X1026" s="286" t="s">
        <v>824</v>
      </c>
      <c r="Y1026" s="257"/>
    </row>
    <row r="1027" spans="1:25" ht="12.75" customHeight="1" x14ac:dyDescent="0.2">
      <c r="A1027" s="229" t="s">
        <v>705</v>
      </c>
      <c r="B1027" s="247"/>
      <c r="C1027" s="280">
        <v>1014</v>
      </c>
      <c r="D1027" s="249" t="s">
        <v>2901</v>
      </c>
      <c r="E1027" s="249" t="s">
        <v>2902</v>
      </c>
      <c r="F1027" s="249" t="s">
        <v>837</v>
      </c>
      <c r="G1027" s="281" t="s">
        <v>813</v>
      </c>
      <c r="H1027" s="250">
        <v>399815.11000000004</v>
      </c>
      <c r="I1027" s="250"/>
      <c r="J1027" s="250">
        <v>360691.47109999997</v>
      </c>
      <c r="K1027" s="250"/>
      <c r="L1027" s="250">
        <v>376532.32</v>
      </c>
      <c r="M1027" s="251">
        <f t="shared" si="45"/>
        <v>9.785432796674462E-2</v>
      </c>
      <c r="N1027" s="251">
        <f t="shared" si="46"/>
        <v>4.3918002418216986E-2</v>
      </c>
      <c r="O1027" s="250">
        <v>408444.31999999995</v>
      </c>
      <c r="P1027" s="251">
        <f t="shared" si="47"/>
        <v>8.4752352732960459E-2</v>
      </c>
      <c r="Q1027" s="251" t="s">
        <v>805</v>
      </c>
      <c r="R1027" s="258"/>
      <c r="S1027" s="258" t="s">
        <v>806</v>
      </c>
      <c r="T1027" s="258" t="s">
        <v>807</v>
      </c>
      <c r="U1027" s="282" t="s">
        <v>814</v>
      </c>
      <c r="V1027" s="285">
        <v>509</v>
      </c>
      <c r="W1027" s="286" t="s">
        <v>824</v>
      </c>
      <c r="X1027" s="286" t="s">
        <v>824</v>
      </c>
      <c r="Y1027" s="257"/>
    </row>
    <row r="1028" spans="1:25" ht="12.75" customHeight="1" x14ac:dyDescent="0.2">
      <c r="A1028" s="229" t="s">
        <v>705</v>
      </c>
      <c r="B1028" s="247"/>
      <c r="C1028" s="280">
        <v>1015</v>
      </c>
      <c r="D1028" s="249" t="s">
        <v>2903</v>
      </c>
      <c r="E1028" s="249" t="s">
        <v>2904</v>
      </c>
      <c r="F1028" s="249" t="s">
        <v>858</v>
      </c>
      <c r="G1028" s="281" t="s">
        <v>813</v>
      </c>
      <c r="H1028" s="250">
        <v>61036.939999999995</v>
      </c>
      <c r="I1028" s="250"/>
      <c r="J1028" s="250">
        <v>41046.303200000002</v>
      </c>
      <c r="K1028" s="250"/>
      <c r="L1028" s="250">
        <v>43503.5</v>
      </c>
      <c r="M1028" s="251">
        <f t="shared" si="45"/>
        <v>0.3275170216593426</v>
      </c>
      <c r="N1028" s="251">
        <f t="shared" si="46"/>
        <v>5.9864022054000661E-2</v>
      </c>
      <c r="O1028" s="250">
        <v>44283.94</v>
      </c>
      <c r="P1028" s="251">
        <f t="shared" si="47"/>
        <v>1.7939706000666668E-2</v>
      </c>
      <c r="Q1028" s="251" t="s">
        <v>805</v>
      </c>
      <c r="R1028" s="258"/>
      <c r="S1028" s="258" t="s">
        <v>904</v>
      </c>
      <c r="T1028" s="258" t="s">
        <v>807</v>
      </c>
      <c r="U1028" s="282" t="s">
        <v>814</v>
      </c>
      <c r="V1028" s="285">
        <v>106</v>
      </c>
      <c r="W1028" s="286" t="s">
        <v>824</v>
      </c>
      <c r="X1028" s="286" t="s">
        <v>824</v>
      </c>
      <c r="Y1028" s="257"/>
    </row>
    <row r="1029" spans="1:25" ht="12.75" customHeight="1" x14ac:dyDescent="0.2">
      <c r="A1029" s="229" t="s">
        <v>705</v>
      </c>
      <c r="B1029" s="247"/>
      <c r="C1029" s="280">
        <v>1016</v>
      </c>
      <c r="D1029" s="249" t="s">
        <v>2905</v>
      </c>
      <c r="E1029" s="249" t="s">
        <v>2906</v>
      </c>
      <c r="F1029" s="249" t="s">
        <v>931</v>
      </c>
      <c r="G1029" s="281" t="s">
        <v>813</v>
      </c>
      <c r="H1029" s="250">
        <v>76509.56</v>
      </c>
      <c r="I1029" s="250"/>
      <c r="J1029" s="250">
        <v>73291.862399999998</v>
      </c>
      <c r="K1029" s="250"/>
      <c r="L1029" s="250">
        <v>82243.11</v>
      </c>
      <c r="M1029" s="251">
        <f t="shared" si="45"/>
        <v>4.2056150891470287E-2</v>
      </c>
      <c r="N1029" s="251">
        <f t="shared" si="46"/>
        <v>0.12213153420972425</v>
      </c>
      <c r="O1029" s="250">
        <v>89165.23</v>
      </c>
      <c r="P1029" s="251">
        <f t="shared" si="47"/>
        <v>8.4166564226474352E-2</v>
      </c>
      <c r="Q1029" s="251" t="s">
        <v>805</v>
      </c>
      <c r="R1029" s="258"/>
      <c r="S1029" s="258" t="s">
        <v>806</v>
      </c>
      <c r="T1029" s="258" t="s">
        <v>807</v>
      </c>
      <c r="U1029" s="282" t="s">
        <v>823</v>
      </c>
      <c r="V1029" s="285">
        <v>824</v>
      </c>
      <c r="W1029" s="286" t="s">
        <v>816</v>
      </c>
      <c r="X1029" s="286" t="s">
        <v>816</v>
      </c>
      <c r="Y1029" s="257"/>
    </row>
    <row r="1030" spans="1:25" ht="12.75" customHeight="1" x14ac:dyDescent="0.2">
      <c r="A1030" s="229" t="s">
        <v>705</v>
      </c>
      <c r="B1030" s="247"/>
      <c r="C1030" s="280">
        <v>1017</v>
      </c>
      <c r="D1030" s="249" t="s">
        <v>2907</v>
      </c>
      <c r="E1030" s="249" t="s">
        <v>2908</v>
      </c>
      <c r="F1030" s="249" t="s">
        <v>937</v>
      </c>
      <c r="G1030" s="281" t="s">
        <v>813</v>
      </c>
      <c r="H1030" s="250">
        <v>284819.46999999997</v>
      </c>
      <c r="I1030" s="250"/>
      <c r="J1030" s="250">
        <v>262985.60900000005</v>
      </c>
      <c r="K1030" s="250"/>
      <c r="L1030" s="250">
        <v>274534.71999999997</v>
      </c>
      <c r="M1030" s="251">
        <f t="shared" si="45"/>
        <v>7.6658597110653703E-2</v>
      </c>
      <c r="N1030" s="251">
        <f t="shared" si="46"/>
        <v>4.3915372570823501E-2</v>
      </c>
      <c r="O1030" s="250">
        <v>289450.96000000008</v>
      </c>
      <c r="P1030" s="251">
        <f t="shared" si="47"/>
        <v>5.4332799873182194E-2</v>
      </c>
      <c r="Q1030" s="251" t="s">
        <v>805</v>
      </c>
      <c r="R1030" s="258"/>
      <c r="S1030" s="258" t="s">
        <v>806</v>
      </c>
      <c r="T1030" s="299" t="s">
        <v>809</v>
      </c>
      <c r="U1030" s="282" t="s">
        <v>823</v>
      </c>
      <c r="V1030" s="285">
        <v>824</v>
      </c>
      <c r="W1030" s="286" t="s">
        <v>816</v>
      </c>
      <c r="X1030" s="286" t="s">
        <v>824</v>
      </c>
      <c r="Y1030" s="257"/>
    </row>
    <row r="1031" spans="1:25" ht="12.75" customHeight="1" x14ac:dyDescent="0.2">
      <c r="A1031" s="229" t="s">
        <v>705</v>
      </c>
      <c r="B1031" s="247"/>
      <c r="C1031" s="280">
        <v>1018</v>
      </c>
      <c r="D1031" s="249" t="s">
        <v>2909</v>
      </c>
      <c r="E1031" s="249" t="s">
        <v>2910</v>
      </c>
      <c r="F1031" s="249" t="s">
        <v>877</v>
      </c>
      <c r="G1031" s="281" t="s">
        <v>813</v>
      </c>
      <c r="H1031" s="250">
        <v>100122.86000000002</v>
      </c>
      <c r="I1031" s="250"/>
      <c r="J1031" s="250">
        <v>95912.098200000008</v>
      </c>
      <c r="K1031" s="250"/>
      <c r="L1031" s="250">
        <v>100119.93</v>
      </c>
      <c r="M1031" s="251">
        <f t="shared" si="45"/>
        <v>4.2055948062210836E-2</v>
      </c>
      <c r="N1031" s="251">
        <f t="shared" si="46"/>
        <v>4.3871752145653559E-2</v>
      </c>
      <c r="O1031" s="250">
        <v>103750.09999999999</v>
      </c>
      <c r="P1031" s="251">
        <f t="shared" si="47"/>
        <v>3.6258215522124299E-2</v>
      </c>
      <c r="Q1031" s="251" t="s">
        <v>805</v>
      </c>
      <c r="R1031" s="258"/>
      <c r="S1031" s="258" t="s">
        <v>806</v>
      </c>
      <c r="T1031" s="258" t="s">
        <v>807</v>
      </c>
      <c r="U1031" s="282" t="s">
        <v>814</v>
      </c>
      <c r="V1031" s="285">
        <v>386</v>
      </c>
      <c r="W1031" s="286" t="s">
        <v>815</v>
      </c>
      <c r="X1031" s="286" t="s">
        <v>816</v>
      </c>
      <c r="Y1031" s="257"/>
    </row>
    <row r="1032" spans="1:25" ht="12.75" customHeight="1" x14ac:dyDescent="0.2">
      <c r="A1032" s="229" t="s">
        <v>705</v>
      </c>
      <c r="B1032" s="247"/>
      <c r="C1032" s="280">
        <v>1019</v>
      </c>
      <c r="D1032" s="249" t="s">
        <v>2911</v>
      </c>
      <c r="E1032" s="249" t="s">
        <v>2912</v>
      </c>
      <c r="F1032" s="249" t="s">
        <v>858</v>
      </c>
      <c r="G1032" s="281" t="s">
        <v>813</v>
      </c>
      <c r="H1032" s="250">
        <v>190316.44</v>
      </c>
      <c r="I1032" s="250"/>
      <c r="J1032" s="250">
        <v>154409.54509999999</v>
      </c>
      <c r="K1032" s="250"/>
      <c r="L1032" s="250">
        <v>102080.79</v>
      </c>
      <c r="M1032" s="251">
        <f t="shared" si="45"/>
        <v>0.18866943339209169</v>
      </c>
      <c r="N1032" s="251">
        <f t="shared" si="46"/>
        <v>0.33889585689868079</v>
      </c>
      <c r="O1032" s="250">
        <v>105129.48</v>
      </c>
      <c r="P1032" s="251">
        <f t="shared" si="47"/>
        <v>2.9865462444011281E-2</v>
      </c>
      <c r="Q1032" s="251" t="s">
        <v>805</v>
      </c>
      <c r="R1032" s="258"/>
      <c r="S1032" s="258" t="s">
        <v>806</v>
      </c>
      <c r="T1032" s="258" t="s">
        <v>807</v>
      </c>
      <c r="U1032" s="282" t="s">
        <v>823</v>
      </c>
      <c r="V1032" s="285">
        <v>821</v>
      </c>
      <c r="W1032" s="286" t="s">
        <v>816</v>
      </c>
      <c r="X1032" s="286" t="s">
        <v>824</v>
      </c>
      <c r="Y1032" s="257"/>
    </row>
    <row r="1033" spans="1:25" ht="12.75" customHeight="1" x14ac:dyDescent="0.2">
      <c r="A1033" s="229" t="s">
        <v>705</v>
      </c>
      <c r="B1033" s="247"/>
      <c r="C1033" s="300">
        <v>1020</v>
      </c>
      <c r="D1033" s="301" t="s">
        <v>2913</v>
      </c>
      <c r="E1033" s="301" t="s">
        <v>2914</v>
      </c>
      <c r="F1033" s="301" t="s">
        <v>877</v>
      </c>
      <c r="G1033" s="302" t="s">
        <v>707</v>
      </c>
      <c r="H1033" s="303">
        <v>0</v>
      </c>
      <c r="I1033" s="303"/>
      <c r="J1033" s="303">
        <v>0</v>
      </c>
      <c r="K1033" s="303"/>
      <c r="L1033" s="303">
        <v>0</v>
      </c>
      <c r="M1033" s="304" t="str">
        <f t="shared" si="45"/>
        <v>NA</v>
      </c>
      <c r="N1033" s="304" t="str">
        <f t="shared" si="46"/>
        <v>NA</v>
      </c>
      <c r="O1033" s="303">
        <v>0</v>
      </c>
      <c r="P1033" s="304" t="str">
        <f t="shared" si="47"/>
        <v>NA</v>
      </c>
      <c r="Q1033" s="304" t="s">
        <v>707</v>
      </c>
      <c r="R1033" s="305" t="s">
        <v>887</v>
      </c>
      <c r="S1033" s="306" t="s">
        <v>832</v>
      </c>
      <c r="T1033" s="306" t="s">
        <v>832</v>
      </c>
      <c r="U1033" s="306" t="s">
        <v>832</v>
      </c>
      <c r="V1033" s="307" t="s">
        <v>809</v>
      </c>
      <c r="W1033" s="308" t="s">
        <v>809</v>
      </c>
      <c r="X1033" s="308" t="s">
        <v>809</v>
      </c>
      <c r="Y1033" s="257"/>
    </row>
    <row r="1034" spans="1:25" ht="12.75" customHeight="1" x14ac:dyDescent="0.2">
      <c r="A1034" s="229" t="s">
        <v>705</v>
      </c>
      <c r="B1034" s="247"/>
      <c r="C1034" s="287">
        <v>1021</v>
      </c>
      <c r="D1034" s="288" t="s">
        <v>2915</v>
      </c>
      <c r="E1034" s="288" t="s">
        <v>2916</v>
      </c>
      <c r="F1034" s="288" t="s">
        <v>1217</v>
      </c>
      <c r="G1034" s="289" t="s">
        <v>707</v>
      </c>
      <c r="H1034" s="290">
        <v>0</v>
      </c>
      <c r="I1034" s="290"/>
      <c r="J1034" s="290">
        <v>0</v>
      </c>
      <c r="K1034" s="290"/>
      <c r="L1034" s="290">
        <v>0</v>
      </c>
      <c r="M1034" s="291" t="str">
        <f t="shared" si="45"/>
        <v>NA</v>
      </c>
      <c r="N1034" s="291" t="str">
        <f t="shared" si="46"/>
        <v>NA</v>
      </c>
      <c r="O1034" s="290">
        <v>0</v>
      </c>
      <c r="P1034" s="291" t="str">
        <f t="shared" si="47"/>
        <v>NA</v>
      </c>
      <c r="Q1034" s="291" t="s">
        <v>707</v>
      </c>
      <c r="R1034" s="292" t="s">
        <v>831</v>
      </c>
      <c r="S1034" s="293" t="s">
        <v>832</v>
      </c>
      <c r="T1034" s="293" t="s">
        <v>832</v>
      </c>
      <c r="U1034" s="293" t="s">
        <v>832</v>
      </c>
      <c r="V1034" s="294" t="s">
        <v>809</v>
      </c>
      <c r="W1034" s="295" t="s">
        <v>809</v>
      </c>
      <c r="X1034" s="295" t="s">
        <v>809</v>
      </c>
      <c r="Y1034" s="257"/>
    </row>
    <row r="1035" spans="1:25" ht="12.75" customHeight="1" x14ac:dyDescent="0.2">
      <c r="A1035" s="229" t="s">
        <v>705</v>
      </c>
      <c r="B1035" s="247"/>
      <c r="C1035" s="280">
        <v>1022</v>
      </c>
      <c r="D1035" s="249" t="s">
        <v>2917</v>
      </c>
      <c r="E1035" s="249" t="s">
        <v>2918</v>
      </c>
      <c r="F1035" s="249" t="s">
        <v>803</v>
      </c>
      <c r="G1035" s="281" t="s">
        <v>804</v>
      </c>
      <c r="H1035" s="250">
        <v>47535.060000000005</v>
      </c>
      <c r="I1035" s="250"/>
      <c r="J1035" s="250">
        <v>45535.919300000001</v>
      </c>
      <c r="K1035" s="250"/>
      <c r="L1035" s="250">
        <v>47535.560000000005</v>
      </c>
      <c r="M1035" s="251">
        <f t="shared" si="45"/>
        <v>4.2056130780102167E-2</v>
      </c>
      <c r="N1035" s="251">
        <f t="shared" si="46"/>
        <v>4.3913480407103661E-2</v>
      </c>
      <c r="O1035" s="250">
        <v>49888.060000000005</v>
      </c>
      <c r="P1035" s="251">
        <f t="shared" si="47"/>
        <v>4.9489266561706644E-2</v>
      </c>
      <c r="Q1035" s="251" t="s">
        <v>805</v>
      </c>
      <c r="R1035" s="258"/>
      <c r="S1035" s="258" t="s">
        <v>806</v>
      </c>
      <c r="T1035" s="299" t="s">
        <v>809</v>
      </c>
      <c r="U1035" s="282" t="s">
        <v>808</v>
      </c>
      <c r="V1035" s="285">
        <v>264</v>
      </c>
      <c r="W1035" s="286" t="s">
        <v>824</v>
      </c>
      <c r="X1035" s="286" t="s">
        <v>824</v>
      </c>
      <c r="Y1035" s="257"/>
    </row>
    <row r="1036" spans="1:25" ht="12.75" customHeight="1" x14ac:dyDescent="0.2">
      <c r="A1036" s="229" t="s">
        <v>705</v>
      </c>
      <c r="B1036" s="247"/>
      <c r="C1036" s="280">
        <v>1023</v>
      </c>
      <c r="D1036" s="249" t="s">
        <v>2919</v>
      </c>
      <c r="E1036" s="249" t="s">
        <v>2920</v>
      </c>
      <c r="F1036" s="249" t="s">
        <v>880</v>
      </c>
      <c r="G1036" s="281" t="s">
        <v>813</v>
      </c>
      <c r="H1036" s="250">
        <v>105710.97</v>
      </c>
      <c r="I1036" s="250"/>
      <c r="J1036" s="250">
        <v>95248.597299999965</v>
      </c>
      <c r="K1036" s="250"/>
      <c r="L1036" s="250">
        <v>99433.059999999983</v>
      </c>
      <c r="M1036" s="251">
        <f t="shared" si="45"/>
        <v>9.8971494632960386E-2</v>
      </c>
      <c r="N1036" s="251">
        <f t="shared" si="46"/>
        <v>4.3932013894340254E-2</v>
      </c>
      <c r="O1036" s="250">
        <v>100605.35999999999</v>
      </c>
      <c r="P1036" s="251">
        <f t="shared" si="47"/>
        <v>1.1789841326416015E-2</v>
      </c>
      <c r="Q1036" s="251" t="s">
        <v>805</v>
      </c>
      <c r="R1036" s="258"/>
      <c r="S1036" s="258" t="s">
        <v>904</v>
      </c>
      <c r="T1036" s="258" t="s">
        <v>807</v>
      </c>
      <c r="U1036" s="282" t="s">
        <v>814</v>
      </c>
      <c r="V1036" s="285">
        <v>255</v>
      </c>
      <c r="W1036" s="286" t="s">
        <v>824</v>
      </c>
      <c r="X1036" s="286" t="s">
        <v>824</v>
      </c>
      <c r="Y1036" s="257"/>
    </row>
    <row r="1037" spans="1:25" ht="12.75" customHeight="1" x14ac:dyDescent="0.2">
      <c r="A1037" s="229" t="s">
        <v>705</v>
      </c>
      <c r="B1037" s="247"/>
      <c r="C1037" s="280">
        <v>1024</v>
      </c>
      <c r="D1037" s="249" t="s">
        <v>2921</v>
      </c>
      <c r="E1037" s="249" t="s">
        <v>2922</v>
      </c>
      <c r="F1037" s="249" t="s">
        <v>1496</v>
      </c>
      <c r="G1037" s="297" t="s">
        <v>707</v>
      </c>
      <c r="H1037" s="250">
        <v>0</v>
      </c>
      <c r="I1037" s="250"/>
      <c r="J1037" s="250">
        <v>0</v>
      </c>
      <c r="K1037" s="250"/>
      <c r="L1037" s="250">
        <v>0</v>
      </c>
      <c r="M1037" s="251" t="str">
        <f t="shared" si="45"/>
        <v>NA</v>
      </c>
      <c r="N1037" s="251" t="str">
        <f t="shared" si="46"/>
        <v>NA</v>
      </c>
      <c r="O1037" s="250">
        <v>0</v>
      </c>
      <c r="P1037" s="251" t="str">
        <f t="shared" si="47"/>
        <v>NA</v>
      </c>
      <c r="Q1037" s="298" t="s">
        <v>848</v>
      </c>
      <c r="R1037" s="299" t="s">
        <v>849</v>
      </c>
      <c r="S1037" s="258" t="s">
        <v>806</v>
      </c>
      <c r="T1037" s="299" t="s">
        <v>809</v>
      </c>
      <c r="U1037" s="299" t="s">
        <v>832</v>
      </c>
      <c r="V1037" s="299" t="s">
        <v>832</v>
      </c>
      <c r="W1037" s="299" t="s">
        <v>832</v>
      </c>
      <c r="X1037" s="299" t="s">
        <v>832</v>
      </c>
      <c r="Y1037" s="257"/>
    </row>
    <row r="1038" spans="1:25" ht="12.75" customHeight="1" x14ac:dyDescent="0.2">
      <c r="A1038" s="229" t="s">
        <v>705</v>
      </c>
      <c r="B1038" s="247"/>
      <c r="C1038" s="280">
        <v>1025</v>
      </c>
      <c r="D1038" s="249" t="s">
        <v>2923</v>
      </c>
      <c r="E1038" s="249" t="s">
        <v>2924</v>
      </c>
      <c r="F1038" s="249" t="s">
        <v>2375</v>
      </c>
      <c r="G1038" s="281" t="s">
        <v>813</v>
      </c>
      <c r="H1038" s="250">
        <v>57065.08</v>
      </c>
      <c r="I1038" s="250"/>
      <c r="J1038" s="250">
        <v>51100.4</v>
      </c>
      <c r="K1038" s="250"/>
      <c r="L1038" s="250">
        <v>50537.68</v>
      </c>
      <c r="M1038" s="251">
        <f t="shared" ref="M1038:M1101" si="48">IF(H1038&gt;0,ABS((J1038-H1038)/H1038),"NA")</f>
        <v>0.10452416784485363</v>
      </c>
      <c r="N1038" s="251">
        <f t="shared" ref="N1038:N1101" si="49">IF(J1038&gt;0,ABS((L1038-J1038)/J1038),"NA")</f>
        <v>1.101204687243155E-2</v>
      </c>
      <c r="O1038" s="250">
        <v>53572.21</v>
      </c>
      <c r="P1038" s="251">
        <f t="shared" ref="P1038:P1101" si="50">IF(L1038&gt;0,ABS((O1038-L1038)/L1038),"NA")</f>
        <v>6.0044901150982766E-2</v>
      </c>
      <c r="Q1038" s="251" t="s">
        <v>805</v>
      </c>
      <c r="R1038" s="258"/>
      <c r="S1038" s="258" t="s">
        <v>806</v>
      </c>
      <c r="T1038" s="258" t="s">
        <v>807</v>
      </c>
      <c r="U1038" s="282" t="s">
        <v>814</v>
      </c>
      <c r="V1038" s="283" t="s">
        <v>809</v>
      </c>
      <c r="W1038" s="284" t="s">
        <v>809</v>
      </c>
      <c r="X1038" s="284" t="s">
        <v>809</v>
      </c>
      <c r="Y1038" s="257"/>
    </row>
    <row r="1039" spans="1:25" ht="12.75" customHeight="1" x14ac:dyDescent="0.2">
      <c r="A1039" s="229" t="s">
        <v>705</v>
      </c>
      <c r="B1039" s="247"/>
      <c r="C1039" s="280">
        <v>1026</v>
      </c>
      <c r="D1039" s="249" t="s">
        <v>2925</v>
      </c>
      <c r="E1039" s="249" t="s">
        <v>2926</v>
      </c>
      <c r="F1039" s="249" t="s">
        <v>931</v>
      </c>
      <c r="G1039" s="281" t="s">
        <v>813</v>
      </c>
      <c r="H1039" s="250">
        <v>117578.92</v>
      </c>
      <c r="I1039" s="250"/>
      <c r="J1039" s="250">
        <v>112634.0094</v>
      </c>
      <c r="K1039" s="250"/>
      <c r="L1039" s="250">
        <v>117580.63</v>
      </c>
      <c r="M1039" s="251">
        <f t="shared" si="48"/>
        <v>4.2056098150927076E-2</v>
      </c>
      <c r="N1039" s="251">
        <f t="shared" si="49"/>
        <v>4.3917646422697701E-2</v>
      </c>
      <c r="O1039" s="250">
        <v>128197.25</v>
      </c>
      <c r="P1039" s="251">
        <f t="shared" si="50"/>
        <v>9.0292253069234232E-2</v>
      </c>
      <c r="Q1039" s="251" t="s">
        <v>805</v>
      </c>
      <c r="R1039" s="258"/>
      <c r="S1039" s="258" t="s">
        <v>806</v>
      </c>
      <c r="T1039" s="299" t="s">
        <v>809</v>
      </c>
      <c r="U1039" s="282" t="s">
        <v>823</v>
      </c>
      <c r="V1039" s="285">
        <v>824</v>
      </c>
      <c r="W1039" s="286" t="s">
        <v>815</v>
      </c>
      <c r="X1039" s="286" t="s">
        <v>815</v>
      </c>
      <c r="Y1039" s="257"/>
    </row>
    <row r="1040" spans="1:25" ht="12.75" customHeight="1" x14ac:dyDescent="0.2">
      <c r="A1040" s="229" t="s">
        <v>705</v>
      </c>
      <c r="B1040" s="247"/>
      <c r="C1040" s="280">
        <v>1027</v>
      </c>
      <c r="D1040" s="249" t="s">
        <v>2927</v>
      </c>
      <c r="E1040" s="249" t="s">
        <v>2928</v>
      </c>
      <c r="F1040" s="249" t="s">
        <v>1123</v>
      </c>
      <c r="G1040" s="297" t="s">
        <v>707</v>
      </c>
      <c r="H1040" s="250">
        <v>0</v>
      </c>
      <c r="I1040" s="250"/>
      <c r="J1040" s="250">
        <v>0</v>
      </c>
      <c r="K1040" s="250"/>
      <c r="L1040" s="250">
        <v>0</v>
      </c>
      <c r="M1040" s="251" t="str">
        <f t="shared" si="48"/>
        <v>NA</v>
      </c>
      <c r="N1040" s="251" t="str">
        <f t="shared" si="49"/>
        <v>NA</v>
      </c>
      <c r="O1040" s="250">
        <v>0</v>
      </c>
      <c r="P1040" s="251" t="str">
        <f t="shared" si="50"/>
        <v>NA</v>
      </c>
      <c r="Q1040" s="298" t="s">
        <v>848</v>
      </c>
      <c r="R1040" s="299" t="s">
        <v>849</v>
      </c>
      <c r="S1040" s="299" t="s">
        <v>832</v>
      </c>
      <c r="T1040" s="299" t="s">
        <v>832</v>
      </c>
      <c r="U1040" s="299" t="s">
        <v>832</v>
      </c>
      <c r="V1040" s="283" t="s">
        <v>809</v>
      </c>
      <c r="W1040" s="284" t="s">
        <v>809</v>
      </c>
      <c r="X1040" s="284" t="s">
        <v>809</v>
      </c>
      <c r="Y1040" s="257"/>
    </row>
    <row r="1041" spans="1:25" ht="12.75" customHeight="1" x14ac:dyDescent="0.2">
      <c r="A1041" s="229" t="s">
        <v>705</v>
      </c>
      <c r="B1041" s="247"/>
      <c r="C1041" s="280">
        <v>1028</v>
      </c>
      <c r="D1041" s="249" t="s">
        <v>2929</v>
      </c>
      <c r="E1041" s="249" t="s">
        <v>2930</v>
      </c>
      <c r="F1041" s="249" t="s">
        <v>1302</v>
      </c>
      <c r="G1041" s="281" t="s">
        <v>813</v>
      </c>
      <c r="H1041" s="250">
        <v>122944.29</v>
      </c>
      <c r="I1041" s="250"/>
      <c r="J1041" s="250">
        <v>117773.7389</v>
      </c>
      <c r="K1041" s="250"/>
      <c r="L1041" s="250">
        <v>122945.54999999999</v>
      </c>
      <c r="M1041" s="251">
        <f t="shared" si="48"/>
        <v>4.2056049125990293E-2</v>
      </c>
      <c r="N1041" s="251">
        <f t="shared" si="49"/>
        <v>4.3913109563340796E-2</v>
      </c>
      <c r="O1041" s="250">
        <v>129138.54000000001</v>
      </c>
      <c r="P1041" s="251">
        <f t="shared" si="50"/>
        <v>5.0371810935816871E-2</v>
      </c>
      <c r="Q1041" s="251" t="s">
        <v>805</v>
      </c>
      <c r="R1041" s="258"/>
      <c r="S1041" s="258" t="s">
        <v>806</v>
      </c>
      <c r="T1041" s="299" t="s">
        <v>809</v>
      </c>
      <c r="U1041" s="282" t="s">
        <v>814</v>
      </c>
      <c r="V1041" s="285">
        <v>505</v>
      </c>
      <c r="W1041" s="286" t="s">
        <v>816</v>
      </c>
      <c r="X1041" s="286" t="s">
        <v>816</v>
      </c>
      <c r="Y1041" s="257"/>
    </row>
    <row r="1042" spans="1:25" ht="12.75" customHeight="1" x14ac:dyDescent="0.2">
      <c r="A1042" s="229" t="s">
        <v>705</v>
      </c>
      <c r="B1042" s="247"/>
      <c r="C1042" s="280">
        <v>1029</v>
      </c>
      <c r="D1042" s="249" t="s">
        <v>2931</v>
      </c>
      <c r="E1042" s="249" t="s">
        <v>2930</v>
      </c>
      <c r="F1042" s="249" t="s">
        <v>830</v>
      </c>
      <c r="G1042" s="297" t="s">
        <v>707</v>
      </c>
      <c r="H1042" s="250">
        <v>0</v>
      </c>
      <c r="I1042" s="250"/>
      <c r="J1042" s="250">
        <v>0</v>
      </c>
      <c r="K1042" s="250"/>
      <c r="L1042" s="250">
        <v>0</v>
      </c>
      <c r="M1042" s="251" t="str">
        <f t="shared" si="48"/>
        <v>NA</v>
      </c>
      <c r="N1042" s="251" t="str">
        <f t="shared" si="49"/>
        <v>NA</v>
      </c>
      <c r="O1042" s="250">
        <v>0</v>
      </c>
      <c r="P1042" s="251" t="str">
        <f t="shared" si="50"/>
        <v>NA</v>
      </c>
      <c r="Q1042" s="298" t="s">
        <v>848</v>
      </c>
      <c r="R1042" s="299" t="s">
        <v>849</v>
      </c>
      <c r="S1042" s="299" t="s">
        <v>832</v>
      </c>
      <c r="T1042" s="299" t="s">
        <v>832</v>
      </c>
      <c r="U1042" s="299" t="s">
        <v>832</v>
      </c>
      <c r="V1042" s="299" t="s">
        <v>832</v>
      </c>
      <c r="W1042" s="299" t="s">
        <v>832</v>
      </c>
      <c r="X1042" s="299" t="s">
        <v>832</v>
      </c>
      <c r="Y1042" s="257"/>
    </row>
    <row r="1043" spans="1:25" ht="12.75" customHeight="1" x14ac:dyDescent="0.2">
      <c r="A1043" s="229" t="s">
        <v>705</v>
      </c>
      <c r="B1043" s="247"/>
      <c r="C1043" s="280">
        <v>1030</v>
      </c>
      <c r="D1043" s="249" t="s">
        <v>2932</v>
      </c>
      <c r="E1043" s="249" t="s">
        <v>2933</v>
      </c>
      <c r="F1043" s="249" t="s">
        <v>1184</v>
      </c>
      <c r="G1043" s="281" t="s">
        <v>813</v>
      </c>
      <c r="H1043" s="250">
        <v>46143.61</v>
      </c>
      <c r="I1043" s="250"/>
      <c r="J1043" s="250">
        <v>44202.986799999999</v>
      </c>
      <c r="K1043" s="250"/>
      <c r="L1043" s="250">
        <v>50016.36</v>
      </c>
      <c r="M1043" s="251">
        <f t="shared" si="48"/>
        <v>4.2056163356096368E-2</v>
      </c>
      <c r="N1043" s="251">
        <f t="shared" si="49"/>
        <v>0.13151539343490704</v>
      </c>
      <c r="O1043" s="250">
        <v>52339.7</v>
      </c>
      <c r="P1043" s="251">
        <f t="shared" si="50"/>
        <v>4.6451601036140905E-2</v>
      </c>
      <c r="Q1043" s="251" t="s">
        <v>805</v>
      </c>
      <c r="R1043" s="258"/>
      <c r="S1043" s="258" t="s">
        <v>806</v>
      </c>
      <c r="T1043" s="258" t="s">
        <v>807</v>
      </c>
      <c r="U1043" s="282" t="s">
        <v>814</v>
      </c>
      <c r="V1043" s="285">
        <v>191</v>
      </c>
      <c r="W1043" s="286" t="s">
        <v>815</v>
      </c>
      <c r="X1043" s="286" t="s">
        <v>816</v>
      </c>
      <c r="Y1043" s="257"/>
    </row>
    <row r="1044" spans="1:25" ht="12.75" customHeight="1" x14ac:dyDescent="0.2">
      <c r="A1044" s="229" t="s">
        <v>705</v>
      </c>
      <c r="B1044" s="247"/>
      <c r="C1044" s="280">
        <v>1031</v>
      </c>
      <c r="D1044" s="249" t="s">
        <v>2934</v>
      </c>
      <c r="E1044" s="249" t="s">
        <v>2935</v>
      </c>
      <c r="F1044" s="249" t="s">
        <v>869</v>
      </c>
      <c r="G1044" s="281" t="s">
        <v>813</v>
      </c>
      <c r="H1044" s="250">
        <v>27292.61</v>
      </c>
      <c r="I1044" s="250"/>
      <c r="J1044" s="250">
        <v>26144.8053</v>
      </c>
      <c r="K1044" s="250"/>
      <c r="L1044" s="250">
        <v>55444.14</v>
      </c>
      <c r="M1044" s="251">
        <f t="shared" si="48"/>
        <v>4.2055512462897487E-2</v>
      </c>
      <c r="N1044" s="251">
        <f t="shared" si="49"/>
        <v>1.1206560677657829</v>
      </c>
      <c r="O1044" s="250">
        <v>56822.380000000005</v>
      </c>
      <c r="P1044" s="251">
        <f t="shared" si="50"/>
        <v>2.485817256792161E-2</v>
      </c>
      <c r="Q1044" s="251" t="s">
        <v>805</v>
      </c>
      <c r="R1044" s="258"/>
      <c r="S1044" s="258" t="s">
        <v>806</v>
      </c>
      <c r="T1044" s="258" t="s">
        <v>807</v>
      </c>
      <c r="U1044" s="282" t="s">
        <v>823</v>
      </c>
      <c r="V1044" s="285">
        <v>826</v>
      </c>
      <c r="W1044" s="286" t="s">
        <v>824</v>
      </c>
      <c r="X1044" s="286" t="s">
        <v>816</v>
      </c>
      <c r="Y1044" s="257"/>
    </row>
    <row r="1045" spans="1:25" ht="12.75" customHeight="1" x14ac:dyDescent="0.2">
      <c r="A1045" s="229" t="s">
        <v>705</v>
      </c>
      <c r="B1045" s="247"/>
      <c r="C1045" s="280">
        <v>1032</v>
      </c>
      <c r="D1045" s="249" t="s">
        <v>2936</v>
      </c>
      <c r="E1045" s="249" t="s">
        <v>2937</v>
      </c>
      <c r="F1045" s="249" t="s">
        <v>1217</v>
      </c>
      <c r="G1045" s="297" t="s">
        <v>707</v>
      </c>
      <c r="H1045" s="250">
        <v>0</v>
      </c>
      <c r="I1045" s="250"/>
      <c r="J1045" s="250">
        <v>0</v>
      </c>
      <c r="K1045" s="250"/>
      <c r="L1045" s="250">
        <v>0</v>
      </c>
      <c r="M1045" s="251" t="str">
        <f t="shared" si="48"/>
        <v>NA</v>
      </c>
      <c r="N1045" s="251" t="str">
        <f t="shared" si="49"/>
        <v>NA</v>
      </c>
      <c r="O1045" s="250">
        <v>0</v>
      </c>
      <c r="P1045" s="251" t="str">
        <f t="shared" si="50"/>
        <v>NA</v>
      </c>
      <c r="Q1045" s="298" t="s">
        <v>848</v>
      </c>
      <c r="R1045" s="299" t="s">
        <v>849</v>
      </c>
      <c r="S1045" s="299" t="s">
        <v>832</v>
      </c>
      <c r="T1045" s="299" t="s">
        <v>832</v>
      </c>
      <c r="U1045" s="299" t="s">
        <v>832</v>
      </c>
      <c r="V1045" s="299" t="s">
        <v>832</v>
      </c>
      <c r="W1045" s="299" t="s">
        <v>832</v>
      </c>
      <c r="X1045" s="299" t="s">
        <v>832</v>
      </c>
      <c r="Y1045" s="257"/>
    </row>
    <row r="1046" spans="1:25" ht="12.75" customHeight="1" x14ac:dyDescent="0.2">
      <c r="A1046" s="229" t="s">
        <v>705</v>
      </c>
      <c r="B1046" s="247"/>
      <c r="C1046" s="280">
        <v>1033</v>
      </c>
      <c r="D1046" s="249" t="s">
        <v>2938</v>
      </c>
      <c r="E1046" s="249" t="s">
        <v>2939</v>
      </c>
      <c r="F1046" s="249" t="s">
        <v>877</v>
      </c>
      <c r="G1046" s="281" t="s">
        <v>813</v>
      </c>
      <c r="H1046" s="250">
        <v>78040.540000000008</v>
      </c>
      <c r="I1046" s="250"/>
      <c r="J1046" s="250">
        <v>73891.667499999996</v>
      </c>
      <c r="K1046" s="250"/>
      <c r="L1046" s="250">
        <v>127263.76999999999</v>
      </c>
      <c r="M1046" s="251">
        <f t="shared" si="48"/>
        <v>5.3163041926670575E-2</v>
      </c>
      <c r="N1046" s="251">
        <f t="shared" si="49"/>
        <v>0.7223020444084578</v>
      </c>
      <c r="O1046" s="250">
        <v>131521.60999999999</v>
      </c>
      <c r="P1046" s="251">
        <f t="shared" si="50"/>
        <v>3.3456811785475132E-2</v>
      </c>
      <c r="Q1046" s="251" t="s">
        <v>805</v>
      </c>
      <c r="R1046" s="258"/>
      <c r="S1046" s="258" t="s">
        <v>806</v>
      </c>
      <c r="T1046" s="258" t="s">
        <v>807</v>
      </c>
      <c r="U1046" s="282" t="s">
        <v>814</v>
      </c>
      <c r="V1046" s="285">
        <v>290</v>
      </c>
      <c r="W1046" s="286" t="s">
        <v>815</v>
      </c>
      <c r="X1046" s="286" t="s">
        <v>816</v>
      </c>
      <c r="Y1046" s="257"/>
    </row>
    <row r="1047" spans="1:25" ht="12.75" customHeight="1" x14ac:dyDescent="0.2">
      <c r="A1047" s="229" t="s">
        <v>705</v>
      </c>
      <c r="B1047" s="247"/>
      <c r="C1047" s="280">
        <v>1034</v>
      </c>
      <c r="D1047" s="249" t="s">
        <v>2940</v>
      </c>
      <c r="E1047" s="249" t="s">
        <v>2941</v>
      </c>
      <c r="F1047" s="249" t="s">
        <v>866</v>
      </c>
      <c r="G1047" s="281" t="s">
        <v>813</v>
      </c>
      <c r="H1047" s="250">
        <v>66094.64</v>
      </c>
      <c r="I1047" s="250"/>
      <c r="J1047" s="250">
        <v>63314.952000000005</v>
      </c>
      <c r="K1047" s="250"/>
      <c r="L1047" s="250">
        <v>60702.740000000005</v>
      </c>
      <c r="M1047" s="251">
        <f t="shared" si="48"/>
        <v>4.2056178836891986E-2</v>
      </c>
      <c r="N1047" s="251">
        <f t="shared" si="49"/>
        <v>4.125742683971393E-2</v>
      </c>
      <c r="O1047" s="250">
        <v>68043.56</v>
      </c>
      <c r="P1047" s="251">
        <f t="shared" si="50"/>
        <v>0.12093062026524654</v>
      </c>
      <c r="Q1047" s="251" t="s">
        <v>805</v>
      </c>
      <c r="R1047" s="258"/>
      <c r="S1047" s="258" t="s">
        <v>806</v>
      </c>
      <c r="T1047" s="258" t="s">
        <v>807</v>
      </c>
      <c r="U1047" s="282" t="s">
        <v>814</v>
      </c>
      <c r="V1047" s="285">
        <v>356</v>
      </c>
      <c r="W1047" s="286" t="s">
        <v>824</v>
      </c>
      <c r="X1047" s="286" t="s">
        <v>824</v>
      </c>
      <c r="Y1047" s="257"/>
    </row>
    <row r="1048" spans="1:25" ht="12.75" customHeight="1" x14ac:dyDescent="0.2">
      <c r="A1048" s="229" t="s">
        <v>705</v>
      </c>
      <c r="B1048" s="247"/>
      <c r="C1048" s="280">
        <v>1035</v>
      </c>
      <c r="D1048" s="249" t="s">
        <v>2942</v>
      </c>
      <c r="E1048" s="249" t="s">
        <v>2943</v>
      </c>
      <c r="F1048" s="249" t="s">
        <v>855</v>
      </c>
      <c r="G1048" s="297" t="s">
        <v>707</v>
      </c>
      <c r="H1048" s="250">
        <v>0</v>
      </c>
      <c r="I1048" s="250"/>
      <c r="J1048" s="250">
        <v>0</v>
      </c>
      <c r="K1048" s="250"/>
      <c r="L1048" s="250">
        <v>0</v>
      </c>
      <c r="M1048" s="251" t="str">
        <f t="shared" si="48"/>
        <v>NA</v>
      </c>
      <c r="N1048" s="251" t="str">
        <f t="shared" si="49"/>
        <v>NA</v>
      </c>
      <c r="O1048" s="250">
        <v>0</v>
      </c>
      <c r="P1048" s="251" t="str">
        <f t="shared" si="50"/>
        <v>NA</v>
      </c>
      <c r="Q1048" s="298" t="s">
        <v>848</v>
      </c>
      <c r="R1048" s="299" t="s">
        <v>849</v>
      </c>
      <c r="S1048" s="299" t="s">
        <v>832</v>
      </c>
      <c r="T1048" s="299" t="s">
        <v>832</v>
      </c>
      <c r="U1048" s="299" t="s">
        <v>832</v>
      </c>
      <c r="V1048" s="299" t="s">
        <v>832</v>
      </c>
      <c r="W1048" s="299" t="s">
        <v>832</v>
      </c>
      <c r="X1048" s="299" t="s">
        <v>832</v>
      </c>
      <c r="Y1048" s="257"/>
    </row>
    <row r="1049" spans="1:25" ht="12.75" customHeight="1" x14ac:dyDescent="0.2">
      <c r="B1049" s="247"/>
      <c r="C1049" s="280">
        <v>1036</v>
      </c>
      <c r="D1049" s="249" t="s">
        <v>2944</v>
      </c>
      <c r="E1049" s="249" t="s">
        <v>2945</v>
      </c>
      <c r="F1049" s="249" t="s">
        <v>940</v>
      </c>
      <c r="G1049" s="281" t="s">
        <v>804</v>
      </c>
      <c r="H1049" s="250">
        <v>11177.06</v>
      </c>
      <c r="I1049" s="250"/>
      <c r="J1049" s="250">
        <v>10008.7996</v>
      </c>
      <c r="K1049" s="250"/>
      <c r="L1049" s="250">
        <v>10448.799999999999</v>
      </c>
      <c r="M1049" s="251">
        <f t="shared" si="48"/>
        <v>0.10452304988968469</v>
      </c>
      <c r="N1049" s="251">
        <f t="shared" si="49"/>
        <v>4.3961355765380593E-2</v>
      </c>
      <c r="O1049" s="250">
        <v>11076.189999999999</v>
      </c>
      <c r="P1049" s="251">
        <f t="shared" si="50"/>
        <v>6.0044215603705639E-2</v>
      </c>
      <c r="Q1049" s="251" t="s">
        <v>805</v>
      </c>
      <c r="R1049" s="258"/>
      <c r="S1049" s="258" t="s">
        <v>2946</v>
      </c>
      <c r="T1049" s="299" t="s">
        <v>809</v>
      </c>
      <c r="U1049" s="282" t="s">
        <v>808</v>
      </c>
      <c r="V1049" s="283" t="s">
        <v>809</v>
      </c>
      <c r="W1049" s="284" t="s">
        <v>809</v>
      </c>
      <c r="X1049" s="284" t="s">
        <v>809</v>
      </c>
      <c r="Y1049" s="257"/>
    </row>
    <row r="1050" spans="1:25" ht="12.75" customHeight="1" x14ac:dyDescent="0.2">
      <c r="A1050" s="229" t="s">
        <v>705</v>
      </c>
      <c r="B1050" s="247"/>
      <c r="C1050" s="280">
        <v>1037</v>
      </c>
      <c r="D1050" s="249" t="s">
        <v>2947</v>
      </c>
      <c r="E1050" s="249" t="s">
        <v>2948</v>
      </c>
      <c r="F1050" s="249" t="s">
        <v>852</v>
      </c>
      <c r="G1050" s="297" t="s">
        <v>707</v>
      </c>
      <c r="H1050" s="250">
        <v>0</v>
      </c>
      <c r="I1050" s="250"/>
      <c r="J1050" s="250">
        <v>0</v>
      </c>
      <c r="K1050" s="250"/>
      <c r="L1050" s="250">
        <v>0</v>
      </c>
      <c r="M1050" s="251" t="str">
        <f t="shared" si="48"/>
        <v>NA</v>
      </c>
      <c r="N1050" s="251" t="str">
        <f t="shared" si="49"/>
        <v>NA</v>
      </c>
      <c r="O1050" s="250">
        <v>0</v>
      </c>
      <c r="P1050" s="251" t="str">
        <f t="shared" si="50"/>
        <v>NA</v>
      </c>
      <c r="Q1050" s="298" t="s">
        <v>848</v>
      </c>
      <c r="R1050" s="299" t="s">
        <v>849</v>
      </c>
      <c r="S1050" s="258" t="s">
        <v>1529</v>
      </c>
      <c r="T1050" s="299" t="s">
        <v>809</v>
      </c>
      <c r="U1050" s="299" t="s">
        <v>832</v>
      </c>
      <c r="V1050" s="285">
        <v>6773</v>
      </c>
      <c r="W1050" s="286" t="s">
        <v>874</v>
      </c>
      <c r="X1050" s="286" t="s">
        <v>816</v>
      </c>
      <c r="Y1050" s="257"/>
    </row>
    <row r="1051" spans="1:25" ht="12.75" customHeight="1" x14ac:dyDescent="0.2">
      <c r="A1051" s="229" t="s">
        <v>705</v>
      </c>
      <c r="B1051" s="247"/>
      <c r="C1051" s="280">
        <v>1038</v>
      </c>
      <c r="D1051" s="249" t="s">
        <v>2949</v>
      </c>
      <c r="E1051" s="249" t="s">
        <v>2950</v>
      </c>
      <c r="F1051" s="249" t="s">
        <v>877</v>
      </c>
      <c r="G1051" s="281"/>
      <c r="H1051" s="250">
        <v>522451.25</v>
      </c>
      <c r="I1051" s="250"/>
      <c r="J1051" s="250">
        <v>310582.4696999999</v>
      </c>
      <c r="K1051" s="250"/>
      <c r="L1051" s="250">
        <v>324220</v>
      </c>
      <c r="M1051" s="251">
        <f t="shared" si="48"/>
        <v>0.40552832498725977</v>
      </c>
      <c r="N1051" s="251">
        <f t="shared" si="49"/>
        <v>4.3909530094125931E-2</v>
      </c>
      <c r="O1051" s="250">
        <v>336674.25999999995</v>
      </c>
      <c r="P1051" s="251">
        <f t="shared" si="50"/>
        <v>3.8412991178829042E-2</v>
      </c>
      <c r="Q1051" s="251" t="s">
        <v>805</v>
      </c>
      <c r="R1051" s="258"/>
      <c r="S1051" s="258" t="s">
        <v>806</v>
      </c>
      <c r="T1051" s="258" t="s">
        <v>807</v>
      </c>
      <c r="U1051" s="282" t="s">
        <v>932</v>
      </c>
      <c r="V1051" s="285">
        <v>2979</v>
      </c>
      <c r="W1051" s="286" t="s">
        <v>874</v>
      </c>
      <c r="X1051" s="286" t="s">
        <v>816</v>
      </c>
      <c r="Y1051" s="257"/>
    </row>
    <row r="1052" spans="1:25" ht="12.75" customHeight="1" x14ac:dyDescent="0.2">
      <c r="A1052" s="229" t="s">
        <v>705</v>
      </c>
      <c r="B1052" s="247"/>
      <c r="C1052" s="280">
        <v>1039</v>
      </c>
      <c r="D1052" s="249" t="s">
        <v>2951</v>
      </c>
      <c r="E1052" s="249" t="s">
        <v>2952</v>
      </c>
      <c r="F1052" s="249" t="s">
        <v>1098</v>
      </c>
      <c r="G1052" s="281" t="s">
        <v>813</v>
      </c>
      <c r="H1052" s="250">
        <v>198448.91999999998</v>
      </c>
      <c r="I1052" s="250"/>
      <c r="J1052" s="250">
        <v>190102.9436</v>
      </c>
      <c r="K1052" s="250"/>
      <c r="L1052" s="250">
        <v>198451.78999999998</v>
      </c>
      <c r="M1052" s="251">
        <f t="shared" si="48"/>
        <v>4.2056043439288988E-2</v>
      </c>
      <c r="N1052" s="251">
        <f t="shared" si="49"/>
        <v>4.3917501969706375E-2</v>
      </c>
      <c r="O1052" s="250">
        <v>216370.46</v>
      </c>
      <c r="P1052" s="251">
        <f t="shared" si="50"/>
        <v>9.0292307265154997E-2</v>
      </c>
      <c r="Q1052" s="251" t="s">
        <v>805</v>
      </c>
      <c r="R1052" s="258"/>
      <c r="S1052" s="258" t="s">
        <v>806</v>
      </c>
      <c r="T1052" s="299" t="s">
        <v>809</v>
      </c>
      <c r="U1052" s="282" t="s">
        <v>814</v>
      </c>
      <c r="V1052" s="285">
        <v>505</v>
      </c>
      <c r="W1052" s="286" t="s">
        <v>815</v>
      </c>
      <c r="X1052" s="286" t="s">
        <v>815</v>
      </c>
      <c r="Y1052" s="257"/>
    </row>
    <row r="1053" spans="1:25" ht="12.75" customHeight="1" x14ac:dyDescent="0.2">
      <c r="A1053" s="229" t="s">
        <v>705</v>
      </c>
      <c r="B1053" s="247"/>
      <c r="C1053" s="280">
        <v>1040</v>
      </c>
      <c r="D1053" s="249" t="s">
        <v>2953</v>
      </c>
      <c r="E1053" s="249" t="s">
        <v>2954</v>
      </c>
      <c r="F1053" s="249" t="s">
        <v>931</v>
      </c>
      <c r="G1053" s="281" t="s">
        <v>813</v>
      </c>
      <c r="H1053" s="250">
        <v>123419.92000000001</v>
      </c>
      <c r="I1053" s="250"/>
      <c r="J1053" s="250">
        <v>118229.3694</v>
      </c>
      <c r="K1053" s="250"/>
      <c r="L1053" s="250">
        <v>131561.29999999999</v>
      </c>
      <c r="M1053" s="251">
        <f t="shared" si="48"/>
        <v>4.2056019806203215E-2</v>
      </c>
      <c r="N1053" s="251">
        <f t="shared" si="49"/>
        <v>0.11276327250714401</v>
      </c>
      <c r="O1053" s="250">
        <v>137931.44999999998</v>
      </c>
      <c r="P1053" s="251">
        <f t="shared" si="50"/>
        <v>4.8419634041317584E-2</v>
      </c>
      <c r="Q1053" s="251" t="s">
        <v>805</v>
      </c>
      <c r="R1053" s="258"/>
      <c r="S1053" s="258" t="s">
        <v>806</v>
      </c>
      <c r="T1053" s="258" t="s">
        <v>807</v>
      </c>
      <c r="U1053" s="282" t="s">
        <v>823</v>
      </c>
      <c r="V1053" s="285">
        <v>805</v>
      </c>
      <c r="W1053" s="286" t="s">
        <v>816</v>
      </c>
      <c r="X1053" s="286" t="s">
        <v>824</v>
      </c>
      <c r="Y1053" s="257"/>
    </row>
    <row r="1054" spans="1:25" ht="12.75" customHeight="1" x14ac:dyDescent="0.2">
      <c r="A1054" s="229" t="s">
        <v>705</v>
      </c>
      <c r="B1054" s="247"/>
      <c r="C1054" s="280">
        <v>1041</v>
      </c>
      <c r="D1054" s="249" t="s">
        <v>2955</v>
      </c>
      <c r="E1054" s="249" t="s">
        <v>2956</v>
      </c>
      <c r="F1054" s="249" t="s">
        <v>1040</v>
      </c>
      <c r="G1054" s="281" t="s">
        <v>813</v>
      </c>
      <c r="H1054" s="250">
        <v>94450.540000000008</v>
      </c>
      <c r="I1054" s="250"/>
      <c r="J1054" s="250">
        <v>90478.332999999999</v>
      </c>
      <c r="K1054" s="250"/>
      <c r="L1054" s="250">
        <v>94451.35</v>
      </c>
      <c r="M1054" s="251">
        <f t="shared" si="48"/>
        <v>4.2055948012578954E-2</v>
      </c>
      <c r="N1054" s="251">
        <f t="shared" si="49"/>
        <v>4.3911253316305097E-2</v>
      </c>
      <c r="O1054" s="250">
        <v>99504</v>
      </c>
      <c r="P1054" s="251">
        <f t="shared" si="50"/>
        <v>5.3494735649622732E-2</v>
      </c>
      <c r="Q1054" s="251" t="s">
        <v>805</v>
      </c>
      <c r="R1054" s="258"/>
      <c r="S1054" s="258" t="s">
        <v>806</v>
      </c>
      <c r="T1054" s="299" t="s">
        <v>809</v>
      </c>
      <c r="U1054" s="282" t="s">
        <v>823</v>
      </c>
      <c r="V1054" s="285">
        <v>824</v>
      </c>
      <c r="W1054" s="286" t="s">
        <v>824</v>
      </c>
      <c r="X1054" s="286" t="s">
        <v>824</v>
      </c>
      <c r="Y1054" s="257"/>
    </row>
    <row r="1055" spans="1:25" ht="12.75" customHeight="1" x14ac:dyDescent="0.2">
      <c r="A1055" s="229" t="s">
        <v>705</v>
      </c>
      <c r="B1055" s="247"/>
      <c r="C1055" s="280">
        <v>1042</v>
      </c>
      <c r="D1055" s="249" t="s">
        <v>2957</v>
      </c>
      <c r="E1055" s="249" t="s">
        <v>2958</v>
      </c>
      <c r="F1055" s="249" t="s">
        <v>852</v>
      </c>
      <c r="G1055" s="297" t="s">
        <v>707</v>
      </c>
      <c r="H1055" s="250">
        <v>0</v>
      </c>
      <c r="I1055" s="250"/>
      <c r="J1055" s="250">
        <v>0</v>
      </c>
      <c r="K1055" s="250"/>
      <c r="L1055" s="250">
        <v>0</v>
      </c>
      <c r="M1055" s="251" t="str">
        <f t="shared" si="48"/>
        <v>NA</v>
      </c>
      <c r="N1055" s="251" t="str">
        <f t="shared" si="49"/>
        <v>NA</v>
      </c>
      <c r="O1055" s="250">
        <v>0</v>
      </c>
      <c r="P1055" s="251" t="str">
        <f t="shared" si="50"/>
        <v>NA</v>
      </c>
      <c r="Q1055" s="298" t="s">
        <v>848</v>
      </c>
      <c r="R1055" s="299" t="s">
        <v>849</v>
      </c>
      <c r="S1055" s="299" t="s">
        <v>832</v>
      </c>
      <c r="T1055" s="299" t="s">
        <v>832</v>
      </c>
      <c r="U1055" s="299" t="s">
        <v>832</v>
      </c>
      <c r="V1055" s="299" t="s">
        <v>832</v>
      </c>
      <c r="W1055" s="299" t="s">
        <v>832</v>
      </c>
      <c r="X1055" s="299" t="s">
        <v>832</v>
      </c>
      <c r="Y1055" s="257"/>
    </row>
    <row r="1056" spans="1:25" ht="12.75" customHeight="1" x14ac:dyDescent="0.2">
      <c r="A1056" s="229" t="s">
        <v>705</v>
      </c>
      <c r="B1056" s="247"/>
      <c r="C1056" s="280">
        <v>1043</v>
      </c>
      <c r="D1056" s="249" t="s">
        <v>2959</v>
      </c>
      <c r="E1056" s="249" t="s">
        <v>2960</v>
      </c>
      <c r="F1056" s="249" t="s">
        <v>877</v>
      </c>
      <c r="G1056" s="281"/>
      <c r="H1056" s="250">
        <v>32872.769999999997</v>
      </c>
      <c r="I1056" s="250"/>
      <c r="J1056" s="250">
        <v>26871.4607</v>
      </c>
      <c r="K1056" s="250"/>
      <c r="L1056" s="250">
        <v>9202.93</v>
      </c>
      <c r="M1056" s="251">
        <f t="shared" si="48"/>
        <v>0.18256171597343326</v>
      </c>
      <c r="N1056" s="251">
        <f t="shared" si="49"/>
        <v>0.65752029252358435</v>
      </c>
      <c r="O1056" s="250">
        <v>12193.970000000001</v>
      </c>
      <c r="P1056" s="251">
        <f t="shared" si="50"/>
        <v>0.32500953500678598</v>
      </c>
      <c r="Q1056" s="251" t="s">
        <v>805</v>
      </c>
      <c r="R1056" s="258"/>
      <c r="S1056" s="258" t="s">
        <v>806</v>
      </c>
      <c r="T1056" s="258" t="s">
        <v>807</v>
      </c>
      <c r="U1056" s="282" t="s">
        <v>932</v>
      </c>
      <c r="V1056" s="285">
        <v>2053</v>
      </c>
      <c r="W1056" s="286" t="s">
        <v>815</v>
      </c>
      <c r="X1056" s="286" t="s">
        <v>816</v>
      </c>
      <c r="Y1056" s="257"/>
    </row>
    <row r="1057" spans="1:25" ht="12.75" customHeight="1" x14ac:dyDescent="0.2">
      <c r="A1057" s="229" t="s">
        <v>705</v>
      </c>
      <c r="B1057" s="247"/>
      <c r="C1057" s="280">
        <v>1044</v>
      </c>
      <c r="D1057" s="249" t="s">
        <v>2961</v>
      </c>
      <c r="E1057" s="249" t="s">
        <v>2962</v>
      </c>
      <c r="F1057" s="249" t="s">
        <v>830</v>
      </c>
      <c r="G1057" s="297" t="s">
        <v>707</v>
      </c>
      <c r="H1057" s="250">
        <v>0</v>
      </c>
      <c r="I1057" s="250"/>
      <c r="J1057" s="250">
        <v>0</v>
      </c>
      <c r="K1057" s="250"/>
      <c r="L1057" s="250">
        <v>0</v>
      </c>
      <c r="M1057" s="251" t="str">
        <f t="shared" si="48"/>
        <v>NA</v>
      </c>
      <c r="N1057" s="251" t="str">
        <f t="shared" si="49"/>
        <v>NA</v>
      </c>
      <c r="O1057" s="250">
        <v>0</v>
      </c>
      <c r="P1057" s="251" t="str">
        <f t="shared" si="50"/>
        <v>NA</v>
      </c>
      <c r="Q1057" s="298" t="s">
        <v>848</v>
      </c>
      <c r="R1057" s="299" t="s">
        <v>849</v>
      </c>
      <c r="S1057" s="299" t="s">
        <v>832</v>
      </c>
      <c r="T1057" s="299" t="s">
        <v>832</v>
      </c>
      <c r="U1057" s="299" t="s">
        <v>832</v>
      </c>
      <c r="V1057" s="299" t="s">
        <v>832</v>
      </c>
      <c r="W1057" s="299" t="s">
        <v>832</v>
      </c>
      <c r="X1057" s="299" t="s">
        <v>832</v>
      </c>
      <c r="Y1057" s="257"/>
    </row>
    <row r="1058" spans="1:25" ht="12.75" customHeight="1" x14ac:dyDescent="0.2">
      <c r="A1058" s="229" t="s">
        <v>705</v>
      </c>
      <c r="B1058" s="247"/>
      <c r="C1058" s="280">
        <v>1045</v>
      </c>
      <c r="D1058" s="296" t="s">
        <v>2963</v>
      </c>
      <c r="E1058" s="296" t="s">
        <v>2964</v>
      </c>
      <c r="F1058" s="296" t="s">
        <v>1014</v>
      </c>
      <c r="G1058" s="281"/>
      <c r="H1058" s="250">
        <v>0</v>
      </c>
      <c r="I1058" s="250"/>
      <c r="J1058" s="250">
        <v>0</v>
      </c>
      <c r="K1058" s="250"/>
      <c r="L1058" s="250">
        <v>0</v>
      </c>
      <c r="M1058" s="251" t="str">
        <f t="shared" si="48"/>
        <v>NA</v>
      </c>
      <c r="N1058" s="251" t="str">
        <f t="shared" si="49"/>
        <v>NA</v>
      </c>
      <c r="O1058" s="250">
        <v>0</v>
      </c>
      <c r="P1058" s="251" t="str">
        <f t="shared" si="50"/>
        <v>NA</v>
      </c>
      <c r="Q1058" s="251" t="s">
        <v>707</v>
      </c>
      <c r="R1058" s="258"/>
      <c r="S1058" s="299" t="s">
        <v>809</v>
      </c>
      <c r="T1058" s="299" t="s">
        <v>809</v>
      </c>
      <c r="U1058" s="299" t="s">
        <v>832</v>
      </c>
      <c r="V1058" s="283" t="s">
        <v>809</v>
      </c>
      <c r="W1058" s="284" t="s">
        <v>809</v>
      </c>
      <c r="X1058" s="284" t="s">
        <v>809</v>
      </c>
      <c r="Y1058" s="257"/>
    </row>
    <row r="1059" spans="1:25" ht="12.75" customHeight="1" x14ac:dyDescent="0.2">
      <c r="A1059" s="229" t="s">
        <v>705</v>
      </c>
      <c r="B1059" s="247"/>
      <c r="C1059" s="280">
        <v>1046</v>
      </c>
      <c r="D1059" s="249" t="s">
        <v>2965</v>
      </c>
      <c r="E1059" s="249" t="s">
        <v>2966</v>
      </c>
      <c r="F1059" s="249" t="s">
        <v>943</v>
      </c>
      <c r="G1059" s="297" t="s">
        <v>707</v>
      </c>
      <c r="H1059" s="250">
        <v>0</v>
      </c>
      <c r="I1059" s="250"/>
      <c r="J1059" s="250">
        <v>0</v>
      </c>
      <c r="K1059" s="250"/>
      <c r="L1059" s="250">
        <v>0</v>
      </c>
      <c r="M1059" s="251" t="str">
        <f t="shared" si="48"/>
        <v>NA</v>
      </c>
      <c r="N1059" s="251" t="str">
        <f t="shared" si="49"/>
        <v>NA</v>
      </c>
      <c r="O1059" s="250">
        <v>0</v>
      </c>
      <c r="P1059" s="251" t="str">
        <f t="shared" si="50"/>
        <v>NA</v>
      </c>
      <c r="Q1059" s="298" t="s">
        <v>848</v>
      </c>
      <c r="R1059" s="299" t="s">
        <v>849</v>
      </c>
      <c r="S1059" s="299" t="s">
        <v>832</v>
      </c>
      <c r="T1059" s="299" t="s">
        <v>832</v>
      </c>
      <c r="U1059" s="299" t="s">
        <v>832</v>
      </c>
      <c r="V1059" s="299" t="s">
        <v>832</v>
      </c>
      <c r="W1059" s="299" t="s">
        <v>832</v>
      </c>
      <c r="X1059" s="299" t="s">
        <v>832</v>
      </c>
      <c r="Y1059" s="257"/>
    </row>
    <row r="1060" spans="1:25" ht="12.75" customHeight="1" x14ac:dyDescent="0.2">
      <c r="A1060" s="229" t="s">
        <v>705</v>
      </c>
      <c r="B1060" s="247"/>
      <c r="C1060" s="280">
        <v>1047</v>
      </c>
      <c r="D1060" s="249" t="s">
        <v>2967</v>
      </c>
      <c r="E1060" s="249" t="s">
        <v>2966</v>
      </c>
      <c r="F1060" s="249" t="s">
        <v>1040</v>
      </c>
      <c r="G1060" s="281" t="s">
        <v>813</v>
      </c>
      <c r="H1060" s="250">
        <v>50519.930000000008</v>
      </c>
      <c r="I1060" s="250"/>
      <c r="J1060" s="250">
        <v>105837.04699999999</v>
      </c>
      <c r="K1060" s="250"/>
      <c r="L1060" s="250">
        <v>118670.70999999999</v>
      </c>
      <c r="M1060" s="251">
        <f t="shared" si="48"/>
        <v>1.0949563271366365</v>
      </c>
      <c r="N1060" s="251">
        <f t="shared" si="49"/>
        <v>0.1212587025410866</v>
      </c>
      <c r="O1060" s="250">
        <v>128441.68000000001</v>
      </c>
      <c r="P1060" s="251">
        <f t="shared" si="50"/>
        <v>8.2336829365898423E-2</v>
      </c>
      <c r="Q1060" s="251" t="s">
        <v>805</v>
      </c>
      <c r="R1060" s="258"/>
      <c r="S1060" s="258" t="s">
        <v>806</v>
      </c>
      <c r="T1060" s="258" t="s">
        <v>807</v>
      </c>
      <c r="U1060" s="282" t="s">
        <v>823</v>
      </c>
      <c r="V1060" s="285">
        <v>824</v>
      </c>
      <c r="W1060" s="286" t="s">
        <v>816</v>
      </c>
      <c r="X1060" s="286" t="s">
        <v>816</v>
      </c>
      <c r="Y1060" s="257"/>
    </row>
    <row r="1061" spans="1:25" ht="12.75" customHeight="1" x14ac:dyDescent="0.2">
      <c r="A1061" s="229" t="s">
        <v>705</v>
      </c>
      <c r="B1061" s="247"/>
      <c r="C1061" s="280">
        <v>1048</v>
      </c>
      <c r="D1061" s="249" t="s">
        <v>2968</v>
      </c>
      <c r="E1061" s="249" t="s">
        <v>2969</v>
      </c>
      <c r="F1061" s="249" t="s">
        <v>928</v>
      </c>
      <c r="G1061" s="297" t="s">
        <v>707</v>
      </c>
      <c r="H1061" s="250">
        <v>0</v>
      </c>
      <c r="I1061" s="250"/>
      <c r="J1061" s="250">
        <v>0</v>
      </c>
      <c r="K1061" s="250"/>
      <c r="L1061" s="250">
        <v>0</v>
      </c>
      <c r="M1061" s="251" t="str">
        <f t="shared" si="48"/>
        <v>NA</v>
      </c>
      <c r="N1061" s="251" t="str">
        <f t="shared" si="49"/>
        <v>NA</v>
      </c>
      <c r="O1061" s="250">
        <v>0</v>
      </c>
      <c r="P1061" s="251" t="str">
        <f t="shared" si="50"/>
        <v>NA</v>
      </c>
      <c r="Q1061" s="298" t="s">
        <v>848</v>
      </c>
      <c r="R1061" s="299" t="s">
        <v>849</v>
      </c>
      <c r="S1061" s="299" t="s">
        <v>832</v>
      </c>
      <c r="T1061" s="299" t="s">
        <v>832</v>
      </c>
      <c r="U1061" s="299" t="s">
        <v>832</v>
      </c>
      <c r="V1061" s="299" t="s">
        <v>832</v>
      </c>
      <c r="W1061" s="299" t="s">
        <v>832</v>
      </c>
      <c r="X1061" s="299" t="s">
        <v>832</v>
      </c>
      <c r="Y1061" s="257"/>
    </row>
    <row r="1062" spans="1:25" ht="12.75" customHeight="1" x14ac:dyDescent="0.2">
      <c r="A1062" s="229" t="s">
        <v>705</v>
      </c>
      <c r="B1062" s="247"/>
      <c r="C1062" s="300">
        <v>1049</v>
      </c>
      <c r="D1062" s="327" t="s">
        <v>2970</v>
      </c>
      <c r="E1062" s="327" t="s">
        <v>2971</v>
      </c>
      <c r="F1062" s="327" t="s">
        <v>931</v>
      </c>
      <c r="G1062" s="302" t="s">
        <v>707</v>
      </c>
      <c r="H1062" s="303">
        <v>0</v>
      </c>
      <c r="I1062" s="303"/>
      <c r="J1062" s="303">
        <v>0</v>
      </c>
      <c r="K1062" s="303"/>
      <c r="L1062" s="303">
        <v>0</v>
      </c>
      <c r="M1062" s="304" t="str">
        <f t="shared" si="48"/>
        <v>NA</v>
      </c>
      <c r="N1062" s="304" t="str">
        <f t="shared" si="49"/>
        <v>NA</v>
      </c>
      <c r="O1062" s="303">
        <v>0</v>
      </c>
      <c r="P1062" s="304" t="str">
        <f t="shared" si="50"/>
        <v>NA</v>
      </c>
      <c r="Q1062" s="304" t="s">
        <v>707</v>
      </c>
      <c r="R1062" s="305" t="s">
        <v>887</v>
      </c>
      <c r="S1062" s="306" t="s">
        <v>832</v>
      </c>
      <c r="T1062" s="306" t="s">
        <v>832</v>
      </c>
      <c r="U1062" s="306" t="s">
        <v>832</v>
      </c>
      <c r="V1062" s="307" t="s">
        <v>809</v>
      </c>
      <c r="W1062" s="308" t="s">
        <v>809</v>
      </c>
      <c r="X1062" s="308" t="s">
        <v>809</v>
      </c>
      <c r="Y1062" s="257"/>
    </row>
    <row r="1063" spans="1:25" ht="12.75" customHeight="1" x14ac:dyDescent="0.2">
      <c r="B1063" s="247"/>
      <c r="C1063" s="280">
        <v>1050</v>
      </c>
      <c r="D1063" s="249" t="s">
        <v>2972</v>
      </c>
      <c r="E1063" s="249" t="s">
        <v>2973</v>
      </c>
      <c r="F1063" s="249" t="s">
        <v>877</v>
      </c>
      <c r="G1063" s="281" t="s">
        <v>813</v>
      </c>
      <c r="H1063" s="250">
        <v>22211.55</v>
      </c>
      <c r="I1063" s="250"/>
      <c r="J1063" s="250">
        <v>29615.373599999999</v>
      </c>
      <c r="K1063" s="250"/>
      <c r="L1063" s="250">
        <v>24016.059999999998</v>
      </c>
      <c r="M1063" s="251">
        <f t="shared" si="48"/>
        <v>0.33333214476252221</v>
      </c>
      <c r="N1063" s="251">
        <f t="shared" si="49"/>
        <v>0.18906780227145273</v>
      </c>
      <c r="O1063" s="250">
        <v>25461.759999999998</v>
      </c>
      <c r="P1063" s="251">
        <f t="shared" si="50"/>
        <v>6.0197218028269453E-2</v>
      </c>
      <c r="Q1063" s="251" t="s">
        <v>805</v>
      </c>
      <c r="R1063" s="258"/>
      <c r="S1063" s="258" t="s">
        <v>806</v>
      </c>
      <c r="T1063" s="258" t="s">
        <v>807</v>
      </c>
      <c r="U1063" s="282" t="s">
        <v>814</v>
      </c>
      <c r="V1063" s="285">
        <v>37</v>
      </c>
      <c r="W1063" s="286" t="s">
        <v>815</v>
      </c>
      <c r="X1063" s="286" t="s">
        <v>816</v>
      </c>
      <c r="Y1063" s="257"/>
    </row>
    <row r="1064" spans="1:25" ht="12.75" customHeight="1" x14ac:dyDescent="0.2">
      <c r="A1064" s="229" t="s">
        <v>705</v>
      </c>
      <c r="B1064" s="247"/>
      <c r="C1064" s="280">
        <v>1051</v>
      </c>
      <c r="D1064" s="249" t="s">
        <v>2974</v>
      </c>
      <c r="E1064" s="249" t="s">
        <v>2975</v>
      </c>
      <c r="F1064" s="249" t="s">
        <v>830</v>
      </c>
      <c r="G1064" s="297" t="s">
        <v>707</v>
      </c>
      <c r="H1064" s="250">
        <v>0</v>
      </c>
      <c r="I1064" s="250"/>
      <c r="J1064" s="250">
        <v>0</v>
      </c>
      <c r="K1064" s="250"/>
      <c r="L1064" s="250">
        <v>0</v>
      </c>
      <c r="M1064" s="251" t="str">
        <f t="shared" si="48"/>
        <v>NA</v>
      </c>
      <c r="N1064" s="251" t="str">
        <f t="shared" si="49"/>
        <v>NA</v>
      </c>
      <c r="O1064" s="250">
        <v>0</v>
      </c>
      <c r="P1064" s="251" t="str">
        <f t="shared" si="50"/>
        <v>NA</v>
      </c>
      <c r="Q1064" s="298" t="s">
        <v>848</v>
      </c>
      <c r="R1064" s="299" t="s">
        <v>849</v>
      </c>
      <c r="S1064" s="258" t="s">
        <v>806</v>
      </c>
      <c r="T1064" s="299" t="s">
        <v>809</v>
      </c>
      <c r="U1064" s="299" t="s">
        <v>832</v>
      </c>
      <c r="V1064" s="299" t="s">
        <v>832</v>
      </c>
      <c r="W1064" s="299" t="s">
        <v>832</v>
      </c>
      <c r="X1064" s="299" t="s">
        <v>832</v>
      </c>
      <c r="Y1064" s="257"/>
    </row>
    <row r="1065" spans="1:25" ht="12.75" customHeight="1" x14ac:dyDescent="0.2">
      <c r="A1065" s="229" t="s">
        <v>705</v>
      </c>
      <c r="B1065" s="247"/>
      <c r="C1065" s="280">
        <v>1052</v>
      </c>
      <c r="D1065" s="249" t="s">
        <v>2976</v>
      </c>
      <c r="E1065" s="249" t="s">
        <v>2977</v>
      </c>
      <c r="F1065" s="249" t="s">
        <v>2978</v>
      </c>
      <c r="G1065" s="281" t="s">
        <v>804</v>
      </c>
      <c r="H1065" s="250">
        <v>76184.86</v>
      </c>
      <c r="I1065" s="250"/>
      <c r="J1065" s="250">
        <v>72980.829700000002</v>
      </c>
      <c r="K1065" s="250"/>
      <c r="L1065" s="250">
        <v>75685.67</v>
      </c>
      <c r="M1065" s="251">
        <f t="shared" si="48"/>
        <v>4.2055997740233407E-2</v>
      </c>
      <c r="N1065" s="251">
        <f t="shared" si="49"/>
        <v>3.7062339673564933E-2</v>
      </c>
      <c r="O1065" s="250">
        <v>81234.600000000006</v>
      </c>
      <c r="P1065" s="251">
        <f t="shared" si="50"/>
        <v>7.3315463812370391E-2</v>
      </c>
      <c r="Q1065" s="251" t="s">
        <v>805</v>
      </c>
      <c r="R1065" s="258"/>
      <c r="S1065" s="258" t="s">
        <v>1405</v>
      </c>
      <c r="T1065" s="258" t="s">
        <v>807</v>
      </c>
      <c r="U1065" s="282" t="s">
        <v>808</v>
      </c>
      <c r="V1065" s="283" t="s">
        <v>809</v>
      </c>
      <c r="W1065" s="284" t="s">
        <v>809</v>
      </c>
      <c r="X1065" s="284" t="s">
        <v>809</v>
      </c>
      <c r="Y1065" s="257"/>
    </row>
    <row r="1066" spans="1:25" ht="12.75" customHeight="1" x14ac:dyDescent="0.2">
      <c r="A1066" s="229" t="s">
        <v>705</v>
      </c>
      <c r="B1066" s="247"/>
      <c r="C1066" s="280">
        <v>1053</v>
      </c>
      <c r="D1066" s="249" t="s">
        <v>2979</v>
      </c>
      <c r="E1066" s="249" t="s">
        <v>2977</v>
      </c>
      <c r="F1066" s="249" t="s">
        <v>1414</v>
      </c>
      <c r="G1066" s="281" t="s">
        <v>804</v>
      </c>
      <c r="H1066" s="250">
        <v>91907.62</v>
      </c>
      <c r="I1066" s="250"/>
      <c r="J1066" s="250">
        <v>82301.023700000005</v>
      </c>
      <c r="K1066" s="250"/>
      <c r="L1066" s="250">
        <v>50325.159999999996</v>
      </c>
      <c r="M1066" s="251">
        <f t="shared" si="48"/>
        <v>0.1045244812127655</v>
      </c>
      <c r="N1066" s="251">
        <f t="shared" si="49"/>
        <v>0.38852328030033978</v>
      </c>
      <c r="O1066" s="250">
        <v>55061.03</v>
      </c>
      <c r="P1066" s="251">
        <f t="shared" si="50"/>
        <v>9.4105413673796628E-2</v>
      </c>
      <c r="Q1066" s="251" t="s">
        <v>805</v>
      </c>
      <c r="R1066" s="258"/>
      <c r="S1066" s="258" t="s">
        <v>806</v>
      </c>
      <c r="T1066" s="258" t="s">
        <v>807</v>
      </c>
      <c r="U1066" s="282" t="s">
        <v>808</v>
      </c>
      <c r="V1066" s="283" t="s">
        <v>809</v>
      </c>
      <c r="W1066" s="284" t="s">
        <v>809</v>
      </c>
      <c r="X1066" s="284" t="s">
        <v>809</v>
      </c>
      <c r="Y1066" s="257"/>
    </row>
    <row r="1067" spans="1:25" ht="12.75" customHeight="1" x14ac:dyDescent="0.2">
      <c r="A1067" s="229" t="s">
        <v>705</v>
      </c>
      <c r="B1067" s="247"/>
      <c r="C1067" s="280">
        <v>1054</v>
      </c>
      <c r="D1067" s="249" t="s">
        <v>2980</v>
      </c>
      <c r="E1067" s="249" t="s">
        <v>2981</v>
      </c>
      <c r="F1067" s="249" t="s">
        <v>915</v>
      </c>
      <c r="G1067" s="281" t="s">
        <v>813</v>
      </c>
      <c r="H1067" s="250">
        <v>38157.480000000003</v>
      </c>
      <c r="I1067" s="250"/>
      <c r="J1067" s="250">
        <v>36552.725100000003</v>
      </c>
      <c r="K1067" s="250"/>
      <c r="L1067" s="250">
        <v>38157.870000000003</v>
      </c>
      <c r="M1067" s="251">
        <f t="shared" si="48"/>
        <v>4.2056102761503115E-2</v>
      </c>
      <c r="N1067" s="251">
        <f t="shared" si="49"/>
        <v>4.3913139050746154E-2</v>
      </c>
      <c r="O1067" s="250">
        <v>39899.350000000006</v>
      </c>
      <c r="P1067" s="251">
        <f t="shared" si="50"/>
        <v>4.5638815793439286E-2</v>
      </c>
      <c r="Q1067" s="251" t="s">
        <v>805</v>
      </c>
      <c r="R1067" s="258"/>
      <c r="S1067" s="258" t="s">
        <v>806</v>
      </c>
      <c r="T1067" s="299" t="s">
        <v>809</v>
      </c>
      <c r="U1067" s="282" t="s">
        <v>814</v>
      </c>
      <c r="V1067" s="285">
        <v>134</v>
      </c>
      <c r="W1067" s="286" t="s">
        <v>815</v>
      </c>
      <c r="X1067" s="286" t="s">
        <v>816</v>
      </c>
      <c r="Y1067" s="257"/>
    </row>
    <row r="1068" spans="1:25" ht="12.75" customHeight="1" x14ac:dyDescent="0.2">
      <c r="A1068" s="229" t="s">
        <v>705</v>
      </c>
      <c r="B1068" s="247"/>
      <c r="C1068" s="280">
        <v>1055</v>
      </c>
      <c r="D1068" s="249" t="s">
        <v>2982</v>
      </c>
      <c r="E1068" s="249" t="s">
        <v>2983</v>
      </c>
      <c r="F1068" s="249" t="s">
        <v>907</v>
      </c>
      <c r="G1068" s="281" t="s">
        <v>813</v>
      </c>
      <c r="H1068" s="250">
        <v>21006.57</v>
      </c>
      <c r="I1068" s="250"/>
      <c r="J1068" s="250">
        <v>20123.125</v>
      </c>
      <c r="K1068" s="250"/>
      <c r="L1068" s="250">
        <v>26816.690000000002</v>
      </c>
      <c r="M1068" s="251">
        <f t="shared" si="48"/>
        <v>4.2055652112648556E-2</v>
      </c>
      <c r="N1068" s="251">
        <f t="shared" si="49"/>
        <v>0.33263049352424151</v>
      </c>
      <c r="O1068" s="250">
        <v>27941.160000000003</v>
      </c>
      <c r="P1068" s="251">
        <f t="shared" si="50"/>
        <v>4.1931722371403815E-2</v>
      </c>
      <c r="Q1068" s="251" t="s">
        <v>805</v>
      </c>
      <c r="R1068" s="258"/>
      <c r="S1068" s="258" t="s">
        <v>806</v>
      </c>
      <c r="T1068" s="258" t="s">
        <v>807</v>
      </c>
      <c r="U1068" s="282" t="s">
        <v>814</v>
      </c>
      <c r="V1068" s="285">
        <v>81</v>
      </c>
      <c r="W1068" s="286" t="s">
        <v>824</v>
      </c>
      <c r="X1068" s="286" t="s">
        <v>824</v>
      </c>
      <c r="Y1068" s="257"/>
    </row>
    <row r="1069" spans="1:25" ht="12.75" customHeight="1" x14ac:dyDescent="0.2">
      <c r="A1069" s="229" t="s">
        <v>705</v>
      </c>
      <c r="B1069" s="247"/>
      <c r="C1069" s="280">
        <v>1056</v>
      </c>
      <c r="D1069" s="249" t="s">
        <v>2984</v>
      </c>
      <c r="E1069" s="249" t="s">
        <v>2985</v>
      </c>
      <c r="F1069" s="249" t="s">
        <v>890</v>
      </c>
      <c r="G1069" s="281" t="s">
        <v>813</v>
      </c>
      <c r="H1069" s="250">
        <v>16369.63</v>
      </c>
      <c r="I1069" s="250"/>
      <c r="J1069" s="250">
        <v>10478.855</v>
      </c>
      <c r="K1069" s="250"/>
      <c r="L1069" s="250">
        <v>34676.42</v>
      </c>
      <c r="M1069" s="251">
        <f t="shared" si="48"/>
        <v>0.35985999683560349</v>
      </c>
      <c r="N1069" s="251">
        <f t="shared" si="49"/>
        <v>2.3091802491779876</v>
      </c>
      <c r="O1069" s="250">
        <v>36751.54</v>
      </c>
      <c r="P1069" s="251">
        <f t="shared" si="50"/>
        <v>5.9842394341745854E-2</v>
      </c>
      <c r="Q1069" s="251" t="s">
        <v>805</v>
      </c>
      <c r="R1069" s="258"/>
      <c r="S1069" s="258" t="s">
        <v>806</v>
      </c>
      <c r="T1069" s="258" t="s">
        <v>807</v>
      </c>
      <c r="U1069" s="282" t="s">
        <v>823</v>
      </c>
      <c r="V1069" s="285">
        <v>824</v>
      </c>
      <c r="W1069" s="286" t="s">
        <v>815</v>
      </c>
      <c r="X1069" s="286" t="s">
        <v>816</v>
      </c>
      <c r="Y1069" s="257"/>
    </row>
    <row r="1070" spans="1:25" ht="12.75" customHeight="1" x14ac:dyDescent="0.2">
      <c r="A1070" s="229" t="s">
        <v>705</v>
      </c>
      <c r="B1070" s="247"/>
      <c r="C1070" s="280">
        <v>1057</v>
      </c>
      <c r="D1070" s="249" t="s">
        <v>2986</v>
      </c>
      <c r="E1070" s="249" t="s">
        <v>2987</v>
      </c>
      <c r="F1070" s="249" t="s">
        <v>915</v>
      </c>
      <c r="G1070" s="281" t="s">
        <v>813</v>
      </c>
      <c r="H1070" s="250">
        <v>95518.060000000012</v>
      </c>
      <c r="I1070" s="250"/>
      <c r="J1070" s="250">
        <v>91500.933199999985</v>
      </c>
      <c r="K1070" s="250"/>
      <c r="L1070" s="250">
        <v>95518.999999999985</v>
      </c>
      <c r="M1070" s="251">
        <f t="shared" si="48"/>
        <v>4.2056201727715438E-2</v>
      </c>
      <c r="N1070" s="251">
        <f t="shared" si="49"/>
        <v>4.3912850497572861E-2</v>
      </c>
      <c r="O1070" s="250">
        <v>99903.330000000016</v>
      </c>
      <c r="P1070" s="251">
        <f t="shared" si="50"/>
        <v>4.590008270605881E-2</v>
      </c>
      <c r="Q1070" s="251" t="s">
        <v>805</v>
      </c>
      <c r="R1070" s="258"/>
      <c r="S1070" s="258" t="s">
        <v>823</v>
      </c>
      <c r="T1070" s="299" t="s">
        <v>809</v>
      </c>
      <c r="U1070" s="282" t="s">
        <v>823</v>
      </c>
      <c r="V1070" s="285">
        <v>824</v>
      </c>
      <c r="W1070" s="286" t="s">
        <v>824</v>
      </c>
      <c r="X1070" s="286" t="s">
        <v>824</v>
      </c>
      <c r="Y1070" s="257"/>
    </row>
    <row r="1071" spans="1:25" ht="12.75" customHeight="1" x14ac:dyDescent="0.2">
      <c r="A1071" s="229" t="s">
        <v>705</v>
      </c>
      <c r="B1071" s="247"/>
      <c r="C1071" s="280">
        <v>1058</v>
      </c>
      <c r="D1071" s="249" t="s">
        <v>2988</v>
      </c>
      <c r="E1071" s="249" t="s">
        <v>2989</v>
      </c>
      <c r="F1071" s="249" t="s">
        <v>880</v>
      </c>
      <c r="G1071" s="281" t="s">
        <v>813</v>
      </c>
      <c r="H1071" s="250">
        <v>146612.37</v>
      </c>
      <c r="I1071" s="250"/>
      <c r="J1071" s="250">
        <v>140446.4369</v>
      </c>
      <c r="K1071" s="250"/>
      <c r="L1071" s="250">
        <v>155028.47</v>
      </c>
      <c r="M1071" s="251">
        <f t="shared" si="48"/>
        <v>4.2056022285159124E-2</v>
      </c>
      <c r="N1071" s="251">
        <f t="shared" si="49"/>
        <v>0.10382629436432503</v>
      </c>
      <c r="O1071" s="250">
        <v>160537.66</v>
      </c>
      <c r="P1071" s="251">
        <f t="shared" si="50"/>
        <v>3.5536634013094516E-2</v>
      </c>
      <c r="Q1071" s="251" t="s">
        <v>805</v>
      </c>
      <c r="R1071" s="258"/>
      <c r="S1071" s="258" t="s">
        <v>806</v>
      </c>
      <c r="T1071" s="258" t="s">
        <v>807</v>
      </c>
      <c r="U1071" s="282" t="s">
        <v>823</v>
      </c>
      <c r="V1071" s="285">
        <v>824</v>
      </c>
      <c r="W1071" s="286" t="s">
        <v>815</v>
      </c>
      <c r="X1071" s="286" t="s">
        <v>816</v>
      </c>
      <c r="Y1071" s="257"/>
    </row>
    <row r="1072" spans="1:25" ht="12.75" customHeight="1" x14ac:dyDescent="0.2">
      <c r="A1072" s="229" t="s">
        <v>705</v>
      </c>
      <c r="B1072" s="247"/>
      <c r="C1072" s="280">
        <v>1059</v>
      </c>
      <c r="D1072" s="249" t="s">
        <v>2990</v>
      </c>
      <c r="E1072" s="249" t="s">
        <v>2991</v>
      </c>
      <c r="F1072" s="249" t="s">
        <v>852</v>
      </c>
      <c r="G1072" s="297" t="s">
        <v>707</v>
      </c>
      <c r="H1072" s="250">
        <v>0</v>
      </c>
      <c r="I1072" s="250"/>
      <c r="J1072" s="250">
        <v>0</v>
      </c>
      <c r="K1072" s="250"/>
      <c r="L1072" s="250">
        <v>0</v>
      </c>
      <c r="M1072" s="251" t="str">
        <f t="shared" si="48"/>
        <v>NA</v>
      </c>
      <c r="N1072" s="251" t="str">
        <f t="shared" si="49"/>
        <v>NA</v>
      </c>
      <c r="O1072" s="250">
        <v>0</v>
      </c>
      <c r="P1072" s="251" t="str">
        <f t="shared" si="50"/>
        <v>NA</v>
      </c>
      <c r="Q1072" s="298" t="s">
        <v>848</v>
      </c>
      <c r="R1072" s="299" t="s">
        <v>849</v>
      </c>
      <c r="S1072" s="299" t="s">
        <v>832</v>
      </c>
      <c r="T1072" s="299" t="s">
        <v>832</v>
      </c>
      <c r="U1072" s="299" t="s">
        <v>832</v>
      </c>
      <c r="V1072" s="299" t="s">
        <v>832</v>
      </c>
      <c r="W1072" s="299" t="s">
        <v>832</v>
      </c>
      <c r="X1072" s="299" t="s">
        <v>832</v>
      </c>
      <c r="Y1072" s="257"/>
    </row>
    <row r="1073" spans="1:25" ht="12.75" customHeight="1" x14ac:dyDescent="0.2">
      <c r="A1073" s="229" t="s">
        <v>705</v>
      </c>
      <c r="B1073" s="247"/>
      <c r="C1073" s="280">
        <v>1060</v>
      </c>
      <c r="D1073" s="249" t="s">
        <v>2992</v>
      </c>
      <c r="E1073" s="249" t="s">
        <v>2993</v>
      </c>
      <c r="F1073" s="249" t="s">
        <v>822</v>
      </c>
      <c r="G1073" s="281" t="s">
        <v>2994</v>
      </c>
      <c r="H1073" s="250">
        <v>861078.91</v>
      </c>
      <c r="I1073" s="250"/>
      <c r="J1073" s="250">
        <v>847518.98440000007</v>
      </c>
      <c r="K1073" s="250"/>
      <c r="L1073" s="250">
        <v>873086.87999999977</v>
      </c>
      <c r="M1073" s="251">
        <f t="shared" si="48"/>
        <v>1.5747599253127634E-2</v>
      </c>
      <c r="N1073" s="251">
        <f t="shared" si="49"/>
        <v>3.0167932601651931E-2</v>
      </c>
      <c r="O1073" s="250">
        <v>937641.05</v>
      </c>
      <c r="P1073" s="251">
        <f t="shared" si="50"/>
        <v>7.3937853699050302E-2</v>
      </c>
      <c r="Q1073" s="251" t="s">
        <v>805</v>
      </c>
      <c r="R1073" s="258"/>
      <c r="S1073" s="258" t="s">
        <v>2995</v>
      </c>
      <c r="T1073" s="258" t="s">
        <v>956</v>
      </c>
      <c r="U1073" s="282" t="s">
        <v>2996</v>
      </c>
      <c r="V1073" s="285">
        <v>812</v>
      </c>
      <c r="W1073" s="286" t="s">
        <v>824</v>
      </c>
      <c r="X1073" s="286" t="s">
        <v>824</v>
      </c>
      <c r="Y1073" s="257"/>
    </row>
    <row r="1074" spans="1:25" ht="12.75" customHeight="1" x14ac:dyDescent="0.2">
      <c r="A1074" s="229" t="s">
        <v>705</v>
      </c>
      <c r="B1074" s="247"/>
      <c r="C1074" s="280">
        <v>1061</v>
      </c>
      <c r="D1074" s="249" t="s">
        <v>2997</v>
      </c>
      <c r="E1074" s="249" t="s">
        <v>2998</v>
      </c>
      <c r="F1074" s="249" t="s">
        <v>911</v>
      </c>
      <c r="G1074" s="281" t="s">
        <v>804</v>
      </c>
      <c r="H1074" s="250">
        <v>79406.399999999994</v>
      </c>
      <c r="I1074" s="250"/>
      <c r="J1074" s="250">
        <v>76066.876199999999</v>
      </c>
      <c r="K1074" s="250"/>
      <c r="L1074" s="250">
        <v>85372.69</v>
      </c>
      <c r="M1074" s="251">
        <f t="shared" si="48"/>
        <v>4.2056103790122652E-2</v>
      </c>
      <c r="N1074" s="251">
        <f t="shared" si="49"/>
        <v>0.12233726774230284</v>
      </c>
      <c r="O1074" s="250">
        <v>91631.84</v>
      </c>
      <c r="P1074" s="251">
        <f t="shared" si="50"/>
        <v>7.3315600105841733E-2</v>
      </c>
      <c r="Q1074" s="251" t="s">
        <v>805</v>
      </c>
      <c r="R1074" s="258"/>
      <c r="S1074" s="258" t="s">
        <v>806</v>
      </c>
      <c r="T1074" s="258" t="s">
        <v>807</v>
      </c>
      <c r="U1074" s="282" t="s">
        <v>808</v>
      </c>
      <c r="V1074" s="283" t="s">
        <v>809</v>
      </c>
      <c r="W1074" s="284" t="s">
        <v>809</v>
      </c>
      <c r="X1074" s="284" t="s">
        <v>809</v>
      </c>
      <c r="Y1074" s="257"/>
    </row>
    <row r="1075" spans="1:25" ht="12.75" customHeight="1" x14ac:dyDescent="0.2">
      <c r="A1075" s="229" t="s">
        <v>705</v>
      </c>
      <c r="B1075" s="247"/>
      <c r="C1075" s="280">
        <v>1062</v>
      </c>
      <c r="D1075" s="249" t="s">
        <v>2999</v>
      </c>
      <c r="E1075" s="249" t="s">
        <v>3000</v>
      </c>
      <c r="F1075" s="249" t="s">
        <v>880</v>
      </c>
      <c r="G1075" s="281" t="s">
        <v>813</v>
      </c>
      <c r="H1075" s="250">
        <v>149564.76999999999</v>
      </c>
      <c r="I1075" s="250"/>
      <c r="J1075" s="250">
        <v>164066.23449999996</v>
      </c>
      <c r="K1075" s="250"/>
      <c r="L1075" s="250">
        <v>208876.75</v>
      </c>
      <c r="M1075" s="251">
        <f t="shared" si="48"/>
        <v>9.6957756161427405E-2</v>
      </c>
      <c r="N1075" s="251">
        <f t="shared" si="49"/>
        <v>0.27312454409990161</v>
      </c>
      <c r="O1075" s="250">
        <v>216017.92000000001</v>
      </c>
      <c r="P1075" s="251">
        <f t="shared" si="50"/>
        <v>3.4188438876035808E-2</v>
      </c>
      <c r="Q1075" s="251" t="s">
        <v>805</v>
      </c>
      <c r="R1075" s="258"/>
      <c r="S1075" s="258" t="s">
        <v>806</v>
      </c>
      <c r="T1075" s="258" t="s">
        <v>807</v>
      </c>
      <c r="U1075" s="282" t="s">
        <v>814</v>
      </c>
      <c r="V1075" s="285">
        <v>824</v>
      </c>
      <c r="W1075" s="286" t="s">
        <v>815</v>
      </c>
      <c r="X1075" s="286" t="s">
        <v>816</v>
      </c>
      <c r="Y1075" s="257"/>
    </row>
    <row r="1076" spans="1:25" ht="12.75" customHeight="1" x14ac:dyDescent="0.2">
      <c r="A1076" s="229" t="s">
        <v>705</v>
      </c>
      <c r="B1076" s="247"/>
      <c r="C1076" s="280">
        <v>1063</v>
      </c>
      <c r="D1076" s="249" t="s">
        <v>3001</v>
      </c>
      <c r="E1076" s="249" t="s">
        <v>3002</v>
      </c>
      <c r="F1076" s="249" t="s">
        <v>852</v>
      </c>
      <c r="G1076" s="297" t="s">
        <v>707</v>
      </c>
      <c r="H1076" s="250">
        <v>0</v>
      </c>
      <c r="I1076" s="250"/>
      <c r="J1076" s="250">
        <v>0</v>
      </c>
      <c r="K1076" s="250"/>
      <c r="L1076" s="250">
        <v>0</v>
      </c>
      <c r="M1076" s="251" t="str">
        <f t="shared" si="48"/>
        <v>NA</v>
      </c>
      <c r="N1076" s="251" t="str">
        <f t="shared" si="49"/>
        <v>NA</v>
      </c>
      <c r="O1076" s="250">
        <v>0</v>
      </c>
      <c r="P1076" s="251" t="str">
        <f t="shared" si="50"/>
        <v>NA</v>
      </c>
      <c r="Q1076" s="298" t="s">
        <v>848</v>
      </c>
      <c r="R1076" s="299" t="s">
        <v>849</v>
      </c>
      <c r="S1076" s="299" t="s">
        <v>832</v>
      </c>
      <c r="T1076" s="299" t="s">
        <v>832</v>
      </c>
      <c r="U1076" s="299" t="s">
        <v>832</v>
      </c>
      <c r="V1076" s="299" t="s">
        <v>832</v>
      </c>
      <c r="W1076" s="299" t="s">
        <v>832</v>
      </c>
      <c r="X1076" s="299" t="s">
        <v>832</v>
      </c>
      <c r="Y1076" s="257"/>
    </row>
    <row r="1077" spans="1:25" ht="12.75" customHeight="1" x14ac:dyDescent="0.2">
      <c r="A1077" s="229" t="s">
        <v>705</v>
      </c>
      <c r="B1077" s="247"/>
      <c r="C1077" s="280">
        <v>1064</v>
      </c>
      <c r="D1077" s="249" t="s">
        <v>3003</v>
      </c>
      <c r="E1077" s="249" t="s">
        <v>3004</v>
      </c>
      <c r="F1077" s="249" t="s">
        <v>1021</v>
      </c>
      <c r="G1077" s="281" t="s">
        <v>813</v>
      </c>
      <c r="H1077" s="250">
        <v>20859.18</v>
      </c>
      <c r="I1077" s="250"/>
      <c r="J1077" s="250">
        <v>19981.924599999998</v>
      </c>
      <c r="K1077" s="250"/>
      <c r="L1077" s="250">
        <v>24511.059999999998</v>
      </c>
      <c r="M1077" s="251">
        <f t="shared" si="48"/>
        <v>4.2056082741507662E-2</v>
      </c>
      <c r="N1077" s="251">
        <f t="shared" si="49"/>
        <v>0.22666161997228232</v>
      </c>
      <c r="O1077" s="250">
        <v>25644.29</v>
      </c>
      <c r="P1077" s="251">
        <f t="shared" si="50"/>
        <v>4.6233414629967176E-2</v>
      </c>
      <c r="Q1077" s="251" t="s">
        <v>805</v>
      </c>
      <c r="R1077" s="258"/>
      <c r="S1077" s="258" t="s">
        <v>806</v>
      </c>
      <c r="T1077" s="258" t="s">
        <v>807</v>
      </c>
      <c r="U1077" s="282" t="s">
        <v>814</v>
      </c>
      <c r="V1077" s="285">
        <v>58</v>
      </c>
      <c r="W1077" s="286" t="s">
        <v>815</v>
      </c>
      <c r="X1077" s="286" t="s">
        <v>816</v>
      </c>
      <c r="Y1077" s="257"/>
    </row>
    <row r="1078" spans="1:25" ht="12.75" customHeight="1" x14ac:dyDescent="0.2">
      <c r="A1078" s="229" t="s">
        <v>705</v>
      </c>
      <c r="B1078" s="247"/>
      <c r="C1078" s="280">
        <v>1065</v>
      </c>
      <c r="D1078" s="249" t="s">
        <v>3005</v>
      </c>
      <c r="E1078" s="249" t="s">
        <v>3006</v>
      </c>
      <c r="F1078" s="249" t="s">
        <v>877</v>
      </c>
      <c r="G1078" s="281" t="s">
        <v>813</v>
      </c>
      <c r="H1078" s="250">
        <v>40450.400000000001</v>
      </c>
      <c r="I1078" s="250"/>
      <c r="J1078" s="250">
        <v>38749.219700000001</v>
      </c>
      <c r="K1078" s="250"/>
      <c r="L1078" s="250">
        <v>43779.909999999996</v>
      </c>
      <c r="M1078" s="251">
        <f t="shared" si="48"/>
        <v>4.2055957419456912E-2</v>
      </c>
      <c r="N1078" s="251">
        <f t="shared" si="49"/>
        <v>0.12982688010102031</v>
      </c>
      <c r="O1078" s="250">
        <v>45650.55</v>
      </c>
      <c r="P1078" s="251">
        <f t="shared" si="50"/>
        <v>4.2728274224410397E-2</v>
      </c>
      <c r="Q1078" s="251" t="s">
        <v>805</v>
      </c>
      <c r="R1078" s="258"/>
      <c r="S1078" s="258" t="s">
        <v>823</v>
      </c>
      <c r="T1078" s="258" t="s">
        <v>807</v>
      </c>
      <c r="U1078" s="282" t="s">
        <v>814</v>
      </c>
      <c r="V1078" s="285">
        <v>158</v>
      </c>
      <c r="W1078" s="286" t="s">
        <v>874</v>
      </c>
      <c r="X1078" s="286" t="s">
        <v>815</v>
      </c>
      <c r="Y1078" s="257"/>
    </row>
    <row r="1079" spans="1:25" ht="12.75" customHeight="1" x14ac:dyDescent="0.2">
      <c r="A1079" s="229" t="s">
        <v>705</v>
      </c>
      <c r="B1079" s="247"/>
      <c r="C1079" s="328">
        <v>1066</v>
      </c>
      <c r="D1079" s="329" t="s">
        <v>3007</v>
      </c>
      <c r="E1079" s="329" t="s">
        <v>3008</v>
      </c>
      <c r="F1079" s="329" t="s">
        <v>907</v>
      </c>
      <c r="G1079" s="330" t="s">
        <v>707</v>
      </c>
      <c r="H1079" s="331">
        <v>0</v>
      </c>
      <c r="I1079" s="331"/>
      <c r="J1079" s="331">
        <v>0</v>
      </c>
      <c r="K1079" s="331"/>
      <c r="L1079" s="331">
        <v>0</v>
      </c>
      <c r="M1079" s="332" t="str">
        <f t="shared" si="48"/>
        <v>NA</v>
      </c>
      <c r="N1079" s="332" t="str">
        <f t="shared" si="49"/>
        <v>NA</v>
      </c>
      <c r="O1079" s="331">
        <v>0</v>
      </c>
      <c r="P1079" s="332" t="str">
        <f t="shared" si="50"/>
        <v>NA</v>
      </c>
      <c r="Q1079" s="332" t="s">
        <v>707</v>
      </c>
      <c r="R1079" s="333" t="s">
        <v>2350</v>
      </c>
      <c r="S1079" s="334" t="s">
        <v>809</v>
      </c>
      <c r="T1079" s="334" t="s">
        <v>809</v>
      </c>
      <c r="U1079" s="334" t="s">
        <v>832</v>
      </c>
      <c r="V1079" s="335" t="s">
        <v>809</v>
      </c>
      <c r="W1079" s="336" t="s">
        <v>809</v>
      </c>
      <c r="X1079" s="336" t="s">
        <v>809</v>
      </c>
      <c r="Y1079" s="257"/>
    </row>
    <row r="1080" spans="1:25" ht="12.75" customHeight="1" x14ac:dyDescent="0.2">
      <c r="A1080" s="229" t="s">
        <v>705</v>
      </c>
      <c r="B1080" s="247"/>
      <c r="C1080" s="280">
        <v>1067</v>
      </c>
      <c r="D1080" s="249" t="s">
        <v>3009</v>
      </c>
      <c r="E1080" s="249" t="s">
        <v>3010</v>
      </c>
      <c r="F1080" s="249" t="s">
        <v>886</v>
      </c>
      <c r="G1080" s="281" t="s">
        <v>813</v>
      </c>
      <c r="H1080" s="250">
        <v>185801.91</v>
      </c>
      <c r="I1080" s="250"/>
      <c r="J1080" s="250">
        <v>173076.71610000002</v>
      </c>
      <c r="K1080" s="250"/>
      <c r="L1080" s="250">
        <v>187232.61000000002</v>
      </c>
      <c r="M1080" s="251">
        <f t="shared" si="48"/>
        <v>6.8487960645829654E-2</v>
      </c>
      <c r="N1080" s="251">
        <f t="shared" si="49"/>
        <v>8.1789707009584253E-2</v>
      </c>
      <c r="O1080" s="250">
        <v>198802.74000000002</v>
      </c>
      <c r="P1080" s="251">
        <f t="shared" si="50"/>
        <v>6.1795485305684753E-2</v>
      </c>
      <c r="Q1080" s="251" t="s">
        <v>805</v>
      </c>
      <c r="R1080" s="258"/>
      <c r="S1080" s="258" t="s">
        <v>806</v>
      </c>
      <c r="T1080" s="258" t="s">
        <v>807</v>
      </c>
      <c r="U1080" s="282" t="s">
        <v>823</v>
      </c>
      <c r="V1080" s="285">
        <v>824</v>
      </c>
      <c r="W1080" s="286" t="s">
        <v>824</v>
      </c>
      <c r="X1080" s="286" t="s">
        <v>824</v>
      </c>
      <c r="Y1080" s="257"/>
    </row>
    <row r="1081" spans="1:25" ht="12.75" customHeight="1" x14ac:dyDescent="0.2">
      <c r="A1081" s="229" t="s">
        <v>705</v>
      </c>
      <c r="B1081" s="247"/>
      <c r="C1081" s="280">
        <v>1068</v>
      </c>
      <c r="D1081" s="249" t="s">
        <v>3011</v>
      </c>
      <c r="E1081" s="249" t="s">
        <v>3012</v>
      </c>
      <c r="F1081" s="249" t="s">
        <v>915</v>
      </c>
      <c r="G1081" s="281" t="s">
        <v>813</v>
      </c>
      <c r="H1081" s="250">
        <v>10984.71</v>
      </c>
      <c r="I1081" s="250"/>
      <c r="J1081" s="250">
        <v>10522.7328</v>
      </c>
      <c r="K1081" s="250"/>
      <c r="L1081" s="250">
        <v>10984.93</v>
      </c>
      <c r="M1081" s="251">
        <f t="shared" si="48"/>
        <v>4.2056385648779018E-2</v>
      </c>
      <c r="N1081" s="251">
        <f t="shared" si="49"/>
        <v>4.3923684919567711E-2</v>
      </c>
      <c r="O1081" s="250">
        <v>11296.76</v>
      </c>
      <c r="P1081" s="251">
        <f t="shared" si="50"/>
        <v>2.8387072106968357E-2</v>
      </c>
      <c r="Q1081" s="251" t="s">
        <v>805</v>
      </c>
      <c r="R1081" s="258"/>
      <c r="S1081" s="258" t="s">
        <v>806</v>
      </c>
      <c r="T1081" s="299" t="s">
        <v>809</v>
      </c>
      <c r="U1081" s="282" t="s">
        <v>814</v>
      </c>
      <c r="V1081" s="285">
        <v>84</v>
      </c>
      <c r="W1081" s="286" t="s">
        <v>912</v>
      </c>
      <c r="X1081" s="286" t="s">
        <v>874</v>
      </c>
      <c r="Y1081" s="257"/>
    </row>
    <row r="1082" spans="1:25" ht="12.75" customHeight="1" x14ac:dyDescent="0.2">
      <c r="A1082" s="229" t="s">
        <v>705</v>
      </c>
      <c r="B1082" s="247"/>
      <c r="C1082" s="280">
        <v>1069</v>
      </c>
      <c r="D1082" s="249" t="s">
        <v>3013</v>
      </c>
      <c r="E1082" s="249" t="s">
        <v>3014</v>
      </c>
      <c r="F1082" s="249" t="s">
        <v>2441</v>
      </c>
      <c r="G1082" s="281" t="s">
        <v>813</v>
      </c>
      <c r="H1082" s="250">
        <v>436734.65000000008</v>
      </c>
      <c r="I1082" s="250"/>
      <c r="J1082" s="250">
        <v>408286.57610000001</v>
      </c>
      <c r="K1082" s="250"/>
      <c r="L1082" s="250">
        <v>412518.14</v>
      </c>
      <c r="M1082" s="251">
        <f t="shared" si="48"/>
        <v>6.5138119679764517E-2</v>
      </c>
      <c r="N1082" s="251">
        <f t="shared" si="49"/>
        <v>1.0364200411437451E-2</v>
      </c>
      <c r="O1082" s="250">
        <v>475098.82999999996</v>
      </c>
      <c r="P1082" s="251">
        <f t="shared" si="50"/>
        <v>0.15170409233397578</v>
      </c>
      <c r="Q1082" s="251" t="s">
        <v>805</v>
      </c>
      <c r="R1082" s="258"/>
      <c r="S1082" s="258" t="s">
        <v>806</v>
      </c>
      <c r="T1082" s="258" t="s">
        <v>807</v>
      </c>
      <c r="U1082" s="282" t="s">
        <v>823</v>
      </c>
      <c r="V1082" s="285">
        <v>824</v>
      </c>
      <c r="W1082" s="286" t="s">
        <v>816</v>
      </c>
      <c r="X1082" s="286" t="s">
        <v>816</v>
      </c>
      <c r="Y1082" s="257"/>
    </row>
    <row r="1083" spans="1:25" ht="12.75" customHeight="1" x14ac:dyDescent="0.2">
      <c r="A1083" s="229" t="s">
        <v>705</v>
      </c>
      <c r="B1083" s="247"/>
      <c r="C1083" s="280">
        <v>1070</v>
      </c>
      <c r="D1083" s="249" t="s">
        <v>3015</v>
      </c>
      <c r="E1083" s="249" t="s">
        <v>3016</v>
      </c>
      <c r="F1083" s="249" t="s">
        <v>822</v>
      </c>
      <c r="G1083" s="281" t="s">
        <v>813</v>
      </c>
      <c r="H1083" s="250">
        <v>19280.850000000002</v>
      </c>
      <c r="I1083" s="250"/>
      <c r="J1083" s="250">
        <v>18469.969700000001</v>
      </c>
      <c r="K1083" s="250"/>
      <c r="L1083" s="250">
        <v>27378.68</v>
      </c>
      <c r="M1083" s="251">
        <f t="shared" si="48"/>
        <v>4.2056252706701241E-2</v>
      </c>
      <c r="N1083" s="251">
        <f t="shared" si="49"/>
        <v>0.48233486273667237</v>
      </c>
      <c r="O1083" s="250">
        <v>28650.47</v>
      </c>
      <c r="P1083" s="251">
        <f t="shared" si="50"/>
        <v>4.6451837707296363E-2</v>
      </c>
      <c r="Q1083" s="251" t="s">
        <v>805</v>
      </c>
      <c r="R1083" s="258"/>
      <c r="S1083" s="258" t="s">
        <v>806</v>
      </c>
      <c r="T1083" s="258" t="s">
        <v>807</v>
      </c>
      <c r="U1083" s="282" t="s">
        <v>823</v>
      </c>
      <c r="V1083" s="285">
        <v>824</v>
      </c>
      <c r="W1083" s="286" t="s">
        <v>824</v>
      </c>
      <c r="X1083" s="286" t="s">
        <v>824</v>
      </c>
      <c r="Y1083" s="257"/>
    </row>
    <row r="1084" spans="1:25" ht="12.75" customHeight="1" x14ac:dyDescent="0.2">
      <c r="A1084" s="229" t="s">
        <v>705</v>
      </c>
      <c r="B1084" s="247"/>
      <c r="C1084" s="280">
        <v>1071</v>
      </c>
      <c r="D1084" s="249" t="s">
        <v>3017</v>
      </c>
      <c r="E1084" s="249" t="s">
        <v>3018</v>
      </c>
      <c r="F1084" s="249" t="s">
        <v>886</v>
      </c>
      <c r="G1084" s="281"/>
      <c r="H1084" s="250">
        <v>2210166.5200000005</v>
      </c>
      <c r="I1084" s="250"/>
      <c r="J1084" s="250">
        <v>1469299.0389</v>
      </c>
      <c r="K1084" s="250"/>
      <c r="L1084" s="250">
        <v>1455123.01</v>
      </c>
      <c r="M1084" s="251">
        <f t="shared" si="48"/>
        <v>0.3352088968843851</v>
      </c>
      <c r="N1084" s="251">
        <f t="shared" si="49"/>
        <v>9.6481577437177168E-3</v>
      </c>
      <c r="O1084" s="250">
        <v>1556242.68</v>
      </c>
      <c r="P1084" s="251">
        <f t="shared" si="50"/>
        <v>6.9492179908556273E-2</v>
      </c>
      <c r="Q1084" s="251" t="s">
        <v>805</v>
      </c>
      <c r="R1084" s="258"/>
      <c r="S1084" s="258" t="s">
        <v>925</v>
      </c>
      <c r="T1084" s="258" t="s">
        <v>807</v>
      </c>
      <c r="U1084" s="282" t="s">
        <v>932</v>
      </c>
      <c r="V1084" s="285">
        <v>2206</v>
      </c>
      <c r="W1084" s="286" t="s">
        <v>816</v>
      </c>
      <c r="X1084" s="286" t="s">
        <v>824</v>
      </c>
      <c r="Y1084" s="257"/>
    </row>
    <row r="1085" spans="1:25" ht="12.75" customHeight="1" x14ac:dyDescent="0.2">
      <c r="A1085" s="229" t="s">
        <v>705</v>
      </c>
      <c r="B1085" s="247"/>
      <c r="C1085" s="280">
        <v>1072</v>
      </c>
      <c r="D1085" s="249" t="s">
        <v>3019</v>
      </c>
      <c r="E1085" s="249" t="s">
        <v>3020</v>
      </c>
      <c r="F1085" s="249" t="s">
        <v>1374</v>
      </c>
      <c r="G1085" s="281" t="s">
        <v>813</v>
      </c>
      <c r="H1085" s="250">
        <v>41106.42</v>
      </c>
      <c r="I1085" s="250"/>
      <c r="J1085" s="250">
        <v>33538.6708</v>
      </c>
      <c r="K1085" s="250"/>
      <c r="L1085" s="250">
        <v>35011.479999999996</v>
      </c>
      <c r="M1085" s="251">
        <f t="shared" si="48"/>
        <v>0.18410139340764772</v>
      </c>
      <c r="N1085" s="251">
        <f t="shared" si="49"/>
        <v>4.391376178211559E-2</v>
      </c>
      <c r="O1085" s="250">
        <v>36570.6</v>
      </c>
      <c r="P1085" s="251">
        <f t="shared" si="50"/>
        <v>4.4531679323467695E-2</v>
      </c>
      <c r="Q1085" s="251" t="s">
        <v>805</v>
      </c>
      <c r="R1085" s="258"/>
      <c r="S1085" s="258" t="s">
        <v>806</v>
      </c>
      <c r="T1085" s="299" t="s">
        <v>809</v>
      </c>
      <c r="U1085" s="282" t="s">
        <v>814</v>
      </c>
      <c r="V1085" s="285">
        <v>516</v>
      </c>
      <c r="W1085" s="286" t="s">
        <v>816</v>
      </c>
      <c r="X1085" s="286" t="s">
        <v>816</v>
      </c>
      <c r="Y1085" s="257"/>
    </row>
    <row r="1086" spans="1:25" ht="12.75" customHeight="1" x14ac:dyDescent="0.2">
      <c r="A1086" s="229" t="s">
        <v>705</v>
      </c>
      <c r="B1086" s="247"/>
      <c r="C1086" s="280">
        <v>1073</v>
      </c>
      <c r="D1086" s="249" t="s">
        <v>3021</v>
      </c>
      <c r="E1086" s="249" t="s">
        <v>3022</v>
      </c>
      <c r="F1086" s="249" t="s">
        <v>883</v>
      </c>
      <c r="G1086" s="297" t="s">
        <v>707</v>
      </c>
      <c r="H1086" s="250">
        <v>0</v>
      </c>
      <c r="I1086" s="250"/>
      <c r="J1086" s="250">
        <v>0</v>
      </c>
      <c r="K1086" s="250"/>
      <c r="L1086" s="250">
        <v>0</v>
      </c>
      <c r="M1086" s="251" t="str">
        <f t="shared" si="48"/>
        <v>NA</v>
      </c>
      <c r="N1086" s="251" t="str">
        <f t="shared" si="49"/>
        <v>NA</v>
      </c>
      <c r="O1086" s="250">
        <v>0</v>
      </c>
      <c r="P1086" s="251" t="str">
        <f t="shared" si="50"/>
        <v>NA</v>
      </c>
      <c r="Q1086" s="298" t="s">
        <v>848</v>
      </c>
      <c r="R1086" s="299" t="s">
        <v>849</v>
      </c>
      <c r="S1086" s="299" t="s">
        <v>832</v>
      </c>
      <c r="T1086" s="299" t="s">
        <v>832</v>
      </c>
      <c r="U1086" s="299" t="s">
        <v>832</v>
      </c>
      <c r="V1086" s="285">
        <v>1505</v>
      </c>
      <c r="W1086" s="286" t="s">
        <v>874</v>
      </c>
      <c r="X1086" s="286" t="s">
        <v>816</v>
      </c>
      <c r="Y1086" s="257"/>
    </row>
    <row r="1087" spans="1:25" ht="12.75" customHeight="1" x14ac:dyDescent="0.2">
      <c r="A1087" s="229" t="s">
        <v>705</v>
      </c>
      <c r="B1087" s="247"/>
      <c r="C1087" s="280">
        <v>1074</v>
      </c>
      <c r="D1087" s="249" t="s">
        <v>3023</v>
      </c>
      <c r="E1087" s="249" t="s">
        <v>3024</v>
      </c>
      <c r="F1087" s="249" t="s">
        <v>803</v>
      </c>
      <c r="G1087" s="281" t="s">
        <v>804</v>
      </c>
      <c r="H1087" s="250">
        <v>41449.22</v>
      </c>
      <c r="I1087" s="250"/>
      <c r="J1087" s="250">
        <v>39706.030200000001</v>
      </c>
      <c r="K1087" s="250"/>
      <c r="L1087" s="250">
        <v>44774.69</v>
      </c>
      <c r="M1087" s="251">
        <f t="shared" si="48"/>
        <v>4.2056033865052224E-2</v>
      </c>
      <c r="N1087" s="251">
        <f t="shared" si="49"/>
        <v>0.12765466037448389</v>
      </c>
      <c r="O1087" s="250">
        <v>46608.58</v>
      </c>
      <c r="P1087" s="251">
        <f t="shared" si="50"/>
        <v>4.0958184188433229E-2</v>
      </c>
      <c r="Q1087" s="251" t="s">
        <v>805</v>
      </c>
      <c r="R1087" s="258"/>
      <c r="S1087" s="258" t="s">
        <v>806</v>
      </c>
      <c r="T1087" s="258" t="s">
        <v>807</v>
      </c>
      <c r="U1087" s="282" t="s">
        <v>808</v>
      </c>
      <c r="V1087" s="285">
        <v>70</v>
      </c>
      <c r="W1087" s="286" t="s">
        <v>816</v>
      </c>
      <c r="X1087" s="286" t="s">
        <v>824</v>
      </c>
      <c r="Y1087" s="257"/>
    </row>
    <row r="1088" spans="1:25" ht="12.75" customHeight="1" x14ac:dyDescent="0.2">
      <c r="A1088" s="229" t="s">
        <v>705</v>
      </c>
      <c r="B1088" s="247"/>
      <c r="C1088" s="287">
        <v>1075</v>
      </c>
      <c r="D1088" s="324" t="s">
        <v>3025</v>
      </c>
      <c r="E1088" s="324" t="s">
        <v>3026</v>
      </c>
      <c r="F1088" s="324" t="s">
        <v>897</v>
      </c>
      <c r="G1088" s="289" t="s">
        <v>707</v>
      </c>
      <c r="H1088" s="290">
        <v>0</v>
      </c>
      <c r="I1088" s="290"/>
      <c r="J1088" s="290">
        <v>0</v>
      </c>
      <c r="K1088" s="290"/>
      <c r="L1088" s="290">
        <v>0</v>
      </c>
      <c r="M1088" s="291" t="str">
        <f t="shared" si="48"/>
        <v>NA</v>
      </c>
      <c r="N1088" s="291" t="str">
        <f t="shared" si="49"/>
        <v>NA</v>
      </c>
      <c r="O1088" s="290">
        <v>0</v>
      </c>
      <c r="P1088" s="291" t="str">
        <f t="shared" si="50"/>
        <v>NA</v>
      </c>
      <c r="Q1088" s="291" t="s">
        <v>707</v>
      </c>
      <c r="R1088" s="292" t="s">
        <v>831</v>
      </c>
      <c r="S1088" s="293" t="s">
        <v>832</v>
      </c>
      <c r="T1088" s="293" t="s">
        <v>832</v>
      </c>
      <c r="U1088" s="293" t="s">
        <v>832</v>
      </c>
      <c r="V1088" s="294" t="s">
        <v>809</v>
      </c>
      <c r="W1088" s="295" t="s">
        <v>809</v>
      </c>
      <c r="X1088" s="295" t="s">
        <v>809</v>
      </c>
      <c r="Y1088" s="257"/>
    </row>
    <row r="1089" spans="1:25" ht="12.75" customHeight="1" x14ac:dyDescent="0.2">
      <c r="A1089" s="229" t="s">
        <v>705</v>
      </c>
      <c r="B1089" s="247"/>
      <c r="C1089" s="280">
        <v>1076</v>
      </c>
      <c r="D1089" s="249" t="s">
        <v>3027</v>
      </c>
      <c r="E1089" s="249" t="s">
        <v>3028</v>
      </c>
      <c r="F1089" s="249" t="s">
        <v>897</v>
      </c>
      <c r="G1089" s="297" t="s">
        <v>707</v>
      </c>
      <c r="H1089" s="250">
        <v>0</v>
      </c>
      <c r="I1089" s="250"/>
      <c r="J1089" s="250">
        <v>0</v>
      </c>
      <c r="K1089" s="250"/>
      <c r="L1089" s="250">
        <v>0</v>
      </c>
      <c r="M1089" s="251" t="str">
        <f t="shared" si="48"/>
        <v>NA</v>
      </c>
      <c r="N1089" s="251" t="str">
        <f t="shared" si="49"/>
        <v>NA</v>
      </c>
      <c r="O1089" s="250">
        <v>0</v>
      </c>
      <c r="P1089" s="251" t="str">
        <f t="shared" si="50"/>
        <v>NA</v>
      </c>
      <c r="Q1089" s="298" t="s">
        <v>848</v>
      </c>
      <c r="R1089" s="299" t="s">
        <v>849</v>
      </c>
      <c r="S1089" s="299" t="s">
        <v>832</v>
      </c>
      <c r="T1089" s="299" t="s">
        <v>832</v>
      </c>
      <c r="U1089" s="299" t="s">
        <v>832</v>
      </c>
      <c r="V1089" s="299" t="s">
        <v>832</v>
      </c>
      <c r="W1089" s="299" t="s">
        <v>832</v>
      </c>
      <c r="X1089" s="299" t="s">
        <v>832</v>
      </c>
      <c r="Y1089" s="257"/>
    </row>
    <row r="1090" spans="1:25" ht="12.75" customHeight="1" x14ac:dyDescent="0.2">
      <c r="A1090" s="229" t="s">
        <v>705</v>
      </c>
      <c r="B1090" s="247"/>
      <c r="C1090" s="280">
        <v>1077</v>
      </c>
      <c r="D1090" s="249" t="s">
        <v>3029</v>
      </c>
      <c r="E1090" s="249" t="s">
        <v>3030</v>
      </c>
      <c r="F1090" s="249" t="s">
        <v>1374</v>
      </c>
      <c r="G1090" s="281" t="s">
        <v>813</v>
      </c>
      <c r="H1090" s="250">
        <v>41289.03</v>
      </c>
      <c r="I1090" s="250"/>
      <c r="J1090" s="250">
        <v>39552.565499999997</v>
      </c>
      <c r="K1090" s="250"/>
      <c r="L1090" s="250">
        <v>41289.199999999997</v>
      </c>
      <c r="M1090" s="251">
        <f t="shared" si="48"/>
        <v>4.2056316169210121E-2</v>
      </c>
      <c r="N1090" s="251">
        <f t="shared" si="49"/>
        <v>4.3907000166651645E-2</v>
      </c>
      <c r="O1090" s="250">
        <v>46271.49</v>
      </c>
      <c r="P1090" s="251">
        <f t="shared" si="50"/>
        <v>0.12066811660192014</v>
      </c>
      <c r="Q1090" s="251" t="s">
        <v>805</v>
      </c>
      <c r="R1090" s="258"/>
      <c r="S1090" s="258" t="s">
        <v>806</v>
      </c>
      <c r="T1090" s="299" t="s">
        <v>809</v>
      </c>
      <c r="U1090" s="282" t="s">
        <v>814</v>
      </c>
      <c r="V1090" s="285">
        <v>235</v>
      </c>
      <c r="W1090" s="286" t="s">
        <v>824</v>
      </c>
      <c r="X1090" s="286" t="s">
        <v>824</v>
      </c>
      <c r="Y1090" s="257"/>
    </row>
    <row r="1091" spans="1:25" ht="12.75" customHeight="1" x14ac:dyDescent="0.2">
      <c r="A1091" s="229" t="s">
        <v>705</v>
      </c>
      <c r="B1091" s="247"/>
      <c r="C1091" s="280">
        <v>1078</v>
      </c>
      <c r="D1091" s="249" t="s">
        <v>3031</v>
      </c>
      <c r="E1091" s="249" t="s">
        <v>3032</v>
      </c>
      <c r="F1091" s="249" t="s">
        <v>931</v>
      </c>
      <c r="G1091" s="281"/>
      <c r="H1091" s="250">
        <v>73957.850000000006</v>
      </c>
      <c r="I1091" s="250"/>
      <c r="J1091" s="250">
        <v>70847.4712</v>
      </c>
      <c r="K1091" s="250"/>
      <c r="L1091" s="250">
        <v>4387.9799999999996</v>
      </c>
      <c r="M1091" s="251">
        <f t="shared" si="48"/>
        <v>4.205610087367339E-2</v>
      </c>
      <c r="N1091" s="251">
        <f t="shared" si="49"/>
        <v>0.93806440899474197</v>
      </c>
      <c r="O1091" s="250">
        <v>4794.4800000000005</v>
      </c>
      <c r="P1091" s="251">
        <f t="shared" si="50"/>
        <v>9.2639437736726449E-2</v>
      </c>
      <c r="Q1091" s="251" t="s">
        <v>805</v>
      </c>
      <c r="R1091" s="258"/>
      <c r="S1091" s="258" t="s">
        <v>806</v>
      </c>
      <c r="T1091" s="258" t="s">
        <v>807</v>
      </c>
      <c r="U1091" s="282" t="s">
        <v>932</v>
      </c>
      <c r="V1091" s="285">
        <v>3508</v>
      </c>
      <c r="W1091" s="286" t="s">
        <v>912</v>
      </c>
      <c r="X1091" s="286" t="s">
        <v>816</v>
      </c>
      <c r="Y1091" s="257"/>
    </row>
    <row r="1092" spans="1:25" ht="12.75" customHeight="1" x14ac:dyDescent="0.2">
      <c r="A1092" s="229" t="s">
        <v>705</v>
      </c>
      <c r="B1092" s="247"/>
      <c r="C1092" s="280">
        <v>1079</v>
      </c>
      <c r="D1092" s="249" t="s">
        <v>3033</v>
      </c>
      <c r="E1092" s="249" t="s">
        <v>3034</v>
      </c>
      <c r="F1092" s="249" t="s">
        <v>877</v>
      </c>
      <c r="G1092" s="281" t="s">
        <v>813</v>
      </c>
      <c r="H1092" s="250">
        <v>314888.86999999994</v>
      </c>
      <c r="I1092" s="250"/>
      <c r="J1092" s="250">
        <v>116271.84219999997</v>
      </c>
      <c r="K1092" s="250"/>
      <c r="L1092" s="250">
        <v>129316.65999999996</v>
      </c>
      <c r="M1092" s="251">
        <f t="shared" si="48"/>
        <v>0.63075277255750584</v>
      </c>
      <c r="N1092" s="251">
        <f t="shared" si="49"/>
        <v>0.11219240663239438</v>
      </c>
      <c r="O1092" s="250">
        <v>134524.39999999997</v>
      </c>
      <c r="P1092" s="251">
        <f t="shared" si="50"/>
        <v>4.0271222594211814E-2</v>
      </c>
      <c r="Q1092" s="251" t="s">
        <v>805</v>
      </c>
      <c r="R1092" s="258"/>
      <c r="S1092" s="258" t="s">
        <v>823</v>
      </c>
      <c r="T1092" s="258" t="s">
        <v>807</v>
      </c>
      <c r="U1092" s="282" t="s">
        <v>814</v>
      </c>
      <c r="V1092" s="285">
        <v>490</v>
      </c>
      <c r="W1092" s="286" t="s">
        <v>874</v>
      </c>
      <c r="X1092" s="286" t="s">
        <v>816</v>
      </c>
      <c r="Y1092" s="257"/>
    </row>
    <row r="1093" spans="1:25" ht="12.75" customHeight="1" x14ac:dyDescent="0.2">
      <c r="A1093" s="229" t="s">
        <v>705</v>
      </c>
      <c r="B1093" s="247"/>
      <c r="C1093" s="280">
        <v>1080</v>
      </c>
      <c r="D1093" s="249" t="s">
        <v>3035</v>
      </c>
      <c r="E1093" s="249" t="s">
        <v>3036</v>
      </c>
      <c r="F1093" s="249" t="s">
        <v>877</v>
      </c>
      <c r="G1093" s="281" t="s">
        <v>813</v>
      </c>
      <c r="H1093" s="250">
        <v>24468.12</v>
      </c>
      <c r="I1093" s="250"/>
      <c r="J1093" s="250">
        <v>23439.0861</v>
      </c>
      <c r="K1093" s="250"/>
      <c r="L1093" s="250">
        <v>24468.339999999997</v>
      </c>
      <c r="M1093" s="251">
        <f t="shared" si="48"/>
        <v>4.2056108111289243E-2</v>
      </c>
      <c r="N1093" s="251">
        <f t="shared" si="49"/>
        <v>4.3911861392923336E-2</v>
      </c>
      <c r="O1093" s="250">
        <v>25615.68</v>
      </c>
      <c r="P1093" s="251">
        <f t="shared" si="50"/>
        <v>4.6890798476725594E-2</v>
      </c>
      <c r="Q1093" s="251" t="s">
        <v>805</v>
      </c>
      <c r="R1093" s="258"/>
      <c r="S1093" s="258" t="s">
        <v>806</v>
      </c>
      <c r="T1093" s="258" t="s">
        <v>807</v>
      </c>
      <c r="U1093" s="282" t="s">
        <v>814</v>
      </c>
      <c r="V1093" s="285">
        <v>70</v>
      </c>
      <c r="W1093" s="286" t="s">
        <v>815</v>
      </c>
      <c r="X1093" s="286" t="s">
        <v>816</v>
      </c>
      <c r="Y1093" s="257"/>
    </row>
    <row r="1094" spans="1:25" ht="12.75" customHeight="1" x14ac:dyDescent="0.2">
      <c r="A1094" s="229" t="s">
        <v>705</v>
      </c>
      <c r="B1094" s="247"/>
      <c r="C1094" s="280">
        <v>1081</v>
      </c>
      <c r="D1094" s="249" t="s">
        <v>3037</v>
      </c>
      <c r="E1094" s="249" t="s">
        <v>3038</v>
      </c>
      <c r="F1094" s="249" t="s">
        <v>890</v>
      </c>
      <c r="G1094" s="281" t="s">
        <v>813</v>
      </c>
      <c r="H1094" s="250">
        <v>45712.29</v>
      </c>
      <c r="I1094" s="250"/>
      <c r="J1094" s="250">
        <v>43789.804400000001</v>
      </c>
      <c r="K1094" s="250"/>
      <c r="L1094" s="250">
        <v>52016.89</v>
      </c>
      <c r="M1094" s="251">
        <f t="shared" si="48"/>
        <v>4.2056208516353041E-2</v>
      </c>
      <c r="N1094" s="251">
        <f t="shared" si="49"/>
        <v>0.18787673780977196</v>
      </c>
      <c r="O1094" s="250">
        <v>53894.62999999999</v>
      </c>
      <c r="P1094" s="251">
        <f t="shared" si="50"/>
        <v>3.6098659493099081E-2</v>
      </c>
      <c r="Q1094" s="251" t="s">
        <v>805</v>
      </c>
      <c r="R1094" s="258"/>
      <c r="S1094" s="258" t="s">
        <v>806</v>
      </c>
      <c r="T1094" s="258" t="s">
        <v>807</v>
      </c>
      <c r="U1094" s="282" t="s">
        <v>823</v>
      </c>
      <c r="V1094" s="285">
        <v>824</v>
      </c>
      <c r="W1094" s="286" t="s">
        <v>816</v>
      </c>
      <c r="X1094" s="286" t="s">
        <v>816</v>
      </c>
      <c r="Y1094" s="257"/>
    </row>
    <row r="1095" spans="1:25" ht="12.75" customHeight="1" x14ac:dyDescent="0.2">
      <c r="A1095" s="229" t="s">
        <v>705</v>
      </c>
      <c r="B1095" s="247"/>
      <c r="C1095" s="280">
        <v>1082</v>
      </c>
      <c r="D1095" s="249" t="s">
        <v>3039</v>
      </c>
      <c r="E1095" s="249" t="s">
        <v>3040</v>
      </c>
      <c r="F1095" s="249" t="s">
        <v>877</v>
      </c>
      <c r="G1095" s="281" t="s">
        <v>813</v>
      </c>
      <c r="H1095" s="250">
        <v>168046.4</v>
      </c>
      <c r="I1095" s="250"/>
      <c r="J1095" s="250">
        <v>160979.01630000002</v>
      </c>
      <c r="K1095" s="250"/>
      <c r="L1095" s="250">
        <v>164112.17000000001</v>
      </c>
      <c r="M1095" s="251">
        <f t="shared" si="48"/>
        <v>4.2056144612440234E-2</v>
      </c>
      <c r="N1095" s="251">
        <f t="shared" si="49"/>
        <v>1.9463118684742483E-2</v>
      </c>
      <c r="O1095" s="250">
        <v>170265.38</v>
      </c>
      <c r="P1095" s="251">
        <f t="shared" si="50"/>
        <v>3.7493928695233214E-2</v>
      </c>
      <c r="Q1095" s="251" t="s">
        <v>805</v>
      </c>
      <c r="R1095" s="258"/>
      <c r="S1095" s="258" t="s">
        <v>806</v>
      </c>
      <c r="T1095" s="258" t="s">
        <v>807</v>
      </c>
      <c r="U1095" s="282" t="s">
        <v>814</v>
      </c>
      <c r="V1095" s="285">
        <v>513</v>
      </c>
      <c r="W1095" s="286" t="s">
        <v>824</v>
      </c>
      <c r="X1095" s="286" t="s">
        <v>824</v>
      </c>
      <c r="Y1095" s="257"/>
    </row>
    <row r="1096" spans="1:25" ht="12.75" customHeight="1" x14ac:dyDescent="0.2">
      <c r="A1096" s="229" t="s">
        <v>705</v>
      </c>
      <c r="B1096" s="247"/>
      <c r="C1096" s="280">
        <v>1083</v>
      </c>
      <c r="D1096" s="249" t="s">
        <v>3041</v>
      </c>
      <c r="E1096" s="249" t="s">
        <v>3042</v>
      </c>
      <c r="F1096" s="249" t="s">
        <v>877</v>
      </c>
      <c r="G1096" s="281" t="s">
        <v>813</v>
      </c>
      <c r="H1096" s="250">
        <v>21007.08</v>
      </c>
      <c r="I1096" s="250"/>
      <c r="J1096" s="250">
        <v>18955.5818</v>
      </c>
      <c r="K1096" s="250"/>
      <c r="L1096" s="250">
        <v>21190.059999999998</v>
      </c>
      <c r="M1096" s="251">
        <f t="shared" si="48"/>
        <v>9.7657465959095774E-2</v>
      </c>
      <c r="N1096" s="251">
        <f t="shared" si="49"/>
        <v>0.11787969494030501</v>
      </c>
      <c r="O1096" s="250">
        <v>23365.4</v>
      </c>
      <c r="P1096" s="251">
        <f t="shared" si="50"/>
        <v>0.10265851064131032</v>
      </c>
      <c r="Q1096" s="251" t="s">
        <v>805</v>
      </c>
      <c r="R1096" s="258"/>
      <c r="S1096" s="258" t="s">
        <v>806</v>
      </c>
      <c r="T1096" s="258" t="s">
        <v>807</v>
      </c>
      <c r="U1096" s="282" t="s">
        <v>823</v>
      </c>
      <c r="V1096" s="285">
        <v>826</v>
      </c>
      <c r="W1096" s="286" t="s">
        <v>824</v>
      </c>
      <c r="X1096" s="286" t="s">
        <v>824</v>
      </c>
      <c r="Y1096" s="257"/>
    </row>
    <row r="1097" spans="1:25" ht="12.75" customHeight="1" x14ac:dyDescent="0.2">
      <c r="A1097" s="229" t="s">
        <v>705</v>
      </c>
      <c r="B1097" s="247"/>
      <c r="C1097" s="280">
        <v>1084</v>
      </c>
      <c r="D1097" s="249" t="s">
        <v>3043</v>
      </c>
      <c r="E1097" s="249" t="s">
        <v>3044</v>
      </c>
      <c r="F1097" s="249" t="s">
        <v>852</v>
      </c>
      <c r="G1097" s="297" t="s">
        <v>707</v>
      </c>
      <c r="H1097" s="250">
        <v>0</v>
      </c>
      <c r="I1097" s="250"/>
      <c r="J1097" s="250">
        <v>0</v>
      </c>
      <c r="K1097" s="250"/>
      <c r="L1097" s="250">
        <v>0</v>
      </c>
      <c r="M1097" s="251" t="str">
        <f t="shared" si="48"/>
        <v>NA</v>
      </c>
      <c r="N1097" s="251" t="str">
        <f t="shared" si="49"/>
        <v>NA</v>
      </c>
      <c r="O1097" s="250">
        <v>0</v>
      </c>
      <c r="P1097" s="251" t="str">
        <f t="shared" si="50"/>
        <v>NA</v>
      </c>
      <c r="Q1097" s="298" t="s">
        <v>848</v>
      </c>
      <c r="R1097" s="299" t="s">
        <v>849</v>
      </c>
      <c r="S1097" s="299" t="s">
        <v>832</v>
      </c>
      <c r="T1097" s="299" t="s">
        <v>832</v>
      </c>
      <c r="U1097" s="299" t="s">
        <v>832</v>
      </c>
      <c r="V1097" s="299" t="s">
        <v>832</v>
      </c>
      <c r="W1097" s="299" t="s">
        <v>832</v>
      </c>
      <c r="X1097" s="299" t="s">
        <v>832</v>
      </c>
      <c r="Y1097" s="257"/>
    </row>
    <row r="1098" spans="1:25" ht="12.75" customHeight="1" x14ac:dyDescent="0.2">
      <c r="B1098" s="247"/>
      <c r="C1098" s="280">
        <v>1085</v>
      </c>
      <c r="D1098" s="249" t="s">
        <v>3045</v>
      </c>
      <c r="E1098" s="249" t="s">
        <v>3046</v>
      </c>
      <c r="F1098" s="249" t="s">
        <v>866</v>
      </c>
      <c r="G1098" s="281" t="s">
        <v>813</v>
      </c>
      <c r="H1098" s="250">
        <v>20342.16</v>
      </c>
      <c r="I1098" s="250"/>
      <c r="J1098" s="250">
        <v>19486.66</v>
      </c>
      <c r="K1098" s="250"/>
      <c r="L1098" s="250">
        <v>24087.06</v>
      </c>
      <c r="M1098" s="251">
        <f t="shared" si="48"/>
        <v>4.2055514262005607E-2</v>
      </c>
      <c r="N1098" s="251">
        <f t="shared" si="49"/>
        <v>0.23607945127589855</v>
      </c>
      <c r="O1098" s="250">
        <v>27861.47</v>
      </c>
      <c r="P1098" s="251">
        <f t="shared" si="50"/>
        <v>0.15669865894799945</v>
      </c>
      <c r="Q1098" s="251" t="s">
        <v>805</v>
      </c>
      <c r="R1098" s="258"/>
      <c r="S1098" s="258" t="s">
        <v>806</v>
      </c>
      <c r="T1098" s="258" t="s">
        <v>807</v>
      </c>
      <c r="U1098" s="282" t="s">
        <v>814</v>
      </c>
      <c r="V1098" s="285">
        <v>34</v>
      </c>
      <c r="W1098" s="286" t="s">
        <v>815</v>
      </c>
      <c r="X1098" s="286" t="s">
        <v>815</v>
      </c>
      <c r="Y1098" s="257"/>
    </row>
    <row r="1099" spans="1:25" ht="12.75" customHeight="1" x14ac:dyDescent="0.2">
      <c r="A1099" s="229" t="s">
        <v>705</v>
      </c>
      <c r="B1099" s="247"/>
      <c r="C1099" s="280">
        <v>1086</v>
      </c>
      <c r="D1099" s="249" t="s">
        <v>3047</v>
      </c>
      <c r="E1099" s="249" t="s">
        <v>3048</v>
      </c>
      <c r="F1099" s="249" t="s">
        <v>1227</v>
      </c>
      <c r="G1099" s="297" t="s">
        <v>707</v>
      </c>
      <c r="H1099" s="250">
        <v>0</v>
      </c>
      <c r="I1099" s="250"/>
      <c r="J1099" s="250">
        <v>0</v>
      </c>
      <c r="K1099" s="250"/>
      <c r="L1099" s="250">
        <v>0</v>
      </c>
      <c r="M1099" s="251" t="str">
        <f t="shared" si="48"/>
        <v>NA</v>
      </c>
      <c r="N1099" s="251" t="str">
        <f t="shared" si="49"/>
        <v>NA</v>
      </c>
      <c r="O1099" s="250">
        <v>0</v>
      </c>
      <c r="P1099" s="251" t="str">
        <f t="shared" si="50"/>
        <v>NA</v>
      </c>
      <c r="Q1099" s="298" t="s">
        <v>848</v>
      </c>
      <c r="R1099" s="299" t="s">
        <v>849</v>
      </c>
      <c r="S1099" s="299" t="s">
        <v>832</v>
      </c>
      <c r="T1099" s="299" t="s">
        <v>832</v>
      </c>
      <c r="U1099" s="299" t="s">
        <v>832</v>
      </c>
      <c r="V1099" s="299" t="s">
        <v>832</v>
      </c>
      <c r="W1099" s="299" t="s">
        <v>832</v>
      </c>
      <c r="X1099" s="299" t="s">
        <v>832</v>
      </c>
      <c r="Y1099" s="257"/>
    </row>
    <row r="1100" spans="1:25" ht="12.75" customHeight="1" x14ac:dyDescent="0.2">
      <c r="A1100" s="229" t="s">
        <v>705</v>
      </c>
      <c r="B1100" s="247"/>
      <c r="C1100" s="280">
        <v>1087</v>
      </c>
      <c r="D1100" s="249" t="s">
        <v>3049</v>
      </c>
      <c r="E1100" s="249" t="s">
        <v>3050</v>
      </c>
      <c r="F1100" s="249" t="s">
        <v>844</v>
      </c>
      <c r="G1100" s="281" t="s">
        <v>813</v>
      </c>
      <c r="H1100" s="250">
        <v>66476.740000000005</v>
      </c>
      <c r="I1100" s="250"/>
      <c r="J1100" s="250">
        <v>63680.984300000004</v>
      </c>
      <c r="K1100" s="250"/>
      <c r="L1100" s="250">
        <v>66477.990000000005</v>
      </c>
      <c r="M1100" s="251">
        <f t="shared" si="48"/>
        <v>4.2056149263637196E-2</v>
      </c>
      <c r="N1100" s="251">
        <f t="shared" si="49"/>
        <v>4.392214930006981E-2</v>
      </c>
      <c r="O1100" s="250">
        <v>68499.41</v>
      </c>
      <c r="P1100" s="251">
        <f t="shared" si="50"/>
        <v>3.0407357382496041E-2</v>
      </c>
      <c r="Q1100" s="251" t="s">
        <v>805</v>
      </c>
      <c r="R1100" s="258"/>
      <c r="S1100" s="258" t="s">
        <v>806</v>
      </c>
      <c r="T1100" s="258" t="s">
        <v>807</v>
      </c>
      <c r="U1100" s="282" t="s">
        <v>814</v>
      </c>
      <c r="V1100" s="285">
        <v>308</v>
      </c>
      <c r="W1100" s="286" t="s">
        <v>824</v>
      </c>
      <c r="X1100" s="286" t="s">
        <v>824</v>
      </c>
      <c r="Y1100" s="257"/>
    </row>
    <row r="1101" spans="1:25" ht="12.75" customHeight="1" x14ac:dyDescent="0.2">
      <c r="A1101" s="229" t="s">
        <v>705</v>
      </c>
      <c r="B1101" s="247"/>
      <c r="C1101" s="280">
        <v>1088</v>
      </c>
      <c r="D1101" s="249" t="s">
        <v>3051</v>
      </c>
      <c r="E1101" s="249" t="s">
        <v>3052</v>
      </c>
      <c r="F1101" s="249" t="s">
        <v>943</v>
      </c>
      <c r="G1101" s="297" t="s">
        <v>707</v>
      </c>
      <c r="H1101" s="250">
        <v>0</v>
      </c>
      <c r="I1101" s="250"/>
      <c r="J1101" s="250">
        <v>0</v>
      </c>
      <c r="K1101" s="250"/>
      <c r="L1101" s="250">
        <v>0</v>
      </c>
      <c r="M1101" s="251" t="str">
        <f t="shared" si="48"/>
        <v>NA</v>
      </c>
      <c r="N1101" s="251" t="str">
        <f t="shared" si="49"/>
        <v>NA</v>
      </c>
      <c r="O1101" s="250">
        <v>0</v>
      </c>
      <c r="P1101" s="251" t="str">
        <f t="shared" si="50"/>
        <v>NA</v>
      </c>
      <c r="Q1101" s="298" t="s">
        <v>848</v>
      </c>
      <c r="R1101" s="299" t="s">
        <v>849</v>
      </c>
      <c r="S1101" s="299" t="s">
        <v>832</v>
      </c>
      <c r="T1101" s="299" t="s">
        <v>832</v>
      </c>
      <c r="U1101" s="299" t="s">
        <v>832</v>
      </c>
      <c r="V1101" s="299" t="s">
        <v>832</v>
      </c>
      <c r="W1101" s="299" t="s">
        <v>832</v>
      </c>
      <c r="X1101" s="299" t="s">
        <v>832</v>
      </c>
      <c r="Y1101" s="257"/>
    </row>
    <row r="1102" spans="1:25" ht="12.75" customHeight="1" x14ac:dyDescent="0.2">
      <c r="A1102" s="229" t="s">
        <v>705</v>
      </c>
      <c r="B1102" s="247"/>
      <c r="C1102" s="280">
        <v>1089</v>
      </c>
      <c r="D1102" s="249" t="s">
        <v>3053</v>
      </c>
      <c r="E1102" s="249" t="s">
        <v>3052</v>
      </c>
      <c r="F1102" s="249" t="s">
        <v>1387</v>
      </c>
      <c r="G1102" s="281" t="s">
        <v>813</v>
      </c>
      <c r="H1102" s="250">
        <v>29317.7</v>
      </c>
      <c r="I1102" s="250"/>
      <c r="J1102" s="250">
        <v>28084.707499999997</v>
      </c>
      <c r="K1102" s="250"/>
      <c r="L1102" s="250">
        <v>41789.800000000003</v>
      </c>
      <c r="M1102" s="251">
        <f t="shared" ref="M1102:M1165" si="51">IF(H1102&gt;0,ABS((J1102-H1102)/H1102),"NA")</f>
        <v>4.2056249296500196E-2</v>
      </c>
      <c r="N1102" s="251">
        <f t="shared" ref="N1102:N1165" si="52">IF(J1102&gt;0,ABS((L1102-J1102)/J1102),"NA")</f>
        <v>0.48799128493682931</v>
      </c>
      <c r="O1102" s="250">
        <v>43542.1</v>
      </c>
      <c r="P1102" s="251">
        <f t="shared" ref="P1102:P1165" si="53">IF(L1102&gt;0,ABS((O1102-L1102)/L1102),"NA")</f>
        <v>4.1931284667550348E-2</v>
      </c>
      <c r="Q1102" s="251" t="s">
        <v>805</v>
      </c>
      <c r="R1102" s="258"/>
      <c r="S1102" s="258" t="s">
        <v>806</v>
      </c>
      <c r="T1102" s="258" t="s">
        <v>807</v>
      </c>
      <c r="U1102" s="282" t="s">
        <v>823</v>
      </c>
      <c r="V1102" s="285">
        <v>824</v>
      </c>
      <c r="W1102" s="286" t="s">
        <v>815</v>
      </c>
      <c r="X1102" s="286" t="s">
        <v>824</v>
      </c>
      <c r="Y1102" s="257"/>
    </row>
    <row r="1103" spans="1:25" ht="12.75" customHeight="1" x14ac:dyDescent="0.2">
      <c r="A1103" s="229" t="s">
        <v>705</v>
      </c>
      <c r="B1103" s="247"/>
      <c r="C1103" s="280">
        <v>1090</v>
      </c>
      <c r="D1103" s="249" t="s">
        <v>3054</v>
      </c>
      <c r="E1103" s="249" t="s">
        <v>3052</v>
      </c>
      <c r="F1103" s="249" t="s">
        <v>931</v>
      </c>
      <c r="G1103" s="281" t="s">
        <v>813</v>
      </c>
      <c r="H1103" s="250">
        <v>105375.18</v>
      </c>
      <c r="I1103" s="250"/>
      <c r="J1103" s="250">
        <v>100943.524</v>
      </c>
      <c r="K1103" s="250"/>
      <c r="L1103" s="250">
        <v>135236.81</v>
      </c>
      <c r="M1103" s="251">
        <f t="shared" si="51"/>
        <v>4.2055975610195764E-2</v>
      </c>
      <c r="N1103" s="251">
        <f t="shared" si="52"/>
        <v>0.33972744997489873</v>
      </c>
      <c r="O1103" s="250">
        <v>141015.27000000002</v>
      </c>
      <c r="P1103" s="251">
        <f t="shared" si="53"/>
        <v>4.2728455366553092E-2</v>
      </c>
      <c r="Q1103" s="251" t="s">
        <v>805</v>
      </c>
      <c r="R1103" s="258"/>
      <c r="S1103" s="258" t="s">
        <v>806</v>
      </c>
      <c r="T1103" s="258" t="s">
        <v>807</v>
      </c>
      <c r="U1103" s="282" t="s">
        <v>823</v>
      </c>
      <c r="V1103" s="285">
        <v>824</v>
      </c>
      <c r="W1103" s="286" t="s">
        <v>874</v>
      </c>
      <c r="X1103" s="286" t="s">
        <v>816</v>
      </c>
      <c r="Y1103" s="257"/>
    </row>
    <row r="1104" spans="1:25" ht="12.75" customHeight="1" x14ac:dyDescent="0.2">
      <c r="A1104" s="229" t="s">
        <v>705</v>
      </c>
      <c r="B1104" s="247"/>
      <c r="C1104" s="309">
        <v>1091</v>
      </c>
      <c r="D1104" s="339" t="s">
        <v>3055</v>
      </c>
      <c r="E1104" s="339" t="s">
        <v>3056</v>
      </c>
      <c r="F1104" s="339" t="s">
        <v>1214</v>
      </c>
      <c r="G1104" s="340" t="s">
        <v>707</v>
      </c>
      <c r="H1104" s="312">
        <v>78393.05</v>
      </c>
      <c r="I1104" s="341"/>
      <c r="J1104" s="312">
        <v>0</v>
      </c>
      <c r="K1104" s="341"/>
      <c r="L1104" s="312">
        <v>28265.920000000002</v>
      </c>
      <c r="M1104" s="313">
        <f t="shared" si="51"/>
        <v>1</v>
      </c>
      <c r="N1104" s="313" t="str">
        <f t="shared" si="52"/>
        <v>NA</v>
      </c>
      <c r="O1104" s="312">
        <v>27425.29</v>
      </c>
      <c r="P1104" s="313">
        <f t="shared" si="53"/>
        <v>2.9740054454268638E-2</v>
      </c>
      <c r="Q1104" s="313" t="s">
        <v>805</v>
      </c>
      <c r="R1104" s="314" t="s">
        <v>3057</v>
      </c>
      <c r="S1104" s="314" t="s">
        <v>925</v>
      </c>
      <c r="T1104" s="314" t="s">
        <v>956</v>
      </c>
      <c r="U1104" s="315" t="s">
        <v>956</v>
      </c>
      <c r="V1104" s="342" t="s">
        <v>809</v>
      </c>
      <c r="W1104" s="343" t="s">
        <v>809</v>
      </c>
      <c r="X1104" s="343" t="s">
        <v>809</v>
      </c>
      <c r="Y1104" s="257"/>
    </row>
    <row r="1105" spans="1:25" ht="12.75" customHeight="1" x14ac:dyDescent="0.2">
      <c r="A1105" s="229" t="s">
        <v>705</v>
      </c>
      <c r="B1105" s="247"/>
      <c r="C1105" s="280">
        <v>1092</v>
      </c>
      <c r="D1105" s="249" t="s">
        <v>3056</v>
      </c>
      <c r="E1105" s="249" t="s">
        <v>3056</v>
      </c>
      <c r="F1105" s="249"/>
      <c r="G1105" s="297" t="s">
        <v>707</v>
      </c>
      <c r="H1105" s="250">
        <v>0</v>
      </c>
      <c r="I1105" s="250"/>
      <c r="J1105" s="250">
        <v>0</v>
      </c>
      <c r="K1105" s="250"/>
      <c r="L1105" s="250">
        <v>0</v>
      </c>
      <c r="M1105" s="251" t="str">
        <f t="shared" si="51"/>
        <v>NA</v>
      </c>
      <c r="N1105" s="251" t="str">
        <f t="shared" si="52"/>
        <v>NA</v>
      </c>
      <c r="O1105" s="250">
        <v>0</v>
      </c>
      <c r="P1105" s="251" t="str">
        <f t="shared" si="53"/>
        <v>NA</v>
      </c>
      <c r="Q1105" s="298" t="s">
        <v>848</v>
      </c>
      <c r="R1105" s="299" t="s">
        <v>849</v>
      </c>
      <c r="S1105" s="299" t="s">
        <v>832</v>
      </c>
      <c r="T1105" s="299" t="s">
        <v>832</v>
      </c>
      <c r="U1105" s="299" t="s">
        <v>832</v>
      </c>
      <c r="V1105" s="285">
        <v>5865</v>
      </c>
      <c r="W1105" s="286" t="s">
        <v>912</v>
      </c>
      <c r="X1105" s="286" t="s">
        <v>816</v>
      </c>
      <c r="Y1105" s="257"/>
    </row>
    <row r="1106" spans="1:25" ht="12.75" customHeight="1" x14ac:dyDescent="0.2">
      <c r="A1106" s="229" t="s">
        <v>705</v>
      </c>
      <c r="B1106" s="247"/>
      <c r="C1106" s="280">
        <v>1093</v>
      </c>
      <c r="D1106" s="249" t="s">
        <v>3058</v>
      </c>
      <c r="E1106" s="249" t="s">
        <v>3059</v>
      </c>
      <c r="F1106" s="249" t="s">
        <v>907</v>
      </c>
      <c r="G1106" s="281" t="s">
        <v>813</v>
      </c>
      <c r="H1106" s="250">
        <v>44355.44</v>
      </c>
      <c r="I1106" s="250"/>
      <c r="J1106" s="250">
        <v>42490.027399999999</v>
      </c>
      <c r="K1106" s="250"/>
      <c r="L1106" s="250">
        <v>44358.659999999996</v>
      </c>
      <c r="M1106" s="251">
        <f t="shared" si="51"/>
        <v>4.2056004855323341E-2</v>
      </c>
      <c r="N1106" s="251">
        <f t="shared" si="52"/>
        <v>4.397814532828466E-2</v>
      </c>
      <c r="O1106" s="250">
        <v>51772.34</v>
      </c>
      <c r="P1106" s="251">
        <f t="shared" si="53"/>
        <v>0.16713038671591976</v>
      </c>
      <c r="Q1106" s="251" t="s">
        <v>805</v>
      </c>
      <c r="R1106" s="258"/>
      <c r="S1106" s="258" t="s">
        <v>806</v>
      </c>
      <c r="T1106" s="299" t="s">
        <v>809</v>
      </c>
      <c r="U1106" s="282" t="s">
        <v>823</v>
      </c>
      <c r="V1106" s="285">
        <v>808</v>
      </c>
      <c r="W1106" s="286" t="s">
        <v>816</v>
      </c>
      <c r="X1106" s="286" t="s">
        <v>824</v>
      </c>
      <c r="Y1106" s="257"/>
    </row>
    <row r="1107" spans="1:25" ht="12.75" customHeight="1" x14ac:dyDescent="0.2">
      <c r="A1107" s="229" t="s">
        <v>705</v>
      </c>
      <c r="B1107" s="247"/>
      <c r="C1107" s="280">
        <v>1094</v>
      </c>
      <c r="D1107" s="249" t="s">
        <v>3060</v>
      </c>
      <c r="E1107" s="249" t="s">
        <v>3061</v>
      </c>
      <c r="F1107" s="249" t="s">
        <v>822</v>
      </c>
      <c r="G1107" s="281"/>
      <c r="H1107" s="250">
        <v>0</v>
      </c>
      <c r="I1107" s="250"/>
      <c r="J1107" s="250">
        <v>136079.17009999999</v>
      </c>
      <c r="K1107" s="250"/>
      <c r="L1107" s="250">
        <v>142021.72</v>
      </c>
      <c r="M1107" s="251" t="str">
        <f t="shared" si="51"/>
        <v>NA</v>
      </c>
      <c r="N1107" s="251">
        <f t="shared" si="52"/>
        <v>4.366979821844176E-2</v>
      </c>
      <c r="O1107" s="250">
        <v>156748.34</v>
      </c>
      <c r="P1107" s="251">
        <f t="shared" si="53"/>
        <v>0.10369273094284448</v>
      </c>
      <c r="Q1107" s="251" t="s">
        <v>805</v>
      </c>
      <c r="R1107" s="258"/>
      <c r="S1107" s="258" t="s">
        <v>840</v>
      </c>
      <c r="T1107" s="258" t="s">
        <v>841</v>
      </c>
      <c r="U1107" s="282" t="s">
        <v>841</v>
      </c>
      <c r="V1107" s="283" t="s">
        <v>809</v>
      </c>
      <c r="W1107" s="284" t="s">
        <v>809</v>
      </c>
      <c r="X1107" s="284" t="s">
        <v>809</v>
      </c>
      <c r="Y1107" s="257"/>
    </row>
    <row r="1108" spans="1:25" ht="12.75" customHeight="1" x14ac:dyDescent="0.2">
      <c r="A1108" s="229" t="s">
        <v>705</v>
      </c>
      <c r="B1108" s="247"/>
      <c r="C1108" s="280">
        <v>1095</v>
      </c>
      <c r="D1108" s="249" t="s">
        <v>3062</v>
      </c>
      <c r="E1108" s="249" t="s">
        <v>3063</v>
      </c>
      <c r="F1108" s="249" t="s">
        <v>822</v>
      </c>
      <c r="G1108" s="281"/>
      <c r="H1108" s="250">
        <v>0</v>
      </c>
      <c r="I1108" s="250"/>
      <c r="J1108" s="250">
        <v>18247.031600000002</v>
      </c>
      <c r="K1108" s="250"/>
      <c r="L1108" s="250">
        <v>18994.41</v>
      </c>
      <c r="M1108" s="251" t="str">
        <f t="shared" si="51"/>
        <v>NA</v>
      </c>
      <c r="N1108" s="251">
        <f t="shared" si="52"/>
        <v>4.0958903145649053E-2</v>
      </c>
      <c r="O1108" s="250">
        <v>20964.02</v>
      </c>
      <c r="P1108" s="251">
        <f t="shared" si="53"/>
        <v>0.10369419213336979</v>
      </c>
      <c r="Q1108" s="251" t="s">
        <v>805</v>
      </c>
      <c r="R1108" s="258"/>
      <c r="S1108" s="258" t="s">
        <v>840</v>
      </c>
      <c r="T1108" s="258" t="s">
        <v>841</v>
      </c>
      <c r="U1108" s="282" t="s">
        <v>841</v>
      </c>
      <c r="V1108" s="283" t="s">
        <v>809</v>
      </c>
      <c r="W1108" s="284" t="s">
        <v>809</v>
      </c>
      <c r="X1108" s="284" t="s">
        <v>809</v>
      </c>
      <c r="Y1108" s="257"/>
    </row>
    <row r="1109" spans="1:25" ht="12.75" customHeight="1" x14ac:dyDescent="0.2">
      <c r="A1109" s="229" t="s">
        <v>705</v>
      </c>
      <c r="B1109" s="247"/>
      <c r="C1109" s="280">
        <v>1096</v>
      </c>
      <c r="D1109" s="249" t="s">
        <v>3064</v>
      </c>
      <c r="E1109" s="249" t="s">
        <v>3065</v>
      </c>
      <c r="F1109" s="249" t="s">
        <v>822</v>
      </c>
      <c r="G1109" s="281"/>
      <c r="H1109" s="250">
        <v>0</v>
      </c>
      <c r="I1109" s="250"/>
      <c r="J1109" s="250">
        <v>11181.772500000001</v>
      </c>
      <c r="K1109" s="250"/>
      <c r="L1109" s="250">
        <v>11694.22</v>
      </c>
      <c r="M1109" s="251" t="str">
        <f t="shared" si="51"/>
        <v>NA</v>
      </c>
      <c r="N1109" s="251">
        <f t="shared" si="52"/>
        <v>4.5828825438900531E-2</v>
      </c>
      <c r="O1109" s="250">
        <v>12906.81</v>
      </c>
      <c r="P1109" s="251">
        <f t="shared" si="53"/>
        <v>0.1036913962624271</v>
      </c>
      <c r="Q1109" s="251" t="s">
        <v>805</v>
      </c>
      <c r="R1109" s="258"/>
      <c r="S1109" s="258" t="s">
        <v>840</v>
      </c>
      <c r="T1109" s="258" t="s">
        <v>841</v>
      </c>
      <c r="U1109" s="282" t="s">
        <v>841</v>
      </c>
      <c r="V1109" s="283" t="s">
        <v>809</v>
      </c>
      <c r="W1109" s="284" t="s">
        <v>809</v>
      </c>
      <c r="X1109" s="284" t="s">
        <v>809</v>
      </c>
      <c r="Y1109" s="257"/>
    </row>
    <row r="1110" spans="1:25" ht="12.75" customHeight="1" x14ac:dyDescent="0.2">
      <c r="A1110" s="229" t="s">
        <v>705</v>
      </c>
      <c r="B1110" s="247"/>
      <c r="C1110" s="280">
        <v>1097</v>
      </c>
      <c r="D1110" s="249" t="s">
        <v>3066</v>
      </c>
      <c r="E1110" s="249" t="s">
        <v>3067</v>
      </c>
      <c r="F1110" s="249" t="s">
        <v>1387</v>
      </c>
      <c r="G1110" s="281"/>
      <c r="H1110" s="250">
        <v>26951.54</v>
      </c>
      <c r="I1110" s="250"/>
      <c r="J1110" s="250">
        <v>25818.064999999999</v>
      </c>
      <c r="K1110" s="250"/>
      <c r="L1110" s="250">
        <v>26951.9</v>
      </c>
      <c r="M1110" s="251">
        <f t="shared" si="51"/>
        <v>4.2056038356249853E-2</v>
      </c>
      <c r="N1110" s="251">
        <f t="shared" si="52"/>
        <v>4.3916343072186191E-2</v>
      </c>
      <c r="O1110" s="250">
        <v>28999.43</v>
      </c>
      <c r="P1110" s="251">
        <f t="shared" si="53"/>
        <v>7.5969783206378719E-2</v>
      </c>
      <c r="Q1110" s="251" t="s">
        <v>805</v>
      </c>
      <c r="R1110" s="258"/>
      <c r="S1110" s="258" t="s">
        <v>806</v>
      </c>
      <c r="T1110" s="299" t="s">
        <v>809</v>
      </c>
      <c r="U1110" s="282" t="s">
        <v>932</v>
      </c>
      <c r="V1110" s="285">
        <v>2053</v>
      </c>
      <c r="W1110" s="286" t="s">
        <v>874</v>
      </c>
      <c r="X1110" s="286" t="s">
        <v>816</v>
      </c>
      <c r="Y1110" s="257"/>
    </row>
    <row r="1111" spans="1:25" ht="12.75" customHeight="1" x14ac:dyDescent="0.2">
      <c r="A1111" s="229" t="s">
        <v>705</v>
      </c>
      <c r="B1111" s="247"/>
      <c r="C1111" s="280">
        <v>1098</v>
      </c>
      <c r="D1111" s="249" t="s">
        <v>3068</v>
      </c>
      <c r="E1111" s="249" t="s">
        <v>3069</v>
      </c>
      <c r="F1111" s="249" t="s">
        <v>928</v>
      </c>
      <c r="G1111" s="297" t="s">
        <v>707</v>
      </c>
      <c r="H1111" s="250">
        <v>0</v>
      </c>
      <c r="I1111" s="250"/>
      <c r="J1111" s="250">
        <v>0</v>
      </c>
      <c r="K1111" s="250"/>
      <c r="L1111" s="250">
        <v>0</v>
      </c>
      <c r="M1111" s="251" t="str">
        <f t="shared" si="51"/>
        <v>NA</v>
      </c>
      <c r="N1111" s="251" t="str">
        <f t="shared" si="52"/>
        <v>NA</v>
      </c>
      <c r="O1111" s="250">
        <v>0</v>
      </c>
      <c r="P1111" s="251" t="str">
        <f t="shared" si="53"/>
        <v>NA</v>
      </c>
      <c r="Q1111" s="298" t="s">
        <v>848</v>
      </c>
      <c r="R1111" s="299" t="s">
        <v>849</v>
      </c>
      <c r="S1111" s="299" t="s">
        <v>832</v>
      </c>
      <c r="T1111" s="299" t="s">
        <v>832</v>
      </c>
      <c r="U1111" s="299" t="s">
        <v>832</v>
      </c>
      <c r="V1111" s="299" t="s">
        <v>832</v>
      </c>
      <c r="W1111" s="299" t="s">
        <v>832</v>
      </c>
      <c r="X1111" s="299" t="s">
        <v>832</v>
      </c>
      <c r="Y1111" s="257"/>
    </row>
    <row r="1112" spans="1:25" ht="12.75" customHeight="1" x14ac:dyDescent="0.2">
      <c r="A1112" s="229" t="s">
        <v>705</v>
      </c>
      <c r="B1112" s="247"/>
      <c r="C1112" s="280">
        <v>1099</v>
      </c>
      <c r="D1112" s="249" t="s">
        <v>3070</v>
      </c>
      <c r="E1112" s="249" t="s">
        <v>3071</v>
      </c>
      <c r="F1112" s="249" t="s">
        <v>928</v>
      </c>
      <c r="G1112" s="297" t="s">
        <v>707</v>
      </c>
      <c r="H1112" s="250">
        <v>0</v>
      </c>
      <c r="I1112" s="250"/>
      <c r="J1112" s="250">
        <v>0</v>
      </c>
      <c r="K1112" s="250"/>
      <c r="L1112" s="250">
        <v>0</v>
      </c>
      <c r="M1112" s="251" t="str">
        <f t="shared" si="51"/>
        <v>NA</v>
      </c>
      <c r="N1112" s="251" t="str">
        <f t="shared" si="52"/>
        <v>NA</v>
      </c>
      <c r="O1112" s="250">
        <v>0</v>
      </c>
      <c r="P1112" s="251" t="str">
        <f t="shared" si="53"/>
        <v>NA</v>
      </c>
      <c r="Q1112" s="298" t="s">
        <v>848</v>
      </c>
      <c r="R1112" s="299" t="s">
        <v>849</v>
      </c>
      <c r="S1112" s="299" t="s">
        <v>832</v>
      </c>
      <c r="T1112" s="299" t="s">
        <v>832</v>
      </c>
      <c r="U1112" s="299" t="s">
        <v>832</v>
      </c>
      <c r="V1112" s="299" t="s">
        <v>832</v>
      </c>
      <c r="W1112" s="299" t="s">
        <v>832</v>
      </c>
      <c r="X1112" s="299" t="s">
        <v>832</v>
      </c>
      <c r="Y1112" s="257"/>
    </row>
    <row r="1113" spans="1:25" ht="12.75" customHeight="1" x14ac:dyDescent="0.2">
      <c r="A1113" s="229" t="s">
        <v>705</v>
      </c>
      <c r="B1113" s="247"/>
      <c r="C1113" s="280">
        <v>1100</v>
      </c>
      <c r="D1113" s="249" t="s">
        <v>3072</v>
      </c>
      <c r="E1113" s="249" t="s">
        <v>3073</v>
      </c>
      <c r="F1113" s="249" t="s">
        <v>928</v>
      </c>
      <c r="G1113" s="297" t="s">
        <v>707</v>
      </c>
      <c r="H1113" s="250">
        <v>0</v>
      </c>
      <c r="I1113" s="250"/>
      <c r="J1113" s="250">
        <v>0</v>
      </c>
      <c r="K1113" s="250"/>
      <c r="L1113" s="250">
        <v>0</v>
      </c>
      <c r="M1113" s="251" t="str">
        <f t="shared" si="51"/>
        <v>NA</v>
      </c>
      <c r="N1113" s="251" t="str">
        <f t="shared" si="52"/>
        <v>NA</v>
      </c>
      <c r="O1113" s="250">
        <v>0</v>
      </c>
      <c r="P1113" s="251" t="str">
        <f t="shared" si="53"/>
        <v>NA</v>
      </c>
      <c r="Q1113" s="298" t="s">
        <v>848</v>
      </c>
      <c r="R1113" s="299" t="s">
        <v>849</v>
      </c>
      <c r="S1113" s="299" t="s">
        <v>832</v>
      </c>
      <c r="T1113" s="299" t="s">
        <v>832</v>
      </c>
      <c r="U1113" s="299" t="s">
        <v>832</v>
      </c>
      <c r="V1113" s="285">
        <v>10550</v>
      </c>
      <c r="W1113" s="286" t="s">
        <v>816</v>
      </c>
      <c r="X1113" s="286" t="s">
        <v>816</v>
      </c>
      <c r="Y1113" s="257"/>
    </row>
    <row r="1114" spans="1:25" ht="12.75" customHeight="1" x14ac:dyDescent="0.2">
      <c r="A1114" s="229" t="s">
        <v>705</v>
      </c>
      <c r="B1114" s="247"/>
      <c r="C1114" s="280">
        <v>1101</v>
      </c>
      <c r="D1114" s="249" t="s">
        <v>3074</v>
      </c>
      <c r="E1114" s="249" t="s">
        <v>3075</v>
      </c>
      <c r="F1114" s="249" t="s">
        <v>928</v>
      </c>
      <c r="G1114" s="297" t="s">
        <v>707</v>
      </c>
      <c r="H1114" s="250">
        <v>0</v>
      </c>
      <c r="I1114" s="250"/>
      <c r="J1114" s="250">
        <v>0</v>
      </c>
      <c r="K1114" s="250"/>
      <c r="L1114" s="250">
        <v>0</v>
      </c>
      <c r="M1114" s="251" t="str">
        <f t="shared" si="51"/>
        <v>NA</v>
      </c>
      <c r="N1114" s="251" t="str">
        <f t="shared" si="52"/>
        <v>NA</v>
      </c>
      <c r="O1114" s="250">
        <v>0</v>
      </c>
      <c r="P1114" s="251" t="str">
        <f t="shared" si="53"/>
        <v>NA</v>
      </c>
      <c r="Q1114" s="298" t="s">
        <v>848</v>
      </c>
      <c r="R1114" s="299" t="s">
        <v>849</v>
      </c>
      <c r="S1114" s="299" t="s">
        <v>832</v>
      </c>
      <c r="T1114" s="299" t="s">
        <v>832</v>
      </c>
      <c r="U1114" s="299" t="s">
        <v>832</v>
      </c>
      <c r="V1114" s="285">
        <v>10687</v>
      </c>
      <c r="W1114" s="286" t="s">
        <v>824</v>
      </c>
      <c r="X1114" s="286" t="s">
        <v>824</v>
      </c>
      <c r="Y1114" s="257"/>
    </row>
    <row r="1115" spans="1:25" ht="12.75" customHeight="1" x14ac:dyDescent="0.2">
      <c r="A1115" s="229" t="s">
        <v>705</v>
      </c>
      <c r="B1115" s="247"/>
      <c r="C1115" s="280">
        <v>1102</v>
      </c>
      <c r="D1115" s="249" t="s">
        <v>3076</v>
      </c>
      <c r="E1115" s="249" t="s">
        <v>3077</v>
      </c>
      <c r="F1115" s="249" t="s">
        <v>928</v>
      </c>
      <c r="G1115" s="297" t="s">
        <v>707</v>
      </c>
      <c r="H1115" s="250">
        <v>0</v>
      </c>
      <c r="I1115" s="250"/>
      <c r="J1115" s="250">
        <v>0</v>
      </c>
      <c r="K1115" s="250"/>
      <c r="L1115" s="250">
        <v>0</v>
      </c>
      <c r="M1115" s="251" t="str">
        <f t="shared" si="51"/>
        <v>NA</v>
      </c>
      <c r="N1115" s="251" t="str">
        <f t="shared" si="52"/>
        <v>NA</v>
      </c>
      <c r="O1115" s="250">
        <v>0</v>
      </c>
      <c r="P1115" s="251" t="str">
        <f t="shared" si="53"/>
        <v>NA</v>
      </c>
      <c r="Q1115" s="298" t="s">
        <v>848</v>
      </c>
      <c r="R1115" s="299" t="s">
        <v>849</v>
      </c>
      <c r="S1115" s="299" t="s">
        <v>832</v>
      </c>
      <c r="T1115" s="299" t="s">
        <v>832</v>
      </c>
      <c r="U1115" s="299" t="s">
        <v>832</v>
      </c>
      <c r="V1115" s="299" t="s">
        <v>832</v>
      </c>
      <c r="W1115" s="299" t="s">
        <v>832</v>
      </c>
      <c r="X1115" s="299" t="s">
        <v>832</v>
      </c>
      <c r="Y1115" s="257"/>
    </row>
    <row r="1116" spans="1:25" ht="12.75" customHeight="1" x14ac:dyDescent="0.2">
      <c r="A1116" s="229" t="s">
        <v>705</v>
      </c>
      <c r="B1116" s="247"/>
      <c r="C1116" s="280">
        <v>1103</v>
      </c>
      <c r="D1116" s="249" t="s">
        <v>3078</v>
      </c>
      <c r="E1116" s="249" t="s">
        <v>3079</v>
      </c>
      <c r="F1116" s="249" t="s">
        <v>931</v>
      </c>
      <c r="G1116" s="281" t="s">
        <v>813</v>
      </c>
      <c r="H1116" s="250">
        <v>113538.91</v>
      </c>
      <c r="I1116" s="250"/>
      <c r="J1116" s="250">
        <v>108763.92159999999</v>
      </c>
      <c r="K1116" s="250"/>
      <c r="L1116" s="250">
        <v>101278.35</v>
      </c>
      <c r="M1116" s="251">
        <f t="shared" si="51"/>
        <v>4.2055964778946853E-2</v>
      </c>
      <c r="N1116" s="251">
        <f t="shared" si="52"/>
        <v>6.8824031810195252E-2</v>
      </c>
      <c r="O1116" s="250">
        <v>102360.56</v>
      </c>
      <c r="P1116" s="251">
        <f t="shared" si="53"/>
        <v>1.0685501886632155E-2</v>
      </c>
      <c r="Q1116" s="251" t="s">
        <v>805</v>
      </c>
      <c r="R1116" s="258"/>
      <c r="S1116" s="258" t="s">
        <v>806</v>
      </c>
      <c r="T1116" s="258" t="s">
        <v>807</v>
      </c>
      <c r="U1116" s="282" t="s">
        <v>823</v>
      </c>
      <c r="V1116" s="285">
        <v>824</v>
      </c>
      <c r="W1116" s="286" t="s">
        <v>815</v>
      </c>
      <c r="X1116" s="286" t="s">
        <v>816</v>
      </c>
      <c r="Y1116" s="257"/>
    </row>
    <row r="1117" spans="1:25" ht="12.75" customHeight="1" x14ac:dyDescent="0.2">
      <c r="A1117" s="229" t="s">
        <v>705</v>
      </c>
      <c r="B1117" s="247"/>
      <c r="C1117" s="280">
        <v>1104</v>
      </c>
      <c r="D1117" s="249" t="s">
        <v>3080</v>
      </c>
      <c r="E1117" s="249" t="s">
        <v>3081</v>
      </c>
      <c r="F1117" s="249" t="s">
        <v>897</v>
      </c>
      <c r="G1117" s="297" t="s">
        <v>707</v>
      </c>
      <c r="H1117" s="250">
        <v>0</v>
      </c>
      <c r="I1117" s="250"/>
      <c r="J1117" s="250">
        <v>0</v>
      </c>
      <c r="K1117" s="250"/>
      <c r="L1117" s="250">
        <v>0</v>
      </c>
      <c r="M1117" s="251" t="str">
        <f t="shared" si="51"/>
        <v>NA</v>
      </c>
      <c r="N1117" s="251" t="str">
        <f t="shared" si="52"/>
        <v>NA</v>
      </c>
      <c r="O1117" s="250">
        <v>0</v>
      </c>
      <c r="P1117" s="251" t="str">
        <f t="shared" si="53"/>
        <v>NA</v>
      </c>
      <c r="Q1117" s="298" t="s">
        <v>848</v>
      </c>
      <c r="R1117" s="299" t="s">
        <v>849</v>
      </c>
      <c r="S1117" s="258" t="s">
        <v>806</v>
      </c>
      <c r="T1117" s="299" t="s">
        <v>809</v>
      </c>
      <c r="U1117" s="299" t="s">
        <v>832</v>
      </c>
      <c r="V1117" s="299" t="s">
        <v>832</v>
      </c>
      <c r="W1117" s="299" t="s">
        <v>832</v>
      </c>
      <c r="X1117" s="299" t="s">
        <v>832</v>
      </c>
      <c r="Y1117" s="257"/>
    </row>
    <row r="1118" spans="1:25" ht="12.75" customHeight="1" x14ac:dyDescent="0.2">
      <c r="A1118" s="229" t="s">
        <v>705</v>
      </c>
      <c r="B1118" s="247"/>
      <c r="C1118" s="280">
        <v>1105</v>
      </c>
      <c r="D1118" s="249" t="s">
        <v>3082</v>
      </c>
      <c r="E1118" s="249" t="s">
        <v>3083</v>
      </c>
      <c r="F1118" s="249" t="s">
        <v>819</v>
      </c>
      <c r="G1118" s="281" t="s">
        <v>813</v>
      </c>
      <c r="H1118" s="250">
        <v>12799.86</v>
      </c>
      <c r="I1118" s="250"/>
      <c r="J1118" s="250">
        <v>29646.225599999998</v>
      </c>
      <c r="K1118" s="250"/>
      <c r="L1118" s="250">
        <v>74531.53</v>
      </c>
      <c r="M1118" s="251">
        <f t="shared" si="51"/>
        <v>1.3161367077452406</v>
      </c>
      <c r="N1118" s="251">
        <f t="shared" si="52"/>
        <v>1.5140309935440821</v>
      </c>
      <c r="O1118" s="250">
        <v>81072.3</v>
      </c>
      <c r="P1118" s="251">
        <f t="shared" si="53"/>
        <v>8.775842921780895E-2</v>
      </c>
      <c r="Q1118" s="251" t="s">
        <v>805</v>
      </c>
      <c r="R1118" s="258"/>
      <c r="S1118" s="258" t="s">
        <v>806</v>
      </c>
      <c r="T1118" s="258" t="s">
        <v>807</v>
      </c>
      <c r="U1118" s="282" t="s">
        <v>823</v>
      </c>
      <c r="V1118" s="285">
        <v>808</v>
      </c>
      <c r="W1118" s="286" t="s">
        <v>824</v>
      </c>
      <c r="X1118" s="286" t="s">
        <v>824</v>
      </c>
      <c r="Y1118" s="257"/>
    </row>
    <row r="1119" spans="1:25" ht="12.75" customHeight="1" x14ac:dyDescent="0.2">
      <c r="A1119" s="229" t="s">
        <v>705</v>
      </c>
      <c r="B1119" s="247"/>
      <c r="C1119" s="280">
        <v>1106</v>
      </c>
      <c r="D1119" s="249" t="s">
        <v>3084</v>
      </c>
      <c r="E1119" s="249" t="s">
        <v>3085</v>
      </c>
      <c r="F1119" s="249" t="s">
        <v>1615</v>
      </c>
      <c r="G1119" s="281" t="s">
        <v>813</v>
      </c>
      <c r="H1119" s="250">
        <v>88708.62</v>
      </c>
      <c r="I1119" s="250"/>
      <c r="J1119" s="250">
        <v>72476.380999999994</v>
      </c>
      <c r="K1119" s="250"/>
      <c r="L1119" s="250">
        <v>63404.31</v>
      </c>
      <c r="M1119" s="251">
        <f t="shared" si="51"/>
        <v>0.18298378443943783</v>
      </c>
      <c r="N1119" s="251">
        <f t="shared" si="52"/>
        <v>0.1251727924991177</v>
      </c>
      <c r="O1119" s="250">
        <v>66614.489999999991</v>
      </c>
      <c r="P1119" s="251">
        <f t="shared" si="53"/>
        <v>5.0630312040301252E-2</v>
      </c>
      <c r="Q1119" s="251" t="s">
        <v>805</v>
      </c>
      <c r="R1119" s="258"/>
      <c r="S1119" s="258" t="s">
        <v>806</v>
      </c>
      <c r="T1119" s="258" t="s">
        <v>807</v>
      </c>
      <c r="U1119" s="282" t="s">
        <v>814</v>
      </c>
      <c r="V1119" s="283" t="s">
        <v>809</v>
      </c>
      <c r="W1119" s="284" t="s">
        <v>809</v>
      </c>
      <c r="X1119" s="284" t="s">
        <v>809</v>
      </c>
      <c r="Y1119" s="257"/>
    </row>
    <row r="1120" spans="1:25" ht="12.75" customHeight="1" x14ac:dyDescent="0.2">
      <c r="A1120" s="229" t="s">
        <v>705</v>
      </c>
      <c r="B1120" s="247"/>
      <c r="C1120" s="280">
        <v>1107</v>
      </c>
      <c r="D1120" s="249" t="s">
        <v>3086</v>
      </c>
      <c r="E1120" s="249" t="s">
        <v>3087</v>
      </c>
      <c r="F1120" s="249" t="s">
        <v>877</v>
      </c>
      <c r="G1120" s="281" t="s">
        <v>813</v>
      </c>
      <c r="H1120" s="250">
        <v>48792.22</v>
      </c>
      <c r="I1120" s="250"/>
      <c r="J1120" s="250">
        <v>84955.730700000015</v>
      </c>
      <c r="K1120" s="250"/>
      <c r="L1120" s="250">
        <v>212337.62</v>
      </c>
      <c r="M1120" s="251">
        <f t="shared" si="51"/>
        <v>0.74117370966108964</v>
      </c>
      <c r="N1120" s="251">
        <f t="shared" si="52"/>
        <v>1.4993913683094242</v>
      </c>
      <c r="O1120" s="250">
        <v>253786.62999999998</v>
      </c>
      <c r="P1120" s="251">
        <f t="shared" si="53"/>
        <v>0.19520332760629031</v>
      </c>
      <c r="Q1120" s="251" t="s">
        <v>805</v>
      </c>
      <c r="R1120" s="258"/>
      <c r="S1120" s="258" t="s">
        <v>806</v>
      </c>
      <c r="T1120" s="258" t="s">
        <v>807</v>
      </c>
      <c r="U1120" s="282" t="s">
        <v>823</v>
      </c>
      <c r="V1120" s="285">
        <v>819</v>
      </c>
      <c r="W1120" s="286" t="s">
        <v>815</v>
      </c>
      <c r="X1120" s="286" t="s">
        <v>816</v>
      </c>
      <c r="Y1120" s="257"/>
    </row>
    <row r="1121" spans="1:25" ht="12.75" customHeight="1" x14ac:dyDescent="0.2">
      <c r="A1121" s="229" t="s">
        <v>705</v>
      </c>
      <c r="B1121" s="247"/>
      <c r="C1121" s="280">
        <v>1108</v>
      </c>
      <c r="D1121" s="249" t="s">
        <v>3088</v>
      </c>
      <c r="E1121" s="249" t="s">
        <v>3089</v>
      </c>
      <c r="F1121" s="249" t="s">
        <v>877</v>
      </c>
      <c r="G1121" s="281" t="s">
        <v>813</v>
      </c>
      <c r="H1121" s="250">
        <v>93075.89999999998</v>
      </c>
      <c r="I1121" s="250"/>
      <c r="J1121" s="250">
        <v>71074.7932</v>
      </c>
      <c r="K1121" s="250"/>
      <c r="L1121" s="250">
        <v>43946.319999999992</v>
      </c>
      <c r="M1121" s="251">
        <f t="shared" si="51"/>
        <v>0.2363781258091513</v>
      </c>
      <c r="N1121" s="251">
        <f t="shared" si="52"/>
        <v>0.38168909086604291</v>
      </c>
      <c r="O1121" s="250">
        <v>45347.96</v>
      </c>
      <c r="P1121" s="251">
        <f t="shared" si="53"/>
        <v>3.1894365671574026E-2</v>
      </c>
      <c r="Q1121" s="251" t="s">
        <v>805</v>
      </c>
      <c r="R1121" s="258"/>
      <c r="S1121" s="258" t="s">
        <v>806</v>
      </c>
      <c r="T1121" s="258" t="s">
        <v>807</v>
      </c>
      <c r="U1121" s="282" t="s">
        <v>823</v>
      </c>
      <c r="V1121" s="285">
        <v>824</v>
      </c>
      <c r="W1121" s="286" t="s">
        <v>824</v>
      </c>
      <c r="X1121" s="286" t="s">
        <v>824</v>
      </c>
      <c r="Y1121" s="257"/>
    </row>
    <row r="1122" spans="1:25" ht="12.75" customHeight="1" x14ac:dyDescent="0.2">
      <c r="A1122" s="229" t="s">
        <v>705</v>
      </c>
      <c r="B1122" s="247"/>
      <c r="C1122" s="280">
        <v>1109</v>
      </c>
      <c r="D1122" s="249" t="s">
        <v>3090</v>
      </c>
      <c r="E1122" s="249" t="s">
        <v>3091</v>
      </c>
      <c r="F1122" s="249" t="s">
        <v>1123</v>
      </c>
      <c r="G1122" s="297" t="s">
        <v>707</v>
      </c>
      <c r="H1122" s="250">
        <v>0</v>
      </c>
      <c r="I1122" s="250"/>
      <c r="J1122" s="250">
        <v>0</v>
      </c>
      <c r="K1122" s="250"/>
      <c r="L1122" s="250">
        <v>0</v>
      </c>
      <c r="M1122" s="251" t="str">
        <f t="shared" si="51"/>
        <v>NA</v>
      </c>
      <c r="N1122" s="251" t="str">
        <f t="shared" si="52"/>
        <v>NA</v>
      </c>
      <c r="O1122" s="250">
        <v>0</v>
      </c>
      <c r="P1122" s="251" t="str">
        <f t="shared" si="53"/>
        <v>NA</v>
      </c>
      <c r="Q1122" s="298" t="s">
        <v>848</v>
      </c>
      <c r="R1122" s="299" t="s">
        <v>849</v>
      </c>
      <c r="S1122" s="299" t="s">
        <v>832</v>
      </c>
      <c r="T1122" s="299" t="s">
        <v>832</v>
      </c>
      <c r="U1122" s="299" t="s">
        <v>832</v>
      </c>
      <c r="V1122" s="283" t="s">
        <v>809</v>
      </c>
      <c r="W1122" s="284" t="s">
        <v>809</v>
      </c>
      <c r="X1122" s="284" t="s">
        <v>809</v>
      </c>
      <c r="Y1122" s="257"/>
    </row>
    <row r="1123" spans="1:25" ht="12.75" customHeight="1" x14ac:dyDescent="0.2">
      <c r="A1123" s="229" t="s">
        <v>705</v>
      </c>
      <c r="B1123" s="247"/>
      <c r="C1123" s="280">
        <v>1110</v>
      </c>
      <c r="D1123" s="249" t="s">
        <v>3092</v>
      </c>
      <c r="E1123" s="249" t="s">
        <v>3093</v>
      </c>
      <c r="F1123" s="249" t="s">
        <v>877</v>
      </c>
      <c r="G1123" s="281" t="s">
        <v>813</v>
      </c>
      <c r="H1123" s="250">
        <v>11014.46</v>
      </c>
      <c r="I1123" s="250"/>
      <c r="J1123" s="250">
        <v>10551.240600000001</v>
      </c>
      <c r="K1123" s="250"/>
      <c r="L1123" s="250">
        <v>11014.57</v>
      </c>
      <c r="M1123" s="251">
        <f t="shared" si="51"/>
        <v>4.2055570586301841E-2</v>
      </c>
      <c r="N1123" s="251">
        <f t="shared" si="52"/>
        <v>4.3912314917735708E-2</v>
      </c>
      <c r="O1123" s="250">
        <v>11528.63</v>
      </c>
      <c r="P1123" s="251">
        <f t="shared" si="53"/>
        <v>4.6670909531647584E-2</v>
      </c>
      <c r="Q1123" s="251" t="s">
        <v>805</v>
      </c>
      <c r="R1123" s="258"/>
      <c r="S1123" s="258" t="s">
        <v>806</v>
      </c>
      <c r="T1123" s="258" t="s">
        <v>807</v>
      </c>
      <c r="U1123" s="282" t="s">
        <v>814</v>
      </c>
      <c r="V1123" s="285">
        <v>48</v>
      </c>
      <c r="W1123" s="286" t="s">
        <v>815</v>
      </c>
      <c r="X1123" s="286" t="s">
        <v>816</v>
      </c>
      <c r="Y1123" s="257"/>
    </row>
    <row r="1124" spans="1:25" ht="12.75" customHeight="1" x14ac:dyDescent="0.2">
      <c r="A1124" s="229" t="s">
        <v>705</v>
      </c>
      <c r="B1124" s="247"/>
      <c r="C1124" s="280">
        <v>1111</v>
      </c>
      <c r="D1124" s="249" t="s">
        <v>3094</v>
      </c>
      <c r="E1124" s="249" t="s">
        <v>3095</v>
      </c>
      <c r="F1124" s="249" t="s">
        <v>1387</v>
      </c>
      <c r="G1124" s="281" t="s">
        <v>813</v>
      </c>
      <c r="H1124" s="250">
        <v>2899.83</v>
      </c>
      <c r="I1124" s="250"/>
      <c r="J1124" s="250">
        <v>2777.8578000000002</v>
      </c>
      <c r="K1124" s="250"/>
      <c r="L1124" s="250">
        <v>3398.12</v>
      </c>
      <c r="M1124" s="251">
        <f t="shared" si="51"/>
        <v>4.2061845004707069E-2</v>
      </c>
      <c r="N1124" s="251">
        <f t="shared" si="52"/>
        <v>0.22328795952046199</v>
      </c>
      <c r="O1124" s="250">
        <v>3704.9500000000003</v>
      </c>
      <c r="P1124" s="251">
        <f t="shared" si="53"/>
        <v>9.0294044942497736E-2</v>
      </c>
      <c r="Q1124" s="251" t="s">
        <v>805</v>
      </c>
      <c r="R1124" s="258"/>
      <c r="S1124" s="258" t="s">
        <v>806</v>
      </c>
      <c r="T1124" s="258" t="s">
        <v>807</v>
      </c>
      <c r="U1124" s="282" t="s">
        <v>814</v>
      </c>
      <c r="V1124" s="285">
        <v>205</v>
      </c>
      <c r="W1124" s="286" t="s">
        <v>874</v>
      </c>
      <c r="X1124" s="286" t="s">
        <v>816</v>
      </c>
      <c r="Y1124" s="257"/>
    </row>
    <row r="1125" spans="1:25" ht="12.75" customHeight="1" x14ac:dyDescent="0.2">
      <c r="B1125" s="247"/>
      <c r="C1125" s="280">
        <v>1112</v>
      </c>
      <c r="D1125" s="249" t="s">
        <v>3096</v>
      </c>
      <c r="E1125" s="249" t="s">
        <v>3097</v>
      </c>
      <c r="F1125" s="249" t="s">
        <v>1414</v>
      </c>
      <c r="G1125" s="281" t="s">
        <v>804</v>
      </c>
      <c r="H1125" s="250">
        <v>11144.77</v>
      </c>
      <c r="I1125" s="250"/>
      <c r="J1125" s="250">
        <v>10676.052800000001</v>
      </c>
      <c r="K1125" s="250"/>
      <c r="L1125" s="250">
        <v>11129.45</v>
      </c>
      <c r="M1125" s="251">
        <f t="shared" si="51"/>
        <v>4.2057144292793759E-2</v>
      </c>
      <c r="N1125" s="251">
        <f t="shared" si="52"/>
        <v>4.2468617240259375E-2</v>
      </c>
      <c r="O1125" s="250">
        <v>11945.42</v>
      </c>
      <c r="P1125" s="251">
        <f t="shared" si="53"/>
        <v>7.331629146094365E-2</v>
      </c>
      <c r="Q1125" s="251" t="s">
        <v>805</v>
      </c>
      <c r="R1125" s="258"/>
      <c r="S1125" s="258" t="s">
        <v>806</v>
      </c>
      <c r="T1125" s="258" t="s">
        <v>807</v>
      </c>
      <c r="U1125" s="282" t="s">
        <v>808</v>
      </c>
      <c r="V1125" s="283" t="s">
        <v>809</v>
      </c>
      <c r="W1125" s="284" t="s">
        <v>809</v>
      </c>
      <c r="X1125" s="284" t="s">
        <v>809</v>
      </c>
      <c r="Y1125" s="257"/>
    </row>
    <row r="1126" spans="1:25" ht="12.75" customHeight="1" x14ac:dyDescent="0.2">
      <c r="A1126" s="229" t="s">
        <v>705</v>
      </c>
      <c r="B1126" s="247"/>
      <c r="C1126" s="280">
        <v>1113</v>
      </c>
      <c r="D1126" s="249" t="s">
        <v>3098</v>
      </c>
      <c r="E1126" s="249" t="s">
        <v>3099</v>
      </c>
      <c r="F1126" s="249" t="s">
        <v>883</v>
      </c>
      <c r="G1126" s="297" t="s">
        <v>707</v>
      </c>
      <c r="H1126" s="250">
        <v>0</v>
      </c>
      <c r="I1126" s="250"/>
      <c r="J1126" s="250">
        <v>0</v>
      </c>
      <c r="K1126" s="250"/>
      <c r="L1126" s="250">
        <v>0</v>
      </c>
      <c r="M1126" s="251" t="str">
        <f t="shared" si="51"/>
        <v>NA</v>
      </c>
      <c r="N1126" s="251" t="str">
        <f t="shared" si="52"/>
        <v>NA</v>
      </c>
      <c r="O1126" s="250">
        <v>0</v>
      </c>
      <c r="P1126" s="251" t="str">
        <f t="shared" si="53"/>
        <v>NA</v>
      </c>
      <c r="Q1126" s="298" t="s">
        <v>848</v>
      </c>
      <c r="R1126" s="299" t="s">
        <v>849</v>
      </c>
      <c r="S1126" s="299" t="s">
        <v>832</v>
      </c>
      <c r="T1126" s="299" t="s">
        <v>832</v>
      </c>
      <c r="U1126" s="299" t="s">
        <v>832</v>
      </c>
      <c r="V1126" s="299" t="s">
        <v>832</v>
      </c>
      <c r="W1126" s="299" t="s">
        <v>832</v>
      </c>
      <c r="X1126" s="299" t="s">
        <v>832</v>
      </c>
      <c r="Y1126" s="257"/>
    </row>
    <row r="1127" spans="1:25" ht="12.75" customHeight="1" x14ac:dyDescent="0.2">
      <c r="A1127" s="229" t="s">
        <v>705</v>
      </c>
      <c r="B1127" s="247"/>
      <c r="C1127" s="280">
        <v>1114</v>
      </c>
      <c r="D1127" s="249" t="s">
        <v>3100</v>
      </c>
      <c r="E1127" s="249" t="s">
        <v>3101</v>
      </c>
      <c r="F1127" s="249" t="s">
        <v>822</v>
      </c>
      <c r="G1127" s="281" t="s">
        <v>813</v>
      </c>
      <c r="H1127" s="250">
        <v>44350.19</v>
      </c>
      <c r="I1127" s="250"/>
      <c r="J1127" s="250">
        <v>42485.0003</v>
      </c>
      <c r="K1127" s="250"/>
      <c r="L1127" s="250">
        <v>44350.92</v>
      </c>
      <c r="M1127" s="251">
        <f t="shared" si="51"/>
        <v>4.2055957370193964E-2</v>
      </c>
      <c r="N1127" s="251">
        <f t="shared" si="52"/>
        <v>4.391949362890786E-2</v>
      </c>
      <c r="O1127" s="250">
        <v>48072.780000000006</v>
      </c>
      <c r="P1127" s="251">
        <f t="shared" si="53"/>
        <v>8.3918439572392367E-2</v>
      </c>
      <c r="Q1127" s="251" t="s">
        <v>805</v>
      </c>
      <c r="R1127" s="258"/>
      <c r="S1127" s="258" t="s">
        <v>806</v>
      </c>
      <c r="T1127" s="299" t="s">
        <v>809</v>
      </c>
      <c r="U1127" s="282" t="s">
        <v>823</v>
      </c>
      <c r="V1127" s="285">
        <v>824</v>
      </c>
      <c r="W1127" s="286" t="s">
        <v>824</v>
      </c>
      <c r="X1127" s="286" t="s">
        <v>824</v>
      </c>
      <c r="Y1127" s="257"/>
    </row>
    <row r="1128" spans="1:25" ht="12.75" customHeight="1" x14ac:dyDescent="0.2">
      <c r="A1128" s="229" t="s">
        <v>705</v>
      </c>
      <c r="B1128" s="247"/>
      <c r="C1128" s="280">
        <v>1115</v>
      </c>
      <c r="D1128" s="249" t="s">
        <v>3102</v>
      </c>
      <c r="E1128" s="249" t="s">
        <v>3103</v>
      </c>
      <c r="F1128" s="249" t="s">
        <v>1821</v>
      </c>
      <c r="G1128" s="297" t="s">
        <v>707</v>
      </c>
      <c r="H1128" s="250">
        <v>0</v>
      </c>
      <c r="I1128" s="250"/>
      <c r="J1128" s="250">
        <v>0</v>
      </c>
      <c r="K1128" s="250"/>
      <c r="L1128" s="250">
        <v>0</v>
      </c>
      <c r="M1128" s="251" t="str">
        <f t="shared" si="51"/>
        <v>NA</v>
      </c>
      <c r="N1128" s="251" t="str">
        <f t="shared" si="52"/>
        <v>NA</v>
      </c>
      <c r="O1128" s="250">
        <v>0</v>
      </c>
      <c r="P1128" s="251" t="str">
        <f t="shared" si="53"/>
        <v>NA</v>
      </c>
      <c r="Q1128" s="298" t="s">
        <v>848</v>
      </c>
      <c r="R1128" s="299" t="s">
        <v>849</v>
      </c>
      <c r="S1128" s="299" t="s">
        <v>832</v>
      </c>
      <c r="T1128" s="299" t="s">
        <v>832</v>
      </c>
      <c r="U1128" s="299" t="s">
        <v>832</v>
      </c>
      <c r="V1128" s="299" t="s">
        <v>832</v>
      </c>
      <c r="W1128" s="299" t="s">
        <v>832</v>
      </c>
      <c r="X1128" s="299" t="s">
        <v>832</v>
      </c>
      <c r="Y1128" s="257"/>
    </row>
    <row r="1129" spans="1:25" ht="12.75" customHeight="1" x14ac:dyDescent="0.2">
      <c r="A1129" s="229" t="s">
        <v>705</v>
      </c>
      <c r="B1129" s="247"/>
      <c r="C1129" s="280">
        <v>1116</v>
      </c>
      <c r="D1129" s="249" t="s">
        <v>3104</v>
      </c>
      <c r="E1129" s="249" t="s">
        <v>3105</v>
      </c>
      <c r="F1129" s="249" t="s">
        <v>1043</v>
      </c>
      <c r="G1129" s="281" t="s">
        <v>813</v>
      </c>
      <c r="H1129" s="250">
        <v>80396.810000000012</v>
      </c>
      <c r="I1129" s="250"/>
      <c r="J1129" s="250">
        <v>71956.686000000002</v>
      </c>
      <c r="K1129" s="250"/>
      <c r="L1129" s="250">
        <v>174038.98</v>
      </c>
      <c r="M1129" s="251">
        <f t="shared" si="51"/>
        <v>0.10498083195091956</v>
      </c>
      <c r="N1129" s="251">
        <f t="shared" si="52"/>
        <v>1.41866308295521</v>
      </c>
      <c r="O1129" s="250">
        <v>185898.12</v>
      </c>
      <c r="P1129" s="251">
        <f t="shared" si="53"/>
        <v>6.8140711925569683E-2</v>
      </c>
      <c r="Q1129" s="251" t="s">
        <v>805</v>
      </c>
      <c r="R1129" s="258"/>
      <c r="S1129" s="258" t="s">
        <v>806</v>
      </c>
      <c r="T1129" s="258" t="s">
        <v>807</v>
      </c>
      <c r="U1129" s="282" t="s">
        <v>823</v>
      </c>
      <c r="V1129" s="285">
        <v>824</v>
      </c>
      <c r="W1129" s="286" t="s">
        <v>824</v>
      </c>
      <c r="X1129" s="286" t="s">
        <v>824</v>
      </c>
      <c r="Y1129" s="257"/>
    </row>
    <row r="1130" spans="1:25" ht="12.75" customHeight="1" x14ac:dyDescent="0.2">
      <c r="A1130" s="229" t="s">
        <v>705</v>
      </c>
      <c r="B1130" s="247"/>
      <c r="C1130" s="280">
        <v>1117</v>
      </c>
      <c r="D1130" s="249" t="s">
        <v>3106</v>
      </c>
      <c r="E1130" s="249" t="s">
        <v>3105</v>
      </c>
      <c r="F1130" s="249" t="s">
        <v>1387</v>
      </c>
      <c r="G1130" s="281" t="s">
        <v>813</v>
      </c>
      <c r="H1130" s="250">
        <v>1104.54</v>
      </c>
      <c r="I1130" s="250"/>
      <c r="J1130" s="250">
        <v>1058.0731000000001</v>
      </c>
      <c r="K1130" s="250"/>
      <c r="L1130" s="250">
        <v>14654.28</v>
      </c>
      <c r="M1130" s="251">
        <f t="shared" si="51"/>
        <v>4.2069006102087657E-2</v>
      </c>
      <c r="N1130" s="251">
        <f t="shared" si="52"/>
        <v>12.849969345218209</v>
      </c>
      <c r="O1130" s="250">
        <v>15728.66</v>
      </c>
      <c r="P1130" s="251">
        <f t="shared" si="53"/>
        <v>7.3315099752427212E-2</v>
      </c>
      <c r="Q1130" s="251" t="s">
        <v>805</v>
      </c>
      <c r="R1130" s="258"/>
      <c r="S1130" s="258" t="s">
        <v>806</v>
      </c>
      <c r="T1130" s="258" t="s">
        <v>807</v>
      </c>
      <c r="U1130" s="282" t="s">
        <v>814</v>
      </c>
      <c r="V1130" s="283" t="s">
        <v>809</v>
      </c>
      <c r="W1130" s="284" t="s">
        <v>809</v>
      </c>
      <c r="X1130" s="284" t="s">
        <v>809</v>
      </c>
      <c r="Y1130" s="257"/>
    </row>
    <row r="1131" spans="1:25" ht="12.75" customHeight="1" x14ac:dyDescent="0.2">
      <c r="A1131" s="229" t="s">
        <v>705</v>
      </c>
      <c r="B1131" s="247"/>
      <c r="C1131" s="280">
        <v>1118</v>
      </c>
      <c r="D1131" s="249" t="s">
        <v>3107</v>
      </c>
      <c r="E1131" s="249" t="s">
        <v>3108</v>
      </c>
      <c r="F1131" s="249" t="s">
        <v>852</v>
      </c>
      <c r="G1131" s="297" t="s">
        <v>707</v>
      </c>
      <c r="H1131" s="250">
        <v>0</v>
      </c>
      <c r="I1131" s="250"/>
      <c r="J1131" s="250">
        <v>0</v>
      </c>
      <c r="K1131" s="250"/>
      <c r="L1131" s="250">
        <v>0</v>
      </c>
      <c r="M1131" s="251" t="str">
        <f t="shared" si="51"/>
        <v>NA</v>
      </c>
      <c r="N1131" s="251" t="str">
        <f t="shared" si="52"/>
        <v>NA</v>
      </c>
      <c r="O1131" s="250">
        <v>0</v>
      </c>
      <c r="P1131" s="251" t="str">
        <f t="shared" si="53"/>
        <v>NA</v>
      </c>
      <c r="Q1131" s="298" t="s">
        <v>848</v>
      </c>
      <c r="R1131" s="299" t="s">
        <v>849</v>
      </c>
      <c r="S1131" s="299" t="s">
        <v>832</v>
      </c>
      <c r="T1131" s="299" t="s">
        <v>832</v>
      </c>
      <c r="U1131" s="299" t="s">
        <v>832</v>
      </c>
      <c r="V1131" s="299" t="s">
        <v>832</v>
      </c>
      <c r="W1131" s="299" t="s">
        <v>832</v>
      </c>
      <c r="X1131" s="299" t="s">
        <v>832</v>
      </c>
      <c r="Y1131" s="257"/>
    </row>
    <row r="1132" spans="1:25" ht="12.75" customHeight="1" x14ac:dyDescent="0.2">
      <c r="A1132" s="229" t="s">
        <v>705</v>
      </c>
      <c r="B1132" s="247"/>
      <c r="C1132" s="280">
        <v>1119</v>
      </c>
      <c r="D1132" s="249" t="s">
        <v>3109</v>
      </c>
      <c r="E1132" s="249" t="s">
        <v>3110</v>
      </c>
      <c r="F1132" s="249" t="s">
        <v>911</v>
      </c>
      <c r="G1132" s="281" t="s">
        <v>804</v>
      </c>
      <c r="H1132" s="250">
        <v>283000.15000000002</v>
      </c>
      <c r="I1132" s="250"/>
      <c r="J1132" s="250">
        <v>271098.3</v>
      </c>
      <c r="K1132" s="250"/>
      <c r="L1132" s="250">
        <v>283014.39</v>
      </c>
      <c r="M1132" s="251">
        <f t="shared" si="51"/>
        <v>4.2055984775979924E-2</v>
      </c>
      <c r="N1132" s="251">
        <f t="shared" si="52"/>
        <v>4.3954868031264034E-2</v>
      </c>
      <c r="O1132" s="250">
        <v>317188.00999999995</v>
      </c>
      <c r="P1132" s="251">
        <f t="shared" si="53"/>
        <v>0.12074870115261607</v>
      </c>
      <c r="Q1132" s="251" t="s">
        <v>805</v>
      </c>
      <c r="R1132" s="258"/>
      <c r="S1132" s="258" t="s">
        <v>925</v>
      </c>
      <c r="T1132" s="299" t="s">
        <v>809</v>
      </c>
      <c r="U1132" s="282" t="s">
        <v>1103</v>
      </c>
      <c r="V1132" s="285">
        <v>1036</v>
      </c>
      <c r="W1132" s="286" t="s">
        <v>815</v>
      </c>
      <c r="X1132" s="286" t="s">
        <v>816</v>
      </c>
      <c r="Y1132" s="257"/>
    </row>
    <row r="1133" spans="1:25" ht="12.75" customHeight="1" x14ac:dyDescent="0.2">
      <c r="A1133" s="229" t="s">
        <v>705</v>
      </c>
      <c r="B1133" s="247"/>
      <c r="C1133" s="280">
        <v>1120</v>
      </c>
      <c r="D1133" s="249" t="s">
        <v>3111</v>
      </c>
      <c r="E1133" s="249" t="s">
        <v>3112</v>
      </c>
      <c r="F1133" s="249" t="s">
        <v>1040</v>
      </c>
      <c r="G1133" s="281" t="s">
        <v>813</v>
      </c>
      <c r="H1133" s="250">
        <v>28388.800000000003</v>
      </c>
      <c r="I1133" s="250"/>
      <c r="J1133" s="250">
        <v>15289.5964</v>
      </c>
      <c r="K1133" s="250"/>
      <c r="L1133" s="250">
        <v>27256.300000000003</v>
      </c>
      <c r="M1133" s="251">
        <f t="shared" si="51"/>
        <v>0.46142153243532663</v>
      </c>
      <c r="N1133" s="251">
        <f t="shared" si="52"/>
        <v>0.78266968512000767</v>
      </c>
      <c r="O1133" s="250">
        <v>28440.739999999998</v>
      </c>
      <c r="P1133" s="251">
        <f t="shared" si="53"/>
        <v>4.3455641448032011E-2</v>
      </c>
      <c r="Q1133" s="251" t="s">
        <v>805</v>
      </c>
      <c r="R1133" s="258"/>
      <c r="S1133" s="258" t="s">
        <v>806</v>
      </c>
      <c r="T1133" s="258" t="s">
        <v>807</v>
      </c>
      <c r="U1133" s="282" t="s">
        <v>814</v>
      </c>
      <c r="V1133" s="285">
        <v>506</v>
      </c>
      <c r="W1133" s="286" t="s">
        <v>824</v>
      </c>
      <c r="X1133" s="286" t="s">
        <v>824</v>
      </c>
      <c r="Y1133" s="257"/>
    </row>
    <row r="1134" spans="1:25" ht="12.75" customHeight="1" x14ac:dyDescent="0.2">
      <c r="A1134" s="229" t="s">
        <v>705</v>
      </c>
      <c r="B1134" s="247"/>
      <c r="C1134" s="280">
        <v>1121</v>
      </c>
      <c r="D1134" s="249" t="s">
        <v>3113</v>
      </c>
      <c r="E1134" s="249" t="s">
        <v>3114</v>
      </c>
      <c r="F1134" s="249" t="s">
        <v>886</v>
      </c>
      <c r="G1134" s="281" t="s">
        <v>813</v>
      </c>
      <c r="H1134" s="250">
        <v>31494.449999999997</v>
      </c>
      <c r="I1134" s="250"/>
      <c r="J1134" s="250">
        <v>30169.919999999998</v>
      </c>
      <c r="K1134" s="250"/>
      <c r="L1134" s="250">
        <v>39478.67</v>
      </c>
      <c r="M1134" s="251">
        <f t="shared" si="51"/>
        <v>4.205598129194188E-2</v>
      </c>
      <c r="N1134" s="251">
        <f t="shared" si="52"/>
        <v>0.30854407303698522</v>
      </c>
      <c r="O1134" s="250">
        <v>41456.959999999999</v>
      </c>
      <c r="P1134" s="251">
        <f t="shared" si="53"/>
        <v>5.0110350728633991E-2</v>
      </c>
      <c r="Q1134" s="251" t="s">
        <v>805</v>
      </c>
      <c r="R1134" s="258"/>
      <c r="S1134" s="258" t="s">
        <v>806</v>
      </c>
      <c r="T1134" s="258" t="s">
        <v>807</v>
      </c>
      <c r="U1134" s="282" t="s">
        <v>814</v>
      </c>
      <c r="V1134" s="285">
        <v>147</v>
      </c>
      <c r="W1134" s="286" t="s">
        <v>874</v>
      </c>
      <c r="X1134" s="286" t="s">
        <v>816</v>
      </c>
      <c r="Y1134" s="257"/>
    </row>
    <row r="1135" spans="1:25" ht="12.75" customHeight="1" x14ac:dyDescent="0.2">
      <c r="A1135" s="229" t="s">
        <v>705</v>
      </c>
      <c r="B1135" s="247"/>
      <c r="C1135" s="280">
        <v>1122</v>
      </c>
      <c r="D1135" s="249" t="s">
        <v>3115</v>
      </c>
      <c r="E1135" s="249" t="s">
        <v>3116</v>
      </c>
      <c r="F1135" s="249" t="s">
        <v>886</v>
      </c>
      <c r="G1135" s="281" t="s">
        <v>813</v>
      </c>
      <c r="H1135" s="250">
        <v>49684.45</v>
      </c>
      <c r="I1135" s="250"/>
      <c r="J1135" s="250">
        <v>47594.9133</v>
      </c>
      <c r="K1135" s="250"/>
      <c r="L1135" s="250">
        <v>63614.59</v>
      </c>
      <c r="M1135" s="251">
        <f t="shared" si="51"/>
        <v>4.2056150364953158E-2</v>
      </c>
      <c r="N1135" s="251">
        <f t="shared" si="52"/>
        <v>0.33658379833628138</v>
      </c>
      <c r="O1135" s="250">
        <v>66332.75</v>
      </c>
      <c r="P1135" s="251">
        <f t="shared" si="53"/>
        <v>4.2728562740088454E-2</v>
      </c>
      <c r="Q1135" s="251" t="s">
        <v>805</v>
      </c>
      <c r="R1135" s="258"/>
      <c r="S1135" s="258" t="s">
        <v>806</v>
      </c>
      <c r="T1135" s="258" t="s">
        <v>807</v>
      </c>
      <c r="U1135" s="282" t="s">
        <v>823</v>
      </c>
      <c r="V1135" s="285">
        <v>824</v>
      </c>
      <c r="W1135" s="286" t="s">
        <v>824</v>
      </c>
      <c r="X1135" s="286" t="s">
        <v>824</v>
      </c>
      <c r="Y1135" s="257"/>
    </row>
    <row r="1136" spans="1:25" ht="12.75" customHeight="1" x14ac:dyDescent="0.2">
      <c r="A1136" s="229" t="s">
        <v>705</v>
      </c>
      <c r="B1136" s="247"/>
      <c r="C1136" s="280">
        <v>1123</v>
      </c>
      <c r="D1136" s="249" t="s">
        <v>3117</v>
      </c>
      <c r="E1136" s="249" t="s">
        <v>3118</v>
      </c>
      <c r="F1136" s="249" t="s">
        <v>883</v>
      </c>
      <c r="G1136" s="297" t="s">
        <v>707</v>
      </c>
      <c r="H1136" s="250">
        <v>0</v>
      </c>
      <c r="I1136" s="250"/>
      <c r="J1136" s="250">
        <v>0</v>
      </c>
      <c r="K1136" s="250"/>
      <c r="L1136" s="250">
        <v>0</v>
      </c>
      <c r="M1136" s="251" t="str">
        <f t="shared" si="51"/>
        <v>NA</v>
      </c>
      <c r="N1136" s="251" t="str">
        <f t="shared" si="52"/>
        <v>NA</v>
      </c>
      <c r="O1136" s="250">
        <v>0</v>
      </c>
      <c r="P1136" s="251" t="str">
        <f t="shared" si="53"/>
        <v>NA</v>
      </c>
      <c r="Q1136" s="298" t="s">
        <v>848</v>
      </c>
      <c r="R1136" s="299" t="s">
        <v>849</v>
      </c>
      <c r="S1136" s="299" t="s">
        <v>832</v>
      </c>
      <c r="T1136" s="299" t="s">
        <v>832</v>
      </c>
      <c r="U1136" s="299" t="s">
        <v>832</v>
      </c>
      <c r="V1136" s="299" t="s">
        <v>832</v>
      </c>
      <c r="W1136" s="299" t="s">
        <v>832</v>
      </c>
      <c r="X1136" s="299" t="s">
        <v>832</v>
      </c>
      <c r="Y1136" s="257"/>
    </row>
    <row r="1137" spans="1:25" ht="12.75" customHeight="1" x14ac:dyDescent="0.2">
      <c r="A1137" s="229" t="s">
        <v>705</v>
      </c>
      <c r="B1137" s="247"/>
      <c r="C1137" s="280">
        <v>1124</v>
      </c>
      <c r="D1137" s="249" t="s">
        <v>3119</v>
      </c>
      <c r="E1137" s="249" t="s">
        <v>3120</v>
      </c>
      <c r="F1137" s="249" t="s">
        <v>861</v>
      </c>
      <c r="G1137" s="297" t="s">
        <v>707</v>
      </c>
      <c r="H1137" s="250">
        <v>0</v>
      </c>
      <c r="I1137" s="250"/>
      <c r="J1137" s="250">
        <v>0</v>
      </c>
      <c r="K1137" s="250"/>
      <c r="L1137" s="250">
        <v>0</v>
      </c>
      <c r="M1137" s="251" t="str">
        <f t="shared" si="51"/>
        <v>NA</v>
      </c>
      <c r="N1137" s="251" t="str">
        <f t="shared" si="52"/>
        <v>NA</v>
      </c>
      <c r="O1137" s="250">
        <v>0</v>
      </c>
      <c r="P1137" s="251" t="str">
        <f t="shared" si="53"/>
        <v>NA</v>
      </c>
      <c r="Q1137" s="298" t="s">
        <v>848</v>
      </c>
      <c r="R1137" s="299" t="s">
        <v>849</v>
      </c>
      <c r="S1137" s="299" t="s">
        <v>832</v>
      </c>
      <c r="T1137" s="299" t="s">
        <v>832</v>
      </c>
      <c r="U1137" s="299" t="s">
        <v>832</v>
      </c>
      <c r="V1137" s="299" t="s">
        <v>832</v>
      </c>
      <c r="W1137" s="299" t="s">
        <v>832</v>
      </c>
      <c r="X1137" s="299" t="s">
        <v>832</v>
      </c>
      <c r="Y1137" s="257"/>
    </row>
    <row r="1138" spans="1:25" ht="12.75" customHeight="1" x14ac:dyDescent="0.2">
      <c r="A1138" s="229" t="s">
        <v>705</v>
      </c>
      <c r="B1138" s="247"/>
      <c r="C1138" s="280">
        <v>1125</v>
      </c>
      <c r="D1138" s="249" t="s">
        <v>3121</v>
      </c>
      <c r="E1138" s="249" t="s">
        <v>3122</v>
      </c>
      <c r="F1138" s="249" t="s">
        <v>819</v>
      </c>
      <c r="G1138" s="281" t="s">
        <v>813</v>
      </c>
      <c r="H1138" s="250">
        <v>310879.2</v>
      </c>
      <c r="I1138" s="250"/>
      <c r="J1138" s="250">
        <v>92395.69</v>
      </c>
      <c r="K1138" s="250"/>
      <c r="L1138" s="250">
        <v>133811.19</v>
      </c>
      <c r="M1138" s="251">
        <f t="shared" si="51"/>
        <v>0.70279230646501922</v>
      </c>
      <c r="N1138" s="251">
        <f t="shared" si="52"/>
        <v>0.44824060516242692</v>
      </c>
      <c r="O1138" s="250">
        <v>138007.59</v>
      </c>
      <c r="P1138" s="251">
        <f t="shared" si="53"/>
        <v>3.1360605940355168E-2</v>
      </c>
      <c r="Q1138" s="251" t="s">
        <v>805</v>
      </c>
      <c r="R1138" s="258"/>
      <c r="S1138" s="258" t="s">
        <v>806</v>
      </c>
      <c r="T1138" s="258" t="s">
        <v>807</v>
      </c>
      <c r="U1138" s="282" t="s">
        <v>814</v>
      </c>
      <c r="V1138" s="285">
        <v>514</v>
      </c>
      <c r="W1138" s="286" t="s">
        <v>824</v>
      </c>
      <c r="X1138" s="286" t="s">
        <v>824</v>
      </c>
      <c r="Y1138" s="257"/>
    </row>
    <row r="1139" spans="1:25" ht="12.75" customHeight="1" x14ac:dyDescent="0.2">
      <c r="A1139" s="229" t="s">
        <v>705</v>
      </c>
      <c r="B1139" s="247"/>
      <c r="C1139" s="280">
        <v>1126</v>
      </c>
      <c r="D1139" s="249" t="s">
        <v>3123</v>
      </c>
      <c r="E1139" s="249" t="s">
        <v>3124</v>
      </c>
      <c r="F1139" s="249" t="s">
        <v>1302</v>
      </c>
      <c r="G1139" s="281" t="s">
        <v>813</v>
      </c>
      <c r="H1139" s="250">
        <v>738085.9</v>
      </c>
      <c r="I1139" s="250"/>
      <c r="J1139" s="250">
        <v>1041557.1211000001</v>
      </c>
      <c r="K1139" s="250"/>
      <c r="L1139" s="250">
        <v>1100771.2399999998</v>
      </c>
      <c r="M1139" s="251">
        <f t="shared" si="51"/>
        <v>0.41115975945347294</v>
      </c>
      <c r="N1139" s="251">
        <f t="shared" si="52"/>
        <v>5.6851532864047781E-2</v>
      </c>
      <c r="O1139" s="250">
        <v>1181431.76</v>
      </c>
      <c r="P1139" s="251">
        <f t="shared" si="53"/>
        <v>7.3276369393517463E-2</v>
      </c>
      <c r="Q1139" s="251" t="s">
        <v>805</v>
      </c>
      <c r="R1139" s="258"/>
      <c r="S1139" s="258" t="s">
        <v>806</v>
      </c>
      <c r="T1139" s="258" t="s">
        <v>807</v>
      </c>
      <c r="U1139" s="282" t="s">
        <v>814</v>
      </c>
      <c r="V1139" s="285">
        <v>805</v>
      </c>
      <c r="W1139" s="286" t="s">
        <v>912</v>
      </c>
      <c r="X1139" s="286" t="s">
        <v>815</v>
      </c>
      <c r="Y1139" s="257"/>
    </row>
    <row r="1140" spans="1:25" ht="12.75" customHeight="1" x14ac:dyDescent="0.2">
      <c r="A1140" s="229" t="s">
        <v>705</v>
      </c>
      <c r="B1140" s="247"/>
      <c r="C1140" s="280">
        <v>1127</v>
      </c>
      <c r="D1140" s="296" t="s">
        <v>3125</v>
      </c>
      <c r="E1140" s="296" t="s">
        <v>3126</v>
      </c>
      <c r="F1140" s="296" t="s">
        <v>1414</v>
      </c>
      <c r="G1140" s="281" t="s">
        <v>804</v>
      </c>
      <c r="H1140" s="250">
        <v>0</v>
      </c>
      <c r="I1140" s="250"/>
      <c r="J1140" s="250">
        <v>13209.2323</v>
      </c>
      <c r="K1140" s="250"/>
      <c r="L1140" s="250">
        <v>13789.919999999998</v>
      </c>
      <c r="M1140" s="251" t="str">
        <f t="shared" si="51"/>
        <v>NA</v>
      </c>
      <c r="N1140" s="251">
        <f t="shared" si="52"/>
        <v>4.3960745546128263E-2</v>
      </c>
      <c r="O1140" s="250">
        <v>14800.939999999999</v>
      </c>
      <c r="P1140" s="251">
        <f t="shared" si="53"/>
        <v>7.3315871303096802E-2</v>
      </c>
      <c r="Q1140" s="251" t="s">
        <v>805</v>
      </c>
      <c r="R1140" s="258"/>
      <c r="S1140" s="258" t="s">
        <v>840</v>
      </c>
      <c r="T1140" s="299" t="s">
        <v>809</v>
      </c>
      <c r="U1140" s="282" t="s">
        <v>841</v>
      </c>
      <c r="V1140" s="283" t="s">
        <v>809</v>
      </c>
      <c r="W1140" s="284" t="s">
        <v>809</v>
      </c>
      <c r="X1140" s="284" t="s">
        <v>809</v>
      </c>
      <c r="Y1140" s="257"/>
    </row>
    <row r="1141" spans="1:25" ht="12.75" customHeight="1" x14ac:dyDescent="0.2">
      <c r="A1141" s="229" t="s">
        <v>705</v>
      </c>
      <c r="B1141" s="247"/>
      <c r="C1141" s="280">
        <v>1128</v>
      </c>
      <c r="D1141" s="296" t="s">
        <v>3127</v>
      </c>
      <c r="E1141" s="296" t="s">
        <v>3128</v>
      </c>
      <c r="F1141" s="296" t="s">
        <v>997</v>
      </c>
      <c r="G1141" s="281" t="s">
        <v>804</v>
      </c>
      <c r="H1141" s="250">
        <v>0</v>
      </c>
      <c r="I1141" s="250"/>
      <c r="J1141" s="250">
        <v>0</v>
      </c>
      <c r="K1141" s="250"/>
      <c r="L1141" s="250">
        <v>0</v>
      </c>
      <c r="M1141" s="251" t="str">
        <f t="shared" si="51"/>
        <v>NA</v>
      </c>
      <c r="N1141" s="251" t="str">
        <f t="shared" si="52"/>
        <v>NA</v>
      </c>
      <c r="O1141" s="250">
        <v>0</v>
      </c>
      <c r="P1141" s="251" t="str">
        <f t="shared" si="53"/>
        <v>NA</v>
      </c>
      <c r="Q1141" s="251" t="s">
        <v>707</v>
      </c>
      <c r="R1141" s="258"/>
      <c r="S1141" s="299" t="s">
        <v>809</v>
      </c>
      <c r="T1141" s="299" t="s">
        <v>809</v>
      </c>
      <c r="U1141" s="299" t="s">
        <v>832</v>
      </c>
      <c r="V1141" s="283" t="s">
        <v>809</v>
      </c>
      <c r="W1141" s="284" t="s">
        <v>809</v>
      </c>
      <c r="X1141" s="284" t="s">
        <v>809</v>
      </c>
      <c r="Y1141" s="257"/>
    </row>
    <row r="1142" spans="1:25" ht="12.75" customHeight="1" x14ac:dyDescent="0.2">
      <c r="A1142" s="229" t="s">
        <v>705</v>
      </c>
      <c r="B1142" s="247"/>
      <c r="C1142" s="280">
        <v>1129</v>
      </c>
      <c r="D1142" s="249" t="s">
        <v>3129</v>
      </c>
      <c r="E1142" s="249" t="s">
        <v>3130</v>
      </c>
      <c r="F1142" s="249" t="s">
        <v>877</v>
      </c>
      <c r="G1142" s="281"/>
      <c r="H1142" s="250">
        <v>439395.50999999995</v>
      </c>
      <c r="I1142" s="250"/>
      <c r="J1142" s="250">
        <v>483332.20130000002</v>
      </c>
      <c r="K1142" s="250"/>
      <c r="L1142" s="250">
        <v>482594.66999999993</v>
      </c>
      <c r="M1142" s="251">
        <f t="shared" si="51"/>
        <v>9.9993491740505203E-2</v>
      </c>
      <c r="N1142" s="251">
        <f t="shared" si="52"/>
        <v>1.5259304015258659E-3</v>
      </c>
      <c r="O1142" s="250">
        <v>504304.66000000003</v>
      </c>
      <c r="P1142" s="251">
        <f t="shared" si="53"/>
        <v>4.4985971353558696E-2</v>
      </c>
      <c r="Q1142" s="251" t="s">
        <v>805</v>
      </c>
      <c r="R1142" s="258"/>
      <c r="S1142" s="258" t="s">
        <v>925</v>
      </c>
      <c r="T1142" s="258" t="s">
        <v>908</v>
      </c>
      <c r="U1142" s="282" t="s">
        <v>932</v>
      </c>
      <c r="V1142" s="285">
        <v>2902</v>
      </c>
      <c r="W1142" s="286" t="s">
        <v>815</v>
      </c>
      <c r="X1142" s="286" t="s">
        <v>816</v>
      </c>
      <c r="Y1142" s="257"/>
    </row>
    <row r="1143" spans="1:25" ht="12.75" customHeight="1" x14ac:dyDescent="0.2">
      <c r="A1143" s="229" t="s">
        <v>705</v>
      </c>
      <c r="B1143" s="247"/>
      <c r="C1143" s="280">
        <v>1130</v>
      </c>
      <c r="D1143" s="249" t="s">
        <v>3131</v>
      </c>
      <c r="E1143" s="249" t="s">
        <v>3132</v>
      </c>
      <c r="F1143" s="249" t="s">
        <v>943</v>
      </c>
      <c r="G1143" s="297" t="s">
        <v>707</v>
      </c>
      <c r="H1143" s="250">
        <v>0</v>
      </c>
      <c r="I1143" s="250"/>
      <c r="J1143" s="250">
        <v>0</v>
      </c>
      <c r="K1143" s="250"/>
      <c r="L1143" s="250">
        <v>0</v>
      </c>
      <c r="M1143" s="251" t="str">
        <f t="shared" si="51"/>
        <v>NA</v>
      </c>
      <c r="N1143" s="251" t="str">
        <f t="shared" si="52"/>
        <v>NA</v>
      </c>
      <c r="O1143" s="250">
        <v>0</v>
      </c>
      <c r="P1143" s="251" t="str">
        <f t="shared" si="53"/>
        <v>NA</v>
      </c>
      <c r="Q1143" s="298" t="s">
        <v>848</v>
      </c>
      <c r="R1143" s="299" t="s">
        <v>849</v>
      </c>
      <c r="S1143" s="299" t="s">
        <v>832</v>
      </c>
      <c r="T1143" s="299" t="s">
        <v>832</v>
      </c>
      <c r="U1143" s="299" t="s">
        <v>832</v>
      </c>
      <c r="V1143" s="299" t="s">
        <v>832</v>
      </c>
      <c r="W1143" s="299" t="s">
        <v>832</v>
      </c>
      <c r="X1143" s="299" t="s">
        <v>832</v>
      </c>
      <c r="Y1143" s="257"/>
    </row>
    <row r="1144" spans="1:25" ht="12.75" customHeight="1" x14ac:dyDescent="0.2">
      <c r="A1144" s="229" t="s">
        <v>705</v>
      </c>
      <c r="B1144" s="247"/>
      <c r="C1144" s="280">
        <v>1131</v>
      </c>
      <c r="D1144" s="249" t="s">
        <v>3133</v>
      </c>
      <c r="E1144" s="249" t="s">
        <v>3134</v>
      </c>
      <c r="F1144" s="249" t="s">
        <v>1067</v>
      </c>
      <c r="G1144" s="281" t="s">
        <v>804</v>
      </c>
      <c r="H1144" s="250">
        <v>26791.46</v>
      </c>
      <c r="I1144" s="250"/>
      <c r="J1144" s="250">
        <v>23991.092400000001</v>
      </c>
      <c r="K1144" s="250"/>
      <c r="L1144" s="250">
        <v>23414.35</v>
      </c>
      <c r="M1144" s="251">
        <f t="shared" si="51"/>
        <v>0.10452463583544898</v>
      </c>
      <c r="N1144" s="251">
        <f t="shared" si="52"/>
        <v>2.4039855725786076E-2</v>
      </c>
      <c r="O1144" s="250">
        <v>25130.98</v>
      </c>
      <c r="P1144" s="251">
        <f t="shared" si="53"/>
        <v>7.3315295961664584E-2</v>
      </c>
      <c r="Q1144" s="251" t="s">
        <v>805</v>
      </c>
      <c r="R1144" s="258"/>
      <c r="S1144" s="258" t="s">
        <v>806</v>
      </c>
      <c r="T1144" s="258" t="s">
        <v>807</v>
      </c>
      <c r="U1144" s="282" t="s">
        <v>808</v>
      </c>
      <c r="V1144" s="283" t="s">
        <v>809</v>
      </c>
      <c r="W1144" s="284" t="s">
        <v>809</v>
      </c>
      <c r="X1144" s="284" t="s">
        <v>809</v>
      </c>
      <c r="Y1144" s="257"/>
    </row>
    <row r="1145" spans="1:25" ht="12.75" customHeight="1" x14ac:dyDescent="0.2">
      <c r="A1145" s="229" t="s">
        <v>705</v>
      </c>
      <c r="B1145" s="247"/>
      <c r="C1145" s="300">
        <v>1132</v>
      </c>
      <c r="D1145" s="301" t="s">
        <v>3135</v>
      </c>
      <c r="E1145" s="301" t="s">
        <v>3136</v>
      </c>
      <c r="F1145" s="301" t="s">
        <v>886</v>
      </c>
      <c r="G1145" s="302" t="s">
        <v>707</v>
      </c>
      <c r="H1145" s="303">
        <v>0</v>
      </c>
      <c r="I1145" s="303"/>
      <c r="J1145" s="303">
        <v>0</v>
      </c>
      <c r="K1145" s="303"/>
      <c r="L1145" s="303">
        <v>0</v>
      </c>
      <c r="M1145" s="304" t="str">
        <f t="shared" si="51"/>
        <v>NA</v>
      </c>
      <c r="N1145" s="304" t="str">
        <f t="shared" si="52"/>
        <v>NA</v>
      </c>
      <c r="O1145" s="303">
        <v>0</v>
      </c>
      <c r="P1145" s="304" t="str">
        <f t="shared" si="53"/>
        <v>NA</v>
      </c>
      <c r="Q1145" s="304" t="s">
        <v>707</v>
      </c>
      <c r="R1145" s="305" t="s">
        <v>887</v>
      </c>
      <c r="S1145" s="306" t="s">
        <v>832</v>
      </c>
      <c r="T1145" s="306" t="s">
        <v>832</v>
      </c>
      <c r="U1145" s="306" t="s">
        <v>832</v>
      </c>
      <c r="V1145" s="307" t="s">
        <v>809</v>
      </c>
      <c r="W1145" s="308" t="s">
        <v>809</v>
      </c>
      <c r="X1145" s="308" t="s">
        <v>809</v>
      </c>
      <c r="Y1145" s="257"/>
    </row>
    <row r="1146" spans="1:25" ht="12.75" customHeight="1" x14ac:dyDescent="0.2">
      <c r="A1146" s="229" t="s">
        <v>705</v>
      </c>
      <c r="B1146" s="247"/>
      <c r="C1146" s="280">
        <v>1133</v>
      </c>
      <c r="D1146" s="249" t="s">
        <v>3137</v>
      </c>
      <c r="E1146" s="249" t="s">
        <v>3138</v>
      </c>
      <c r="F1146" s="249" t="s">
        <v>1302</v>
      </c>
      <c r="G1146" s="281" t="s">
        <v>813</v>
      </c>
      <c r="H1146" s="250">
        <v>75848.28</v>
      </c>
      <c r="I1146" s="250"/>
      <c r="J1146" s="250">
        <v>72658.391700000007</v>
      </c>
      <c r="K1146" s="250"/>
      <c r="L1146" s="250">
        <v>75849.919999999998</v>
      </c>
      <c r="M1146" s="251">
        <f t="shared" si="51"/>
        <v>4.2056171873640268E-2</v>
      </c>
      <c r="N1146" s="251">
        <f t="shared" si="52"/>
        <v>4.3925116223016952E-2</v>
      </c>
      <c r="O1146" s="250">
        <v>78077.56</v>
      </c>
      <c r="P1146" s="251">
        <f t="shared" si="53"/>
        <v>2.9369048774210961E-2</v>
      </c>
      <c r="Q1146" s="251" t="s">
        <v>805</v>
      </c>
      <c r="R1146" s="258"/>
      <c r="S1146" s="258" t="s">
        <v>806</v>
      </c>
      <c r="T1146" s="299" t="s">
        <v>809</v>
      </c>
      <c r="U1146" s="282" t="s">
        <v>814</v>
      </c>
      <c r="V1146" s="285">
        <v>304</v>
      </c>
      <c r="W1146" s="286" t="s">
        <v>816</v>
      </c>
      <c r="X1146" s="286" t="s">
        <v>824</v>
      </c>
      <c r="Y1146" s="257"/>
    </row>
    <row r="1147" spans="1:25" ht="12.75" customHeight="1" x14ac:dyDescent="0.2">
      <c r="A1147" s="229" t="s">
        <v>705</v>
      </c>
      <c r="B1147" s="247"/>
      <c r="C1147" s="280">
        <v>1134</v>
      </c>
      <c r="D1147" s="249" t="s">
        <v>3139</v>
      </c>
      <c r="E1147" s="249" t="s">
        <v>3140</v>
      </c>
      <c r="F1147" s="249" t="s">
        <v>886</v>
      </c>
      <c r="G1147" s="281" t="s">
        <v>813</v>
      </c>
      <c r="H1147" s="250">
        <v>95295.89</v>
      </c>
      <c r="I1147" s="250"/>
      <c r="J1147" s="250">
        <v>91288.134500000015</v>
      </c>
      <c r="K1147" s="250"/>
      <c r="L1147" s="250">
        <v>82188.97</v>
      </c>
      <c r="M1147" s="251">
        <f t="shared" si="51"/>
        <v>4.2055911330488492E-2</v>
      </c>
      <c r="N1147" s="251">
        <f t="shared" si="52"/>
        <v>9.9675215731350186E-2</v>
      </c>
      <c r="O1147" s="250">
        <v>85974.84</v>
      </c>
      <c r="P1147" s="251">
        <f t="shared" si="53"/>
        <v>4.6062993610943112E-2</v>
      </c>
      <c r="Q1147" s="251" t="s">
        <v>805</v>
      </c>
      <c r="R1147" s="258"/>
      <c r="S1147" s="258" t="s">
        <v>806</v>
      </c>
      <c r="T1147" s="258" t="s">
        <v>807</v>
      </c>
      <c r="U1147" s="282" t="s">
        <v>823</v>
      </c>
      <c r="V1147" s="285">
        <v>824</v>
      </c>
      <c r="W1147" s="286" t="s">
        <v>824</v>
      </c>
      <c r="X1147" s="286" t="s">
        <v>824</v>
      </c>
      <c r="Y1147" s="257"/>
    </row>
    <row r="1148" spans="1:25" ht="12.75" customHeight="1" x14ac:dyDescent="0.2">
      <c r="A1148" s="229" t="s">
        <v>705</v>
      </c>
      <c r="B1148" s="247"/>
      <c r="C1148" s="280">
        <v>1135</v>
      </c>
      <c r="D1148" s="249" t="s">
        <v>3141</v>
      </c>
      <c r="E1148" s="249" t="s">
        <v>3142</v>
      </c>
      <c r="F1148" s="249" t="s">
        <v>855</v>
      </c>
      <c r="G1148" s="297" t="s">
        <v>707</v>
      </c>
      <c r="H1148" s="250">
        <v>0</v>
      </c>
      <c r="I1148" s="250"/>
      <c r="J1148" s="250">
        <v>0</v>
      </c>
      <c r="K1148" s="250"/>
      <c r="L1148" s="250">
        <v>0</v>
      </c>
      <c r="M1148" s="251" t="str">
        <f t="shared" si="51"/>
        <v>NA</v>
      </c>
      <c r="N1148" s="251" t="str">
        <f t="shared" si="52"/>
        <v>NA</v>
      </c>
      <c r="O1148" s="250">
        <v>0</v>
      </c>
      <c r="P1148" s="251" t="str">
        <f t="shared" si="53"/>
        <v>NA</v>
      </c>
      <c r="Q1148" s="298" t="s">
        <v>848</v>
      </c>
      <c r="R1148" s="299" t="s">
        <v>849</v>
      </c>
      <c r="S1148" s="299" t="s">
        <v>832</v>
      </c>
      <c r="T1148" s="299" t="s">
        <v>832</v>
      </c>
      <c r="U1148" s="299" t="s">
        <v>832</v>
      </c>
      <c r="V1148" s="299" t="s">
        <v>832</v>
      </c>
      <c r="W1148" s="299" t="s">
        <v>832</v>
      </c>
      <c r="X1148" s="299" t="s">
        <v>832</v>
      </c>
      <c r="Y1148" s="257"/>
    </row>
    <row r="1149" spans="1:25" ht="12.75" customHeight="1" x14ac:dyDescent="0.2">
      <c r="A1149" s="229" t="s">
        <v>705</v>
      </c>
      <c r="B1149" s="247"/>
      <c r="C1149" s="280">
        <v>1136</v>
      </c>
      <c r="D1149" s="249" t="s">
        <v>3143</v>
      </c>
      <c r="E1149" s="249" t="s">
        <v>3144</v>
      </c>
      <c r="F1149" s="249" t="s">
        <v>877</v>
      </c>
      <c r="G1149" s="281" t="s">
        <v>813</v>
      </c>
      <c r="H1149" s="250">
        <v>29971.25</v>
      </c>
      <c r="I1149" s="250"/>
      <c r="J1149" s="250">
        <v>31977.640199999998</v>
      </c>
      <c r="K1149" s="250"/>
      <c r="L1149" s="250">
        <v>11281.89</v>
      </c>
      <c r="M1149" s="251">
        <f t="shared" si="51"/>
        <v>6.6943827835008476E-2</v>
      </c>
      <c r="N1149" s="251">
        <f t="shared" si="52"/>
        <v>0.64719441680377654</v>
      </c>
      <c r="O1149" s="250">
        <v>11679.34</v>
      </c>
      <c r="P1149" s="251">
        <f t="shared" si="53"/>
        <v>3.522902634221755E-2</v>
      </c>
      <c r="Q1149" s="251" t="s">
        <v>805</v>
      </c>
      <c r="R1149" s="258"/>
      <c r="S1149" s="258" t="s">
        <v>806</v>
      </c>
      <c r="T1149" s="258" t="s">
        <v>807</v>
      </c>
      <c r="U1149" s="282" t="s">
        <v>823</v>
      </c>
      <c r="V1149" s="285">
        <v>826</v>
      </c>
      <c r="W1149" s="286" t="s">
        <v>824</v>
      </c>
      <c r="X1149" s="286" t="s">
        <v>816</v>
      </c>
      <c r="Y1149" s="257"/>
    </row>
    <row r="1150" spans="1:25" ht="12.75" customHeight="1" x14ac:dyDescent="0.2">
      <c r="A1150" s="229" t="s">
        <v>705</v>
      </c>
      <c r="B1150" s="247"/>
      <c r="C1150" s="280">
        <v>1137</v>
      </c>
      <c r="D1150" s="296" t="s">
        <v>3145</v>
      </c>
      <c r="E1150" s="296" t="s">
        <v>3146</v>
      </c>
      <c r="F1150" s="296" t="s">
        <v>1845</v>
      </c>
      <c r="G1150" s="281"/>
      <c r="H1150" s="250">
        <v>0</v>
      </c>
      <c r="I1150" s="250"/>
      <c r="J1150" s="250">
        <v>0</v>
      </c>
      <c r="K1150" s="250"/>
      <c r="L1150" s="250">
        <v>0</v>
      </c>
      <c r="M1150" s="251" t="str">
        <f t="shared" si="51"/>
        <v>NA</v>
      </c>
      <c r="N1150" s="251" t="str">
        <f t="shared" si="52"/>
        <v>NA</v>
      </c>
      <c r="O1150" s="250">
        <v>0</v>
      </c>
      <c r="P1150" s="251" t="str">
        <f t="shared" si="53"/>
        <v>NA</v>
      </c>
      <c r="Q1150" s="251" t="s">
        <v>707</v>
      </c>
      <c r="R1150" s="258"/>
      <c r="S1150" s="299" t="s">
        <v>809</v>
      </c>
      <c r="T1150" s="299" t="s">
        <v>809</v>
      </c>
      <c r="U1150" s="299" t="s">
        <v>832</v>
      </c>
      <c r="V1150" s="283" t="s">
        <v>809</v>
      </c>
      <c r="W1150" s="284" t="s">
        <v>809</v>
      </c>
      <c r="X1150" s="284" t="s">
        <v>809</v>
      </c>
      <c r="Y1150" s="257"/>
    </row>
    <row r="1151" spans="1:25" ht="12.75" customHeight="1" x14ac:dyDescent="0.2">
      <c r="A1151" s="229" t="s">
        <v>705</v>
      </c>
      <c r="B1151" s="247"/>
      <c r="C1151" s="280">
        <v>1138</v>
      </c>
      <c r="D1151" s="249" t="s">
        <v>3147</v>
      </c>
      <c r="E1151" s="249" t="s">
        <v>3148</v>
      </c>
      <c r="F1151" s="249" t="s">
        <v>819</v>
      </c>
      <c r="G1151" s="281" t="s">
        <v>813</v>
      </c>
      <c r="H1151" s="250">
        <v>68470.450000000012</v>
      </c>
      <c r="I1151" s="250"/>
      <c r="J1151" s="250">
        <v>42160.752399999998</v>
      </c>
      <c r="K1151" s="250"/>
      <c r="L1151" s="250">
        <v>62500.09</v>
      </c>
      <c r="M1151" s="251">
        <f t="shared" si="51"/>
        <v>0.38424893658505255</v>
      </c>
      <c r="N1151" s="251">
        <f t="shared" si="52"/>
        <v>0.48242349678750041</v>
      </c>
      <c r="O1151" s="250">
        <v>65733.02</v>
      </c>
      <c r="P1151" s="251">
        <f t="shared" si="53"/>
        <v>5.1726805513400184E-2</v>
      </c>
      <c r="Q1151" s="251" t="s">
        <v>805</v>
      </c>
      <c r="R1151" s="258"/>
      <c r="S1151" s="258" t="s">
        <v>904</v>
      </c>
      <c r="T1151" s="258" t="s">
        <v>807</v>
      </c>
      <c r="U1151" s="282" t="s">
        <v>814</v>
      </c>
      <c r="V1151" s="285">
        <v>105</v>
      </c>
      <c r="W1151" s="286" t="s">
        <v>824</v>
      </c>
      <c r="X1151" s="286" t="s">
        <v>824</v>
      </c>
      <c r="Y1151" s="257"/>
    </row>
    <row r="1152" spans="1:25" ht="12.75" customHeight="1" x14ac:dyDescent="0.2">
      <c r="A1152" s="229" t="s">
        <v>705</v>
      </c>
      <c r="B1152" s="247"/>
      <c r="C1152" s="280">
        <v>1139</v>
      </c>
      <c r="D1152" s="249" t="s">
        <v>3149</v>
      </c>
      <c r="E1152" s="249" t="s">
        <v>3150</v>
      </c>
      <c r="F1152" s="249" t="s">
        <v>877</v>
      </c>
      <c r="G1152" s="281" t="s">
        <v>813</v>
      </c>
      <c r="H1152" s="250">
        <v>35325.380000000005</v>
      </c>
      <c r="I1152" s="250"/>
      <c r="J1152" s="250">
        <v>44379.315499999997</v>
      </c>
      <c r="K1152" s="250"/>
      <c r="L1152" s="250">
        <v>14133.9</v>
      </c>
      <c r="M1152" s="251">
        <f t="shared" si="51"/>
        <v>0.25630114948515742</v>
      </c>
      <c r="N1152" s="251">
        <f t="shared" si="52"/>
        <v>0.6815205498156004</v>
      </c>
      <c r="O1152" s="250">
        <v>14298.84</v>
      </c>
      <c r="P1152" s="251">
        <f t="shared" si="53"/>
        <v>1.1669815125336993E-2</v>
      </c>
      <c r="Q1152" s="251" t="s">
        <v>805</v>
      </c>
      <c r="R1152" s="258"/>
      <c r="S1152" s="258" t="s">
        <v>806</v>
      </c>
      <c r="T1152" s="258" t="s">
        <v>807</v>
      </c>
      <c r="U1152" s="282" t="s">
        <v>814</v>
      </c>
      <c r="V1152" s="285">
        <v>114</v>
      </c>
      <c r="W1152" s="286" t="s">
        <v>815</v>
      </c>
      <c r="X1152" s="286" t="s">
        <v>816</v>
      </c>
      <c r="Y1152" s="257"/>
    </row>
    <row r="1153" spans="1:25" ht="12.75" customHeight="1" x14ac:dyDescent="0.2">
      <c r="A1153" s="229" t="s">
        <v>705</v>
      </c>
      <c r="B1153" s="247"/>
      <c r="C1153" s="280">
        <v>1140</v>
      </c>
      <c r="D1153" s="249" t="s">
        <v>3151</v>
      </c>
      <c r="E1153" s="249" t="s">
        <v>3152</v>
      </c>
      <c r="F1153" s="249" t="s">
        <v>907</v>
      </c>
      <c r="G1153" s="281" t="s">
        <v>813</v>
      </c>
      <c r="H1153" s="250">
        <v>15845.64</v>
      </c>
      <c r="I1153" s="250"/>
      <c r="J1153" s="250">
        <v>15179.240999999998</v>
      </c>
      <c r="K1153" s="250"/>
      <c r="L1153" s="250">
        <v>19441.82</v>
      </c>
      <c r="M1153" s="251">
        <f t="shared" si="51"/>
        <v>4.2055669572197855E-2</v>
      </c>
      <c r="N1153" s="251">
        <f t="shared" si="52"/>
        <v>0.2808163464826734</v>
      </c>
      <c r="O1153" s="250">
        <v>23723.25</v>
      </c>
      <c r="P1153" s="251">
        <f t="shared" si="53"/>
        <v>0.22021755164897117</v>
      </c>
      <c r="Q1153" s="251" t="s">
        <v>805</v>
      </c>
      <c r="R1153" s="258"/>
      <c r="S1153" s="258" t="s">
        <v>806</v>
      </c>
      <c r="T1153" s="258" t="s">
        <v>807</v>
      </c>
      <c r="U1153" s="282" t="s">
        <v>823</v>
      </c>
      <c r="V1153" s="285">
        <v>824</v>
      </c>
      <c r="W1153" s="286" t="s">
        <v>824</v>
      </c>
      <c r="X1153" s="286" t="s">
        <v>824</v>
      </c>
      <c r="Y1153" s="257"/>
    </row>
    <row r="1154" spans="1:25" ht="12.75" customHeight="1" x14ac:dyDescent="0.2">
      <c r="A1154" s="229" t="s">
        <v>705</v>
      </c>
      <c r="B1154" s="247"/>
      <c r="C1154" s="287">
        <v>1141</v>
      </c>
      <c r="D1154" s="288" t="s">
        <v>3153</v>
      </c>
      <c r="E1154" s="288" t="s">
        <v>3154</v>
      </c>
      <c r="F1154" s="288" t="s">
        <v>931</v>
      </c>
      <c r="G1154" s="289" t="s">
        <v>707</v>
      </c>
      <c r="H1154" s="290">
        <v>0</v>
      </c>
      <c r="I1154" s="290"/>
      <c r="J1154" s="290">
        <v>0</v>
      </c>
      <c r="K1154" s="290"/>
      <c r="L1154" s="290">
        <v>0</v>
      </c>
      <c r="M1154" s="291" t="str">
        <f t="shared" si="51"/>
        <v>NA</v>
      </c>
      <c r="N1154" s="291" t="str">
        <f t="shared" si="52"/>
        <v>NA</v>
      </c>
      <c r="O1154" s="290">
        <v>0</v>
      </c>
      <c r="P1154" s="291" t="str">
        <f t="shared" si="53"/>
        <v>NA</v>
      </c>
      <c r="Q1154" s="291" t="s">
        <v>707</v>
      </c>
      <c r="R1154" s="292" t="s">
        <v>831</v>
      </c>
      <c r="S1154" s="293" t="s">
        <v>832</v>
      </c>
      <c r="T1154" s="293" t="s">
        <v>832</v>
      </c>
      <c r="U1154" s="293" t="s">
        <v>832</v>
      </c>
      <c r="V1154" s="294" t="s">
        <v>809</v>
      </c>
      <c r="W1154" s="295" t="s">
        <v>809</v>
      </c>
      <c r="X1154" s="295" t="s">
        <v>809</v>
      </c>
      <c r="Y1154" s="257"/>
    </row>
    <row r="1155" spans="1:25" ht="12.75" customHeight="1" x14ac:dyDescent="0.2">
      <c r="A1155" s="229" t="s">
        <v>705</v>
      </c>
      <c r="B1155" s="247"/>
      <c r="C1155" s="280">
        <v>1142</v>
      </c>
      <c r="D1155" s="249" t="s">
        <v>3155</v>
      </c>
      <c r="E1155" s="249" t="s">
        <v>3156</v>
      </c>
      <c r="F1155" s="249" t="s">
        <v>852</v>
      </c>
      <c r="G1155" s="297" t="s">
        <v>707</v>
      </c>
      <c r="H1155" s="250">
        <v>0</v>
      </c>
      <c r="I1155" s="250"/>
      <c r="J1155" s="250">
        <v>0</v>
      </c>
      <c r="K1155" s="250"/>
      <c r="L1155" s="250">
        <v>0</v>
      </c>
      <c r="M1155" s="251" t="str">
        <f t="shared" si="51"/>
        <v>NA</v>
      </c>
      <c r="N1155" s="251" t="str">
        <f t="shared" si="52"/>
        <v>NA</v>
      </c>
      <c r="O1155" s="250">
        <v>0</v>
      </c>
      <c r="P1155" s="251" t="str">
        <f t="shared" si="53"/>
        <v>NA</v>
      </c>
      <c r="Q1155" s="298" t="s">
        <v>848</v>
      </c>
      <c r="R1155" s="299" t="s">
        <v>849</v>
      </c>
      <c r="S1155" s="299" t="s">
        <v>832</v>
      </c>
      <c r="T1155" s="299" t="s">
        <v>832</v>
      </c>
      <c r="U1155" s="299" t="s">
        <v>832</v>
      </c>
      <c r="V1155" s="299" t="s">
        <v>832</v>
      </c>
      <c r="W1155" s="299" t="s">
        <v>832</v>
      </c>
      <c r="X1155" s="299" t="s">
        <v>832</v>
      </c>
      <c r="Y1155" s="257"/>
    </row>
    <row r="1156" spans="1:25" ht="12.75" customHeight="1" x14ac:dyDescent="0.2">
      <c r="A1156" s="229" t="s">
        <v>705</v>
      </c>
      <c r="B1156" s="247"/>
      <c r="C1156" s="280">
        <v>1143</v>
      </c>
      <c r="D1156" s="249" t="s">
        <v>3157</v>
      </c>
      <c r="E1156" s="249" t="s">
        <v>3158</v>
      </c>
      <c r="F1156" s="249" t="s">
        <v>822</v>
      </c>
      <c r="G1156" s="281" t="s">
        <v>813</v>
      </c>
      <c r="H1156" s="250">
        <v>18634.22</v>
      </c>
      <c r="I1156" s="250"/>
      <c r="J1156" s="250">
        <v>17850.536</v>
      </c>
      <c r="K1156" s="250"/>
      <c r="L1156" s="250">
        <v>27471.37</v>
      </c>
      <c r="M1156" s="251">
        <f t="shared" si="51"/>
        <v>4.2056174071144432E-2</v>
      </c>
      <c r="N1156" s="251">
        <f t="shared" si="52"/>
        <v>0.53896611283829232</v>
      </c>
      <c r="O1156" s="250">
        <v>28847.980000000003</v>
      </c>
      <c r="P1156" s="251">
        <f t="shared" si="53"/>
        <v>5.0110715264655686E-2</v>
      </c>
      <c r="Q1156" s="251" t="s">
        <v>805</v>
      </c>
      <c r="R1156" s="258"/>
      <c r="S1156" s="258" t="s">
        <v>806</v>
      </c>
      <c r="T1156" s="258" t="s">
        <v>807</v>
      </c>
      <c r="U1156" s="282" t="s">
        <v>814</v>
      </c>
      <c r="V1156" s="285">
        <v>92</v>
      </c>
      <c r="W1156" s="286" t="s">
        <v>815</v>
      </c>
      <c r="X1156" s="286" t="s">
        <v>816</v>
      </c>
      <c r="Y1156" s="257"/>
    </row>
    <row r="1157" spans="1:25" ht="12.75" customHeight="1" x14ac:dyDescent="0.2">
      <c r="A1157" s="229" t="s">
        <v>705</v>
      </c>
      <c r="B1157" s="247"/>
      <c r="C1157" s="280">
        <v>1144</v>
      </c>
      <c r="D1157" s="249" t="s">
        <v>3159</v>
      </c>
      <c r="E1157" s="249" t="s">
        <v>3160</v>
      </c>
      <c r="F1157" s="249" t="s">
        <v>877</v>
      </c>
      <c r="G1157" s="281" t="s">
        <v>813</v>
      </c>
      <c r="H1157" s="250">
        <v>153955.89000000001</v>
      </c>
      <c r="I1157" s="250"/>
      <c r="J1157" s="250">
        <v>139304.65549999999</v>
      </c>
      <c r="K1157" s="250"/>
      <c r="L1157" s="250">
        <v>150199.87</v>
      </c>
      <c r="M1157" s="251">
        <f t="shared" si="51"/>
        <v>9.5165144379991046E-2</v>
      </c>
      <c r="N1157" s="251">
        <f t="shared" si="52"/>
        <v>7.8211416990295796E-2</v>
      </c>
      <c r="O1157" s="250">
        <v>155862.13</v>
      </c>
      <c r="P1157" s="251">
        <f t="shared" si="53"/>
        <v>3.7698168447149849E-2</v>
      </c>
      <c r="Q1157" s="251" t="s">
        <v>805</v>
      </c>
      <c r="R1157" s="258"/>
      <c r="S1157" s="258" t="s">
        <v>806</v>
      </c>
      <c r="T1157" s="258" t="s">
        <v>807</v>
      </c>
      <c r="U1157" s="282" t="s">
        <v>823</v>
      </c>
      <c r="V1157" s="285">
        <v>824</v>
      </c>
      <c r="W1157" s="286" t="s">
        <v>815</v>
      </c>
      <c r="X1157" s="286" t="s">
        <v>816</v>
      </c>
      <c r="Y1157" s="257"/>
    </row>
    <row r="1158" spans="1:25" ht="12.75" customHeight="1" x14ac:dyDescent="0.2">
      <c r="A1158" s="229" t="s">
        <v>705</v>
      </c>
      <c r="B1158" s="247"/>
      <c r="C1158" s="280">
        <v>1145</v>
      </c>
      <c r="D1158" s="249" t="s">
        <v>3161</v>
      </c>
      <c r="E1158" s="249" t="s">
        <v>3162</v>
      </c>
      <c r="F1158" s="249" t="s">
        <v>861</v>
      </c>
      <c r="G1158" s="297" t="s">
        <v>707</v>
      </c>
      <c r="H1158" s="250">
        <v>0</v>
      </c>
      <c r="I1158" s="250"/>
      <c r="J1158" s="250">
        <v>0</v>
      </c>
      <c r="K1158" s="250"/>
      <c r="L1158" s="250">
        <v>0</v>
      </c>
      <c r="M1158" s="251" t="str">
        <f t="shared" si="51"/>
        <v>NA</v>
      </c>
      <c r="N1158" s="251" t="str">
        <f t="shared" si="52"/>
        <v>NA</v>
      </c>
      <c r="O1158" s="250">
        <v>0</v>
      </c>
      <c r="P1158" s="251" t="str">
        <f t="shared" si="53"/>
        <v>NA</v>
      </c>
      <c r="Q1158" s="298" t="s">
        <v>848</v>
      </c>
      <c r="R1158" s="299" t="s">
        <v>849</v>
      </c>
      <c r="S1158" s="299" t="s">
        <v>832</v>
      </c>
      <c r="T1158" s="299" t="s">
        <v>832</v>
      </c>
      <c r="U1158" s="299" t="s">
        <v>832</v>
      </c>
      <c r="V1158" s="299" t="s">
        <v>832</v>
      </c>
      <c r="W1158" s="299" t="s">
        <v>832</v>
      </c>
      <c r="X1158" s="299" t="s">
        <v>832</v>
      </c>
      <c r="Y1158" s="257"/>
    </row>
    <row r="1159" spans="1:25" ht="12.75" customHeight="1" x14ac:dyDescent="0.2">
      <c r="A1159" s="229" t="s">
        <v>705</v>
      </c>
      <c r="B1159" s="247"/>
      <c r="C1159" s="280">
        <v>1146</v>
      </c>
      <c r="D1159" s="249" t="s">
        <v>3163</v>
      </c>
      <c r="E1159" s="249" t="s">
        <v>3164</v>
      </c>
      <c r="F1159" s="249" t="s">
        <v>1077</v>
      </c>
      <c r="G1159" s="281" t="s">
        <v>813</v>
      </c>
      <c r="H1159" s="250">
        <v>39995.71</v>
      </c>
      <c r="I1159" s="250"/>
      <c r="J1159" s="250">
        <v>38313.646999999997</v>
      </c>
      <c r="K1159" s="250"/>
      <c r="L1159" s="250">
        <v>39996.119999999995</v>
      </c>
      <c r="M1159" s="251">
        <f t="shared" si="51"/>
        <v>4.2056085515171551E-2</v>
      </c>
      <c r="N1159" s="251">
        <f t="shared" si="52"/>
        <v>4.3913151885540895E-2</v>
      </c>
      <c r="O1159" s="250">
        <v>41990.86</v>
      </c>
      <c r="P1159" s="251">
        <f t="shared" si="53"/>
        <v>4.9873337713758369E-2</v>
      </c>
      <c r="Q1159" s="251" t="s">
        <v>805</v>
      </c>
      <c r="R1159" s="258"/>
      <c r="S1159" s="258" t="s">
        <v>806</v>
      </c>
      <c r="T1159" s="299" t="s">
        <v>809</v>
      </c>
      <c r="U1159" s="282" t="s">
        <v>823</v>
      </c>
      <c r="V1159" s="285">
        <v>824</v>
      </c>
      <c r="W1159" s="286" t="s">
        <v>824</v>
      </c>
      <c r="X1159" s="286" t="s">
        <v>824</v>
      </c>
      <c r="Y1159" s="257"/>
    </row>
    <row r="1160" spans="1:25" ht="12.75" customHeight="1" x14ac:dyDescent="0.2">
      <c r="A1160" s="229" t="s">
        <v>705</v>
      </c>
      <c r="B1160" s="247"/>
      <c r="C1160" s="280">
        <v>1147</v>
      </c>
      <c r="D1160" s="249" t="s">
        <v>3165</v>
      </c>
      <c r="E1160" s="249" t="s">
        <v>3166</v>
      </c>
      <c r="F1160" s="249" t="s">
        <v>1184</v>
      </c>
      <c r="G1160" s="281" t="s">
        <v>813</v>
      </c>
      <c r="H1160" s="250">
        <v>58170.43</v>
      </c>
      <c r="I1160" s="250"/>
      <c r="J1160" s="250">
        <v>55724.025800000003</v>
      </c>
      <c r="K1160" s="250"/>
      <c r="L1160" s="250">
        <v>58171.020000000004</v>
      </c>
      <c r="M1160" s="251">
        <f t="shared" si="51"/>
        <v>4.2055803954002012E-2</v>
      </c>
      <c r="N1160" s="251">
        <f t="shared" si="52"/>
        <v>4.3912731804097341E-2</v>
      </c>
      <c r="O1160" s="250">
        <v>60870.759999999995</v>
      </c>
      <c r="P1160" s="251">
        <f t="shared" si="53"/>
        <v>4.6410394729196607E-2</v>
      </c>
      <c r="Q1160" s="251" t="s">
        <v>805</v>
      </c>
      <c r="R1160" s="258"/>
      <c r="S1160" s="258" t="s">
        <v>806</v>
      </c>
      <c r="T1160" s="299" t="s">
        <v>809</v>
      </c>
      <c r="U1160" s="282" t="s">
        <v>814</v>
      </c>
      <c r="V1160" s="285">
        <v>281</v>
      </c>
      <c r="W1160" s="286" t="s">
        <v>815</v>
      </c>
      <c r="X1160" s="286" t="s">
        <v>816</v>
      </c>
      <c r="Y1160" s="257"/>
    </row>
    <row r="1161" spans="1:25" ht="12.75" customHeight="1" x14ac:dyDescent="0.2">
      <c r="A1161" s="229" t="s">
        <v>705</v>
      </c>
      <c r="B1161" s="247"/>
      <c r="C1161" s="280">
        <v>1148</v>
      </c>
      <c r="D1161" s="249" t="s">
        <v>3167</v>
      </c>
      <c r="E1161" s="249" t="s">
        <v>3168</v>
      </c>
      <c r="F1161" s="249" t="s">
        <v>830</v>
      </c>
      <c r="G1161" s="297" t="s">
        <v>707</v>
      </c>
      <c r="H1161" s="250">
        <v>0</v>
      </c>
      <c r="I1161" s="250"/>
      <c r="J1161" s="250">
        <v>0</v>
      </c>
      <c r="K1161" s="250"/>
      <c r="L1161" s="250">
        <v>0</v>
      </c>
      <c r="M1161" s="251" t="str">
        <f t="shared" si="51"/>
        <v>NA</v>
      </c>
      <c r="N1161" s="251" t="str">
        <f t="shared" si="52"/>
        <v>NA</v>
      </c>
      <c r="O1161" s="250">
        <v>0</v>
      </c>
      <c r="P1161" s="251" t="str">
        <f t="shared" si="53"/>
        <v>NA</v>
      </c>
      <c r="Q1161" s="298" t="s">
        <v>848</v>
      </c>
      <c r="R1161" s="299" t="s">
        <v>849</v>
      </c>
      <c r="S1161" s="299" t="s">
        <v>832</v>
      </c>
      <c r="T1161" s="299" t="s">
        <v>832</v>
      </c>
      <c r="U1161" s="299" t="s">
        <v>832</v>
      </c>
      <c r="V1161" s="299" t="s">
        <v>832</v>
      </c>
      <c r="W1161" s="299" t="s">
        <v>832</v>
      </c>
      <c r="X1161" s="299" t="s">
        <v>832</v>
      </c>
      <c r="Y1161" s="257"/>
    </row>
    <row r="1162" spans="1:25" ht="12.75" customHeight="1" x14ac:dyDescent="0.2">
      <c r="A1162" s="229" t="s">
        <v>705</v>
      </c>
      <c r="B1162" s="247"/>
      <c r="C1162" s="280">
        <v>1149</v>
      </c>
      <c r="D1162" s="249" t="s">
        <v>3169</v>
      </c>
      <c r="E1162" s="249" t="s">
        <v>3170</v>
      </c>
      <c r="F1162" s="249" t="s">
        <v>830</v>
      </c>
      <c r="G1162" s="297" t="s">
        <v>707</v>
      </c>
      <c r="H1162" s="250">
        <v>0</v>
      </c>
      <c r="I1162" s="250"/>
      <c r="J1162" s="250">
        <v>0</v>
      </c>
      <c r="K1162" s="250"/>
      <c r="L1162" s="250">
        <v>0</v>
      </c>
      <c r="M1162" s="251" t="str">
        <f t="shared" si="51"/>
        <v>NA</v>
      </c>
      <c r="N1162" s="251" t="str">
        <f t="shared" si="52"/>
        <v>NA</v>
      </c>
      <c r="O1162" s="250">
        <v>0</v>
      </c>
      <c r="P1162" s="251" t="str">
        <f t="shared" si="53"/>
        <v>NA</v>
      </c>
      <c r="Q1162" s="298" t="s">
        <v>848</v>
      </c>
      <c r="R1162" s="299" t="s">
        <v>849</v>
      </c>
      <c r="S1162" s="299" t="s">
        <v>832</v>
      </c>
      <c r="T1162" s="299" t="s">
        <v>832</v>
      </c>
      <c r="U1162" s="299" t="s">
        <v>832</v>
      </c>
      <c r="V1162" s="299" t="s">
        <v>832</v>
      </c>
      <c r="W1162" s="299" t="s">
        <v>832</v>
      </c>
      <c r="X1162" s="299" t="s">
        <v>832</v>
      </c>
      <c r="Y1162" s="257"/>
    </row>
    <row r="1163" spans="1:25" ht="12.75" customHeight="1" x14ac:dyDescent="0.2">
      <c r="A1163" s="229" t="s">
        <v>705</v>
      </c>
      <c r="B1163" s="247"/>
      <c r="C1163" s="280">
        <v>1150</v>
      </c>
      <c r="D1163" s="249" t="s">
        <v>3171</v>
      </c>
      <c r="E1163" s="249" t="s">
        <v>3172</v>
      </c>
      <c r="F1163" s="249" t="s">
        <v>1046</v>
      </c>
      <c r="G1163" s="281" t="s">
        <v>813</v>
      </c>
      <c r="H1163" s="250">
        <v>46084.66</v>
      </c>
      <c r="I1163" s="250"/>
      <c r="J1163" s="250">
        <v>44146.523300000001</v>
      </c>
      <c r="K1163" s="250"/>
      <c r="L1163" s="250">
        <v>46085.52</v>
      </c>
      <c r="M1163" s="251">
        <f t="shared" si="51"/>
        <v>4.2056005186975505E-2</v>
      </c>
      <c r="N1163" s="251">
        <f t="shared" si="52"/>
        <v>4.3921843784241917E-2</v>
      </c>
      <c r="O1163" s="250">
        <v>47490.2</v>
      </c>
      <c r="P1163" s="251">
        <f t="shared" si="53"/>
        <v>3.0479855711728985E-2</v>
      </c>
      <c r="Q1163" s="251" t="s">
        <v>805</v>
      </c>
      <c r="R1163" s="258"/>
      <c r="S1163" s="258" t="s">
        <v>806</v>
      </c>
      <c r="T1163" s="299" t="s">
        <v>809</v>
      </c>
      <c r="U1163" s="282" t="s">
        <v>814</v>
      </c>
      <c r="V1163" s="285">
        <v>200</v>
      </c>
      <c r="W1163" s="286" t="s">
        <v>815</v>
      </c>
      <c r="X1163" s="286" t="s">
        <v>816</v>
      </c>
      <c r="Y1163" s="257"/>
    </row>
    <row r="1164" spans="1:25" ht="12.75" customHeight="1" x14ac:dyDescent="0.2">
      <c r="A1164" s="229" t="s">
        <v>705</v>
      </c>
      <c r="B1164" s="247"/>
      <c r="C1164" s="280">
        <v>1151</v>
      </c>
      <c r="D1164" s="249" t="s">
        <v>3173</v>
      </c>
      <c r="E1164" s="249" t="s">
        <v>3174</v>
      </c>
      <c r="F1164" s="249" t="s">
        <v>830</v>
      </c>
      <c r="G1164" s="297" t="s">
        <v>707</v>
      </c>
      <c r="H1164" s="250">
        <v>0</v>
      </c>
      <c r="I1164" s="250"/>
      <c r="J1164" s="250">
        <v>0</v>
      </c>
      <c r="K1164" s="250"/>
      <c r="L1164" s="250">
        <v>0</v>
      </c>
      <c r="M1164" s="251" t="str">
        <f t="shared" si="51"/>
        <v>NA</v>
      </c>
      <c r="N1164" s="251" t="str">
        <f t="shared" si="52"/>
        <v>NA</v>
      </c>
      <c r="O1164" s="250">
        <v>0</v>
      </c>
      <c r="P1164" s="251" t="str">
        <f t="shared" si="53"/>
        <v>NA</v>
      </c>
      <c r="Q1164" s="298" t="s">
        <v>848</v>
      </c>
      <c r="R1164" s="299" t="s">
        <v>849</v>
      </c>
      <c r="S1164" s="258" t="s">
        <v>806</v>
      </c>
      <c r="T1164" s="299" t="s">
        <v>809</v>
      </c>
      <c r="U1164" s="299" t="s">
        <v>832</v>
      </c>
      <c r="V1164" s="299" t="s">
        <v>832</v>
      </c>
      <c r="W1164" s="299" t="s">
        <v>832</v>
      </c>
      <c r="X1164" s="299" t="s">
        <v>832</v>
      </c>
      <c r="Y1164" s="257"/>
    </row>
    <row r="1165" spans="1:25" ht="12.75" customHeight="1" x14ac:dyDescent="0.2">
      <c r="A1165" s="229" t="s">
        <v>705</v>
      </c>
      <c r="B1165" s="247"/>
      <c r="C1165" s="280">
        <v>1152</v>
      </c>
      <c r="D1165" s="249" t="s">
        <v>3175</v>
      </c>
      <c r="E1165" s="249" t="s">
        <v>3176</v>
      </c>
      <c r="F1165" s="249" t="s">
        <v>1214</v>
      </c>
      <c r="G1165" s="281"/>
      <c r="H1165" s="250">
        <v>2027314.8399999999</v>
      </c>
      <c r="I1165" s="250"/>
      <c r="J1165" s="250">
        <v>1433368.2819000001</v>
      </c>
      <c r="K1165" s="250"/>
      <c r="L1165" s="250">
        <v>1510061.0300000005</v>
      </c>
      <c r="M1165" s="251">
        <f t="shared" si="51"/>
        <v>0.29297203689388462</v>
      </c>
      <c r="N1165" s="251">
        <f t="shared" si="52"/>
        <v>5.3505263837944309E-2</v>
      </c>
      <c r="O1165" s="250">
        <v>1634186.35</v>
      </c>
      <c r="P1165" s="251">
        <f t="shared" si="53"/>
        <v>8.219887642554391E-2</v>
      </c>
      <c r="Q1165" s="251" t="s">
        <v>805</v>
      </c>
      <c r="R1165" s="258"/>
      <c r="S1165" s="258" t="s">
        <v>925</v>
      </c>
      <c r="T1165" s="258" t="s">
        <v>908</v>
      </c>
      <c r="U1165" s="282" t="s">
        <v>932</v>
      </c>
      <c r="V1165" s="285">
        <v>2780</v>
      </c>
      <c r="W1165" s="286" t="s">
        <v>816</v>
      </c>
      <c r="X1165" s="286" t="s">
        <v>816</v>
      </c>
      <c r="Y1165" s="257"/>
    </row>
    <row r="1166" spans="1:25" ht="12.75" customHeight="1" x14ac:dyDescent="0.2">
      <c r="A1166" s="229" t="s">
        <v>705</v>
      </c>
      <c r="B1166" s="247"/>
      <c r="C1166" s="280">
        <v>1153</v>
      </c>
      <c r="D1166" s="249" t="s">
        <v>3177</v>
      </c>
      <c r="E1166" s="249" t="s">
        <v>3178</v>
      </c>
      <c r="F1166" s="249" t="s">
        <v>803</v>
      </c>
      <c r="G1166" s="281" t="s">
        <v>804</v>
      </c>
      <c r="H1166" s="250">
        <v>41617.43</v>
      </c>
      <c r="I1166" s="250"/>
      <c r="J1166" s="250">
        <v>39867.1535</v>
      </c>
      <c r="K1166" s="250"/>
      <c r="L1166" s="250">
        <v>41617.79</v>
      </c>
      <c r="M1166" s="251">
        <f t="shared" ref="M1166:M1229" si="54">IF(H1166&gt;0,ABS((J1166-H1166)/H1166),"NA")</f>
        <v>4.2056333127730376E-2</v>
      </c>
      <c r="N1166" s="251">
        <f t="shared" ref="N1166:N1229" si="55">IF(J1166&gt;0,ABS((L1166-J1166)/J1166),"NA")</f>
        <v>4.3911750559266806E-2</v>
      </c>
      <c r="O1166" s="250">
        <v>43597.11</v>
      </c>
      <c r="P1166" s="251">
        <f t="shared" ref="P1166:P1229" si="56">IF(L1166&gt;0,ABS((O1166-L1166)/L1166),"NA")</f>
        <v>4.7559469159703091E-2</v>
      </c>
      <c r="Q1166" s="251" t="s">
        <v>805</v>
      </c>
      <c r="R1166" s="258"/>
      <c r="S1166" s="258" t="s">
        <v>806</v>
      </c>
      <c r="T1166" s="299" t="s">
        <v>809</v>
      </c>
      <c r="U1166" s="282" t="s">
        <v>808</v>
      </c>
      <c r="V1166" s="285">
        <v>112</v>
      </c>
      <c r="W1166" s="286" t="s">
        <v>815</v>
      </c>
      <c r="X1166" s="286" t="s">
        <v>816</v>
      </c>
      <c r="Y1166" s="257"/>
    </row>
    <row r="1167" spans="1:25" ht="12.75" customHeight="1" x14ac:dyDescent="0.2">
      <c r="A1167" s="229" t="s">
        <v>705</v>
      </c>
      <c r="B1167" s="247"/>
      <c r="C1167" s="280">
        <v>1154</v>
      </c>
      <c r="D1167" s="249" t="s">
        <v>3179</v>
      </c>
      <c r="E1167" s="249" t="s">
        <v>3180</v>
      </c>
      <c r="F1167" s="249" t="s">
        <v>937</v>
      </c>
      <c r="G1167" s="281" t="s">
        <v>813</v>
      </c>
      <c r="H1167" s="250">
        <v>153797.03</v>
      </c>
      <c r="I1167" s="250"/>
      <c r="J1167" s="250">
        <v>147328.91070000001</v>
      </c>
      <c r="K1167" s="250"/>
      <c r="L1167" s="250">
        <v>174665.97</v>
      </c>
      <c r="M1167" s="251">
        <f t="shared" si="54"/>
        <v>4.2056204206284031E-2</v>
      </c>
      <c r="N1167" s="251">
        <f t="shared" si="55"/>
        <v>0.18555122121051557</v>
      </c>
      <c r="O1167" s="250">
        <v>181295.54</v>
      </c>
      <c r="P1167" s="251">
        <f t="shared" si="56"/>
        <v>3.7955704823326532E-2</v>
      </c>
      <c r="Q1167" s="251" t="s">
        <v>805</v>
      </c>
      <c r="R1167" s="258"/>
      <c r="S1167" s="258" t="s">
        <v>806</v>
      </c>
      <c r="T1167" s="258" t="s">
        <v>807</v>
      </c>
      <c r="U1167" s="282" t="s">
        <v>814</v>
      </c>
      <c r="V1167" s="285">
        <v>334</v>
      </c>
      <c r="W1167" s="286" t="s">
        <v>815</v>
      </c>
      <c r="X1167" s="286" t="s">
        <v>816</v>
      </c>
      <c r="Y1167" s="257"/>
    </row>
    <row r="1168" spans="1:25" ht="12.75" customHeight="1" x14ac:dyDescent="0.2">
      <c r="A1168" s="229" t="s">
        <v>705</v>
      </c>
      <c r="B1168" s="247"/>
      <c r="C1168" s="280">
        <v>1155</v>
      </c>
      <c r="D1168" s="249" t="s">
        <v>3181</v>
      </c>
      <c r="E1168" s="249" t="s">
        <v>3182</v>
      </c>
      <c r="F1168" s="249" t="s">
        <v>852</v>
      </c>
      <c r="G1168" s="297" t="s">
        <v>707</v>
      </c>
      <c r="H1168" s="250">
        <v>0</v>
      </c>
      <c r="I1168" s="250"/>
      <c r="J1168" s="250">
        <v>0</v>
      </c>
      <c r="K1168" s="250"/>
      <c r="L1168" s="250">
        <v>0</v>
      </c>
      <c r="M1168" s="251" t="str">
        <f t="shared" si="54"/>
        <v>NA</v>
      </c>
      <c r="N1168" s="251" t="str">
        <f t="shared" si="55"/>
        <v>NA</v>
      </c>
      <c r="O1168" s="250">
        <v>0</v>
      </c>
      <c r="P1168" s="251" t="str">
        <f t="shared" si="56"/>
        <v>NA</v>
      </c>
      <c r="Q1168" s="298" t="s">
        <v>848</v>
      </c>
      <c r="R1168" s="299" t="s">
        <v>849</v>
      </c>
      <c r="S1168" s="299" t="s">
        <v>832</v>
      </c>
      <c r="T1168" s="299" t="s">
        <v>832</v>
      </c>
      <c r="U1168" s="299" t="s">
        <v>832</v>
      </c>
      <c r="V1168" s="283" t="s">
        <v>809</v>
      </c>
      <c r="W1168" s="284" t="s">
        <v>809</v>
      </c>
      <c r="X1168" s="284" t="s">
        <v>809</v>
      </c>
      <c r="Y1168" s="257"/>
    </row>
    <row r="1169" spans="1:25" ht="12.75" customHeight="1" x14ac:dyDescent="0.2">
      <c r="A1169" s="229" t="s">
        <v>705</v>
      </c>
      <c r="B1169" s="247"/>
      <c r="C1169" s="280">
        <v>1156</v>
      </c>
      <c r="D1169" s="249" t="s">
        <v>3183</v>
      </c>
      <c r="E1169" s="249" t="s">
        <v>3184</v>
      </c>
      <c r="F1169" s="249" t="s">
        <v>869</v>
      </c>
      <c r="G1169" s="281" t="s">
        <v>813</v>
      </c>
      <c r="H1169" s="250">
        <v>29132.379999999997</v>
      </c>
      <c r="I1169" s="250"/>
      <c r="J1169" s="250">
        <v>27907.176000000003</v>
      </c>
      <c r="K1169" s="250"/>
      <c r="L1169" s="250">
        <v>30340.080000000002</v>
      </c>
      <c r="M1169" s="251">
        <f t="shared" si="54"/>
        <v>4.2056433425624491E-2</v>
      </c>
      <c r="N1169" s="251">
        <f t="shared" si="55"/>
        <v>8.7178437545955861E-2</v>
      </c>
      <c r="O1169" s="250">
        <v>31860.440000000002</v>
      </c>
      <c r="P1169" s="251">
        <f t="shared" si="56"/>
        <v>5.0110612760414626E-2</v>
      </c>
      <c r="Q1169" s="251" t="s">
        <v>805</v>
      </c>
      <c r="R1169" s="258"/>
      <c r="S1169" s="258" t="s">
        <v>806</v>
      </c>
      <c r="T1169" s="258" t="s">
        <v>807</v>
      </c>
      <c r="U1169" s="282" t="s">
        <v>823</v>
      </c>
      <c r="V1169" s="285">
        <v>824</v>
      </c>
      <c r="W1169" s="286" t="s">
        <v>874</v>
      </c>
      <c r="X1169" s="286" t="s">
        <v>815</v>
      </c>
      <c r="Y1169" s="257"/>
    </row>
    <row r="1170" spans="1:25" ht="12.75" customHeight="1" x14ac:dyDescent="0.2">
      <c r="A1170" s="229" t="s">
        <v>705</v>
      </c>
      <c r="B1170" s="247"/>
      <c r="C1170" s="280">
        <v>1157</v>
      </c>
      <c r="D1170" s="249" t="s">
        <v>3185</v>
      </c>
      <c r="E1170" s="249" t="s">
        <v>3186</v>
      </c>
      <c r="F1170" s="249" t="s">
        <v>844</v>
      </c>
      <c r="G1170" s="281" t="s">
        <v>813</v>
      </c>
      <c r="H1170" s="250">
        <v>97844.03</v>
      </c>
      <c r="I1170" s="250"/>
      <c r="J1170" s="250">
        <v>93729.088000000003</v>
      </c>
      <c r="K1170" s="250"/>
      <c r="L1170" s="250">
        <v>101793.52</v>
      </c>
      <c r="M1170" s="251">
        <f t="shared" si="54"/>
        <v>4.2056137712234418E-2</v>
      </c>
      <c r="N1170" s="251">
        <f t="shared" si="55"/>
        <v>8.603980015254177E-2</v>
      </c>
      <c r="O1170" s="250">
        <v>105004.1</v>
      </c>
      <c r="P1170" s="251">
        <f t="shared" si="56"/>
        <v>3.1540121610884479E-2</v>
      </c>
      <c r="Q1170" s="251" t="s">
        <v>805</v>
      </c>
      <c r="R1170" s="258"/>
      <c r="S1170" s="258" t="s">
        <v>806</v>
      </c>
      <c r="T1170" s="258" t="s">
        <v>807</v>
      </c>
      <c r="U1170" s="282" t="s">
        <v>823</v>
      </c>
      <c r="V1170" s="285">
        <v>824</v>
      </c>
      <c r="W1170" s="286" t="s">
        <v>824</v>
      </c>
      <c r="X1170" s="286" t="s">
        <v>824</v>
      </c>
      <c r="Y1170" s="257"/>
    </row>
    <row r="1171" spans="1:25" ht="12.75" customHeight="1" x14ac:dyDescent="0.2">
      <c r="A1171" s="229" t="s">
        <v>705</v>
      </c>
      <c r="B1171" s="247"/>
      <c r="C1171" s="280">
        <v>1158</v>
      </c>
      <c r="D1171" s="296" t="s">
        <v>3187</v>
      </c>
      <c r="E1171" s="296" t="s">
        <v>3188</v>
      </c>
      <c r="F1171" s="296" t="s">
        <v>3189</v>
      </c>
      <c r="G1171" s="297" t="s">
        <v>707</v>
      </c>
      <c r="H1171" s="250">
        <v>0</v>
      </c>
      <c r="I1171" s="250"/>
      <c r="J1171" s="250">
        <v>0</v>
      </c>
      <c r="K1171" s="250"/>
      <c r="L1171" s="250">
        <v>0</v>
      </c>
      <c r="M1171" s="251" t="str">
        <f t="shared" si="54"/>
        <v>NA</v>
      </c>
      <c r="N1171" s="251" t="str">
        <f t="shared" si="55"/>
        <v>NA</v>
      </c>
      <c r="O1171" s="250">
        <v>0</v>
      </c>
      <c r="P1171" s="251" t="str">
        <f t="shared" si="56"/>
        <v>NA</v>
      </c>
      <c r="Q1171" s="298" t="s">
        <v>848</v>
      </c>
      <c r="R1171" s="299" t="s">
        <v>849</v>
      </c>
      <c r="S1171" s="299" t="s">
        <v>809</v>
      </c>
      <c r="T1171" s="299" t="s">
        <v>809</v>
      </c>
      <c r="U1171" s="299" t="s">
        <v>832</v>
      </c>
      <c r="V1171" s="283" t="s">
        <v>809</v>
      </c>
      <c r="W1171" s="284" t="s">
        <v>809</v>
      </c>
      <c r="X1171" s="284" t="s">
        <v>809</v>
      </c>
      <c r="Y1171" s="257"/>
    </row>
    <row r="1172" spans="1:25" ht="12.75" customHeight="1" x14ac:dyDescent="0.2">
      <c r="A1172" s="229" t="s">
        <v>705</v>
      </c>
      <c r="B1172" s="247"/>
      <c r="C1172" s="280">
        <v>1159</v>
      </c>
      <c r="D1172" s="249" t="s">
        <v>3190</v>
      </c>
      <c r="E1172" s="249" t="s">
        <v>3191</v>
      </c>
      <c r="F1172" s="249" t="s">
        <v>852</v>
      </c>
      <c r="G1172" s="297" t="s">
        <v>707</v>
      </c>
      <c r="H1172" s="250">
        <v>0</v>
      </c>
      <c r="I1172" s="250"/>
      <c r="J1172" s="250">
        <v>0</v>
      </c>
      <c r="K1172" s="250"/>
      <c r="L1172" s="250">
        <v>0</v>
      </c>
      <c r="M1172" s="251" t="str">
        <f t="shared" si="54"/>
        <v>NA</v>
      </c>
      <c r="N1172" s="251" t="str">
        <f t="shared" si="55"/>
        <v>NA</v>
      </c>
      <c r="O1172" s="250">
        <v>0</v>
      </c>
      <c r="P1172" s="251" t="str">
        <f t="shared" si="56"/>
        <v>NA</v>
      </c>
      <c r="Q1172" s="298" t="s">
        <v>848</v>
      </c>
      <c r="R1172" s="299" t="s">
        <v>849</v>
      </c>
      <c r="S1172" s="299" t="s">
        <v>832</v>
      </c>
      <c r="T1172" s="299" t="s">
        <v>832</v>
      </c>
      <c r="U1172" s="299" t="s">
        <v>832</v>
      </c>
      <c r="V1172" s="299" t="s">
        <v>832</v>
      </c>
      <c r="W1172" s="299" t="s">
        <v>832</v>
      </c>
      <c r="X1172" s="299" t="s">
        <v>832</v>
      </c>
      <c r="Y1172" s="257"/>
    </row>
    <row r="1173" spans="1:25" ht="12.75" customHeight="1" x14ac:dyDescent="0.2">
      <c r="A1173" s="229" t="s">
        <v>705</v>
      </c>
      <c r="B1173" s="247"/>
      <c r="C1173" s="300">
        <v>1160</v>
      </c>
      <c r="D1173" s="301" t="s">
        <v>3192</v>
      </c>
      <c r="E1173" s="301" t="s">
        <v>3193</v>
      </c>
      <c r="F1173" s="301" t="s">
        <v>886</v>
      </c>
      <c r="G1173" s="302" t="s">
        <v>707</v>
      </c>
      <c r="H1173" s="303">
        <v>0</v>
      </c>
      <c r="I1173" s="303"/>
      <c r="J1173" s="303">
        <v>0</v>
      </c>
      <c r="K1173" s="303"/>
      <c r="L1173" s="303">
        <v>0</v>
      </c>
      <c r="M1173" s="304" t="str">
        <f t="shared" si="54"/>
        <v>NA</v>
      </c>
      <c r="N1173" s="304" t="str">
        <f t="shared" si="55"/>
        <v>NA</v>
      </c>
      <c r="O1173" s="303">
        <v>0</v>
      </c>
      <c r="P1173" s="304" t="str">
        <f t="shared" si="56"/>
        <v>NA</v>
      </c>
      <c r="Q1173" s="304" t="s">
        <v>707</v>
      </c>
      <c r="R1173" s="305" t="s">
        <v>887</v>
      </c>
      <c r="S1173" s="306" t="s">
        <v>832</v>
      </c>
      <c r="T1173" s="306" t="s">
        <v>832</v>
      </c>
      <c r="U1173" s="306" t="s">
        <v>832</v>
      </c>
      <c r="V1173" s="307" t="s">
        <v>809</v>
      </c>
      <c r="W1173" s="308" t="s">
        <v>809</v>
      </c>
      <c r="X1173" s="308" t="s">
        <v>809</v>
      </c>
      <c r="Y1173" s="257"/>
    </row>
    <row r="1174" spans="1:25" ht="12.75" customHeight="1" x14ac:dyDescent="0.2">
      <c r="A1174" s="229" t="s">
        <v>705</v>
      </c>
      <c r="B1174" s="247"/>
      <c r="C1174" s="280">
        <v>1161</v>
      </c>
      <c r="D1174" s="249" t="s">
        <v>3194</v>
      </c>
      <c r="E1174" s="249" t="s">
        <v>3195</v>
      </c>
      <c r="F1174" s="249" t="s">
        <v>877</v>
      </c>
      <c r="G1174" s="281"/>
      <c r="H1174" s="250">
        <v>3287564.9700000007</v>
      </c>
      <c r="I1174" s="250"/>
      <c r="J1174" s="250">
        <v>1048983.1063000001</v>
      </c>
      <c r="K1174" s="250"/>
      <c r="L1174" s="250">
        <v>993517.66999999981</v>
      </c>
      <c r="M1174" s="251">
        <f t="shared" si="54"/>
        <v>0.68092399211200993</v>
      </c>
      <c r="N1174" s="251">
        <f t="shared" si="55"/>
        <v>5.2875433328606586E-2</v>
      </c>
      <c r="O1174" s="250">
        <v>1090045.8999999997</v>
      </c>
      <c r="P1174" s="251">
        <f t="shared" si="56"/>
        <v>9.7158040480548158E-2</v>
      </c>
      <c r="Q1174" s="251" t="s">
        <v>805</v>
      </c>
      <c r="R1174" s="258"/>
      <c r="S1174" s="258" t="s">
        <v>925</v>
      </c>
      <c r="T1174" s="258" t="s">
        <v>908</v>
      </c>
      <c r="U1174" s="282" t="s">
        <v>956</v>
      </c>
      <c r="V1174" s="285">
        <v>6611.75</v>
      </c>
      <c r="W1174" s="286" t="s">
        <v>815</v>
      </c>
      <c r="X1174" s="286" t="s">
        <v>816</v>
      </c>
      <c r="Y1174" s="257"/>
    </row>
    <row r="1175" spans="1:25" ht="12.75" customHeight="1" x14ac:dyDescent="0.2">
      <c r="A1175" s="229" t="s">
        <v>705</v>
      </c>
      <c r="B1175" s="247"/>
      <c r="C1175" s="280">
        <v>1162</v>
      </c>
      <c r="D1175" s="249" t="s">
        <v>3196</v>
      </c>
      <c r="E1175" s="249" t="s">
        <v>3197</v>
      </c>
      <c r="F1175" s="249" t="s">
        <v>852</v>
      </c>
      <c r="G1175" s="297" t="s">
        <v>707</v>
      </c>
      <c r="H1175" s="250">
        <v>0</v>
      </c>
      <c r="I1175" s="250"/>
      <c r="J1175" s="250">
        <v>0</v>
      </c>
      <c r="K1175" s="250"/>
      <c r="L1175" s="250">
        <v>0</v>
      </c>
      <c r="M1175" s="251" t="str">
        <f t="shared" si="54"/>
        <v>NA</v>
      </c>
      <c r="N1175" s="251" t="str">
        <f t="shared" si="55"/>
        <v>NA</v>
      </c>
      <c r="O1175" s="250">
        <v>0</v>
      </c>
      <c r="P1175" s="251" t="str">
        <f t="shared" si="56"/>
        <v>NA</v>
      </c>
      <c r="Q1175" s="298" t="s">
        <v>848</v>
      </c>
      <c r="R1175" s="299" t="s">
        <v>849</v>
      </c>
      <c r="S1175" s="299" t="s">
        <v>832</v>
      </c>
      <c r="T1175" s="299" t="s">
        <v>832</v>
      </c>
      <c r="U1175" s="299" t="s">
        <v>832</v>
      </c>
      <c r="V1175" s="299" t="s">
        <v>832</v>
      </c>
      <c r="W1175" s="299" t="s">
        <v>832</v>
      </c>
      <c r="X1175" s="299" t="s">
        <v>832</v>
      </c>
      <c r="Y1175" s="257"/>
    </row>
    <row r="1176" spans="1:25" ht="12.75" customHeight="1" x14ac:dyDescent="0.2">
      <c r="A1176" s="229" t="s">
        <v>705</v>
      </c>
      <c r="B1176" s="247"/>
      <c r="C1176" s="280">
        <v>1163</v>
      </c>
      <c r="D1176" s="249" t="s">
        <v>3198</v>
      </c>
      <c r="E1176" s="249" t="s">
        <v>3199</v>
      </c>
      <c r="F1176" s="249" t="s">
        <v>1002</v>
      </c>
      <c r="G1176" s="297" t="s">
        <v>707</v>
      </c>
      <c r="H1176" s="250">
        <v>0</v>
      </c>
      <c r="I1176" s="250"/>
      <c r="J1176" s="250">
        <v>0</v>
      </c>
      <c r="K1176" s="250"/>
      <c r="L1176" s="250">
        <v>0</v>
      </c>
      <c r="M1176" s="251" t="str">
        <f t="shared" si="54"/>
        <v>NA</v>
      </c>
      <c r="N1176" s="251" t="str">
        <f t="shared" si="55"/>
        <v>NA</v>
      </c>
      <c r="O1176" s="250">
        <v>0</v>
      </c>
      <c r="P1176" s="251" t="str">
        <f t="shared" si="56"/>
        <v>NA</v>
      </c>
      <c r="Q1176" s="298" t="s">
        <v>848</v>
      </c>
      <c r="R1176" s="299" t="s">
        <v>849</v>
      </c>
      <c r="S1176" s="299" t="s">
        <v>832</v>
      </c>
      <c r="T1176" s="299" t="s">
        <v>832</v>
      </c>
      <c r="U1176" s="299" t="s">
        <v>832</v>
      </c>
      <c r="V1176" s="299" t="s">
        <v>832</v>
      </c>
      <c r="W1176" s="299" t="s">
        <v>832</v>
      </c>
      <c r="X1176" s="299" t="s">
        <v>832</v>
      </c>
      <c r="Y1176" s="257"/>
    </row>
    <row r="1177" spans="1:25" ht="12.75" customHeight="1" x14ac:dyDescent="0.2">
      <c r="A1177" s="229" t="s">
        <v>705</v>
      </c>
      <c r="B1177" s="247"/>
      <c r="C1177" s="280">
        <v>1164</v>
      </c>
      <c r="D1177" s="249" t="s">
        <v>3200</v>
      </c>
      <c r="E1177" s="249" t="s">
        <v>3201</v>
      </c>
      <c r="F1177" s="249" t="s">
        <v>931</v>
      </c>
      <c r="G1177" s="281" t="s">
        <v>813</v>
      </c>
      <c r="H1177" s="250">
        <v>47772.39</v>
      </c>
      <c r="I1177" s="250"/>
      <c r="J1177" s="250">
        <v>45763.277699999999</v>
      </c>
      <c r="K1177" s="250"/>
      <c r="L1177" s="250">
        <v>59540.779999999992</v>
      </c>
      <c r="M1177" s="251">
        <f t="shared" si="54"/>
        <v>4.2055930214083923E-2</v>
      </c>
      <c r="N1177" s="251">
        <f t="shared" si="55"/>
        <v>0.30106021667237337</v>
      </c>
      <c r="O1177" s="250">
        <v>62550.96</v>
      </c>
      <c r="P1177" s="251">
        <f t="shared" si="56"/>
        <v>5.0556610108231835E-2</v>
      </c>
      <c r="Q1177" s="251" t="s">
        <v>805</v>
      </c>
      <c r="R1177" s="258"/>
      <c r="S1177" s="258" t="s">
        <v>806</v>
      </c>
      <c r="T1177" s="258" t="s">
        <v>807</v>
      </c>
      <c r="U1177" s="282" t="s">
        <v>823</v>
      </c>
      <c r="V1177" s="285">
        <v>824</v>
      </c>
      <c r="W1177" s="286" t="s">
        <v>815</v>
      </c>
      <c r="X1177" s="286" t="s">
        <v>816</v>
      </c>
      <c r="Y1177" s="257"/>
    </row>
    <row r="1178" spans="1:25" ht="12.75" customHeight="1" x14ac:dyDescent="0.2">
      <c r="A1178" s="229" t="s">
        <v>705</v>
      </c>
      <c r="B1178" s="247"/>
      <c r="C1178" s="280">
        <v>1165</v>
      </c>
      <c r="D1178" s="249" t="s">
        <v>3202</v>
      </c>
      <c r="E1178" s="249" t="s">
        <v>3203</v>
      </c>
      <c r="F1178" s="249" t="s">
        <v>847</v>
      </c>
      <c r="G1178" s="297" t="s">
        <v>707</v>
      </c>
      <c r="H1178" s="250">
        <v>0</v>
      </c>
      <c r="I1178" s="250"/>
      <c r="J1178" s="250">
        <v>0</v>
      </c>
      <c r="K1178" s="250"/>
      <c r="L1178" s="250">
        <v>0</v>
      </c>
      <c r="M1178" s="251" t="str">
        <f t="shared" si="54"/>
        <v>NA</v>
      </c>
      <c r="N1178" s="251" t="str">
        <f t="shared" si="55"/>
        <v>NA</v>
      </c>
      <c r="O1178" s="250">
        <v>0</v>
      </c>
      <c r="P1178" s="251" t="str">
        <f t="shared" si="56"/>
        <v>NA</v>
      </c>
      <c r="Q1178" s="298" t="s">
        <v>848</v>
      </c>
      <c r="R1178" s="299" t="s">
        <v>849</v>
      </c>
      <c r="S1178" s="299" t="s">
        <v>832</v>
      </c>
      <c r="T1178" s="299" t="s">
        <v>832</v>
      </c>
      <c r="U1178" s="299" t="s">
        <v>832</v>
      </c>
      <c r="V1178" s="299" t="s">
        <v>832</v>
      </c>
      <c r="W1178" s="299" t="s">
        <v>832</v>
      </c>
      <c r="X1178" s="299" t="s">
        <v>832</v>
      </c>
      <c r="Y1178" s="257"/>
    </row>
    <row r="1179" spans="1:25" ht="12.75" customHeight="1" x14ac:dyDescent="0.2">
      <c r="A1179" s="229" t="s">
        <v>705</v>
      </c>
      <c r="B1179" s="247"/>
      <c r="C1179" s="280">
        <v>1166</v>
      </c>
      <c r="D1179" s="249" t="s">
        <v>3204</v>
      </c>
      <c r="E1179" s="249" t="s">
        <v>3205</v>
      </c>
      <c r="F1179" s="249" t="s">
        <v>855</v>
      </c>
      <c r="G1179" s="297" t="s">
        <v>707</v>
      </c>
      <c r="H1179" s="250">
        <v>0</v>
      </c>
      <c r="I1179" s="250"/>
      <c r="J1179" s="250">
        <v>0</v>
      </c>
      <c r="K1179" s="250"/>
      <c r="L1179" s="250">
        <v>0</v>
      </c>
      <c r="M1179" s="251" t="str">
        <f t="shared" si="54"/>
        <v>NA</v>
      </c>
      <c r="N1179" s="251" t="str">
        <f t="shared" si="55"/>
        <v>NA</v>
      </c>
      <c r="O1179" s="250">
        <v>0</v>
      </c>
      <c r="P1179" s="251" t="str">
        <f t="shared" si="56"/>
        <v>NA</v>
      </c>
      <c r="Q1179" s="298" t="s">
        <v>848</v>
      </c>
      <c r="R1179" s="299" t="s">
        <v>849</v>
      </c>
      <c r="S1179" s="299" t="s">
        <v>832</v>
      </c>
      <c r="T1179" s="299" t="s">
        <v>832</v>
      </c>
      <c r="U1179" s="299" t="s">
        <v>832</v>
      </c>
      <c r="V1179" s="299" t="s">
        <v>832</v>
      </c>
      <c r="W1179" s="299" t="s">
        <v>832</v>
      </c>
      <c r="X1179" s="299" t="s">
        <v>832</v>
      </c>
      <c r="Y1179" s="257"/>
    </row>
    <row r="1180" spans="1:25" ht="12.75" customHeight="1" x14ac:dyDescent="0.2">
      <c r="A1180" s="229" t="s">
        <v>705</v>
      </c>
      <c r="B1180" s="247"/>
      <c r="C1180" s="280">
        <v>1167</v>
      </c>
      <c r="D1180" s="249" t="s">
        <v>3206</v>
      </c>
      <c r="E1180" s="249" t="s">
        <v>3207</v>
      </c>
      <c r="F1180" s="249" t="s">
        <v>931</v>
      </c>
      <c r="G1180" s="281" t="s">
        <v>813</v>
      </c>
      <c r="H1180" s="250">
        <v>165599.73000000001</v>
      </c>
      <c r="I1180" s="250"/>
      <c r="J1180" s="250">
        <v>88045.92</v>
      </c>
      <c r="K1180" s="250"/>
      <c r="L1180" s="250">
        <v>123368.87</v>
      </c>
      <c r="M1180" s="251">
        <f t="shared" si="54"/>
        <v>0.4683208722622918</v>
      </c>
      <c r="N1180" s="251">
        <f t="shared" si="55"/>
        <v>0.40118781199628556</v>
      </c>
      <c r="O1180" s="250">
        <v>127972.57</v>
      </c>
      <c r="P1180" s="251">
        <f t="shared" si="56"/>
        <v>3.7316545089535247E-2</v>
      </c>
      <c r="Q1180" s="251" t="s">
        <v>805</v>
      </c>
      <c r="R1180" s="258"/>
      <c r="S1180" s="258" t="s">
        <v>806</v>
      </c>
      <c r="T1180" s="258" t="s">
        <v>807</v>
      </c>
      <c r="U1180" s="282" t="s">
        <v>823</v>
      </c>
      <c r="V1180" s="285">
        <v>824</v>
      </c>
      <c r="W1180" s="286" t="s">
        <v>824</v>
      </c>
      <c r="X1180" s="286" t="s">
        <v>824</v>
      </c>
      <c r="Y1180" s="257"/>
    </row>
    <row r="1181" spans="1:25" ht="12.75" customHeight="1" x14ac:dyDescent="0.2">
      <c r="A1181" s="229" t="s">
        <v>705</v>
      </c>
      <c r="B1181" s="247"/>
      <c r="C1181" s="280">
        <v>1168</v>
      </c>
      <c r="D1181" s="249" t="s">
        <v>3208</v>
      </c>
      <c r="E1181" s="249" t="s">
        <v>3209</v>
      </c>
      <c r="F1181" s="249" t="s">
        <v>1046</v>
      </c>
      <c r="G1181" s="281" t="s">
        <v>813</v>
      </c>
      <c r="H1181" s="250">
        <v>123031.28000000001</v>
      </c>
      <c r="I1181" s="250"/>
      <c r="J1181" s="250">
        <v>128474.31070000002</v>
      </c>
      <c r="K1181" s="250"/>
      <c r="L1181" s="250">
        <v>206476.24</v>
      </c>
      <c r="M1181" s="251">
        <f t="shared" si="54"/>
        <v>4.4241031223929417E-2</v>
      </c>
      <c r="N1181" s="251">
        <f t="shared" si="55"/>
        <v>0.60714028255922736</v>
      </c>
      <c r="O1181" s="250">
        <v>217156.92999999996</v>
      </c>
      <c r="P1181" s="251">
        <f t="shared" si="56"/>
        <v>5.1728421633404277E-2</v>
      </c>
      <c r="Q1181" s="251" t="s">
        <v>805</v>
      </c>
      <c r="R1181" s="258"/>
      <c r="S1181" s="258" t="s">
        <v>806</v>
      </c>
      <c r="T1181" s="258" t="s">
        <v>807</v>
      </c>
      <c r="U1181" s="282" t="s">
        <v>814</v>
      </c>
      <c r="V1181" s="285">
        <v>309</v>
      </c>
      <c r="W1181" s="286" t="s">
        <v>824</v>
      </c>
      <c r="X1181" s="286" t="s">
        <v>824</v>
      </c>
      <c r="Y1181" s="257"/>
    </row>
    <row r="1182" spans="1:25" ht="12.75" customHeight="1" x14ac:dyDescent="0.2">
      <c r="A1182" s="229" t="s">
        <v>705</v>
      </c>
      <c r="B1182" s="247"/>
      <c r="C1182" s="280">
        <v>1169</v>
      </c>
      <c r="D1182" s="249" t="s">
        <v>3210</v>
      </c>
      <c r="E1182" s="249" t="s">
        <v>3211</v>
      </c>
      <c r="F1182" s="249" t="s">
        <v>877</v>
      </c>
      <c r="G1182" s="281" t="s">
        <v>813</v>
      </c>
      <c r="H1182" s="250">
        <v>85117.68</v>
      </c>
      <c r="I1182" s="250"/>
      <c r="J1182" s="250">
        <v>74615.568599999999</v>
      </c>
      <c r="K1182" s="250"/>
      <c r="L1182" s="250">
        <v>19609.190000000002</v>
      </c>
      <c r="M1182" s="251">
        <f t="shared" si="54"/>
        <v>0.12338343103336458</v>
      </c>
      <c r="N1182" s="251">
        <f t="shared" si="55"/>
        <v>0.73719707069283125</v>
      </c>
      <c r="O1182" s="250">
        <v>19840.939999999999</v>
      </c>
      <c r="P1182" s="251">
        <f t="shared" si="56"/>
        <v>1.181843819148044E-2</v>
      </c>
      <c r="Q1182" s="251" t="s">
        <v>805</v>
      </c>
      <c r="R1182" s="258"/>
      <c r="S1182" s="258" t="s">
        <v>904</v>
      </c>
      <c r="T1182" s="258" t="s">
        <v>807</v>
      </c>
      <c r="U1182" s="282" t="s">
        <v>814</v>
      </c>
      <c r="V1182" s="285">
        <v>105</v>
      </c>
      <c r="W1182" s="286" t="s">
        <v>824</v>
      </c>
      <c r="X1182" s="286" t="s">
        <v>824</v>
      </c>
      <c r="Y1182" s="257"/>
    </row>
    <row r="1183" spans="1:25" ht="12.75" customHeight="1" x14ac:dyDescent="0.2">
      <c r="A1183" s="229" t="s">
        <v>705</v>
      </c>
      <c r="B1183" s="247"/>
      <c r="C1183" s="280">
        <v>1170</v>
      </c>
      <c r="D1183" s="249" t="s">
        <v>3212</v>
      </c>
      <c r="E1183" s="249" t="s">
        <v>3213</v>
      </c>
      <c r="F1183" s="249" t="s">
        <v>2127</v>
      </c>
      <c r="G1183" s="297" t="s">
        <v>707</v>
      </c>
      <c r="H1183" s="250">
        <v>0</v>
      </c>
      <c r="I1183" s="250"/>
      <c r="J1183" s="250">
        <v>0</v>
      </c>
      <c r="K1183" s="250"/>
      <c r="L1183" s="250">
        <v>0</v>
      </c>
      <c r="M1183" s="251" t="str">
        <f t="shared" si="54"/>
        <v>NA</v>
      </c>
      <c r="N1183" s="251" t="str">
        <f t="shared" si="55"/>
        <v>NA</v>
      </c>
      <c r="O1183" s="250">
        <v>0</v>
      </c>
      <c r="P1183" s="251" t="str">
        <f t="shared" si="56"/>
        <v>NA</v>
      </c>
      <c r="Q1183" s="298" t="s">
        <v>848</v>
      </c>
      <c r="R1183" s="299" t="s">
        <v>849</v>
      </c>
      <c r="S1183" s="258" t="s">
        <v>925</v>
      </c>
      <c r="T1183" s="299" t="s">
        <v>809</v>
      </c>
      <c r="U1183" s="299" t="s">
        <v>832</v>
      </c>
      <c r="V1183" s="299" t="s">
        <v>832</v>
      </c>
      <c r="W1183" s="299" t="s">
        <v>832</v>
      </c>
      <c r="X1183" s="299" t="s">
        <v>832</v>
      </c>
      <c r="Y1183" s="257"/>
    </row>
    <row r="1184" spans="1:25" ht="12.75" customHeight="1" x14ac:dyDescent="0.2">
      <c r="A1184" s="229" t="s">
        <v>705</v>
      </c>
      <c r="B1184" s="247"/>
      <c r="C1184" s="280">
        <v>1171</v>
      </c>
      <c r="D1184" s="249" t="s">
        <v>3214</v>
      </c>
      <c r="E1184" s="249" t="s">
        <v>3215</v>
      </c>
      <c r="F1184" s="249" t="s">
        <v>852</v>
      </c>
      <c r="G1184" s="297" t="s">
        <v>707</v>
      </c>
      <c r="H1184" s="250">
        <v>0</v>
      </c>
      <c r="I1184" s="250"/>
      <c r="J1184" s="250">
        <v>0</v>
      </c>
      <c r="K1184" s="250"/>
      <c r="L1184" s="250">
        <v>0</v>
      </c>
      <c r="M1184" s="251" t="str">
        <f t="shared" si="54"/>
        <v>NA</v>
      </c>
      <c r="N1184" s="251" t="str">
        <f t="shared" si="55"/>
        <v>NA</v>
      </c>
      <c r="O1184" s="250">
        <v>0</v>
      </c>
      <c r="P1184" s="251" t="str">
        <f t="shared" si="56"/>
        <v>NA</v>
      </c>
      <c r="Q1184" s="298" t="s">
        <v>848</v>
      </c>
      <c r="R1184" s="299" t="s">
        <v>849</v>
      </c>
      <c r="S1184" s="299" t="s">
        <v>832</v>
      </c>
      <c r="T1184" s="299" t="s">
        <v>832</v>
      </c>
      <c r="U1184" s="299" t="s">
        <v>832</v>
      </c>
      <c r="V1184" s="285">
        <v>1395</v>
      </c>
      <c r="W1184" s="286" t="s">
        <v>824</v>
      </c>
      <c r="X1184" s="286" t="s">
        <v>824</v>
      </c>
      <c r="Y1184" s="257"/>
    </row>
    <row r="1185" spans="1:25" ht="12.75" customHeight="1" x14ac:dyDescent="0.2">
      <c r="A1185" s="229" t="s">
        <v>705</v>
      </c>
      <c r="B1185" s="247"/>
      <c r="C1185" s="280">
        <v>1172</v>
      </c>
      <c r="D1185" s="249" t="s">
        <v>3216</v>
      </c>
      <c r="E1185" s="249" t="s">
        <v>3217</v>
      </c>
      <c r="F1185" s="249" t="s">
        <v>1021</v>
      </c>
      <c r="G1185" s="281" t="s">
        <v>813</v>
      </c>
      <c r="H1185" s="250">
        <v>44259.420000000006</v>
      </c>
      <c r="I1185" s="250"/>
      <c r="J1185" s="250">
        <v>37253.006999999991</v>
      </c>
      <c r="K1185" s="250"/>
      <c r="L1185" s="250">
        <v>44789.689999999995</v>
      </c>
      <c r="M1185" s="251">
        <f t="shared" si="54"/>
        <v>0.15830331712435486</v>
      </c>
      <c r="N1185" s="251">
        <f t="shared" si="55"/>
        <v>0.20231072890303881</v>
      </c>
      <c r="O1185" s="250">
        <v>46089.939999999995</v>
      </c>
      <c r="P1185" s="251">
        <f t="shared" si="56"/>
        <v>2.9030118315174769E-2</v>
      </c>
      <c r="Q1185" s="251" t="s">
        <v>805</v>
      </c>
      <c r="R1185" s="258"/>
      <c r="S1185" s="258" t="s">
        <v>806</v>
      </c>
      <c r="T1185" s="258" t="s">
        <v>807</v>
      </c>
      <c r="U1185" s="282" t="s">
        <v>814</v>
      </c>
      <c r="V1185" s="285">
        <v>78</v>
      </c>
      <c r="W1185" s="286" t="s">
        <v>815</v>
      </c>
      <c r="X1185" s="286" t="s">
        <v>816</v>
      </c>
      <c r="Y1185" s="257"/>
    </row>
    <row r="1186" spans="1:25" ht="12.75" customHeight="1" x14ac:dyDescent="0.2">
      <c r="A1186" s="229" t="s">
        <v>705</v>
      </c>
      <c r="B1186" s="247"/>
      <c r="C1186" s="280">
        <v>1173</v>
      </c>
      <c r="D1186" s="249" t="s">
        <v>3218</v>
      </c>
      <c r="E1186" s="249" t="s">
        <v>3219</v>
      </c>
      <c r="F1186" s="249" t="s">
        <v>847</v>
      </c>
      <c r="G1186" s="297" t="s">
        <v>707</v>
      </c>
      <c r="H1186" s="250">
        <v>0</v>
      </c>
      <c r="I1186" s="250"/>
      <c r="J1186" s="250">
        <v>0</v>
      </c>
      <c r="K1186" s="250"/>
      <c r="L1186" s="250">
        <v>0</v>
      </c>
      <c r="M1186" s="251" t="str">
        <f t="shared" si="54"/>
        <v>NA</v>
      </c>
      <c r="N1186" s="251" t="str">
        <f t="shared" si="55"/>
        <v>NA</v>
      </c>
      <c r="O1186" s="250">
        <v>0</v>
      </c>
      <c r="P1186" s="251" t="str">
        <f t="shared" si="56"/>
        <v>NA</v>
      </c>
      <c r="Q1186" s="298" t="s">
        <v>848</v>
      </c>
      <c r="R1186" s="299" t="s">
        <v>849</v>
      </c>
      <c r="S1186" s="299" t="s">
        <v>832</v>
      </c>
      <c r="T1186" s="299" t="s">
        <v>832</v>
      </c>
      <c r="U1186" s="299" t="s">
        <v>832</v>
      </c>
      <c r="V1186" s="299" t="s">
        <v>832</v>
      </c>
      <c r="W1186" s="299" t="s">
        <v>832</v>
      </c>
      <c r="X1186" s="299" t="s">
        <v>832</v>
      </c>
      <c r="Y1186" s="257"/>
    </row>
    <row r="1187" spans="1:25" ht="12.75" customHeight="1" x14ac:dyDescent="0.2">
      <c r="A1187" s="229" t="s">
        <v>705</v>
      </c>
      <c r="B1187" s="247"/>
      <c r="C1187" s="280">
        <v>1174</v>
      </c>
      <c r="D1187" s="249" t="s">
        <v>3220</v>
      </c>
      <c r="E1187" s="249" t="s">
        <v>3221</v>
      </c>
      <c r="F1187" s="249" t="s">
        <v>931</v>
      </c>
      <c r="G1187" s="281"/>
      <c r="H1187" s="250">
        <v>298443.68</v>
      </c>
      <c r="I1187" s="250"/>
      <c r="J1187" s="250">
        <v>290471.29930000001</v>
      </c>
      <c r="K1187" s="250"/>
      <c r="L1187" s="250">
        <v>232923.19</v>
      </c>
      <c r="M1187" s="251">
        <f t="shared" si="54"/>
        <v>2.6713183204281558E-2</v>
      </c>
      <c r="N1187" s="251">
        <f t="shared" si="55"/>
        <v>0.19811977788746721</v>
      </c>
      <c r="O1187" s="250">
        <v>242250.01</v>
      </c>
      <c r="P1187" s="251">
        <f t="shared" si="56"/>
        <v>4.0042470653093867E-2</v>
      </c>
      <c r="Q1187" s="251" t="s">
        <v>805</v>
      </c>
      <c r="R1187" s="258"/>
      <c r="S1187" s="258" t="s">
        <v>925</v>
      </c>
      <c r="T1187" s="258" t="s">
        <v>908</v>
      </c>
      <c r="U1187" s="282" t="s">
        <v>1092</v>
      </c>
      <c r="V1187" s="285">
        <v>5804</v>
      </c>
      <c r="W1187" s="286" t="s">
        <v>874</v>
      </c>
      <c r="X1187" s="286" t="s">
        <v>816</v>
      </c>
      <c r="Y1187" s="257"/>
    </row>
    <row r="1188" spans="1:25" ht="12.75" customHeight="1" x14ac:dyDescent="0.2">
      <c r="A1188" s="229" t="s">
        <v>705</v>
      </c>
      <c r="B1188" s="247"/>
      <c r="C1188" s="280">
        <v>1175</v>
      </c>
      <c r="D1188" s="249" t="s">
        <v>3222</v>
      </c>
      <c r="E1188" s="249" t="s">
        <v>3223</v>
      </c>
      <c r="F1188" s="249" t="s">
        <v>812</v>
      </c>
      <c r="G1188" s="281" t="s">
        <v>813</v>
      </c>
      <c r="H1188" s="250">
        <v>82462.38</v>
      </c>
      <c r="I1188" s="250"/>
      <c r="J1188" s="250">
        <v>78994.339500000002</v>
      </c>
      <c r="K1188" s="250"/>
      <c r="L1188" s="250">
        <v>108888.91</v>
      </c>
      <c r="M1188" s="251">
        <f t="shared" si="54"/>
        <v>4.2056032096090393E-2</v>
      </c>
      <c r="N1188" s="251">
        <f t="shared" si="55"/>
        <v>0.37843940071174342</v>
      </c>
      <c r="O1188" s="250">
        <v>120067.23000000001</v>
      </c>
      <c r="P1188" s="251">
        <f t="shared" si="56"/>
        <v>0.1026580209132409</v>
      </c>
      <c r="Q1188" s="251" t="s">
        <v>805</v>
      </c>
      <c r="R1188" s="258"/>
      <c r="S1188" s="258" t="s">
        <v>806</v>
      </c>
      <c r="T1188" s="258" t="s">
        <v>807</v>
      </c>
      <c r="U1188" s="282" t="s">
        <v>814</v>
      </c>
      <c r="V1188" s="285">
        <v>606</v>
      </c>
      <c r="W1188" s="286" t="s">
        <v>815</v>
      </c>
      <c r="X1188" s="286" t="s">
        <v>816</v>
      </c>
      <c r="Y1188" s="257"/>
    </row>
    <row r="1189" spans="1:25" ht="12.75" customHeight="1" x14ac:dyDescent="0.2">
      <c r="A1189" s="229" t="s">
        <v>705</v>
      </c>
      <c r="B1189" s="247"/>
      <c r="C1189" s="280">
        <v>1176</v>
      </c>
      <c r="D1189" s="249" t="s">
        <v>3224</v>
      </c>
      <c r="E1189" s="249" t="s">
        <v>3225</v>
      </c>
      <c r="F1189" s="249" t="s">
        <v>911</v>
      </c>
      <c r="G1189" s="281" t="s">
        <v>804</v>
      </c>
      <c r="H1189" s="344">
        <v>142727.93</v>
      </c>
      <c r="I1189" s="250"/>
      <c r="J1189" s="344">
        <v>155014.57079999999</v>
      </c>
      <c r="K1189" s="250"/>
      <c r="L1189" s="344">
        <v>161894.26999999999</v>
      </c>
      <c r="M1189" s="251">
        <f t="shared" si="54"/>
        <v>8.6084348031951377E-2</v>
      </c>
      <c r="N1189" s="251">
        <f t="shared" si="55"/>
        <v>4.4380984087464916E-2</v>
      </c>
      <c r="O1189" s="344">
        <v>173763.61</v>
      </c>
      <c r="P1189" s="251">
        <f t="shared" si="56"/>
        <v>7.3315380464052227E-2</v>
      </c>
      <c r="Q1189" s="251" t="s">
        <v>805</v>
      </c>
      <c r="R1189" s="258"/>
      <c r="S1189" s="258" t="s">
        <v>1405</v>
      </c>
      <c r="T1189" s="258" t="s">
        <v>908</v>
      </c>
      <c r="U1189" s="282" t="s">
        <v>808</v>
      </c>
      <c r="V1189" s="283" t="s">
        <v>809</v>
      </c>
      <c r="W1189" s="284" t="s">
        <v>809</v>
      </c>
      <c r="X1189" s="284" t="s">
        <v>809</v>
      </c>
      <c r="Y1189" s="257"/>
    </row>
    <row r="1190" spans="1:25" ht="12.75" customHeight="1" x14ac:dyDescent="0.2">
      <c r="A1190" s="229" t="s">
        <v>705</v>
      </c>
      <c r="B1190" s="247"/>
      <c r="C1190" s="280">
        <v>1177</v>
      </c>
      <c r="D1190" s="249" t="s">
        <v>3226</v>
      </c>
      <c r="E1190" s="249" t="s">
        <v>3227</v>
      </c>
      <c r="F1190" s="249" t="s">
        <v>911</v>
      </c>
      <c r="G1190" s="281" t="s">
        <v>804</v>
      </c>
      <c r="H1190" s="344">
        <v>659334.48</v>
      </c>
      <c r="I1190" s="250"/>
      <c r="J1190" s="344">
        <v>331268.46380000003</v>
      </c>
      <c r="K1190" s="250"/>
      <c r="L1190" s="344">
        <v>868403.97000000009</v>
      </c>
      <c r="M1190" s="251">
        <f t="shared" si="54"/>
        <v>0.49757145447633794</v>
      </c>
      <c r="N1190" s="251">
        <f t="shared" si="55"/>
        <v>1.6214507714935709</v>
      </c>
      <c r="O1190" s="344">
        <v>999087.72000000009</v>
      </c>
      <c r="P1190" s="251">
        <f t="shared" si="56"/>
        <v>0.15048727840339099</v>
      </c>
      <c r="Q1190" s="251" t="s">
        <v>805</v>
      </c>
      <c r="R1190" s="258"/>
      <c r="S1190" s="258" t="s">
        <v>925</v>
      </c>
      <c r="T1190" s="258" t="s">
        <v>908</v>
      </c>
      <c r="U1190" s="282" t="s">
        <v>1992</v>
      </c>
      <c r="V1190" s="283" t="s">
        <v>809</v>
      </c>
      <c r="W1190" s="284" t="s">
        <v>809</v>
      </c>
      <c r="X1190" s="284" t="s">
        <v>809</v>
      </c>
      <c r="Y1190" s="257"/>
    </row>
    <row r="1191" spans="1:25" ht="12.75" customHeight="1" x14ac:dyDescent="0.2">
      <c r="A1191" s="229" t="s">
        <v>705</v>
      </c>
      <c r="B1191" s="247"/>
      <c r="C1191" s="280">
        <v>1178</v>
      </c>
      <c r="D1191" s="249" t="s">
        <v>3228</v>
      </c>
      <c r="E1191" s="249" t="s">
        <v>3229</v>
      </c>
      <c r="F1191" s="249" t="s">
        <v>911</v>
      </c>
      <c r="G1191" s="281" t="s">
        <v>804</v>
      </c>
      <c r="H1191" s="250">
        <v>453217.25</v>
      </c>
      <c r="I1191" s="250"/>
      <c r="J1191" s="250">
        <v>458632.53469999996</v>
      </c>
      <c r="K1191" s="250"/>
      <c r="L1191" s="250">
        <v>524746.77</v>
      </c>
      <c r="M1191" s="251">
        <f t="shared" si="54"/>
        <v>1.1948540572981193E-2</v>
      </c>
      <c r="N1191" s="251">
        <f t="shared" si="55"/>
        <v>0.14415513575208222</v>
      </c>
      <c r="O1191" s="250">
        <v>586699.42000000004</v>
      </c>
      <c r="P1191" s="251">
        <f t="shared" si="56"/>
        <v>0.11806199397854325</v>
      </c>
      <c r="Q1191" s="251" t="s">
        <v>805</v>
      </c>
      <c r="R1191" s="258"/>
      <c r="S1191" s="258" t="s">
        <v>925</v>
      </c>
      <c r="T1191" s="258" t="s">
        <v>908</v>
      </c>
      <c r="U1191" s="282" t="s">
        <v>1992</v>
      </c>
      <c r="V1191" s="285">
        <v>2013</v>
      </c>
      <c r="W1191" s="286" t="s">
        <v>824</v>
      </c>
      <c r="X1191" s="286" t="s">
        <v>824</v>
      </c>
      <c r="Y1191" s="257"/>
    </row>
    <row r="1192" spans="1:25" ht="12.75" customHeight="1" x14ac:dyDescent="0.2">
      <c r="A1192" s="229" t="s">
        <v>705</v>
      </c>
      <c r="B1192" s="247"/>
      <c r="C1192" s="280">
        <v>1179</v>
      </c>
      <c r="D1192" s="249" t="s">
        <v>3230</v>
      </c>
      <c r="E1192" s="249" t="s">
        <v>3231</v>
      </c>
      <c r="F1192" s="249" t="s">
        <v>852</v>
      </c>
      <c r="G1192" s="297" t="s">
        <v>707</v>
      </c>
      <c r="H1192" s="250">
        <v>0</v>
      </c>
      <c r="I1192" s="250"/>
      <c r="J1192" s="250">
        <v>0</v>
      </c>
      <c r="K1192" s="250"/>
      <c r="L1192" s="250">
        <v>0</v>
      </c>
      <c r="M1192" s="251" t="str">
        <f t="shared" si="54"/>
        <v>NA</v>
      </c>
      <c r="N1192" s="251" t="str">
        <f t="shared" si="55"/>
        <v>NA</v>
      </c>
      <c r="O1192" s="250">
        <v>0</v>
      </c>
      <c r="P1192" s="251" t="str">
        <f t="shared" si="56"/>
        <v>NA</v>
      </c>
      <c r="Q1192" s="298" t="s">
        <v>848</v>
      </c>
      <c r="R1192" s="299" t="s">
        <v>849</v>
      </c>
      <c r="S1192" s="258" t="s">
        <v>806</v>
      </c>
      <c r="T1192" s="299" t="s">
        <v>809</v>
      </c>
      <c r="U1192" s="299" t="s">
        <v>832</v>
      </c>
      <c r="V1192" s="285">
        <v>1234</v>
      </c>
      <c r="W1192" s="286" t="s">
        <v>912</v>
      </c>
      <c r="X1192" s="286" t="s">
        <v>815</v>
      </c>
      <c r="Y1192" s="257"/>
    </row>
    <row r="1193" spans="1:25" ht="12.75" customHeight="1" x14ac:dyDescent="0.2">
      <c r="A1193" s="229" t="s">
        <v>705</v>
      </c>
      <c r="B1193" s="247"/>
      <c r="C1193" s="280">
        <v>1180</v>
      </c>
      <c r="D1193" s="249" t="s">
        <v>3232</v>
      </c>
      <c r="E1193" s="249" t="s">
        <v>3233</v>
      </c>
      <c r="F1193" s="249" t="s">
        <v>858</v>
      </c>
      <c r="G1193" s="281" t="s">
        <v>813</v>
      </c>
      <c r="H1193" s="250">
        <v>74834.98000000001</v>
      </c>
      <c r="I1193" s="250"/>
      <c r="J1193" s="250">
        <v>51193.894700000004</v>
      </c>
      <c r="K1193" s="250"/>
      <c r="L1193" s="250">
        <v>69452.23</v>
      </c>
      <c r="M1193" s="251">
        <f t="shared" si="54"/>
        <v>0.31590955593226594</v>
      </c>
      <c r="N1193" s="251">
        <f t="shared" si="55"/>
        <v>0.35665063982717438</v>
      </c>
      <c r="O1193" s="250">
        <v>75107.609999999986</v>
      </c>
      <c r="P1193" s="251">
        <f t="shared" si="56"/>
        <v>8.1428342905620024E-2</v>
      </c>
      <c r="Q1193" s="251" t="s">
        <v>805</v>
      </c>
      <c r="R1193" s="258"/>
      <c r="S1193" s="258" t="s">
        <v>806</v>
      </c>
      <c r="T1193" s="258" t="s">
        <v>807</v>
      </c>
      <c r="U1193" s="282" t="s">
        <v>814</v>
      </c>
      <c r="V1193" s="285">
        <v>309</v>
      </c>
      <c r="W1193" s="286" t="s">
        <v>824</v>
      </c>
      <c r="X1193" s="286" t="s">
        <v>824</v>
      </c>
      <c r="Y1193" s="257"/>
    </row>
    <row r="1194" spans="1:25" ht="12.75" customHeight="1" x14ac:dyDescent="0.2">
      <c r="A1194" s="229" t="s">
        <v>705</v>
      </c>
      <c r="B1194" s="247"/>
      <c r="C1194" s="280">
        <v>1181</v>
      </c>
      <c r="D1194" s="249" t="s">
        <v>3234</v>
      </c>
      <c r="E1194" s="249" t="s">
        <v>3235</v>
      </c>
      <c r="F1194" s="249" t="s">
        <v>997</v>
      </c>
      <c r="G1194" s="281" t="s">
        <v>804</v>
      </c>
      <c r="H1194" s="250">
        <v>43731.68</v>
      </c>
      <c r="I1194" s="250"/>
      <c r="J1194" s="250">
        <v>41892.501000000004</v>
      </c>
      <c r="K1194" s="250"/>
      <c r="L1194" s="250">
        <v>44793.869999999995</v>
      </c>
      <c r="M1194" s="251">
        <f t="shared" si="54"/>
        <v>4.2055987787343097E-2</v>
      </c>
      <c r="N1194" s="251">
        <f t="shared" si="55"/>
        <v>6.9257478802709618E-2</v>
      </c>
      <c r="O1194" s="250">
        <v>48077.95</v>
      </c>
      <c r="P1194" s="251">
        <f t="shared" si="56"/>
        <v>7.3315388913706314E-2</v>
      </c>
      <c r="Q1194" s="251" t="s">
        <v>805</v>
      </c>
      <c r="R1194" s="258"/>
      <c r="S1194" s="258" t="s">
        <v>806</v>
      </c>
      <c r="T1194" s="258" t="s">
        <v>807</v>
      </c>
      <c r="U1194" s="282" t="s">
        <v>808</v>
      </c>
      <c r="V1194" s="283" t="s">
        <v>809</v>
      </c>
      <c r="W1194" s="284" t="s">
        <v>809</v>
      </c>
      <c r="X1194" s="284" t="s">
        <v>809</v>
      </c>
      <c r="Y1194" s="257"/>
    </row>
    <row r="1195" spans="1:25" ht="12.75" customHeight="1" x14ac:dyDescent="0.2">
      <c r="A1195" s="229" t="s">
        <v>705</v>
      </c>
      <c r="B1195" s="247"/>
      <c r="C1195" s="280">
        <v>1182</v>
      </c>
      <c r="D1195" s="249" t="s">
        <v>3236</v>
      </c>
      <c r="E1195" s="249" t="s">
        <v>3237</v>
      </c>
      <c r="F1195" s="249" t="s">
        <v>931</v>
      </c>
      <c r="G1195" s="281" t="s">
        <v>813</v>
      </c>
      <c r="H1195" s="250">
        <v>26710.949999999997</v>
      </c>
      <c r="I1195" s="250"/>
      <c r="J1195" s="250">
        <v>25587.596599999997</v>
      </c>
      <c r="K1195" s="250"/>
      <c r="L1195" s="250">
        <v>16570.900000000001</v>
      </c>
      <c r="M1195" s="251">
        <f t="shared" si="54"/>
        <v>4.2055913398812102E-2</v>
      </c>
      <c r="N1195" s="251">
        <f t="shared" si="55"/>
        <v>0.35238544443834152</v>
      </c>
      <c r="O1195" s="250">
        <v>16951.37</v>
      </c>
      <c r="P1195" s="251">
        <f t="shared" si="56"/>
        <v>2.2960128900663058E-2</v>
      </c>
      <c r="Q1195" s="251" t="s">
        <v>805</v>
      </c>
      <c r="R1195" s="258"/>
      <c r="S1195" s="258" t="s">
        <v>904</v>
      </c>
      <c r="T1195" s="258" t="s">
        <v>807</v>
      </c>
      <c r="U1195" s="282" t="s">
        <v>814</v>
      </c>
      <c r="V1195" s="285">
        <v>106</v>
      </c>
      <c r="W1195" s="286" t="s">
        <v>824</v>
      </c>
      <c r="X1195" s="286" t="s">
        <v>824</v>
      </c>
      <c r="Y1195" s="257"/>
    </row>
    <row r="1196" spans="1:25" ht="12.75" customHeight="1" x14ac:dyDescent="0.2">
      <c r="A1196" s="229" t="s">
        <v>705</v>
      </c>
      <c r="B1196" s="247"/>
      <c r="C1196" s="280">
        <v>1183</v>
      </c>
      <c r="D1196" s="249" t="s">
        <v>3238</v>
      </c>
      <c r="E1196" s="249" t="s">
        <v>3239</v>
      </c>
      <c r="F1196" s="249" t="s">
        <v>819</v>
      </c>
      <c r="G1196" s="281" t="s">
        <v>813</v>
      </c>
      <c r="H1196" s="250">
        <v>210265.74999999997</v>
      </c>
      <c r="I1196" s="250"/>
      <c r="J1196" s="250">
        <v>143541.64340000003</v>
      </c>
      <c r="K1196" s="250"/>
      <c r="L1196" s="250">
        <v>137480.58000000002</v>
      </c>
      <c r="M1196" s="251">
        <f t="shared" si="54"/>
        <v>0.31733226452715169</v>
      </c>
      <c r="N1196" s="251">
        <f t="shared" si="55"/>
        <v>4.222512196763669E-2</v>
      </c>
      <c r="O1196" s="250">
        <v>139633.00999999998</v>
      </c>
      <c r="P1196" s="251">
        <f t="shared" si="56"/>
        <v>1.5656247595114622E-2</v>
      </c>
      <c r="Q1196" s="251" t="s">
        <v>805</v>
      </c>
      <c r="R1196" s="258"/>
      <c r="S1196" s="258" t="s">
        <v>806</v>
      </c>
      <c r="T1196" s="258" t="s">
        <v>807</v>
      </c>
      <c r="U1196" s="282" t="s">
        <v>814</v>
      </c>
      <c r="V1196" s="285">
        <v>819</v>
      </c>
      <c r="W1196" s="286" t="s">
        <v>816</v>
      </c>
      <c r="X1196" s="286" t="s">
        <v>824</v>
      </c>
      <c r="Y1196" s="257"/>
    </row>
    <row r="1197" spans="1:25" ht="12.75" customHeight="1" x14ac:dyDescent="0.2">
      <c r="A1197" s="229" t="s">
        <v>705</v>
      </c>
      <c r="B1197" s="247"/>
      <c r="C1197" s="280">
        <v>1184</v>
      </c>
      <c r="D1197" s="249" t="s">
        <v>3240</v>
      </c>
      <c r="E1197" s="249" t="s">
        <v>3241</v>
      </c>
      <c r="F1197" s="249" t="s">
        <v>852</v>
      </c>
      <c r="G1197" s="297" t="s">
        <v>707</v>
      </c>
      <c r="H1197" s="250">
        <v>0</v>
      </c>
      <c r="I1197" s="250"/>
      <c r="J1197" s="250">
        <v>0</v>
      </c>
      <c r="K1197" s="250"/>
      <c r="L1197" s="250">
        <v>0</v>
      </c>
      <c r="M1197" s="251" t="str">
        <f t="shared" si="54"/>
        <v>NA</v>
      </c>
      <c r="N1197" s="251" t="str">
        <f t="shared" si="55"/>
        <v>NA</v>
      </c>
      <c r="O1197" s="250">
        <v>0</v>
      </c>
      <c r="P1197" s="251" t="str">
        <f t="shared" si="56"/>
        <v>NA</v>
      </c>
      <c r="Q1197" s="298" t="s">
        <v>848</v>
      </c>
      <c r="R1197" s="299" t="s">
        <v>849</v>
      </c>
      <c r="S1197" s="299" t="s">
        <v>832</v>
      </c>
      <c r="T1197" s="299" t="s">
        <v>832</v>
      </c>
      <c r="U1197" s="299" t="s">
        <v>832</v>
      </c>
      <c r="V1197" s="299" t="s">
        <v>832</v>
      </c>
      <c r="W1197" s="299" t="s">
        <v>832</v>
      </c>
      <c r="X1197" s="299" t="s">
        <v>832</v>
      </c>
      <c r="Y1197" s="257"/>
    </row>
    <row r="1198" spans="1:25" ht="12.75" customHeight="1" x14ac:dyDescent="0.2">
      <c r="A1198" s="229" t="s">
        <v>705</v>
      </c>
      <c r="B1198" s="247"/>
      <c r="C1198" s="280">
        <v>1185</v>
      </c>
      <c r="D1198" s="249" t="s">
        <v>3242</v>
      </c>
      <c r="E1198" s="249" t="s">
        <v>3243</v>
      </c>
      <c r="F1198" s="249" t="s">
        <v>858</v>
      </c>
      <c r="G1198" s="281" t="s">
        <v>813</v>
      </c>
      <c r="H1198" s="250">
        <v>134811.71</v>
      </c>
      <c r="I1198" s="250"/>
      <c r="J1198" s="250">
        <v>88688.930800000002</v>
      </c>
      <c r="K1198" s="250"/>
      <c r="L1198" s="250">
        <v>38387.96</v>
      </c>
      <c r="M1198" s="251">
        <f t="shared" si="54"/>
        <v>0.34212739531306291</v>
      </c>
      <c r="N1198" s="251">
        <f t="shared" si="55"/>
        <v>0.56716176806136442</v>
      </c>
      <c r="O1198" s="250">
        <v>38869.259999999995</v>
      </c>
      <c r="P1198" s="251">
        <f t="shared" si="56"/>
        <v>1.2537785284761046E-2</v>
      </c>
      <c r="Q1198" s="251" t="s">
        <v>805</v>
      </c>
      <c r="R1198" s="258"/>
      <c r="S1198" s="258" t="s">
        <v>806</v>
      </c>
      <c r="T1198" s="258" t="s">
        <v>807</v>
      </c>
      <c r="U1198" s="282" t="s">
        <v>814</v>
      </c>
      <c r="V1198" s="285">
        <v>514</v>
      </c>
      <c r="W1198" s="286" t="s">
        <v>824</v>
      </c>
      <c r="X1198" s="286" t="s">
        <v>824</v>
      </c>
      <c r="Y1198" s="257"/>
    </row>
    <row r="1199" spans="1:25" ht="12.75" customHeight="1" x14ac:dyDescent="0.2">
      <c r="A1199" s="229" t="s">
        <v>705</v>
      </c>
      <c r="B1199" s="247"/>
      <c r="C1199" s="280">
        <v>1186</v>
      </c>
      <c r="D1199" s="249" t="s">
        <v>3244</v>
      </c>
      <c r="E1199" s="249" t="s">
        <v>3245</v>
      </c>
      <c r="F1199" s="249" t="s">
        <v>890</v>
      </c>
      <c r="G1199" s="281" t="s">
        <v>813</v>
      </c>
      <c r="H1199" s="250">
        <v>147426.12</v>
      </c>
      <c r="I1199" s="250"/>
      <c r="J1199" s="250">
        <v>191976.2861</v>
      </c>
      <c r="K1199" s="250"/>
      <c r="L1199" s="250">
        <v>83680.86</v>
      </c>
      <c r="M1199" s="251">
        <f t="shared" si="54"/>
        <v>0.30218638393250807</v>
      </c>
      <c r="N1199" s="251">
        <f t="shared" si="55"/>
        <v>0.56410835056778397</v>
      </c>
      <c r="O1199" s="250">
        <v>84018.49</v>
      </c>
      <c r="P1199" s="251">
        <f t="shared" si="56"/>
        <v>4.0347338686529347E-3</v>
      </c>
      <c r="Q1199" s="251" t="s">
        <v>805</v>
      </c>
      <c r="R1199" s="258"/>
      <c r="S1199" s="258" t="s">
        <v>806</v>
      </c>
      <c r="T1199" s="258" t="s">
        <v>807</v>
      </c>
      <c r="U1199" s="282" t="s">
        <v>823</v>
      </c>
      <c r="V1199" s="285">
        <v>824</v>
      </c>
      <c r="W1199" s="286" t="s">
        <v>824</v>
      </c>
      <c r="X1199" s="286" t="s">
        <v>824</v>
      </c>
      <c r="Y1199" s="257"/>
    </row>
    <row r="1200" spans="1:25" ht="12.75" customHeight="1" x14ac:dyDescent="0.2">
      <c r="A1200" s="229" t="s">
        <v>705</v>
      </c>
      <c r="B1200" s="247"/>
      <c r="C1200" s="280">
        <v>1187</v>
      </c>
      <c r="D1200" s="249" t="s">
        <v>3246</v>
      </c>
      <c r="E1200" s="249" t="s">
        <v>3247</v>
      </c>
      <c r="F1200" s="249" t="s">
        <v>931</v>
      </c>
      <c r="G1200" s="281" t="s">
        <v>813</v>
      </c>
      <c r="H1200" s="250">
        <v>37572.449999999997</v>
      </c>
      <c r="I1200" s="250"/>
      <c r="J1200" s="250">
        <v>35992.2889</v>
      </c>
      <c r="K1200" s="250"/>
      <c r="L1200" s="250">
        <v>42611.569999999992</v>
      </c>
      <c r="M1200" s="251">
        <f t="shared" si="54"/>
        <v>4.2056376414101225E-2</v>
      </c>
      <c r="N1200" s="251">
        <f t="shared" si="55"/>
        <v>0.18390831209403838</v>
      </c>
      <c r="O1200" s="250">
        <v>44621.250000000007</v>
      </c>
      <c r="P1200" s="251">
        <f t="shared" si="56"/>
        <v>4.716277762119573E-2</v>
      </c>
      <c r="Q1200" s="251" t="s">
        <v>805</v>
      </c>
      <c r="R1200" s="258"/>
      <c r="S1200" s="258" t="s">
        <v>806</v>
      </c>
      <c r="T1200" s="258" t="s">
        <v>807</v>
      </c>
      <c r="U1200" s="282" t="s">
        <v>814</v>
      </c>
      <c r="V1200" s="285">
        <v>153</v>
      </c>
      <c r="W1200" s="286" t="s">
        <v>815</v>
      </c>
      <c r="X1200" s="286" t="s">
        <v>816</v>
      </c>
      <c r="Y1200" s="257"/>
    </row>
    <row r="1201" spans="1:25" ht="12.75" customHeight="1" x14ac:dyDescent="0.2">
      <c r="A1201" s="229" t="s">
        <v>705</v>
      </c>
      <c r="B1201" s="247"/>
      <c r="C1201" s="280">
        <v>1188</v>
      </c>
      <c r="D1201" s="249" t="s">
        <v>3248</v>
      </c>
      <c r="E1201" s="249" t="s">
        <v>3247</v>
      </c>
      <c r="F1201" s="249" t="s">
        <v>866</v>
      </c>
      <c r="G1201" s="281"/>
      <c r="H1201" s="250">
        <v>111892.81999999998</v>
      </c>
      <c r="I1201" s="250"/>
      <c r="J1201" s="250">
        <v>128610.8449</v>
      </c>
      <c r="K1201" s="250"/>
      <c r="L1201" s="250">
        <v>72119.89</v>
      </c>
      <c r="M1201" s="251">
        <f t="shared" si="54"/>
        <v>0.14941106051308764</v>
      </c>
      <c r="N1201" s="251">
        <f t="shared" si="55"/>
        <v>0.43923943539849958</v>
      </c>
      <c r="O1201" s="250">
        <v>79462.429999999993</v>
      </c>
      <c r="P1201" s="251">
        <f t="shared" si="56"/>
        <v>0.10181019410872637</v>
      </c>
      <c r="Q1201" s="251" t="s">
        <v>805</v>
      </c>
      <c r="R1201" s="258"/>
      <c r="S1201" s="258" t="s">
        <v>806</v>
      </c>
      <c r="T1201" s="258" t="s">
        <v>807</v>
      </c>
      <c r="U1201" s="282" t="s">
        <v>1092</v>
      </c>
      <c r="V1201" s="285">
        <v>5285</v>
      </c>
      <c r="W1201" s="286" t="s">
        <v>824</v>
      </c>
      <c r="X1201" s="286" t="s">
        <v>824</v>
      </c>
      <c r="Y1201" s="257"/>
    </row>
    <row r="1202" spans="1:25" ht="12.75" customHeight="1" x14ac:dyDescent="0.2">
      <c r="A1202" s="229" t="s">
        <v>705</v>
      </c>
      <c r="B1202" s="247"/>
      <c r="C1202" s="280">
        <v>1189</v>
      </c>
      <c r="D1202" s="249" t="s">
        <v>3249</v>
      </c>
      <c r="E1202" s="249" t="s">
        <v>3247</v>
      </c>
      <c r="F1202" s="249" t="s">
        <v>855</v>
      </c>
      <c r="G1202" s="297" t="s">
        <v>707</v>
      </c>
      <c r="H1202" s="250">
        <v>0</v>
      </c>
      <c r="I1202" s="250"/>
      <c r="J1202" s="250">
        <v>0</v>
      </c>
      <c r="K1202" s="250"/>
      <c r="L1202" s="250">
        <v>0</v>
      </c>
      <c r="M1202" s="251" t="str">
        <f t="shared" si="54"/>
        <v>NA</v>
      </c>
      <c r="N1202" s="251" t="str">
        <f t="shared" si="55"/>
        <v>NA</v>
      </c>
      <c r="O1202" s="250">
        <v>0</v>
      </c>
      <c r="P1202" s="251" t="str">
        <f t="shared" si="56"/>
        <v>NA</v>
      </c>
      <c r="Q1202" s="298" t="s">
        <v>848</v>
      </c>
      <c r="R1202" s="299" t="s">
        <v>849</v>
      </c>
      <c r="S1202" s="299" t="s">
        <v>832</v>
      </c>
      <c r="T1202" s="299" t="s">
        <v>832</v>
      </c>
      <c r="U1202" s="299" t="s">
        <v>832</v>
      </c>
      <c r="V1202" s="299" t="s">
        <v>832</v>
      </c>
      <c r="W1202" s="299" t="s">
        <v>832</v>
      </c>
      <c r="X1202" s="299" t="s">
        <v>832</v>
      </c>
      <c r="Y1202" s="257"/>
    </row>
    <row r="1203" spans="1:25" ht="12.75" customHeight="1" x14ac:dyDescent="0.2">
      <c r="A1203" s="229" t="s">
        <v>705</v>
      </c>
      <c r="B1203" s="247"/>
      <c r="C1203" s="280">
        <v>1190</v>
      </c>
      <c r="D1203" s="249" t="s">
        <v>3250</v>
      </c>
      <c r="E1203" s="249" t="s">
        <v>3251</v>
      </c>
      <c r="F1203" s="249" t="s">
        <v>855</v>
      </c>
      <c r="G1203" s="297" t="s">
        <v>707</v>
      </c>
      <c r="H1203" s="250">
        <v>0</v>
      </c>
      <c r="I1203" s="250"/>
      <c r="J1203" s="250">
        <v>0</v>
      </c>
      <c r="K1203" s="250"/>
      <c r="L1203" s="250">
        <v>0</v>
      </c>
      <c r="M1203" s="251" t="str">
        <f t="shared" si="54"/>
        <v>NA</v>
      </c>
      <c r="N1203" s="251" t="str">
        <f t="shared" si="55"/>
        <v>NA</v>
      </c>
      <c r="O1203" s="250">
        <v>0</v>
      </c>
      <c r="P1203" s="251" t="str">
        <f t="shared" si="56"/>
        <v>NA</v>
      </c>
      <c r="Q1203" s="298" t="s">
        <v>848</v>
      </c>
      <c r="R1203" s="299" t="s">
        <v>849</v>
      </c>
      <c r="S1203" s="299" t="s">
        <v>832</v>
      </c>
      <c r="T1203" s="299" t="s">
        <v>832</v>
      </c>
      <c r="U1203" s="299" t="s">
        <v>832</v>
      </c>
      <c r="V1203" s="299" t="s">
        <v>832</v>
      </c>
      <c r="W1203" s="299" t="s">
        <v>832</v>
      </c>
      <c r="X1203" s="299" t="s">
        <v>832</v>
      </c>
      <c r="Y1203" s="257"/>
    </row>
    <row r="1204" spans="1:25" ht="12.75" customHeight="1" x14ac:dyDescent="0.2">
      <c r="A1204" s="229" t="s">
        <v>705</v>
      </c>
      <c r="B1204" s="247"/>
      <c r="C1204" s="280">
        <v>1191</v>
      </c>
      <c r="D1204" s="249" t="s">
        <v>3252</v>
      </c>
      <c r="E1204" s="249" t="s">
        <v>3253</v>
      </c>
      <c r="F1204" s="249" t="s">
        <v>943</v>
      </c>
      <c r="G1204" s="297" t="s">
        <v>707</v>
      </c>
      <c r="H1204" s="250">
        <v>0</v>
      </c>
      <c r="I1204" s="250"/>
      <c r="J1204" s="250">
        <v>0</v>
      </c>
      <c r="K1204" s="250"/>
      <c r="L1204" s="250">
        <v>0</v>
      </c>
      <c r="M1204" s="251" t="str">
        <f t="shared" si="54"/>
        <v>NA</v>
      </c>
      <c r="N1204" s="251" t="str">
        <f t="shared" si="55"/>
        <v>NA</v>
      </c>
      <c r="O1204" s="250">
        <v>0</v>
      </c>
      <c r="P1204" s="251" t="str">
        <f t="shared" si="56"/>
        <v>NA</v>
      </c>
      <c r="Q1204" s="298" t="s">
        <v>848</v>
      </c>
      <c r="R1204" s="299" t="s">
        <v>849</v>
      </c>
      <c r="S1204" s="299" t="s">
        <v>832</v>
      </c>
      <c r="T1204" s="299" t="s">
        <v>832</v>
      </c>
      <c r="U1204" s="299" t="s">
        <v>832</v>
      </c>
      <c r="V1204" s="299" t="s">
        <v>832</v>
      </c>
      <c r="W1204" s="299" t="s">
        <v>832</v>
      </c>
      <c r="X1204" s="299" t="s">
        <v>832</v>
      </c>
      <c r="Y1204" s="257"/>
    </row>
    <row r="1205" spans="1:25" ht="12.75" customHeight="1" x14ac:dyDescent="0.2">
      <c r="A1205" s="229" t="s">
        <v>705</v>
      </c>
      <c r="B1205" s="247"/>
      <c r="C1205" s="280">
        <v>1192</v>
      </c>
      <c r="D1205" s="249" t="s">
        <v>3254</v>
      </c>
      <c r="E1205" s="249" t="s">
        <v>3255</v>
      </c>
      <c r="F1205" s="249" t="s">
        <v>877</v>
      </c>
      <c r="G1205" s="281" t="s">
        <v>813</v>
      </c>
      <c r="H1205" s="250">
        <v>19536.099999999999</v>
      </c>
      <c r="I1205" s="250"/>
      <c r="J1205" s="250">
        <v>20266.610499999999</v>
      </c>
      <c r="K1205" s="250"/>
      <c r="L1205" s="250">
        <v>23033.02</v>
      </c>
      <c r="M1205" s="251">
        <f t="shared" si="54"/>
        <v>3.739285220693999E-2</v>
      </c>
      <c r="N1205" s="251">
        <f t="shared" si="55"/>
        <v>0.1365008470459331</v>
      </c>
      <c r="O1205" s="250">
        <v>24141.43</v>
      </c>
      <c r="P1205" s="251">
        <f t="shared" si="56"/>
        <v>4.8122651740848565E-2</v>
      </c>
      <c r="Q1205" s="251" t="s">
        <v>805</v>
      </c>
      <c r="R1205" s="258"/>
      <c r="S1205" s="258" t="s">
        <v>806</v>
      </c>
      <c r="T1205" s="258" t="s">
        <v>807</v>
      </c>
      <c r="U1205" s="282" t="s">
        <v>814</v>
      </c>
      <c r="V1205" s="285">
        <v>70</v>
      </c>
      <c r="W1205" s="286" t="s">
        <v>824</v>
      </c>
      <c r="X1205" s="286" t="s">
        <v>824</v>
      </c>
      <c r="Y1205" s="257"/>
    </row>
    <row r="1206" spans="1:25" ht="12.75" customHeight="1" x14ac:dyDescent="0.2">
      <c r="A1206" s="229" t="s">
        <v>705</v>
      </c>
      <c r="B1206" s="247"/>
      <c r="C1206" s="280">
        <v>1193</v>
      </c>
      <c r="D1206" s="249" t="s">
        <v>3256</v>
      </c>
      <c r="E1206" s="249" t="s">
        <v>3257</v>
      </c>
      <c r="F1206" s="249" t="s">
        <v>1009</v>
      </c>
      <c r="G1206" s="297" t="s">
        <v>707</v>
      </c>
      <c r="H1206" s="250">
        <v>0</v>
      </c>
      <c r="I1206" s="250"/>
      <c r="J1206" s="250">
        <v>0</v>
      </c>
      <c r="K1206" s="250"/>
      <c r="L1206" s="250">
        <v>0</v>
      </c>
      <c r="M1206" s="251" t="str">
        <f t="shared" si="54"/>
        <v>NA</v>
      </c>
      <c r="N1206" s="251" t="str">
        <f t="shared" si="55"/>
        <v>NA</v>
      </c>
      <c r="O1206" s="250">
        <v>0</v>
      </c>
      <c r="P1206" s="251" t="str">
        <f t="shared" si="56"/>
        <v>NA</v>
      </c>
      <c r="Q1206" s="298" t="s">
        <v>848</v>
      </c>
      <c r="R1206" s="299" t="s">
        <v>849</v>
      </c>
      <c r="S1206" s="299" t="s">
        <v>832</v>
      </c>
      <c r="T1206" s="299" t="s">
        <v>832</v>
      </c>
      <c r="U1206" s="299" t="s">
        <v>832</v>
      </c>
      <c r="V1206" s="299" t="s">
        <v>832</v>
      </c>
      <c r="W1206" s="299" t="s">
        <v>832</v>
      </c>
      <c r="X1206" s="299" t="s">
        <v>832</v>
      </c>
      <c r="Y1206" s="257"/>
    </row>
    <row r="1207" spans="1:25" ht="12.75" customHeight="1" x14ac:dyDescent="0.2">
      <c r="A1207" s="229" t="s">
        <v>705</v>
      </c>
      <c r="B1207" s="247"/>
      <c r="C1207" s="280">
        <v>1194</v>
      </c>
      <c r="D1207" s="249" t="s">
        <v>3258</v>
      </c>
      <c r="E1207" s="249" t="s">
        <v>3259</v>
      </c>
      <c r="F1207" s="249" t="s">
        <v>1198</v>
      </c>
      <c r="G1207" s="297" t="s">
        <v>707</v>
      </c>
      <c r="H1207" s="250">
        <v>0</v>
      </c>
      <c r="I1207" s="250"/>
      <c r="J1207" s="250">
        <v>0</v>
      </c>
      <c r="K1207" s="250"/>
      <c r="L1207" s="250">
        <v>0</v>
      </c>
      <c r="M1207" s="251" t="str">
        <f t="shared" si="54"/>
        <v>NA</v>
      </c>
      <c r="N1207" s="251" t="str">
        <f t="shared" si="55"/>
        <v>NA</v>
      </c>
      <c r="O1207" s="250">
        <v>0</v>
      </c>
      <c r="P1207" s="251" t="str">
        <f t="shared" si="56"/>
        <v>NA</v>
      </c>
      <c r="Q1207" s="298" t="s">
        <v>848</v>
      </c>
      <c r="R1207" s="299" t="s">
        <v>849</v>
      </c>
      <c r="S1207" s="258" t="s">
        <v>1529</v>
      </c>
      <c r="T1207" s="299" t="s">
        <v>809</v>
      </c>
      <c r="U1207" s="299" t="s">
        <v>832</v>
      </c>
      <c r="V1207" s="299" t="s">
        <v>832</v>
      </c>
      <c r="W1207" s="299" t="s">
        <v>832</v>
      </c>
      <c r="X1207" s="299" t="s">
        <v>832</v>
      </c>
      <c r="Y1207" s="257"/>
    </row>
    <row r="1208" spans="1:25" ht="12.75" customHeight="1" x14ac:dyDescent="0.2">
      <c r="A1208" s="229" t="s">
        <v>705</v>
      </c>
      <c r="B1208" s="247"/>
      <c r="C1208" s="280">
        <v>1195</v>
      </c>
      <c r="D1208" s="249" t="s">
        <v>3260</v>
      </c>
      <c r="E1208" s="249" t="s">
        <v>3261</v>
      </c>
      <c r="F1208" s="249" t="s">
        <v>931</v>
      </c>
      <c r="G1208" s="281" t="s">
        <v>813</v>
      </c>
      <c r="H1208" s="250">
        <v>45243.34</v>
      </c>
      <c r="I1208" s="250"/>
      <c r="J1208" s="250">
        <v>25558.5844</v>
      </c>
      <c r="K1208" s="250"/>
      <c r="L1208" s="250">
        <v>26691.129999999997</v>
      </c>
      <c r="M1208" s="251">
        <f t="shared" si="54"/>
        <v>0.43508626020978997</v>
      </c>
      <c r="N1208" s="251">
        <f t="shared" si="55"/>
        <v>4.4311749910530947E-2</v>
      </c>
      <c r="O1208" s="250">
        <v>27231.200000000001</v>
      </c>
      <c r="P1208" s="251">
        <f t="shared" si="56"/>
        <v>2.0234062776660389E-2</v>
      </c>
      <c r="Q1208" s="251" t="s">
        <v>805</v>
      </c>
      <c r="R1208" s="258"/>
      <c r="S1208" s="258" t="s">
        <v>904</v>
      </c>
      <c r="T1208" s="258" t="s">
        <v>807</v>
      </c>
      <c r="U1208" s="282" t="s">
        <v>814</v>
      </c>
      <c r="V1208" s="285">
        <v>105</v>
      </c>
      <c r="W1208" s="286" t="s">
        <v>824</v>
      </c>
      <c r="X1208" s="286" t="s">
        <v>824</v>
      </c>
      <c r="Y1208" s="257"/>
    </row>
    <row r="1209" spans="1:25" ht="12.75" customHeight="1" x14ac:dyDescent="0.2">
      <c r="A1209" s="229" t="s">
        <v>705</v>
      </c>
      <c r="B1209" s="247"/>
      <c r="C1209" s="280">
        <v>1196</v>
      </c>
      <c r="D1209" s="249" t="s">
        <v>3262</v>
      </c>
      <c r="E1209" s="249" t="s">
        <v>3263</v>
      </c>
      <c r="F1209" s="249" t="s">
        <v>877</v>
      </c>
      <c r="G1209" s="281" t="s">
        <v>813</v>
      </c>
      <c r="H1209" s="250">
        <v>34889.11</v>
      </c>
      <c r="I1209" s="250"/>
      <c r="J1209" s="250">
        <v>30688.918400000002</v>
      </c>
      <c r="K1209" s="250"/>
      <c r="L1209" s="250">
        <v>32036.53</v>
      </c>
      <c r="M1209" s="251">
        <f t="shared" si="54"/>
        <v>0.12038689436331274</v>
      </c>
      <c r="N1209" s="251">
        <f t="shared" si="55"/>
        <v>4.3911993978907916E-2</v>
      </c>
      <c r="O1209" s="250">
        <v>33561.07</v>
      </c>
      <c r="P1209" s="251">
        <f t="shared" si="56"/>
        <v>4.7587550836498238E-2</v>
      </c>
      <c r="Q1209" s="251" t="s">
        <v>805</v>
      </c>
      <c r="R1209" s="258"/>
      <c r="S1209" s="258" t="s">
        <v>806</v>
      </c>
      <c r="T1209" s="258" t="s">
        <v>807</v>
      </c>
      <c r="U1209" s="282" t="s">
        <v>823</v>
      </c>
      <c r="V1209" s="285">
        <v>824</v>
      </c>
      <c r="W1209" s="286" t="s">
        <v>815</v>
      </c>
      <c r="X1209" s="286" t="s">
        <v>816</v>
      </c>
      <c r="Y1209" s="257"/>
    </row>
    <row r="1210" spans="1:25" ht="12.75" customHeight="1" x14ac:dyDescent="0.2">
      <c r="A1210" s="229" t="s">
        <v>705</v>
      </c>
      <c r="B1210" s="247"/>
      <c r="C1210" s="280">
        <v>1197</v>
      </c>
      <c r="D1210" s="296" t="s">
        <v>3264</v>
      </c>
      <c r="E1210" s="296" t="s">
        <v>3265</v>
      </c>
      <c r="F1210" s="296" t="s">
        <v>920</v>
      </c>
      <c r="G1210" s="297" t="s">
        <v>707</v>
      </c>
      <c r="H1210" s="250">
        <v>0</v>
      </c>
      <c r="I1210" s="250"/>
      <c r="J1210" s="250">
        <v>0</v>
      </c>
      <c r="K1210" s="250"/>
      <c r="L1210" s="250">
        <v>0</v>
      </c>
      <c r="M1210" s="251" t="str">
        <f t="shared" si="54"/>
        <v>NA</v>
      </c>
      <c r="N1210" s="251" t="str">
        <f t="shared" si="55"/>
        <v>NA</v>
      </c>
      <c r="O1210" s="250">
        <v>0</v>
      </c>
      <c r="P1210" s="251" t="str">
        <f t="shared" si="56"/>
        <v>NA</v>
      </c>
      <c r="Q1210" s="298" t="s">
        <v>848</v>
      </c>
      <c r="R1210" s="299" t="s">
        <v>849</v>
      </c>
      <c r="S1210" s="299" t="s">
        <v>832</v>
      </c>
      <c r="T1210" s="299" t="s">
        <v>832</v>
      </c>
      <c r="U1210" s="299" t="s">
        <v>832</v>
      </c>
      <c r="V1210" s="283" t="s">
        <v>809</v>
      </c>
      <c r="W1210" s="284" t="s">
        <v>809</v>
      </c>
      <c r="X1210" s="284" t="s">
        <v>809</v>
      </c>
      <c r="Y1210" s="257"/>
    </row>
    <row r="1211" spans="1:25" ht="12.75" customHeight="1" x14ac:dyDescent="0.2">
      <c r="A1211" s="229" t="s">
        <v>705</v>
      </c>
      <c r="B1211" s="247"/>
      <c r="C1211" s="280">
        <v>1198</v>
      </c>
      <c r="D1211" s="249" t="s">
        <v>3266</v>
      </c>
      <c r="E1211" s="249" t="s">
        <v>3267</v>
      </c>
      <c r="F1211" s="249" t="s">
        <v>1123</v>
      </c>
      <c r="G1211" s="297" t="s">
        <v>707</v>
      </c>
      <c r="H1211" s="250">
        <v>0</v>
      </c>
      <c r="I1211" s="250"/>
      <c r="J1211" s="250">
        <v>0</v>
      </c>
      <c r="K1211" s="250"/>
      <c r="L1211" s="250">
        <v>0</v>
      </c>
      <c r="M1211" s="251" t="str">
        <f t="shared" si="54"/>
        <v>NA</v>
      </c>
      <c r="N1211" s="251" t="str">
        <f t="shared" si="55"/>
        <v>NA</v>
      </c>
      <c r="O1211" s="250">
        <v>0</v>
      </c>
      <c r="P1211" s="251" t="str">
        <f t="shared" si="56"/>
        <v>NA</v>
      </c>
      <c r="Q1211" s="298" t="s">
        <v>848</v>
      </c>
      <c r="R1211" s="299" t="s">
        <v>849</v>
      </c>
      <c r="S1211" s="299" t="s">
        <v>832</v>
      </c>
      <c r="T1211" s="299" t="s">
        <v>832</v>
      </c>
      <c r="U1211" s="299" t="s">
        <v>832</v>
      </c>
      <c r="V1211" s="299" t="s">
        <v>832</v>
      </c>
      <c r="W1211" s="299" t="s">
        <v>832</v>
      </c>
      <c r="X1211" s="299" t="s">
        <v>832</v>
      </c>
      <c r="Y1211" s="257"/>
    </row>
    <row r="1212" spans="1:25" ht="12.75" customHeight="1" x14ac:dyDescent="0.2">
      <c r="A1212" s="229" t="s">
        <v>705</v>
      </c>
      <c r="B1212" s="247"/>
      <c r="C1212" s="280">
        <v>1199</v>
      </c>
      <c r="D1212" s="249" t="s">
        <v>3268</v>
      </c>
      <c r="E1212" s="249" t="s">
        <v>3269</v>
      </c>
      <c r="F1212" s="249" t="s">
        <v>852</v>
      </c>
      <c r="G1212" s="297" t="s">
        <v>707</v>
      </c>
      <c r="H1212" s="250">
        <v>0</v>
      </c>
      <c r="I1212" s="250"/>
      <c r="J1212" s="250">
        <v>0</v>
      </c>
      <c r="K1212" s="250"/>
      <c r="L1212" s="250">
        <v>0</v>
      </c>
      <c r="M1212" s="251" t="str">
        <f t="shared" si="54"/>
        <v>NA</v>
      </c>
      <c r="N1212" s="251" t="str">
        <f t="shared" si="55"/>
        <v>NA</v>
      </c>
      <c r="O1212" s="250">
        <v>0</v>
      </c>
      <c r="P1212" s="251" t="str">
        <f t="shared" si="56"/>
        <v>NA</v>
      </c>
      <c r="Q1212" s="298" t="s">
        <v>848</v>
      </c>
      <c r="R1212" s="299" t="s">
        <v>849</v>
      </c>
      <c r="S1212" s="299" t="s">
        <v>832</v>
      </c>
      <c r="T1212" s="299" t="s">
        <v>832</v>
      </c>
      <c r="U1212" s="299" t="s">
        <v>832</v>
      </c>
      <c r="V1212" s="299" t="s">
        <v>832</v>
      </c>
      <c r="W1212" s="299" t="s">
        <v>832</v>
      </c>
      <c r="X1212" s="299" t="s">
        <v>832</v>
      </c>
      <c r="Y1212" s="257"/>
    </row>
    <row r="1213" spans="1:25" ht="12.75" customHeight="1" x14ac:dyDescent="0.2">
      <c r="A1213" s="229" t="s">
        <v>705</v>
      </c>
      <c r="B1213" s="247"/>
      <c r="C1213" s="280">
        <v>1200</v>
      </c>
      <c r="D1213" s="249" t="s">
        <v>3270</v>
      </c>
      <c r="E1213" s="249" t="s">
        <v>3271</v>
      </c>
      <c r="F1213" s="249" t="s">
        <v>1043</v>
      </c>
      <c r="G1213" s="281" t="s">
        <v>813</v>
      </c>
      <c r="H1213" s="250">
        <v>22984.78</v>
      </c>
      <c r="I1213" s="250"/>
      <c r="J1213" s="250">
        <v>22018.125</v>
      </c>
      <c r="K1213" s="250"/>
      <c r="L1213" s="250">
        <v>33177.18</v>
      </c>
      <c r="M1213" s="251">
        <f t="shared" si="54"/>
        <v>4.2056308565929235E-2</v>
      </c>
      <c r="N1213" s="251">
        <f t="shared" si="55"/>
        <v>0.50681222856169639</v>
      </c>
      <c r="O1213" s="250">
        <v>32749.699999999997</v>
      </c>
      <c r="P1213" s="251">
        <f t="shared" si="56"/>
        <v>1.2884759946445213E-2</v>
      </c>
      <c r="Q1213" s="251" t="s">
        <v>805</v>
      </c>
      <c r="R1213" s="258"/>
      <c r="S1213" s="258" t="s">
        <v>806</v>
      </c>
      <c r="T1213" s="258" t="s">
        <v>807</v>
      </c>
      <c r="U1213" s="282" t="s">
        <v>814</v>
      </c>
      <c r="V1213" s="285">
        <v>254</v>
      </c>
      <c r="W1213" s="286" t="s">
        <v>816</v>
      </c>
      <c r="X1213" s="286" t="s">
        <v>824</v>
      </c>
      <c r="Y1213" s="257"/>
    </row>
    <row r="1214" spans="1:25" ht="12.75" customHeight="1" x14ac:dyDescent="0.2">
      <c r="A1214" s="229" t="s">
        <v>705</v>
      </c>
      <c r="B1214" s="247"/>
      <c r="C1214" s="280">
        <v>1201</v>
      </c>
      <c r="D1214" s="249" t="s">
        <v>3272</v>
      </c>
      <c r="E1214" s="249" t="s">
        <v>3273</v>
      </c>
      <c r="F1214" s="249" t="s">
        <v>1002</v>
      </c>
      <c r="G1214" s="297" t="s">
        <v>707</v>
      </c>
      <c r="H1214" s="250">
        <v>0</v>
      </c>
      <c r="I1214" s="250"/>
      <c r="J1214" s="250">
        <v>0</v>
      </c>
      <c r="K1214" s="250"/>
      <c r="L1214" s="250">
        <v>0</v>
      </c>
      <c r="M1214" s="251" t="str">
        <f t="shared" si="54"/>
        <v>NA</v>
      </c>
      <c r="N1214" s="251" t="str">
        <f t="shared" si="55"/>
        <v>NA</v>
      </c>
      <c r="O1214" s="250">
        <v>0</v>
      </c>
      <c r="P1214" s="251" t="str">
        <f t="shared" si="56"/>
        <v>NA</v>
      </c>
      <c r="Q1214" s="298" t="s">
        <v>848</v>
      </c>
      <c r="R1214" s="299" t="s">
        <v>849</v>
      </c>
      <c r="S1214" s="299" t="s">
        <v>832</v>
      </c>
      <c r="T1214" s="299" t="s">
        <v>832</v>
      </c>
      <c r="U1214" s="299" t="s">
        <v>832</v>
      </c>
      <c r="V1214" s="299" t="s">
        <v>832</v>
      </c>
      <c r="W1214" s="299" t="s">
        <v>832</v>
      </c>
      <c r="X1214" s="299" t="s">
        <v>832</v>
      </c>
      <c r="Y1214" s="257"/>
    </row>
    <row r="1215" spans="1:25" ht="12.75" customHeight="1" x14ac:dyDescent="0.2">
      <c r="A1215" s="229" t="s">
        <v>705</v>
      </c>
      <c r="B1215" s="247"/>
      <c r="C1215" s="280">
        <v>1202</v>
      </c>
      <c r="D1215" s="249" t="s">
        <v>3274</v>
      </c>
      <c r="E1215" s="249" t="s">
        <v>3275</v>
      </c>
      <c r="F1215" s="249" t="s">
        <v>877</v>
      </c>
      <c r="G1215" s="281" t="s">
        <v>813</v>
      </c>
      <c r="H1215" s="250">
        <v>24508.69</v>
      </c>
      <c r="I1215" s="250"/>
      <c r="J1215" s="250">
        <v>23477.945599999999</v>
      </c>
      <c r="K1215" s="250"/>
      <c r="L1215" s="250">
        <v>24508.92</v>
      </c>
      <c r="M1215" s="251">
        <f t="shared" si="54"/>
        <v>4.2056282893944946E-2</v>
      </c>
      <c r="N1215" s="251">
        <f t="shared" si="55"/>
        <v>4.3912462255641278E-2</v>
      </c>
      <c r="O1215" s="250">
        <v>25647.4</v>
      </c>
      <c r="P1215" s="251">
        <f t="shared" si="56"/>
        <v>4.6451659232638699E-2</v>
      </c>
      <c r="Q1215" s="251" t="s">
        <v>805</v>
      </c>
      <c r="R1215" s="258"/>
      <c r="S1215" s="258" t="s">
        <v>806</v>
      </c>
      <c r="T1215" s="258" t="s">
        <v>807</v>
      </c>
      <c r="U1215" s="282" t="s">
        <v>814</v>
      </c>
      <c r="V1215" s="285">
        <v>81</v>
      </c>
      <c r="W1215" s="286" t="s">
        <v>815</v>
      </c>
      <c r="X1215" s="286" t="s">
        <v>816</v>
      </c>
      <c r="Y1215" s="257"/>
    </row>
    <row r="1216" spans="1:25" ht="12.75" customHeight="1" x14ac:dyDescent="0.2">
      <c r="A1216" s="229" t="s">
        <v>705</v>
      </c>
      <c r="B1216" s="247"/>
      <c r="C1216" s="280">
        <v>1203</v>
      </c>
      <c r="D1216" s="249" t="s">
        <v>3276</v>
      </c>
      <c r="E1216" s="249" t="s">
        <v>3277</v>
      </c>
      <c r="F1216" s="249" t="s">
        <v>877</v>
      </c>
      <c r="G1216" s="281"/>
      <c r="H1216" s="250">
        <v>5035.6900000000005</v>
      </c>
      <c r="I1216" s="250"/>
      <c r="J1216" s="250">
        <v>12623.5267</v>
      </c>
      <c r="K1216" s="250"/>
      <c r="L1216" s="250">
        <v>5035.72</v>
      </c>
      <c r="M1216" s="251">
        <f t="shared" si="54"/>
        <v>1.5068117179572211</v>
      </c>
      <c r="N1216" s="251">
        <f t="shared" si="55"/>
        <v>0.60108453685925978</v>
      </c>
      <c r="O1216" s="250">
        <v>5288.0700000000006</v>
      </c>
      <c r="P1216" s="251">
        <f t="shared" si="56"/>
        <v>5.0111999872908014E-2</v>
      </c>
      <c r="Q1216" s="251" t="s">
        <v>805</v>
      </c>
      <c r="R1216" s="258"/>
      <c r="S1216" s="258" t="s">
        <v>806</v>
      </c>
      <c r="T1216" s="258" t="s">
        <v>807</v>
      </c>
      <c r="U1216" s="282" t="s">
        <v>932</v>
      </c>
      <c r="V1216" s="285">
        <v>2053</v>
      </c>
      <c r="W1216" s="286" t="s">
        <v>815</v>
      </c>
      <c r="X1216" s="286" t="s">
        <v>816</v>
      </c>
      <c r="Y1216" s="257"/>
    </row>
    <row r="1217" spans="1:25" ht="12.75" customHeight="1" x14ac:dyDescent="0.2">
      <c r="A1217" s="229" t="s">
        <v>705</v>
      </c>
      <c r="B1217" s="247"/>
      <c r="C1217" s="280">
        <v>1204</v>
      </c>
      <c r="D1217" s="249" t="s">
        <v>3278</v>
      </c>
      <c r="E1217" s="249" t="s">
        <v>3279</v>
      </c>
      <c r="F1217" s="249" t="s">
        <v>931</v>
      </c>
      <c r="G1217" s="281" t="s">
        <v>813</v>
      </c>
      <c r="H1217" s="250">
        <v>18634.22</v>
      </c>
      <c r="I1217" s="250"/>
      <c r="J1217" s="250">
        <v>17850.536</v>
      </c>
      <c r="K1217" s="250"/>
      <c r="L1217" s="250">
        <v>27547.629999999997</v>
      </c>
      <c r="M1217" s="251">
        <f t="shared" si="54"/>
        <v>4.2056174071144432E-2</v>
      </c>
      <c r="N1217" s="251">
        <f t="shared" si="55"/>
        <v>0.54323825346196875</v>
      </c>
      <c r="O1217" s="250">
        <v>28724.71</v>
      </c>
      <c r="P1217" s="251">
        <f t="shared" si="56"/>
        <v>4.272890263155131E-2</v>
      </c>
      <c r="Q1217" s="251" t="s">
        <v>805</v>
      </c>
      <c r="R1217" s="258"/>
      <c r="S1217" s="258" t="s">
        <v>806</v>
      </c>
      <c r="T1217" s="258" t="s">
        <v>807</v>
      </c>
      <c r="U1217" s="282" t="s">
        <v>814</v>
      </c>
      <c r="V1217" s="285">
        <v>92</v>
      </c>
      <c r="W1217" s="286" t="s">
        <v>815</v>
      </c>
      <c r="X1217" s="286" t="s">
        <v>816</v>
      </c>
      <c r="Y1217" s="257"/>
    </row>
    <row r="1218" spans="1:25" ht="12.75" customHeight="1" x14ac:dyDescent="0.2">
      <c r="A1218" s="229" t="s">
        <v>705</v>
      </c>
      <c r="B1218" s="247"/>
      <c r="C1218" s="280">
        <v>1205</v>
      </c>
      <c r="D1218" s="249" t="s">
        <v>3280</v>
      </c>
      <c r="E1218" s="249" t="s">
        <v>3281</v>
      </c>
      <c r="F1218" s="249" t="s">
        <v>931</v>
      </c>
      <c r="G1218" s="281" t="s">
        <v>813</v>
      </c>
      <c r="H1218" s="250">
        <v>437383.47000000003</v>
      </c>
      <c r="I1218" s="250"/>
      <c r="J1218" s="250">
        <v>397446.48659999989</v>
      </c>
      <c r="K1218" s="250"/>
      <c r="L1218" s="250">
        <v>390313.18999999994</v>
      </c>
      <c r="M1218" s="251">
        <f t="shared" si="54"/>
        <v>9.1308853990298589E-2</v>
      </c>
      <c r="N1218" s="251">
        <f t="shared" si="55"/>
        <v>1.7947816474671901E-2</v>
      </c>
      <c r="O1218" s="250">
        <v>442855.11</v>
      </c>
      <c r="P1218" s="251">
        <f t="shared" si="56"/>
        <v>0.13461476923185725</v>
      </c>
      <c r="Q1218" s="251" t="s">
        <v>805</v>
      </c>
      <c r="R1218" s="258"/>
      <c r="S1218" s="258" t="s">
        <v>1358</v>
      </c>
      <c r="T1218" s="258" t="s">
        <v>807</v>
      </c>
      <c r="U1218" s="282" t="s">
        <v>823</v>
      </c>
      <c r="V1218" s="285">
        <v>1134</v>
      </c>
      <c r="W1218" s="286" t="s">
        <v>816</v>
      </c>
      <c r="X1218" s="286" t="s">
        <v>824</v>
      </c>
      <c r="Y1218" s="257"/>
    </row>
    <row r="1219" spans="1:25" ht="12.75" customHeight="1" x14ac:dyDescent="0.2">
      <c r="A1219" s="229" t="s">
        <v>705</v>
      </c>
      <c r="B1219" s="247"/>
      <c r="C1219" s="280">
        <v>1206</v>
      </c>
      <c r="D1219" s="249" t="s">
        <v>3282</v>
      </c>
      <c r="E1219" s="249" t="s">
        <v>3283</v>
      </c>
      <c r="F1219" s="249" t="s">
        <v>1160</v>
      </c>
      <c r="G1219" s="281" t="s">
        <v>813</v>
      </c>
      <c r="H1219" s="250">
        <v>1096859.0899999999</v>
      </c>
      <c r="I1219" s="250"/>
      <c r="J1219" s="250">
        <v>918204.97499999998</v>
      </c>
      <c r="K1219" s="250"/>
      <c r="L1219" s="250">
        <v>1234238.5899999996</v>
      </c>
      <c r="M1219" s="251">
        <f t="shared" si="54"/>
        <v>0.16287790895729359</v>
      </c>
      <c r="N1219" s="251">
        <f t="shared" si="55"/>
        <v>0.34418634575574986</v>
      </c>
      <c r="O1219" s="250">
        <v>1317064.3800000004</v>
      </c>
      <c r="P1219" s="251">
        <f t="shared" si="56"/>
        <v>6.7106790106117781E-2</v>
      </c>
      <c r="Q1219" s="251" t="s">
        <v>805</v>
      </c>
      <c r="R1219" s="258"/>
      <c r="S1219" s="258" t="s">
        <v>806</v>
      </c>
      <c r="T1219" s="258" t="s">
        <v>807</v>
      </c>
      <c r="U1219" s="282" t="s">
        <v>823</v>
      </c>
      <c r="V1219" s="285">
        <v>824</v>
      </c>
      <c r="W1219" s="286" t="s">
        <v>815</v>
      </c>
      <c r="X1219" s="286" t="s">
        <v>816</v>
      </c>
      <c r="Y1219" s="257"/>
    </row>
    <row r="1220" spans="1:25" ht="12.75" customHeight="1" x14ac:dyDescent="0.2">
      <c r="A1220" s="229" t="s">
        <v>705</v>
      </c>
      <c r="B1220" s="247"/>
      <c r="C1220" s="280">
        <v>1207</v>
      </c>
      <c r="D1220" s="249" t="s">
        <v>3284</v>
      </c>
      <c r="E1220" s="249" t="s">
        <v>3285</v>
      </c>
      <c r="F1220" s="249" t="s">
        <v>855</v>
      </c>
      <c r="G1220" s="297" t="s">
        <v>707</v>
      </c>
      <c r="H1220" s="250">
        <v>0</v>
      </c>
      <c r="I1220" s="250"/>
      <c r="J1220" s="250">
        <v>0</v>
      </c>
      <c r="K1220" s="250"/>
      <c r="L1220" s="250">
        <v>0</v>
      </c>
      <c r="M1220" s="251" t="str">
        <f t="shared" si="54"/>
        <v>NA</v>
      </c>
      <c r="N1220" s="251" t="str">
        <f t="shared" si="55"/>
        <v>NA</v>
      </c>
      <c r="O1220" s="250">
        <v>0</v>
      </c>
      <c r="P1220" s="251" t="str">
        <f t="shared" si="56"/>
        <v>NA</v>
      </c>
      <c r="Q1220" s="298" t="s">
        <v>848</v>
      </c>
      <c r="R1220" s="299" t="s">
        <v>849</v>
      </c>
      <c r="S1220" s="299" t="s">
        <v>832</v>
      </c>
      <c r="T1220" s="299" t="s">
        <v>832</v>
      </c>
      <c r="U1220" s="299" t="s">
        <v>832</v>
      </c>
      <c r="V1220" s="299" t="s">
        <v>832</v>
      </c>
      <c r="W1220" s="299" t="s">
        <v>832</v>
      </c>
      <c r="X1220" s="299" t="s">
        <v>832</v>
      </c>
      <c r="Y1220" s="257"/>
    </row>
    <row r="1221" spans="1:25" ht="12.75" customHeight="1" x14ac:dyDescent="0.2">
      <c r="A1221" s="229" t="s">
        <v>705</v>
      </c>
      <c r="B1221" s="247"/>
      <c r="C1221" s="280">
        <v>1208</v>
      </c>
      <c r="D1221" s="249" t="s">
        <v>3286</v>
      </c>
      <c r="E1221" s="249" t="s">
        <v>3287</v>
      </c>
      <c r="F1221" s="249" t="s">
        <v>886</v>
      </c>
      <c r="G1221" s="281" t="s">
        <v>813</v>
      </c>
      <c r="H1221" s="250">
        <v>81787.23000000001</v>
      </c>
      <c r="I1221" s="250"/>
      <c r="J1221" s="250">
        <v>63734.036000000007</v>
      </c>
      <c r="K1221" s="250"/>
      <c r="L1221" s="250">
        <v>71988.67</v>
      </c>
      <c r="M1221" s="251">
        <f t="shared" si="54"/>
        <v>0.22073365242960302</v>
      </c>
      <c r="N1221" s="251">
        <f t="shared" si="55"/>
        <v>0.12951688796234387</v>
      </c>
      <c r="O1221" s="250">
        <v>75744.59</v>
      </c>
      <c r="P1221" s="251">
        <f t="shared" si="56"/>
        <v>5.2173765677293364E-2</v>
      </c>
      <c r="Q1221" s="251" t="s">
        <v>805</v>
      </c>
      <c r="R1221" s="258"/>
      <c r="S1221" s="258" t="s">
        <v>806</v>
      </c>
      <c r="T1221" s="258" t="s">
        <v>807</v>
      </c>
      <c r="U1221" s="282" t="s">
        <v>823</v>
      </c>
      <c r="V1221" s="285">
        <v>805</v>
      </c>
      <c r="W1221" s="286" t="s">
        <v>824</v>
      </c>
      <c r="X1221" s="286" t="s">
        <v>824</v>
      </c>
      <c r="Y1221" s="257"/>
    </row>
    <row r="1222" spans="1:25" ht="12.75" customHeight="1" x14ac:dyDescent="0.2">
      <c r="B1222" s="247"/>
      <c r="C1222" s="280">
        <v>1209</v>
      </c>
      <c r="D1222" s="249" t="s">
        <v>3288</v>
      </c>
      <c r="E1222" s="249" t="s">
        <v>3289</v>
      </c>
      <c r="F1222" s="249" t="s">
        <v>812</v>
      </c>
      <c r="G1222" s="281" t="s">
        <v>813</v>
      </c>
      <c r="H1222" s="250">
        <v>6797.84</v>
      </c>
      <c r="I1222" s="250"/>
      <c r="J1222" s="250">
        <v>6511.9367000000002</v>
      </c>
      <c r="K1222" s="250"/>
      <c r="L1222" s="250">
        <v>8616.86</v>
      </c>
      <c r="M1222" s="251">
        <f t="shared" si="54"/>
        <v>4.2057962529273997E-2</v>
      </c>
      <c r="N1222" s="251">
        <f t="shared" si="55"/>
        <v>0.32324074956072596</v>
      </c>
      <c r="O1222" s="250">
        <v>8961.61</v>
      </c>
      <c r="P1222" s="251">
        <f t="shared" si="56"/>
        <v>4.0008773497538543E-2</v>
      </c>
      <c r="Q1222" s="251" t="s">
        <v>805</v>
      </c>
      <c r="R1222" s="258"/>
      <c r="S1222" s="258" t="s">
        <v>806</v>
      </c>
      <c r="T1222" s="258" t="s">
        <v>807</v>
      </c>
      <c r="U1222" s="282" t="s">
        <v>814</v>
      </c>
      <c r="V1222" s="285">
        <v>24</v>
      </c>
      <c r="W1222" s="286" t="s">
        <v>816</v>
      </c>
      <c r="X1222" s="286" t="s">
        <v>824</v>
      </c>
      <c r="Y1222" s="257"/>
    </row>
    <row r="1223" spans="1:25" ht="12.75" customHeight="1" x14ac:dyDescent="0.2">
      <c r="A1223" s="229" t="s">
        <v>705</v>
      </c>
      <c r="B1223" s="247"/>
      <c r="C1223" s="280">
        <v>1210</v>
      </c>
      <c r="D1223" s="249" t="s">
        <v>3290</v>
      </c>
      <c r="E1223" s="249" t="s">
        <v>3291</v>
      </c>
      <c r="F1223" s="249" t="s">
        <v>1522</v>
      </c>
      <c r="G1223" s="281" t="s">
        <v>813</v>
      </c>
      <c r="H1223" s="250">
        <v>1445966.91</v>
      </c>
      <c r="I1223" s="250"/>
      <c r="J1223" s="250">
        <v>1347908.7294999999</v>
      </c>
      <c r="K1223" s="250"/>
      <c r="L1223" s="250">
        <v>1109574.4699999997</v>
      </c>
      <c r="M1223" s="251">
        <f t="shared" si="54"/>
        <v>6.781495470045025E-2</v>
      </c>
      <c r="N1223" s="251">
        <f t="shared" si="55"/>
        <v>0.17681780248460077</v>
      </c>
      <c r="O1223" s="250">
        <v>1289426.2899999998</v>
      </c>
      <c r="P1223" s="251">
        <f t="shared" si="56"/>
        <v>0.16209080585641097</v>
      </c>
      <c r="Q1223" s="251" t="s">
        <v>805</v>
      </c>
      <c r="R1223" s="258"/>
      <c r="S1223" s="258" t="s">
        <v>925</v>
      </c>
      <c r="T1223" s="258" t="s">
        <v>908</v>
      </c>
      <c r="U1223" s="282" t="s">
        <v>823</v>
      </c>
      <c r="V1223" s="285">
        <v>1194</v>
      </c>
      <c r="W1223" s="286" t="s">
        <v>816</v>
      </c>
      <c r="X1223" s="286" t="s">
        <v>824</v>
      </c>
      <c r="Y1223" s="257"/>
    </row>
    <row r="1224" spans="1:25" ht="12.75" customHeight="1" x14ac:dyDescent="0.2">
      <c r="A1224" s="229" t="s">
        <v>705</v>
      </c>
      <c r="B1224" s="247"/>
      <c r="C1224" s="280">
        <v>1211</v>
      </c>
      <c r="D1224" s="249" t="s">
        <v>3292</v>
      </c>
      <c r="E1224" s="249" t="s">
        <v>3293</v>
      </c>
      <c r="F1224" s="249" t="s">
        <v>1522</v>
      </c>
      <c r="G1224" s="281" t="s">
        <v>813</v>
      </c>
      <c r="H1224" s="250">
        <v>104955.95000000001</v>
      </c>
      <c r="I1224" s="250"/>
      <c r="J1224" s="250">
        <v>143846.65669999999</v>
      </c>
      <c r="K1224" s="250"/>
      <c r="L1224" s="250">
        <v>178930.25999999998</v>
      </c>
      <c r="M1224" s="251">
        <f t="shared" si="54"/>
        <v>0.37054313452453125</v>
      </c>
      <c r="N1224" s="251">
        <f t="shared" si="55"/>
        <v>0.24389585482802528</v>
      </c>
      <c r="O1224" s="250">
        <v>193248.97000000003</v>
      </c>
      <c r="P1224" s="251">
        <f t="shared" si="56"/>
        <v>8.0023971350625944E-2</v>
      </c>
      <c r="Q1224" s="251" t="s">
        <v>805</v>
      </c>
      <c r="R1224" s="258"/>
      <c r="S1224" s="258" t="s">
        <v>806</v>
      </c>
      <c r="T1224" s="258" t="s">
        <v>807</v>
      </c>
      <c r="U1224" s="282" t="s">
        <v>814</v>
      </c>
      <c r="V1224" s="285">
        <v>405</v>
      </c>
      <c r="W1224" s="286" t="s">
        <v>816</v>
      </c>
      <c r="X1224" s="286" t="s">
        <v>816</v>
      </c>
      <c r="Y1224" s="257"/>
    </row>
    <row r="1225" spans="1:25" ht="12.75" customHeight="1" x14ac:dyDescent="0.2">
      <c r="A1225" s="229" t="s">
        <v>705</v>
      </c>
      <c r="B1225" s="247"/>
      <c r="C1225" s="280">
        <v>1212</v>
      </c>
      <c r="D1225" s="249" t="s">
        <v>3294</v>
      </c>
      <c r="E1225" s="249" t="s">
        <v>3295</v>
      </c>
      <c r="F1225" s="249" t="s">
        <v>852</v>
      </c>
      <c r="G1225" s="297" t="s">
        <v>707</v>
      </c>
      <c r="H1225" s="250">
        <v>0</v>
      </c>
      <c r="I1225" s="250"/>
      <c r="J1225" s="250">
        <v>0</v>
      </c>
      <c r="K1225" s="250"/>
      <c r="L1225" s="250">
        <v>0</v>
      </c>
      <c r="M1225" s="251" t="str">
        <f t="shared" si="54"/>
        <v>NA</v>
      </c>
      <c r="N1225" s="251" t="str">
        <f t="shared" si="55"/>
        <v>NA</v>
      </c>
      <c r="O1225" s="250">
        <v>0</v>
      </c>
      <c r="P1225" s="251" t="str">
        <f t="shared" si="56"/>
        <v>NA</v>
      </c>
      <c r="Q1225" s="298" t="s">
        <v>848</v>
      </c>
      <c r="R1225" s="299" t="s">
        <v>849</v>
      </c>
      <c r="S1225" s="299" t="s">
        <v>832</v>
      </c>
      <c r="T1225" s="299" t="s">
        <v>832</v>
      </c>
      <c r="U1225" s="299" t="s">
        <v>832</v>
      </c>
      <c r="V1225" s="299" t="s">
        <v>832</v>
      </c>
      <c r="W1225" s="299" t="s">
        <v>832</v>
      </c>
      <c r="X1225" s="299" t="s">
        <v>832</v>
      </c>
      <c r="Y1225" s="257"/>
    </row>
    <row r="1226" spans="1:25" ht="12.75" customHeight="1" x14ac:dyDescent="0.2">
      <c r="A1226" s="229" t="s">
        <v>705</v>
      </c>
      <c r="B1226" s="247"/>
      <c r="C1226" s="280">
        <v>1213</v>
      </c>
      <c r="D1226" s="249" t="s">
        <v>3296</v>
      </c>
      <c r="E1226" s="249" t="s">
        <v>3297</v>
      </c>
      <c r="F1226" s="249" t="s">
        <v>830</v>
      </c>
      <c r="G1226" s="297" t="s">
        <v>707</v>
      </c>
      <c r="H1226" s="250">
        <v>0</v>
      </c>
      <c r="I1226" s="250"/>
      <c r="J1226" s="250">
        <v>0</v>
      </c>
      <c r="K1226" s="250"/>
      <c r="L1226" s="250">
        <v>0</v>
      </c>
      <c r="M1226" s="251" t="str">
        <f t="shared" si="54"/>
        <v>NA</v>
      </c>
      <c r="N1226" s="251" t="str">
        <f t="shared" si="55"/>
        <v>NA</v>
      </c>
      <c r="O1226" s="250">
        <v>0</v>
      </c>
      <c r="P1226" s="251" t="str">
        <f t="shared" si="56"/>
        <v>NA</v>
      </c>
      <c r="Q1226" s="298" t="s">
        <v>848</v>
      </c>
      <c r="R1226" s="299" t="s">
        <v>849</v>
      </c>
      <c r="S1226" s="299" t="s">
        <v>832</v>
      </c>
      <c r="T1226" s="299" t="s">
        <v>832</v>
      </c>
      <c r="U1226" s="299" t="s">
        <v>832</v>
      </c>
      <c r="V1226" s="283" t="s">
        <v>809</v>
      </c>
      <c r="W1226" s="284" t="s">
        <v>809</v>
      </c>
      <c r="X1226" s="284" t="s">
        <v>809</v>
      </c>
      <c r="Y1226" s="257"/>
    </row>
    <row r="1227" spans="1:25" ht="12.75" customHeight="1" x14ac:dyDescent="0.2">
      <c r="A1227" s="229" t="s">
        <v>705</v>
      </c>
      <c r="B1227" s="247"/>
      <c r="C1227" s="280">
        <v>1214</v>
      </c>
      <c r="D1227" s="249" t="s">
        <v>3298</v>
      </c>
      <c r="E1227" s="249" t="s">
        <v>3297</v>
      </c>
      <c r="F1227" s="249" t="s">
        <v>877</v>
      </c>
      <c r="G1227" s="281" t="s">
        <v>813</v>
      </c>
      <c r="H1227" s="250">
        <v>37847.160000000003</v>
      </c>
      <c r="I1227" s="250"/>
      <c r="J1227" s="250">
        <v>35568.426999999996</v>
      </c>
      <c r="K1227" s="250"/>
      <c r="L1227" s="250">
        <v>40051.440000000002</v>
      </c>
      <c r="M1227" s="251">
        <f t="shared" si="54"/>
        <v>6.0208824123131229E-2</v>
      </c>
      <c r="N1227" s="251">
        <f t="shared" si="55"/>
        <v>0.12603911328437456</v>
      </c>
      <c r="O1227" s="250">
        <v>41639</v>
      </c>
      <c r="P1227" s="251">
        <f t="shared" si="56"/>
        <v>3.963802549920796E-2</v>
      </c>
      <c r="Q1227" s="251" t="s">
        <v>805</v>
      </c>
      <c r="R1227" s="258"/>
      <c r="S1227" s="258" t="s">
        <v>806</v>
      </c>
      <c r="T1227" s="258" t="s">
        <v>807</v>
      </c>
      <c r="U1227" s="282" t="s">
        <v>823</v>
      </c>
      <c r="V1227" s="285">
        <v>826</v>
      </c>
      <c r="W1227" s="286" t="s">
        <v>824</v>
      </c>
      <c r="X1227" s="286" t="s">
        <v>824</v>
      </c>
      <c r="Y1227" s="257"/>
    </row>
    <row r="1228" spans="1:25" ht="12.75" customHeight="1" x14ac:dyDescent="0.2">
      <c r="A1228" s="229" t="s">
        <v>705</v>
      </c>
      <c r="B1228" s="247"/>
      <c r="C1228" s="287">
        <v>1215</v>
      </c>
      <c r="D1228" s="324" t="s">
        <v>3299</v>
      </c>
      <c r="E1228" s="324" t="s">
        <v>3300</v>
      </c>
      <c r="F1228" s="324" t="s">
        <v>1503</v>
      </c>
      <c r="G1228" s="289" t="s">
        <v>707</v>
      </c>
      <c r="H1228" s="290">
        <v>0</v>
      </c>
      <c r="I1228" s="290"/>
      <c r="J1228" s="290">
        <v>0</v>
      </c>
      <c r="K1228" s="290"/>
      <c r="L1228" s="290">
        <v>0</v>
      </c>
      <c r="M1228" s="291" t="str">
        <f t="shared" si="54"/>
        <v>NA</v>
      </c>
      <c r="N1228" s="291" t="str">
        <f t="shared" si="55"/>
        <v>NA</v>
      </c>
      <c r="O1228" s="290">
        <v>0</v>
      </c>
      <c r="P1228" s="291" t="str">
        <f t="shared" si="56"/>
        <v>NA</v>
      </c>
      <c r="Q1228" s="291" t="s">
        <v>707</v>
      </c>
      <c r="R1228" s="292" t="s">
        <v>831</v>
      </c>
      <c r="S1228" s="293" t="s">
        <v>832</v>
      </c>
      <c r="T1228" s="293" t="s">
        <v>832</v>
      </c>
      <c r="U1228" s="293" t="s">
        <v>832</v>
      </c>
      <c r="V1228" s="294" t="s">
        <v>809</v>
      </c>
      <c r="W1228" s="295" t="s">
        <v>809</v>
      </c>
      <c r="X1228" s="295" t="s">
        <v>809</v>
      </c>
      <c r="Y1228" s="257"/>
    </row>
    <row r="1229" spans="1:25" ht="12.75" customHeight="1" x14ac:dyDescent="0.2">
      <c r="A1229" s="229" t="s">
        <v>705</v>
      </c>
      <c r="B1229" s="247"/>
      <c r="C1229" s="280">
        <v>1216</v>
      </c>
      <c r="D1229" s="249" t="s">
        <v>3301</v>
      </c>
      <c r="E1229" s="249" t="s">
        <v>3302</v>
      </c>
      <c r="F1229" s="249" t="s">
        <v>858</v>
      </c>
      <c r="G1229" s="281" t="s">
        <v>813</v>
      </c>
      <c r="H1229" s="250">
        <v>54526.55999999999</v>
      </c>
      <c r="I1229" s="250"/>
      <c r="J1229" s="250">
        <v>46924.128599999996</v>
      </c>
      <c r="K1229" s="250"/>
      <c r="L1229" s="250">
        <v>60886.889999999992</v>
      </c>
      <c r="M1229" s="251">
        <f t="shared" si="54"/>
        <v>0.13942620623784072</v>
      </c>
      <c r="N1229" s="251">
        <f t="shared" si="55"/>
        <v>0.2975603770721913</v>
      </c>
      <c r="O1229" s="250">
        <v>64437.120000000003</v>
      </c>
      <c r="P1229" s="251">
        <f t="shared" si="56"/>
        <v>5.830861126262174E-2</v>
      </c>
      <c r="Q1229" s="251" t="s">
        <v>805</v>
      </c>
      <c r="R1229" s="258"/>
      <c r="S1229" s="258" t="s">
        <v>904</v>
      </c>
      <c r="T1229" s="258" t="s">
        <v>807</v>
      </c>
      <c r="U1229" s="282" t="s">
        <v>814</v>
      </c>
      <c r="V1229" s="285">
        <v>106</v>
      </c>
      <c r="W1229" s="286" t="s">
        <v>824</v>
      </c>
      <c r="X1229" s="286" t="s">
        <v>824</v>
      </c>
      <c r="Y1229" s="257"/>
    </row>
    <row r="1230" spans="1:25" ht="12.75" customHeight="1" x14ac:dyDescent="0.2">
      <c r="A1230" s="229" t="s">
        <v>705</v>
      </c>
      <c r="B1230" s="247"/>
      <c r="C1230" s="280">
        <v>1217</v>
      </c>
      <c r="D1230" s="249" t="s">
        <v>3303</v>
      </c>
      <c r="E1230" s="249" t="s">
        <v>3304</v>
      </c>
      <c r="F1230" s="249" t="s">
        <v>1021</v>
      </c>
      <c r="G1230" s="281" t="s">
        <v>813</v>
      </c>
      <c r="H1230" s="250">
        <v>25410.15</v>
      </c>
      <c r="I1230" s="250"/>
      <c r="J1230" s="250">
        <v>24341.495699999999</v>
      </c>
      <c r="K1230" s="250"/>
      <c r="L1230" s="250">
        <v>49496.92</v>
      </c>
      <c r="M1230" s="251">
        <f t="shared" ref="M1230:M1293" si="57">IF(H1230&gt;0,ABS((J1230-H1230)/H1230),"NA")</f>
        <v>4.2056198015360077E-2</v>
      </c>
      <c r="N1230" s="251">
        <f t="shared" ref="N1230:N1293" si="58">IF(J1230&gt;0,ABS((L1230-J1230)/J1230),"NA")</f>
        <v>1.0334379041465394</v>
      </c>
      <c r="O1230" s="250">
        <v>53125.81</v>
      </c>
      <c r="P1230" s="251">
        <f t="shared" ref="P1230:P1293" si="59">IF(L1230&gt;0,ABS((O1230-L1230)/L1230),"NA")</f>
        <v>7.3315470942434388E-2</v>
      </c>
      <c r="Q1230" s="251" t="s">
        <v>805</v>
      </c>
      <c r="R1230" s="258"/>
      <c r="S1230" s="258" t="s">
        <v>806</v>
      </c>
      <c r="T1230" s="258" t="s">
        <v>807</v>
      </c>
      <c r="U1230" s="282" t="s">
        <v>814</v>
      </c>
      <c r="V1230" s="283" t="s">
        <v>809</v>
      </c>
      <c r="W1230" s="284" t="s">
        <v>809</v>
      </c>
      <c r="X1230" s="284" t="s">
        <v>809</v>
      </c>
      <c r="Y1230" s="257"/>
    </row>
    <row r="1231" spans="1:25" ht="12.75" customHeight="1" x14ac:dyDescent="0.2">
      <c r="A1231" s="229" t="s">
        <v>705</v>
      </c>
      <c r="B1231" s="247"/>
      <c r="C1231" s="280">
        <v>1218</v>
      </c>
      <c r="D1231" s="249" t="s">
        <v>3305</v>
      </c>
      <c r="E1231" s="249" t="s">
        <v>3306</v>
      </c>
      <c r="F1231" s="249" t="s">
        <v>877</v>
      </c>
      <c r="G1231" s="281" t="s">
        <v>813</v>
      </c>
      <c r="H1231" s="250">
        <v>98381.51</v>
      </c>
      <c r="I1231" s="250"/>
      <c r="J1231" s="250">
        <v>120024.78610000001</v>
      </c>
      <c r="K1231" s="250"/>
      <c r="L1231" s="250">
        <v>104073.4</v>
      </c>
      <c r="M1231" s="251">
        <f t="shared" si="57"/>
        <v>0.2199933310639369</v>
      </c>
      <c r="N1231" s="251">
        <f t="shared" si="58"/>
        <v>0.13290076673588019</v>
      </c>
      <c r="O1231" s="250">
        <v>116503.93</v>
      </c>
      <c r="P1231" s="251">
        <f t="shared" si="59"/>
        <v>0.1194400298251042</v>
      </c>
      <c r="Q1231" s="251" t="s">
        <v>805</v>
      </c>
      <c r="R1231" s="258"/>
      <c r="S1231" s="258" t="s">
        <v>806</v>
      </c>
      <c r="T1231" s="258" t="s">
        <v>807</v>
      </c>
      <c r="U1231" s="282" t="s">
        <v>823</v>
      </c>
      <c r="V1231" s="285">
        <v>826</v>
      </c>
      <c r="W1231" s="286" t="s">
        <v>816</v>
      </c>
      <c r="X1231" s="286" t="s">
        <v>824</v>
      </c>
      <c r="Y1231" s="257"/>
    </row>
    <row r="1232" spans="1:25" ht="12.75" customHeight="1" x14ac:dyDescent="0.2">
      <c r="A1232" s="229" t="s">
        <v>705</v>
      </c>
      <c r="B1232" s="247"/>
      <c r="C1232" s="280">
        <v>1219</v>
      </c>
      <c r="D1232" s="249" t="s">
        <v>3307</v>
      </c>
      <c r="E1232" s="249" t="s">
        <v>3308</v>
      </c>
      <c r="F1232" s="249" t="s">
        <v>1109</v>
      </c>
      <c r="G1232" s="281" t="s">
        <v>813</v>
      </c>
      <c r="H1232" s="250">
        <v>77550.64</v>
      </c>
      <c r="I1232" s="250"/>
      <c r="J1232" s="290">
        <v>0</v>
      </c>
      <c r="K1232" s="290"/>
      <c r="L1232" s="250">
        <v>79406.150000000009</v>
      </c>
      <c r="M1232" s="291">
        <f t="shared" si="57"/>
        <v>1</v>
      </c>
      <c r="N1232" s="251" t="str">
        <f t="shared" si="58"/>
        <v>NA</v>
      </c>
      <c r="O1232" s="250">
        <v>86501.75999999998</v>
      </c>
      <c r="P1232" s="251">
        <f t="shared" si="59"/>
        <v>8.9358443898866408E-2</v>
      </c>
      <c r="Q1232" s="251" t="s">
        <v>707</v>
      </c>
      <c r="R1232" s="258"/>
      <c r="S1232" s="299" t="s">
        <v>832</v>
      </c>
      <c r="T1232" s="299" t="s">
        <v>832</v>
      </c>
      <c r="U1232" s="282" t="s">
        <v>814</v>
      </c>
      <c r="V1232" s="283" t="s">
        <v>809</v>
      </c>
      <c r="W1232" s="284" t="s">
        <v>809</v>
      </c>
      <c r="X1232" s="284" t="s">
        <v>809</v>
      </c>
      <c r="Y1232" s="257"/>
    </row>
    <row r="1233" spans="1:25" ht="12.75" customHeight="1" x14ac:dyDescent="0.2">
      <c r="A1233" s="229" t="s">
        <v>705</v>
      </c>
      <c r="B1233" s="247"/>
      <c r="C1233" s="280">
        <v>1220</v>
      </c>
      <c r="D1233" s="249" t="s">
        <v>3309</v>
      </c>
      <c r="E1233" s="249" t="s">
        <v>3310</v>
      </c>
      <c r="F1233" s="249" t="s">
        <v>1374</v>
      </c>
      <c r="G1233" s="281" t="s">
        <v>813</v>
      </c>
      <c r="H1233" s="250">
        <v>12063.140000000001</v>
      </c>
      <c r="I1233" s="250"/>
      <c r="J1233" s="250">
        <v>31324.512999999999</v>
      </c>
      <c r="K1233" s="250"/>
      <c r="L1233" s="250">
        <v>56062.950000000004</v>
      </c>
      <c r="M1233" s="251">
        <f t="shared" si="57"/>
        <v>1.5967130448622828</v>
      </c>
      <c r="N1233" s="251">
        <f t="shared" si="58"/>
        <v>0.78974689885841187</v>
      </c>
      <c r="O1233" s="250">
        <v>58907.91</v>
      </c>
      <c r="P1233" s="251">
        <f t="shared" si="59"/>
        <v>5.0745813411531122E-2</v>
      </c>
      <c r="Q1233" s="251" t="s">
        <v>805</v>
      </c>
      <c r="R1233" s="258"/>
      <c r="S1233" s="258" t="s">
        <v>904</v>
      </c>
      <c r="T1233" s="258" t="s">
        <v>807</v>
      </c>
      <c r="U1233" s="282" t="s">
        <v>814</v>
      </c>
      <c r="V1233" s="285">
        <v>106</v>
      </c>
      <c r="W1233" s="286" t="s">
        <v>824</v>
      </c>
      <c r="X1233" s="286" t="s">
        <v>824</v>
      </c>
      <c r="Y1233" s="257"/>
    </row>
    <row r="1234" spans="1:25" ht="12.75" customHeight="1" x14ac:dyDescent="0.2">
      <c r="A1234" s="229" t="s">
        <v>705</v>
      </c>
      <c r="B1234" s="247"/>
      <c r="C1234" s="280">
        <v>1221</v>
      </c>
      <c r="D1234" s="249" t="s">
        <v>3311</v>
      </c>
      <c r="E1234" s="249" t="s">
        <v>3312</v>
      </c>
      <c r="F1234" s="249" t="s">
        <v>1184</v>
      </c>
      <c r="G1234" s="281" t="s">
        <v>813</v>
      </c>
      <c r="H1234" s="250">
        <v>39998.270000000004</v>
      </c>
      <c r="I1234" s="250"/>
      <c r="J1234" s="250">
        <v>25625.6054</v>
      </c>
      <c r="K1234" s="250"/>
      <c r="L1234" s="250">
        <v>14110.97</v>
      </c>
      <c r="M1234" s="251">
        <f t="shared" si="57"/>
        <v>0.35933215611575209</v>
      </c>
      <c r="N1234" s="251">
        <f t="shared" si="58"/>
        <v>0.44934100952011075</v>
      </c>
      <c r="O1234" s="250">
        <v>14285.89</v>
      </c>
      <c r="P1234" s="251">
        <f t="shared" si="59"/>
        <v>1.239602947210575E-2</v>
      </c>
      <c r="Q1234" s="251" t="s">
        <v>805</v>
      </c>
      <c r="R1234" s="258"/>
      <c r="S1234" s="258" t="s">
        <v>904</v>
      </c>
      <c r="T1234" s="258" t="s">
        <v>807</v>
      </c>
      <c r="U1234" s="282" t="s">
        <v>814</v>
      </c>
      <c r="V1234" s="285">
        <v>106</v>
      </c>
      <c r="W1234" s="286" t="s">
        <v>824</v>
      </c>
      <c r="X1234" s="286" t="s">
        <v>824</v>
      </c>
      <c r="Y1234" s="257"/>
    </row>
    <row r="1235" spans="1:25" ht="12.75" customHeight="1" x14ac:dyDescent="0.2">
      <c r="A1235" s="229" t="s">
        <v>705</v>
      </c>
      <c r="B1235" s="247"/>
      <c r="C1235" s="280">
        <v>1222</v>
      </c>
      <c r="D1235" s="249" t="s">
        <v>3313</v>
      </c>
      <c r="E1235" s="249" t="s">
        <v>3314</v>
      </c>
      <c r="F1235" s="249" t="s">
        <v>803</v>
      </c>
      <c r="G1235" s="281" t="s">
        <v>804</v>
      </c>
      <c r="H1235" s="250">
        <v>345372.53</v>
      </c>
      <c r="I1235" s="250"/>
      <c r="J1235" s="250">
        <v>330847.5123</v>
      </c>
      <c r="K1235" s="250"/>
      <c r="L1235" s="250">
        <v>345375.80999999994</v>
      </c>
      <c r="M1235" s="251">
        <f t="shared" si="57"/>
        <v>4.2056088537209442E-2</v>
      </c>
      <c r="N1235" s="251">
        <f t="shared" si="58"/>
        <v>4.3912367963722894E-2</v>
      </c>
      <c r="O1235" s="250">
        <v>362338.64999999997</v>
      </c>
      <c r="P1235" s="251">
        <f t="shared" si="59"/>
        <v>4.9114151914692664E-2</v>
      </c>
      <c r="Q1235" s="251" t="s">
        <v>805</v>
      </c>
      <c r="R1235" s="258"/>
      <c r="S1235" s="258" t="s">
        <v>925</v>
      </c>
      <c r="T1235" s="299" t="s">
        <v>809</v>
      </c>
      <c r="U1235" s="282" t="s">
        <v>1103</v>
      </c>
      <c r="V1235" s="285">
        <v>805</v>
      </c>
      <c r="W1235" s="286" t="s">
        <v>816</v>
      </c>
      <c r="X1235" s="286" t="s">
        <v>816</v>
      </c>
      <c r="Y1235" s="257"/>
    </row>
    <row r="1236" spans="1:25" ht="12.75" customHeight="1" x14ac:dyDescent="0.2">
      <c r="A1236" s="229" t="s">
        <v>705</v>
      </c>
      <c r="B1236" s="247"/>
      <c r="C1236" s="280">
        <v>1223</v>
      </c>
      <c r="D1236" s="249" t="s">
        <v>3315</v>
      </c>
      <c r="E1236" s="249" t="s">
        <v>3316</v>
      </c>
      <c r="F1236" s="249" t="s">
        <v>847</v>
      </c>
      <c r="G1236" s="297" t="s">
        <v>707</v>
      </c>
      <c r="H1236" s="250">
        <v>0</v>
      </c>
      <c r="I1236" s="250"/>
      <c r="J1236" s="250">
        <v>0</v>
      </c>
      <c r="K1236" s="250"/>
      <c r="L1236" s="250">
        <v>0</v>
      </c>
      <c r="M1236" s="251" t="str">
        <f t="shared" si="57"/>
        <v>NA</v>
      </c>
      <c r="N1236" s="251" t="str">
        <f t="shared" si="58"/>
        <v>NA</v>
      </c>
      <c r="O1236" s="250">
        <v>0</v>
      </c>
      <c r="P1236" s="251" t="str">
        <f t="shared" si="59"/>
        <v>NA</v>
      </c>
      <c r="Q1236" s="298" t="s">
        <v>848</v>
      </c>
      <c r="R1236" s="299" t="s">
        <v>849</v>
      </c>
      <c r="S1236" s="299" t="s">
        <v>832</v>
      </c>
      <c r="T1236" s="299" t="s">
        <v>832</v>
      </c>
      <c r="U1236" s="299" t="s">
        <v>832</v>
      </c>
      <c r="V1236" s="299" t="s">
        <v>832</v>
      </c>
      <c r="W1236" s="299" t="s">
        <v>832</v>
      </c>
      <c r="X1236" s="299" t="s">
        <v>832</v>
      </c>
      <c r="Y1236" s="257"/>
    </row>
    <row r="1237" spans="1:25" ht="12.75" customHeight="1" x14ac:dyDescent="0.2">
      <c r="A1237" s="229" t="s">
        <v>705</v>
      </c>
      <c r="B1237" s="247"/>
      <c r="C1237" s="280">
        <v>1224</v>
      </c>
      <c r="D1237" s="249" t="s">
        <v>3317</v>
      </c>
      <c r="E1237" s="249" t="s">
        <v>3318</v>
      </c>
      <c r="F1237" s="249" t="s">
        <v>886</v>
      </c>
      <c r="G1237" s="281"/>
      <c r="H1237" s="250">
        <v>281971.30000000005</v>
      </c>
      <c r="I1237" s="250"/>
      <c r="J1237" s="250">
        <v>272968.51180000004</v>
      </c>
      <c r="K1237" s="250"/>
      <c r="L1237" s="250">
        <v>329946.55</v>
      </c>
      <c r="M1237" s="251">
        <f t="shared" si="57"/>
        <v>3.1928030264073003E-2</v>
      </c>
      <c r="N1237" s="251">
        <f t="shared" si="58"/>
        <v>0.20873483840417062</v>
      </c>
      <c r="O1237" s="250">
        <v>351970.64000000007</v>
      </c>
      <c r="P1237" s="251">
        <f t="shared" si="59"/>
        <v>6.6750478221397028E-2</v>
      </c>
      <c r="Q1237" s="251" t="s">
        <v>805</v>
      </c>
      <c r="R1237" s="258"/>
      <c r="S1237" s="258" t="s">
        <v>925</v>
      </c>
      <c r="T1237" s="258" t="s">
        <v>908</v>
      </c>
      <c r="U1237" s="282" t="s">
        <v>1092</v>
      </c>
      <c r="V1237" s="285">
        <v>5775</v>
      </c>
      <c r="W1237" s="286" t="s">
        <v>816</v>
      </c>
      <c r="X1237" s="286" t="s">
        <v>824</v>
      </c>
      <c r="Y1237" s="257"/>
    </row>
    <row r="1238" spans="1:25" ht="12.75" customHeight="1" x14ac:dyDescent="0.2">
      <c r="A1238" s="229" t="s">
        <v>705</v>
      </c>
      <c r="B1238" s="247"/>
      <c r="C1238" s="318">
        <v>1225</v>
      </c>
      <c r="D1238" s="319" t="s">
        <v>988</v>
      </c>
      <c r="E1238" s="319" t="s">
        <v>988</v>
      </c>
      <c r="F1238" s="319"/>
      <c r="G1238" s="320" t="s">
        <v>707</v>
      </c>
      <c r="H1238" s="321">
        <v>0</v>
      </c>
      <c r="I1238" s="321"/>
      <c r="J1238" s="321">
        <v>0</v>
      </c>
      <c r="K1238" s="321"/>
      <c r="L1238" s="321">
        <v>0</v>
      </c>
      <c r="M1238" s="322" t="str">
        <f t="shared" si="57"/>
        <v>NA</v>
      </c>
      <c r="N1238" s="322" t="str">
        <f t="shared" si="58"/>
        <v>NA</v>
      </c>
      <c r="O1238" s="321">
        <v>0</v>
      </c>
      <c r="P1238" s="322" t="str">
        <f t="shared" si="59"/>
        <v>NA</v>
      </c>
      <c r="Q1238" s="322" t="s">
        <v>707</v>
      </c>
      <c r="R1238" s="323" t="s">
        <v>989</v>
      </c>
      <c r="S1238" s="323" t="s">
        <v>809</v>
      </c>
      <c r="T1238" s="323" t="s">
        <v>809</v>
      </c>
      <c r="U1238" s="323" t="s">
        <v>989</v>
      </c>
      <c r="V1238" s="323" t="s">
        <v>989</v>
      </c>
      <c r="W1238" s="323" t="s">
        <v>989</v>
      </c>
      <c r="X1238" s="323" t="s">
        <v>989</v>
      </c>
      <c r="Y1238" s="257"/>
    </row>
    <row r="1239" spans="1:25" ht="12.75" customHeight="1" x14ac:dyDescent="0.2">
      <c r="A1239" s="229" t="s">
        <v>705</v>
      </c>
      <c r="B1239" s="247"/>
      <c r="C1239" s="280">
        <v>1226</v>
      </c>
      <c r="D1239" s="249" t="s">
        <v>3319</v>
      </c>
      <c r="E1239" s="249" t="s">
        <v>3320</v>
      </c>
      <c r="F1239" s="249" t="s">
        <v>886</v>
      </c>
      <c r="G1239" s="281"/>
      <c r="H1239" s="250">
        <v>0</v>
      </c>
      <c r="I1239" s="250"/>
      <c r="J1239" s="250">
        <v>116702.31299999999</v>
      </c>
      <c r="K1239" s="250"/>
      <c r="L1239" s="250">
        <v>121827.04000000001</v>
      </c>
      <c r="M1239" s="251" t="str">
        <f t="shared" si="57"/>
        <v>NA</v>
      </c>
      <c r="N1239" s="251">
        <f t="shared" si="58"/>
        <v>4.3912814307288099E-2</v>
      </c>
      <c r="O1239" s="250">
        <v>126526.54</v>
      </c>
      <c r="P1239" s="251">
        <f t="shared" si="59"/>
        <v>3.8575180025715021E-2</v>
      </c>
      <c r="Q1239" s="251" t="s">
        <v>805</v>
      </c>
      <c r="R1239" s="258"/>
      <c r="S1239" s="258" t="s">
        <v>840</v>
      </c>
      <c r="T1239" s="258" t="s">
        <v>841</v>
      </c>
      <c r="U1239" s="282" t="s">
        <v>841</v>
      </c>
      <c r="V1239" s="283" t="s">
        <v>809</v>
      </c>
      <c r="W1239" s="284" t="s">
        <v>809</v>
      </c>
      <c r="X1239" s="284" t="s">
        <v>809</v>
      </c>
      <c r="Y1239" s="257"/>
    </row>
    <row r="1240" spans="1:25" ht="12.75" customHeight="1" x14ac:dyDescent="0.2">
      <c r="A1240" s="229" t="s">
        <v>705</v>
      </c>
      <c r="B1240" s="247"/>
      <c r="C1240" s="280">
        <v>1227</v>
      </c>
      <c r="D1240" s="249" t="s">
        <v>3321</v>
      </c>
      <c r="E1240" s="249" t="s">
        <v>3322</v>
      </c>
      <c r="F1240" s="249" t="s">
        <v>877</v>
      </c>
      <c r="G1240" s="281" t="s">
        <v>813</v>
      </c>
      <c r="H1240" s="250">
        <v>48400.04</v>
      </c>
      <c r="I1240" s="250"/>
      <c r="J1240" s="250">
        <v>46364.520399999994</v>
      </c>
      <c r="K1240" s="250"/>
      <c r="L1240" s="250">
        <v>52693.16</v>
      </c>
      <c r="M1240" s="251">
        <f t="shared" si="57"/>
        <v>4.2056155325491611E-2</v>
      </c>
      <c r="N1240" s="251">
        <f t="shared" si="58"/>
        <v>0.13649746714515806</v>
      </c>
      <c r="O1240" s="250">
        <v>55228.89</v>
      </c>
      <c r="P1240" s="251">
        <f t="shared" si="59"/>
        <v>4.8122564674428249E-2</v>
      </c>
      <c r="Q1240" s="251" t="s">
        <v>805</v>
      </c>
      <c r="R1240" s="258"/>
      <c r="S1240" s="258" t="s">
        <v>806</v>
      </c>
      <c r="T1240" s="258" t="s">
        <v>807</v>
      </c>
      <c r="U1240" s="282" t="s">
        <v>823</v>
      </c>
      <c r="V1240" s="285">
        <v>824</v>
      </c>
      <c r="W1240" s="286" t="s">
        <v>912</v>
      </c>
      <c r="X1240" s="286" t="s">
        <v>815</v>
      </c>
      <c r="Y1240" s="257"/>
    </row>
    <row r="1241" spans="1:25" ht="12.75" customHeight="1" x14ac:dyDescent="0.2">
      <c r="A1241" s="229" t="s">
        <v>705</v>
      </c>
      <c r="B1241" s="247"/>
      <c r="C1241" s="280">
        <v>1228</v>
      </c>
      <c r="D1241" s="249" t="s">
        <v>3323</v>
      </c>
      <c r="E1241" s="249" t="s">
        <v>3324</v>
      </c>
      <c r="F1241" s="249" t="s">
        <v>877</v>
      </c>
      <c r="G1241" s="281" t="s">
        <v>813</v>
      </c>
      <c r="H1241" s="250">
        <v>64465.23000000001</v>
      </c>
      <c r="I1241" s="250"/>
      <c r="J1241" s="250">
        <v>91091.813099999985</v>
      </c>
      <c r="K1241" s="250"/>
      <c r="L1241" s="250">
        <v>63807.22</v>
      </c>
      <c r="M1241" s="251">
        <f t="shared" si="57"/>
        <v>0.41303789810414032</v>
      </c>
      <c r="N1241" s="251">
        <f t="shared" si="58"/>
        <v>0.29952848858159337</v>
      </c>
      <c r="O1241" s="250">
        <v>66872.929999999993</v>
      </c>
      <c r="P1241" s="251">
        <f t="shared" si="59"/>
        <v>4.804644364697274E-2</v>
      </c>
      <c r="Q1241" s="251" t="s">
        <v>805</v>
      </c>
      <c r="R1241" s="258"/>
      <c r="S1241" s="258" t="s">
        <v>806</v>
      </c>
      <c r="T1241" s="258" t="s">
        <v>807</v>
      </c>
      <c r="U1241" s="282" t="s">
        <v>814</v>
      </c>
      <c r="V1241" s="285">
        <v>173</v>
      </c>
      <c r="W1241" s="286" t="s">
        <v>816</v>
      </c>
      <c r="X1241" s="286" t="s">
        <v>816</v>
      </c>
      <c r="Y1241" s="257"/>
    </row>
    <row r="1242" spans="1:25" ht="12.75" customHeight="1" x14ac:dyDescent="0.2">
      <c r="A1242" s="229" t="s">
        <v>705</v>
      </c>
      <c r="B1242" s="247"/>
      <c r="C1242" s="280">
        <v>1229</v>
      </c>
      <c r="D1242" s="249" t="s">
        <v>3325</v>
      </c>
      <c r="E1242" s="249" t="s">
        <v>3326</v>
      </c>
      <c r="F1242" s="249" t="s">
        <v>855</v>
      </c>
      <c r="G1242" s="297" t="s">
        <v>707</v>
      </c>
      <c r="H1242" s="250">
        <v>0</v>
      </c>
      <c r="I1242" s="250"/>
      <c r="J1242" s="250">
        <v>0</v>
      </c>
      <c r="K1242" s="250"/>
      <c r="L1242" s="250">
        <v>0</v>
      </c>
      <c r="M1242" s="251" t="str">
        <f t="shared" si="57"/>
        <v>NA</v>
      </c>
      <c r="N1242" s="251" t="str">
        <f t="shared" si="58"/>
        <v>NA</v>
      </c>
      <c r="O1242" s="250">
        <v>0</v>
      </c>
      <c r="P1242" s="251" t="str">
        <f t="shared" si="59"/>
        <v>NA</v>
      </c>
      <c r="Q1242" s="298" t="s">
        <v>848</v>
      </c>
      <c r="R1242" s="299" t="s">
        <v>849</v>
      </c>
      <c r="S1242" s="299" t="s">
        <v>832</v>
      </c>
      <c r="T1242" s="299" t="s">
        <v>832</v>
      </c>
      <c r="U1242" s="299" t="s">
        <v>832</v>
      </c>
      <c r="V1242" s="299" t="s">
        <v>832</v>
      </c>
      <c r="W1242" s="299" t="s">
        <v>832</v>
      </c>
      <c r="X1242" s="299" t="s">
        <v>832</v>
      </c>
      <c r="Y1242" s="257"/>
    </row>
    <row r="1243" spans="1:25" ht="12.75" customHeight="1" x14ac:dyDescent="0.2">
      <c r="A1243" s="229" t="s">
        <v>705</v>
      </c>
      <c r="B1243" s="247"/>
      <c r="C1243" s="280">
        <v>1230</v>
      </c>
      <c r="D1243" s="249" t="s">
        <v>3327</v>
      </c>
      <c r="E1243" s="249" t="s">
        <v>3328</v>
      </c>
      <c r="F1243" s="249" t="s">
        <v>2375</v>
      </c>
      <c r="G1243" s="281" t="s">
        <v>813</v>
      </c>
      <c r="H1243" s="250">
        <v>79701.739999999991</v>
      </c>
      <c r="I1243" s="250"/>
      <c r="J1243" s="250">
        <v>76349.791599999997</v>
      </c>
      <c r="K1243" s="250"/>
      <c r="L1243" s="250">
        <v>80953.86</v>
      </c>
      <c r="M1243" s="251">
        <f t="shared" si="57"/>
        <v>4.2056150844385506E-2</v>
      </c>
      <c r="N1243" s="251">
        <f t="shared" si="58"/>
        <v>6.0302304741326945E-2</v>
      </c>
      <c r="O1243" s="250">
        <v>86889.03</v>
      </c>
      <c r="P1243" s="251">
        <f t="shared" si="59"/>
        <v>7.3315466365655668E-2</v>
      </c>
      <c r="Q1243" s="251" t="s">
        <v>805</v>
      </c>
      <c r="R1243" s="258"/>
      <c r="S1243" s="258" t="s">
        <v>806</v>
      </c>
      <c r="T1243" s="258" t="s">
        <v>807</v>
      </c>
      <c r="U1243" s="282" t="s">
        <v>814</v>
      </c>
      <c r="V1243" s="283" t="s">
        <v>809</v>
      </c>
      <c r="W1243" s="284" t="s">
        <v>809</v>
      </c>
      <c r="X1243" s="284" t="s">
        <v>809</v>
      </c>
      <c r="Y1243" s="257"/>
    </row>
    <row r="1244" spans="1:25" ht="12.75" customHeight="1" x14ac:dyDescent="0.2">
      <c r="A1244" s="229" t="s">
        <v>705</v>
      </c>
      <c r="B1244" s="247"/>
      <c r="C1244" s="280">
        <v>1231</v>
      </c>
      <c r="D1244" s="249" t="s">
        <v>3329</v>
      </c>
      <c r="E1244" s="249" t="s">
        <v>3330</v>
      </c>
      <c r="F1244" s="249" t="s">
        <v>877</v>
      </c>
      <c r="G1244" s="281"/>
      <c r="H1244" s="250">
        <v>23160.469999999998</v>
      </c>
      <c r="I1244" s="250"/>
      <c r="J1244" s="250">
        <v>21946.032500000001</v>
      </c>
      <c r="K1244" s="250"/>
      <c r="L1244" s="250">
        <v>24794.940000000002</v>
      </c>
      <c r="M1244" s="251">
        <f t="shared" si="57"/>
        <v>5.2435788220187088E-2</v>
      </c>
      <c r="N1244" s="251">
        <f t="shared" si="58"/>
        <v>0.12981423863288277</v>
      </c>
      <c r="O1244" s="250">
        <v>25854.400000000001</v>
      </c>
      <c r="P1244" s="251">
        <f t="shared" si="59"/>
        <v>4.2728879360062942E-2</v>
      </c>
      <c r="Q1244" s="251" t="s">
        <v>805</v>
      </c>
      <c r="R1244" s="258"/>
      <c r="S1244" s="258" t="s">
        <v>806</v>
      </c>
      <c r="T1244" s="258" t="s">
        <v>807</v>
      </c>
      <c r="U1244" s="282" t="s">
        <v>932</v>
      </c>
      <c r="V1244" s="285">
        <v>2057</v>
      </c>
      <c r="W1244" s="286" t="s">
        <v>824</v>
      </c>
      <c r="X1244" s="286" t="s">
        <v>824</v>
      </c>
      <c r="Y1244" s="257"/>
    </row>
    <row r="1245" spans="1:25" ht="12.75" customHeight="1" x14ac:dyDescent="0.2">
      <c r="A1245" s="229" t="s">
        <v>705</v>
      </c>
      <c r="B1245" s="247"/>
      <c r="C1245" s="280">
        <v>1232</v>
      </c>
      <c r="D1245" s="249" t="s">
        <v>3331</v>
      </c>
      <c r="E1245" s="249" t="s">
        <v>3332</v>
      </c>
      <c r="F1245" s="249" t="s">
        <v>852</v>
      </c>
      <c r="G1245" s="297" t="s">
        <v>707</v>
      </c>
      <c r="H1245" s="250">
        <v>0</v>
      </c>
      <c r="I1245" s="250"/>
      <c r="J1245" s="250">
        <v>0</v>
      </c>
      <c r="K1245" s="250"/>
      <c r="L1245" s="250">
        <v>0</v>
      </c>
      <c r="M1245" s="251" t="str">
        <f t="shared" si="57"/>
        <v>NA</v>
      </c>
      <c r="N1245" s="251" t="str">
        <f t="shared" si="58"/>
        <v>NA</v>
      </c>
      <c r="O1245" s="250">
        <v>0</v>
      </c>
      <c r="P1245" s="251" t="str">
        <f t="shared" si="59"/>
        <v>NA</v>
      </c>
      <c r="Q1245" s="298" t="s">
        <v>848</v>
      </c>
      <c r="R1245" s="299" t="s">
        <v>849</v>
      </c>
      <c r="S1245" s="299" t="s">
        <v>832</v>
      </c>
      <c r="T1245" s="299" t="s">
        <v>832</v>
      </c>
      <c r="U1245" s="299" t="s">
        <v>832</v>
      </c>
      <c r="V1245" s="299" t="s">
        <v>832</v>
      </c>
      <c r="W1245" s="299" t="s">
        <v>832</v>
      </c>
      <c r="X1245" s="299" t="s">
        <v>832</v>
      </c>
      <c r="Y1245" s="257"/>
    </row>
    <row r="1246" spans="1:25" ht="12.75" customHeight="1" x14ac:dyDescent="0.2">
      <c r="A1246" s="229" t="s">
        <v>705</v>
      </c>
      <c r="B1246" s="247"/>
      <c r="C1246" s="280">
        <v>1233</v>
      </c>
      <c r="D1246" s="249" t="s">
        <v>3333</v>
      </c>
      <c r="E1246" s="249" t="s">
        <v>3334</v>
      </c>
      <c r="F1246" s="249" t="s">
        <v>1160</v>
      </c>
      <c r="G1246" s="281" t="s">
        <v>813</v>
      </c>
      <c r="H1246" s="250">
        <v>17248.79</v>
      </c>
      <c r="I1246" s="250"/>
      <c r="J1246" s="250">
        <v>16523.357600000003</v>
      </c>
      <c r="K1246" s="250"/>
      <c r="L1246" s="250">
        <v>17248.93</v>
      </c>
      <c r="M1246" s="251">
        <f t="shared" si="57"/>
        <v>4.2057002259288788E-2</v>
      </c>
      <c r="N1246" s="251">
        <f t="shared" si="58"/>
        <v>4.3911922598588386E-2</v>
      </c>
      <c r="O1246" s="250">
        <v>18046.419999999998</v>
      </c>
      <c r="P1246" s="251">
        <f t="shared" si="59"/>
        <v>4.6234172206623715E-2</v>
      </c>
      <c r="Q1246" s="251" t="s">
        <v>805</v>
      </c>
      <c r="R1246" s="258"/>
      <c r="S1246" s="258" t="s">
        <v>806</v>
      </c>
      <c r="T1246" s="299" t="s">
        <v>809</v>
      </c>
      <c r="U1246" s="282" t="s">
        <v>814</v>
      </c>
      <c r="V1246" s="285">
        <v>90</v>
      </c>
      <c r="W1246" s="286" t="s">
        <v>912</v>
      </c>
      <c r="X1246" s="286" t="s">
        <v>815</v>
      </c>
      <c r="Y1246" s="257"/>
    </row>
    <row r="1247" spans="1:25" ht="12.75" customHeight="1" x14ac:dyDescent="0.2">
      <c r="A1247" s="229" t="s">
        <v>705</v>
      </c>
      <c r="B1247" s="247"/>
      <c r="C1247" s="280">
        <v>1234</v>
      </c>
      <c r="D1247" s="249" t="s">
        <v>3335</v>
      </c>
      <c r="E1247" s="249" t="s">
        <v>3336</v>
      </c>
      <c r="F1247" s="249" t="s">
        <v>858</v>
      </c>
      <c r="G1247" s="281" t="s">
        <v>813</v>
      </c>
      <c r="H1247" s="250">
        <v>50471.42</v>
      </c>
      <c r="I1247" s="250"/>
      <c r="J1247" s="250">
        <v>43031.263199999994</v>
      </c>
      <c r="K1247" s="250"/>
      <c r="L1247" s="250">
        <v>53575.48</v>
      </c>
      <c r="M1247" s="251">
        <f t="shared" si="57"/>
        <v>0.14741326477440111</v>
      </c>
      <c r="N1247" s="251">
        <f t="shared" si="58"/>
        <v>0.24503619033893503</v>
      </c>
      <c r="O1247" s="250">
        <v>54775.47</v>
      </c>
      <c r="P1247" s="251">
        <f t="shared" si="59"/>
        <v>2.2398119438220579E-2</v>
      </c>
      <c r="Q1247" s="251" t="s">
        <v>805</v>
      </c>
      <c r="R1247" s="258"/>
      <c r="S1247" s="258" t="s">
        <v>904</v>
      </c>
      <c r="T1247" s="258" t="s">
        <v>807</v>
      </c>
      <c r="U1247" s="282" t="s">
        <v>823</v>
      </c>
      <c r="V1247" s="285">
        <v>908</v>
      </c>
      <c r="W1247" s="286" t="s">
        <v>824</v>
      </c>
      <c r="X1247" s="286" t="s">
        <v>824</v>
      </c>
      <c r="Y1247" s="257"/>
    </row>
    <row r="1248" spans="1:25" ht="12.75" customHeight="1" x14ac:dyDescent="0.2">
      <c r="A1248" s="229" t="s">
        <v>705</v>
      </c>
      <c r="B1248" s="247"/>
      <c r="C1248" s="280">
        <v>1235</v>
      </c>
      <c r="D1248" s="296" t="s">
        <v>3337</v>
      </c>
      <c r="E1248" s="296" t="s">
        <v>3338</v>
      </c>
      <c r="F1248" s="296" t="s">
        <v>1002</v>
      </c>
      <c r="G1248" s="297" t="s">
        <v>707</v>
      </c>
      <c r="H1248" s="250">
        <v>0</v>
      </c>
      <c r="I1248" s="250"/>
      <c r="J1248" s="250">
        <v>0</v>
      </c>
      <c r="K1248" s="250"/>
      <c r="L1248" s="250">
        <v>0</v>
      </c>
      <c r="M1248" s="251" t="str">
        <f t="shared" si="57"/>
        <v>NA</v>
      </c>
      <c r="N1248" s="251" t="str">
        <f t="shared" si="58"/>
        <v>NA</v>
      </c>
      <c r="O1248" s="250">
        <v>0</v>
      </c>
      <c r="P1248" s="251" t="str">
        <f t="shared" si="59"/>
        <v>NA</v>
      </c>
      <c r="Q1248" s="298" t="s">
        <v>848</v>
      </c>
      <c r="R1248" s="299" t="s">
        <v>849</v>
      </c>
      <c r="S1248" s="299" t="s">
        <v>832</v>
      </c>
      <c r="T1248" s="299" t="s">
        <v>832</v>
      </c>
      <c r="U1248" s="299" t="s">
        <v>832</v>
      </c>
      <c r="V1248" s="283" t="s">
        <v>809</v>
      </c>
      <c r="W1248" s="284" t="s">
        <v>809</v>
      </c>
      <c r="X1248" s="284" t="s">
        <v>809</v>
      </c>
      <c r="Y1248" s="257"/>
    </row>
    <row r="1249" spans="1:25" ht="12.75" customHeight="1" x14ac:dyDescent="0.2">
      <c r="A1249" s="229" t="s">
        <v>705</v>
      </c>
      <c r="B1249" s="247"/>
      <c r="C1249" s="280">
        <v>1236</v>
      </c>
      <c r="D1249" s="249" t="s">
        <v>3339</v>
      </c>
      <c r="E1249" s="249" t="s">
        <v>3340</v>
      </c>
      <c r="F1249" s="249" t="s">
        <v>844</v>
      </c>
      <c r="G1249" s="281" t="s">
        <v>813</v>
      </c>
      <c r="H1249" s="250">
        <v>36636.340000000004</v>
      </c>
      <c r="I1249" s="250"/>
      <c r="J1249" s="250">
        <v>35095.549500000001</v>
      </c>
      <c r="K1249" s="250"/>
      <c r="L1249" s="250">
        <v>36636.67</v>
      </c>
      <c r="M1249" s="251">
        <f t="shared" si="57"/>
        <v>4.2056343510296135E-2</v>
      </c>
      <c r="N1249" s="251">
        <f t="shared" si="58"/>
        <v>4.3912134785067183E-2</v>
      </c>
      <c r="O1249" s="250">
        <v>38348.480000000003</v>
      </c>
      <c r="P1249" s="251">
        <f t="shared" si="59"/>
        <v>4.6723951712860506E-2</v>
      </c>
      <c r="Q1249" s="251" t="s">
        <v>805</v>
      </c>
      <c r="R1249" s="258"/>
      <c r="S1249" s="258" t="s">
        <v>806</v>
      </c>
      <c r="T1249" s="299" t="s">
        <v>809</v>
      </c>
      <c r="U1249" s="282" t="s">
        <v>814</v>
      </c>
      <c r="V1249" s="285">
        <v>222</v>
      </c>
      <c r="W1249" s="286" t="s">
        <v>815</v>
      </c>
      <c r="X1249" s="286" t="s">
        <v>816</v>
      </c>
      <c r="Y1249" s="257"/>
    </row>
    <row r="1250" spans="1:25" ht="12.75" customHeight="1" x14ac:dyDescent="0.2">
      <c r="A1250" s="229" t="s">
        <v>705</v>
      </c>
      <c r="B1250" s="247"/>
      <c r="C1250" s="280">
        <v>1237</v>
      </c>
      <c r="D1250" s="249" t="s">
        <v>3341</v>
      </c>
      <c r="E1250" s="249" t="s">
        <v>3342</v>
      </c>
      <c r="F1250" s="249" t="s">
        <v>852</v>
      </c>
      <c r="G1250" s="297" t="s">
        <v>707</v>
      </c>
      <c r="H1250" s="250">
        <v>0</v>
      </c>
      <c r="I1250" s="250"/>
      <c r="J1250" s="250">
        <v>0</v>
      </c>
      <c r="K1250" s="250"/>
      <c r="L1250" s="250">
        <v>0</v>
      </c>
      <c r="M1250" s="251" t="str">
        <f t="shared" si="57"/>
        <v>NA</v>
      </c>
      <c r="N1250" s="251" t="str">
        <f t="shared" si="58"/>
        <v>NA</v>
      </c>
      <c r="O1250" s="250">
        <v>0</v>
      </c>
      <c r="P1250" s="251" t="str">
        <f t="shared" si="59"/>
        <v>NA</v>
      </c>
      <c r="Q1250" s="298" t="s">
        <v>848</v>
      </c>
      <c r="R1250" s="299" t="s">
        <v>849</v>
      </c>
      <c r="S1250" s="299" t="s">
        <v>832</v>
      </c>
      <c r="T1250" s="299" t="s">
        <v>832</v>
      </c>
      <c r="U1250" s="299" t="s">
        <v>832</v>
      </c>
      <c r="V1250" s="299" t="s">
        <v>832</v>
      </c>
      <c r="W1250" s="299" t="s">
        <v>832</v>
      </c>
      <c r="X1250" s="299" t="s">
        <v>832</v>
      </c>
      <c r="Y1250" s="257"/>
    </row>
    <row r="1251" spans="1:25" ht="12.75" customHeight="1" x14ac:dyDescent="0.2">
      <c r="A1251" s="229" t="s">
        <v>705</v>
      </c>
      <c r="B1251" s="247"/>
      <c r="C1251" s="280">
        <v>1238</v>
      </c>
      <c r="D1251" s="249" t="s">
        <v>3343</v>
      </c>
      <c r="E1251" s="249" t="s">
        <v>3344</v>
      </c>
      <c r="F1251" s="249" t="s">
        <v>877</v>
      </c>
      <c r="G1251" s="281" t="s">
        <v>813</v>
      </c>
      <c r="H1251" s="250">
        <v>31862.1</v>
      </c>
      <c r="I1251" s="250"/>
      <c r="J1251" s="250">
        <v>26131.820899999999</v>
      </c>
      <c r="K1251" s="250"/>
      <c r="L1251" s="250">
        <v>22982.180000000004</v>
      </c>
      <c r="M1251" s="251">
        <f t="shared" si="57"/>
        <v>0.17984624679478126</v>
      </c>
      <c r="N1251" s="251">
        <f t="shared" si="58"/>
        <v>0.12052894867345409</v>
      </c>
      <c r="O1251" s="250">
        <v>23712.84</v>
      </c>
      <c r="P1251" s="251">
        <f t="shared" si="59"/>
        <v>3.1792458330758708E-2</v>
      </c>
      <c r="Q1251" s="251" t="s">
        <v>805</v>
      </c>
      <c r="R1251" s="258"/>
      <c r="S1251" s="258" t="s">
        <v>806</v>
      </c>
      <c r="T1251" s="258" t="s">
        <v>807</v>
      </c>
      <c r="U1251" s="282" t="s">
        <v>814</v>
      </c>
      <c r="V1251" s="285">
        <v>106</v>
      </c>
      <c r="W1251" s="286" t="s">
        <v>824</v>
      </c>
      <c r="X1251" s="286" t="s">
        <v>824</v>
      </c>
      <c r="Y1251" s="257"/>
    </row>
    <row r="1252" spans="1:25" ht="12.75" customHeight="1" x14ac:dyDescent="0.2">
      <c r="A1252" s="229" t="s">
        <v>705</v>
      </c>
      <c r="B1252" s="247"/>
      <c r="C1252" s="280">
        <v>1239</v>
      </c>
      <c r="D1252" s="249" t="s">
        <v>3345</v>
      </c>
      <c r="E1252" s="249" t="s">
        <v>3346</v>
      </c>
      <c r="F1252" s="249" t="s">
        <v>877</v>
      </c>
      <c r="G1252" s="281" t="s">
        <v>813</v>
      </c>
      <c r="H1252" s="250">
        <v>116260.15</v>
      </c>
      <c r="I1252" s="250"/>
      <c r="J1252" s="250">
        <v>120215.00569999999</v>
      </c>
      <c r="K1252" s="250"/>
      <c r="L1252" s="250">
        <v>125493.68000000001</v>
      </c>
      <c r="M1252" s="251">
        <f t="shared" si="57"/>
        <v>3.4017293973902497E-2</v>
      </c>
      <c r="N1252" s="251">
        <f t="shared" si="58"/>
        <v>4.3910277833144197E-2</v>
      </c>
      <c r="O1252" s="250">
        <v>134447.1</v>
      </c>
      <c r="P1252" s="251">
        <f t="shared" si="59"/>
        <v>7.1345584893199379E-2</v>
      </c>
      <c r="Q1252" s="251" t="s">
        <v>805</v>
      </c>
      <c r="R1252" s="258"/>
      <c r="S1252" s="258" t="s">
        <v>806</v>
      </c>
      <c r="T1252" s="299" t="s">
        <v>809</v>
      </c>
      <c r="U1252" s="282" t="s">
        <v>823</v>
      </c>
      <c r="V1252" s="285">
        <v>819</v>
      </c>
      <c r="W1252" s="286" t="s">
        <v>815</v>
      </c>
      <c r="X1252" s="286" t="s">
        <v>816</v>
      </c>
      <c r="Y1252" s="257"/>
    </row>
    <row r="1253" spans="1:25" ht="12.75" customHeight="1" x14ac:dyDescent="0.2">
      <c r="A1253" s="229" t="s">
        <v>705</v>
      </c>
      <c r="B1253" s="247"/>
      <c r="C1253" s="280">
        <v>1240</v>
      </c>
      <c r="D1253" s="249" t="s">
        <v>3347</v>
      </c>
      <c r="E1253" s="249" t="s">
        <v>3348</v>
      </c>
      <c r="F1253" s="249" t="s">
        <v>819</v>
      </c>
      <c r="G1253" s="281" t="s">
        <v>813</v>
      </c>
      <c r="H1253" s="250">
        <v>56940.43</v>
      </c>
      <c r="I1253" s="250"/>
      <c r="J1253" s="250">
        <v>77453.016200000013</v>
      </c>
      <c r="K1253" s="250"/>
      <c r="L1253" s="250">
        <v>159858.44</v>
      </c>
      <c r="M1253" s="251">
        <f t="shared" si="57"/>
        <v>0.36024642244535232</v>
      </c>
      <c r="N1253" s="251">
        <f t="shared" si="58"/>
        <v>1.0639407971822792</v>
      </c>
      <c r="O1253" s="250">
        <v>160646.21999999997</v>
      </c>
      <c r="P1253" s="251">
        <f t="shared" si="59"/>
        <v>4.9279850347593137E-3</v>
      </c>
      <c r="Q1253" s="251" t="s">
        <v>805</v>
      </c>
      <c r="R1253" s="258"/>
      <c r="S1253" s="258" t="s">
        <v>806</v>
      </c>
      <c r="T1253" s="258" t="s">
        <v>807</v>
      </c>
      <c r="U1253" s="282" t="s">
        <v>814</v>
      </c>
      <c r="V1253" s="285">
        <v>405</v>
      </c>
      <c r="W1253" s="286" t="s">
        <v>816</v>
      </c>
      <c r="X1253" s="286" t="s">
        <v>824</v>
      </c>
      <c r="Y1253" s="257"/>
    </row>
    <row r="1254" spans="1:25" ht="12.75" customHeight="1" x14ac:dyDescent="0.2">
      <c r="A1254" s="229" t="s">
        <v>705</v>
      </c>
      <c r="B1254" s="247"/>
      <c r="C1254" s="280">
        <v>1241</v>
      </c>
      <c r="D1254" s="296" t="s">
        <v>3349</v>
      </c>
      <c r="E1254" s="296" t="s">
        <v>3350</v>
      </c>
      <c r="F1254" s="296" t="s">
        <v>3351</v>
      </c>
      <c r="G1254" s="281"/>
      <c r="H1254" s="250">
        <v>0</v>
      </c>
      <c r="I1254" s="250"/>
      <c r="J1254" s="250">
        <v>0</v>
      </c>
      <c r="K1254" s="250"/>
      <c r="L1254" s="250">
        <v>0</v>
      </c>
      <c r="M1254" s="251" t="str">
        <f t="shared" si="57"/>
        <v>NA</v>
      </c>
      <c r="N1254" s="251" t="str">
        <f t="shared" si="58"/>
        <v>NA</v>
      </c>
      <c r="O1254" s="250">
        <v>0</v>
      </c>
      <c r="P1254" s="251" t="str">
        <f t="shared" si="59"/>
        <v>NA</v>
      </c>
      <c r="Q1254" s="251" t="s">
        <v>805</v>
      </c>
      <c r="R1254" s="258"/>
      <c r="S1254" s="299" t="s">
        <v>809</v>
      </c>
      <c r="T1254" s="258" t="s">
        <v>807</v>
      </c>
      <c r="U1254" s="299" t="s">
        <v>832</v>
      </c>
      <c r="V1254" s="283" t="s">
        <v>809</v>
      </c>
      <c r="W1254" s="284" t="s">
        <v>809</v>
      </c>
      <c r="X1254" s="284" t="s">
        <v>809</v>
      </c>
      <c r="Y1254" s="257"/>
    </row>
    <row r="1255" spans="1:25" ht="12.75" customHeight="1" x14ac:dyDescent="0.2">
      <c r="A1255" s="229" t="s">
        <v>705</v>
      </c>
      <c r="B1255" s="247"/>
      <c r="C1255" s="280">
        <v>1242</v>
      </c>
      <c r="D1255" s="249" t="s">
        <v>3352</v>
      </c>
      <c r="E1255" s="249" t="s">
        <v>3353</v>
      </c>
      <c r="F1255" s="249" t="s">
        <v>1021</v>
      </c>
      <c r="G1255" s="281" t="s">
        <v>813</v>
      </c>
      <c r="H1255" s="250">
        <v>67318.959999999992</v>
      </c>
      <c r="I1255" s="250"/>
      <c r="J1255" s="250">
        <v>64487.795299999998</v>
      </c>
      <c r="K1255" s="250"/>
      <c r="L1255" s="250">
        <v>67319.62000000001</v>
      </c>
      <c r="M1255" s="251">
        <f t="shared" si="57"/>
        <v>4.2055977988964689E-2</v>
      </c>
      <c r="N1255" s="251">
        <f t="shared" si="58"/>
        <v>4.3912568057664893E-2</v>
      </c>
      <c r="O1255" s="250">
        <v>70451.510000000009</v>
      </c>
      <c r="P1255" s="251">
        <f t="shared" si="59"/>
        <v>4.6522692790006821E-2</v>
      </c>
      <c r="Q1255" s="251" t="s">
        <v>805</v>
      </c>
      <c r="R1255" s="258"/>
      <c r="S1255" s="258" t="s">
        <v>806</v>
      </c>
      <c r="T1255" s="299" t="s">
        <v>809</v>
      </c>
      <c r="U1255" s="282" t="s">
        <v>814</v>
      </c>
      <c r="V1255" s="285">
        <v>143</v>
      </c>
      <c r="W1255" s="286" t="s">
        <v>815</v>
      </c>
      <c r="X1255" s="286" t="s">
        <v>816</v>
      </c>
      <c r="Y1255" s="257"/>
    </row>
    <row r="1256" spans="1:25" ht="12.75" customHeight="1" x14ac:dyDescent="0.2">
      <c r="A1256" s="229" t="s">
        <v>705</v>
      </c>
      <c r="B1256" s="247"/>
      <c r="C1256" s="280">
        <v>1243</v>
      </c>
      <c r="D1256" s="249" t="s">
        <v>3354</v>
      </c>
      <c r="E1256" s="249" t="s">
        <v>3355</v>
      </c>
      <c r="F1256" s="249" t="s">
        <v>1184</v>
      </c>
      <c r="G1256" s="281" t="s">
        <v>813</v>
      </c>
      <c r="H1256" s="250">
        <v>37244.89</v>
      </c>
      <c r="I1256" s="250"/>
      <c r="J1256" s="250">
        <v>31895.135999999999</v>
      </c>
      <c r="K1256" s="250"/>
      <c r="L1256" s="250">
        <v>57999.709999999992</v>
      </c>
      <c r="M1256" s="251">
        <f t="shared" si="57"/>
        <v>0.14363726138001753</v>
      </c>
      <c r="N1256" s="251">
        <f t="shared" si="58"/>
        <v>0.81844999814391739</v>
      </c>
      <c r="O1256" s="250">
        <v>61451.81</v>
      </c>
      <c r="P1256" s="251">
        <f t="shared" si="59"/>
        <v>5.9519263113557055E-2</v>
      </c>
      <c r="Q1256" s="251" t="s">
        <v>805</v>
      </c>
      <c r="R1256" s="258"/>
      <c r="S1256" s="258" t="s">
        <v>806</v>
      </c>
      <c r="T1256" s="258" t="s">
        <v>807</v>
      </c>
      <c r="U1256" s="282" t="s">
        <v>814</v>
      </c>
      <c r="V1256" s="285">
        <v>169</v>
      </c>
      <c r="W1256" s="286" t="s">
        <v>816</v>
      </c>
      <c r="X1256" s="286" t="s">
        <v>824</v>
      </c>
      <c r="Y1256" s="257"/>
    </row>
    <row r="1257" spans="1:25" ht="12.75" customHeight="1" x14ac:dyDescent="0.2">
      <c r="A1257" s="229" t="s">
        <v>705</v>
      </c>
      <c r="B1257" s="247"/>
      <c r="C1257" s="280">
        <v>1244</v>
      </c>
      <c r="D1257" s="296" t="s">
        <v>3356</v>
      </c>
      <c r="E1257" s="296" t="s">
        <v>3357</v>
      </c>
      <c r="F1257" s="296" t="s">
        <v>1198</v>
      </c>
      <c r="G1257" s="297" t="s">
        <v>707</v>
      </c>
      <c r="H1257" s="250">
        <v>0</v>
      </c>
      <c r="I1257" s="250"/>
      <c r="J1257" s="250">
        <v>0</v>
      </c>
      <c r="K1257" s="250"/>
      <c r="L1257" s="250">
        <v>0</v>
      </c>
      <c r="M1257" s="251" t="str">
        <f t="shared" si="57"/>
        <v>NA</v>
      </c>
      <c r="N1257" s="251" t="str">
        <f t="shared" si="58"/>
        <v>NA</v>
      </c>
      <c r="O1257" s="250">
        <v>0</v>
      </c>
      <c r="P1257" s="251" t="str">
        <f t="shared" si="59"/>
        <v>NA</v>
      </c>
      <c r="Q1257" s="298" t="s">
        <v>848</v>
      </c>
      <c r="R1257" s="299" t="s">
        <v>849</v>
      </c>
      <c r="S1257" s="299" t="s">
        <v>809</v>
      </c>
      <c r="T1257" s="299" t="s">
        <v>809</v>
      </c>
      <c r="U1257" s="299" t="s">
        <v>832</v>
      </c>
      <c r="V1257" s="283" t="s">
        <v>809</v>
      </c>
      <c r="W1257" s="284" t="s">
        <v>809</v>
      </c>
      <c r="X1257" s="284" t="s">
        <v>809</v>
      </c>
      <c r="Y1257" s="257"/>
    </row>
    <row r="1258" spans="1:25" ht="12.75" customHeight="1" x14ac:dyDescent="0.2">
      <c r="A1258" s="229" t="s">
        <v>705</v>
      </c>
      <c r="B1258" s="247"/>
      <c r="C1258" s="280">
        <v>1245</v>
      </c>
      <c r="D1258" s="249" t="s">
        <v>3358</v>
      </c>
      <c r="E1258" s="249" t="s">
        <v>3359</v>
      </c>
      <c r="F1258" s="249" t="s">
        <v>886</v>
      </c>
      <c r="G1258" s="281" t="s">
        <v>813</v>
      </c>
      <c r="H1258" s="250">
        <v>47724.91</v>
      </c>
      <c r="I1258" s="250"/>
      <c r="J1258" s="250">
        <v>45717.790999999997</v>
      </c>
      <c r="K1258" s="250"/>
      <c r="L1258" s="250">
        <v>54887.42</v>
      </c>
      <c r="M1258" s="251">
        <f t="shared" si="57"/>
        <v>4.2056003877220638E-2</v>
      </c>
      <c r="N1258" s="251">
        <f t="shared" si="58"/>
        <v>0.20057025502391401</v>
      </c>
      <c r="O1258" s="250">
        <v>56919</v>
      </c>
      <c r="P1258" s="251">
        <f t="shared" si="59"/>
        <v>3.7013581618520267E-2</v>
      </c>
      <c r="Q1258" s="251" t="s">
        <v>805</v>
      </c>
      <c r="R1258" s="258"/>
      <c r="S1258" s="258" t="s">
        <v>806</v>
      </c>
      <c r="T1258" s="258" t="s">
        <v>807</v>
      </c>
      <c r="U1258" s="282" t="s">
        <v>823</v>
      </c>
      <c r="V1258" s="285">
        <v>824</v>
      </c>
      <c r="W1258" s="286" t="s">
        <v>816</v>
      </c>
      <c r="X1258" s="286" t="s">
        <v>824</v>
      </c>
      <c r="Y1258" s="257"/>
    </row>
    <row r="1259" spans="1:25" ht="12.75" customHeight="1" x14ac:dyDescent="0.2">
      <c r="A1259" s="229" t="s">
        <v>705</v>
      </c>
      <c r="B1259" s="247"/>
      <c r="C1259" s="287">
        <v>1246</v>
      </c>
      <c r="D1259" s="288" t="s">
        <v>3360</v>
      </c>
      <c r="E1259" s="288" t="s">
        <v>3361</v>
      </c>
      <c r="F1259" s="288" t="s">
        <v>3362</v>
      </c>
      <c r="G1259" s="289" t="s">
        <v>707</v>
      </c>
      <c r="H1259" s="290">
        <v>0</v>
      </c>
      <c r="I1259" s="290"/>
      <c r="J1259" s="290">
        <v>0</v>
      </c>
      <c r="K1259" s="290"/>
      <c r="L1259" s="290">
        <v>0</v>
      </c>
      <c r="M1259" s="291" t="str">
        <f t="shared" si="57"/>
        <v>NA</v>
      </c>
      <c r="N1259" s="291" t="str">
        <f t="shared" si="58"/>
        <v>NA</v>
      </c>
      <c r="O1259" s="290">
        <v>0</v>
      </c>
      <c r="P1259" s="291" t="str">
        <f t="shared" si="59"/>
        <v>NA</v>
      </c>
      <c r="Q1259" s="291" t="s">
        <v>707</v>
      </c>
      <c r="R1259" s="292" t="s">
        <v>831</v>
      </c>
      <c r="S1259" s="293" t="s">
        <v>832</v>
      </c>
      <c r="T1259" s="293" t="s">
        <v>832</v>
      </c>
      <c r="U1259" s="293" t="s">
        <v>832</v>
      </c>
      <c r="V1259" s="294" t="s">
        <v>809</v>
      </c>
      <c r="W1259" s="295" t="s">
        <v>809</v>
      </c>
      <c r="X1259" s="295" t="s">
        <v>809</v>
      </c>
      <c r="Y1259" s="257"/>
    </row>
    <row r="1260" spans="1:25" ht="12.75" customHeight="1" x14ac:dyDescent="0.2">
      <c r="A1260" s="229" t="s">
        <v>705</v>
      </c>
      <c r="B1260" s="247"/>
      <c r="C1260" s="280">
        <v>1247</v>
      </c>
      <c r="D1260" s="249" t="s">
        <v>3363</v>
      </c>
      <c r="E1260" s="249" t="s">
        <v>3364</v>
      </c>
      <c r="F1260" s="249" t="s">
        <v>819</v>
      </c>
      <c r="G1260" s="281" t="s">
        <v>813</v>
      </c>
      <c r="H1260" s="250">
        <v>9717.68</v>
      </c>
      <c r="I1260" s="250"/>
      <c r="J1260" s="250">
        <v>22182.073400000001</v>
      </c>
      <c r="K1260" s="250"/>
      <c r="L1260" s="250">
        <v>17955.080000000002</v>
      </c>
      <c r="M1260" s="251">
        <f t="shared" si="57"/>
        <v>1.2826511471873945</v>
      </c>
      <c r="N1260" s="251">
        <f t="shared" si="58"/>
        <v>0.19055898534714971</v>
      </c>
      <c r="O1260" s="250">
        <v>18447.27</v>
      </c>
      <c r="P1260" s="251">
        <f t="shared" si="59"/>
        <v>2.7412297800956532E-2</v>
      </c>
      <c r="Q1260" s="251" t="s">
        <v>805</v>
      </c>
      <c r="R1260" s="258"/>
      <c r="S1260" s="258" t="s">
        <v>806</v>
      </c>
      <c r="T1260" s="258" t="s">
        <v>807</v>
      </c>
      <c r="U1260" s="282" t="s">
        <v>814</v>
      </c>
      <c r="V1260" s="285">
        <v>514</v>
      </c>
      <c r="W1260" s="286" t="s">
        <v>824</v>
      </c>
      <c r="X1260" s="286" t="s">
        <v>824</v>
      </c>
      <c r="Y1260" s="257"/>
    </row>
    <row r="1261" spans="1:25" ht="12.75" customHeight="1" x14ac:dyDescent="0.2">
      <c r="A1261" s="229" t="s">
        <v>705</v>
      </c>
      <c r="B1261" s="247"/>
      <c r="C1261" s="280">
        <v>1248</v>
      </c>
      <c r="D1261" s="249" t="s">
        <v>3365</v>
      </c>
      <c r="E1261" s="249" t="s">
        <v>3366</v>
      </c>
      <c r="F1261" s="249" t="s">
        <v>877</v>
      </c>
      <c r="G1261" s="281" t="s">
        <v>813</v>
      </c>
      <c r="H1261" s="250">
        <v>22386.78</v>
      </c>
      <c r="I1261" s="250"/>
      <c r="J1261" s="250">
        <v>21445.2942</v>
      </c>
      <c r="K1261" s="250"/>
      <c r="L1261" s="250">
        <v>27126.1</v>
      </c>
      <c r="M1261" s="251">
        <f t="shared" si="57"/>
        <v>4.2055436288738202E-2</v>
      </c>
      <c r="N1261" s="251">
        <f t="shared" si="58"/>
        <v>0.26489754568160684</v>
      </c>
      <c r="O1261" s="250">
        <v>28416.22</v>
      </c>
      <c r="P1261" s="251">
        <f t="shared" si="59"/>
        <v>4.7560098945296329E-2</v>
      </c>
      <c r="Q1261" s="251" t="s">
        <v>805</v>
      </c>
      <c r="R1261" s="258"/>
      <c r="S1261" s="258" t="s">
        <v>806</v>
      </c>
      <c r="T1261" s="258" t="s">
        <v>807</v>
      </c>
      <c r="U1261" s="282" t="s">
        <v>814</v>
      </c>
      <c r="V1261" s="285">
        <v>114</v>
      </c>
      <c r="W1261" s="286" t="s">
        <v>815</v>
      </c>
      <c r="X1261" s="286" t="s">
        <v>816</v>
      </c>
      <c r="Y1261" s="257"/>
    </row>
    <row r="1262" spans="1:25" ht="12.75" customHeight="1" x14ac:dyDescent="0.2">
      <c r="A1262" s="229" t="s">
        <v>705</v>
      </c>
      <c r="B1262" s="247"/>
      <c r="C1262" s="287">
        <v>1249</v>
      </c>
      <c r="D1262" s="288" t="s">
        <v>3367</v>
      </c>
      <c r="E1262" s="288" t="s">
        <v>3368</v>
      </c>
      <c r="F1262" s="288" t="s">
        <v>830</v>
      </c>
      <c r="G1262" s="289" t="s">
        <v>707</v>
      </c>
      <c r="H1262" s="290">
        <v>0</v>
      </c>
      <c r="I1262" s="290"/>
      <c r="J1262" s="290">
        <v>0</v>
      </c>
      <c r="K1262" s="290"/>
      <c r="L1262" s="290">
        <v>0</v>
      </c>
      <c r="M1262" s="291" t="str">
        <f t="shared" si="57"/>
        <v>NA</v>
      </c>
      <c r="N1262" s="291" t="str">
        <f t="shared" si="58"/>
        <v>NA</v>
      </c>
      <c r="O1262" s="290">
        <v>0</v>
      </c>
      <c r="P1262" s="291" t="str">
        <f t="shared" si="59"/>
        <v>NA</v>
      </c>
      <c r="Q1262" s="291" t="s">
        <v>707</v>
      </c>
      <c r="R1262" s="292" t="s">
        <v>831</v>
      </c>
      <c r="S1262" s="293" t="s">
        <v>832</v>
      </c>
      <c r="T1262" s="293" t="s">
        <v>832</v>
      </c>
      <c r="U1262" s="293" t="s">
        <v>832</v>
      </c>
      <c r="V1262" s="294" t="s">
        <v>809</v>
      </c>
      <c r="W1262" s="295" t="s">
        <v>809</v>
      </c>
      <c r="X1262" s="295" t="s">
        <v>809</v>
      </c>
      <c r="Y1262" s="257"/>
    </row>
    <row r="1263" spans="1:25" ht="12.75" customHeight="1" x14ac:dyDescent="0.2">
      <c r="A1263" s="229" t="s">
        <v>705</v>
      </c>
      <c r="B1263" s="247"/>
      <c r="C1263" s="280">
        <v>1250</v>
      </c>
      <c r="D1263" s="249" t="s">
        <v>3369</v>
      </c>
      <c r="E1263" s="249" t="s">
        <v>3370</v>
      </c>
      <c r="F1263" s="249" t="s">
        <v>1160</v>
      </c>
      <c r="G1263" s="281" t="s">
        <v>813</v>
      </c>
      <c r="H1263" s="250">
        <v>92106.91</v>
      </c>
      <c r="I1263" s="250"/>
      <c r="J1263" s="250">
        <v>91004.097900000008</v>
      </c>
      <c r="K1263" s="250"/>
      <c r="L1263" s="250">
        <v>95001.35</v>
      </c>
      <c r="M1263" s="251">
        <f t="shared" si="57"/>
        <v>1.1973174433926786E-2</v>
      </c>
      <c r="N1263" s="251">
        <f t="shared" si="58"/>
        <v>4.3923869278858017E-2</v>
      </c>
      <c r="O1263" s="250">
        <v>97308.109999999986</v>
      </c>
      <c r="P1263" s="251">
        <f t="shared" si="59"/>
        <v>2.4281339159916992E-2</v>
      </c>
      <c r="Q1263" s="251" t="s">
        <v>805</v>
      </c>
      <c r="R1263" s="258"/>
      <c r="S1263" s="258" t="s">
        <v>904</v>
      </c>
      <c r="T1263" s="258" t="s">
        <v>807</v>
      </c>
      <c r="U1263" s="282" t="s">
        <v>814</v>
      </c>
      <c r="V1263" s="285">
        <v>105</v>
      </c>
      <c r="W1263" s="286" t="s">
        <v>824</v>
      </c>
      <c r="X1263" s="286" t="s">
        <v>824</v>
      </c>
      <c r="Y1263" s="257"/>
    </row>
    <row r="1264" spans="1:25" ht="12.75" customHeight="1" x14ac:dyDescent="0.2">
      <c r="A1264" s="229" t="s">
        <v>705</v>
      </c>
      <c r="B1264" s="247"/>
      <c r="C1264" s="280">
        <v>1251</v>
      </c>
      <c r="D1264" s="249" t="s">
        <v>3371</v>
      </c>
      <c r="E1264" s="249" t="s">
        <v>3372</v>
      </c>
      <c r="F1264" s="249" t="s">
        <v>877</v>
      </c>
      <c r="G1264" s="281" t="s">
        <v>813</v>
      </c>
      <c r="H1264" s="250">
        <v>12749.02</v>
      </c>
      <c r="I1264" s="250"/>
      <c r="J1264" s="250">
        <v>10477.458000000001</v>
      </c>
      <c r="K1264" s="250"/>
      <c r="L1264" s="250">
        <v>16259.469999999998</v>
      </c>
      <c r="M1264" s="251">
        <f t="shared" si="57"/>
        <v>0.17817542054212793</v>
      </c>
      <c r="N1264" s="251">
        <f t="shared" si="58"/>
        <v>0.55185255813003464</v>
      </c>
      <c r="O1264" s="250">
        <v>17116.82</v>
      </c>
      <c r="P1264" s="251">
        <f t="shared" si="59"/>
        <v>5.2729271003298529E-2</v>
      </c>
      <c r="Q1264" s="251" t="s">
        <v>805</v>
      </c>
      <c r="R1264" s="258"/>
      <c r="S1264" s="258" t="s">
        <v>806</v>
      </c>
      <c r="T1264" s="258" t="s">
        <v>807</v>
      </c>
      <c r="U1264" s="282" t="s">
        <v>823</v>
      </c>
      <c r="V1264" s="285">
        <v>826</v>
      </c>
      <c r="W1264" s="286" t="s">
        <v>824</v>
      </c>
      <c r="X1264" s="286" t="s">
        <v>824</v>
      </c>
      <c r="Y1264" s="257"/>
    </row>
    <row r="1265" spans="1:25" ht="12.75" customHeight="1" x14ac:dyDescent="0.2">
      <c r="A1265" s="229" t="s">
        <v>705</v>
      </c>
      <c r="B1265" s="247"/>
      <c r="C1265" s="280">
        <v>1252</v>
      </c>
      <c r="D1265" s="249" t="s">
        <v>3373</v>
      </c>
      <c r="E1265" s="249" t="s">
        <v>3374</v>
      </c>
      <c r="F1265" s="249" t="s">
        <v>877</v>
      </c>
      <c r="G1265" s="281" t="s">
        <v>813</v>
      </c>
      <c r="H1265" s="250">
        <v>225335.66</v>
      </c>
      <c r="I1265" s="250"/>
      <c r="J1265" s="250">
        <v>249700.1623</v>
      </c>
      <c r="K1265" s="250"/>
      <c r="L1265" s="250">
        <v>292090.49</v>
      </c>
      <c r="M1265" s="251">
        <f t="shared" si="57"/>
        <v>0.10812537305457996</v>
      </c>
      <c r="N1265" s="251">
        <f t="shared" si="58"/>
        <v>0.16976491849080386</v>
      </c>
      <c r="O1265" s="250">
        <v>305715.48999999993</v>
      </c>
      <c r="P1265" s="251">
        <f t="shared" si="59"/>
        <v>4.6646503280541388E-2</v>
      </c>
      <c r="Q1265" s="251" t="s">
        <v>805</v>
      </c>
      <c r="R1265" s="258"/>
      <c r="S1265" s="258" t="s">
        <v>806</v>
      </c>
      <c r="T1265" s="258" t="s">
        <v>807</v>
      </c>
      <c r="U1265" s="282" t="s">
        <v>823</v>
      </c>
      <c r="V1265" s="285">
        <v>805</v>
      </c>
      <c r="W1265" s="286" t="s">
        <v>816</v>
      </c>
      <c r="X1265" s="286" t="s">
        <v>824</v>
      </c>
      <c r="Y1265" s="257"/>
    </row>
    <row r="1266" spans="1:25" ht="12.75" customHeight="1" x14ac:dyDescent="0.2">
      <c r="A1266" s="229" t="s">
        <v>705</v>
      </c>
      <c r="B1266" s="247"/>
      <c r="C1266" s="280">
        <v>1253</v>
      </c>
      <c r="D1266" s="249" t="s">
        <v>3375</v>
      </c>
      <c r="E1266" s="249" t="s">
        <v>3376</v>
      </c>
      <c r="F1266" s="249" t="s">
        <v>877</v>
      </c>
      <c r="G1266" s="281" t="s">
        <v>813</v>
      </c>
      <c r="H1266" s="250">
        <v>64652.84</v>
      </c>
      <c r="I1266" s="250"/>
      <c r="J1266" s="250">
        <v>61933.7912</v>
      </c>
      <c r="K1266" s="250"/>
      <c r="L1266" s="250">
        <v>64653.4</v>
      </c>
      <c r="M1266" s="251">
        <f t="shared" si="57"/>
        <v>4.2056138601181278E-2</v>
      </c>
      <c r="N1266" s="251">
        <f t="shared" si="58"/>
        <v>4.3911550501045407E-2</v>
      </c>
      <c r="O1266" s="250">
        <v>67742.86</v>
      </c>
      <c r="P1266" s="251">
        <f t="shared" si="59"/>
        <v>4.7784957944980451E-2</v>
      </c>
      <c r="Q1266" s="251" t="s">
        <v>805</v>
      </c>
      <c r="R1266" s="258"/>
      <c r="S1266" s="258" t="s">
        <v>806</v>
      </c>
      <c r="T1266" s="258" t="s">
        <v>807</v>
      </c>
      <c r="U1266" s="282" t="s">
        <v>814</v>
      </c>
      <c r="V1266" s="285">
        <v>246</v>
      </c>
      <c r="W1266" s="286" t="s">
        <v>815</v>
      </c>
      <c r="X1266" s="286" t="s">
        <v>816</v>
      </c>
      <c r="Y1266" s="257"/>
    </row>
    <row r="1267" spans="1:25" ht="12.75" customHeight="1" x14ac:dyDescent="0.2">
      <c r="A1267" s="229" t="s">
        <v>705</v>
      </c>
      <c r="B1267" s="247"/>
      <c r="C1267" s="280">
        <v>1254</v>
      </c>
      <c r="D1267" s="249" t="s">
        <v>3377</v>
      </c>
      <c r="E1267" s="249" t="s">
        <v>3378</v>
      </c>
      <c r="F1267" s="249" t="s">
        <v>943</v>
      </c>
      <c r="G1267" s="297" t="s">
        <v>707</v>
      </c>
      <c r="H1267" s="250">
        <v>0</v>
      </c>
      <c r="I1267" s="250"/>
      <c r="J1267" s="250">
        <v>0</v>
      </c>
      <c r="K1267" s="250"/>
      <c r="L1267" s="250">
        <v>0</v>
      </c>
      <c r="M1267" s="251" t="str">
        <f t="shared" si="57"/>
        <v>NA</v>
      </c>
      <c r="N1267" s="251" t="str">
        <f t="shared" si="58"/>
        <v>NA</v>
      </c>
      <c r="O1267" s="250">
        <v>0</v>
      </c>
      <c r="P1267" s="251" t="str">
        <f t="shared" si="59"/>
        <v>NA</v>
      </c>
      <c r="Q1267" s="298" t="s">
        <v>848</v>
      </c>
      <c r="R1267" s="299" t="s">
        <v>849</v>
      </c>
      <c r="S1267" s="299" t="s">
        <v>832</v>
      </c>
      <c r="T1267" s="299" t="s">
        <v>832</v>
      </c>
      <c r="U1267" s="299" t="s">
        <v>832</v>
      </c>
      <c r="V1267" s="299" t="s">
        <v>832</v>
      </c>
      <c r="W1267" s="299" t="s">
        <v>832</v>
      </c>
      <c r="X1267" s="299" t="s">
        <v>832</v>
      </c>
      <c r="Y1267" s="257"/>
    </row>
    <row r="1268" spans="1:25" ht="12.75" customHeight="1" x14ac:dyDescent="0.2">
      <c r="A1268" s="229" t="s">
        <v>705</v>
      </c>
      <c r="B1268" s="247"/>
      <c r="C1268" s="280">
        <v>1255</v>
      </c>
      <c r="D1268" s="249" t="s">
        <v>3379</v>
      </c>
      <c r="E1268" s="249" t="s">
        <v>3380</v>
      </c>
      <c r="F1268" s="249" t="s">
        <v>819</v>
      </c>
      <c r="G1268" s="281" t="s">
        <v>813</v>
      </c>
      <c r="H1268" s="250">
        <v>83822.849999999991</v>
      </c>
      <c r="I1268" s="250"/>
      <c r="J1268" s="250">
        <v>80297.572199999995</v>
      </c>
      <c r="K1268" s="250"/>
      <c r="L1268" s="250">
        <v>83824.47</v>
      </c>
      <c r="M1268" s="251">
        <f t="shared" si="57"/>
        <v>4.2056286561480513E-2</v>
      </c>
      <c r="N1268" s="251">
        <f t="shared" si="58"/>
        <v>4.3922844780604792E-2</v>
      </c>
      <c r="O1268" s="250">
        <v>86268.13</v>
      </c>
      <c r="P1268" s="251">
        <f t="shared" si="59"/>
        <v>2.9152107970381484E-2</v>
      </c>
      <c r="Q1268" s="251" t="s">
        <v>805</v>
      </c>
      <c r="R1268" s="258"/>
      <c r="S1268" s="258" t="s">
        <v>806</v>
      </c>
      <c r="T1268" s="299" t="s">
        <v>809</v>
      </c>
      <c r="U1268" s="282" t="s">
        <v>823</v>
      </c>
      <c r="V1268" s="285">
        <v>819</v>
      </c>
      <c r="W1268" s="286" t="s">
        <v>815</v>
      </c>
      <c r="X1268" s="286" t="s">
        <v>816</v>
      </c>
      <c r="Y1268" s="257"/>
    </row>
    <row r="1269" spans="1:25" ht="12.75" customHeight="1" x14ac:dyDescent="0.2">
      <c r="A1269" s="229" t="s">
        <v>705</v>
      </c>
      <c r="B1269" s="247"/>
      <c r="C1269" s="280">
        <v>1256</v>
      </c>
      <c r="D1269" s="249" t="s">
        <v>3381</v>
      </c>
      <c r="E1269" s="249" t="s">
        <v>3382</v>
      </c>
      <c r="F1269" s="249" t="s">
        <v>861</v>
      </c>
      <c r="G1269" s="297" t="s">
        <v>707</v>
      </c>
      <c r="H1269" s="250">
        <v>0</v>
      </c>
      <c r="I1269" s="250"/>
      <c r="J1269" s="250">
        <v>0</v>
      </c>
      <c r="K1269" s="250"/>
      <c r="L1269" s="250">
        <v>0</v>
      </c>
      <c r="M1269" s="251" t="str">
        <f t="shared" si="57"/>
        <v>NA</v>
      </c>
      <c r="N1269" s="251" t="str">
        <f t="shared" si="58"/>
        <v>NA</v>
      </c>
      <c r="O1269" s="250">
        <v>0</v>
      </c>
      <c r="P1269" s="251" t="str">
        <f t="shared" si="59"/>
        <v>NA</v>
      </c>
      <c r="Q1269" s="298" t="s">
        <v>848</v>
      </c>
      <c r="R1269" s="299" t="s">
        <v>849</v>
      </c>
      <c r="S1269" s="299" t="s">
        <v>832</v>
      </c>
      <c r="T1269" s="299" t="s">
        <v>832</v>
      </c>
      <c r="U1269" s="299" t="s">
        <v>832</v>
      </c>
      <c r="V1269" s="299" t="s">
        <v>832</v>
      </c>
      <c r="W1269" s="299" t="s">
        <v>832</v>
      </c>
      <c r="X1269" s="299" t="s">
        <v>832</v>
      </c>
      <c r="Y1269" s="257"/>
    </row>
    <row r="1270" spans="1:25" ht="12.75" customHeight="1" x14ac:dyDescent="0.2">
      <c r="A1270" s="229" t="s">
        <v>705</v>
      </c>
      <c r="B1270" s="247"/>
      <c r="C1270" s="280">
        <v>1257</v>
      </c>
      <c r="D1270" s="249" t="s">
        <v>3383</v>
      </c>
      <c r="E1270" s="249" t="s">
        <v>3384</v>
      </c>
      <c r="F1270" s="249" t="s">
        <v>822</v>
      </c>
      <c r="G1270" s="281" t="s">
        <v>813</v>
      </c>
      <c r="H1270" s="250">
        <v>72168.259999999995</v>
      </c>
      <c r="I1270" s="250"/>
      <c r="J1270" s="250">
        <v>69133.146999999997</v>
      </c>
      <c r="K1270" s="250"/>
      <c r="L1270" s="250">
        <v>70955.469999999987</v>
      </c>
      <c r="M1270" s="251">
        <f t="shared" si="57"/>
        <v>4.2056064535849938E-2</v>
      </c>
      <c r="N1270" s="251">
        <f t="shared" si="58"/>
        <v>2.6359612994328024E-2</v>
      </c>
      <c r="O1270" s="250">
        <v>74218.549999999988</v>
      </c>
      <c r="P1270" s="251">
        <f t="shared" si="59"/>
        <v>4.5987715957628107E-2</v>
      </c>
      <c r="Q1270" s="251" t="s">
        <v>805</v>
      </c>
      <c r="R1270" s="258"/>
      <c r="S1270" s="258" t="s">
        <v>806</v>
      </c>
      <c r="T1270" s="258" t="s">
        <v>807</v>
      </c>
      <c r="U1270" s="282" t="s">
        <v>814</v>
      </c>
      <c r="V1270" s="285">
        <v>343</v>
      </c>
      <c r="W1270" s="286" t="s">
        <v>815</v>
      </c>
      <c r="X1270" s="286" t="s">
        <v>816</v>
      </c>
      <c r="Y1270" s="257"/>
    </row>
    <row r="1271" spans="1:25" ht="12.75" customHeight="1" x14ac:dyDescent="0.2">
      <c r="A1271" s="229" t="s">
        <v>705</v>
      </c>
      <c r="B1271" s="247"/>
      <c r="C1271" s="280">
        <v>1258</v>
      </c>
      <c r="D1271" s="249" t="s">
        <v>3385</v>
      </c>
      <c r="E1271" s="249" t="s">
        <v>3386</v>
      </c>
      <c r="F1271" s="249" t="s">
        <v>869</v>
      </c>
      <c r="G1271" s="281" t="s">
        <v>813</v>
      </c>
      <c r="H1271" s="250">
        <v>313329.35000000003</v>
      </c>
      <c r="I1271" s="250"/>
      <c r="J1271" s="250">
        <v>300151.95600000001</v>
      </c>
      <c r="K1271" s="250"/>
      <c r="L1271" s="250">
        <v>334864.13999999996</v>
      </c>
      <c r="M1271" s="251">
        <f t="shared" si="57"/>
        <v>4.2056047414645414E-2</v>
      </c>
      <c r="N1271" s="251">
        <f t="shared" si="58"/>
        <v>0.11564870161965544</v>
      </c>
      <c r="O1271" s="250">
        <v>341482.07</v>
      </c>
      <c r="P1271" s="251">
        <f t="shared" si="59"/>
        <v>1.976302986638119E-2</v>
      </c>
      <c r="Q1271" s="251" t="s">
        <v>805</v>
      </c>
      <c r="R1271" s="258"/>
      <c r="S1271" s="258" t="s">
        <v>806</v>
      </c>
      <c r="T1271" s="258" t="s">
        <v>807</v>
      </c>
      <c r="U1271" s="282" t="s">
        <v>814</v>
      </c>
      <c r="V1271" s="285">
        <v>639</v>
      </c>
      <c r="W1271" s="286" t="s">
        <v>824</v>
      </c>
      <c r="X1271" s="286" t="s">
        <v>824</v>
      </c>
      <c r="Y1271" s="257"/>
    </row>
    <row r="1272" spans="1:25" ht="12.75" customHeight="1" x14ac:dyDescent="0.2">
      <c r="B1272" s="247"/>
      <c r="C1272" s="280">
        <v>1259</v>
      </c>
      <c r="D1272" s="249" t="s">
        <v>3387</v>
      </c>
      <c r="E1272" s="249" t="s">
        <v>3386</v>
      </c>
      <c r="F1272" s="249" t="s">
        <v>1077</v>
      </c>
      <c r="G1272" s="281" t="s">
        <v>813</v>
      </c>
      <c r="H1272" s="250">
        <v>10279.459999999999</v>
      </c>
      <c r="I1272" s="250"/>
      <c r="J1272" s="250">
        <v>9847.1363000000001</v>
      </c>
      <c r="K1272" s="250"/>
      <c r="L1272" s="250">
        <v>10279.630000000001</v>
      </c>
      <c r="M1272" s="251">
        <f t="shared" si="57"/>
        <v>4.2057043852497998E-2</v>
      </c>
      <c r="N1272" s="251">
        <f t="shared" si="58"/>
        <v>4.3920758972331976E-2</v>
      </c>
      <c r="O1272" s="250">
        <v>11108.32</v>
      </c>
      <c r="P1272" s="251">
        <f t="shared" si="59"/>
        <v>8.0614769208619236E-2</v>
      </c>
      <c r="Q1272" s="251" t="s">
        <v>805</v>
      </c>
      <c r="R1272" s="258"/>
      <c r="S1272" s="258" t="s">
        <v>806</v>
      </c>
      <c r="T1272" s="299" t="s">
        <v>809</v>
      </c>
      <c r="U1272" s="282" t="s">
        <v>814</v>
      </c>
      <c r="V1272" s="283" t="s">
        <v>809</v>
      </c>
      <c r="W1272" s="284" t="s">
        <v>809</v>
      </c>
      <c r="X1272" s="284" t="s">
        <v>809</v>
      </c>
      <c r="Y1272" s="257"/>
    </row>
    <row r="1273" spans="1:25" ht="12.75" customHeight="1" x14ac:dyDescent="0.2">
      <c r="A1273" s="229" t="s">
        <v>705</v>
      </c>
      <c r="B1273" s="247"/>
      <c r="C1273" s="280">
        <v>1260</v>
      </c>
      <c r="D1273" s="249" t="s">
        <v>3388</v>
      </c>
      <c r="E1273" s="249" t="s">
        <v>3386</v>
      </c>
      <c r="F1273" s="249" t="s">
        <v>847</v>
      </c>
      <c r="G1273" s="297" t="s">
        <v>707</v>
      </c>
      <c r="H1273" s="250">
        <v>0</v>
      </c>
      <c r="I1273" s="250"/>
      <c r="J1273" s="250">
        <v>0</v>
      </c>
      <c r="K1273" s="250"/>
      <c r="L1273" s="250">
        <v>0</v>
      </c>
      <c r="M1273" s="251" t="str">
        <f t="shared" si="57"/>
        <v>NA</v>
      </c>
      <c r="N1273" s="251" t="str">
        <f t="shared" si="58"/>
        <v>NA</v>
      </c>
      <c r="O1273" s="250">
        <v>0</v>
      </c>
      <c r="P1273" s="251" t="str">
        <f t="shared" si="59"/>
        <v>NA</v>
      </c>
      <c r="Q1273" s="298" t="s">
        <v>848</v>
      </c>
      <c r="R1273" s="299" t="s">
        <v>849</v>
      </c>
      <c r="S1273" s="299" t="s">
        <v>832</v>
      </c>
      <c r="T1273" s="299" t="s">
        <v>832</v>
      </c>
      <c r="U1273" s="299" t="s">
        <v>832</v>
      </c>
      <c r="V1273" s="299" t="s">
        <v>832</v>
      </c>
      <c r="W1273" s="299" t="s">
        <v>832</v>
      </c>
      <c r="X1273" s="299" t="s">
        <v>832</v>
      </c>
      <c r="Y1273" s="257"/>
    </row>
    <row r="1274" spans="1:25" ht="12.75" customHeight="1" x14ac:dyDescent="0.2">
      <c r="A1274" s="229" t="s">
        <v>705</v>
      </c>
      <c r="B1274" s="247"/>
      <c r="C1274" s="280">
        <v>1261</v>
      </c>
      <c r="D1274" s="249" t="s">
        <v>3389</v>
      </c>
      <c r="E1274" s="249" t="s">
        <v>3390</v>
      </c>
      <c r="F1274" s="249" t="s">
        <v>855</v>
      </c>
      <c r="G1274" s="297" t="s">
        <v>707</v>
      </c>
      <c r="H1274" s="250">
        <v>0</v>
      </c>
      <c r="I1274" s="250"/>
      <c r="J1274" s="250">
        <v>0</v>
      </c>
      <c r="K1274" s="250"/>
      <c r="L1274" s="250">
        <v>0</v>
      </c>
      <c r="M1274" s="251" t="str">
        <f t="shared" si="57"/>
        <v>NA</v>
      </c>
      <c r="N1274" s="251" t="str">
        <f t="shared" si="58"/>
        <v>NA</v>
      </c>
      <c r="O1274" s="250">
        <v>0</v>
      </c>
      <c r="P1274" s="251" t="str">
        <f t="shared" si="59"/>
        <v>NA</v>
      </c>
      <c r="Q1274" s="298" t="s">
        <v>848</v>
      </c>
      <c r="R1274" s="299" t="s">
        <v>849</v>
      </c>
      <c r="S1274" s="299" t="s">
        <v>832</v>
      </c>
      <c r="T1274" s="299" t="s">
        <v>832</v>
      </c>
      <c r="U1274" s="299" t="s">
        <v>832</v>
      </c>
      <c r="V1274" s="285">
        <v>4598</v>
      </c>
      <c r="W1274" s="286" t="s">
        <v>816</v>
      </c>
      <c r="X1274" s="286" t="s">
        <v>824</v>
      </c>
      <c r="Y1274" s="257"/>
    </row>
    <row r="1275" spans="1:25" ht="12.75" customHeight="1" x14ac:dyDescent="0.2">
      <c r="A1275" s="229" t="s">
        <v>705</v>
      </c>
      <c r="B1275" s="247"/>
      <c r="C1275" s="280">
        <v>1262</v>
      </c>
      <c r="D1275" s="249" t="s">
        <v>3391</v>
      </c>
      <c r="E1275" s="249" t="s">
        <v>3392</v>
      </c>
      <c r="F1275" s="249" t="s">
        <v>855</v>
      </c>
      <c r="G1275" s="297" t="s">
        <v>707</v>
      </c>
      <c r="H1275" s="250">
        <v>0</v>
      </c>
      <c r="I1275" s="250"/>
      <c r="J1275" s="250">
        <v>0</v>
      </c>
      <c r="K1275" s="250"/>
      <c r="L1275" s="250">
        <v>0</v>
      </c>
      <c r="M1275" s="251" t="str">
        <f t="shared" si="57"/>
        <v>NA</v>
      </c>
      <c r="N1275" s="251" t="str">
        <f t="shared" si="58"/>
        <v>NA</v>
      </c>
      <c r="O1275" s="250">
        <v>0</v>
      </c>
      <c r="P1275" s="251" t="str">
        <f t="shared" si="59"/>
        <v>NA</v>
      </c>
      <c r="Q1275" s="298" t="s">
        <v>848</v>
      </c>
      <c r="R1275" s="299" t="s">
        <v>849</v>
      </c>
      <c r="S1275" s="299" t="s">
        <v>832</v>
      </c>
      <c r="T1275" s="299" t="s">
        <v>832</v>
      </c>
      <c r="U1275" s="299" t="s">
        <v>832</v>
      </c>
      <c r="V1275" s="299" t="s">
        <v>832</v>
      </c>
      <c r="W1275" s="299" t="s">
        <v>832</v>
      </c>
      <c r="X1275" s="299" t="s">
        <v>832</v>
      </c>
      <c r="Y1275" s="257"/>
    </row>
    <row r="1276" spans="1:25" ht="12.75" customHeight="1" x14ac:dyDescent="0.2">
      <c r="A1276" s="229" t="s">
        <v>705</v>
      </c>
      <c r="B1276" s="247"/>
      <c r="C1276" s="280">
        <v>1263</v>
      </c>
      <c r="D1276" s="249" t="s">
        <v>3393</v>
      </c>
      <c r="E1276" s="249" t="s">
        <v>3394</v>
      </c>
      <c r="F1276" s="249" t="s">
        <v>855</v>
      </c>
      <c r="G1276" s="297" t="s">
        <v>707</v>
      </c>
      <c r="H1276" s="250">
        <v>0</v>
      </c>
      <c r="I1276" s="250"/>
      <c r="J1276" s="250">
        <v>0</v>
      </c>
      <c r="K1276" s="250"/>
      <c r="L1276" s="250">
        <v>0</v>
      </c>
      <c r="M1276" s="251" t="str">
        <f t="shared" si="57"/>
        <v>NA</v>
      </c>
      <c r="N1276" s="251" t="str">
        <f t="shared" si="58"/>
        <v>NA</v>
      </c>
      <c r="O1276" s="250">
        <v>0</v>
      </c>
      <c r="P1276" s="251" t="str">
        <f t="shared" si="59"/>
        <v>NA</v>
      </c>
      <c r="Q1276" s="298" t="s">
        <v>848</v>
      </c>
      <c r="R1276" s="299" t="s">
        <v>849</v>
      </c>
      <c r="S1276" s="299" t="s">
        <v>832</v>
      </c>
      <c r="T1276" s="299" t="s">
        <v>832</v>
      </c>
      <c r="U1276" s="299" t="s">
        <v>832</v>
      </c>
      <c r="V1276" s="299" t="s">
        <v>832</v>
      </c>
      <c r="W1276" s="299" t="s">
        <v>832</v>
      </c>
      <c r="X1276" s="299" t="s">
        <v>832</v>
      </c>
      <c r="Y1276" s="257"/>
    </row>
    <row r="1277" spans="1:25" ht="12.75" customHeight="1" x14ac:dyDescent="0.2">
      <c r="A1277" s="229" t="s">
        <v>705</v>
      </c>
      <c r="B1277" s="247"/>
      <c r="C1277" s="280">
        <v>1264</v>
      </c>
      <c r="D1277" s="249" t="s">
        <v>3395</v>
      </c>
      <c r="E1277" s="249" t="s">
        <v>3396</v>
      </c>
      <c r="F1277" s="249" t="s">
        <v>1860</v>
      </c>
      <c r="G1277" s="281" t="s">
        <v>813</v>
      </c>
      <c r="H1277" s="250">
        <v>70641.22</v>
      </c>
      <c r="I1277" s="250"/>
      <c r="J1277" s="250">
        <v>80195.988599999997</v>
      </c>
      <c r="K1277" s="250"/>
      <c r="L1277" s="250">
        <v>83717.429999999993</v>
      </c>
      <c r="M1277" s="251">
        <f t="shared" si="57"/>
        <v>0.13525769515305647</v>
      </c>
      <c r="N1277" s="251">
        <f t="shared" si="58"/>
        <v>4.3910443171468007E-2</v>
      </c>
      <c r="O1277" s="250">
        <v>87872.709999999992</v>
      </c>
      <c r="P1277" s="251">
        <f t="shared" si="59"/>
        <v>4.9634586250437922E-2</v>
      </c>
      <c r="Q1277" s="251" t="s">
        <v>805</v>
      </c>
      <c r="R1277" s="258"/>
      <c r="S1277" s="258" t="s">
        <v>806</v>
      </c>
      <c r="T1277" s="299" t="s">
        <v>809</v>
      </c>
      <c r="U1277" s="282" t="s">
        <v>814</v>
      </c>
      <c r="V1277" s="285">
        <v>356</v>
      </c>
      <c r="W1277" s="286" t="s">
        <v>824</v>
      </c>
      <c r="X1277" s="286" t="s">
        <v>816</v>
      </c>
      <c r="Y1277" s="257"/>
    </row>
    <row r="1278" spans="1:25" ht="12.75" customHeight="1" x14ac:dyDescent="0.2">
      <c r="A1278" s="229" t="s">
        <v>705</v>
      </c>
      <c r="B1278" s="247"/>
      <c r="C1278" s="280">
        <v>1265</v>
      </c>
      <c r="D1278" s="249" t="s">
        <v>3397</v>
      </c>
      <c r="E1278" s="249" t="s">
        <v>3398</v>
      </c>
      <c r="F1278" s="249" t="s">
        <v>847</v>
      </c>
      <c r="G1278" s="297" t="s">
        <v>707</v>
      </c>
      <c r="H1278" s="250">
        <v>0</v>
      </c>
      <c r="I1278" s="250"/>
      <c r="J1278" s="250">
        <v>0</v>
      </c>
      <c r="K1278" s="250"/>
      <c r="L1278" s="250">
        <v>0</v>
      </c>
      <c r="M1278" s="251" t="str">
        <f t="shared" si="57"/>
        <v>NA</v>
      </c>
      <c r="N1278" s="251" t="str">
        <f t="shared" si="58"/>
        <v>NA</v>
      </c>
      <c r="O1278" s="250">
        <v>0</v>
      </c>
      <c r="P1278" s="251" t="str">
        <f t="shared" si="59"/>
        <v>NA</v>
      </c>
      <c r="Q1278" s="298" t="s">
        <v>848</v>
      </c>
      <c r="R1278" s="299" t="s">
        <v>849</v>
      </c>
      <c r="S1278" s="299" t="s">
        <v>832</v>
      </c>
      <c r="T1278" s="299" t="s">
        <v>832</v>
      </c>
      <c r="U1278" s="299" t="s">
        <v>832</v>
      </c>
      <c r="V1278" s="285">
        <v>10582</v>
      </c>
      <c r="W1278" s="286" t="s">
        <v>816</v>
      </c>
      <c r="X1278" s="286" t="s">
        <v>816</v>
      </c>
      <c r="Y1278" s="257"/>
    </row>
    <row r="1279" spans="1:25" ht="12.75" customHeight="1" x14ac:dyDescent="0.2">
      <c r="A1279" s="229" t="s">
        <v>705</v>
      </c>
      <c r="B1279" s="247"/>
      <c r="C1279" s="280">
        <v>1266</v>
      </c>
      <c r="D1279" s="249" t="s">
        <v>3399</v>
      </c>
      <c r="E1279" s="249" t="s">
        <v>3400</v>
      </c>
      <c r="F1279" s="249" t="s">
        <v>847</v>
      </c>
      <c r="G1279" s="297" t="s">
        <v>707</v>
      </c>
      <c r="H1279" s="250">
        <v>0</v>
      </c>
      <c r="I1279" s="250"/>
      <c r="J1279" s="250">
        <v>0</v>
      </c>
      <c r="K1279" s="250"/>
      <c r="L1279" s="250">
        <v>0</v>
      </c>
      <c r="M1279" s="251" t="str">
        <f t="shared" si="57"/>
        <v>NA</v>
      </c>
      <c r="N1279" s="251" t="str">
        <f t="shared" si="58"/>
        <v>NA</v>
      </c>
      <c r="O1279" s="250">
        <v>0</v>
      </c>
      <c r="P1279" s="251" t="str">
        <f t="shared" si="59"/>
        <v>NA</v>
      </c>
      <c r="Q1279" s="298" t="s">
        <v>848</v>
      </c>
      <c r="R1279" s="299" t="s">
        <v>849</v>
      </c>
      <c r="S1279" s="299" t="s">
        <v>832</v>
      </c>
      <c r="T1279" s="299" t="s">
        <v>832</v>
      </c>
      <c r="U1279" s="299" t="s">
        <v>832</v>
      </c>
      <c r="V1279" s="283" t="s">
        <v>809</v>
      </c>
      <c r="W1279" s="284" t="s">
        <v>809</v>
      </c>
      <c r="X1279" s="284" t="s">
        <v>809</v>
      </c>
      <c r="Y1279" s="257"/>
    </row>
    <row r="1280" spans="1:25" ht="12.75" customHeight="1" x14ac:dyDescent="0.2">
      <c r="A1280" s="229" t="s">
        <v>705</v>
      </c>
      <c r="B1280" s="247"/>
      <c r="C1280" s="280">
        <v>1267</v>
      </c>
      <c r="D1280" s="249" t="s">
        <v>3401</v>
      </c>
      <c r="E1280" s="249" t="s">
        <v>3402</v>
      </c>
      <c r="F1280" s="249" t="s">
        <v>1002</v>
      </c>
      <c r="G1280" s="297" t="s">
        <v>707</v>
      </c>
      <c r="H1280" s="250">
        <v>0</v>
      </c>
      <c r="I1280" s="250"/>
      <c r="J1280" s="250">
        <v>0</v>
      </c>
      <c r="K1280" s="250"/>
      <c r="L1280" s="250">
        <v>0</v>
      </c>
      <c r="M1280" s="251" t="str">
        <f t="shared" si="57"/>
        <v>NA</v>
      </c>
      <c r="N1280" s="251" t="str">
        <f t="shared" si="58"/>
        <v>NA</v>
      </c>
      <c r="O1280" s="250">
        <v>0</v>
      </c>
      <c r="P1280" s="251" t="str">
        <f t="shared" si="59"/>
        <v>NA</v>
      </c>
      <c r="Q1280" s="298" t="s">
        <v>848</v>
      </c>
      <c r="R1280" s="299" t="s">
        <v>849</v>
      </c>
      <c r="S1280" s="299" t="s">
        <v>832</v>
      </c>
      <c r="T1280" s="299" t="s">
        <v>832</v>
      </c>
      <c r="U1280" s="299" t="s">
        <v>832</v>
      </c>
      <c r="V1280" s="299" t="s">
        <v>832</v>
      </c>
      <c r="W1280" s="299" t="s">
        <v>832</v>
      </c>
      <c r="X1280" s="299" t="s">
        <v>832</v>
      </c>
      <c r="Y1280" s="257"/>
    </row>
    <row r="1281" spans="1:25" ht="12.75" customHeight="1" x14ac:dyDescent="0.2">
      <c r="A1281" s="229" t="s">
        <v>705</v>
      </c>
      <c r="B1281" s="247"/>
      <c r="C1281" s="280">
        <v>1268</v>
      </c>
      <c r="D1281" s="249" t="s">
        <v>3403</v>
      </c>
      <c r="E1281" s="249" t="s">
        <v>3404</v>
      </c>
      <c r="F1281" s="249" t="s">
        <v>928</v>
      </c>
      <c r="G1281" s="297" t="s">
        <v>707</v>
      </c>
      <c r="H1281" s="250">
        <v>0</v>
      </c>
      <c r="I1281" s="250"/>
      <c r="J1281" s="250">
        <v>0</v>
      </c>
      <c r="K1281" s="250"/>
      <c r="L1281" s="250">
        <v>0</v>
      </c>
      <c r="M1281" s="251" t="str">
        <f t="shared" si="57"/>
        <v>NA</v>
      </c>
      <c r="N1281" s="251" t="str">
        <f t="shared" si="58"/>
        <v>NA</v>
      </c>
      <c r="O1281" s="250">
        <v>0</v>
      </c>
      <c r="P1281" s="251" t="str">
        <f t="shared" si="59"/>
        <v>NA</v>
      </c>
      <c r="Q1281" s="298" t="s">
        <v>848</v>
      </c>
      <c r="R1281" s="299" t="s">
        <v>849</v>
      </c>
      <c r="S1281" s="299" t="s">
        <v>832</v>
      </c>
      <c r="T1281" s="299" t="s">
        <v>832</v>
      </c>
      <c r="U1281" s="299" t="s">
        <v>832</v>
      </c>
      <c r="V1281" s="299" t="s">
        <v>832</v>
      </c>
      <c r="W1281" s="299" t="s">
        <v>832</v>
      </c>
      <c r="X1281" s="299" t="s">
        <v>832</v>
      </c>
      <c r="Y1281" s="257"/>
    </row>
    <row r="1282" spans="1:25" ht="12.75" customHeight="1" x14ac:dyDescent="0.2">
      <c r="A1282" s="229" t="s">
        <v>705</v>
      </c>
      <c r="B1282" s="247"/>
      <c r="C1282" s="280">
        <v>1269</v>
      </c>
      <c r="D1282" s="249" t="s">
        <v>3405</v>
      </c>
      <c r="E1282" s="249" t="s">
        <v>3406</v>
      </c>
      <c r="F1282" s="249" t="s">
        <v>844</v>
      </c>
      <c r="G1282" s="281" t="s">
        <v>813</v>
      </c>
      <c r="H1282" s="250">
        <v>106150.64999999998</v>
      </c>
      <c r="I1282" s="250"/>
      <c r="J1282" s="250">
        <v>101686.361</v>
      </c>
      <c r="K1282" s="250"/>
      <c r="L1282" s="250">
        <v>106195.22</v>
      </c>
      <c r="M1282" s="251">
        <f t="shared" si="57"/>
        <v>4.2056162633012387E-2</v>
      </c>
      <c r="N1282" s="251">
        <f t="shared" si="58"/>
        <v>4.4340843311326643E-2</v>
      </c>
      <c r="O1282" s="250">
        <v>109587.15999999999</v>
      </c>
      <c r="P1282" s="251">
        <f t="shared" si="59"/>
        <v>3.1940609002928638E-2</v>
      </c>
      <c r="Q1282" s="251" t="s">
        <v>805</v>
      </c>
      <c r="R1282" s="258"/>
      <c r="S1282" s="258" t="s">
        <v>806</v>
      </c>
      <c r="T1282" s="258" t="s">
        <v>807</v>
      </c>
      <c r="U1282" s="282" t="s">
        <v>823</v>
      </c>
      <c r="V1282" s="285">
        <v>824</v>
      </c>
      <c r="W1282" s="286" t="s">
        <v>815</v>
      </c>
      <c r="X1282" s="286" t="s">
        <v>816</v>
      </c>
      <c r="Y1282" s="257"/>
    </row>
    <row r="1283" spans="1:25" ht="12.75" customHeight="1" x14ac:dyDescent="0.2">
      <c r="A1283" s="229" t="s">
        <v>705</v>
      </c>
      <c r="B1283" s="247"/>
      <c r="C1283" s="280">
        <v>1270</v>
      </c>
      <c r="D1283" s="249" t="s">
        <v>3407</v>
      </c>
      <c r="E1283" s="249" t="s">
        <v>3408</v>
      </c>
      <c r="F1283" s="249" t="s">
        <v>812</v>
      </c>
      <c r="G1283" s="281" t="s">
        <v>813</v>
      </c>
      <c r="H1283" s="250">
        <v>79788.179999999993</v>
      </c>
      <c r="I1283" s="250"/>
      <c r="J1283" s="250">
        <v>76432.604599999991</v>
      </c>
      <c r="K1283" s="250"/>
      <c r="L1283" s="250">
        <v>79814.989999999991</v>
      </c>
      <c r="M1283" s="251">
        <f t="shared" si="57"/>
        <v>4.2056046396847277E-2</v>
      </c>
      <c r="N1283" s="251">
        <f t="shared" si="58"/>
        <v>4.4253174645836939E-2</v>
      </c>
      <c r="O1283" s="250">
        <v>83628.94</v>
      </c>
      <c r="P1283" s="251">
        <f t="shared" si="59"/>
        <v>4.7784883516241897E-2</v>
      </c>
      <c r="Q1283" s="251" t="s">
        <v>805</v>
      </c>
      <c r="R1283" s="258"/>
      <c r="S1283" s="258" t="s">
        <v>806</v>
      </c>
      <c r="T1283" s="258" t="s">
        <v>807</v>
      </c>
      <c r="U1283" s="282" t="s">
        <v>823</v>
      </c>
      <c r="V1283" s="285">
        <v>824</v>
      </c>
      <c r="W1283" s="286" t="s">
        <v>815</v>
      </c>
      <c r="X1283" s="286" t="s">
        <v>816</v>
      </c>
      <c r="Y1283" s="257"/>
    </row>
    <row r="1284" spans="1:25" ht="12.75" customHeight="1" x14ac:dyDescent="0.2">
      <c r="A1284" s="229" t="s">
        <v>705</v>
      </c>
      <c r="B1284" s="247"/>
      <c r="C1284" s="280">
        <v>1271</v>
      </c>
      <c r="D1284" s="249" t="s">
        <v>3409</v>
      </c>
      <c r="E1284" s="249" t="s">
        <v>3410</v>
      </c>
      <c r="F1284" s="249" t="s">
        <v>1043</v>
      </c>
      <c r="G1284" s="281" t="s">
        <v>813</v>
      </c>
      <c r="H1284" s="250">
        <v>19440.330000000002</v>
      </c>
      <c r="I1284" s="250"/>
      <c r="J1284" s="250">
        <v>18622.752899999999</v>
      </c>
      <c r="K1284" s="250"/>
      <c r="L1284" s="250">
        <v>20910.07</v>
      </c>
      <c r="M1284" s="251">
        <f t="shared" si="57"/>
        <v>4.2055721276336472E-2</v>
      </c>
      <c r="N1284" s="251">
        <f t="shared" si="58"/>
        <v>0.12282379046118366</v>
      </c>
      <c r="O1284" s="250">
        <v>21647.69</v>
      </c>
      <c r="P1284" s="251">
        <f t="shared" si="59"/>
        <v>3.5275826431953552E-2</v>
      </c>
      <c r="Q1284" s="251" t="s">
        <v>805</v>
      </c>
      <c r="R1284" s="258"/>
      <c r="S1284" s="258" t="s">
        <v>806</v>
      </c>
      <c r="T1284" s="258" t="s">
        <v>807</v>
      </c>
      <c r="U1284" s="282" t="s">
        <v>814</v>
      </c>
      <c r="V1284" s="285">
        <v>154</v>
      </c>
      <c r="W1284" s="286" t="s">
        <v>824</v>
      </c>
      <c r="X1284" s="286" t="s">
        <v>824</v>
      </c>
      <c r="Y1284" s="257"/>
    </row>
    <row r="1285" spans="1:25" ht="12.75" customHeight="1" x14ac:dyDescent="0.2">
      <c r="A1285" s="229" t="s">
        <v>705</v>
      </c>
      <c r="B1285" s="247"/>
      <c r="C1285" s="280">
        <v>1272</v>
      </c>
      <c r="D1285" s="249" t="s">
        <v>3411</v>
      </c>
      <c r="E1285" s="249" t="s">
        <v>3412</v>
      </c>
      <c r="F1285" s="249" t="s">
        <v>855</v>
      </c>
      <c r="G1285" s="297" t="s">
        <v>707</v>
      </c>
      <c r="H1285" s="250">
        <v>0</v>
      </c>
      <c r="I1285" s="250"/>
      <c r="J1285" s="250">
        <v>0</v>
      </c>
      <c r="K1285" s="250"/>
      <c r="L1285" s="250">
        <v>0</v>
      </c>
      <c r="M1285" s="251" t="str">
        <f t="shared" si="57"/>
        <v>NA</v>
      </c>
      <c r="N1285" s="251" t="str">
        <f t="shared" si="58"/>
        <v>NA</v>
      </c>
      <c r="O1285" s="250">
        <v>0</v>
      </c>
      <c r="P1285" s="251" t="str">
        <f t="shared" si="59"/>
        <v>NA</v>
      </c>
      <c r="Q1285" s="298" t="s">
        <v>848</v>
      </c>
      <c r="R1285" s="299" t="s">
        <v>849</v>
      </c>
      <c r="S1285" s="299" t="s">
        <v>832</v>
      </c>
      <c r="T1285" s="299" t="s">
        <v>832</v>
      </c>
      <c r="U1285" s="299" t="s">
        <v>832</v>
      </c>
      <c r="V1285" s="299" t="s">
        <v>832</v>
      </c>
      <c r="W1285" s="299" t="s">
        <v>832</v>
      </c>
      <c r="X1285" s="299" t="s">
        <v>832</v>
      </c>
      <c r="Y1285" s="257"/>
    </row>
    <row r="1286" spans="1:25" ht="12.75" customHeight="1" x14ac:dyDescent="0.2">
      <c r="A1286" s="229" t="s">
        <v>705</v>
      </c>
      <c r="B1286" s="247"/>
      <c r="C1286" s="280">
        <v>1273</v>
      </c>
      <c r="D1286" s="249" t="s">
        <v>3413</v>
      </c>
      <c r="E1286" s="249" t="s">
        <v>3414</v>
      </c>
      <c r="F1286" s="249" t="s">
        <v>880</v>
      </c>
      <c r="G1286" s="281" t="s">
        <v>813</v>
      </c>
      <c r="H1286" s="250">
        <v>12728.369999999999</v>
      </c>
      <c r="I1286" s="250"/>
      <c r="J1286" s="250">
        <v>5673035.4461000003</v>
      </c>
      <c r="K1286" s="250"/>
      <c r="L1286" s="250">
        <v>43642.32</v>
      </c>
      <c r="M1286" s="251">
        <f t="shared" si="57"/>
        <v>444.70007362293842</v>
      </c>
      <c r="N1286" s="251">
        <f t="shared" si="58"/>
        <v>0.99230706022998627</v>
      </c>
      <c r="O1286" s="250">
        <v>47199.780000000006</v>
      </c>
      <c r="P1286" s="251">
        <f t="shared" si="59"/>
        <v>8.1513998339226845E-2</v>
      </c>
      <c r="Q1286" s="251" t="s">
        <v>805</v>
      </c>
      <c r="R1286" s="258"/>
      <c r="S1286" s="258" t="s">
        <v>806</v>
      </c>
      <c r="T1286" s="258" t="s">
        <v>807</v>
      </c>
      <c r="U1286" s="282" t="s">
        <v>814</v>
      </c>
      <c r="V1286" s="285">
        <v>63</v>
      </c>
      <c r="W1286" s="286" t="s">
        <v>815</v>
      </c>
      <c r="X1286" s="286" t="s">
        <v>816</v>
      </c>
      <c r="Y1286" s="257"/>
    </row>
    <row r="1287" spans="1:25" ht="12.75" customHeight="1" x14ac:dyDescent="0.2">
      <c r="A1287" s="229" t="s">
        <v>705</v>
      </c>
      <c r="B1287" s="247"/>
      <c r="C1287" s="287">
        <v>1274</v>
      </c>
      <c r="D1287" s="324" t="s">
        <v>3415</v>
      </c>
      <c r="E1287" s="324" t="s">
        <v>3416</v>
      </c>
      <c r="F1287" s="324" t="s">
        <v>1821</v>
      </c>
      <c r="G1287" s="289" t="s">
        <v>707</v>
      </c>
      <c r="H1287" s="290">
        <v>0</v>
      </c>
      <c r="I1287" s="290"/>
      <c r="J1287" s="290">
        <v>0</v>
      </c>
      <c r="K1287" s="290"/>
      <c r="L1287" s="290">
        <v>0</v>
      </c>
      <c r="M1287" s="291" t="str">
        <f t="shared" si="57"/>
        <v>NA</v>
      </c>
      <c r="N1287" s="291" t="str">
        <f t="shared" si="58"/>
        <v>NA</v>
      </c>
      <c r="O1287" s="290">
        <v>0</v>
      </c>
      <c r="P1287" s="291" t="str">
        <f t="shared" si="59"/>
        <v>NA</v>
      </c>
      <c r="Q1287" s="291" t="s">
        <v>707</v>
      </c>
      <c r="R1287" s="292" t="s">
        <v>831</v>
      </c>
      <c r="S1287" s="293" t="s">
        <v>832</v>
      </c>
      <c r="T1287" s="293" t="s">
        <v>832</v>
      </c>
      <c r="U1287" s="293" t="s">
        <v>832</v>
      </c>
      <c r="V1287" s="294" t="s">
        <v>809</v>
      </c>
      <c r="W1287" s="295" t="s">
        <v>809</v>
      </c>
      <c r="X1287" s="295" t="s">
        <v>809</v>
      </c>
      <c r="Y1287" s="257"/>
    </row>
    <row r="1288" spans="1:25" ht="12.75" customHeight="1" x14ac:dyDescent="0.2">
      <c r="A1288" s="229" t="s">
        <v>705</v>
      </c>
      <c r="B1288" s="247"/>
      <c r="C1288" s="280">
        <v>1275</v>
      </c>
      <c r="D1288" s="249" t="s">
        <v>3417</v>
      </c>
      <c r="E1288" s="249" t="s">
        <v>3418</v>
      </c>
      <c r="F1288" s="249" t="s">
        <v>1002</v>
      </c>
      <c r="G1288" s="297" t="s">
        <v>707</v>
      </c>
      <c r="H1288" s="250">
        <v>0</v>
      </c>
      <c r="I1288" s="250"/>
      <c r="J1288" s="250">
        <v>0</v>
      </c>
      <c r="K1288" s="250"/>
      <c r="L1288" s="250">
        <v>0</v>
      </c>
      <c r="M1288" s="251" t="str">
        <f t="shared" si="57"/>
        <v>NA</v>
      </c>
      <c r="N1288" s="251" t="str">
        <f t="shared" si="58"/>
        <v>NA</v>
      </c>
      <c r="O1288" s="250">
        <v>0</v>
      </c>
      <c r="P1288" s="251" t="str">
        <f t="shared" si="59"/>
        <v>NA</v>
      </c>
      <c r="Q1288" s="298" t="s">
        <v>848</v>
      </c>
      <c r="R1288" s="299" t="s">
        <v>849</v>
      </c>
      <c r="S1288" s="299" t="s">
        <v>832</v>
      </c>
      <c r="T1288" s="299" t="s">
        <v>832</v>
      </c>
      <c r="U1288" s="299" t="s">
        <v>832</v>
      </c>
      <c r="V1288" s="299" t="s">
        <v>832</v>
      </c>
      <c r="W1288" s="299" t="s">
        <v>832</v>
      </c>
      <c r="X1288" s="299" t="s">
        <v>832</v>
      </c>
      <c r="Y1288" s="257"/>
    </row>
    <row r="1289" spans="1:25" ht="12.75" customHeight="1" x14ac:dyDescent="0.2">
      <c r="A1289" s="229" t="s">
        <v>705</v>
      </c>
      <c r="B1289" s="247"/>
      <c r="C1289" s="280">
        <v>1276</v>
      </c>
      <c r="D1289" s="249" t="s">
        <v>3419</v>
      </c>
      <c r="E1289" s="249" t="s">
        <v>3420</v>
      </c>
      <c r="F1289" s="249" t="s">
        <v>866</v>
      </c>
      <c r="G1289" s="281" t="s">
        <v>813</v>
      </c>
      <c r="H1289" s="250">
        <v>23785.040000000001</v>
      </c>
      <c r="I1289" s="250"/>
      <c r="J1289" s="250">
        <v>23276.229200000002</v>
      </c>
      <c r="K1289" s="250"/>
      <c r="L1289" s="250">
        <v>146277.54999999999</v>
      </c>
      <c r="M1289" s="251">
        <f t="shared" si="57"/>
        <v>2.1392051474372096E-2</v>
      </c>
      <c r="N1289" s="251">
        <f t="shared" si="58"/>
        <v>5.284417838607637</v>
      </c>
      <c r="O1289" s="250">
        <v>160561.33000000002</v>
      </c>
      <c r="P1289" s="251">
        <f t="shared" si="59"/>
        <v>9.7648477158661928E-2</v>
      </c>
      <c r="Q1289" s="251" t="s">
        <v>805</v>
      </c>
      <c r="R1289" s="258"/>
      <c r="S1289" s="258" t="s">
        <v>806</v>
      </c>
      <c r="T1289" s="258" t="s">
        <v>807</v>
      </c>
      <c r="U1289" s="282" t="s">
        <v>823</v>
      </c>
      <c r="V1289" s="285">
        <v>824</v>
      </c>
      <c r="W1289" s="286" t="s">
        <v>824</v>
      </c>
      <c r="X1289" s="286" t="s">
        <v>824</v>
      </c>
      <c r="Y1289" s="257"/>
    </row>
    <row r="1290" spans="1:25" ht="12.75" customHeight="1" x14ac:dyDescent="0.2">
      <c r="A1290" s="229" t="s">
        <v>705</v>
      </c>
      <c r="B1290" s="247"/>
      <c r="C1290" s="280">
        <v>1277</v>
      </c>
      <c r="D1290" s="249" t="s">
        <v>3421</v>
      </c>
      <c r="E1290" s="249" t="s">
        <v>3422</v>
      </c>
      <c r="F1290" s="249" t="s">
        <v>943</v>
      </c>
      <c r="G1290" s="297" t="s">
        <v>707</v>
      </c>
      <c r="H1290" s="250">
        <v>0</v>
      </c>
      <c r="I1290" s="250"/>
      <c r="J1290" s="250">
        <v>0</v>
      </c>
      <c r="K1290" s="250"/>
      <c r="L1290" s="250">
        <v>0</v>
      </c>
      <c r="M1290" s="251" t="str">
        <f t="shared" si="57"/>
        <v>NA</v>
      </c>
      <c r="N1290" s="251" t="str">
        <f t="shared" si="58"/>
        <v>NA</v>
      </c>
      <c r="O1290" s="250">
        <v>0</v>
      </c>
      <c r="P1290" s="251" t="str">
        <f t="shared" si="59"/>
        <v>NA</v>
      </c>
      <c r="Q1290" s="298" t="s">
        <v>848</v>
      </c>
      <c r="R1290" s="299" t="s">
        <v>849</v>
      </c>
      <c r="S1290" s="299" t="s">
        <v>832</v>
      </c>
      <c r="T1290" s="299" t="s">
        <v>832</v>
      </c>
      <c r="U1290" s="299" t="s">
        <v>832</v>
      </c>
      <c r="V1290" s="299" t="s">
        <v>832</v>
      </c>
      <c r="W1290" s="299" t="s">
        <v>832</v>
      </c>
      <c r="X1290" s="299" t="s">
        <v>832</v>
      </c>
      <c r="Y1290" s="257"/>
    </row>
    <row r="1291" spans="1:25" ht="12.75" customHeight="1" x14ac:dyDescent="0.2">
      <c r="A1291" s="229" t="s">
        <v>705</v>
      </c>
      <c r="B1291" s="247"/>
      <c r="C1291" s="280">
        <v>1278</v>
      </c>
      <c r="D1291" s="249" t="s">
        <v>3423</v>
      </c>
      <c r="E1291" s="249" t="s">
        <v>3424</v>
      </c>
      <c r="F1291" s="249" t="s">
        <v>931</v>
      </c>
      <c r="G1291" s="281" t="s">
        <v>813</v>
      </c>
      <c r="H1291" s="250">
        <v>34617.490000000005</v>
      </c>
      <c r="I1291" s="250"/>
      <c r="J1291" s="250">
        <v>32678.002999999997</v>
      </c>
      <c r="K1291" s="250"/>
      <c r="L1291" s="250">
        <v>37512.480000000003</v>
      </c>
      <c r="M1291" s="251">
        <f t="shared" si="57"/>
        <v>5.6026216805435868E-2</v>
      </c>
      <c r="N1291" s="251">
        <f t="shared" si="58"/>
        <v>0.1479428531786354</v>
      </c>
      <c r="O1291" s="250">
        <v>39430.89</v>
      </c>
      <c r="P1291" s="251">
        <f t="shared" si="59"/>
        <v>5.1140580414837836E-2</v>
      </c>
      <c r="Q1291" s="251" t="s">
        <v>805</v>
      </c>
      <c r="R1291" s="258"/>
      <c r="S1291" s="258" t="s">
        <v>806</v>
      </c>
      <c r="T1291" s="258" t="s">
        <v>807</v>
      </c>
      <c r="U1291" s="282" t="s">
        <v>823</v>
      </c>
      <c r="V1291" s="285">
        <v>824</v>
      </c>
      <c r="W1291" s="286" t="s">
        <v>815</v>
      </c>
      <c r="X1291" s="286" t="s">
        <v>816</v>
      </c>
      <c r="Y1291" s="257"/>
    </row>
    <row r="1292" spans="1:25" ht="12.75" customHeight="1" x14ac:dyDescent="0.2">
      <c r="A1292" s="229" t="s">
        <v>705</v>
      </c>
      <c r="B1292" s="247"/>
      <c r="C1292" s="280">
        <v>1279</v>
      </c>
      <c r="D1292" s="249" t="s">
        <v>3425</v>
      </c>
      <c r="E1292" s="249" t="s">
        <v>3426</v>
      </c>
      <c r="F1292" s="249" t="s">
        <v>1064</v>
      </c>
      <c r="G1292" s="281" t="s">
        <v>813</v>
      </c>
      <c r="H1292" s="250">
        <v>121023.07</v>
      </c>
      <c r="I1292" s="250"/>
      <c r="J1292" s="250">
        <v>115933.30930000001</v>
      </c>
      <c r="K1292" s="250"/>
      <c r="L1292" s="250">
        <v>49564.840000000004</v>
      </c>
      <c r="M1292" s="251">
        <f t="shared" si="57"/>
        <v>4.2056119548115896E-2</v>
      </c>
      <c r="N1292" s="251">
        <f t="shared" si="58"/>
        <v>0.57247110171123172</v>
      </c>
      <c r="O1292" s="250">
        <v>50773.020000000004</v>
      </c>
      <c r="P1292" s="251">
        <f t="shared" si="59"/>
        <v>2.4375747001301733E-2</v>
      </c>
      <c r="Q1292" s="251" t="s">
        <v>805</v>
      </c>
      <c r="R1292" s="258"/>
      <c r="S1292" s="258" t="s">
        <v>806</v>
      </c>
      <c r="T1292" s="299" t="s">
        <v>809</v>
      </c>
      <c r="U1292" s="282" t="s">
        <v>814</v>
      </c>
      <c r="V1292" s="283" t="s">
        <v>809</v>
      </c>
      <c r="W1292" s="284" t="s">
        <v>809</v>
      </c>
      <c r="X1292" s="284" t="s">
        <v>809</v>
      </c>
      <c r="Y1292" s="257"/>
    </row>
    <row r="1293" spans="1:25" ht="12.75" customHeight="1" x14ac:dyDescent="0.2">
      <c r="A1293" s="229" t="s">
        <v>705</v>
      </c>
      <c r="B1293" s="247"/>
      <c r="C1293" s="328">
        <v>1280</v>
      </c>
      <c r="D1293" s="329" t="s">
        <v>3427</v>
      </c>
      <c r="E1293" s="329" t="s">
        <v>3428</v>
      </c>
      <c r="F1293" s="329" t="s">
        <v>907</v>
      </c>
      <c r="G1293" s="330" t="s">
        <v>707</v>
      </c>
      <c r="H1293" s="331">
        <v>0</v>
      </c>
      <c r="I1293" s="331"/>
      <c r="J1293" s="331">
        <v>0</v>
      </c>
      <c r="K1293" s="331"/>
      <c r="L1293" s="331">
        <v>0</v>
      </c>
      <c r="M1293" s="332" t="str">
        <f t="shared" si="57"/>
        <v>NA</v>
      </c>
      <c r="N1293" s="332" t="str">
        <f t="shared" si="58"/>
        <v>NA</v>
      </c>
      <c r="O1293" s="331">
        <v>0</v>
      </c>
      <c r="P1293" s="332" t="str">
        <f t="shared" si="59"/>
        <v>NA</v>
      </c>
      <c r="Q1293" s="332" t="s">
        <v>707</v>
      </c>
      <c r="R1293" s="333" t="s">
        <v>2350</v>
      </c>
      <c r="S1293" s="334" t="s">
        <v>809</v>
      </c>
      <c r="T1293" s="334" t="s">
        <v>809</v>
      </c>
      <c r="U1293" s="334" t="s">
        <v>832</v>
      </c>
      <c r="V1293" s="335" t="s">
        <v>809</v>
      </c>
      <c r="W1293" s="336" t="s">
        <v>809</v>
      </c>
      <c r="X1293" s="336" t="s">
        <v>809</v>
      </c>
      <c r="Y1293" s="257"/>
    </row>
    <row r="1294" spans="1:25" ht="12.75" customHeight="1" x14ac:dyDescent="0.2">
      <c r="A1294" s="229" t="s">
        <v>705</v>
      </c>
      <c r="B1294" s="247"/>
      <c r="C1294" s="280">
        <v>1281</v>
      </c>
      <c r="D1294" s="249" t="s">
        <v>3429</v>
      </c>
      <c r="E1294" s="249" t="s">
        <v>3430</v>
      </c>
      <c r="F1294" s="249" t="s">
        <v>1845</v>
      </c>
      <c r="G1294" s="281" t="s">
        <v>813</v>
      </c>
      <c r="H1294" s="250">
        <v>209522.69</v>
      </c>
      <c r="I1294" s="250"/>
      <c r="J1294" s="250">
        <v>201409.90950000001</v>
      </c>
      <c r="K1294" s="250"/>
      <c r="L1294" s="250">
        <v>210255.52000000002</v>
      </c>
      <c r="M1294" s="251">
        <f t="shared" ref="M1294:M1357" si="60">IF(H1294&gt;0,ABS((J1294-H1294)/H1294),"NA")</f>
        <v>3.8720295639579627E-2</v>
      </c>
      <c r="N1294" s="251">
        <f t="shared" ref="N1294:N1357" si="61">IF(J1294&gt;0,ABS((L1294-J1294)/J1294),"NA")</f>
        <v>4.391844731949502E-2</v>
      </c>
      <c r="O1294" s="250">
        <v>217917.66999999998</v>
      </c>
      <c r="P1294" s="251">
        <f t="shared" ref="P1294:P1357" si="62">IF(L1294&gt;0,ABS((O1294-L1294)/L1294),"NA")</f>
        <v>3.6442087227959413E-2</v>
      </c>
      <c r="Q1294" s="251" t="s">
        <v>805</v>
      </c>
      <c r="R1294" s="258"/>
      <c r="S1294" s="258" t="s">
        <v>806</v>
      </c>
      <c r="T1294" s="299" t="s">
        <v>809</v>
      </c>
      <c r="U1294" s="282" t="s">
        <v>823</v>
      </c>
      <c r="V1294" s="285">
        <v>824</v>
      </c>
      <c r="W1294" s="286" t="s">
        <v>815</v>
      </c>
      <c r="X1294" s="286" t="s">
        <v>816</v>
      </c>
      <c r="Y1294" s="257"/>
    </row>
    <row r="1295" spans="1:25" ht="12.75" customHeight="1" x14ac:dyDescent="0.2">
      <c r="A1295" s="229" t="s">
        <v>705</v>
      </c>
      <c r="B1295" s="247"/>
      <c r="C1295" s="280">
        <v>1282</v>
      </c>
      <c r="D1295" s="249" t="s">
        <v>3431</v>
      </c>
      <c r="E1295" s="249" t="s">
        <v>3432</v>
      </c>
      <c r="F1295" s="249" t="s">
        <v>886</v>
      </c>
      <c r="G1295" s="281" t="s">
        <v>813</v>
      </c>
      <c r="H1295" s="250">
        <v>66192.649999999994</v>
      </c>
      <c r="I1295" s="250"/>
      <c r="J1295" s="250">
        <v>63408.834699999992</v>
      </c>
      <c r="K1295" s="250"/>
      <c r="L1295" s="250">
        <v>71386.14</v>
      </c>
      <c r="M1295" s="251">
        <f t="shared" si="60"/>
        <v>4.2056260022827342E-2</v>
      </c>
      <c r="N1295" s="251">
        <f t="shared" si="61"/>
        <v>0.12580747363900077</v>
      </c>
      <c r="O1295" s="250">
        <v>74202.549999999988</v>
      </c>
      <c r="P1295" s="251">
        <f t="shared" si="62"/>
        <v>3.94531767651254E-2</v>
      </c>
      <c r="Q1295" s="251" t="s">
        <v>805</v>
      </c>
      <c r="R1295" s="258"/>
      <c r="S1295" s="258" t="s">
        <v>806</v>
      </c>
      <c r="T1295" s="258" t="s">
        <v>807</v>
      </c>
      <c r="U1295" s="282" t="s">
        <v>814</v>
      </c>
      <c r="V1295" s="285">
        <v>246</v>
      </c>
      <c r="W1295" s="286" t="s">
        <v>816</v>
      </c>
      <c r="X1295" s="286" t="s">
        <v>824</v>
      </c>
      <c r="Y1295" s="257"/>
    </row>
    <row r="1296" spans="1:25" ht="12.75" customHeight="1" x14ac:dyDescent="0.2">
      <c r="A1296" s="229" t="s">
        <v>705</v>
      </c>
      <c r="B1296" s="247"/>
      <c r="C1296" s="280">
        <v>1283</v>
      </c>
      <c r="D1296" s="249" t="s">
        <v>3433</v>
      </c>
      <c r="E1296" s="249" t="s">
        <v>3434</v>
      </c>
      <c r="F1296" s="249" t="s">
        <v>931</v>
      </c>
      <c r="G1296" s="281"/>
      <c r="H1296" s="250">
        <v>35213.11</v>
      </c>
      <c r="I1296" s="250"/>
      <c r="J1296" s="250">
        <v>33732.188200000004</v>
      </c>
      <c r="K1296" s="250"/>
      <c r="L1296" s="250">
        <v>24406.930000000004</v>
      </c>
      <c r="M1296" s="251">
        <f t="shared" si="60"/>
        <v>4.2055978582976522E-2</v>
      </c>
      <c r="N1296" s="251">
        <f t="shared" si="61"/>
        <v>0.27644984501776254</v>
      </c>
      <c r="O1296" s="250">
        <v>28489.560000000005</v>
      </c>
      <c r="P1296" s="251">
        <f t="shared" si="62"/>
        <v>0.16727339325347351</v>
      </c>
      <c r="Q1296" s="251" t="s">
        <v>805</v>
      </c>
      <c r="R1296" s="258"/>
      <c r="S1296" s="258" t="s">
        <v>806</v>
      </c>
      <c r="T1296" s="258" t="s">
        <v>807</v>
      </c>
      <c r="U1296" s="282" t="s">
        <v>932</v>
      </c>
      <c r="V1296" s="285">
        <v>2534</v>
      </c>
      <c r="W1296" s="286" t="s">
        <v>816</v>
      </c>
      <c r="X1296" s="286" t="s">
        <v>824</v>
      </c>
      <c r="Y1296" s="257"/>
    </row>
    <row r="1297" spans="1:25" ht="12.75" customHeight="1" x14ac:dyDescent="0.2">
      <c r="B1297" s="247"/>
      <c r="C1297" s="280">
        <v>1284</v>
      </c>
      <c r="D1297" s="249" t="s">
        <v>3435</v>
      </c>
      <c r="E1297" s="249" t="s">
        <v>3436</v>
      </c>
      <c r="F1297" s="249" t="s">
        <v>937</v>
      </c>
      <c r="G1297" s="281" t="s">
        <v>813</v>
      </c>
      <c r="H1297" s="250">
        <v>4966.21</v>
      </c>
      <c r="I1297" s="250"/>
      <c r="J1297" s="250">
        <v>4757.3323999999993</v>
      </c>
      <c r="K1297" s="250"/>
      <c r="L1297" s="250">
        <v>3635.17</v>
      </c>
      <c r="M1297" s="251">
        <f t="shared" si="60"/>
        <v>4.205975985711452E-2</v>
      </c>
      <c r="N1297" s="251">
        <f t="shared" si="61"/>
        <v>0.23588059560437682</v>
      </c>
      <c r="O1297" s="250">
        <v>4212.75</v>
      </c>
      <c r="P1297" s="251">
        <f t="shared" si="62"/>
        <v>0.15888665454435416</v>
      </c>
      <c r="Q1297" s="251" t="s">
        <v>805</v>
      </c>
      <c r="R1297" s="258"/>
      <c r="S1297" s="258" t="s">
        <v>806</v>
      </c>
      <c r="T1297" s="258" t="s">
        <v>807</v>
      </c>
      <c r="U1297" s="282" t="s">
        <v>814</v>
      </c>
      <c r="V1297" s="283" t="s">
        <v>809</v>
      </c>
      <c r="W1297" s="284" t="s">
        <v>809</v>
      </c>
      <c r="X1297" s="284" t="s">
        <v>809</v>
      </c>
      <c r="Y1297" s="257"/>
    </row>
    <row r="1298" spans="1:25" ht="12.75" customHeight="1" x14ac:dyDescent="0.2">
      <c r="A1298" s="229" t="s">
        <v>705</v>
      </c>
      <c r="B1298" s="247"/>
      <c r="C1298" s="280">
        <v>1285</v>
      </c>
      <c r="D1298" s="249" t="s">
        <v>3437</v>
      </c>
      <c r="E1298" s="249" t="s">
        <v>3436</v>
      </c>
      <c r="F1298" s="249" t="s">
        <v>931</v>
      </c>
      <c r="G1298" s="281" t="s">
        <v>813</v>
      </c>
      <c r="H1298" s="250">
        <v>195256.55000000005</v>
      </c>
      <c r="I1298" s="250"/>
      <c r="J1298" s="250">
        <v>174694.84120000002</v>
      </c>
      <c r="K1298" s="250"/>
      <c r="L1298" s="250">
        <v>163310.32</v>
      </c>
      <c r="M1298" s="251">
        <f t="shared" si="60"/>
        <v>0.10530611546706124</v>
      </c>
      <c r="N1298" s="251">
        <f t="shared" si="61"/>
        <v>6.516804458447864E-2</v>
      </c>
      <c r="O1298" s="250">
        <v>171567.11</v>
      </c>
      <c r="P1298" s="251">
        <f t="shared" si="62"/>
        <v>5.0558899155913592E-2</v>
      </c>
      <c r="Q1298" s="251" t="s">
        <v>805</v>
      </c>
      <c r="R1298" s="258"/>
      <c r="S1298" s="258" t="s">
        <v>806</v>
      </c>
      <c r="T1298" s="258" t="s">
        <v>807</v>
      </c>
      <c r="U1298" s="282" t="s">
        <v>823</v>
      </c>
      <c r="V1298" s="285">
        <v>824</v>
      </c>
      <c r="W1298" s="286" t="s">
        <v>874</v>
      </c>
      <c r="X1298" s="286" t="s">
        <v>816</v>
      </c>
      <c r="Y1298" s="257"/>
    </row>
    <row r="1299" spans="1:25" ht="12.75" customHeight="1" x14ac:dyDescent="0.2">
      <c r="A1299" s="229" t="s">
        <v>705</v>
      </c>
      <c r="B1299" s="247"/>
      <c r="C1299" s="280">
        <v>1286</v>
      </c>
      <c r="D1299" s="249" t="s">
        <v>3438</v>
      </c>
      <c r="E1299" s="249" t="s">
        <v>3436</v>
      </c>
      <c r="F1299" s="249" t="s">
        <v>877</v>
      </c>
      <c r="G1299" s="281" t="s">
        <v>813</v>
      </c>
      <c r="H1299" s="250">
        <v>66183.34</v>
      </c>
      <c r="I1299" s="250"/>
      <c r="J1299" s="250">
        <v>70312.428999999989</v>
      </c>
      <c r="K1299" s="250"/>
      <c r="L1299" s="250">
        <v>44483.520000000004</v>
      </c>
      <c r="M1299" s="251">
        <f t="shared" si="60"/>
        <v>6.2388646447882397E-2</v>
      </c>
      <c r="N1299" s="251">
        <f t="shared" si="61"/>
        <v>0.36734485449222626</v>
      </c>
      <c r="O1299" s="250">
        <v>48804.570000000007</v>
      </c>
      <c r="P1299" s="251">
        <f t="shared" si="62"/>
        <v>9.7138221076030012E-2</v>
      </c>
      <c r="Q1299" s="251" t="s">
        <v>805</v>
      </c>
      <c r="R1299" s="258"/>
      <c r="S1299" s="258" t="s">
        <v>806</v>
      </c>
      <c r="T1299" s="258" t="s">
        <v>807</v>
      </c>
      <c r="U1299" s="282" t="s">
        <v>823</v>
      </c>
      <c r="V1299" s="285">
        <v>824</v>
      </c>
      <c r="W1299" s="286" t="s">
        <v>815</v>
      </c>
      <c r="X1299" s="286" t="s">
        <v>816</v>
      </c>
      <c r="Y1299" s="257"/>
    </row>
    <row r="1300" spans="1:25" ht="12.75" customHeight="1" x14ac:dyDescent="0.2">
      <c r="A1300" s="229" t="s">
        <v>705</v>
      </c>
      <c r="B1300" s="247"/>
      <c r="C1300" s="280">
        <v>1287</v>
      </c>
      <c r="D1300" s="249" t="s">
        <v>3439</v>
      </c>
      <c r="E1300" s="249" t="s">
        <v>3436</v>
      </c>
      <c r="F1300" s="249" t="s">
        <v>822</v>
      </c>
      <c r="G1300" s="281" t="s">
        <v>813</v>
      </c>
      <c r="H1300" s="250">
        <v>175556.58</v>
      </c>
      <c r="I1300" s="250"/>
      <c r="J1300" s="250">
        <v>103104.79199999999</v>
      </c>
      <c r="K1300" s="250"/>
      <c r="L1300" s="250">
        <v>38289.64</v>
      </c>
      <c r="M1300" s="251">
        <f t="shared" si="60"/>
        <v>0.41269764995421993</v>
      </c>
      <c r="N1300" s="251">
        <f t="shared" si="61"/>
        <v>0.62863374963212182</v>
      </c>
      <c r="O1300" s="250">
        <v>38909.35</v>
      </c>
      <c r="P1300" s="251">
        <f t="shared" si="62"/>
        <v>1.6184795678413251E-2</v>
      </c>
      <c r="Q1300" s="251" t="s">
        <v>805</v>
      </c>
      <c r="R1300" s="258"/>
      <c r="S1300" s="258" t="s">
        <v>823</v>
      </c>
      <c r="T1300" s="258" t="s">
        <v>807</v>
      </c>
      <c r="U1300" s="282" t="s">
        <v>823</v>
      </c>
      <c r="V1300" s="285">
        <v>824</v>
      </c>
      <c r="W1300" s="286" t="s">
        <v>815</v>
      </c>
      <c r="X1300" s="286" t="s">
        <v>824</v>
      </c>
      <c r="Y1300" s="257"/>
    </row>
    <row r="1301" spans="1:25" ht="12.75" customHeight="1" x14ac:dyDescent="0.2">
      <c r="A1301" s="229" t="s">
        <v>705</v>
      </c>
      <c r="B1301" s="247"/>
      <c r="C1301" s="300">
        <v>1288</v>
      </c>
      <c r="D1301" s="327" t="s">
        <v>3440</v>
      </c>
      <c r="E1301" s="327" t="s">
        <v>3436</v>
      </c>
      <c r="F1301" s="327" t="s">
        <v>949</v>
      </c>
      <c r="G1301" s="326" t="s">
        <v>804</v>
      </c>
      <c r="H1301" s="303">
        <v>0</v>
      </c>
      <c r="I1301" s="303"/>
      <c r="J1301" s="303">
        <v>0</v>
      </c>
      <c r="K1301" s="303"/>
      <c r="L1301" s="303">
        <v>0</v>
      </c>
      <c r="M1301" s="304" t="str">
        <f t="shared" si="60"/>
        <v>NA</v>
      </c>
      <c r="N1301" s="304" t="str">
        <f t="shared" si="61"/>
        <v>NA</v>
      </c>
      <c r="O1301" s="303">
        <v>0</v>
      </c>
      <c r="P1301" s="304" t="str">
        <f t="shared" si="62"/>
        <v>NA</v>
      </c>
      <c r="Q1301" s="304" t="s">
        <v>707</v>
      </c>
      <c r="R1301" s="305" t="s">
        <v>887</v>
      </c>
      <c r="S1301" s="306" t="s">
        <v>832</v>
      </c>
      <c r="T1301" s="306" t="s">
        <v>832</v>
      </c>
      <c r="U1301" s="306" t="s">
        <v>832</v>
      </c>
      <c r="V1301" s="307" t="s">
        <v>809</v>
      </c>
      <c r="W1301" s="308" t="s">
        <v>809</v>
      </c>
      <c r="X1301" s="308" t="s">
        <v>809</v>
      </c>
      <c r="Y1301" s="257"/>
    </row>
    <row r="1302" spans="1:25" ht="12.75" customHeight="1" x14ac:dyDescent="0.2">
      <c r="A1302" s="229" t="s">
        <v>705</v>
      </c>
      <c r="B1302" s="247"/>
      <c r="C1302" s="280">
        <v>1289</v>
      </c>
      <c r="D1302" s="249" t="s">
        <v>3441</v>
      </c>
      <c r="E1302" s="249" t="s">
        <v>3436</v>
      </c>
      <c r="F1302" s="249" t="s">
        <v>847</v>
      </c>
      <c r="G1302" s="297" t="s">
        <v>707</v>
      </c>
      <c r="H1302" s="250">
        <v>0</v>
      </c>
      <c r="I1302" s="250"/>
      <c r="J1302" s="250">
        <v>0</v>
      </c>
      <c r="K1302" s="250"/>
      <c r="L1302" s="250">
        <v>0</v>
      </c>
      <c r="M1302" s="251" t="str">
        <f t="shared" si="60"/>
        <v>NA</v>
      </c>
      <c r="N1302" s="251" t="str">
        <f t="shared" si="61"/>
        <v>NA</v>
      </c>
      <c r="O1302" s="250">
        <v>0</v>
      </c>
      <c r="P1302" s="251" t="str">
        <f t="shared" si="62"/>
        <v>NA</v>
      </c>
      <c r="Q1302" s="298" t="s">
        <v>848</v>
      </c>
      <c r="R1302" s="299" t="s">
        <v>849</v>
      </c>
      <c r="S1302" s="299" t="s">
        <v>832</v>
      </c>
      <c r="T1302" s="299" t="s">
        <v>832</v>
      </c>
      <c r="U1302" s="299" t="s">
        <v>832</v>
      </c>
      <c r="V1302" s="299" t="s">
        <v>832</v>
      </c>
      <c r="W1302" s="299" t="s">
        <v>832</v>
      </c>
      <c r="X1302" s="299" t="s">
        <v>832</v>
      </c>
      <c r="Y1302" s="257"/>
    </row>
    <row r="1303" spans="1:25" ht="12.75" customHeight="1" x14ac:dyDescent="0.2">
      <c r="A1303" s="229" t="s">
        <v>705</v>
      </c>
      <c r="B1303" s="247"/>
      <c r="C1303" s="280">
        <v>1290</v>
      </c>
      <c r="D1303" s="249" t="s">
        <v>3442</v>
      </c>
      <c r="E1303" s="249" t="s">
        <v>3443</v>
      </c>
      <c r="F1303" s="249" t="s">
        <v>886</v>
      </c>
      <c r="G1303" s="281" t="s">
        <v>813</v>
      </c>
      <c r="H1303" s="250">
        <v>44799.94</v>
      </c>
      <c r="I1303" s="250"/>
      <c r="J1303" s="250">
        <v>42915.82</v>
      </c>
      <c r="K1303" s="250"/>
      <c r="L1303" s="250">
        <v>52977.119999999995</v>
      </c>
      <c r="M1303" s="251">
        <f t="shared" si="60"/>
        <v>4.2056306325410311E-2</v>
      </c>
      <c r="N1303" s="251">
        <f t="shared" si="61"/>
        <v>0.23444268337410296</v>
      </c>
      <c r="O1303" s="250">
        <v>61205.58</v>
      </c>
      <c r="P1303" s="251">
        <f t="shared" si="62"/>
        <v>0.15532101405285917</v>
      </c>
      <c r="Q1303" s="251" t="s">
        <v>805</v>
      </c>
      <c r="R1303" s="258"/>
      <c r="S1303" s="258" t="s">
        <v>806</v>
      </c>
      <c r="T1303" s="258" t="s">
        <v>807</v>
      </c>
      <c r="U1303" s="282" t="s">
        <v>814</v>
      </c>
      <c r="V1303" s="285">
        <v>224</v>
      </c>
      <c r="W1303" s="286" t="s">
        <v>815</v>
      </c>
      <c r="X1303" s="286" t="s">
        <v>816</v>
      </c>
      <c r="Y1303" s="257"/>
    </row>
    <row r="1304" spans="1:25" ht="12.75" customHeight="1" x14ac:dyDescent="0.2">
      <c r="A1304" s="229" t="s">
        <v>705</v>
      </c>
      <c r="B1304" s="247"/>
      <c r="C1304" s="280">
        <v>1291</v>
      </c>
      <c r="D1304" s="249" t="s">
        <v>3444</v>
      </c>
      <c r="E1304" s="249" t="s">
        <v>3445</v>
      </c>
      <c r="F1304" s="249" t="s">
        <v>949</v>
      </c>
      <c r="G1304" s="281" t="s">
        <v>804</v>
      </c>
      <c r="H1304" s="250">
        <v>0</v>
      </c>
      <c r="I1304" s="250"/>
      <c r="J1304" s="250">
        <v>53619.980100000001</v>
      </c>
      <c r="K1304" s="250"/>
      <c r="L1304" s="250">
        <v>55974.06</v>
      </c>
      <c r="M1304" s="251" t="str">
        <f t="shared" si="60"/>
        <v>NA</v>
      </c>
      <c r="N1304" s="251">
        <f t="shared" si="61"/>
        <v>4.3903035689489132E-2</v>
      </c>
      <c r="O1304" s="250">
        <v>62718.49</v>
      </c>
      <c r="P1304" s="251">
        <f t="shared" si="62"/>
        <v>0.12049206364519566</v>
      </c>
      <c r="Q1304" s="251" t="s">
        <v>805</v>
      </c>
      <c r="R1304" s="258"/>
      <c r="S1304" s="258" t="s">
        <v>840</v>
      </c>
      <c r="T1304" s="258" t="s">
        <v>841</v>
      </c>
      <c r="U1304" s="282" t="s">
        <v>841</v>
      </c>
      <c r="V1304" s="283" t="s">
        <v>809</v>
      </c>
      <c r="W1304" s="284" t="s">
        <v>809</v>
      </c>
      <c r="X1304" s="284" t="s">
        <v>809</v>
      </c>
      <c r="Y1304" s="257"/>
    </row>
    <row r="1305" spans="1:25" ht="12.75" customHeight="1" x14ac:dyDescent="0.2">
      <c r="A1305" s="229" t="s">
        <v>705</v>
      </c>
      <c r="B1305" s="247"/>
      <c r="C1305" s="280">
        <v>1292</v>
      </c>
      <c r="D1305" s="249" t="s">
        <v>3446</v>
      </c>
      <c r="E1305" s="249" t="s">
        <v>3447</v>
      </c>
      <c r="F1305" s="249" t="s">
        <v>877</v>
      </c>
      <c r="G1305" s="281" t="s">
        <v>813</v>
      </c>
      <c r="H1305" s="250">
        <v>57667.200000000004</v>
      </c>
      <c r="I1305" s="250"/>
      <c r="J1305" s="250">
        <v>55241.957799999996</v>
      </c>
      <c r="K1305" s="250"/>
      <c r="L1305" s="250">
        <v>57667.929999999993</v>
      </c>
      <c r="M1305" s="251">
        <f t="shared" si="60"/>
        <v>4.2055834165695707E-2</v>
      </c>
      <c r="N1305" s="251">
        <f t="shared" si="61"/>
        <v>4.3915391427347218E-2</v>
      </c>
      <c r="O1305" s="250">
        <v>60051.37000000001</v>
      </c>
      <c r="P1305" s="251">
        <f t="shared" si="62"/>
        <v>4.133042403290732E-2</v>
      </c>
      <c r="Q1305" s="251" t="s">
        <v>805</v>
      </c>
      <c r="R1305" s="258"/>
      <c r="S1305" s="258" t="s">
        <v>806</v>
      </c>
      <c r="T1305" s="299" t="s">
        <v>809</v>
      </c>
      <c r="U1305" s="282" t="s">
        <v>814</v>
      </c>
      <c r="V1305" s="285">
        <v>278</v>
      </c>
      <c r="W1305" s="286" t="s">
        <v>815</v>
      </c>
      <c r="X1305" s="286" t="s">
        <v>816</v>
      </c>
      <c r="Y1305" s="257"/>
    </row>
    <row r="1306" spans="1:25" ht="12.75" customHeight="1" x14ac:dyDescent="0.2">
      <c r="A1306" s="229" t="s">
        <v>705</v>
      </c>
      <c r="B1306" s="247"/>
      <c r="C1306" s="280">
        <v>1293</v>
      </c>
      <c r="D1306" s="296" t="s">
        <v>3448</v>
      </c>
      <c r="E1306" s="296" t="s">
        <v>3449</v>
      </c>
      <c r="F1306" s="296" t="s">
        <v>994</v>
      </c>
      <c r="G1306" s="281" t="s">
        <v>804</v>
      </c>
      <c r="H1306" s="250">
        <v>0</v>
      </c>
      <c r="I1306" s="250"/>
      <c r="J1306" s="250">
        <v>0</v>
      </c>
      <c r="K1306" s="250"/>
      <c r="L1306" s="250">
        <v>0</v>
      </c>
      <c r="M1306" s="251" t="str">
        <f t="shared" si="60"/>
        <v>NA</v>
      </c>
      <c r="N1306" s="251" t="str">
        <f t="shared" si="61"/>
        <v>NA</v>
      </c>
      <c r="O1306" s="250">
        <v>0</v>
      </c>
      <c r="P1306" s="251" t="str">
        <f t="shared" si="62"/>
        <v>NA</v>
      </c>
      <c r="Q1306" s="251" t="s">
        <v>707</v>
      </c>
      <c r="R1306" s="258"/>
      <c r="S1306" s="299" t="s">
        <v>809</v>
      </c>
      <c r="T1306" s="299" t="s">
        <v>809</v>
      </c>
      <c r="U1306" s="299" t="s">
        <v>832</v>
      </c>
      <c r="V1306" s="283" t="s">
        <v>809</v>
      </c>
      <c r="W1306" s="284" t="s">
        <v>809</v>
      </c>
      <c r="X1306" s="284" t="s">
        <v>809</v>
      </c>
      <c r="Y1306" s="257"/>
    </row>
    <row r="1307" spans="1:25" ht="12.75" customHeight="1" x14ac:dyDescent="0.2">
      <c r="A1307" s="229" t="s">
        <v>705</v>
      </c>
      <c r="B1307" s="247"/>
      <c r="C1307" s="280">
        <v>1294</v>
      </c>
      <c r="D1307" s="249" t="s">
        <v>3450</v>
      </c>
      <c r="E1307" s="249" t="s">
        <v>3451</v>
      </c>
      <c r="F1307" s="249" t="s">
        <v>877</v>
      </c>
      <c r="G1307" s="281" t="s">
        <v>813</v>
      </c>
      <c r="H1307" s="250">
        <v>15734.050000000003</v>
      </c>
      <c r="I1307" s="250"/>
      <c r="J1307" s="250">
        <v>62423.238500000007</v>
      </c>
      <c r="K1307" s="250"/>
      <c r="L1307" s="250">
        <v>24790.92</v>
      </c>
      <c r="M1307" s="251">
        <f t="shared" si="60"/>
        <v>2.9673979998792426</v>
      </c>
      <c r="N1307" s="251">
        <f t="shared" si="61"/>
        <v>0.60285751595537618</v>
      </c>
      <c r="O1307" s="250">
        <v>28019.769999999997</v>
      </c>
      <c r="P1307" s="251">
        <f t="shared" si="62"/>
        <v>0.13024325035133827</v>
      </c>
      <c r="Q1307" s="251" t="s">
        <v>805</v>
      </c>
      <c r="R1307" s="258"/>
      <c r="S1307" s="258" t="s">
        <v>806</v>
      </c>
      <c r="T1307" s="258" t="s">
        <v>807</v>
      </c>
      <c r="U1307" s="282" t="s">
        <v>823</v>
      </c>
      <c r="V1307" s="285">
        <v>824</v>
      </c>
      <c r="W1307" s="286" t="s">
        <v>815</v>
      </c>
      <c r="X1307" s="286" t="s">
        <v>816</v>
      </c>
      <c r="Y1307" s="257"/>
    </row>
    <row r="1308" spans="1:25" ht="12.75" customHeight="1" x14ac:dyDescent="0.2">
      <c r="A1308" s="229" t="s">
        <v>705</v>
      </c>
      <c r="B1308" s="247"/>
      <c r="C1308" s="280">
        <v>1295</v>
      </c>
      <c r="D1308" s="249" t="s">
        <v>3452</v>
      </c>
      <c r="E1308" s="249" t="s">
        <v>3453</v>
      </c>
      <c r="F1308" s="249" t="s">
        <v>880</v>
      </c>
      <c r="G1308" s="281" t="s">
        <v>813</v>
      </c>
      <c r="H1308" s="250">
        <v>307807.08</v>
      </c>
      <c r="I1308" s="250"/>
      <c r="J1308" s="250">
        <v>326051.62790000002</v>
      </c>
      <c r="K1308" s="250"/>
      <c r="L1308" s="250">
        <v>429586.10000000003</v>
      </c>
      <c r="M1308" s="251">
        <f t="shared" si="60"/>
        <v>5.9272671375850107E-2</v>
      </c>
      <c r="N1308" s="251">
        <f t="shared" si="61"/>
        <v>0.31754011708769636</v>
      </c>
      <c r="O1308" s="250">
        <v>451497.66000000009</v>
      </c>
      <c r="P1308" s="251">
        <f t="shared" si="62"/>
        <v>5.1006212724294508E-2</v>
      </c>
      <c r="Q1308" s="251" t="s">
        <v>805</v>
      </c>
      <c r="R1308" s="258"/>
      <c r="S1308" s="258" t="s">
        <v>806</v>
      </c>
      <c r="T1308" s="258" t="s">
        <v>807</v>
      </c>
      <c r="U1308" s="282" t="s">
        <v>823</v>
      </c>
      <c r="V1308" s="285">
        <v>824</v>
      </c>
      <c r="W1308" s="286" t="s">
        <v>815</v>
      </c>
      <c r="X1308" s="286" t="s">
        <v>816</v>
      </c>
      <c r="Y1308" s="257"/>
    </row>
    <row r="1309" spans="1:25" ht="12.75" customHeight="1" x14ac:dyDescent="0.2">
      <c r="A1309" s="229" t="s">
        <v>705</v>
      </c>
      <c r="B1309" s="247"/>
      <c r="C1309" s="280">
        <v>1296</v>
      </c>
      <c r="D1309" s="249" t="s">
        <v>3454</v>
      </c>
      <c r="E1309" s="249" t="s">
        <v>3455</v>
      </c>
      <c r="F1309" s="249" t="s">
        <v>852</v>
      </c>
      <c r="G1309" s="297" t="s">
        <v>707</v>
      </c>
      <c r="H1309" s="250">
        <v>0</v>
      </c>
      <c r="I1309" s="250"/>
      <c r="J1309" s="250">
        <v>0</v>
      </c>
      <c r="K1309" s="250"/>
      <c r="L1309" s="250">
        <v>0</v>
      </c>
      <c r="M1309" s="251" t="str">
        <f t="shared" si="60"/>
        <v>NA</v>
      </c>
      <c r="N1309" s="251" t="str">
        <f t="shared" si="61"/>
        <v>NA</v>
      </c>
      <c r="O1309" s="250">
        <v>0</v>
      </c>
      <c r="P1309" s="251" t="str">
        <f t="shared" si="62"/>
        <v>NA</v>
      </c>
      <c r="Q1309" s="298" t="s">
        <v>848</v>
      </c>
      <c r="R1309" s="299" t="s">
        <v>849</v>
      </c>
      <c r="S1309" s="299" t="s">
        <v>832</v>
      </c>
      <c r="T1309" s="299" t="s">
        <v>832</v>
      </c>
      <c r="U1309" s="299" t="s">
        <v>832</v>
      </c>
      <c r="V1309" s="299" t="s">
        <v>832</v>
      </c>
      <c r="W1309" s="299" t="s">
        <v>832</v>
      </c>
      <c r="X1309" s="299" t="s">
        <v>832</v>
      </c>
      <c r="Y1309" s="257"/>
    </row>
    <row r="1310" spans="1:25" ht="12.75" customHeight="1" x14ac:dyDescent="0.2">
      <c r="A1310" s="229" t="s">
        <v>705</v>
      </c>
      <c r="B1310" s="247"/>
      <c r="C1310" s="280">
        <v>1297</v>
      </c>
      <c r="D1310" s="249" t="s">
        <v>3456</v>
      </c>
      <c r="E1310" s="249" t="s">
        <v>3457</v>
      </c>
      <c r="F1310" s="249" t="s">
        <v>822</v>
      </c>
      <c r="G1310" s="281" t="s">
        <v>813</v>
      </c>
      <c r="H1310" s="250">
        <v>55367.820000000007</v>
      </c>
      <c r="I1310" s="250"/>
      <c r="J1310" s="250">
        <v>53039.258999999998</v>
      </c>
      <c r="K1310" s="250"/>
      <c r="L1310" s="250">
        <v>55368.409999999989</v>
      </c>
      <c r="M1310" s="251">
        <f t="shared" si="60"/>
        <v>4.2056216047516561E-2</v>
      </c>
      <c r="N1310" s="251">
        <f t="shared" si="61"/>
        <v>4.3913716818705761E-2</v>
      </c>
      <c r="O1310" s="250">
        <v>57842.2</v>
      </c>
      <c r="P1310" s="251">
        <f t="shared" si="62"/>
        <v>4.4678725648795201E-2</v>
      </c>
      <c r="Q1310" s="251" t="s">
        <v>805</v>
      </c>
      <c r="R1310" s="258"/>
      <c r="S1310" s="258" t="s">
        <v>806</v>
      </c>
      <c r="T1310" s="258" t="s">
        <v>807</v>
      </c>
      <c r="U1310" s="282" t="s">
        <v>814</v>
      </c>
      <c r="V1310" s="285">
        <v>308</v>
      </c>
      <c r="W1310" s="286" t="s">
        <v>824</v>
      </c>
      <c r="X1310" s="286" t="s">
        <v>824</v>
      </c>
      <c r="Y1310" s="257"/>
    </row>
    <row r="1311" spans="1:25" ht="12.75" customHeight="1" x14ac:dyDescent="0.2">
      <c r="A1311" s="229" t="s">
        <v>705</v>
      </c>
      <c r="B1311" s="247"/>
      <c r="C1311" s="280">
        <v>1298</v>
      </c>
      <c r="D1311" s="249" t="s">
        <v>3458</v>
      </c>
      <c r="E1311" s="249" t="s">
        <v>3459</v>
      </c>
      <c r="F1311" s="249" t="s">
        <v>1211</v>
      </c>
      <c r="G1311" s="281" t="s">
        <v>813</v>
      </c>
      <c r="H1311" s="250">
        <v>43827.6</v>
      </c>
      <c r="I1311" s="250"/>
      <c r="J1311" s="250">
        <v>15089.967000000001</v>
      </c>
      <c r="K1311" s="250"/>
      <c r="L1311" s="250">
        <v>45323.600000000006</v>
      </c>
      <c r="M1311" s="251">
        <f t="shared" si="60"/>
        <v>0.6556971634312625</v>
      </c>
      <c r="N1311" s="251">
        <f t="shared" si="61"/>
        <v>2.0035585896244839</v>
      </c>
      <c r="O1311" s="250">
        <v>47406.909999999996</v>
      </c>
      <c r="P1311" s="251">
        <f t="shared" si="62"/>
        <v>4.5965236653751913E-2</v>
      </c>
      <c r="Q1311" s="251" t="s">
        <v>805</v>
      </c>
      <c r="R1311" s="258"/>
      <c r="S1311" s="258" t="s">
        <v>806</v>
      </c>
      <c r="T1311" s="299" t="s">
        <v>809</v>
      </c>
      <c r="U1311" s="282" t="s">
        <v>814</v>
      </c>
      <c r="V1311" s="285">
        <v>221</v>
      </c>
      <c r="W1311" s="286" t="s">
        <v>815</v>
      </c>
      <c r="X1311" s="286" t="s">
        <v>816</v>
      </c>
      <c r="Y1311" s="257"/>
    </row>
    <row r="1312" spans="1:25" ht="12.75" customHeight="1" x14ac:dyDescent="0.2">
      <c r="A1312" s="229" t="s">
        <v>705</v>
      </c>
      <c r="B1312" s="247"/>
      <c r="C1312" s="280">
        <v>1299</v>
      </c>
      <c r="D1312" s="249" t="s">
        <v>3460</v>
      </c>
      <c r="E1312" s="249" t="s">
        <v>3461</v>
      </c>
      <c r="F1312" s="249" t="s">
        <v>886</v>
      </c>
      <c r="G1312" s="281" t="s">
        <v>813</v>
      </c>
      <c r="H1312" s="250">
        <v>29973.47</v>
      </c>
      <c r="I1312" s="250"/>
      <c r="J1312" s="250">
        <v>28712.890599999999</v>
      </c>
      <c r="K1312" s="250"/>
      <c r="L1312" s="250">
        <v>58665.279999999999</v>
      </c>
      <c r="M1312" s="251">
        <f t="shared" si="60"/>
        <v>4.2056505302856234E-2</v>
      </c>
      <c r="N1312" s="251">
        <f t="shared" si="61"/>
        <v>1.043168722274169</v>
      </c>
      <c r="O1312" s="250">
        <v>60534.71</v>
      </c>
      <c r="P1312" s="251">
        <f t="shared" si="62"/>
        <v>3.1866037288154091E-2</v>
      </c>
      <c r="Q1312" s="251" t="s">
        <v>805</v>
      </c>
      <c r="R1312" s="258"/>
      <c r="S1312" s="258" t="s">
        <v>806</v>
      </c>
      <c r="T1312" s="258" t="s">
        <v>807</v>
      </c>
      <c r="U1312" s="282" t="s">
        <v>823</v>
      </c>
      <c r="V1312" s="285">
        <v>824</v>
      </c>
      <c r="W1312" s="286" t="s">
        <v>824</v>
      </c>
      <c r="X1312" s="286" t="s">
        <v>824</v>
      </c>
      <c r="Y1312" s="257"/>
    </row>
    <row r="1313" spans="1:25" ht="12.75" customHeight="1" x14ac:dyDescent="0.2">
      <c r="A1313" s="229" t="s">
        <v>705</v>
      </c>
      <c r="B1313" s="247"/>
      <c r="C1313" s="280">
        <v>1300</v>
      </c>
      <c r="D1313" s="249" t="s">
        <v>3462</v>
      </c>
      <c r="E1313" s="249" t="s">
        <v>3463</v>
      </c>
      <c r="F1313" s="249" t="s">
        <v>890</v>
      </c>
      <c r="G1313" s="281" t="s">
        <v>813</v>
      </c>
      <c r="H1313" s="250">
        <v>39352.28</v>
      </c>
      <c r="I1313" s="250"/>
      <c r="J1313" s="250">
        <v>37697.267</v>
      </c>
      <c r="K1313" s="250"/>
      <c r="L1313" s="250">
        <v>44746</v>
      </c>
      <c r="M1313" s="251">
        <f t="shared" si="60"/>
        <v>4.2056343368160602E-2</v>
      </c>
      <c r="N1313" s="251">
        <f t="shared" si="61"/>
        <v>0.18698260009140716</v>
      </c>
      <c r="O1313" s="250">
        <v>48786.229999999996</v>
      </c>
      <c r="P1313" s="251">
        <f t="shared" si="62"/>
        <v>9.0292540115317482E-2</v>
      </c>
      <c r="Q1313" s="251" t="s">
        <v>805</v>
      </c>
      <c r="R1313" s="258"/>
      <c r="S1313" s="258" t="s">
        <v>806</v>
      </c>
      <c r="T1313" s="258" t="s">
        <v>807</v>
      </c>
      <c r="U1313" s="282" t="s">
        <v>814</v>
      </c>
      <c r="V1313" s="285">
        <v>191</v>
      </c>
      <c r="W1313" s="286" t="s">
        <v>824</v>
      </c>
      <c r="X1313" s="286" t="s">
        <v>824</v>
      </c>
      <c r="Y1313" s="257"/>
    </row>
    <row r="1314" spans="1:25" ht="12.75" customHeight="1" x14ac:dyDescent="0.2">
      <c r="A1314" s="229" t="s">
        <v>705</v>
      </c>
      <c r="B1314" s="247"/>
      <c r="C1314" s="280">
        <v>1301</v>
      </c>
      <c r="D1314" s="249" t="s">
        <v>3464</v>
      </c>
      <c r="E1314" s="249" t="s">
        <v>3465</v>
      </c>
      <c r="F1314" s="249" t="s">
        <v>819</v>
      </c>
      <c r="G1314" s="281" t="s">
        <v>813</v>
      </c>
      <c r="H1314" s="250">
        <v>58208.659999999996</v>
      </c>
      <c r="I1314" s="250"/>
      <c r="J1314" s="250">
        <v>48162.861700000001</v>
      </c>
      <c r="K1314" s="250"/>
      <c r="L1314" s="250">
        <v>32072.639999999999</v>
      </c>
      <c r="M1314" s="251">
        <f t="shared" si="60"/>
        <v>0.17258253840579726</v>
      </c>
      <c r="N1314" s="251">
        <f t="shared" si="61"/>
        <v>0.33407943656304795</v>
      </c>
      <c r="O1314" s="250">
        <v>32875.450000000004</v>
      </c>
      <c r="P1314" s="251">
        <f t="shared" si="62"/>
        <v>2.5030992147824595E-2</v>
      </c>
      <c r="Q1314" s="251" t="s">
        <v>805</v>
      </c>
      <c r="R1314" s="258"/>
      <c r="S1314" s="258" t="s">
        <v>806</v>
      </c>
      <c r="T1314" s="258" t="s">
        <v>807</v>
      </c>
      <c r="U1314" s="282" t="s">
        <v>814</v>
      </c>
      <c r="V1314" s="285">
        <v>511</v>
      </c>
      <c r="W1314" s="286" t="s">
        <v>824</v>
      </c>
      <c r="X1314" s="286" t="s">
        <v>824</v>
      </c>
      <c r="Y1314" s="257"/>
    </row>
    <row r="1315" spans="1:25" ht="12.75" customHeight="1" x14ac:dyDescent="0.2">
      <c r="A1315" s="229" t="s">
        <v>705</v>
      </c>
      <c r="B1315" s="247"/>
      <c r="C1315" s="280">
        <v>1302</v>
      </c>
      <c r="D1315" s="249" t="s">
        <v>3466</v>
      </c>
      <c r="E1315" s="249" t="s">
        <v>3467</v>
      </c>
      <c r="F1315" s="249" t="s">
        <v>877</v>
      </c>
      <c r="G1315" s="281" t="s">
        <v>813</v>
      </c>
      <c r="H1315" s="250">
        <v>141959.02000000002</v>
      </c>
      <c r="I1315" s="250"/>
      <c r="J1315" s="250">
        <v>132283.10490000001</v>
      </c>
      <c r="K1315" s="250"/>
      <c r="L1315" s="250">
        <v>128234.95999999999</v>
      </c>
      <c r="M1315" s="251">
        <f t="shared" si="60"/>
        <v>6.815991755930699E-2</v>
      </c>
      <c r="N1315" s="251">
        <f t="shared" si="61"/>
        <v>3.0602130960414232E-2</v>
      </c>
      <c r="O1315" s="250">
        <v>132835.57</v>
      </c>
      <c r="P1315" s="251">
        <f t="shared" si="62"/>
        <v>3.5876409989912386E-2</v>
      </c>
      <c r="Q1315" s="251" t="s">
        <v>805</v>
      </c>
      <c r="R1315" s="258"/>
      <c r="S1315" s="258" t="s">
        <v>806</v>
      </c>
      <c r="T1315" s="258" t="s">
        <v>807</v>
      </c>
      <c r="U1315" s="282" t="s">
        <v>823</v>
      </c>
      <c r="V1315" s="285">
        <v>819</v>
      </c>
      <c r="W1315" s="286" t="s">
        <v>815</v>
      </c>
      <c r="X1315" s="286" t="s">
        <v>816</v>
      </c>
      <c r="Y1315" s="257"/>
    </row>
    <row r="1316" spans="1:25" ht="12.75" customHeight="1" x14ac:dyDescent="0.2">
      <c r="A1316" s="229" t="s">
        <v>705</v>
      </c>
      <c r="B1316" s="247"/>
      <c r="C1316" s="280">
        <v>1303</v>
      </c>
      <c r="D1316" s="249" t="s">
        <v>3468</v>
      </c>
      <c r="E1316" s="249" t="s">
        <v>3469</v>
      </c>
      <c r="F1316" s="249" t="s">
        <v>812</v>
      </c>
      <c r="G1316" s="281" t="s">
        <v>813</v>
      </c>
      <c r="H1316" s="250">
        <v>97053.08</v>
      </c>
      <c r="I1316" s="250"/>
      <c r="J1316" s="250">
        <v>142773.40209999998</v>
      </c>
      <c r="K1316" s="250"/>
      <c r="L1316" s="250">
        <v>96986.21</v>
      </c>
      <c r="M1316" s="251">
        <f t="shared" si="60"/>
        <v>0.47108574091620764</v>
      </c>
      <c r="N1316" s="251">
        <f t="shared" si="61"/>
        <v>0.32069833334874337</v>
      </c>
      <c r="O1316" s="250">
        <v>109048.3</v>
      </c>
      <c r="P1316" s="251">
        <f t="shared" si="62"/>
        <v>0.12436912422910427</v>
      </c>
      <c r="Q1316" s="251" t="s">
        <v>805</v>
      </c>
      <c r="R1316" s="258"/>
      <c r="S1316" s="258" t="s">
        <v>904</v>
      </c>
      <c r="T1316" s="258" t="s">
        <v>807</v>
      </c>
      <c r="U1316" s="282" t="s">
        <v>814</v>
      </c>
      <c r="V1316" s="285">
        <v>105</v>
      </c>
      <c r="W1316" s="286" t="s">
        <v>824</v>
      </c>
      <c r="X1316" s="286" t="s">
        <v>824</v>
      </c>
      <c r="Y1316" s="257"/>
    </row>
    <row r="1317" spans="1:25" ht="12.75" customHeight="1" x14ac:dyDescent="0.2">
      <c r="A1317" s="229" t="s">
        <v>705</v>
      </c>
      <c r="B1317" s="247"/>
      <c r="C1317" s="280">
        <v>1304</v>
      </c>
      <c r="D1317" s="249" t="s">
        <v>3470</v>
      </c>
      <c r="E1317" s="249" t="s">
        <v>3471</v>
      </c>
      <c r="F1317" s="249" t="s">
        <v>1074</v>
      </c>
      <c r="G1317" s="281" t="s">
        <v>813</v>
      </c>
      <c r="H1317" s="250">
        <v>121281.33</v>
      </c>
      <c r="I1317" s="250"/>
      <c r="J1317" s="250">
        <v>116180.7148</v>
      </c>
      <c r="K1317" s="250"/>
      <c r="L1317" s="250">
        <v>108589.13</v>
      </c>
      <c r="M1317" s="251">
        <f t="shared" si="60"/>
        <v>4.2056062544828625E-2</v>
      </c>
      <c r="N1317" s="251">
        <f t="shared" si="61"/>
        <v>6.5342899749485761E-2</v>
      </c>
      <c r="O1317" s="250">
        <v>111936.65</v>
      </c>
      <c r="P1317" s="251">
        <f t="shared" si="62"/>
        <v>3.0827394970380454E-2</v>
      </c>
      <c r="Q1317" s="251" t="s">
        <v>805</v>
      </c>
      <c r="R1317" s="258"/>
      <c r="S1317" s="258" t="s">
        <v>806</v>
      </c>
      <c r="T1317" s="258" t="s">
        <v>807</v>
      </c>
      <c r="U1317" s="282" t="s">
        <v>814</v>
      </c>
      <c r="V1317" s="285">
        <v>232</v>
      </c>
      <c r="W1317" s="286" t="s">
        <v>815</v>
      </c>
      <c r="X1317" s="286" t="s">
        <v>816</v>
      </c>
      <c r="Y1317" s="257"/>
    </row>
    <row r="1318" spans="1:25" ht="12.75" customHeight="1" x14ac:dyDescent="0.2">
      <c r="A1318" s="229" t="s">
        <v>705</v>
      </c>
      <c r="B1318" s="247"/>
      <c r="C1318" s="280">
        <v>1305</v>
      </c>
      <c r="D1318" s="249" t="s">
        <v>3472</v>
      </c>
      <c r="E1318" s="249" t="s">
        <v>3473</v>
      </c>
      <c r="F1318" s="249" t="s">
        <v>822</v>
      </c>
      <c r="G1318" s="281" t="s">
        <v>813</v>
      </c>
      <c r="H1318" s="250">
        <v>114845.83</v>
      </c>
      <c r="I1318" s="250"/>
      <c r="J1318" s="250">
        <v>110015.87950000001</v>
      </c>
      <c r="K1318" s="250"/>
      <c r="L1318" s="250">
        <v>114846.48999999999</v>
      </c>
      <c r="M1318" s="251">
        <f t="shared" si="60"/>
        <v>4.2055950137675803E-2</v>
      </c>
      <c r="N1318" s="251">
        <f t="shared" si="61"/>
        <v>4.3908302346480632E-2</v>
      </c>
      <c r="O1318" s="250">
        <v>122090.90000000001</v>
      </c>
      <c r="P1318" s="251">
        <f t="shared" si="62"/>
        <v>6.3079071898497013E-2</v>
      </c>
      <c r="Q1318" s="251" t="s">
        <v>805</v>
      </c>
      <c r="R1318" s="258"/>
      <c r="S1318" s="258" t="s">
        <v>806</v>
      </c>
      <c r="T1318" s="258" t="s">
        <v>807</v>
      </c>
      <c r="U1318" s="282" t="s">
        <v>814</v>
      </c>
      <c r="V1318" s="285">
        <v>507</v>
      </c>
      <c r="W1318" s="286" t="s">
        <v>816</v>
      </c>
      <c r="X1318" s="286" t="s">
        <v>824</v>
      </c>
      <c r="Y1318" s="257"/>
    </row>
    <row r="1319" spans="1:25" ht="12.75" customHeight="1" x14ac:dyDescent="0.2">
      <c r="A1319" s="229" t="s">
        <v>705</v>
      </c>
      <c r="B1319" s="247"/>
      <c r="C1319" s="280">
        <v>1306</v>
      </c>
      <c r="D1319" s="249" t="s">
        <v>3474</v>
      </c>
      <c r="E1319" s="249" t="s">
        <v>3475</v>
      </c>
      <c r="F1319" s="249" t="s">
        <v>1067</v>
      </c>
      <c r="G1319" s="281" t="s">
        <v>804</v>
      </c>
      <c r="H1319" s="250">
        <v>103795.1</v>
      </c>
      <c r="I1319" s="250"/>
      <c r="J1319" s="250">
        <v>99429.88930000001</v>
      </c>
      <c r="K1319" s="250"/>
      <c r="L1319" s="250">
        <v>47005.17</v>
      </c>
      <c r="M1319" s="251">
        <f t="shared" si="60"/>
        <v>4.2056038290824861E-2</v>
      </c>
      <c r="N1319" s="251">
        <f t="shared" si="61"/>
        <v>0.5272531194500687</v>
      </c>
      <c r="O1319" s="250">
        <v>48721.240000000005</v>
      </c>
      <c r="P1319" s="251">
        <f t="shared" si="62"/>
        <v>3.6508111767280214E-2</v>
      </c>
      <c r="Q1319" s="251" t="s">
        <v>805</v>
      </c>
      <c r="R1319" s="258"/>
      <c r="S1319" s="258" t="s">
        <v>806</v>
      </c>
      <c r="T1319" s="258" t="s">
        <v>807</v>
      </c>
      <c r="U1319" s="282" t="s">
        <v>808</v>
      </c>
      <c r="V1319" s="285">
        <v>158</v>
      </c>
      <c r="W1319" s="286" t="s">
        <v>815</v>
      </c>
      <c r="X1319" s="286" t="s">
        <v>816</v>
      </c>
      <c r="Y1319" s="257"/>
    </row>
    <row r="1320" spans="1:25" ht="12.75" customHeight="1" x14ac:dyDescent="0.2">
      <c r="A1320" s="229" t="s">
        <v>705</v>
      </c>
      <c r="B1320" s="247"/>
      <c r="C1320" s="300">
        <v>1307</v>
      </c>
      <c r="D1320" s="301" t="s">
        <v>3476</v>
      </c>
      <c r="E1320" s="301" t="s">
        <v>3477</v>
      </c>
      <c r="F1320" s="301" t="s">
        <v>830</v>
      </c>
      <c r="G1320" s="302" t="s">
        <v>707</v>
      </c>
      <c r="H1320" s="303">
        <v>0</v>
      </c>
      <c r="I1320" s="303"/>
      <c r="J1320" s="303">
        <v>0</v>
      </c>
      <c r="K1320" s="303"/>
      <c r="L1320" s="303">
        <v>0</v>
      </c>
      <c r="M1320" s="304" t="str">
        <f t="shared" si="60"/>
        <v>NA</v>
      </c>
      <c r="N1320" s="304" t="str">
        <f t="shared" si="61"/>
        <v>NA</v>
      </c>
      <c r="O1320" s="303">
        <v>0</v>
      </c>
      <c r="P1320" s="304" t="str">
        <f t="shared" si="62"/>
        <v>NA</v>
      </c>
      <c r="Q1320" s="304" t="s">
        <v>707</v>
      </c>
      <c r="R1320" s="305" t="s">
        <v>887</v>
      </c>
      <c r="S1320" s="306" t="s">
        <v>832</v>
      </c>
      <c r="T1320" s="306" t="s">
        <v>832</v>
      </c>
      <c r="U1320" s="306" t="s">
        <v>832</v>
      </c>
      <c r="V1320" s="307" t="s">
        <v>809</v>
      </c>
      <c r="W1320" s="308" t="s">
        <v>809</v>
      </c>
      <c r="X1320" s="308" t="s">
        <v>809</v>
      </c>
      <c r="Y1320" s="257"/>
    </row>
    <row r="1321" spans="1:25" ht="12.75" customHeight="1" x14ac:dyDescent="0.2">
      <c r="A1321" s="229" t="s">
        <v>705</v>
      </c>
      <c r="B1321" s="247"/>
      <c r="C1321" s="280">
        <v>1308</v>
      </c>
      <c r="D1321" s="249" t="s">
        <v>3478</v>
      </c>
      <c r="E1321" s="249" t="s">
        <v>3479</v>
      </c>
      <c r="F1321" s="249" t="s">
        <v>1615</v>
      </c>
      <c r="G1321" s="281" t="s">
        <v>813</v>
      </c>
      <c r="H1321" s="250">
        <v>501750.11000000004</v>
      </c>
      <c r="I1321" s="250"/>
      <c r="J1321" s="250">
        <v>480648.45049999998</v>
      </c>
      <c r="K1321" s="250"/>
      <c r="L1321" s="250">
        <v>390618.34</v>
      </c>
      <c r="M1321" s="251">
        <f t="shared" si="60"/>
        <v>4.2056113350926946E-2</v>
      </c>
      <c r="N1321" s="251">
        <f t="shared" si="61"/>
        <v>0.18730968633383738</v>
      </c>
      <c r="O1321" s="250">
        <v>424127.21</v>
      </c>
      <c r="P1321" s="251">
        <f t="shared" si="62"/>
        <v>8.5784169785781156E-2</v>
      </c>
      <c r="Q1321" s="251" t="s">
        <v>805</v>
      </c>
      <c r="R1321" s="258"/>
      <c r="S1321" s="258" t="s">
        <v>806</v>
      </c>
      <c r="T1321" s="258" t="s">
        <v>807</v>
      </c>
      <c r="U1321" s="282" t="s">
        <v>814</v>
      </c>
      <c r="V1321" s="285">
        <v>310</v>
      </c>
      <c r="W1321" s="286" t="s">
        <v>824</v>
      </c>
      <c r="X1321" s="286" t="s">
        <v>824</v>
      </c>
      <c r="Y1321" s="257"/>
    </row>
    <row r="1322" spans="1:25" ht="12.75" customHeight="1" x14ac:dyDescent="0.2">
      <c r="A1322" s="229" t="s">
        <v>705</v>
      </c>
      <c r="B1322" s="247"/>
      <c r="C1322" s="280">
        <v>1309</v>
      </c>
      <c r="D1322" s="249" t="s">
        <v>3480</v>
      </c>
      <c r="E1322" s="249" t="s">
        <v>3481</v>
      </c>
      <c r="F1322" s="249" t="s">
        <v>822</v>
      </c>
      <c r="G1322" s="281" t="s">
        <v>813</v>
      </c>
      <c r="H1322" s="250">
        <v>52715.38</v>
      </c>
      <c r="I1322" s="250"/>
      <c r="J1322" s="250">
        <v>50498.364400000006</v>
      </c>
      <c r="K1322" s="250"/>
      <c r="L1322" s="250">
        <v>14109.52</v>
      </c>
      <c r="M1322" s="251">
        <f t="shared" si="60"/>
        <v>4.205633346473063E-2</v>
      </c>
      <c r="N1322" s="251">
        <f t="shared" si="61"/>
        <v>0.72059451493838877</v>
      </c>
      <c r="O1322" s="250">
        <v>14871.800000000001</v>
      </c>
      <c r="P1322" s="251">
        <f t="shared" si="62"/>
        <v>5.402593426282401E-2</v>
      </c>
      <c r="Q1322" s="251" t="s">
        <v>805</v>
      </c>
      <c r="R1322" s="258"/>
      <c r="S1322" s="258" t="s">
        <v>806</v>
      </c>
      <c r="T1322" s="258" t="s">
        <v>807</v>
      </c>
      <c r="U1322" s="282" t="s">
        <v>814</v>
      </c>
      <c r="V1322" s="285">
        <v>48</v>
      </c>
      <c r="W1322" s="286" t="s">
        <v>824</v>
      </c>
      <c r="X1322" s="286" t="s">
        <v>824</v>
      </c>
      <c r="Y1322" s="257"/>
    </row>
    <row r="1323" spans="1:25" ht="12.75" customHeight="1" x14ac:dyDescent="0.2">
      <c r="A1323" s="229" t="s">
        <v>705</v>
      </c>
      <c r="B1323" s="247"/>
      <c r="C1323" s="280">
        <v>1310</v>
      </c>
      <c r="D1323" s="249" t="s">
        <v>3482</v>
      </c>
      <c r="E1323" s="249" t="s">
        <v>3483</v>
      </c>
      <c r="F1323" s="249" t="s">
        <v>877</v>
      </c>
      <c r="G1323" s="281" t="s">
        <v>813</v>
      </c>
      <c r="H1323" s="250">
        <v>37947.240000000005</v>
      </c>
      <c r="I1323" s="250"/>
      <c r="J1323" s="250">
        <v>36351.323499999999</v>
      </c>
      <c r="K1323" s="250"/>
      <c r="L1323" s="250">
        <v>73291.91</v>
      </c>
      <c r="M1323" s="251">
        <f t="shared" si="60"/>
        <v>4.2056194337190433E-2</v>
      </c>
      <c r="N1323" s="251">
        <f t="shared" si="61"/>
        <v>1.0162102213417348</v>
      </c>
      <c r="O1323" s="250">
        <v>76794.16</v>
      </c>
      <c r="P1323" s="251">
        <f t="shared" si="62"/>
        <v>4.7784946524111596E-2</v>
      </c>
      <c r="Q1323" s="251" t="s">
        <v>805</v>
      </c>
      <c r="R1323" s="258"/>
      <c r="S1323" s="258" t="s">
        <v>806</v>
      </c>
      <c r="T1323" s="258" t="s">
        <v>807</v>
      </c>
      <c r="U1323" s="282" t="s">
        <v>823</v>
      </c>
      <c r="V1323" s="285">
        <v>824</v>
      </c>
      <c r="W1323" s="286" t="s">
        <v>815</v>
      </c>
      <c r="X1323" s="286" t="s">
        <v>816</v>
      </c>
      <c r="Y1323" s="257"/>
    </row>
    <row r="1324" spans="1:25" ht="12.75" customHeight="1" x14ac:dyDescent="0.2">
      <c r="A1324" s="229" t="s">
        <v>705</v>
      </c>
      <c r="B1324" s="247"/>
      <c r="C1324" s="280">
        <v>1311</v>
      </c>
      <c r="D1324" s="249" t="s">
        <v>3484</v>
      </c>
      <c r="E1324" s="249" t="s">
        <v>3485</v>
      </c>
      <c r="F1324" s="249" t="s">
        <v>819</v>
      </c>
      <c r="G1324" s="281" t="s">
        <v>813</v>
      </c>
      <c r="H1324" s="250">
        <v>21591.97</v>
      </c>
      <c r="I1324" s="250"/>
      <c r="J1324" s="250">
        <v>20683.9054</v>
      </c>
      <c r="K1324" s="250"/>
      <c r="L1324" s="250">
        <v>21592.41</v>
      </c>
      <c r="M1324" s="251">
        <f t="shared" si="60"/>
        <v>4.2055662359664334E-2</v>
      </c>
      <c r="N1324" s="251">
        <f t="shared" si="61"/>
        <v>4.39232621901278E-2</v>
      </c>
      <c r="O1324" s="250">
        <v>22207.300000000003</v>
      </c>
      <c r="P1324" s="251">
        <f t="shared" si="62"/>
        <v>2.8477136178870401E-2</v>
      </c>
      <c r="Q1324" s="251" t="s">
        <v>805</v>
      </c>
      <c r="R1324" s="258"/>
      <c r="S1324" s="258" t="s">
        <v>806</v>
      </c>
      <c r="T1324" s="299" t="s">
        <v>809</v>
      </c>
      <c r="U1324" s="282" t="s">
        <v>823</v>
      </c>
      <c r="V1324" s="285">
        <v>819</v>
      </c>
      <c r="W1324" s="286" t="s">
        <v>815</v>
      </c>
      <c r="X1324" s="286" t="s">
        <v>816</v>
      </c>
      <c r="Y1324" s="257"/>
    </row>
    <row r="1325" spans="1:25" ht="12.75" customHeight="1" x14ac:dyDescent="0.2">
      <c r="A1325" s="229" t="s">
        <v>705</v>
      </c>
      <c r="B1325" s="247"/>
      <c r="C1325" s="280">
        <v>1312</v>
      </c>
      <c r="D1325" s="249" t="s">
        <v>3486</v>
      </c>
      <c r="E1325" s="249" t="s">
        <v>3487</v>
      </c>
      <c r="F1325" s="249" t="s">
        <v>847</v>
      </c>
      <c r="G1325" s="297" t="s">
        <v>707</v>
      </c>
      <c r="H1325" s="250">
        <v>0</v>
      </c>
      <c r="I1325" s="250"/>
      <c r="J1325" s="250">
        <v>0</v>
      </c>
      <c r="K1325" s="250"/>
      <c r="L1325" s="250">
        <v>0</v>
      </c>
      <c r="M1325" s="251" t="str">
        <f t="shared" si="60"/>
        <v>NA</v>
      </c>
      <c r="N1325" s="251" t="str">
        <f t="shared" si="61"/>
        <v>NA</v>
      </c>
      <c r="O1325" s="250">
        <v>0</v>
      </c>
      <c r="P1325" s="251" t="str">
        <f t="shared" si="62"/>
        <v>NA</v>
      </c>
      <c r="Q1325" s="298" t="s">
        <v>848</v>
      </c>
      <c r="R1325" s="299" t="s">
        <v>849</v>
      </c>
      <c r="S1325" s="299" t="s">
        <v>832</v>
      </c>
      <c r="T1325" s="299" t="s">
        <v>832</v>
      </c>
      <c r="U1325" s="299" t="s">
        <v>832</v>
      </c>
      <c r="V1325" s="299" t="s">
        <v>832</v>
      </c>
      <c r="W1325" s="299" t="s">
        <v>832</v>
      </c>
      <c r="X1325" s="299" t="s">
        <v>832</v>
      </c>
      <c r="Y1325" s="257"/>
    </row>
    <row r="1326" spans="1:25" ht="12.75" customHeight="1" x14ac:dyDescent="0.2">
      <c r="A1326" s="229" t="s">
        <v>705</v>
      </c>
      <c r="B1326" s="247"/>
      <c r="C1326" s="287">
        <v>1313</v>
      </c>
      <c r="D1326" s="324" t="s">
        <v>3488</v>
      </c>
      <c r="E1326" s="324" t="s">
        <v>3489</v>
      </c>
      <c r="F1326" s="324" t="s">
        <v>943</v>
      </c>
      <c r="G1326" s="289" t="s">
        <v>707</v>
      </c>
      <c r="H1326" s="290">
        <v>0</v>
      </c>
      <c r="I1326" s="290"/>
      <c r="J1326" s="290">
        <v>0</v>
      </c>
      <c r="K1326" s="290"/>
      <c r="L1326" s="290">
        <v>0</v>
      </c>
      <c r="M1326" s="291" t="str">
        <f t="shared" si="60"/>
        <v>NA</v>
      </c>
      <c r="N1326" s="291" t="str">
        <f t="shared" si="61"/>
        <v>NA</v>
      </c>
      <c r="O1326" s="290">
        <v>0</v>
      </c>
      <c r="P1326" s="291" t="str">
        <f t="shared" si="62"/>
        <v>NA</v>
      </c>
      <c r="Q1326" s="291" t="s">
        <v>707</v>
      </c>
      <c r="R1326" s="292" t="s">
        <v>831</v>
      </c>
      <c r="S1326" s="293" t="s">
        <v>832</v>
      </c>
      <c r="T1326" s="293" t="s">
        <v>832</v>
      </c>
      <c r="U1326" s="293" t="s">
        <v>832</v>
      </c>
      <c r="V1326" s="294" t="s">
        <v>809</v>
      </c>
      <c r="W1326" s="295" t="s">
        <v>809</v>
      </c>
      <c r="X1326" s="295" t="s">
        <v>809</v>
      </c>
      <c r="Y1326" s="257"/>
    </row>
    <row r="1327" spans="1:25" ht="12.75" customHeight="1" x14ac:dyDescent="0.2">
      <c r="A1327" s="229" t="s">
        <v>705</v>
      </c>
      <c r="B1327" s="247"/>
      <c r="C1327" s="287">
        <v>1314</v>
      </c>
      <c r="D1327" s="288" t="s">
        <v>3490</v>
      </c>
      <c r="E1327" s="288" t="s">
        <v>3491</v>
      </c>
      <c r="F1327" s="288" t="s">
        <v>866</v>
      </c>
      <c r="G1327" s="289" t="s">
        <v>707</v>
      </c>
      <c r="H1327" s="290">
        <v>0</v>
      </c>
      <c r="I1327" s="290"/>
      <c r="J1327" s="290">
        <v>0</v>
      </c>
      <c r="K1327" s="290"/>
      <c r="L1327" s="290">
        <v>0</v>
      </c>
      <c r="M1327" s="291" t="str">
        <f t="shared" si="60"/>
        <v>NA</v>
      </c>
      <c r="N1327" s="291" t="str">
        <f t="shared" si="61"/>
        <v>NA</v>
      </c>
      <c r="O1327" s="290">
        <v>0</v>
      </c>
      <c r="P1327" s="291" t="str">
        <f t="shared" si="62"/>
        <v>NA</v>
      </c>
      <c r="Q1327" s="291" t="s">
        <v>707</v>
      </c>
      <c r="R1327" s="292" t="s">
        <v>831</v>
      </c>
      <c r="S1327" s="293" t="s">
        <v>832</v>
      </c>
      <c r="T1327" s="293" t="s">
        <v>832</v>
      </c>
      <c r="U1327" s="293" t="s">
        <v>832</v>
      </c>
      <c r="V1327" s="294" t="s">
        <v>809</v>
      </c>
      <c r="W1327" s="295" t="s">
        <v>809</v>
      </c>
      <c r="X1327" s="295" t="s">
        <v>809</v>
      </c>
      <c r="Y1327" s="257"/>
    </row>
    <row r="1328" spans="1:25" ht="12.75" customHeight="1" x14ac:dyDescent="0.2">
      <c r="A1328" s="229" t="s">
        <v>705</v>
      </c>
      <c r="B1328" s="247"/>
      <c r="C1328" s="287">
        <v>1315</v>
      </c>
      <c r="D1328" s="288" t="s">
        <v>3492</v>
      </c>
      <c r="E1328" s="288" t="s">
        <v>3493</v>
      </c>
      <c r="F1328" s="288" t="s">
        <v>866</v>
      </c>
      <c r="G1328" s="289" t="s">
        <v>707</v>
      </c>
      <c r="H1328" s="290">
        <v>0</v>
      </c>
      <c r="I1328" s="290"/>
      <c r="J1328" s="290">
        <v>0</v>
      </c>
      <c r="K1328" s="290"/>
      <c r="L1328" s="290">
        <v>0</v>
      </c>
      <c r="M1328" s="291" t="str">
        <f t="shared" si="60"/>
        <v>NA</v>
      </c>
      <c r="N1328" s="291" t="str">
        <f t="shared" si="61"/>
        <v>NA</v>
      </c>
      <c r="O1328" s="290">
        <v>0</v>
      </c>
      <c r="P1328" s="291" t="str">
        <f t="shared" si="62"/>
        <v>NA</v>
      </c>
      <c r="Q1328" s="291" t="s">
        <v>707</v>
      </c>
      <c r="R1328" s="292" t="s">
        <v>831</v>
      </c>
      <c r="S1328" s="293" t="s">
        <v>832</v>
      </c>
      <c r="T1328" s="293" t="s">
        <v>832</v>
      </c>
      <c r="U1328" s="293" t="s">
        <v>832</v>
      </c>
      <c r="V1328" s="294" t="s">
        <v>809</v>
      </c>
      <c r="W1328" s="295" t="s">
        <v>809</v>
      </c>
      <c r="X1328" s="295" t="s">
        <v>809</v>
      </c>
      <c r="Y1328" s="257"/>
    </row>
    <row r="1329" spans="1:25" ht="12.75" customHeight="1" x14ac:dyDescent="0.2">
      <c r="A1329" s="229" t="s">
        <v>705</v>
      </c>
      <c r="B1329" s="247"/>
      <c r="C1329" s="280">
        <v>1316</v>
      </c>
      <c r="D1329" s="249" t="s">
        <v>3494</v>
      </c>
      <c r="E1329" s="249" t="s">
        <v>3495</v>
      </c>
      <c r="F1329" s="249" t="s">
        <v>830</v>
      </c>
      <c r="G1329" s="297" t="s">
        <v>707</v>
      </c>
      <c r="H1329" s="250">
        <v>0</v>
      </c>
      <c r="I1329" s="250"/>
      <c r="J1329" s="250">
        <v>0</v>
      </c>
      <c r="K1329" s="250"/>
      <c r="L1329" s="250">
        <v>0</v>
      </c>
      <c r="M1329" s="251" t="str">
        <f t="shared" si="60"/>
        <v>NA</v>
      </c>
      <c r="N1329" s="251" t="str">
        <f t="shared" si="61"/>
        <v>NA</v>
      </c>
      <c r="O1329" s="250">
        <v>0</v>
      </c>
      <c r="P1329" s="251" t="str">
        <f t="shared" si="62"/>
        <v>NA</v>
      </c>
      <c r="Q1329" s="298" t="s">
        <v>848</v>
      </c>
      <c r="R1329" s="299" t="s">
        <v>849</v>
      </c>
      <c r="S1329" s="299" t="s">
        <v>832</v>
      </c>
      <c r="T1329" s="299" t="s">
        <v>832</v>
      </c>
      <c r="U1329" s="299" t="s">
        <v>832</v>
      </c>
      <c r="V1329" s="285">
        <v>926</v>
      </c>
      <c r="W1329" s="286" t="s">
        <v>874</v>
      </c>
      <c r="X1329" s="286" t="s">
        <v>816</v>
      </c>
      <c r="Y1329" s="257"/>
    </row>
    <row r="1330" spans="1:25" ht="12.75" customHeight="1" x14ac:dyDescent="0.2">
      <c r="A1330" s="229" t="s">
        <v>705</v>
      </c>
      <c r="B1330" s="247"/>
      <c r="C1330" s="280">
        <v>1317</v>
      </c>
      <c r="D1330" s="249" t="s">
        <v>3496</v>
      </c>
      <c r="E1330" s="249" t="s">
        <v>3497</v>
      </c>
      <c r="F1330" s="249" t="s">
        <v>830</v>
      </c>
      <c r="G1330" s="297" t="s">
        <v>707</v>
      </c>
      <c r="H1330" s="250">
        <v>0</v>
      </c>
      <c r="I1330" s="250"/>
      <c r="J1330" s="250">
        <v>0</v>
      </c>
      <c r="K1330" s="250"/>
      <c r="L1330" s="250">
        <v>0</v>
      </c>
      <c r="M1330" s="251" t="str">
        <f t="shared" si="60"/>
        <v>NA</v>
      </c>
      <c r="N1330" s="251" t="str">
        <f t="shared" si="61"/>
        <v>NA</v>
      </c>
      <c r="O1330" s="250">
        <v>0</v>
      </c>
      <c r="P1330" s="251" t="str">
        <f t="shared" si="62"/>
        <v>NA</v>
      </c>
      <c r="Q1330" s="298" t="s">
        <v>848</v>
      </c>
      <c r="R1330" s="299" t="s">
        <v>849</v>
      </c>
      <c r="S1330" s="299" t="s">
        <v>832</v>
      </c>
      <c r="T1330" s="299" t="s">
        <v>832</v>
      </c>
      <c r="U1330" s="299" t="s">
        <v>832</v>
      </c>
      <c r="V1330" s="299" t="s">
        <v>832</v>
      </c>
      <c r="W1330" s="299" t="s">
        <v>832</v>
      </c>
      <c r="X1330" s="299" t="s">
        <v>832</v>
      </c>
      <c r="Y1330" s="257"/>
    </row>
    <row r="1331" spans="1:25" ht="12.75" customHeight="1" x14ac:dyDescent="0.2">
      <c r="A1331" s="229" t="s">
        <v>705</v>
      </c>
      <c r="B1331" s="247"/>
      <c r="C1331" s="280">
        <v>1318</v>
      </c>
      <c r="D1331" s="249" t="s">
        <v>3498</v>
      </c>
      <c r="E1331" s="249" t="s">
        <v>3499</v>
      </c>
      <c r="F1331" s="249" t="s">
        <v>1302</v>
      </c>
      <c r="G1331" s="281" t="s">
        <v>813</v>
      </c>
      <c r="H1331" s="250">
        <v>14674.869999999999</v>
      </c>
      <c r="I1331" s="250"/>
      <c r="J1331" s="250">
        <v>14057.710300000001</v>
      </c>
      <c r="K1331" s="250"/>
      <c r="L1331" s="250">
        <v>22882.239999999998</v>
      </c>
      <c r="M1331" s="251">
        <f t="shared" si="60"/>
        <v>4.2055548021890377E-2</v>
      </c>
      <c r="N1331" s="251">
        <f t="shared" si="61"/>
        <v>0.62773591941213902</v>
      </c>
      <c r="O1331" s="250">
        <v>23945.15</v>
      </c>
      <c r="P1331" s="251">
        <f t="shared" si="62"/>
        <v>4.645130896275905E-2</v>
      </c>
      <c r="Q1331" s="251" t="s">
        <v>805</v>
      </c>
      <c r="R1331" s="258"/>
      <c r="S1331" s="258" t="s">
        <v>806</v>
      </c>
      <c r="T1331" s="258" t="s">
        <v>807</v>
      </c>
      <c r="U1331" s="282" t="s">
        <v>814</v>
      </c>
      <c r="V1331" s="285">
        <v>84</v>
      </c>
      <c r="W1331" s="286" t="s">
        <v>824</v>
      </c>
      <c r="X1331" s="286" t="s">
        <v>824</v>
      </c>
      <c r="Y1331" s="257"/>
    </row>
    <row r="1332" spans="1:25" ht="12.75" customHeight="1" x14ac:dyDescent="0.2">
      <c r="A1332" s="229" t="s">
        <v>705</v>
      </c>
      <c r="B1332" s="247"/>
      <c r="C1332" s="280">
        <v>1319</v>
      </c>
      <c r="D1332" s="249" t="s">
        <v>3500</v>
      </c>
      <c r="E1332" s="249" t="s">
        <v>3501</v>
      </c>
      <c r="F1332" s="249" t="s">
        <v>1067</v>
      </c>
      <c r="G1332" s="281" t="s">
        <v>804</v>
      </c>
      <c r="H1332" s="250">
        <v>175378.49</v>
      </c>
      <c r="I1332" s="250"/>
      <c r="J1332" s="250">
        <v>168002.7409</v>
      </c>
      <c r="K1332" s="250"/>
      <c r="L1332" s="250">
        <v>168535.69</v>
      </c>
      <c r="M1332" s="251">
        <f t="shared" si="60"/>
        <v>4.2056178611185366E-2</v>
      </c>
      <c r="N1332" s="251">
        <f t="shared" si="61"/>
        <v>3.1722643163138893E-3</v>
      </c>
      <c r="O1332" s="250">
        <v>175425.94999999998</v>
      </c>
      <c r="P1332" s="251">
        <f t="shared" si="62"/>
        <v>4.088309129063393E-2</v>
      </c>
      <c r="Q1332" s="251" t="s">
        <v>805</v>
      </c>
      <c r="R1332" s="258"/>
      <c r="S1332" s="258" t="s">
        <v>806</v>
      </c>
      <c r="T1332" s="258" t="s">
        <v>807</v>
      </c>
      <c r="U1332" s="282" t="s">
        <v>808</v>
      </c>
      <c r="V1332" s="285">
        <v>205</v>
      </c>
      <c r="W1332" s="286" t="s">
        <v>824</v>
      </c>
      <c r="X1332" s="286" t="s">
        <v>824</v>
      </c>
      <c r="Y1332" s="257"/>
    </row>
    <row r="1333" spans="1:25" ht="12.75" customHeight="1" x14ac:dyDescent="0.2">
      <c r="A1333" s="229" t="s">
        <v>705</v>
      </c>
      <c r="B1333" s="247"/>
      <c r="C1333" s="280">
        <v>1320</v>
      </c>
      <c r="D1333" s="249" t="s">
        <v>3502</v>
      </c>
      <c r="E1333" s="249" t="s">
        <v>3503</v>
      </c>
      <c r="F1333" s="249" t="s">
        <v>886</v>
      </c>
      <c r="G1333" s="281" t="s">
        <v>813</v>
      </c>
      <c r="H1333" s="250">
        <v>133779.79</v>
      </c>
      <c r="I1333" s="250"/>
      <c r="J1333" s="250">
        <v>123340.59220000001</v>
      </c>
      <c r="K1333" s="250"/>
      <c r="L1333" s="250">
        <v>147421.51</v>
      </c>
      <c r="M1333" s="251">
        <f t="shared" si="60"/>
        <v>7.8032696866993087E-2</v>
      </c>
      <c r="N1333" s="251">
        <f t="shared" si="61"/>
        <v>0.19523919393018768</v>
      </c>
      <c r="O1333" s="250">
        <v>153264.99</v>
      </c>
      <c r="P1333" s="251">
        <f t="shared" si="62"/>
        <v>3.9637906300104921E-2</v>
      </c>
      <c r="Q1333" s="251" t="s">
        <v>805</v>
      </c>
      <c r="R1333" s="258"/>
      <c r="S1333" s="258" t="s">
        <v>806</v>
      </c>
      <c r="T1333" s="258" t="s">
        <v>807</v>
      </c>
      <c r="U1333" s="282" t="s">
        <v>823</v>
      </c>
      <c r="V1333" s="285">
        <v>824</v>
      </c>
      <c r="W1333" s="286" t="s">
        <v>815</v>
      </c>
      <c r="X1333" s="286" t="s">
        <v>815</v>
      </c>
      <c r="Y1333" s="257"/>
    </row>
    <row r="1334" spans="1:25" ht="12.75" customHeight="1" x14ac:dyDescent="0.2">
      <c r="A1334" s="229" t="s">
        <v>705</v>
      </c>
      <c r="B1334" s="247"/>
      <c r="C1334" s="280">
        <v>1321</v>
      </c>
      <c r="D1334" s="249" t="s">
        <v>3504</v>
      </c>
      <c r="E1334" s="249" t="s">
        <v>3505</v>
      </c>
      <c r="F1334" s="249" t="s">
        <v>931</v>
      </c>
      <c r="G1334" s="281" t="s">
        <v>813</v>
      </c>
      <c r="H1334" s="250">
        <v>17933.829999999998</v>
      </c>
      <c r="I1334" s="250"/>
      <c r="J1334" s="250">
        <v>17179.600300000002</v>
      </c>
      <c r="K1334" s="250"/>
      <c r="L1334" s="250">
        <v>23879.16</v>
      </c>
      <c r="M1334" s="251">
        <f t="shared" si="60"/>
        <v>4.2056253460638154E-2</v>
      </c>
      <c r="N1334" s="251">
        <f t="shared" si="61"/>
        <v>0.38997180277820531</v>
      </c>
      <c r="O1334" s="250">
        <v>25047.599999999999</v>
      </c>
      <c r="P1334" s="251">
        <f t="shared" si="62"/>
        <v>4.893136944515631E-2</v>
      </c>
      <c r="Q1334" s="251" t="s">
        <v>805</v>
      </c>
      <c r="R1334" s="258"/>
      <c r="S1334" s="258" t="s">
        <v>806</v>
      </c>
      <c r="T1334" s="258" t="s">
        <v>807</v>
      </c>
      <c r="U1334" s="282" t="s">
        <v>814</v>
      </c>
      <c r="V1334" s="285">
        <v>81</v>
      </c>
      <c r="W1334" s="286" t="s">
        <v>815</v>
      </c>
      <c r="X1334" s="286" t="s">
        <v>816</v>
      </c>
      <c r="Y1334" s="257"/>
    </row>
    <row r="1335" spans="1:25" ht="12.75" customHeight="1" x14ac:dyDescent="0.2">
      <c r="A1335" s="229" t="s">
        <v>705</v>
      </c>
      <c r="B1335" s="247"/>
      <c r="C1335" s="280">
        <v>1322</v>
      </c>
      <c r="D1335" s="249" t="s">
        <v>3506</v>
      </c>
      <c r="E1335" s="249" t="s">
        <v>3507</v>
      </c>
      <c r="F1335" s="249" t="s">
        <v>1302</v>
      </c>
      <c r="G1335" s="281" t="s">
        <v>813</v>
      </c>
      <c r="H1335" s="250">
        <v>18494.66</v>
      </c>
      <c r="I1335" s="250"/>
      <c r="J1335" s="250">
        <v>17716.8423</v>
      </c>
      <c r="K1335" s="250"/>
      <c r="L1335" s="250">
        <v>27323.8</v>
      </c>
      <c r="M1335" s="251">
        <f t="shared" si="60"/>
        <v>4.2056339505565372E-2</v>
      </c>
      <c r="N1335" s="251">
        <f t="shared" si="61"/>
        <v>0.54224999790171402</v>
      </c>
      <c r="O1335" s="250">
        <v>28406.87</v>
      </c>
      <c r="P1335" s="251">
        <f t="shared" si="62"/>
        <v>3.9638337273732047E-2</v>
      </c>
      <c r="Q1335" s="251" t="s">
        <v>805</v>
      </c>
      <c r="R1335" s="258"/>
      <c r="S1335" s="258" t="s">
        <v>806</v>
      </c>
      <c r="T1335" s="258" t="s">
        <v>807</v>
      </c>
      <c r="U1335" s="282" t="s">
        <v>814</v>
      </c>
      <c r="V1335" s="285">
        <v>74</v>
      </c>
      <c r="W1335" s="286" t="s">
        <v>816</v>
      </c>
      <c r="X1335" s="286" t="s">
        <v>816</v>
      </c>
      <c r="Y1335" s="257"/>
    </row>
    <row r="1336" spans="1:25" ht="12.75" customHeight="1" x14ac:dyDescent="0.2">
      <c r="A1336" s="229" t="s">
        <v>705</v>
      </c>
      <c r="B1336" s="247"/>
      <c r="C1336" s="300">
        <v>1323</v>
      </c>
      <c r="D1336" s="327" t="s">
        <v>3508</v>
      </c>
      <c r="E1336" s="327" t="s">
        <v>3509</v>
      </c>
      <c r="F1336" s="327" t="s">
        <v>1160</v>
      </c>
      <c r="G1336" s="297" t="s">
        <v>707</v>
      </c>
      <c r="H1336" s="303">
        <v>0</v>
      </c>
      <c r="I1336" s="303"/>
      <c r="J1336" s="303">
        <v>0</v>
      </c>
      <c r="K1336" s="303"/>
      <c r="L1336" s="303">
        <v>0</v>
      </c>
      <c r="M1336" s="304" t="str">
        <f t="shared" si="60"/>
        <v>NA</v>
      </c>
      <c r="N1336" s="304" t="str">
        <f t="shared" si="61"/>
        <v>NA</v>
      </c>
      <c r="O1336" s="303">
        <v>0</v>
      </c>
      <c r="P1336" s="304" t="str">
        <f t="shared" si="62"/>
        <v>NA</v>
      </c>
      <c r="Q1336" s="345" t="s">
        <v>848</v>
      </c>
      <c r="R1336" s="299" t="s">
        <v>849</v>
      </c>
      <c r="S1336" s="306" t="s">
        <v>832</v>
      </c>
      <c r="T1336" s="306" t="s">
        <v>832</v>
      </c>
      <c r="U1336" s="306" t="s">
        <v>832</v>
      </c>
      <c r="V1336" s="307" t="s">
        <v>809</v>
      </c>
      <c r="W1336" s="308" t="s">
        <v>809</v>
      </c>
      <c r="X1336" s="308" t="s">
        <v>809</v>
      </c>
      <c r="Y1336" s="257"/>
    </row>
    <row r="1337" spans="1:25" ht="12.75" customHeight="1" x14ac:dyDescent="0.2">
      <c r="A1337" s="229" t="s">
        <v>705</v>
      </c>
      <c r="B1337" s="247"/>
      <c r="C1337" s="280">
        <v>1324</v>
      </c>
      <c r="D1337" s="296" t="s">
        <v>3510</v>
      </c>
      <c r="E1337" s="296" t="s">
        <v>3511</v>
      </c>
      <c r="F1337" s="296" t="s">
        <v>1002</v>
      </c>
      <c r="G1337" s="297" t="s">
        <v>707</v>
      </c>
      <c r="H1337" s="250">
        <v>0</v>
      </c>
      <c r="I1337" s="250"/>
      <c r="J1337" s="250">
        <v>0</v>
      </c>
      <c r="K1337" s="250"/>
      <c r="L1337" s="250">
        <v>0</v>
      </c>
      <c r="M1337" s="251" t="str">
        <f t="shared" si="60"/>
        <v>NA</v>
      </c>
      <c r="N1337" s="251" t="str">
        <f t="shared" si="61"/>
        <v>NA</v>
      </c>
      <c r="O1337" s="250">
        <v>0</v>
      </c>
      <c r="P1337" s="251" t="str">
        <f t="shared" si="62"/>
        <v>NA</v>
      </c>
      <c r="Q1337" s="298" t="s">
        <v>848</v>
      </c>
      <c r="R1337" s="299" t="s">
        <v>849</v>
      </c>
      <c r="S1337" s="299" t="s">
        <v>832</v>
      </c>
      <c r="T1337" s="299" t="s">
        <v>832</v>
      </c>
      <c r="U1337" s="299" t="s">
        <v>832</v>
      </c>
      <c r="V1337" s="283" t="s">
        <v>809</v>
      </c>
      <c r="W1337" s="284" t="s">
        <v>809</v>
      </c>
      <c r="X1337" s="284" t="s">
        <v>809</v>
      </c>
      <c r="Y1337" s="257"/>
    </row>
    <row r="1338" spans="1:25" ht="12.75" customHeight="1" x14ac:dyDescent="0.2">
      <c r="A1338" s="229" t="s">
        <v>705</v>
      </c>
      <c r="B1338" s="247"/>
      <c r="C1338" s="280">
        <v>1325</v>
      </c>
      <c r="D1338" s="249" t="s">
        <v>3512</v>
      </c>
      <c r="E1338" s="249" t="s">
        <v>3513</v>
      </c>
      <c r="F1338" s="249" t="s">
        <v>1014</v>
      </c>
      <c r="G1338" s="281" t="s">
        <v>813</v>
      </c>
      <c r="H1338" s="250">
        <v>162217.62000000002</v>
      </c>
      <c r="I1338" s="250"/>
      <c r="J1338" s="250">
        <v>155395.38130000001</v>
      </c>
      <c r="K1338" s="250"/>
      <c r="L1338" s="250">
        <v>162218.97</v>
      </c>
      <c r="M1338" s="251">
        <f t="shared" si="60"/>
        <v>4.2056089221380606E-2</v>
      </c>
      <c r="N1338" s="251">
        <f t="shared" si="61"/>
        <v>4.3911142293390625E-2</v>
      </c>
      <c r="O1338" s="250">
        <v>170020.07</v>
      </c>
      <c r="P1338" s="251">
        <f t="shared" si="62"/>
        <v>4.8089936707155799E-2</v>
      </c>
      <c r="Q1338" s="251" t="s">
        <v>805</v>
      </c>
      <c r="R1338" s="258"/>
      <c r="S1338" s="258" t="s">
        <v>806</v>
      </c>
      <c r="T1338" s="299" t="s">
        <v>809</v>
      </c>
      <c r="U1338" s="282" t="s">
        <v>823</v>
      </c>
      <c r="V1338" s="285">
        <v>824</v>
      </c>
      <c r="W1338" s="286" t="s">
        <v>815</v>
      </c>
      <c r="X1338" s="286" t="s">
        <v>816</v>
      </c>
      <c r="Y1338" s="257"/>
    </row>
    <row r="1339" spans="1:25" ht="12.75" customHeight="1" x14ac:dyDescent="0.2">
      <c r="A1339" s="229" t="s">
        <v>705</v>
      </c>
      <c r="B1339" s="247"/>
      <c r="C1339" s="280">
        <v>1326</v>
      </c>
      <c r="D1339" s="249" t="s">
        <v>3514</v>
      </c>
      <c r="E1339" s="249" t="s">
        <v>3515</v>
      </c>
      <c r="F1339" s="249" t="s">
        <v>877</v>
      </c>
      <c r="G1339" s="281" t="s">
        <v>813</v>
      </c>
      <c r="H1339" s="250">
        <v>54915.42</v>
      </c>
      <c r="I1339" s="250"/>
      <c r="J1339" s="250">
        <v>49936.437999999995</v>
      </c>
      <c r="K1339" s="250"/>
      <c r="L1339" s="250">
        <v>55814.14</v>
      </c>
      <c r="M1339" s="251">
        <f t="shared" si="60"/>
        <v>9.0666373852735779E-2</v>
      </c>
      <c r="N1339" s="251">
        <f t="shared" si="61"/>
        <v>0.11770366961295889</v>
      </c>
      <c r="O1339" s="250">
        <v>61543.930000000008</v>
      </c>
      <c r="P1339" s="251">
        <f t="shared" si="62"/>
        <v>0.10265839444986537</v>
      </c>
      <c r="Q1339" s="251" t="s">
        <v>805</v>
      </c>
      <c r="R1339" s="258"/>
      <c r="S1339" s="258" t="s">
        <v>806</v>
      </c>
      <c r="T1339" s="258" t="s">
        <v>807</v>
      </c>
      <c r="U1339" s="282" t="s">
        <v>823</v>
      </c>
      <c r="V1339" s="285">
        <v>826</v>
      </c>
      <c r="W1339" s="286" t="s">
        <v>824</v>
      </c>
      <c r="X1339" s="286" t="s">
        <v>824</v>
      </c>
      <c r="Y1339" s="257"/>
    </row>
    <row r="1340" spans="1:25" ht="12.75" customHeight="1" x14ac:dyDescent="0.2">
      <c r="A1340" s="229" t="s">
        <v>705</v>
      </c>
      <c r="B1340" s="247"/>
      <c r="C1340" s="280">
        <v>1327</v>
      </c>
      <c r="D1340" s="249" t="s">
        <v>3516</v>
      </c>
      <c r="E1340" s="249" t="s">
        <v>3517</v>
      </c>
      <c r="F1340" s="249" t="s">
        <v>1250</v>
      </c>
      <c r="G1340" s="281" t="s">
        <v>813</v>
      </c>
      <c r="H1340" s="250">
        <v>374972.48</v>
      </c>
      <c r="I1340" s="250"/>
      <c r="J1340" s="250">
        <v>266688.5062</v>
      </c>
      <c r="K1340" s="250"/>
      <c r="L1340" s="250">
        <v>278557.5</v>
      </c>
      <c r="M1340" s="251">
        <f t="shared" si="60"/>
        <v>0.28877845595495433</v>
      </c>
      <c r="N1340" s="251">
        <f t="shared" si="61"/>
        <v>4.450508186167941E-2</v>
      </c>
      <c r="O1340" s="250">
        <v>309337.46000000002</v>
      </c>
      <c r="P1340" s="251">
        <f t="shared" si="62"/>
        <v>0.11049768898701352</v>
      </c>
      <c r="Q1340" s="251" t="s">
        <v>805</v>
      </c>
      <c r="R1340" s="258"/>
      <c r="S1340" s="258" t="s">
        <v>806</v>
      </c>
      <c r="T1340" s="258" t="s">
        <v>807</v>
      </c>
      <c r="U1340" s="282" t="s">
        <v>823</v>
      </c>
      <c r="V1340" s="285">
        <v>824</v>
      </c>
      <c r="W1340" s="286" t="s">
        <v>874</v>
      </c>
      <c r="X1340" s="286" t="s">
        <v>874</v>
      </c>
      <c r="Y1340" s="257"/>
    </row>
    <row r="1341" spans="1:25" ht="12.75" customHeight="1" x14ac:dyDescent="0.2">
      <c r="A1341" s="229" t="s">
        <v>705</v>
      </c>
      <c r="B1341" s="247"/>
      <c r="C1341" s="280">
        <v>1328</v>
      </c>
      <c r="D1341" s="249" t="s">
        <v>3518</v>
      </c>
      <c r="E1341" s="249" t="s">
        <v>3519</v>
      </c>
      <c r="F1341" s="249" t="s">
        <v>915</v>
      </c>
      <c r="G1341" s="281" t="s">
        <v>813</v>
      </c>
      <c r="H1341" s="250">
        <v>190440.56</v>
      </c>
      <c r="I1341" s="250"/>
      <c r="J1341" s="250">
        <v>194386.72320000001</v>
      </c>
      <c r="K1341" s="250"/>
      <c r="L1341" s="250">
        <v>202919.88999999998</v>
      </c>
      <c r="M1341" s="251">
        <f t="shared" si="60"/>
        <v>2.0721232913828914E-2</v>
      </c>
      <c r="N1341" s="251">
        <f t="shared" si="61"/>
        <v>4.3897889009736527E-2</v>
      </c>
      <c r="O1341" s="250">
        <v>219227.09000000003</v>
      </c>
      <c r="P1341" s="251">
        <f t="shared" si="62"/>
        <v>8.0362748077578997E-2</v>
      </c>
      <c r="Q1341" s="251" t="s">
        <v>805</v>
      </c>
      <c r="R1341" s="258"/>
      <c r="S1341" s="258" t="s">
        <v>806</v>
      </c>
      <c r="T1341" s="258" t="s">
        <v>807</v>
      </c>
      <c r="U1341" s="282" t="s">
        <v>814</v>
      </c>
      <c r="V1341" s="285">
        <v>805</v>
      </c>
      <c r="W1341" s="286" t="s">
        <v>816</v>
      </c>
      <c r="X1341" s="286" t="s">
        <v>824</v>
      </c>
      <c r="Y1341" s="257"/>
    </row>
    <row r="1342" spans="1:25" ht="12.75" customHeight="1" x14ac:dyDescent="0.2">
      <c r="A1342" s="229" t="s">
        <v>705</v>
      </c>
      <c r="B1342" s="247"/>
      <c r="C1342" s="280">
        <v>1329</v>
      </c>
      <c r="D1342" s="249" t="s">
        <v>3520</v>
      </c>
      <c r="E1342" s="249" t="s">
        <v>3521</v>
      </c>
      <c r="F1342" s="249" t="s">
        <v>855</v>
      </c>
      <c r="G1342" s="297" t="s">
        <v>707</v>
      </c>
      <c r="H1342" s="250">
        <v>0</v>
      </c>
      <c r="I1342" s="250"/>
      <c r="J1342" s="250">
        <v>0</v>
      </c>
      <c r="K1342" s="250"/>
      <c r="L1342" s="250">
        <v>0</v>
      </c>
      <c r="M1342" s="251" t="str">
        <f t="shared" si="60"/>
        <v>NA</v>
      </c>
      <c r="N1342" s="251" t="str">
        <f t="shared" si="61"/>
        <v>NA</v>
      </c>
      <c r="O1342" s="250">
        <v>0</v>
      </c>
      <c r="P1342" s="251" t="str">
        <f t="shared" si="62"/>
        <v>NA</v>
      </c>
      <c r="Q1342" s="298" t="s">
        <v>848</v>
      </c>
      <c r="R1342" s="299" t="s">
        <v>849</v>
      </c>
      <c r="S1342" s="299" t="s">
        <v>832</v>
      </c>
      <c r="T1342" s="299" t="s">
        <v>832</v>
      </c>
      <c r="U1342" s="299" t="s">
        <v>832</v>
      </c>
      <c r="V1342" s="299" t="s">
        <v>832</v>
      </c>
      <c r="W1342" s="299" t="s">
        <v>832</v>
      </c>
      <c r="X1342" s="299" t="s">
        <v>832</v>
      </c>
      <c r="Y1342" s="257"/>
    </row>
    <row r="1343" spans="1:25" ht="12.75" customHeight="1" x14ac:dyDescent="0.2">
      <c r="A1343" s="229" t="s">
        <v>705</v>
      </c>
      <c r="B1343" s="247"/>
      <c r="C1343" s="280">
        <v>1330</v>
      </c>
      <c r="D1343" s="249" t="s">
        <v>3522</v>
      </c>
      <c r="E1343" s="249" t="s">
        <v>3521</v>
      </c>
      <c r="F1343" s="249" t="s">
        <v>1014</v>
      </c>
      <c r="G1343" s="281" t="s">
        <v>813</v>
      </c>
      <c r="H1343" s="250">
        <v>1162440.8400000001</v>
      </c>
      <c r="I1343" s="250"/>
      <c r="J1343" s="250">
        <v>1031667.4245</v>
      </c>
      <c r="K1343" s="250"/>
      <c r="L1343" s="250">
        <v>1242811.3499999996</v>
      </c>
      <c r="M1343" s="251">
        <f t="shared" si="60"/>
        <v>0.11249898575483644</v>
      </c>
      <c r="N1343" s="251">
        <f t="shared" si="61"/>
        <v>0.20466278229375234</v>
      </c>
      <c r="O1343" s="250">
        <v>1287613.6300000001</v>
      </c>
      <c r="P1343" s="251">
        <f t="shared" si="62"/>
        <v>3.6049139718590847E-2</v>
      </c>
      <c r="Q1343" s="251" t="s">
        <v>805</v>
      </c>
      <c r="R1343" s="258"/>
      <c r="S1343" s="258" t="s">
        <v>925</v>
      </c>
      <c r="T1343" s="258" t="s">
        <v>908</v>
      </c>
      <c r="U1343" s="282" t="s">
        <v>823</v>
      </c>
      <c r="V1343" s="285">
        <v>824</v>
      </c>
      <c r="W1343" s="286" t="s">
        <v>815</v>
      </c>
      <c r="X1343" s="286" t="s">
        <v>816</v>
      </c>
      <c r="Y1343" s="257"/>
    </row>
    <row r="1344" spans="1:25" ht="12.75" customHeight="1" x14ac:dyDescent="0.2">
      <c r="A1344" s="229" t="s">
        <v>705</v>
      </c>
      <c r="B1344" s="247"/>
      <c r="C1344" s="280">
        <v>1331</v>
      </c>
      <c r="D1344" s="249" t="s">
        <v>3523</v>
      </c>
      <c r="E1344" s="249" t="s">
        <v>3524</v>
      </c>
      <c r="F1344" s="249" t="s">
        <v>822</v>
      </c>
      <c r="G1344" s="281"/>
      <c r="H1344" s="250">
        <v>81221.539999999994</v>
      </c>
      <c r="I1344" s="250"/>
      <c r="J1344" s="250">
        <v>58118.968199999996</v>
      </c>
      <c r="K1344" s="250"/>
      <c r="L1344" s="250">
        <v>51420.460000000006</v>
      </c>
      <c r="M1344" s="251">
        <f t="shared" si="60"/>
        <v>0.28443897764066034</v>
      </c>
      <c r="N1344" s="251">
        <f t="shared" si="61"/>
        <v>0.11525511218555992</v>
      </c>
      <c r="O1344" s="250">
        <v>54082.28</v>
      </c>
      <c r="P1344" s="251">
        <f t="shared" si="62"/>
        <v>5.176577572429325E-2</v>
      </c>
      <c r="Q1344" s="251" t="s">
        <v>805</v>
      </c>
      <c r="R1344" s="258"/>
      <c r="S1344" s="258" t="s">
        <v>806</v>
      </c>
      <c r="T1344" s="258" t="s">
        <v>807</v>
      </c>
      <c r="U1344" s="282" t="s">
        <v>932</v>
      </c>
      <c r="V1344" s="285">
        <v>2053</v>
      </c>
      <c r="W1344" s="286" t="s">
        <v>824</v>
      </c>
      <c r="X1344" s="286" t="s">
        <v>824</v>
      </c>
      <c r="Y1344" s="257"/>
    </row>
    <row r="1345" spans="1:25" ht="12.75" customHeight="1" x14ac:dyDescent="0.2">
      <c r="A1345" s="229" t="s">
        <v>705</v>
      </c>
      <c r="B1345" s="247"/>
      <c r="C1345" s="280">
        <v>1332</v>
      </c>
      <c r="D1345" s="249" t="s">
        <v>3525</v>
      </c>
      <c r="E1345" s="249" t="s">
        <v>3526</v>
      </c>
      <c r="F1345" s="249" t="s">
        <v>931</v>
      </c>
      <c r="G1345" s="281" t="s">
        <v>813</v>
      </c>
      <c r="H1345" s="250">
        <v>272229.67000000004</v>
      </c>
      <c r="I1345" s="250"/>
      <c r="J1345" s="250">
        <v>260780.76919999995</v>
      </c>
      <c r="K1345" s="250"/>
      <c r="L1345" s="250">
        <v>272232.52</v>
      </c>
      <c r="M1345" s="251">
        <f t="shared" si="60"/>
        <v>4.2056035993431898E-2</v>
      </c>
      <c r="N1345" s="251">
        <f t="shared" si="61"/>
        <v>4.3913325492254393E-2</v>
      </c>
      <c r="O1345" s="250">
        <v>287608.71000000008</v>
      </c>
      <c r="P1345" s="251">
        <f t="shared" si="62"/>
        <v>5.6481826638492931E-2</v>
      </c>
      <c r="Q1345" s="251" t="s">
        <v>805</v>
      </c>
      <c r="R1345" s="258"/>
      <c r="S1345" s="258" t="s">
        <v>806</v>
      </c>
      <c r="T1345" s="299" t="s">
        <v>809</v>
      </c>
      <c r="U1345" s="282" t="s">
        <v>823</v>
      </c>
      <c r="V1345" s="285">
        <v>824</v>
      </c>
      <c r="W1345" s="286" t="s">
        <v>824</v>
      </c>
      <c r="X1345" s="286" t="s">
        <v>824</v>
      </c>
      <c r="Y1345" s="257"/>
    </row>
    <row r="1346" spans="1:25" ht="12.75" customHeight="1" x14ac:dyDescent="0.2">
      <c r="A1346" s="229" t="s">
        <v>705</v>
      </c>
      <c r="B1346" s="247"/>
      <c r="C1346" s="280">
        <v>1333</v>
      </c>
      <c r="D1346" s="249" t="s">
        <v>3527</v>
      </c>
      <c r="E1346" s="249" t="s">
        <v>3528</v>
      </c>
      <c r="F1346" s="249" t="s">
        <v>931</v>
      </c>
      <c r="G1346" s="281" t="s">
        <v>813</v>
      </c>
      <c r="H1346" s="250">
        <v>49492.369999999995</v>
      </c>
      <c r="I1346" s="250"/>
      <c r="J1346" s="250">
        <v>47410.911499999995</v>
      </c>
      <c r="K1346" s="250"/>
      <c r="L1346" s="250">
        <v>52999.159999999996</v>
      </c>
      <c r="M1346" s="251">
        <f t="shared" si="60"/>
        <v>4.2056149260987115E-2</v>
      </c>
      <c r="N1346" s="251">
        <f t="shared" si="61"/>
        <v>0.11786840461820697</v>
      </c>
      <c r="O1346" s="250">
        <v>58439.99</v>
      </c>
      <c r="P1346" s="251">
        <f t="shared" si="62"/>
        <v>0.10265879685640304</v>
      </c>
      <c r="Q1346" s="251" t="s">
        <v>805</v>
      </c>
      <c r="R1346" s="258"/>
      <c r="S1346" s="258" t="s">
        <v>806</v>
      </c>
      <c r="T1346" s="258" t="s">
        <v>807</v>
      </c>
      <c r="U1346" s="282" t="s">
        <v>823</v>
      </c>
      <c r="V1346" s="285">
        <v>824</v>
      </c>
      <c r="W1346" s="286" t="s">
        <v>824</v>
      </c>
      <c r="X1346" s="286" t="s">
        <v>824</v>
      </c>
      <c r="Y1346" s="257"/>
    </row>
    <row r="1347" spans="1:25" ht="12.75" customHeight="1" x14ac:dyDescent="0.2">
      <c r="A1347" s="229" t="s">
        <v>705</v>
      </c>
      <c r="B1347" s="247"/>
      <c r="C1347" s="280">
        <v>1334</v>
      </c>
      <c r="D1347" s="249" t="s">
        <v>3529</v>
      </c>
      <c r="E1347" s="249" t="s">
        <v>3530</v>
      </c>
      <c r="F1347" s="249" t="s">
        <v>886</v>
      </c>
      <c r="G1347" s="281" t="s">
        <v>813</v>
      </c>
      <c r="H1347" s="250">
        <v>20708.989999999998</v>
      </c>
      <c r="I1347" s="250"/>
      <c r="J1347" s="250">
        <v>19838.045599999998</v>
      </c>
      <c r="K1347" s="250"/>
      <c r="L1347" s="250">
        <v>24133.17</v>
      </c>
      <c r="M1347" s="251">
        <f t="shared" si="60"/>
        <v>4.2056343645923845E-2</v>
      </c>
      <c r="N1347" s="251">
        <f t="shared" si="61"/>
        <v>0.21650945292715737</v>
      </c>
      <c r="O1347" s="250">
        <v>24999.730000000003</v>
      </c>
      <c r="P1347" s="251">
        <f t="shared" si="62"/>
        <v>3.5907425340309829E-2</v>
      </c>
      <c r="Q1347" s="251" t="s">
        <v>805</v>
      </c>
      <c r="R1347" s="258"/>
      <c r="S1347" s="258" t="s">
        <v>806</v>
      </c>
      <c r="T1347" s="258" t="s">
        <v>807</v>
      </c>
      <c r="U1347" s="282" t="s">
        <v>823</v>
      </c>
      <c r="V1347" s="285">
        <v>824</v>
      </c>
      <c r="W1347" s="286" t="s">
        <v>824</v>
      </c>
      <c r="X1347" s="286" t="s">
        <v>824</v>
      </c>
      <c r="Y1347" s="257"/>
    </row>
    <row r="1348" spans="1:25" ht="12.75" customHeight="1" x14ac:dyDescent="0.2">
      <c r="A1348" s="229" t="s">
        <v>705</v>
      </c>
      <c r="B1348" s="247"/>
      <c r="C1348" s="280">
        <v>1335</v>
      </c>
      <c r="D1348" s="249" t="s">
        <v>3531</v>
      </c>
      <c r="E1348" s="249" t="s">
        <v>3532</v>
      </c>
      <c r="F1348" s="249" t="s">
        <v>852</v>
      </c>
      <c r="G1348" s="297" t="s">
        <v>707</v>
      </c>
      <c r="H1348" s="250">
        <v>0</v>
      </c>
      <c r="I1348" s="250"/>
      <c r="J1348" s="250">
        <v>0</v>
      </c>
      <c r="K1348" s="250"/>
      <c r="L1348" s="250">
        <v>0</v>
      </c>
      <c r="M1348" s="251" t="str">
        <f t="shared" si="60"/>
        <v>NA</v>
      </c>
      <c r="N1348" s="251" t="str">
        <f t="shared" si="61"/>
        <v>NA</v>
      </c>
      <c r="O1348" s="250">
        <v>0</v>
      </c>
      <c r="P1348" s="251" t="str">
        <f t="shared" si="62"/>
        <v>NA</v>
      </c>
      <c r="Q1348" s="298" t="s">
        <v>848</v>
      </c>
      <c r="R1348" s="299" t="s">
        <v>849</v>
      </c>
      <c r="S1348" s="299" t="s">
        <v>832</v>
      </c>
      <c r="T1348" s="299" t="s">
        <v>832</v>
      </c>
      <c r="U1348" s="299" t="s">
        <v>832</v>
      </c>
      <c r="V1348" s="285">
        <v>2731</v>
      </c>
      <c r="W1348" s="286" t="s">
        <v>815</v>
      </c>
      <c r="X1348" s="286" t="s">
        <v>824</v>
      </c>
      <c r="Y1348" s="257"/>
    </row>
    <row r="1349" spans="1:25" ht="12.75" customHeight="1" x14ac:dyDescent="0.2">
      <c r="A1349" s="229" t="s">
        <v>705</v>
      </c>
      <c r="B1349" s="247"/>
      <c r="C1349" s="280">
        <v>1336</v>
      </c>
      <c r="D1349" s="249" t="s">
        <v>3533</v>
      </c>
      <c r="E1349" s="249" t="s">
        <v>3534</v>
      </c>
      <c r="F1349" s="249" t="s">
        <v>890</v>
      </c>
      <c r="G1349" s="281" t="s">
        <v>813</v>
      </c>
      <c r="H1349" s="250">
        <v>45710.92</v>
      </c>
      <c r="I1349" s="250"/>
      <c r="J1349" s="250">
        <v>43788.497900000002</v>
      </c>
      <c r="K1349" s="250"/>
      <c r="L1349" s="250">
        <v>45713.46</v>
      </c>
      <c r="M1349" s="251">
        <f t="shared" si="60"/>
        <v>4.20560798163764E-2</v>
      </c>
      <c r="N1349" s="251">
        <f t="shared" si="61"/>
        <v>4.3960450627834782E-2</v>
      </c>
      <c r="O1349" s="250">
        <v>49064.97</v>
      </c>
      <c r="P1349" s="251">
        <f t="shared" si="62"/>
        <v>7.3315605513124632E-2</v>
      </c>
      <c r="Q1349" s="251" t="s">
        <v>805</v>
      </c>
      <c r="R1349" s="258"/>
      <c r="S1349" s="258" t="s">
        <v>806</v>
      </c>
      <c r="T1349" s="299" t="s">
        <v>809</v>
      </c>
      <c r="U1349" s="282" t="s">
        <v>814</v>
      </c>
      <c r="V1349" s="283" t="s">
        <v>809</v>
      </c>
      <c r="W1349" s="284" t="s">
        <v>809</v>
      </c>
      <c r="X1349" s="284" t="s">
        <v>809</v>
      </c>
      <c r="Y1349" s="257"/>
    </row>
    <row r="1350" spans="1:25" ht="12.75" customHeight="1" x14ac:dyDescent="0.2">
      <c r="A1350" s="229" t="s">
        <v>705</v>
      </c>
      <c r="B1350" s="247"/>
      <c r="C1350" s="280">
        <v>1337</v>
      </c>
      <c r="D1350" s="249" t="s">
        <v>3535</v>
      </c>
      <c r="E1350" s="249" t="s">
        <v>3536</v>
      </c>
      <c r="F1350" s="249" t="s">
        <v>877</v>
      </c>
      <c r="G1350" s="281"/>
      <c r="H1350" s="250">
        <v>29233.010000000002</v>
      </c>
      <c r="I1350" s="250"/>
      <c r="J1350" s="250">
        <v>0</v>
      </c>
      <c r="K1350" s="250"/>
      <c r="L1350" s="250">
        <v>0</v>
      </c>
      <c r="M1350" s="251">
        <f t="shared" si="60"/>
        <v>1</v>
      </c>
      <c r="N1350" s="251" t="str">
        <f t="shared" si="61"/>
        <v>NA</v>
      </c>
      <c r="O1350" s="250">
        <v>0</v>
      </c>
      <c r="P1350" s="251" t="str">
        <f t="shared" si="62"/>
        <v>NA</v>
      </c>
      <c r="Q1350" s="251" t="s">
        <v>805</v>
      </c>
      <c r="R1350" s="258"/>
      <c r="S1350" s="258" t="s">
        <v>1364</v>
      </c>
      <c r="T1350" s="258" t="s">
        <v>807</v>
      </c>
      <c r="U1350" s="299" t="s">
        <v>832</v>
      </c>
      <c r="V1350" s="283" t="s">
        <v>809</v>
      </c>
      <c r="W1350" s="284" t="s">
        <v>809</v>
      </c>
      <c r="X1350" s="284" t="s">
        <v>809</v>
      </c>
      <c r="Y1350" s="257"/>
    </row>
    <row r="1351" spans="1:25" ht="12.75" customHeight="1" x14ac:dyDescent="0.2">
      <c r="A1351" s="229" t="s">
        <v>705</v>
      </c>
      <c r="B1351" s="247"/>
      <c r="C1351" s="280">
        <v>1338</v>
      </c>
      <c r="D1351" s="249" t="s">
        <v>3537</v>
      </c>
      <c r="E1351" s="249" t="s">
        <v>3538</v>
      </c>
      <c r="F1351" s="249" t="s">
        <v>812</v>
      </c>
      <c r="G1351" s="281" t="s">
        <v>813</v>
      </c>
      <c r="H1351" s="250">
        <v>146116.20000000001</v>
      </c>
      <c r="I1351" s="250"/>
      <c r="J1351" s="250">
        <v>148480.3371</v>
      </c>
      <c r="K1351" s="250"/>
      <c r="L1351" s="250">
        <v>152805.66999999998</v>
      </c>
      <c r="M1351" s="251">
        <f t="shared" si="60"/>
        <v>1.6179842481531769E-2</v>
      </c>
      <c r="N1351" s="251">
        <f t="shared" si="61"/>
        <v>2.9130678071446668E-2</v>
      </c>
      <c r="O1351" s="250">
        <v>159801.04999999996</v>
      </c>
      <c r="P1351" s="251">
        <f t="shared" si="62"/>
        <v>4.5779583964390698E-2</v>
      </c>
      <c r="Q1351" s="251" t="s">
        <v>805</v>
      </c>
      <c r="R1351" s="258"/>
      <c r="S1351" s="258" t="s">
        <v>806</v>
      </c>
      <c r="T1351" s="258" t="s">
        <v>807</v>
      </c>
      <c r="U1351" s="282" t="s">
        <v>814</v>
      </c>
      <c r="V1351" s="285">
        <v>516</v>
      </c>
      <c r="W1351" s="286" t="s">
        <v>816</v>
      </c>
      <c r="X1351" s="286" t="s">
        <v>824</v>
      </c>
      <c r="Y1351" s="257"/>
    </row>
    <row r="1352" spans="1:25" ht="12.75" customHeight="1" x14ac:dyDescent="0.2">
      <c r="A1352" s="229" t="s">
        <v>705</v>
      </c>
      <c r="B1352" s="247"/>
      <c r="C1352" s="280">
        <v>1339</v>
      </c>
      <c r="D1352" s="249" t="s">
        <v>3539</v>
      </c>
      <c r="E1352" s="249" t="s">
        <v>3540</v>
      </c>
      <c r="F1352" s="249" t="s">
        <v>1064</v>
      </c>
      <c r="G1352" s="281" t="s">
        <v>813</v>
      </c>
      <c r="H1352" s="250">
        <v>40906.939999999995</v>
      </c>
      <c r="I1352" s="250"/>
      <c r="J1352" s="250">
        <v>39186.537499999999</v>
      </c>
      <c r="K1352" s="250"/>
      <c r="L1352" s="250">
        <v>42896.380000000005</v>
      </c>
      <c r="M1352" s="251">
        <f t="shared" si="60"/>
        <v>4.2056494570358885E-2</v>
      </c>
      <c r="N1352" s="251">
        <f t="shared" si="61"/>
        <v>9.467135237452419E-2</v>
      </c>
      <c r="O1352" s="250">
        <v>45045.929999999993</v>
      </c>
      <c r="P1352" s="251">
        <f t="shared" si="62"/>
        <v>5.0110289026719462E-2</v>
      </c>
      <c r="Q1352" s="251" t="s">
        <v>805</v>
      </c>
      <c r="R1352" s="258"/>
      <c r="S1352" s="258" t="s">
        <v>806</v>
      </c>
      <c r="T1352" s="258" t="s">
        <v>807</v>
      </c>
      <c r="U1352" s="282" t="s">
        <v>823</v>
      </c>
      <c r="V1352" s="285">
        <v>824</v>
      </c>
      <c r="W1352" s="286" t="s">
        <v>815</v>
      </c>
      <c r="X1352" s="286" t="s">
        <v>816</v>
      </c>
      <c r="Y1352" s="257"/>
    </row>
    <row r="1353" spans="1:25" ht="12.75" customHeight="1" x14ac:dyDescent="0.2">
      <c r="A1353" s="229" t="s">
        <v>705</v>
      </c>
      <c r="B1353" s="247"/>
      <c r="C1353" s="280">
        <v>1340</v>
      </c>
      <c r="D1353" s="249" t="s">
        <v>3541</v>
      </c>
      <c r="E1353" s="249" t="s">
        <v>3542</v>
      </c>
      <c r="F1353" s="249" t="s">
        <v>890</v>
      </c>
      <c r="G1353" s="281" t="s">
        <v>813</v>
      </c>
      <c r="H1353" s="250">
        <v>177480.26</v>
      </c>
      <c r="I1353" s="250"/>
      <c r="J1353" s="250">
        <v>170016.1409</v>
      </c>
      <c r="K1353" s="250"/>
      <c r="L1353" s="250">
        <v>178548.75</v>
      </c>
      <c r="M1353" s="251">
        <f t="shared" si="60"/>
        <v>4.2056052318156456E-2</v>
      </c>
      <c r="N1353" s="251">
        <f t="shared" si="61"/>
        <v>5.0187053151728146E-2</v>
      </c>
      <c r="O1353" s="250">
        <v>191639.13</v>
      </c>
      <c r="P1353" s="251">
        <f t="shared" si="62"/>
        <v>7.331543906076074E-2</v>
      </c>
      <c r="Q1353" s="251" t="s">
        <v>805</v>
      </c>
      <c r="R1353" s="258"/>
      <c r="S1353" s="258" t="s">
        <v>806</v>
      </c>
      <c r="T1353" s="258" t="s">
        <v>807</v>
      </c>
      <c r="U1353" s="282" t="s">
        <v>814</v>
      </c>
      <c r="V1353" s="283" t="s">
        <v>809</v>
      </c>
      <c r="W1353" s="284" t="s">
        <v>809</v>
      </c>
      <c r="X1353" s="284" t="s">
        <v>809</v>
      </c>
      <c r="Y1353" s="257"/>
    </row>
    <row r="1354" spans="1:25" ht="12.75" customHeight="1" x14ac:dyDescent="0.2">
      <c r="A1354" s="229" t="s">
        <v>705</v>
      </c>
      <c r="B1354" s="247"/>
      <c r="C1354" s="280">
        <v>1341</v>
      </c>
      <c r="D1354" s="296" t="s">
        <v>3543</v>
      </c>
      <c r="E1354" s="296" t="s">
        <v>3544</v>
      </c>
      <c r="F1354" s="296" t="s">
        <v>890</v>
      </c>
      <c r="G1354" s="281"/>
      <c r="H1354" s="250">
        <v>0</v>
      </c>
      <c r="I1354" s="250"/>
      <c r="J1354" s="250">
        <v>0</v>
      </c>
      <c r="K1354" s="250"/>
      <c r="L1354" s="250">
        <v>0</v>
      </c>
      <c r="M1354" s="251" t="str">
        <f t="shared" si="60"/>
        <v>NA</v>
      </c>
      <c r="N1354" s="251" t="str">
        <f t="shared" si="61"/>
        <v>NA</v>
      </c>
      <c r="O1354" s="250">
        <v>0</v>
      </c>
      <c r="P1354" s="251" t="str">
        <f t="shared" si="62"/>
        <v>NA</v>
      </c>
      <c r="Q1354" s="251" t="s">
        <v>707</v>
      </c>
      <c r="R1354" s="258"/>
      <c r="S1354" s="299" t="s">
        <v>809</v>
      </c>
      <c r="T1354" s="299" t="s">
        <v>809</v>
      </c>
      <c r="U1354" s="299" t="s">
        <v>832</v>
      </c>
      <c r="V1354" s="283" t="s">
        <v>809</v>
      </c>
      <c r="W1354" s="284" t="s">
        <v>809</v>
      </c>
      <c r="X1354" s="284" t="s">
        <v>809</v>
      </c>
      <c r="Y1354" s="257"/>
    </row>
    <row r="1355" spans="1:25" ht="12.75" customHeight="1" x14ac:dyDescent="0.2">
      <c r="A1355" s="229" t="s">
        <v>705</v>
      </c>
      <c r="B1355" s="247"/>
      <c r="C1355" s="280">
        <v>1342</v>
      </c>
      <c r="D1355" s="249" t="s">
        <v>3545</v>
      </c>
      <c r="E1355" s="249" t="s">
        <v>3546</v>
      </c>
      <c r="F1355" s="249" t="s">
        <v>1821</v>
      </c>
      <c r="G1355" s="297" t="s">
        <v>707</v>
      </c>
      <c r="H1355" s="250">
        <v>0</v>
      </c>
      <c r="I1355" s="250"/>
      <c r="J1355" s="250">
        <v>0</v>
      </c>
      <c r="K1355" s="250"/>
      <c r="L1355" s="250">
        <v>0</v>
      </c>
      <c r="M1355" s="251" t="str">
        <f t="shared" si="60"/>
        <v>NA</v>
      </c>
      <c r="N1355" s="251" t="str">
        <f t="shared" si="61"/>
        <v>NA</v>
      </c>
      <c r="O1355" s="250">
        <v>0</v>
      </c>
      <c r="P1355" s="251" t="str">
        <f t="shared" si="62"/>
        <v>NA</v>
      </c>
      <c r="Q1355" s="298" t="s">
        <v>848</v>
      </c>
      <c r="R1355" s="299" t="s">
        <v>849</v>
      </c>
      <c r="S1355" s="299" t="s">
        <v>832</v>
      </c>
      <c r="T1355" s="299" t="s">
        <v>832</v>
      </c>
      <c r="U1355" s="299" t="s">
        <v>832</v>
      </c>
      <c r="V1355" s="299" t="s">
        <v>832</v>
      </c>
      <c r="W1355" s="299" t="s">
        <v>832</v>
      </c>
      <c r="X1355" s="299" t="s">
        <v>832</v>
      </c>
      <c r="Y1355" s="257"/>
    </row>
    <row r="1356" spans="1:25" ht="12.75" customHeight="1" x14ac:dyDescent="0.2">
      <c r="A1356" s="229" t="s">
        <v>705</v>
      </c>
      <c r="B1356" s="247"/>
      <c r="C1356" s="280">
        <v>1343</v>
      </c>
      <c r="D1356" s="249" t="s">
        <v>3547</v>
      </c>
      <c r="E1356" s="249" t="s">
        <v>3546</v>
      </c>
      <c r="F1356" s="249" t="s">
        <v>1503</v>
      </c>
      <c r="G1356" s="297" t="s">
        <v>707</v>
      </c>
      <c r="H1356" s="250">
        <v>0</v>
      </c>
      <c r="I1356" s="250"/>
      <c r="J1356" s="250">
        <v>0</v>
      </c>
      <c r="K1356" s="250"/>
      <c r="L1356" s="250">
        <v>0</v>
      </c>
      <c r="M1356" s="251" t="str">
        <f t="shared" si="60"/>
        <v>NA</v>
      </c>
      <c r="N1356" s="251" t="str">
        <f t="shared" si="61"/>
        <v>NA</v>
      </c>
      <c r="O1356" s="250">
        <v>0</v>
      </c>
      <c r="P1356" s="251" t="str">
        <f t="shared" si="62"/>
        <v>NA</v>
      </c>
      <c r="Q1356" s="298" t="s">
        <v>848</v>
      </c>
      <c r="R1356" s="299" t="s">
        <v>849</v>
      </c>
      <c r="S1356" s="299" t="s">
        <v>809</v>
      </c>
      <c r="T1356" s="299" t="s">
        <v>809</v>
      </c>
      <c r="U1356" s="299" t="s">
        <v>832</v>
      </c>
      <c r="V1356" s="283" t="s">
        <v>809</v>
      </c>
      <c r="W1356" s="284" t="s">
        <v>809</v>
      </c>
      <c r="X1356" s="284" t="s">
        <v>809</v>
      </c>
      <c r="Y1356" s="257"/>
    </row>
    <row r="1357" spans="1:25" ht="12.75" customHeight="1" x14ac:dyDescent="0.2">
      <c r="A1357" s="229" t="s">
        <v>705</v>
      </c>
      <c r="B1357" s="247"/>
      <c r="C1357" s="280">
        <v>1344</v>
      </c>
      <c r="D1357" s="249" t="s">
        <v>3548</v>
      </c>
      <c r="E1357" s="249" t="s">
        <v>3549</v>
      </c>
      <c r="F1357" s="249" t="s">
        <v>877</v>
      </c>
      <c r="G1357" s="281" t="s">
        <v>813</v>
      </c>
      <c r="H1357" s="250">
        <v>30959.03</v>
      </c>
      <c r="I1357" s="250"/>
      <c r="J1357" s="250">
        <v>30747.620999999999</v>
      </c>
      <c r="K1357" s="250"/>
      <c r="L1357" s="250">
        <v>34944.950000000004</v>
      </c>
      <c r="M1357" s="251">
        <f t="shared" si="60"/>
        <v>6.8286700197002182E-3</v>
      </c>
      <c r="N1357" s="251">
        <f t="shared" si="61"/>
        <v>0.13650906520540257</v>
      </c>
      <c r="O1357" s="250">
        <v>36626.6</v>
      </c>
      <c r="P1357" s="251">
        <f t="shared" si="62"/>
        <v>4.8122833199074372E-2</v>
      </c>
      <c r="Q1357" s="251" t="s">
        <v>805</v>
      </c>
      <c r="R1357" s="258"/>
      <c r="S1357" s="258" t="s">
        <v>806</v>
      </c>
      <c r="T1357" s="258" t="s">
        <v>807</v>
      </c>
      <c r="U1357" s="282" t="s">
        <v>823</v>
      </c>
      <c r="V1357" s="285">
        <v>826</v>
      </c>
      <c r="W1357" s="286" t="s">
        <v>824</v>
      </c>
      <c r="X1357" s="286" t="s">
        <v>824</v>
      </c>
      <c r="Y1357" s="257"/>
    </row>
    <row r="1358" spans="1:25" ht="12.75" customHeight="1" x14ac:dyDescent="0.2">
      <c r="A1358" s="229" t="s">
        <v>705</v>
      </c>
      <c r="B1358" s="247"/>
      <c r="C1358" s="280">
        <v>1345</v>
      </c>
      <c r="D1358" s="249" t="s">
        <v>3550</v>
      </c>
      <c r="E1358" s="249" t="s">
        <v>3551</v>
      </c>
      <c r="F1358" s="249" t="s">
        <v>1064</v>
      </c>
      <c r="G1358" s="281" t="s">
        <v>813</v>
      </c>
      <c r="H1358" s="250">
        <v>104790.98999999999</v>
      </c>
      <c r="I1358" s="250"/>
      <c r="J1358" s="250">
        <v>100383.8898</v>
      </c>
      <c r="K1358" s="250"/>
      <c r="L1358" s="250">
        <v>90198.9</v>
      </c>
      <c r="M1358" s="251">
        <f t="shared" ref="M1358:M1421" si="63">IF(H1358&gt;0,ABS((J1358-H1358)/H1358),"NA")</f>
        <v>4.2056098525264304E-2</v>
      </c>
      <c r="N1358" s="251">
        <f t="shared" ref="N1358:N1421" si="64">IF(J1358&gt;0,ABS((L1358-J1358)/J1358),"NA")</f>
        <v>0.10146040186619676</v>
      </c>
      <c r="O1358" s="250">
        <v>91275.42</v>
      </c>
      <c r="P1358" s="251">
        <f t="shared" ref="P1358:P1421" si="65">IF(L1358&gt;0,ABS((O1358-L1358)/L1358),"NA")</f>
        <v>1.1934957078190579E-2</v>
      </c>
      <c r="Q1358" s="251" t="s">
        <v>805</v>
      </c>
      <c r="R1358" s="258"/>
      <c r="S1358" s="258" t="s">
        <v>806</v>
      </c>
      <c r="T1358" s="258" t="s">
        <v>807</v>
      </c>
      <c r="U1358" s="282" t="s">
        <v>814</v>
      </c>
      <c r="V1358" s="283" t="s">
        <v>809</v>
      </c>
      <c r="W1358" s="284" t="s">
        <v>809</v>
      </c>
      <c r="X1358" s="284" t="s">
        <v>809</v>
      </c>
      <c r="Y1358" s="257"/>
    </row>
    <row r="1359" spans="1:25" ht="12.75" customHeight="1" x14ac:dyDescent="0.2">
      <c r="A1359" s="229" t="s">
        <v>705</v>
      </c>
      <c r="B1359" s="247"/>
      <c r="C1359" s="280">
        <v>1346</v>
      </c>
      <c r="D1359" s="249" t="s">
        <v>3552</v>
      </c>
      <c r="E1359" s="249" t="s">
        <v>3553</v>
      </c>
      <c r="F1359" s="249" t="s">
        <v>931</v>
      </c>
      <c r="G1359" s="281" t="s">
        <v>813</v>
      </c>
      <c r="H1359" s="250">
        <v>30280.6</v>
      </c>
      <c r="I1359" s="250"/>
      <c r="J1359" s="250">
        <v>29007.120999999999</v>
      </c>
      <c r="K1359" s="250"/>
      <c r="L1359" s="250">
        <v>36644.78</v>
      </c>
      <c r="M1359" s="251">
        <f t="shared" si="63"/>
        <v>4.2055936804422614E-2</v>
      </c>
      <c r="N1359" s="251">
        <f t="shared" si="64"/>
        <v>0.26330289724374922</v>
      </c>
      <c r="O1359" s="250">
        <v>38481.06</v>
      </c>
      <c r="P1359" s="251">
        <f t="shared" si="65"/>
        <v>5.0110274915008329E-2</v>
      </c>
      <c r="Q1359" s="251" t="s">
        <v>805</v>
      </c>
      <c r="R1359" s="258"/>
      <c r="S1359" s="258" t="s">
        <v>806</v>
      </c>
      <c r="T1359" s="258" t="s">
        <v>807</v>
      </c>
      <c r="U1359" s="282" t="s">
        <v>814</v>
      </c>
      <c r="V1359" s="285">
        <v>147</v>
      </c>
      <c r="W1359" s="286" t="s">
        <v>824</v>
      </c>
      <c r="X1359" s="286" t="s">
        <v>824</v>
      </c>
      <c r="Y1359" s="257"/>
    </row>
    <row r="1360" spans="1:25" ht="12.75" customHeight="1" x14ac:dyDescent="0.2">
      <c r="A1360" s="229" t="s">
        <v>705</v>
      </c>
      <c r="B1360" s="247"/>
      <c r="C1360" s="280">
        <v>1347</v>
      </c>
      <c r="D1360" s="249" t="s">
        <v>3554</v>
      </c>
      <c r="E1360" s="249" t="s">
        <v>3555</v>
      </c>
      <c r="F1360" s="249" t="s">
        <v>937</v>
      </c>
      <c r="G1360" s="281" t="s">
        <v>813</v>
      </c>
      <c r="H1360" s="250">
        <v>60049.15</v>
      </c>
      <c r="I1360" s="250"/>
      <c r="J1360" s="250">
        <v>71694.914199999999</v>
      </c>
      <c r="K1360" s="250"/>
      <c r="L1360" s="250">
        <v>62775.159999999996</v>
      </c>
      <c r="M1360" s="251">
        <f t="shared" si="63"/>
        <v>0.1939372031077875</v>
      </c>
      <c r="N1360" s="251">
        <f t="shared" si="64"/>
        <v>0.12441264906346737</v>
      </c>
      <c r="O1360" s="250">
        <v>64996.159999999996</v>
      </c>
      <c r="P1360" s="251">
        <f t="shared" si="65"/>
        <v>3.5380236386494276E-2</v>
      </c>
      <c r="Q1360" s="251" t="s">
        <v>805</v>
      </c>
      <c r="R1360" s="258"/>
      <c r="S1360" s="258" t="s">
        <v>806</v>
      </c>
      <c r="T1360" s="258" t="s">
        <v>807</v>
      </c>
      <c r="U1360" s="282" t="s">
        <v>823</v>
      </c>
      <c r="V1360" s="285">
        <v>824</v>
      </c>
      <c r="W1360" s="286" t="s">
        <v>815</v>
      </c>
      <c r="X1360" s="286" t="s">
        <v>816</v>
      </c>
      <c r="Y1360" s="257"/>
    </row>
    <row r="1361" spans="1:25" ht="12.75" customHeight="1" x14ac:dyDescent="0.2">
      <c r="A1361" s="229" t="s">
        <v>705</v>
      </c>
      <c r="B1361" s="247"/>
      <c r="C1361" s="280">
        <v>1348</v>
      </c>
      <c r="D1361" s="249" t="s">
        <v>3556</v>
      </c>
      <c r="E1361" s="249" t="s">
        <v>3557</v>
      </c>
      <c r="F1361" s="249" t="s">
        <v>897</v>
      </c>
      <c r="G1361" s="297" t="s">
        <v>707</v>
      </c>
      <c r="H1361" s="250">
        <v>0</v>
      </c>
      <c r="I1361" s="250"/>
      <c r="J1361" s="250">
        <v>0</v>
      </c>
      <c r="K1361" s="250"/>
      <c r="L1361" s="250">
        <v>0</v>
      </c>
      <c r="M1361" s="251" t="str">
        <f t="shared" si="63"/>
        <v>NA</v>
      </c>
      <c r="N1361" s="251" t="str">
        <f t="shared" si="64"/>
        <v>NA</v>
      </c>
      <c r="O1361" s="250">
        <v>0</v>
      </c>
      <c r="P1361" s="251" t="str">
        <f t="shared" si="65"/>
        <v>NA</v>
      </c>
      <c r="Q1361" s="298" t="s">
        <v>848</v>
      </c>
      <c r="R1361" s="299" t="s">
        <v>849</v>
      </c>
      <c r="S1361" s="299" t="s">
        <v>832</v>
      </c>
      <c r="T1361" s="299" t="s">
        <v>832</v>
      </c>
      <c r="U1361" s="299" t="s">
        <v>832</v>
      </c>
      <c r="V1361" s="299" t="s">
        <v>832</v>
      </c>
      <c r="W1361" s="299" t="s">
        <v>832</v>
      </c>
      <c r="X1361" s="299" t="s">
        <v>832</v>
      </c>
      <c r="Y1361" s="257"/>
    </row>
    <row r="1362" spans="1:25" ht="12.75" customHeight="1" x14ac:dyDescent="0.2">
      <c r="A1362" s="229" t="s">
        <v>705</v>
      </c>
      <c r="B1362" s="247"/>
      <c r="C1362" s="280">
        <v>1349</v>
      </c>
      <c r="D1362" s="249" t="s">
        <v>3558</v>
      </c>
      <c r="E1362" s="249" t="s">
        <v>3559</v>
      </c>
      <c r="F1362" s="249" t="s">
        <v>1615</v>
      </c>
      <c r="G1362" s="281" t="s">
        <v>813</v>
      </c>
      <c r="H1362" s="250">
        <v>97973.15</v>
      </c>
      <c r="I1362" s="250"/>
      <c r="J1362" s="250">
        <v>93852.775300000008</v>
      </c>
      <c r="K1362" s="250"/>
      <c r="L1362" s="250">
        <v>97974.13</v>
      </c>
      <c r="M1362" s="251">
        <f t="shared" si="63"/>
        <v>4.2056162326106553E-2</v>
      </c>
      <c r="N1362" s="251">
        <f t="shared" si="64"/>
        <v>4.3912976327296696E-2</v>
      </c>
      <c r="O1362" s="250">
        <v>102419.5</v>
      </c>
      <c r="P1362" s="251">
        <f t="shared" si="65"/>
        <v>4.5372895885883294E-2</v>
      </c>
      <c r="Q1362" s="251" t="s">
        <v>805</v>
      </c>
      <c r="R1362" s="258"/>
      <c r="S1362" s="258" t="s">
        <v>806</v>
      </c>
      <c r="T1362" s="299" t="s">
        <v>809</v>
      </c>
      <c r="U1362" s="282" t="s">
        <v>814</v>
      </c>
      <c r="V1362" s="285">
        <v>298</v>
      </c>
      <c r="W1362" s="286" t="s">
        <v>815</v>
      </c>
      <c r="X1362" s="286" t="s">
        <v>816</v>
      </c>
      <c r="Y1362" s="257"/>
    </row>
    <row r="1363" spans="1:25" ht="12.75" customHeight="1" x14ac:dyDescent="0.2">
      <c r="A1363" s="229" t="s">
        <v>705</v>
      </c>
      <c r="B1363" s="247"/>
      <c r="C1363" s="280">
        <v>1350</v>
      </c>
      <c r="D1363" s="249" t="s">
        <v>3560</v>
      </c>
      <c r="E1363" s="249" t="s">
        <v>3561</v>
      </c>
      <c r="F1363" s="249" t="s">
        <v>880</v>
      </c>
      <c r="G1363" s="281" t="s">
        <v>813</v>
      </c>
      <c r="H1363" s="250">
        <v>17857.189999999999</v>
      </c>
      <c r="I1363" s="250"/>
      <c r="J1363" s="250">
        <v>17106.1921</v>
      </c>
      <c r="K1363" s="250"/>
      <c r="L1363" s="250">
        <v>17855.900000000001</v>
      </c>
      <c r="M1363" s="251">
        <f t="shared" si="63"/>
        <v>4.2055771372763492E-2</v>
      </c>
      <c r="N1363" s="251">
        <f t="shared" si="64"/>
        <v>4.3826697117472523E-2</v>
      </c>
      <c r="O1363" s="250">
        <v>18750.68</v>
      </c>
      <c r="P1363" s="251">
        <f t="shared" si="65"/>
        <v>5.0111167737274448E-2</v>
      </c>
      <c r="Q1363" s="251" t="s">
        <v>805</v>
      </c>
      <c r="R1363" s="258"/>
      <c r="S1363" s="258" t="s">
        <v>806</v>
      </c>
      <c r="T1363" s="258" t="s">
        <v>807</v>
      </c>
      <c r="U1363" s="282" t="s">
        <v>814</v>
      </c>
      <c r="V1363" s="285">
        <v>59</v>
      </c>
      <c r="W1363" s="286" t="s">
        <v>874</v>
      </c>
      <c r="X1363" s="286" t="s">
        <v>815</v>
      </c>
      <c r="Y1363" s="257"/>
    </row>
    <row r="1364" spans="1:25" ht="12.75" customHeight="1" x14ac:dyDescent="0.2">
      <c r="A1364" s="229" t="s">
        <v>705</v>
      </c>
      <c r="B1364" s="247"/>
      <c r="C1364" s="300">
        <v>1351</v>
      </c>
      <c r="D1364" s="301" t="s">
        <v>3562</v>
      </c>
      <c r="E1364" s="301" t="s">
        <v>3563</v>
      </c>
      <c r="F1364" s="301" t="s">
        <v>803</v>
      </c>
      <c r="G1364" s="326" t="s">
        <v>804</v>
      </c>
      <c r="H1364" s="303">
        <v>0</v>
      </c>
      <c r="I1364" s="303"/>
      <c r="J1364" s="303">
        <v>0</v>
      </c>
      <c r="K1364" s="303"/>
      <c r="L1364" s="303">
        <v>0</v>
      </c>
      <c r="M1364" s="304" t="str">
        <f t="shared" si="63"/>
        <v>NA</v>
      </c>
      <c r="N1364" s="304" t="str">
        <f t="shared" si="64"/>
        <v>NA</v>
      </c>
      <c r="O1364" s="303">
        <v>0</v>
      </c>
      <c r="P1364" s="304" t="str">
        <f t="shared" si="65"/>
        <v>NA</v>
      </c>
      <c r="Q1364" s="304" t="s">
        <v>707</v>
      </c>
      <c r="R1364" s="305" t="s">
        <v>887</v>
      </c>
      <c r="S1364" s="306" t="s">
        <v>832</v>
      </c>
      <c r="T1364" s="306" t="s">
        <v>832</v>
      </c>
      <c r="U1364" s="306" t="s">
        <v>832</v>
      </c>
      <c r="V1364" s="307" t="s">
        <v>809</v>
      </c>
      <c r="W1364" s="308" t="s">
        <v>809</v>
      </c>
      <c r="X1364" s="308" t="s">
        <v>809</v>
      </c>
      <c r="Y1364" s="257"/>
    </row>
    <row r="1365" spans="1:25" ht="12.75" customHeight="1" x14ac:dyDescent="0.2">
      <c r="A1365" s="229" t="s">
        <v>705</v>
      </c>
      <c r="B1365" s="247"/>
      <c r="C1365" s="280">
        <v>1352</v>
      </c>
      <c r="D1365" s="249" t="s">
        <v>3564</v>
      </c>
      <c r="E1365" s="249" t="s">
        <v>3565</v>
      </c>
      <c r="F1365" s="249" t="s">
        <v>1214</v>
      </c>
      <c r="G1365" s="281" t="s">
        <v>813</v>
      </c>
      <c r="H1365" s="250">
        <v>1012353.7400000001</v>
      </c>
      <c r="I1365" s="250"/>
      <c r="J1365" s="250">
        <v>1102658.5299999998</v>
      </c>
      <c r="K1365" s="250"/>
      <c r="L1365" s="250">
        <v>1061930.1199999999</v>
      </c>
      <c r="M1365" s="251">
        <f t="shared" si="63"/>
        <v>8.9202801779543664E-2</v>
      </c>
      <c r="N1365" s="251">
        <f t="shared" si="64"/>
        <v>3.6936557322056834E-2</v>
      </c>
      <c r="O1365" s="250">
        <v>1154484.0599999998</v>
      </c>
      <c r="P1365" s="251">
        <f t="shared" si="65"/>
        <v>8.7156337556373253E-2</v>
      </c>
      <c r="Q1365" s="251" t="s">
        <v>805</v>
      </c>
      <c r="R1365" s="258"/>
      <c r="S1365" s="258" t="s">
        <v>3566</v>
      </c>
      <c r="T1365" s="258" t="s">
        <v>908</v>
      </c>
      <c r="U1365" s="282" t="s">
        <v>823</v>
      </c>
      <c r="V1365" s="285">
        <v>873.71428571428567</v>
      </c>
      <c r="W1365" s="286" t="s">
        <v>816</v>
      </c>
      <c r="X1365" s="286" t="s">
        <v>824</v>
      </c>
      <c r="Y1365" s="257"/>
    </row>
    <row r="1366" spans="1:25" ht="12.75" customHeight="1" x14ac:dyDescent="0.2">
      <c r="A1366" s="229" t="s">
        <v>705</v>
      </c>
      <c r="B1366" s="247"/>
      <c r="C1366" s="280">
        <v>1353</v>
      </c>
      <c r="D1366" s="249" t="s">
        <v>3567</v>
      </c>
      <c r="E1366" s="249" t="s">
        <v>3568</v>
      </c>
      <c r="F1366" s="249" t="s">
        <v>940</v>
      </c>
      <c r="G1366" s="281" t="s">
        <v>804</v>
      </c>
      <c r="H1366" s="250">
        <v>614598.18000000005</v>
      </c>
      <c r="I1366" s="250"/>
      <c r="J1366" s="250">
        <v>554377.43480000005</v>
      </c>
      <c r="K1366" s="250"/>
      <c r="L1366" s="250">
        <v>436607.3299999999</v>
      </c>
      <c r="M1366" s="251">
        <f t="shared" si="63"/>
        <v>9.7983930248540602E-2</v>
      </c>
      <c r="N1366" s="251">
        <f t="shared" si="64"/>
        <v>0.21243668556330667</v>
      </c>
      <c r="O1366" s="250">
        <v>504102.7</v>
      </c>
      <c r="P1366" s="251">
        <f t="shared" si="65"/>
        <v>0.15459055623275983</v>
      </c>
      <c r="Q1366" s="251" t="s">
        <v>805</v>
      </c>
      <c r="R1366" s="258"/>
      <c r="S1366" s="258" t="s">
        <v>925</v>
      </c>
      <c r="T1366" s="258" t="s">
        <v>908</v>
      </c>
      <c r="U1366" s="282" t="s">
        <v>1103</v>
      </c>
      <c r="V1366" s="285">
        <v>824</v>
      </c>
      <c r="W1366" s="286" t="s">
        <v>824</v>
      </c>
      <c r="X1366" s="286" t="s">
        <v>824</v>
      </c>
      <c r="Y1366" s="257"/>
    </row>
    <row r="1367" spans="1:25" ht="12.75" customHeight="1" x14ac:dyDescent="0.2">
      <c r="A1367" s="229" t="s">
        <v>705</v>
      </c>
      <c r="B1367" s="247"/>
      <c r="C1367" s="280">
        <v>1354</v>
      </c>
      <c r="D1367" s="249" t="s">
        <v>3569</v>
      </c>
      <c r="E1367" s="249" t="s">
        <v>3570</v>
      </c>
      <c r="F1367" s="249" t="s">
        <v>940</v>
      </c>
      <c r="G1367" s="281" t="s">
        <v>804</v>
      </c>
      <c r="H1367" s="250">
        <v>3047.94</v>
      </c>
      <c r="I1367" s="250"/>
      <c r="J1367" s="250">
        <v>10380.961599999999</v>
      </c>
      <c r="K1367" s="250"/>
      <c r="L1367" s="250">
        <v>17846.809999999998</v>
      </c>
      <c r="M1367" s="251">
        <f t="shared" si="63"/>
        <v>2.4058943417521337</v>
      </c>
      <c r="N1367" s="251">
        <f t="shared" si="64"/>
        <v>0.71918659250218209</v>
      </c>
      <c r="O1367" s="250">
        <v>19458.240000000002</v>
      </c>
      <c r="P1367" s="251">
        <f t="shared" si="65"/>
        <v>9.0292326751951979E-2</v>
      </c>
      <c r="Q1367" s="251" t="s">
        <v>805</v>
      </c>
      <c r="R1367" s="258"/>
      <c r="S1367" s="258" t="s">
        <v>840</v>
      </c>
      <c r="T1367" s="258" t="s">
        <v>841</v>
      </c>
      <c r="U1367" s="282" t="s">
        <v>841</v>
      </c>
      <c r="V1367" s="285">
        <v>304</v>
      </c>
      <c r="W1367" s="286" t="s">
        <v>912</v>
      </c>
      <c r="X1367" s="286" t="s">
        <v>874</v>
      </c>
      <c r="Y1367" s="257"/>
    </row>
    <row r="1368" spans="1:25" ht="12.75" customHeight="1" x14ac:dyDescent="0.2">
      <c r="A1368" s="229" t="s">
        <v>705</v>
      </c>
      <c r="B1368" s="247"/>
      <c r="C1368" s="280">
        <v>1355</v>
      </c>
      <c r="D1368" s="249" t="s">
        <v>3571</v>
      </c>
      <c r="E1368" s="249" t="s">
        <v>3572</v>
      </c>
      <c r="F1368" s="249" t="s">
        <v>943</v>
      </c>
      <c r="G1368" s="297" t="s">
        <v>707</v>
      </c>
      <c r="H1368" s="250">
        <v>0</v>
      </c>
      <c r="I1368" s="250"/>
      <c r="J1368" s="250">
        <v>0</v>
      </c>
      <c r="K1368" s="250"/>
      <c r="L1368" s="250">
        <v>0</v>
      </c>
      <c r="M1368" s="251" t="str">
        <f t="shared" si="63"/>
        <v>NA</v>
      </c>
      <c r="N1368" s="251" t="str">
        <f t="shared" si="64"/>
        <v>NA</v>
      </c>
      <c r="O1368" s="250">
        <v>0</v>
      </c>
      <c r="P1368" s="251" t="str">
        <f t="shared" si="65"/>
        <v>NA</v>
      </c>
      <c r="Q1368" s="298" t="s">
        <v>848</v>
      </c>
      <c r="R1368" s="299" t="s">
        <v>849</v>
      </c>
      <c r="S1368" s="299" t="s">
        <v>832</v>
      </c>
      <c r="T1368" s="299" t="s">
        <v>832</v>
      </c>
      <c r="U1368" s="299" t="s">
        <v>832</v>
      </c>
      <c r="V1368" s="299" t="s">
        <v>832</v>
      </c>
      <c r="W1368" s="299" t="s">
        <v>832</v>
      </c>
      <c r="X1368" s="299" t="s">
        <v>832</v>
      </c>
      <c r="Y1368" s="257"/>
    </row>
    <row r="1369" spans="1:25" ht="12.75" customHeight="1" x14ac:dyDescent="0.2">
      <c r="A1369" s="229" t="s">
        <v>705</v>
      </c>
      <c r="B1369" s="247"/>
      <c r="C1369" s="280">
        <v>1356</v>
      </c>
      <c r="D1369" s="249" t="s">
        <v>3573</v>
      </c>
      <c r="E1369" s="249" t="s">
        <v>3574</v>
      </c>
      <c r="F1369" s="249" t="s">
        <v>1109</v>
      </c>
      <c r="G1369" s="281" t="s">
        <v>813</v>
      </c>
      <c r="H1369" s="250">
        <v>23248.16</v>
      </c>
      <c r="I1369" s="250"/>
      <c r="J1369" s="250">
        <v>22270.4388</v>
      </c>
      <c r="K1369" s="250"/>
      <c r="L1369" s="250">
        <v>23772.67</v>
      </c>
      <c r="M1369" s="251">
        <f t="shared" si="63"/>
        <v>4.2055853022346712E-2</v>
      </c>
      <c r="N1369" s="251">
        <f t="shared" si="64"/>
        <v>6.7454045853824779E-2</v>
      </c>
      <c r="O1369" s="250">
        <v>25515.57</v>
      </c>
      <c r="P1369" s="251">
        <f t="shared" si="65"/>
        <v>7.3315281792074749E-2</v>
      </c>
      <c r="Q1369" s="251" t="s">
        <v>805</v>
      </c>
      <c r="R1369" s="258"/>
      <c r="S1369" s="258" t="s">
        <v>806</v>
      </c>
      <c r="T1369" s="258" t="s">
        <v>807</v>
      </c>
      <c r="U1369" s="282" t="s">
        <v>814</v>
      </c>
      <c r="V1369" s="283" t="s">
        <v>809</v>
      </c>
      <c r="W1369" s="284" t="s">
        <v>809</v>
      </c>
      <c r="X1369" s="284" t="s">
        <v>809</v>
      </c>
      <c r="Y1369" s="257"/>
    </row>
    <row r="1370" spans="1:25" ht="12.75" customHeight="1" x14ac:dyDescent="0.2">
      <c r="A1370" s="229" t="s">
        <v>705</v>
      </c>
      <c r="B1370" s="247"/>
      <c r="C1370" s="280">
        <v>1357</v>
      </c>
      <c r="D1370" s="249" t="s">
        <v>3575</v>
      </c>
      <c r="E1370" s="249" t="s">
        <v>3576</v>
      </c>
      <c r="F1370" s="249" t="s">
        <v>852</v>
      </c>
      <c r="G1370" s="297" t="s">
        <v>707</v>
      </c>
      <c r="H1370" s="250">
        <v>0</v>
      </c>
      <c r="I1370" s="250"/>
      <c r="J1370" s="250">
        <v>0</v>
      </c>
      <c r="K1370" s="250"/>
      <c r="L1370" s="250">
        <v>0</v>
      </c>
      <c r="M1370" s="251" t="str">
        <f t="shared" si="63"/>
        <v>NA</v>
      </c>
      <c r="N1370" s="251" t="str">
        <f t="shared" si="64"/>
        <v>NA</v>
      </c>
      <c r="O1370" s="250">
        <v>0</v>
      </c>
      <c r="P1370" s="251" t="str">
        <f t="shared" si="65"/>
        <v>NA</v>
      </c>
      <c r="Q1370" s="298" t="s">
        <v>848</v>
      </c>
      <c r="R1370" s="299" t="s">
        <v>849</v>
      </c>
      <c r="S1370" s="299" t="s">
        <v>832</v>
      </c>
      <c r="T1370" s="299" t="s">
        <v>832</v>
      </c>
      <c r="U1370" s="299" t="s">
        <v>832</v>
      </c>
      <c r="V1370" s="283" t="s">
        <v>809</v>
      </c>
      <c r="W1370" s="284" t="s">
        <v>809</v>
      </c>
      <c r="X1370" s="284" t="s">
        <v>809</v>
      </c>
      <c r="Y1370" s="257"/>
    </row>
    <row r="1371" spans="1:25" ht="12.75" customHeight="1" x14ac:dyDescent="0.2">
      <c r="A1371" s="229" t="s">
        <v>705</v>
      </c>
      <c r="B1371" s="247"/>
      <c r="C1371" s="280">
        <v>1358</v>
      </c>
      <c r="D1371" s="249" t="s">
        <v>3577</v>
      </c>
      <c r="E1371" s="249" t="s">
        <v>3578</v>
      </c>
      <c r="F1371" s="249" t="s">
        <v>1615</v>
      </c>
      <c r="G1371" s="281" t="s">
        <v>813</v>
      </c>
      <c r="H1371" s="250">
        <v>141792.92000000001</v>
      </c>
      <c r="I1371" s="250"/>
      <c r="J1371" s="250">
        <v>151464.00099999999</v>
      </c>
      <c r="K1371" s="250"/>
      <c r="L1371" s="250">
        <v>158115.14000000001</v>
      </c>
      <c r="M1371" s="251">
        <f t="shared" si="63"/>
        <v>6.8205669225233356E-2</v>
      </c>
      <c r="N1371" s="251">
        <f t="shared" si="64"/>
        <v>4.3912341916809823E-2</v>
      </c>
      <c r="O1371" s="250">
        <v>165752.14000000001</v>
      </c>
      <c r="P1371" s="251">
        <f t="shared" si="65"/>
        <v>4.830024499867628E-2</v>
      </c>
      <c r="Q1371" s="251" t="s">
        <v>805</v>
      </c>
      <c r="R1371" s="258"/>
      <c r="S1371" s="258" t="s">
        <v>806</v>
      </c>
      <c r="T1371" s="299" t="s">
        <v>809</v>
      </c>
      <c r="U1371" s="282" t="s">
        <v>823</v>
      </c>
      <c r="V1371" s="285">
        <v>824</v>
      </c>
      <c r="W1371" s="286" t="s">
        <v>815</v>
      </c>
      <c r="X1371" s="286" t="s">
        <v>816</v>
      </c>
      <c r="Y1371" s="257"/>
    </row>
    <row r="1372" spans="1:25" ht="12.75" customHeight="1" x14ac:dyDescent="0.2">
      <c r="B1372" s="247"/>
      <c r="C1372" s="280">
        <v>1359</v>
      </c>
      <c r="D1372" s="249" t="s">
        <v>3579</v>
      </c>
      <c r="E1372" s="249" t="s">
        <v>3580</v>
      </c>
      <c r="F1372" s="249" t="s">
        <v>886</v>
      </c>
      <c r="G1372" s="281" t="s">
        <v>813</v>
      </c>
      <c r="H1372" s="250">
        <v>13121.36</v>
      </c>
      <c r="I1372" s="250"/>
      <c r="J1372" s="250">
        <v>12569.5437</v>
      </c>
      <c r="K1372" s="250"/>
      <c r="L1372" s="250">
        <v>13010.05</v>
      </c>
      <c r="M1372" s="251">
        <f t="shared" si="63"/>
        <v>4.2054809867269886E-2</v>
      </c>
      <c r="N1372" s="251">
        <f t="shared" si="64"/>
        <v>3.5045528343244398E-2</v>
      </c>
      <c r="O1372" s="250">
        <v>13661.679999999998</v>
      </c>
      <c r="P1372" s="251">
        <f t="shared" si="65"/>
        <v>5.008666377146892E-2</v>
      </c>
      <c r="Q1372" s="251" t="s">
        <v>805</v>
      </c>
      <c r="R1372" s="258"/>
      <c r="S1372" s="258" t="s">
        <v>806</v>
      </c>
      <c r="T1372" s="258" t="s">
        <v>807</v>
      </c>
      <c r="U1372" s="282" t="s">
        <v>814</v>
      </c>
      <c r="V1372" s="285">
        <v>14</v>
      </c>
      <c r="W1372" s="286" t="s">
        <v>824</v>
      </c>
      <c r="X1372" s="286" t="s">
        <v>824</v>
      </c>
      <c r="Y1372" s="257"/>
    </row>
    <row r="1373" spans="1:25" ht="12.75" customHeight="1" x14ac:dyDescent="0.2">
      <c r="A1373" s="229" t="s">
        <v>705</v>
      </c>
      <c r="B1373" s="247"/>
      <c r="C1373" s="280">
        <v>1360</v>
      </c>
      <c r="D1373" s="249" t="s">
        <v>3581</v>
      </c>
      <c r="E1373" s="249" t="s">
        <v>3582</v>
      </c>
      <c r="F1373" s="249" t="s">
        <v>1106</v>
      </c>
      <c r="G1373" s="281" t="s">
        <v>813</v>
      </c>
      <c r="H1373" s="250">
        <v>685761.7699999999</v>
      </c>
      <c r="I1373" s="250"/>
      <c r="J1373" s="250">
        <v>656670.63850000012</v>
      </c>
      <c r="K1373" s="250"/>
      <c r="L1373" s="250">
        <v>671210.88000000012</v>
      </c>
      <c r="M1373" s="251">
        <f t="shared" si="63"/>
        <v>4.2421629161391992E-2</v>
      </c>
      <c r="N1373" s="251">
        <f t="shared" si="64"/>
        <v>2.2142365818599033E-2</v>
      </c>
      <c r="O1373" s="250">
        <v>721842.85</v>
      </c>
      <c r="P1373" s="251">
        <f t="shared" si="65"/>
        <v>7.5433774255864033E-2</v>
      </c>
      <c r="Q1373" s="251" t="s">
        <v>805</v>
      </c>
      <c r="R1373" s="258"/>
      <c r="S1373" s="258" t="s">
        <v>806</v>
      </c>
      <c r="T1373" s="258" t="s">
        <v>807</v>
      </c>
      <c r="U1373" s="282" t="s">
        <v>823</v>
      </c>
      <c r="V1373" s="285">
        <v>805</v>
      </c>
      <c r="W1373" s="286" t="s">
        <v>815</v>
      </c>
      <c r="X1373" s="286" t="s">
        <v>816</v>
      </c>
      <c r="Y1373" s="257"/>
    </row>
    <row r="1374" spans="1:25" ht="12.75" customHeight="1" x14ac:dyDescent="0.2">
      <c r="A1374" s="229" t="s">
        <v>705</v>
      </c>
      <c r="B1374" s="247"/>
      <c r="C1374" s="318">
        <v>1361</v>
      </c>
      <c r="D1374" s="319" t="s">
        <v>988</v>
      </c>
      <c r="E1374" s="319" t="s">
        <v>988</v>
      </c>
      <c r="F1374" s="319"/>
      <c r="G1374" s="320" t="s">
        <v>707</v>
      </c>
      <c r="H1374" s="321">
        <v>0</v>
      </c>
      <c r="I1374" s="321"/>
      <c r="J1374" s="321">
        <v>0</v>
      </c>
      <c r="K1374" s="321"/>
      <c r="L1374" s="321">
        <v>0</v>
      </c>
      <c r="M1374" s="322" t="str">
        <f t="shared" si="63"/>
        <v>NA</v>
      </c>
      <c r="N1374" s="322" t="str">
        <f t="shared" si="64"/>
        <v>NA</v>
      </c>
      <c r="O1374" s="321">
        <v>0</v>
      </c>
      <c r="P1374" s="322" t="str">
        <f t="shared" si="65"/>
        <v>NA</v>
      </c>
      <c r="Q1374" s="322" t="s">
        <v>707</v>
      </c>
      <c r="R1374" s="323" t="s">
        <v>989</v>
      </c>
      <c r="S1374" s="323" t="s">
        <v>809</v>
      </c>
      <c r="T1374" s="323" t="s">
        <v>809</v>
      </c>
      <c r="U1374" s="323" t="s">
        <v>989</v>
      </c>
      <c r="V1374" s="323" t="s">
        <v>989</v>
      </c>
      <c r="W1374" s="323" t="s">
        <v>989</v>
      </c>
      <c r="X1374" s="323" t="s">
        <v>989</v>
      </c>
      <c r="Y1374" s="257"/>
    </row>
    <row r="1375" spans="1:25" ht="12.75" customHeight="1" x14ac:dyDescent="0.2">
      <c r="A1375" s="229" t="s">
        <v>705</v>
      </c>
      <c r="B1375" s="247"/>
      <c r="C1375" s="280">
        <v>1362</v>
      </c>
      <c r="D1375" s="249" t="s">
        <v>3583</v>
      </c>
      <c r="E1375" s="249" t="s">
        <v>3584</v>
      </c>
      <c r="F1375" s="249" t="s">
        <v>937</v>
      </c>
      <c r="G1375" s="281" t="s">
        <v>813</v>
      </c>
      <c r="H1375" s="250">
        <v>1427341.62</v>
      </c>
      <c r="I1375" s="250"/>
      <c r="J1375" s="250">
        <v>737596.59939999995</v>
      </c>
      <c r="K1375" s="250"/>
      <c r="L1375" s="250">
        <v>549591.22999999986</v>
      </c>
      <c r="M1375" s="251">
        <f t="shared" si="63"/>
        <v>0.48323751716845481</v>
      </c>
      <c r="N1375" s="251">
        <f t="shared" si="64"/>
        <v>0.25488914882868707</v>
      </c>
      <c r="O1375" s="250">
        <v>621828.48999999953</v>
      </c>
      <c r="P1375" s="251">
        <f t="shared" si="65"/>
        <v>0.1314381599575373</v>
      </c>
      <c r="Q1375" s="251" t="s">
        <v>805</v>
      </c>
      <c r="R1375" s="258"/>
      <c r="S1375" s="258" t="s">
        <v>925</v>
      </c>
      <c r="T1375" s="258" t="s">
        <v>908</v>
      </c>
      <c r="U1375" s="282" t="s">
        <v>823</v>
      </c>
      <c r="V1375" s="285">
        <v>1974</v>
      </c>
      <c r="W1375" s="286" t="s">
        <v>816</v>
      </c>
      <c r="X1375" s="286" t="s">
        <v>816</v>
      </c>
      <c r="Y1375" s="257"/>
    </row>
    <row r="1376" spans="1:25" ht="12.75" customHeight="1" x14ac:dyDescent="0.2">
      <c r="A1376" s="229" t="s">
        <v>705</v>
      </c>
      <c r="B1376" s="247"/>
      <c r="C1376" s="280">
        <v>1363</v>
      </c>
      <c r="D1376" s="296" t="s">
        <v>3585</v>
      </c>
      <c r="E1376" s="296" t="s">
        <v>3586</v>
      </c>
      <c r="F1376" s="296" t="s">
        <v>847</v>
      </c>
      <c r="G1376" s="297" t="s">
        <v>707</v>
      </c>
      <c r="H1376" s="250">
        <v>0</v>
      </c>
      <c r="I1376" s="250"/>
      <c r="J1376" s="250">
        <v>0</v>
      </c>
      <c r="K1376" s="250"/>
      <c r="L1376" s="250">
        <v>0</v>
      </c>
      <c r="M1376" s="251" t="str">
        <f t="shared" si="63"/>
        <v>NA</v>
      </c>
      <c r="N1376" s="251" t="str">
        <f t="shared" si="64"/>
        <v>NA</v>
      </c>
      <c r="O1376" s="250">
        <v>0</v>
      </c>
      <c r="P1376" s="251" t="str">
        <f t="shared" si="65"/>
        <v>NA</v>
      </c>
      <c r="Q1376" s="298" t="s">
        <v>848</v>
      </c>
      <c r="R1376" s="299" t="s">
        <v>849</v>
      </c>
      <c r="S1376" s="299" t="s">
        <v>832</v>
      </c>
      <c r="T1376" s="299" t="s">
        <v>832</v>
      </c>
      <c r="U1376" s="299" t="s">
        <v>832</v>
      </c>
      <c r="V1376" s="299" t="s">
        <v>832</v>
      </c>
      <c r="W1376" s="299" t="s">
        <v>832</v>
      </c>
      <c r="X1376" s="299" t="s">
        <v>832</v>
      </c>
      <c r="Y1376" s="257"/>
    </row>
    <row r="1377" spans="1:25" ht="12.75" customHeight="1" x14ac:dyDescent="0.2">
      <c r="A1377" s="229" t="s">
        <v>705</v>
      </c>
      <c r="B1377" s="247"/>
      <c r="C1377" s="280">
        <v>1364</v>
      </c>
      <c r="D1377" s="249" t="s">
        <v>3587</v>
      </c>
      <c r="E1377" s="249" t="s">
        <v>3588</v>
      </c>
      <c r="F1377" s="249" t="s">
        <v>847</v>
      </c>
      <c r="G1377" s="297" t="s">
        <v>707</v>
      </c>
      <c r="H1377" s="250">
        <v>0</v>
      </c>
      <c r="I1377" s="250"/>
      <c r="J1377" s="250">
        <v>0</v>
      </c>
      <c r="K1377" s="250"/>
      <c r="L1377" s="250">
        <v>0</v>
      </c>
      <c r="M1377" s="251" t="str">
        <f t="shared" si="63"/>
        <v>NA</v>
      </c>
      <c r="N1377" s="251" t="str">
        <f t="shared" si="64"/>
        <v>NA</v>
      </c>
      <c r="O1377" s="250">
        <v>0</v>
      </c>
      <c r="P1377" s="251" t="str">
        <f t="shared" si="65"/>
        <v>NA</v>
      </c>
      <c r="Q1377" s="298" t="s">
        <v>848</v>
      </c>
      <c r="R1377" s="299" t="s">
        <v>849</v>
      </c>
      <c r="S1377" s="299" t="s">
        <v>832</v>
      </c>
      <c r="T1377" s="299" t="s">
        <v>832</v>
      </c>
      <c r="U1377" s="299" t="s">
        <v>832</v>
      </c>
      <c r="V1377" s="299" t="s">
        <v>832</v>
      </c>
      <c r="W1377" s="299" t="s">
        <v>832</v>
      </c>
      <c r="X1377" s="299" t="s">
        <v>832</v>
      </c>
      <c r="Y1377" s="257"/>
    </row>
    <row r="1378" spans="1:25" ht="12.75" customHeight="1" x14ac:dyDescent="0.2">
      <c r="A1378" s="229" t="s">
        <v>705</v>
      </c>
      <c r="B1378" s="247"/>
      <c r="C1378" s="280">
        <v>1365</v>
      </c>
      <c r="D1378" s="249" t="s">
        <v>3589</v>
      </c>
      <c r="E1378" s="249" t="s">
        <v>3590</v>
      </c>
      <c r="F1378" s="249" t="s">
        <v>1071</v>
      </c>
      <c r="G1378" s="281" t="s">
        <v>804</v>
      </c>
      <c r="H1378" s="250">
        <v>28469.239999999998</v>
      </c>
      <c r="I1378" s="250"/>
      <c r="J1378" s="250">
        <v>0</v>
      </c>
      <c r="K1378" s="250"/>
      <c r="L1378" s="250">
        <v>0</v>
      </c>
      <c r="M1378" s="251">
        <f t="shared" si="63"/>
        <v>1</v>
      </c>
      <c r="N1378" s="251" t="str">
        <f t="shared" si="64"/>
        <v>NA</v>
      </c>
      <c r="O1378" s="250">
        <v>0</v>
      </c>
      <c r="P1378" s="251" t="str">
        <f t="shared" si="65"/>
        <v>NA</v>
      </c>
      <c r="Q1378" s="251" t="s">
        <v>805</v>
      </c>
      <c r="R1378" s="258"/>
      <c r="S1378" s="258" t="s">
        <v>806</v>
      </c>
      <c r="T1378" s="258" t="s">
        <v>956</v>
      </c>
      <c r="U1378" s="282" t="s">
        <v>808</v>
      </c>
      <c r="V1378" s="285">
        <v>308</v>
      </c>
      <c r="W1378" s="286" t="s">
        <v>824</v>
      </c>
      <c r="X1378" s="286" t="s">
        <v>824</v>
      </c>
      <c r="Y1378" s="257"/>
    </row>
    <row r="1379" spans="1:25" ht="12.75" customHeight="1" x14ac:dyDescent="0.2">
      <c r="A1379" s="229" t="s">
        <v>705</v>
      </c>
      <c r="B1379" s="247"/>
      <c r="C1379" s="300">
        <v>1366</v>
      </c>
      <c r="D1379" s="301" t="s">
        <v>3591</v>
      </c>
      <c r="E1379" s="301" t="s">
        <v>3592</v>
      </c>
      <c r="F1379" s="301" t="s">
        <v>937</v>
      </c>
      <c r="G1379" s="302" t="s">
        <v>707</v>
      </c>
      <c r="H1379" s="303">
        <v>0</v>
      </c>
      <c r="I1379" s="303"/>
      <c r="J1379" s="303">
        <v>0</v>
      </c>
      <c r="K1379" s="303"/>
      <c r="L1379" s="303">
        <v>0</v>
      </c>
      <c r="M1379" s="304" t="str">
        <f t="shared" si="63"/>
        <v>NA</v>
      </c>
      <c r="N1379" s="304" t="str">
        <f t="shared" si="64"/>
        <v>NA</v>
      </c>
      <c r="O1379" s="303">
        <v>0</v>
      </c>
      <c r="P1379" s="304" t="str">
        <f t="shared" si="65"/>
        <v>NA</v>
      </c>
      <c r="Q1379" s="304" t="s">
        <v>707</v>
      </c>
      <c r="R1379" s="305" t="s">
        <v>887</v>
      </c>
      <c r="S1379" s="306" t="s">
        <v>832</v>
      </c>
      <c r="T1379" s="306" t="s">
        <v>832</v>
      </c>
      <c r="U1379" s="306" t="s">
        <v>832</v>
      </c>
      <c r="V1379" s="307" t="s">
        <v>809</v>
      </c>
      <c r="W1379" s="308" t="s">
        <v>809</v>
      </c>
      <c r="X1379" s="308" t="s">
        <v>809</v>
      </c>
      <c r="Y1379" s="257"/>
    </row>
    <row r="1380" spans="1:25" ht="12.75" customHeight="1" x14ac:dyDescent="0.2">
      <c r="A1380" s="229" t="s">
        <v>705</v>
      </c>
      <c r="B1380" s="247"/>
      <c r="C1380" s="280">
        <v>1367</v>
      </c>
      <c r="D1380" s="249" t="s">
        <v>3593</v>
      </c>
      <c r="E1380" s="249" t="s">
        <v>3594</v>
      </c>
      <c r="F1380" s="249" t="s">
        <v>1106</v>
      </c>
      <c r="G1380" s="281" t="s">
        <v>813</v>
      </c>
      <c r="H1380" s="250">
        <v>40455.549999999996</v>
      </c>
      <c r="I1380" s="250"/>
      <c r="J1380" s="250">
        <v>39115.832000000002</v>
      </c>
      <c r="K1380" s="250"/>
      <c r="L1380" s="250">
        <v>40833.699999999997</v>
      </c>
      <c r="M1380" s="251">
        <f t="shared" si="63"/>
        <v>3.3115802405355846E-2</v>
      </c>
      <c r="N1380" s="251">
        <f t="shared" si="64"/>
        <v>4.3917460326550001E-2</v>
      </c>
      <c r="O1380" s="250">
        <v>47109.020000000004</v>
      </c>
      <c r="P1380" s="251">
        <f t="shared" si="65"/>
        <v>0.15367992613943893</v>
      </c>
      <c r="Q1380" s="251" t="s">
        <v>805</v>
      </c>
      <c r="R1380" s="258"/>
      <c r="S1380" s="258" t="s">
        <v>806</v>
      </c>
      <c r="T1380" s="299" t="s">
        <v>809</v>
      </c>
      <c r="U1380" s="282" t="s">
        <v>823</v>
      </c>
      <c r="V1380" s="285">
        <v>824</v>
      </c>
      <c r="W1380" s="286" t="s">
        <v>912</v>
      </c>
      <c r="X1380" s="286" t="s">
        <v>912</v>
      </c>
      <c r="Y1380" s="257"/>
    </row>
    <row r="1381" spans="1:25" ht="12.75" customHeight="1" x14ac:dyDescent="0.2">
      <c r="A1381" s="229" t="s">
        <v>705</v>
      </c>
      <c r="B1381" s="247"/>
      <c r="C1381" s="280">
        <v>1368</v>
      </c>
      <c r="D1381" s="249" t="s">
        <v>3595</v>
      </c>
      <c r="E1381" s="249" t="s">
        <v>3596</v>
      </c>
      <c r="F1381" s="249" t="s">
        <v>1217</v>
      </c>
      <c r="G1381" s="297" t="s">
        <v>707</v>
      </c>
      <c r="H1381" s="250">
        <v>0</v>
      </c>
      <c r="I1381" s="250"/>
      <c r="J1381" s="250">
        <v>0</v>
      </c>
      <c r="K1381" s="250"/>
      <c r="L1381" s="250">
        <v>0</v>
      </c>
      <c r="M1381" s="251" t="str">
        <f t="shared" si="63"/>
        <v>NA</v>
      </c>
      <c r="N1381" s="251" t="str">
        <f t="shared" si="64"/>
        <v>NA</v>
      </c>
      <c r="O1381" s="250">
        <v>0</v>
      </c>
      <c r="P1381" s="251" t="str">
        <f t="shared" si="65"/>
        <v>NA</v>
      </c>
      <c r="Q1381" s="298" t="s">
        <v>848</v>
      </c>
      <c r="R1381" s="299" t="s">
        <v>849</v>
      </c>
      <c r="S1381" s="299" t="s">
        <v>832</v>
      </c>
      <c r="T1381" s="299" t="s">
        <v>832</v>
      </c>
      <c r="U1381" s="299" t="s">
        <v>832</v>
      </c>
      <c r="V1381" s="299" t="s">
        <v>832</v>
      </c>
      <c r="W1381" s="299" t="s">
        <v>832</v>
      </c>
      <c r="X1381" s="299" t="s">
        <v>832</v>
      </c>
      <c r="Y1381" s="257"/>
    </row>
    <row r="1382" spans="1:25" ht="12.75" customHeight="1" x14ac:dyDescent="0.2">
      <c r="A1382" s="229" t="s">
        <v>705</v>
      </c>
      <c r="B1382" s="247"/>
      <c r="C1382" s="280">
        <v>1369</v>
      </c>
      <c r="D1382" s="249" t="s">
        <v>3597</v>
      </c>
      <c r="E1382" s="249" t="s">
        <v>3598</v>
      </c>
      <c r="F1382" s="249" t="s">
        <v>877</v>
      </c>
      <c r="G1382" s="281" t="s">
        <v>813</v>
      </c>
      <c r="H1382" s="250">
        <v>250879.98000000004</v>
      </c>
      <c r="I1382" s="250"/>
      <c r="J1382" s="250">
        <v>196616.77279999998</v>
      </c>
      <c r="K1382" s="250"/>
      <c r="L1382" s="250">
        <v>277942.44999999995</v>
      </c>
      <c r="M1382" s="251">
        <f t="shared" si="63"/>
        <v>0.21629150002323841</v>
      </c>
      <c r="N1382" s="251">
        <f t="shared" si="64"/>
        <v>0.41362532830668036</v>
      </c>
      <c r="O1382" s="250">
        <v>281158.36</v>
      </c>
      <c r="P1382" s="251">
        <f t="shared" si="65"/>
        <v>1.1570416825497629E-2</v>
      </c>
      <c r="Q1382" s="251" t="s">
        <v>805</v>
      </c>
      <c r="R1382" s="258"/>
      <c r="S1382" s="258" t="s">
        <v>806</v>
      </c>
      <c r="T1382" s="258" t="s">
        <v>807</v>
      </c>
      <c r="U1382" s="282" t="s">
        <v>823</v>
      </c>
      <c r="V1382" s="285">
        <v>819</v>
      </c>
      <c r="W1382" s="286" t="s">
        <v>816</v>
      </c>
      <c r="X1382" s="286" t="s">
        <v>824</v>
      </c>
      <c r="Y1382" s="257"/>
    </row>
    <row r="1383" spans="1:25" ht="12.75" customHeight="1" x14ac:dyDescent="0.2">
      <c r="A1383" s="229" t="s">
        <v>705</v>
      </c>
      <c r="B1383" s="247"/>
      <c r="C1383" s="280">
        <v>1370</v>
      </c>
      <c r="D1383" s="249" t="s">
        <v>3599</v>
      </c>
      <c r="E1383" s="249" t="s">
        <v>3600</v>
      </c>
      <c r="F1383" s="249" t="s">
        <v>822</v>
      </c>
      <c r="G1383" s="281" t="s">
        <v>813</v>
      </c>
      <c r="H1383" s="250">
        <v>24508.219999999998</v>
      </c>
      <c r="I1383" s="250"/>
      <c r="J1383" s="250">
        <v>23477.495500000005</v>
      </c>
      <c r="K1383" s="250"/>
      <c r="L1383" s="250">
        <v>23226.53</v>
      </c>
      <c r="M1383" s="251">
        <f t="shared" si="63"/>
        <v>4.2056277444873315E-2</v>
      </c>
      <c r="N1383" s="251">
        <f t="shared" si="64"/>
        <v>1.0689619768003178E-2</v>
      </c>
      <c r="O1383" s="250">
        <v>24219.77</v>
      </c>
      <c r="P1383" s="251">
        <f t="shared" si="65"/>
        <v>4.2763167808536257E-2</v>
      </c>
      <c r="Q1383" s="251" t="s">
        <v>805</v>
      </c>
      <c r="R1383" s="258"/>
      <c r="S1383" s="258" t="s">
        <v>806</v>
      </c>
      <c r="T1383" s="258" t="s">
        <v>807</v>
      </c>
      <c r="U1383" s="282" t="s">
        <v>814</v>
      </c>
      <c r="V1383" s="285">
        <v>197</v>
      </c>
      <c r="W1383" s="286" t="s">
        <v>815</v>
      </c>
      <c r="X1383" s="286" t="s">
        <v>816</v>
      </c>
      <c r="Y1383" s="257"/>
    </row>
    <row r="1384" spans="1:25" ht="12.75" customHeight="1" x14ac:dyDescent="0.2">
      <c r="A1384" s="229" t="s">
        <v>705</v>
      </c>
      <c r="B1384" s="247"/>
      <c r="C1384" s="280">
        <v>1371</v>
      </c>
      <c r="D1384" s="249" t="s">
        <v>3601</v>
      </c>
      <c r="E1384" s="249" t="s">
        <v>3602</v>
      </c>
      <c r="F1384" s="249" t="s">
        <v>877</v>
      </c>
      <c r="G1384" s="281" t="s">
        <v>813</v>
      </c>
      <c r="H1384" s="250">
        <v>58765.099999999991</v>
      </c>
      <c r="I1384" s="250"/>
      <c r="J1384" s="250">
        <v>56293.676099999997</v>
      </c>
      <c r="K1384" s="250"/>
      <c r="L1384" s="250">
        <v>41435.740000000005</v>
      </c>
      <c r="M1384" s="251">
        <f t="shared" si="63"/>
        <v>4.2055980505435957E-2</v>
      </c>
      <c r="N1384" s="251">
        <f t="shared" si="64"/>
        <v>0.2639361493039889</v>
      </c>
      <c r="O1384" s="250">
        <v>44153.630000000005</v>
      </c>
      <c r="P1384" s="251">
        <f t="shared" si="65"/>
        <v>6.5592891547248802E-2</v>
      </c>
      <c r="Q1384" s="251" t="s">
        <v>805</v>
      </c>
      <c r="R1384" s="258"/>
      <c r="S1384" s="258" t="s">
        <v>806</v>
      </c>
      <c r="T1384" s="258" t="s">
        <v>807</v>
      </c>
      <c r="U1384" s="282" t="s">
        <v>823</v>
      </c>
      <c r="V1384" s="285">
        <v>826</v>
      </c>
      <c r="W1384" s="286" t="s">
        <v>824</v>
      </c>
      <c r="X1384" s="286" t="s">
        <v>816</v>
      </c>
      <c r="Y1384" s="257"/>
    </row>
    <row r="1385" spans="1:25" ht="12.75" customHeight="1" x14ac:dyDescent="0.2">
      <c r="B1385" s="247"/>
      <c r="C1385" s="280">
        <v>1372</v>
      </c>
      <c r="D1385" s="249" t="s">
        <v>3603</v>
      </c>
      <c r="E1385" s="249" t="s">
        <v>3604</v>
      </c>
      <c r="F1385" s="249" t="s">
        <v>827</v>
      </c>
      <c r="G1385" s="281" t="s">
        <v>813</v>
      </c>
      <c r="H1385" s="250">
        <v>3610.46</v>
      </c>
      <c r="I1385" s="250"/>
      <c r="J1385" s="250">
        <v>3233.0830000000001</v>
      </c>
      <c r="K1385" s="250"/>
      <c r="L1385" s="250">
        <v>3375.21</v>
      </c>
      <c r="M1385" s="251">
        <f t="shared" si="63"/>
        <v>0.10452324634534102</v>
      </c>
      <c r="N1385" s="251">
        <f t="shared" si="64"/>
        <v>4.3960207640818358E-2</v>
      </c>
      <c r="O1385" s="250">
        <v>3622.66</v>
      </c>
      <c r="P1385" s="251">
        <f t="shared" si="65"/>
        <v>7.3313956761208873E-2</v>
      </c>
      <c r="Q1385" s="251" t="s">
        <v>805</v>
      </c>
      <c r="R1385" s="258"/>
      <c r="S1385" s="258" t="s">
        <v>806</v>
      </c>
      <c r="T1385" s="299" t="s">
        <v>809</v>
      </c>
      <c r="U1385" s="282" t="s">
        <v>814</v>
      </c>
      <c r="V1385" s="283" t="s">
        <v>809</v>
      </c>
      <c r="W1385" s="284" t="s">
        <v>809</v>
      </c>
      <c r="X1385" s="284" t="s">
        <v>809</v>
      </c>
      <c r="Y1385" s="257"/>
    </row>
    <row r="1386" spans="1:25" ht="12.75" customHeight="1" x14ac:dyDescent="0.2">
      <c r="A1386" s="229" t="s">
        <v>705</v>
      </c>
      <c r="B1386" s="247"/>
      <c r="C1386" s="280">
        <v>1373</v>
      </c>
      <c r="D1386" s="249" t="s">
        <v>3605</v>
      </c>
      <c r="E1386" s="249" t="s">
        <v>3606</v>
      </c>
      <c r="F1386" s="249" t="s">
        <v>886</v>
      </c>
      <c r="G1386" s="281"/>
      <c r="H1386" s="250">
        <v>221126.50000000003</v>
      </c>
      <c r="I1386" s="250"/>
      <c r="J1386" s="250">
        <v>150554.47779999999</v>
      </c>
      <c r="K1386" s="250"/>
      <c r="L1386" s="250">
        <v>203412.06000000003</v>
      </c>
      <c r="M1386" s="251">
        <f t="shared" si="63"/>
        <v>0.31914773760720683</v>
      </c>
      <c r="N1386" s="251">
        <f t="shared" si="64"/>
        <v>0.35108608506627914</v>
      </c>
      <c r="O1386" s="250">
        <v>218486.88999999998</v>
      </c>
      <c r="P1386" s="251">
        <f t="shared" si="65"/>
        <v>7.4109814334508764E-2</v>
      </c>
      <c r="Q1386" s="251" t="s">
        <v>805</v>
      </c>
      <c r="R1386" s="258"/>
      <c r="S1386" s="258" t="s">
        <v>1358</v>
      </c>
      <c r="T1386" s="258" t="s">
        <v>956</v>
      </c>
      <c r="U1386" s="282" t="s">
        <v>956</v>
      </c>
      <c r="V1386" s="285">
        <v>6563</v>
      </c>
      <c r="W1386" s="286" t="s">
        <v>912</v>
      </c>
      <c r="X1386" s="286" t="s">
        <v>815</v>
      </c>
      <c r="Y1386" s="257"/>
    </row>
    <row r="1387" spans="1:25" ht="12.75" customHeight="1" x14ac:dyDescent="0.2">
      <c r="A1387" s="229" t="s">
        <v>705</v>
      </c>
      <c r="B1387" s="247"/>
      <c r="C1387" s="280">
        <v>1374</v>
      </c>
      <c r="D1387" s="249" t="s">
        <v>3607</v>
      </c>
      <c r="E1387" s="249" t="s">
        <v>3608</v>
      </c>
      <c r="F1387" s="249" t="s">
        <v>1217</v>
      </c>
      <c r="G1387" s="297" t="s">
        <v>707</v>
      </c>
      <c r="H1387" s="250">
        <v>0</v>
      </c>
      <c r="I1387" s="250"/>
      <c r="J1387" s="250">
        <v>0</v>
      </c>
      <c r="K1387" s="250"/>
      <c r="L1387" s="250">
        <v>0</v>
      </c>
      <c r="M1387" s="251" t="str">
        <f t="shared" si="63"/>
        <v>NA</v>
      </c>
      <c r="N1387" s="251" t="str">
        <f t="shared" si="64"/>
        <v>NA</v>
      </c>
      <c r="O1387" s="250">
        <v>0</v>
      </c>
      <c r="P1387" s="251" t="str">
        <f t="shared" si="65"/>
        <v>NA</v>
      </c>
      <c r="Q1387" s="298" t="s">
        <v>848</v>
      </c>
      <c r="R1387" s="299" t="s">
        <v>849</v>
      </c>
      <c r="S1387" s="258" t="s">
        <v>806</v>
      </c>
      <c r="T1387" s="299" t="s">
        <v>809</v>
      </c>
      <c r="U1387" s="299" t="s">
        <v>832</v>
      </c>
      <c r="V1387" s="283" t="s">
        <v>809</v>
      </c>
      <c r="W1387" s="284" t="s">
        <v>809</v>
      </c>
      <c r="X1387" s="284" t="s">
        <v>809</v>
      </c>
      <c r="Y1387" s="257"/>
    </row>
    <row r="1388" spans="1:25" ht="12.75" customHeight="1" x14ac:dyDescent="0.2">
      <c r="B1388" s="247"/>
      <c r="C1388" s="280">
        <v>1375</v>
      </c>
      <c r="D1388" s="249" t="s">
        <v>3609</v>
      </c>
      <c r="E1388" s="249" t="s">
        <v>3610</v>
      </c>
      <c r="F1388" s="249" t="s">
        <v>3611</v>
      </c>
      <c r="G1388" s="281" t="s">
        <v>813</v>
      </c>
      <c r="H1388" s="250">
        <v>8047.49</v>
      </c>
      <c r="I1388" s="250"/>
      <c r="J1388" s="250">
        <v>7206.3356999999996</v>
      </c>
      <c r="K1388" s="250"/>
      <c r="L1388" s="250">
        <v>8692</v>
      </c>
      <c r="M1388" s="251">
        <f t="shared" si="63"/>
        <v>0.10452380804449589</v>
      </c>
      <c r="N1388" s="251">
        <f t="shared" si="64"/>
        <v>0.20616085093010592</v>
      </c>
      <c r="O1388" s="250">
        <v>9329.26</v>
      </c>
      <c r="P1388" s="251">
        <f t="shared" si="65"/>
        <v>7.3315692590888201E-2</v>
      </c>
      <c r="Q1388" s="251" t="s">
        <v>805</v>
      </c>
      <c r="R1388" s="258"/>
      <c r="S1388" s="258" t="s">
        <v>806</v>
      </c>
      <c r="T1388" s="258" t="s">
        <v>807</v>
      </c>
      <c r="U1388" s="282" t="s">
        <v>814</v>
      </c>
      <c r="V1388" s="283" t="s">
        <v>809</v>
      </c>
      <c r="W1388" s="284" t="s">
        <v>809</v>
      </c>
      <c r="X1388" s="284" t="s">
        <v>809</v>
      </c>
      <c r="Y1388" s="257"/>
    </row>
    <row r="1389" spans="1:25" ht="12.75" customHeight="1" x14ac:dyDescent="0.2">
      <c r="A1389" s="229" t="s">
        <v>705</v>
      </c>
      <c r="B1389" s="247"/>
      <c r="C1389" s="280">
        <v>1376</v>
      </c>
      <c r="D1389" s="249" t="s">
        <v>3612</v>
      </c>
      <c r="E1389" s="249" t="s">
        <v>3613</v>
      </c>
      <c r="F1389" s="249" t="s">
        <v>803</v>
      </c>
      <c r="G1389" s="281" t="s">
        <v>804</v>
      </c>
      <c r="H1389" s="250">
        <v>60079.069999999992</v>
      </c>
      <c r="I1389" s="250"/>
      <c r="J1389" s="250">
        <v>57552.385500000004</v>
      </c>
      <c r="K1389" s="250"/>
      <c r="L1389" s="250">
        <v>56914.91</v>
      </c>
      <c r="M1389" s="251">
        <f t="shared" si="63"/>
        <v>4.2055985553704288E-2</v>
      </c>
      <c r="N1389" s="251">
        <f t="shared" si="64"/>
        <v>1.1076439220751334E-2</v>
      </c>
      <c r="O1389" s="250">
        <v>59725.42</v>
      </c>
      <c r="P1389" s="251">
        <f t="shared" si="65"/>
        <v>4.9380909150168115E-2</v>
      </c>
      <c r="Q1389" s="251" t="s">
        <v>805</v>
      </c>
      <c r="R1389" s="258"/>
      <c r="S1389" s="258" t="s">
        <v>806</v>
      </c>
      <c r="T1389" s="299" t="s">
        <v>809</v>
      </c>
      <c r="U1389" s="282" t="s">
        <v>808</v>
      </c>
      <c r="V1389" s="285">
        <v>514</v>
      </c>
      <c r="W1389" s="286" t="s">
        <v>824</v>
      </c>
      <c r="X1389" s="286" t="s">
        <v>824</v>
      </c>
      <c r="Y1389" s="257"/>
    </row>
    <row r="1390" spans="1:25" ht="12.75" customHeight="1" x14ac:dyDescent="0.2">
      <c r="B1390" s="247"/>
      <c r="C1390" s="280">
        <v>1377</v>
      </c>
      <c r="D1390" s="249" t="s">
        <v>3614</v>
      </c>
      <c r="E1390" s="249" t="s">
        <v>3615</v>
      </c>
      <c r="F1390" s="249" t="s">
        <v>931</v>
      </c>
      <c r="G1390" s="281" t="s">
        <v>813</v>
      </c>
      <c r="H1390" s="250">
        <v>10514.859999999999</v>
      </c>
      <c r="I1390" s="250"/>
      <c r="J1390" s="250">
        <v>10072.643899999999</v>
      </c>
      <c r="K1390" s="250"/>
      <c r="L1390" s="250">
        <v>17070.05</v>
      </c>
      <c r="M1390" s="251">
        <f t="shared" si="63"/>
        <v>4.2056299370605003E-2</v>
      </c>
      <c r="N1390" s="251">
        <f t="shared" si="64"/>
        <v>0.6946940812630138</v>
      </c>
      <c r="O1390" s="250">
        <v>17925.43</v>
      </c>
      <c r="P1390" s="251">
        <f t="shared" si="65"/>
        <v>5.0109987961370998E-2</v>
      </c>
      <c r="Q1390" s="251" t="s">
        <v>805</v>
      </c>
      <c r="R1390" s="258"/>
      <c r="S1390" s="258" t="s">
        <v>806</v>
      </c>
      <c r="T1390" s="258" t="s">
        <v>807</v>
      </c>
      <c r="U1390" s="282" t="s">
        <v>814</v>
      </c>
      <c r="V1390" s="285">
        <v>37</v>
      </c>
      <c r="W1390" s="286" t="s">
        <v>815</v>
      </c>
      <c r="X1390" s="286" t="s">
        <v>816</v>
      </c>
      <c r="Y1390" s="257"/>
    </row>
    <row r="1391" spans="1:25" ht="12.75" customHeight="1" x14ac:dyDescent="0.2">
      <c r="A1391" s="229" t="s">
        <v>705</v>
      </c>
      <c r="B1391" s="247"/>
      <c r="C1391" s="280">
        <v>1378</v>
      </c>
      <c r="D1391" s="249" t="s">
        <v>3616</v>
      </c>
      <c r="E1391" s="249" t="s">
        <v>3617</v>
      </c>
      <c r="F1391" s="249" t="s">
        <v>1074</v>
      </c>
      <c r="G1391" s="281" t="s">
        <v>813</v>
      </c>
      <c r="H1391" s="250">
        <v>36049.089999999997</v>
      </c>
      <c r="I1391" s="250"/>
      <c r="J1391" s="250">
        <v>22508.910500000002</v>
      </c>
      <c r="K1391" s="250"/>
      <c r="L1391" s="250">
        <v>23403.69</v>
      </c>
      <c r="M1391" s="251">
        <f t="shared" si="63"/>
        <v>0.37560391954415484</v>
      </c>
      <c r="N1391" s="251">
        <f t="shared" si="64"/>
        <v>3.9752235009330943E-2</v>
      </c>
      <c r="O1391" s="250">
        <v>24465.57</v>
      </c>
      <c r="P1391" s="251">
        <f t="shared" si="65"/>
        <v>4.5372332311699612E-2</v>
      </c>
      <c r="Q1391" s="251" t="s">
        <v>805</v>
      </c>
      <c r="R1391" s="258"/>
      <c r="S1391" s="258" t="s">
        <v>904</v>
      </c>
      <c r="T1391" s="258" t="s">
        <v>807</v>
      </c>
      <c r="U1391" s="282" t="s">
        <v>814</v>
      </c>
      <c r="V1391" s="285">
        <v>106</v>
      </c>
      <c r="W1391" s="286" t="s">
        <v>824</v>
      </c>
      <c r="X1391" s="286" t="s">
        <v>824</v>
      </c>
      <c r="Y1391" s="257"/>
    </row>
    <row r="1392" spans="1:25" ht="12.75" customHeight="1" x14ac:dyDescent="0.2">
      <c r="A1392" s="229" t="s">
        <v>705</v>
      </c>
      <c r="B1392" s="247"/>
      <c r="C1392" s="280">
        <v>1379</v>
      </c>
      <c r="D1392" s="296" t="s">
        <v>3618</v>
      </c>
      <c r="E1392" s="296" t="s">
        <v>3619</v>
      </c>
      <c r="F1392" s="296" t="s">
        <v>920</v>
      </c>
      <c r="G1392" s="297" t="s">
        <v>707</v>
      </c>
      <c r="H1392" s="250">
        <v>0</v>
      </c>
      <c r="I1392" s="250"/>
      <c r="J1392" s="250">
        <v>0</v>
      </c>
      <c r="K1392" s="250"/>
      <c r="L1392" s="250">
        <v>0</v>
      </c>
      <c r="M1392" s="251" t="str">
        <f t="shared" si="63"/>
        <v>NA</v>
      </c>
      <c r="N1392" s="251" t="str">
        <f t="shared" si="64"/>
        <v>NA</v>
      </c>
      <c r="O1392" s="250">
        <v>0</v>
      </c>
      <c r="P1392" s="251" t="str">
        <f t="shared" si="65"/>
        <v>NA</v>
      </c>
      <c r="Q1392" s="298" t="s">
        <v>848</v>
      </c>
      <c r="R1392" s="299" t="s">
        <v>849</v>
      </c>
      <c r="S1392" s="299" t="s">
        <v>832</v>
      </c>
      <c r="T1392" s="299" t="s">
        <v>832</v>
      </c>
      <c r="U1392" s="299" t="s">
        <v>832</v>
      </c>
      <c r="V1392" s="283" t="s">
        <v>809</v>
      </c>
      <c r="W1392" s="284" t="s">
        <v>809</v>
      </c>
      <c r="X1392" s="284" t="s">
        <v>809</v>
      </c>
      <c r="Y1392" s="257"/>
    </row>
    <row r="1393" spans="1:25" ht="12.75" customHeight="1" x14ac:dyDescent="0.2">
      <c r="A1393" s="229" t="s">
        <v>705</v>
      </c>
      <c r="B1393" s="247"/>
      <c r="C1393" s="280">
        <v>1380</v>
      </c>
      <c r="D1393" s="249" t="s">
        <v>3620</v>
      </c>
      <c r="E1393" s="249" t="s">
        <v>3621</v>
      </c>
      <c r="F1393" s="249" t="s">
        <v>812</v>
      </c>
      <c r="G1393" s="281" t="s">
        <v>813</v>
      </c>
      <c r="H1393" s="250">
        <v>32694.559999999998</v>
      </c>
      <c r="I1393" s="250"/>
      <c r="J1393" s="250">
        <v>31319.558400000002</v>
      </c>
      <c r="K1393" s="250"/>
      <c r="L1393" s="250">
        <v>32694.86</v>
      </c>
      <c r="M1393" s="251">
        <f t="shared" si="63"/>
        <v>4.2055975061294479E-2</v>
      </c>
      <c r="N1393" s="251">
        <f t="shared" si="64"/>
        <v>4.3911909051693357E-2</v>
      </c>
      <c r="O1393" s="250">
        <v>34220.770000000004</v>
      </c>
      <c r="P1393" s="251">
        <f t="shared" si="65"/>
        <v>4.6671250465669632E-2</v>
      </c>
      <c r="Q1393" s="251" t="s">
        <v>805</v>
      </c>
      <c r="R1393" s="258"/>
      <c r="S1393" s="258" t="s">
        <v>806</v>
      </c>
      <c r="T1393" s="258" t="s">
        <v>807</v>
      </c>
      <c r="U1393" s="282" t="s">
        <v>814</v>
      </c>
      <c r="V1393" s="285">
        <v>94</v>
      </c>
      <c r="W1393" s="286" t="s">
        <v>815</v>
      </c>
      <c r="X1393" s="286" t="s">
        <v>816</v>
      </c>
      <c r="Y1393" s="257"/>
    </row>
    <row r="1394" spans="1:25" ht="12.75" customHeight="1" x14ac:dyDescent="0.2">
      <c r="A1394" s="229" t="s">
        <v>705</v>
      </c>
      <c r="B1394" s="247"/>
      <c r="C1394" s="280">
        <v>1381</v>
      </c>
      <c r="D1394" s="249" t="s">
        <v>3622</v>
      </c>
      <c r="E1394" s="249" t="s">
        <v>3623</v>
      </c>
      <c r="F1394" s="249" t="s">
        <v>861</v>
      </c>
      <c r="G1394" s="297" t="s">
        <v>707</v>
      </c>
      <c r="H1394" s="250">
        <v>0</v>
      </c>
      <c r="I1394" s="250"/>
      <c r="J1394" s="250">
        <v>0</v>
      </c>
      <c r="K1394" s="250"/>
      <c r="L1394" s="250">
        <v>0</v>
      </c>
      <c r="M1394" s="251" t="str">
        <f t="shared" si="63"/>
        <v>NA</v>
      </c>
      <c r="N1394" s="251" t="str">
        <f t="shared" si="64"/>
        <v>NA</v>
      </c>
      <c r="O1394" s="250">
        <v>0</v>
      </c>
      <c r="P1394" s="251" t="str">
        <f t="shared" si="65"/>
        <v>NA</v>
      </c>
      <c r="Q1394" s="298" t="s">
        <v>848</v>
      </c>
      <c r="R1394" s="299" t="s">
        <v>849</v>
      </c>
      <c r="S1394" s="299" t="s">
        <v>832</v>
      </c>
      <c r="T1394" s="299" t="s">
        <v>832</v>
      </c>
      <c r="U1394" s="299" t="s">
        <v>832</v>
      </c>
      <c r="V1394" s="299" t="s">
        <v>832</v>
      </c>
      <c r="W1394" s="299" t="s">
        <v>832</v>
      </c>
      <c r="X1394" s="299" t="s">
        <v>832</v>
      </c>
      <c r="Y1394" s="257"/>
    </row>
    <row r="1395" spans="1:25" ht="12.75" customHeight="1" x14ac:dyDescent="0.2">
      <c r="A1395" s="229" t="s">
        <v>705</v>
      </c>
      <c r="B1395" s="247"/>
      <c r="C1395" s="328">
        <v>1382</v>
      </c>
      <c r="D1395" s="329" t="s">
        <v>3624</v>
      </c>
      <c r="E1395" s="329" t="s">
        <v>3625</v>
      </c>
      <c r="F1395" s="329" t="s">
        <v>931</v>
      </c>
      <c r="G1395" s="330" t="s">
        <v>707</v>
      </c>
      <c r="H1395" s="331">
        <v>0</v>
      </c>
      <c r="I1395" s="331"/>
      <c r="J1395" s="331">
        <v>0</v>
      </c>
      <c r="K1395" s="331"/>
      <c r="L1395" s="331">
        <v>0</v>
      </c>
      <c r="M1395" s="332" t="str">
        <f t="shared" si="63"/>
        <v>NA</v>
      </c>
      <c r="N1395" s="332" t="str">
        <f t="shared" si="64"/>
        <v>NA</v>
      </c>
      <c r="O1395" s="331">
        <v>0</v>
      </c>
      <c r="P1395" s="332" t="str">
        <f t="shared" si="65"/>
        <v>NA</v>
      </c>
      <c r="Q1395" s="332" t="s">
        <v>707</v>
      </c>
      <c r="R1395" s="333" t="s">
        <v>2350</v>
      </c>
      <c r="S1395" s="334" t="s">
        <v>809</v>
      </c>
      <c r="T1395" s="334" t="s">
        <v>809</v>
      </c>
      <c r="U1395" s="334" t="s">
        <v>832</v>
      </c>
      <c r="V1395" s="335" t="s">
        <v>809</v>
      </c>
      <c r="W1395" s="336" t="s">
        <v>809</v>
      </c>
      <c r="X1395" s="336" t="s">
        <v>809</v>
      </c>
      <c r="Y1395" s="257"/>
    </row>
    <row r="1396" spans="1:25" ht="12.75" customHeight="1" x14ac:dyDescent="0.2">
      <c r="A1396" s="229" t="s">
        <v>705</v>
      </c>
      <c r="B1396" s="247"/>
      <c r="C1396" s="280">
        <v>1383</v>
      </c>
      <c r="D1396" s="249" t="s">
        <v>3626</v>
      </c>
      <c r="E1396" s="249" t="s">
        <v>3625</v>
      </c>
      <c r="F1396" s="249" t="s">
        <v>1002</v>
      </c>
      <c r="G1396" s="297" t="s">
        <v>707</v>
      </c>
      <c r="H1396" s="250">
        <v>0</v>
      </c>
      <c r="I1396" s="250"/>
      <c r="J1396" s="250">
        <v>0</v>
      </c>
      <c r="K1396" s="250"/>
      <c r="L1396" s="250">
        <v>0</v>
      </c>
      <c r="M1396" s="251" t="str">
        <f t="shared" si="63"/>
        <v>NA</v>
      </c>
      <c r="N1396" s="251" t="str">
        <f t="shared" si="64"/>
        <v>NA</v>
      </c>
      <c r="O1396" s="250">
        <v>0</v>
      </c>
      <c r="P1396" s="251" t="str">
        <f t="shared" si="65"/>
        <v>NA</v>
      </c>
      <c r="Q1396" s="298" t="s">
        <v>848</v>
      </c>
      <c r="R1396" s="299" t="s">
        <v>849</v>
      </c>
      <c r="S1396" s="299" t="s">
        <v>832</v>
      </c>
      <c r="T1396" s="299" t="s">
        <v>832</v>
      </c>
      <c r="U1396" s="299" t="s">
        <v>832</v>
      </c>
      <c r="V1396" s="285">
        <v>1014</v>
      </c>
      <c r="W1396" s="286" t="s">
        <v>815</v>
      </c>
      <c r="X1396" s="286" t="s">
        <v>816</v>
      </c>
      <c r="Y1396" s="257"/>
    </row>
    <row r="1397" spans="1:25" ht="12.75" customHeight="1" x14ac:dyDescent="0.2">
      <c r="A1397" s="229" t="s">
        <v>705</v>
      </c>
      <c r="B1397" s="247"/>
      <c r="C1397" s="280">
        <v>1384</v>
      </c>
      <c r="D1397" s="249" t="s">
        <v>3627</v>
      </c>
      <c r="E1397" s="249" t="s">
        <v>3628</v>
      </c>
      <c r="F1397" s="249" t="s">
        <v>819</v>
      </c>
      <c r="G1397" s="281" t="s">
        <v>813</v>
      </c>
      <c r="H1397" s="250">
        <v>54388.41</v>
      </c>
      <c r="I1397" s="250"/>
      <c r="J1397" s="250">
        <v>52101.0573</v>
      </c>
      <c r="K1397" s="250"/>
      <c r="L1397" s="250">
        <v>67494.12</v>
      </c>
      <c r="M1397" s="251">
        <f t="shared" si="63"/>
        <v>4.2055884700435316E-2</v>
      </c>
      <c r="N1397" s="251">
        <f t="shared" si="64"/>
        <v>0.29544626342928354</v>
      </c>
      <c r="O1397" s="250">
        <v>67950.37</v>
      </c>
      <c r="P1397" s="251">
        <f t="shared" si="65"/>
        <v>6.7598481171396857E-3</v>
      </c>
      <c r="Q1397" s="251" t="s">
        <v>805</v>
      </c>
      <c r="R1397" s="258"/>
      <c r="S1397" s="258" t="s">
        <v>806</v>
      </c>
      <c r="T1397" s="258" t="s">
        <v>807</v>
      </c>
      <c r="U1397" s="282" t="s">
        <v>814</v>
      </c>
      <c r="V1397" s="285">
        <v>304</v>
      </c>
      <c r="W1397" s="286" t="s">
        <v>816</v>
      </c>
      <c r="X1397" s="286" t="s">
        <v>824</v>
      </c>
      <c r="Y1397" s="257"/>
    </row>
    <row r="1398" spans="1:25" ht="12.75" customHeight="1" x14ac:dyDescent="0.2">
      <c r="A1398" s="229" t="s">
        <v>705</v>
      </c>
      <c r="B1398" s="247"/>
      <c r="C1398" s="280">
        <v>1385</v>
      </c>
      <c r="D1398" s="249" t="s">
        <v>3629</v>
      </c>
      <c r="E1398" s="249" t="s">
        <v>3630</v>
      </c>
      <c r="F1398" s="249" t="s">
        <v>822</v>
      </c>
      <c r="G1398" s="281" t="s">
        <v>813</v>
      </c>
      <c r="H1398" s="250">
        <v>24981.57</v>
      </c>
      <c r="I1398" s="250"/>
      <c r="J1398" s="250">
        <v>23930.9274</v>
      </c>
      <c r="K1398" s="250"/>
      <c r="L1398" s="250">
        <v>24981.8</v>
      </c>
      <c r="M1398" s="251">
        <f t="shared" si="63"/>
        <v>4.2056708205288909E-2</v>
      </c>
      <c r="N1398" s="251">
        <f t="shared" si="64"/>
        <v>4.3912740297728653E-2</v>
      </c>
      <c r="O1398" s="250">
        <v>26156.180000000004</v>
      </c>
      <c r="P1398" s="251">
        <f t="shared" si="65"/>
        <v>4.7009422859842151E-2</v>
      </c>
      <c r="Q1398" s="251" t="s">
        <v>805</v>
      </c>
      <c r="R1398" s="258"/>
      <c r="S1398" s="258" t="s">
        <v>806</v>
      </c>
      <c r="T1398" s="299" t="s">
        <v>809</v>
      </c>
      <c r="U1398" s="282" t="s">
        <v>823</v>
      </c>
      <c r="V1398" s="285">
        <v>824</v>
      </c>
      <c r="W1398" s="286" t="s">
        <v>815</v>
      </c>
      <c r="X1398" s="286" t="s">
        <v>816</v>
      </c>
      <c r="Y1398" s="257"/>
    </row>
    <row r="1399" spans="1:25" ht="12.75" customHeight="1" x14ac:dyDescent="0.2">
      <c r="A1399" s="229" t="s">
        <v>705</v>
      </c>
      <c r="B1399" s="247"/>
      <c r="C1399" s="300">
        <v>1386</v>
      </c>
      <c r="D1399" s="301" t="s">
        <v>3631</v>
      </c>
      <c r="E1399" s="301" t="s">
        <v>3632</v>
      </c>
      <c r="F1399" s="301" t="s">
        <v>1002</v>
      </c>
      <c r="G1399" s="302" t="s">
        <v>707</v>
      </c>
      <c r="H1399" s="303">
        <v>0</v>
      </c>
      <c r="I1399" s="303"/>
      <c r="J1399" s="303">
        <v>0</v>
      </c>
      <c r="K1399" s="303"/>
      <c r="L1399" s="303">
        <v>0</v>
      </c>
      <c r="M1399" s="304" t="str">
        <f t="shared" si="63"/>
        <v>NA</v>
      </c>
      <c r="N1399" s="304" t="str">
        <f t="shared" si="64"/>
        <v>NA</v>
      </c>
      <c r="O1399" s="303">
        <v>0</v>
      </c>
      <c r="P1399" s="304" t="str">
        <f t="shared" si="65"/>
        <v>NA</v>
      </c>
      <c r="Q1399" s="304" t="s">
        <v>707</v>
      </c>
      <c r="R1399" s="305" t="s">
        <v>887</v>
      </c>
      <c r="S1399" s="306" t="s">
        <v>832</v>
      </c>
      <c r="T1399" s="306" t="s">
        <v>832</v>
      </c>
      <c r="U1399" s="306" t="s">
        <v>832</v>
      </c>
      <c r="V1399" s="307" t="s">
        <v>809</v>
      </c>
      <c r="W1399" s="308" t="s">
        <v>809</v>
      </c>
      <c r="X1399" s="308" t="s">
        <v>809</v>
      </c>
      <c r="Y1399" s="257"/>
    </row>
    <row r="1400" spans="1:25" ht="12.75" customHeight="1" x14ac:dyDescent="0.2">
      <c r="A1400" s="229" t="s">
        <v>705</v>
      </c>
      <c r="B1400" s="247"/>
      <c r="C1400" s="280">
        <v>1387</v>
      </c>
      <c r="D1400" s="249" t="s">
        <v>3633</v>
      </c>
      <c r="E1400" s="249" t="s">
        <v>3634</v>
      </c>
      <c r="F1400" s="249" t="s">
        <v>1615</v>
      </c>
      <c r="G1400" s="281" t="s">
        <v>813</v>
      </c>
      <c r="H1400" s="250">
        <v>793274.44000000018</v>
      </c>
      <c r="I1400" s="250"/>
      <c r="J1400" s="250">
        <v>579442.14929999993</v>
      </c>
      <c r="K1400" s="250"/>
      <c r="L1400" s="250">
        <v>484313.56</v>
      </c>
      <c r="M1400" s="251">
        <f t="shared" si="63"/>
        <v>0.26955651148926491</v>
      </c>
      <c r="N1400" s="251">
        <f t="shared" si="64"/>
        <v>0.16417271234914624</v>
      </c>
      <c r="O1400" s="250">
        <v>513975.95999999996</v>
      </c>
      <c r="P1400" s="251">
        <f t="shared" si="65"/>
        <v>6.1246271940021593E-2</v>
      </c>
      <c r="Q1400" s="251" t="s">
        <v>805</v>
      </c>
      <c r="R1400" s="258"/>
      <c r="S1400" s="258" t="s">
        <v>908</v>
      </c>
      <c r="T1400" s="258" t="s">
        <v>908</v>
      </c>
      <c r="U1400" s="282" t="s">
        <v>814</v>
      </c>
      <c r="V1400" s="285">
        <v>429</v>
      </c>
      <c r="W1400" s="286" t="s">
        <v>816</v>
      </c>
      <c r="X1400" s="286" t="s">
        <v>816</v>
      </c>
      <c r="Y1400" s="257"/>
    </row>
    <row r="1401" spans="1:25" ht="12.75" customHeight="1" x14ac:dyDescent="0.2">
      <c r="A1401" s="229" t="s">
        <v>705</v>
      </c>
      <c r="B1401" s="247"/>
      <c r="C1401" s="280">
        <v>1388</v>
      </c>
      <c r="D1401" s="249" t="s">
        <v>3635</v>
      </c>
      <c r="E1401" s="249" t="s">
        <v>3636</v>
      </c>
      <c r="F1401" s="249" t="s">
        <v>931</v>
      </c>
      <c r="G1401" s="281"/>
      <c r="H1401" s="250">
        <v>185665.66</v>
      </c>
      <c r="I1401" s="250"/>
      <c r="J1401" s="250">
        <v>177857.288</v>
      </c>
      <c r="K1401" s="250"/>
      <c r="L1401" s="250">
        <v>185666.43</v>
      </c>
      <c r="M1401" s="251">
        <f t="shared" si="63"/>
        <v>4.2056091578808935E-2</v>
      </c>
      <c r="N1401" s="251">
        <f t="shared" si="64"/>
        <v>4.3906786659200565E-2</v>
      </c>
      <c r="O1401" s="250">
        <v>208070.47000000003</v>
      </c>
      <c r="P1401" s="251">
        <f t="shared" si="65"/>
        <v>0.12066823280869912</v>
      </c>
      <c r="Q1401" s="251" t="s">
        <v>805</v>
      </c>
      <c r="R1401" s="258"/>
      <c r="S1401" s="258" t="s">
        <v>806</v>
      </c>
      <c r="T1401" s="299" t="s">
        <v>809</v>
      </c>
      <c r="U1401" s="282" t="s">
        <v>932</v>
      </c>
      <c r="V1401" s="285">
        <v>2753</v>
      </c>
      <c r="W1401" s="286" t="s">
        <v>815</v>
      </c>
      <c r="X1401" s="286" t="s">
        <v>816</v>
      </c>
      <c r="Y1401" s="257"/>
    </row>
    <row r="1402" spans="1:25" ht="12.75" customHeight="1" x14ac:dyDescent="0.2">
      <c r="A1402" s="229" t="s">
        <v>705</v>
      </c>
      <c r="B1402" s="247"/>
      <c r="C1402" s="280">
        <v>1389</v>
      </c>
      <c r="D1402" s="249" t="s">
        <v>3637</v>
      </c>
      <c r="E1402" s="249" t="s">
        <v>3638</v>
      </c>
      <c r="F1402" s="249" t="s">
        <v>890</v>
      </c>
      <c r="G1402" s="281" t="s">
        <v>813</v>
      </c>
      <c r="H1402" s="250">
        <v>116435.95999999999</v>
      </c>
      <c r="I1402" s="250"/>
      <c r="J1402" s="250">
        <v>111539.1008</v>
      </c>
      <c r="K1402" s="250"/>
      <c r="L1402" s="250">
        <v>219929.39</v>
      </c>
      <c r="M1402" s="251">
        <f t="shared" si="63"/>
        <v>4.2056244479798097E-2</v>
      </c>
      <c r="N1402" s="251">
        <f t="shared" si="64"/>
        <v>0.97176943710846209</v>
      </c>
      <c r="O1402" s="250">
        <v>226727.8</v>
      </c>
      <c r="P1402" s="251">
        <f t="shared" si="65"/>
        <v>3.0911784914239855E-2</v>
      </c>
      <c r="Q1402" s="251" t="s">
        <v>805</v>
      </c>
      <c r="R1402" s="258"/>
      <c r="S1402" s="258" t="s">
        <v>806</v>
      </c>
      <c r="T1402" s="258" t="s">
        <v>807</v>
      </c>
      <c r="U1402" s="282" t="s">
        <v>814</v>
      </c>
      <c r="V1402" s="285">
        <v>389</v>
      </c>
      <c r="W1402" s="286" t="s">
        <v>816</v>
      </c>
      <c r="X1402" s="286" t="s">
        <v>824</v>
      </c>
      <c r="Y1402" s="257"/>
    </row>
    <row r="1403" spans="1:25" ht="12.75" customHeight="1" x14ac:dyDescent="0.2">
      <c r="A1403" s="229" t="s">
        <v>705</v>
      </c>
      <c r="B1403" s="247"/>
      <c r="C1403" s="280">
        <v>1390</v>
      </c>
      <c r="D1403" s="249" t="s">
        <v>3639</v>
      </c>
      <c r="E1403" s="249" t="s">
        <v>3640</v>
      </c>
      <c r="F1403" s="249" t="s">
        <v>858</v>
      </c>
      <c r="G1403" s="281" t="s">
        <v>813</v>
      </c>
      <c r="H1403" s="250">
        <v>187102.43</v>
      </c>
      <c r="I1403" s="250"/>
      <c r="J1403" s="250">
        <v>143971.65650000001</v>
      </c>
      <c r="K1403" s="250"/>
      <c r="L1403" s="250">
        <v>93804.38</v>
      </c>
      <c r="M1403" s="251">
        <f t="shared" si="63"/>
        <v>0.23051957956932992</v>
      </c>
      <c r="N1403" s="251">
        <f t="shared" si="64"/>
        <v>0.34845245043075546</v>
      </c>
      <c r="O1403" s="250">
        <v>95456.84</v>
      </c>
      <c r="P1403" s="251">
        <f t="shared" si="65"/>
        <v>1.7616021767853398E-2</v>
      </c>
      <c r="Q1403" s="251" t="s">
        <v>805</v>
      </c>
      <c r="R1403" s="258"/>
      <c r="S1403" s="258" t="s">
        <v>806</v>
      </c>
      <c r="T1403" s="258" t="s">
        <v>807</v>
      </c>
      <c r="U1403" s="282" t="s">
        <v>823</v>
      </c>
      <c r="V1403" s="285">
        <v>819</v>
      </c>
      <c r="W1403" s="286" t="s">
        <v>816</v>
      </c>
      <c r="X1403" s="286" t="s">
        <v>816</v>
      </c>
      <c r="Y1403" s="257"/>
    </row>
    <row r="1404" spans="1:25" ht="12.75" customHeight="1" x14ac:dyDescent="0.2">
      <c r="A1404" s="229" t="s">
        <v>705</v>
      </c>
      <c r="B1404" s="247"/>
      <c r="C1404" s="280">
        <v>1391</v>
      </c>
      <c r="D1404" s="249" t="s">
        <v>3641</v>
      </c>
      <c r="E1404" s="249" t="s">
        <v>3642</v>
      </c>
      <c r="F1404" s="249" t="s">
        <v>1184</v>
      </c>
      <c r="G1404" s="281" t="s">
        <v>813</v>
      </c>
      <c r="H1404" s="250">
        <v>98865.96</v>
      </c>
      <c r="I1404" s="250"/>
      <c r="J1404" s="250">
        <v>94708.0484</v>
      </c>
      <c r="K1404" s="250"/>
      <c r="L1404" s="250">
        <v>98867.01999999999</v>
      </c>
      <c r="M1404" s="251">
        <f t="shared" si="63"/>
        <v>4.2056048411404756E-2</v>
      </c>
      <c r="N1404" s="251">
        <f t="shared" si="64"/>
        <v>4.3913602595151667E-2</v>
      </c>
      <c r="O1404" s="250">
        <v>103749.12</v>
      </c>
      <c r="P1404" s="251">
        <f t="shared" si="65"/>
        <v>4.9380470858735363E-2</v>
      </c>
      <c r="Q1404" s="251" t="s">
        <v>805</v>
      </c>
      <c r="R1404" s="258"/>
      <c r="S1404" s="258" t="s">
        <v>806</v>
      </c>
      <c r="T1404" s="299" t="s">
        <v>809</v>
      </c>
      <c r="U1404" s="282" t="s">
        <v>814</v>
      </c>
      <c r="V1404" s="285">
        <v>455</v>
      </c>
      <c r="W1404" s="286" t="s">
        <v>815</v>
      </c>
      <c r="X1404" s="286" t="s">
        <v>816</v>
      </c>
      <c r="Y1404" s="257"/>
    </row>
    <row r="1405" spans="1:25" ht="12.75" customHeight="1" x14ac:dyDescent="0.2">
      <c r="A1405" s="229" t="s">
        <v>705</v>
      </c>
      <c r="B1405" s="247"/>
      <c r="C1405" s="280">
        <v>1392</v>
      </c>
      <c r="D1405" s="249" t="s">
        <v>3643</v>
      </c>
      <c r="E1405" s="249" t="s">
        <v>3644</v>
      </c>
      <c r="F1405" s="249" t="s">
        <v>852</v>
      </c>
      <c r="G1405" s="297" t="s">
        <v>707</v>
      </c>
      <c r="H1405" s="250">
        <v>0</v>
      </c>
      <c r="I1405" s="250"/>
      <c r="J1405" s="250">
        <v>0</v>
      </c>
      <c r="K1405" s="250"/>
      <c r="L1405" s="250">
        <v>0</v>
      </c>
      <c r="M1405" s="251" t="str">
        <f t="shared" si="63"/>
        <v>NA</v>
      </c>
      <c r="N1405" s="251" t="str">
        <f t="shared" si="64"/>
        <v>NA</v>
      </c>
      <c r="O1405" s="250">
        <v>0</v>
      </c>
      <c r="P1405" s="251" t="str">
        <f t="shared" si="65"/>
        <v>NA</v>
      </c>
      <c r="Q1405" s="298" t="s">
        <v>848</v>
      </c>
      <c r="R1405" s="299" t="s">
        <v>849</v>
      </c>
      <c r="S1405" s="299" t="s">
        <v>832</v>
      </c>
      <c r="T1405" s="299" t="s">
        <v>832</v>
      </c>
      <c r="U1405" s="299" t="s">
        <v>832</v>
      </c>
      <c r="V1405" s="299" t="s">
        <v>832</v>
      </c>
      <c r="W1405" s="299" t="s">
        <v>832</v>
      </c>
      <c r="X1405" s="299" t="s">
        <v>832</v>
      </c>
      <c r="Y1405" s="257"/>
    </row>
    <row r="1406" spans="1:25" ht="12.75" customHeight="1" x14ac:dyDescent="0.2">
      <c r="A1406" s="229" t="s">
        <v>705</v>
      </c>
      <c r="B1406" s="247"/>
      <c r="C1406" s="280">
        <v>1393</v>
      </c>
      <c r="D1406" s="249" t="s">
        <v>3645</v>
      </c>
      <c r="E1406" s="249" t="s">
        <v>3646</v>
      </c>
      <c r="F1406" s="249" t="s">
        <v>1302</v>
      </c>
      <c r="G1406" s="281" t="s">
        <v>813</v>
      </c>
      <c r="H1406" s="250">
        <v>19481.98</v>
      </c>
      <c r="I1406" s="250"/>
      <c r="J1406" s="250">
        <v>18662.642500000002</v>
      </c>
      <c r="K1406" s="250"/>
      <c r="L1406" s="250">
        <v>27223.53</v>
      </c>
      <c r="M1406" s="251">
        <f t="shared" si="63"/>
        <v>4.205617190860466E-2</v>
      </c>
      <c r="N1406" s="251">
        <f t="shared" si="64"/>
        <v>0.45871786377518597</v>
      </c>
      <c r="O1406" s="250">
        <v>27985.75</v>
      </c>
      <c r="P1406" s="251">
        <f t="shared" si="65"/>
        <v>2.7998573293030009E-2</v>
      </c>
      <c r="Q1406" s="251" t="s">
        <v>805</v>
      </c>
      <c r="R1406" s="258"/>
      <c r="S1406" s="258" t="s">
        <v>806</v>
      </c>
      <c r="T1406" s="258" t="s">
        <v>807</v>
      </c>
      <c r="U1406" s="282" t="s">
        <v>814</v>
      </c>
      <c r="V1406" s="285">
        <v>84</v>
      </c>
      <c r="W1406" s="286" t="s">
        <v>912</v>
      </c>
      <c r="X1406" s="286" t="s">
        <v>912</v>
      </c>
      <c r="Y1406" s="257"/>
    </row>
    <row r="1407" spans="1:25" ht="12.75" customHeight="1" x14ac:dyDescent="0.2">
      <c r="A1407" s="229" t="s">
        <v>705</v>
      </c>
      <c r="B1407" s="247"/>
      <c r="C1407" s="280">
        <v>1394</v>
      </c>
      <c r="D1407" s="249" t="s">
        <v>3647</v>
      </c>
      <c r="E1407" s="249" t="s">
        <v>3648</v>
      </c>
      <c r="F1407" s="249" t="s">
        <v>830</v>
      </c>
      <c r="G1407" s="297" t="s">
        <v>707</v>
      </c>
      <c r="H1407" s="250">
        <v>0</v>
      </c>
      <c r="I1407" s="250"/>
      <c r="J1407" s="250">
        <v>0</v>
      </c>
      <c r="K1407" s="250"/>
      <c r="L1407" s="250">
        <v>0</v>
      </c>
      <c r="M1407" s="251" t="str">
        <f t="shared" si="63"/>
        <v>NA</v>
      </c>
      <c r="N1407" s="251" t="str">
        <f t="shared" si="64"/>
        <v>NA</v>
      </c>
      <c r="O1407" s="250">
        <v>0</v>
      </c>
      <c r="P1407" s="251" t="str">
        <f t="shared" si="65"/>
        <v>NA</v>
      </c>
      <c r="Q1407" s="298" t="s">
        <v>848</v>
      </c>
      <c r="R1407" s="299" t="s">
        <v>849</v>
      </c>
      <c r="S1407" s="299" t="s">
        <v>832</v>
      </c>
      <c r="T1407" s="299" t="s">
        <v>832</v>
      </c>
      <c r="U1407" s="299" t="s">
        <v>832</v>
      </c>
      <c r="V1407" s="299" t="s">
        <v>832</v>
      </c>
      <c r="W1407" s="299" t="s">
        <v>832</v>
      </c>
      <c r="X1407" s="299" t="s">
        <v>832</v>
      </c>
      <c r="Y1407" s="257"/>
    </row>
    <row r="1408" spans="1:25" ht="12.75" customHeight="1" x14ac:dyDescent="0.2">
      <c r="A1408" s="229" t="s">
        <v>705</v>
      </c>
      <c r="B1408" s="247"/>
      <c r="C1408" s="280">
        <v>1395</v>
      </c>
      <c r="D1408" s="249" t="s">
        <v>3649</v>
      </c>
      <c r="E1408" s="249" t="s">
        <v>3650</v>
      </c>
      <c r="F1408" s="249" t="s">
        <v>877</v>
      </c>
      <c r="G1408" s="281" t="s">
        <v>813</v>
      </c>
      <c r="H1408" s="250">
        <v>27516.07</v>
      </c>
      <c r="I1408" s="250"/>
      <c r="J1408" s="250">
        <v>26358.862000000001</v>
      </c>
      <c r="K1408" s="250"/>
      <c r="L1408" s="250">
        <v>35238.97</v>
      </c>
      <c r="M1408" s="251">
        <f t="shared" si="63"/>
        <v>4.2055715078497716E-2</v>
      </c>
      <c r="N1408" s="251">
        <f t="shared" si="64"/>
        <v>0.33689269286359935</v>
      </c>
      <c r="O1408" s="250">
        <v>36516.68</v>
      </c>
      <c r="P1408" s="251">
        <f t="shared" si="65"/>
        <v>3.6258437746619694E-2</v>
      </c>
      <c r="Q1408" s="251" t="s">
        <v>805</v>
      </c>
      <c r="R1408" s="258"/>
      <c r="S1408" s="258" t="s">
        <v>806</v>
      </c>
      <c r="T1408" s="258" t="s">
        <v>807</v>
      </c>
      <c r="U1408" s="282" t="s">
        <v>814</v>
      </c>
      <c r="V1408" s="285">
        <v>103</v>
      </c>
      <c r="W1408" s="286" t="s">
        <v>824</v>
      </c>
      <c r="X1408" s="286" t="s">
        <v>824</v>
      </c>
      <c r="Y1408" s="257"/>
    </row>
    <row r="1409" spans="1:25" ht="12.75" customHeight="1" x14ac:dyDescent="0.2">
      <c r="A1409" s="229" t="s">
        <v>705</v>
      </c>
      <c r="B1409" s="247"/>
      <c r="C1409" s="280">
        <v>1396</v>
      </c>
      <c r="D1409" s="296" t="s">
        <v>3651</v>
      </c>
      <c r="E1409" s="296" t="s">
        <v>3652</v>
      </c>
      <c r="F1409" s="296" t="s">
        <v>920</v>
      </c>
      <c r="G1409" s="281"/>
      <c r="H1409" s="250">
        <v>0</v>
      </c>
      <c r="I1409" s="250"/>
      <c r="J1409" s="250">
        <v>0</v>
      </c>
      <c r="K1409" s="250"/>
      <c r="L1409" s="250">
        <v>0</v>
      </c>
      <c r="M1409" s="251" t="str">
        <f t="shared" si="63"/>
        <v>NA</v>
      </c>
      <c r="N1409" s="251" t="str">
        <f t="shared" si="64"/>
        <v>NA</v>
      </c>
      <c r="O1409" s="250">
        <v>0</v>
      </c>
      <c r="P1409" s="251" t="str">
        <f t="shared" si="65"/>
        <v>NA</v>
      </c>
      <c r="Q1409" s="251" t="s">
        <v>707</v>
      </c>
      <c r="R1409" s="258"/>
      <c r="S1409" s="299" t="s">
        <v>809</v>
      </c>
      <c r="T1409" s="299" t="s">
        <v>809</v>
      </c>
      <c r="U1409" s="299" t="s">
        <v>832</v>
      </c>
      <c r="V1409" s="283" t="s">
        <v>809</v>
      </c>
      <c r="W1409" s="284" t="s">
        <v>809</v>
      </c>
      <c r="X1409" s="284" t="s">
        <v>809</v>
      </c>
      <c r="Y1409" s="257"/>
    </row>
    <row r="1410" spans="1:25" ht="12.75" customHeight="1" x14ac:dyDescent="0.2">
      <c r="A1410" s="229" t="s">
        <v>705</v>
      </c>
      <c r="B1410" s="247"/>
      <c r="C1410" s="280">
        <v>1397</v>
      </c>
      <c r="D1410" s="249" t="s">
        <v>3653</v>
      </c>
      <c r="E1410" s="249" t="s">
        <v>3652</v>
      </c>
      <c r="F1410" s="249" t="s">
        <v>1414</v>
      </c>
      <c r="G1410" s="281" t="s">
        <v>804</v>
      </c>
      <c r="H1410" s="250">
        <v>133594.83000000002</v>
      </c>
      <c r="I1410" s="250"/>
      <c r="J1410" s="250">
        <v>190874.65520000001</v>
      </c>
      <c r="K1410" s="250"/>
      <c r="L1410" s="250">
        <v>308158.78999999992</v>
      </c>
      <c r="M1410" s="251">
        <f t="shared" si="63"/>
        <v>0.4287577984866629</v>
      </c>
      <c r="N1410" s="251">
        <f t="shared" si="64"/>
        <v>0.61445630210626256</v>
      </c>
      <c r="O1410" s="250">
        <v>331792.31999999995</v>
      </c>
      <c r="P1410" s="251">
        <f t="shared" si="65"/>
        <v>7.6692701188241411E-2</v>
      </c>
      <c r="Q1410" s="251" t="s">
        <v>805</v>
      </c>
      <c r="R1410" s="258"/>
      <c r="S1410" s="258" t="s">
        <v>806</v>
      </c>
      <c r="T1410" s="258" t="s">
        <v>807</v>
      </c>
      <c r="U1410" s="282" t="s">
        <v>1103</v>
      </c>
      <c r="V1410" s="285">
        <v>819</v>
      </c>
      <c r="W1410" s="286" t="s">
        <v>824</v>
      </c>
      <c r="X1410" s="286" t="s">
        <v>824</v>
      </c>
      <c r="Y1410" s="257"/>
    </row>
    <row r="1411" spans="1:25" ht="12.75" customHeight="1" x14ac:dyDescent="0.2">
      <c r="A1411" s="229" t="s">
        <v>705</v>
      </c>
      <c r="B1411" s="247"/>
      <c r="C1411" s="280">
        <v>1398</v>
      </c>
      <c r="D1411" s="249" t="s">
        <v>3654</v>
      </c>
      <c r="E1411" s="249" t="s">
        <v>3655</v>
      </c>
      <c r="F1411" s="249" t="s">
        <v>1064</v>
      </c>
      <c r="G1411" s="281" t="s">
        <v>813</v>
      </c>
      <c r="H1411" s="250">
        <v>34985.600000000006</v>
      </c>
      <c r="I1411" s="250"/>
      <c r="J1411" s="250">
        <v>33514.242899999997</v>
      </c>
      <c r="K1411" s="250"/>
      <c r="L1411" s="250">
        <v>35135.71</v>
      </c>
      <c r="M1411" s="251">
        <f t="shared" si="63"/>
        <v>4.2056077357541619E-2</v>
      </c>
      <c r="N1411" s="251">
        <f t="shared" si="64"/>
        <v>4.8381433077218691E-2</v>
      </c>
      <c r="O1411" s="250">
        <v>35602.039999999994</v>
      </c>
      <c r="P1411" s="251">
        <f t="shared" si="65"/>
        <v>1.3272252076306256E-2</v>
      </c>
      <c r="Q1411" s="251" t="s">
        <v>805</v>
      </c>
      <c r="R1411" s="258"/>
      <c r="S1411" s="258" t="s">
        <v>806</v>
      </c>
      <c r="T1411" s="258" t="s">
        <v>807</v>
      </c>
      <c r="U1411" s="282" t="s">
        <v>823</v>
      </c>
      <c r="V1411" s="285">
        <v>824</v>
      </c>
      <c r="W1411" s="286" t="s">
        <v>815</v>
      </c>
      <c r="X1411" s="286" t="s">
        <v>816</v>
      </c>
      <c r="Y1411" s="257"/>
    </row>
    <row r="1412" spans="1:25" ht="12.75" customHeight="1" x14ac:dyDescent="0.2">
      <c r="A1412" s="229" t="s">
        <v>705</v>
      </c>
      <c r="B1412" s="247"/>
      <c r="C1412" s="280">
        <v>1399</v>
      </c>
      <c r="D1412" s="249" t="s">
        <v>3656</v>
      </c>
      <c r="E1412" s="249" t="s">
        <v>3657</v>
      </c>
      <c r="F1412" s="249" t="s">
        <v>830</v>
      </c>
      <c r="G1412" s="297" t="s">
        <v>707</v>
      </c>
      <c r="H1412" s="250">
        <v>0</v>
      </c>
      <c r="I1412" s="250"/>
      <c r="J1412" s="250">
        <v>0</v>
      </c>
      <c r="K1412" s="250"/>
      <c r="L1412" s="250">
        <v>0</v>
      </c>
      <c r="M1412" s="251" t="str">
        <f t="shared" si="63"/>
        <v>NA</v>
      </c>
      <c r="N1412" s="251" t="str">
        <f t="shared" si="64"/>
        <v>NA</v>
      </c>
      <c r="O1412" s="250">
        <v>0</v>
      </c>
      <c r="P1412" s="251" t="str">
        <f t="shared" si="65"/>
        <v>NA</v>
      </c>
      <c r="Q1412" s="298" t="s">
        <v>848</v>
      </c>
      <c r="R1412" s="299" t="s">
        <v>849</v>
      </c>
      <c r="S1412" s="299" t="s">
        <v>832</v>
      </c>
      <c r="T1412" s="299" t="s">
        <v>832</v>
      </c>
      <c r="U1412" s="299" t="s">
        <v>832</v>
      </c>
      <c r="V1412" s="299" t="s">
        <v>832</v>
      </c>
      <c r="W1412" s="299" t="s">
        <v>832</v>
      </c>
      <c r="X1412" s="299" t="s">
        <v>832</v>
      </c>
      <c r="Y1412" s="257"/>
    </row>
    <row r="1413" spans="1:25" ht="12.75" customHeight="1" x14ac:dyDescent="0.2">
      <c r="A1413" s="229" t="s">
        <v>705</v>
      </c>
      <c r="B1413" s="247"/>
      <c r="C1413" s="287">
        <v>1400</v>
      </c>
      <c r="D1413" s="324" t="s">
        <v>3658</v>
      </c>
      <c r="E1413" s="324" t="s">
        <v>3659</v>
      </c>
      <c r="F1413" s="324" t="s">
        <v>852</v>
      </c>
      <c r="G1413" s="289" t="s">
        <v>707</v>
      </c>
      <c r="H1413" s="290">
        <v>0</v>
      </c>
      <c r="I1413" s="290"/>
      <c r="J1413" s="290">
        <v>0</v>
      </c>
      <c r="K1413" s="290"/>
      <c r="L1413" s="290">
        <v>0</v>
      </c>
      <c r="M1413" s="291" t="str">
        <f t="shared" si="63"/>
        <v>NA</v>
      </c>
      <c r="N1413" s="291" t="str">
        <f t="shared" si="64"/>
        <v>NA</v>
      </c>
      <c r="O1413" s="290">
        <v>0</v>
      </c>
      <c r="P1413" s="291" t="str">
        <f t="shared" si="65"/>
        <v>NA</v>
      </c>
      <c r="Q1413" s="291" t="s">
        <v>707</v>
      </c>
      <c r="R1413" s="292" t="s">
        <v>831</v>
      </c>
      <c r="S1413" s="293" t="s">
        <v>832</v>
      </c>
      <c r="T1413" s="293" t="s">
        <v>832</v>
      </c>
      <c r="U1413" s="293" t="s">
        <v>832</v>
      </c>
      <c r="V1413" s="294" t="s">
        <v>809</v>
      </c>
      <c r="W1413" s="295" t="s">
        <v>809</v>
      </c>
      <c r="X1413" s="295" t="s">
        <v>809</v>
      </c>
      <c r="Y1413" s="257"/>
    </row>
    <row r="1414" spans="1:25" ht="12.75" customHeight="1" x14ac:dyDescent="0.2">
      <c r="A1414" s="229" t="s">
        <v>705</v>
      </c>
      <c r="B1414" s="247"/>
      <c r="C1414" s="280">
        <v>1401</v>
      </c>
      <c r="D1414" s="249" t="s">
        <v>3660</v>
      </c>
      <c r="E1414" s="249" t="s">
        <v>3661</v>
      </c>
      <c r="F1414" s="249" t="s">
        <v>877</v>
      </c>
      <c r="G1414" s="281" t="s">
        <v>813</v>
      </c>
      <c r="H1414" s="250">
        <v>86382.66</v>
      </c>
      <c r="I1414" s="250"/>
      <c r="J1414" s="250">
        <v>61586.391199999998</v>
      </c>
      <c r="K1414" s="250"/>
      <c r="L1414" s="250">
        <v>63370.930000000008</v>
      </c>
      <c r="M1414" s="251">
        <f t="shared" si="63"/>
        <v>0.28705146148544169</v>
      </c>
      <c r="N1414" s="251">
        <f t="shared" si="64"/>
        <v>2.8976187193770975E-2</v>
      </c>
      <c r="O1414" s="250">
        <v>66681.100000000006</v>
      </c>
      <c r="P1414" s="251">
        <f t="shared" si="65"/>
        <v>5.2234833858363729E-2</v>
      </c>
      <c r="Q1414" s="251" t="s">
        <v>805</v>
      </c>
      <c r="R1414" s="258"/>
      <c r="S1414" s="258" t="s">
        <v>806</v>
      </c>
      <c r="T1414" s="258" t="s">
        <v>807</v>
      </c>
      <c r="U1414" s="282" t="s">
        <v>823</v>
      </c>
      <c r="V1414" s="285">
        <v>824</v>
      </c>
      <c r="W1414" s="286" t="s">
        <v>824</v>
      </c>
      <c r="X1414" s="286" t="s">
        <v>824</v>
      </c>
      <c r="Y1414" s="257"/>
    </row>
    <row r="1415" spans="1:25" ht="12.75" customHeight="1" x14ac:dyDescent="0.2">
      <c r="A1415" s="229" t="s">
        <v>705</v>
      </c>
      <c r="B1415" s="247"/>
      <c r="C1415" s="280">
        <v>1402</v>
      </c>
      <c r="D1415" s="249" t="s">
        <v>3662</v>
      </c>
      <c r="E1415" s="249" t="s">
        <v>3663</v>
      </c>
      <c r="F1415" s="249" t="s">
        <v>877</v>
      </c>
      <c r="G1415" s="281"/>
      <c r="H1415" s="250">
        <v>7665.3099999999995</v>
      </c>
      <c r="I1415" s="250"/>
      <c r="J1415" s="250">
        <v>7342.9515999999994</v>
      </c>
      <c r="K1415" s="250"/>
      <c r="L1415" s="250">
        <v>8296.5400000000009</v>
      </c>
      <c r="M1415" s="251">
        <f t="shared" si="63"/>
        <v>4.2054189589201235E-2</v>
      </c>
      <c r="N1415" s="251">
        <f t="shared" si="64"/>
        <v>0.12986445396153795</v>
      </c>
      <c r="O1415" s="250">
        <v>8651.0400000000009</v>
      </c>
      <c r="P1415" s="251">
        <f t="shared" si="65"/>
        <v>4.2728655560028632E-2</v>
      </c>
      <c r="Q1415" s="251" t="s">
        <v>805</v>
      </c>
      <c r="R1415" s="258"/>
      <c r="S1415" s="258" t="s">
        <v>806</v>
      </c>
      <c r="T1415" s="258" t="s">
        <v>807</v>
      </c>
      <c r="U1415" s="282" t="s">
        <v>932</v>
      </c>
      <c r="V1415" s="285">
        <v>2053</v>
      </c>
      <c r="W1415" s="286" t="s">
        <v>824</v>
      </c>
      <c r="X1415" s="286" t="s">
        <v>824</v>
      </c>
      <c r="Y1415" s="257"/>
    </row>
    <row r="1416" spans="1:25" ht="12.75" customHeight="1" x14ac:dyDescent="0.2">
      <c r="A1416" s="229" t="s">
        <v>705</v>
      </c>
      <c r="B1416" s="247"/>
      <c r="C1416" s="300">
        <v>1403</v>
      </c>
      <c r="D1416" s="327" t="s">
        <v>3664</v>
      </c>
      <c r="E1416" s="327" t="s">
        <v>3665</v>
      </c>
      <c r="F1416" s="327" t="s">
        <v>1067</v>
      </c>
      <c r="G1416" s="326" t="s">
        <v>804</v>
      </c>
      <c r="H1416" s="303">
        <v>0</v>
      </c>
      <c r="I1416" s="303"/>
      <c r="J1416" s="303">
        <v>0</v>
      </c>
      <c r="K1416" s="303"/>
      <c r="L1416" s="303">
        <v>0</v>
      </c>
      <c r="M1416" s="304" t="str">
        <f t="shared" si="63"/>
        <v>NA</v>
      </c>
      <c r="N1416" s="304" t="str">
        <f t="shared" si="64"/>
        <v>NA</v>
      </c>
      <c r="O1416" s="303">
        <v>0</v>
      </c>
      <c r="P1416" s="304" t="str">
        <f t="shared" si="65"/>
        <v>NA</v>
      </c>
      <c r="Q1416" s="304" t="s">
        <v>707</v>
      </c>
      <c r="R1416" s="305" t="s">
        <v>887</v>
      </c>
      <c r="S1416" s="306" t="s">
        <v>832</v>
      </c>
      <c r="T1416" s="306" t="s">
        <v>832</v>
      </c>
      <c r="U1416" s="306" t="s">
        <v>832</v>
      </c>
      <c r="V1416" s="307" t="s">
        <v>809</v>
      </c>
      <c r="W1416" s="308" t="s">
        <v>809</v>
      </c>
      <c r="X1416" s="308" t="s">
        <v>809</v>
      </c>
      <c r="Y1416" s="257"/>
    </row>
    <row r="1417" spans="1:25" ht="12.75" customHeight="1" x14ac:dyDescent="0.2">
      <c r="A1417" s="229" t="s">
        <v>705</v>
      </c>
      <c r="B1417" s="247"/>
      <c r="C1417" s="280">
        <v>1404</v>
      </c>
      <c r="D1417" s="249" t="s">
        <v>3666</v>
      </c>
      <c r="E1417" s="249" t="s">
        <v>3667</v>
      </c>
      <c r="F1417" s="249" t="s">
        <v>822</v>
      </c>
      <c r="G1417" s="281" t="s">
        <v>813</v>
      </c>
      <c r="H1417" s="250">
        <v>102372.95999999999</v>
      </c>
      <c r="I1417" s="250"/>
      <c r="J1417" s="250">
        <v>98067.549899999984</v>
      </c>
      <c r="K1417" s="250"/>
      <c r="L1417" s="250">
        <v>102373.94999999998</v>
      </c>
      <c r="M1417" s="251">
        <f t="shared" si="63"/>
        <v>4.20561259535722E-2</v>
      </c>
      <c r="N1417" s="251">
        <f t="shared" si="64"/>
        <v>4.3912589887187541E-2</v>
      </c>
      <c r="O1417" s="250">
        <v>106769.38</v>
      </c>
      <c r="P1417" s="251">
        <f t="shared" si="65"/>
        <v>4.2935043534024261E-2</v>
      </c>
      <c r="Q1417" s="251" t="s">
        <v>805</v>
      </c>
      <c r="R1417" s="258"/>
      <c r="S1417" s="258" t="s">
        <v>806</v>
      </c>
      <c r="T1417" s="258" t="s">
        <v>807</v>
      </c>
      <c r="U1417" s="282" t="s">
        <v>823</v>
      </c>
      <c r="V1417" s="285">
        <v>822.33333333333337</v>
      </c>
      <c r="W1417" s="286" t="s">
        <v>816</v>
      </c>
      <c r="X1417" s="286" t="s">
        <v>824</v>
      </c>
      <c r="Y1417" s="257"/>
    </row>
    <row r="1418" spans="1:25" ht="12.75" customHeight="1" x14ac:dyDescent="0.2">
      <c r="A1418" s="229" t="s">
        <v>705</v>
      </c>
      <c r="B1418" s="247"/>
      <c r="C1418" s="280">
        <v>1405</v>
      </c>
      <c r="D1418" s="249" t="s">
        <v>3668</v>
      </c>
      <c r="E1418" s="249" t="s">
        <v>3669</v>
      </c>
      <c r="F1418" s="249" t="s">
        <v>852</v>
      </c>
      <c r="G1418" s="297" t="s">
        <v>707</v>
      </c>
      <c r="H1418" s="250">
        <v>0</v>
      </c>
      <c r="I1418" s="250"/>
      <c r="J1418" s="250">
        <v>0</v>
      </c>
      <c r="K1418" s="250"/>
      <c r="L1418" s="250">
        <v>0</v>
      </c>
      <c r="M1418" s="251" t="str">
        <f t="shared" si="63"/>
        <v>NA</v>
      </c>
      <c r="N1418" s="251" t="str">
        <f t="shared" si="64"/>
        <v>NA</v>
      </c>
      <c r="O1418" s="250">
        <v>0</v>
      </c>
      <c r="P1418" s="251" t="str">
        <f t="shared" si="65"/>
        <v>NA</v>
      </c>
      <c r="Q1418" s="298" t="s">
        <v>848</v>
      </c>
      <c r="R1418" s="299" t="s">
        <v>849</v>
      </c>
      <c r="S1418" s="299" t="s">
        <v>832</v>
      </c>
      <c r="T1418" s="299" t="s">
        <v>832</v>
      </c>
      <c r="U1418" s="299" t="s">
        <v>832</v>
      </c>
      <c r="V1418" s="299" t="s">
        <v>832</v>
      </c>
      <c r="W1418" s="299" t="s">
        <v>832</v>
      </c>
      <c r="X1418" s="299" t="s">
        <v>832</v>
      </c>
      <c r="Y1418" s="257"/>
    </row>
    <row r="1419" spans="1:25" ht="12.75" customHeight="1" x14ac:dyDescent="0.2">
      <c r="A1419" s="229" t="s">
        <v>705</v>
      </c>
      <c r="B1419" s="247"/>
      <c r="C1419" s="280">
        <v>1406</v>
      </c>
      <c r="D1419" s="249" t="s">
        <v>3670</v>
      </c>
      <c r="E1419" s="249" t="s">
        <v>3671</v>
      </c>
      <c r="F1419" s="249" t="s">
        <v>890</v>
      </c>
      <c r="G1419" s="281" t="s">
        <v>813</v>
      </c>
      <c r="H1419" s="250">
        <v>57771.74</v>
      </c>
      <c r="I1419" s="250"/>
      <c r="J1419" s="250">
        <v>30164.735199999999</v>
      </c>
      <c r="K1419" s="250"/>
      <c r="L1419" s="250">
        <v>50234.11</v>
      </c>
      <c r="M1419" s="251">
        <f t="shared" si="63"/>
        <v>0.4778634813491856</v>
      </c>
      <c r="N1419" s="251">
        <f t="shared" si="64"/>
        <v>0.66532574103286013</v>
      </c>
      <c r="O1419" s="250">
        <v>54436.94</v>
      </c>
      <c r="P1419" s="251">
        <f t="shared" si="65"/>
        <v>8.3664864372037281E-2</v>
      </c>
      <c r="Q1419" s="251" t="s">
        <v>805</v>
      </c>
      <c r="R1419" s="258"/>
      <c r="S1419" s="258" t="s">
        <v>806</v>
      </c>
      <c r="T1419" s="258" t="s">
        <v>807</v>
      </c>
      <c r="U1419" s="282" t="s">
        <v>814</v>
      </c>
      <c r="V1419" s="285">
        <v>514</v>
      </c>
      <c r="W1419" s="286" t="s">
        <v>824</v>
      </c>
      <c r="X1419" s="286" t="s">
        <v>824</v>
      </c>
      <c r="Y1419" s="257"/>
    </row>
    <row r="1420" spans="1:25" ht="12.75" customHeight="1" x14ac:dyDescent="0.2">
      <c r="A1420" s="229" t="s">
        <v>705</v>
      </c>
      <c r="B1420" s="247"/>
      <c r="C1420" s="280">
        <v>1407</v>
      </c>
      <c r="D1420" s="249" t="s">
        <v>3672</v>
      </c>
      <c r="E1420" s="249" t="s">
        <v>3673</v>
      </c>
      <c r="F1420" s="249" t="s">
        <v>877</v>
      </c>
      <c r="G1420" s="281" t="s">
        <v>813</v>
      </c>
      <c r="H1420" s="250">
        <v>26454.27</v>
      </c>
      <c r="I1420" s="250"/>
      <c r="J1420" s="250">
        <v>25341.706999999999</v>
      </c>
      <c r="K1420" s="250"/>
      <c r="L1420" s="250">
        <v>26454.47</v>
      </c>
      <c r="M1420" s="251">
        <f t="shared" si="63"/>
        <v>4.2056083951664588E-2</v>
      </c>
      <c r="N1420" s="251">
        <f t="shared" si="64"/>
        <v>4.3910341162100984E-2</v>
      </c>
      <c r="O1420" s="250">
        <v>27780.12</v>
      </c>
      <c r="P1420" s="251">
        <f t="shared" si="65"/>
        <v>5.0110624026865697E-2</v>
      </c>
      <c r="Q1420" s="251" t="s">
        <v>805</v>
      </c>
      <c r="R1420" s="258"/>
      <c r="S1420" s="258" t="s">
        <v>806</v>
      </c>
      <c r="T1420" s="258" t="s">
        <v>807</v>
      </c>
      <c r="U1420" s="282" t="s">
        <v>823</v>
      </c>
      <c r="V1420" s="285">
        <v>824</v>
      </c>
      <c r="W1420" s="286" t="s">
        <v>815</v>
      </c>
      <c r="X1420" s="286" t="s">
        <v>816</v>
      </c>
      <c r="Y1420" s="257"/>
    </row>
    <row r="1421" spans="1:25" ht="12.75" customHeight="1" x14ac:dyDescent="0.2">
      <c r="A1421" s="229" t="s">
        <v>705</v>
      </c>
      <c r="B1421" s="247"/>
      <c r="C1421" s="280">
        <v>1408</v>
      </c>
      <c r="D1421" s="249" t="s">
        <v>3674</v>
      </c>
      <c r="E1421" s="249" t="s">
        <v>3675</v>
      </c>
      <c r="F1421" s="249" t="s">
        <v>812</v>
      </c>
      <c r="G1421" s="281" t="s">
        <v>813</v>
      </c>
      <c r="H1421" s="250">
        <v>28012.440000000002</v>
      </c>
      <c r="I1421" s="250"/>
      <c r="J1421" s="250">
        <v>26834.3361</v>
      </c>
      <c r="K1421" s="250"/>
      <c r="L1421" s="250">
        <v>26772.879999999997</v>
      </c>
      <c r="M1421" s="251">
        <f t="shared" si="63"/>
        <v>4.2056454203918035E-2</v>
      </c>
      <c r="N1421" s="251">
        <f t="shared" si="64"/>
        <v>2.2902038556490713E-3</v>
      </c>
      <c r="O1421" s="250">
        <v>28009.969999999998</v>
      </c>
      <c r="P1421" s="251">
        <f t="shared" si="65"/>
        <v>4.6206833183430406E-2</v>
      </c>
      <c r="Q1421" s="251" t="s">
        <v>805</v>
      </c>
      <c r="R1421" s="258"/>
      <c r="S1421" s="258" t="s">
        <v>806</v>
      </c>
      <c r="T1421" s="258" t="s">
        <v>807</v>
      </c>
      <c r="U1421" s="282" t="s">
        <v>814</v>
      </c>
      <c r="V1421" s="285">
        <v>120</v>
      </c>
      <c r="W1421" s="286" t="s">
        <v>815</v>
      </c>
      <c r="X1421" s="286" t="s">
        <v>816</v>
      </c>
      <c r="Y1421" s="257"/>
    </row>
    <row r="1422" spans="1:25" ht="12.75" customHeight="1" x14ac:dyDescent="0.2">
      <c r="A1422" s="229" t="s">
        <v>705</v>
      </c>
      <c r="B1422" s="247"/>
      <c r="C1422" s="280">
        <v>1409</v>
      </c>
      <c r="D1422" s="249" t="s">
        <v>3676</v>
      </c>
      <c r="E1422" s="249" t="s">
        <v>3677</v>
      </c>
      <c r="F1422" s="249" t="s">
        <v>1106</v>
      </c>
      <c r="G1422" s="281" t="s">
        <v>813</v>
      </c>
      <c r="H1422" s="250">
        <v>167415.77000000002</v>
      </c>
      <c r="I1422" s="250"/>
      <c r="J1422" s="250">
        <v>160374.9112</v>
      </c>
      <c r="K1422" s="250"/>
      <c r="L1422" s="250">
        <v>167418.18</v>
      </c>
      <c r="M1422" s="251">
        <f t="shared" ref="M1422:M1485" si="66">IF(H1422&gt;0,ABS((J1422-H1422)/H1422),"NA")</f>
        <v>4.2056126492743283E-2</v>
      </c>
      <c r="N1422" s="251">
        <f t="shared" ref="N1422:N1485" si="67">IF(J1422&gt;0,ABS((L1422-J1422)/J1422),"NA")</f>
        <v>4.3917522680442744E-2</v>
      </c>
      <c r="O1422" s="250">
        <v>182534.75</v>
      </c>
      <c r="P1422" s="251">
        <f t="shared" ref="P1422:P1485" si="68">IF(L1422&gt;0,ABS((O1422-L1422)/L1422),"NA")</f>
        <v>9.029228486416474E-2</v>
      </c>
      <c r="Q1422" s="251" t="s">
        <v>805</v>
      </c>
      <c r="R1422" s="258"/>
      <c r="S1422" s="258" t="s">
        <v>806</v>
      </c>
      <c r="T1422" s="299" t="s">
        <v>809</v>
      </c>
      <c r="U1422" s="282" t="s">
        <v>823</v>
      </c>
      <c r="V1422" s="285">
        <v>824</v>
      </c>
      <c r="W1422" s="286" t="s">
        <v>815</v>
      </c>
      <c r="X1422" s="286" t="s">
        <v>912</v>
      </c>
      <c r="Y1422" s="257"/>
    </row>
    <row r="1423" spans="1:25" ht="12.75" customHeight="1" x14ac:dyDescent="0.2">
      <c r="A1423" s="229" t="s">
        <v>705</v>
      </c>
      <c r="B1423" s="247"/>
      <c r="C1423" s="346">
        <v>1410</v>
      </c>
      <c r="D1423" s="347" t="s">
        <v>3678</v>
      </c>
      <c r="E1423" s="347" t="s">
        <v>3679</v>
      </c>
      <c r="F1423" s="347" t="s">
        <v>1160</v>
      </c>
      <c r="G1423" s="348" t="s">
        <v>707</v>
      </c>
      <c r="H1423" s="349">
        <v>0</v>
      </c>
      <c r="I1423" s="349"/>
      <c r="J1423" s="349">
        <v>0</v>
      </c>
      <c r="K1423" s="349"/>
      <c r="L1423" s="349">
        <v>0</v>
      </c>
      <c r="M1423" s="251" t="str">
        <f t="shared" si="66"/>
        <v>NA</v>
      </c>
      <c r="N1423" s="350" t="str">
        <f t="shared" si="67"/>
        <v>NA</v>
      </c>
      <c r="O1423" s="349">
        <v>0</v>
      </c>
      <c r="P1423" s="350" t="str">
        <f t="shared" si="68"/>
        <v>NA</v>
      </c>
      <c r="Q1423" s="350" t="s">
        <v>805</v>
      </c>
      <c r="R1423" s="351" t="s">
        <v>3680</v>
      </c>
      <c r="S1423" s="352" t="s">
        <v>809</v>
      </c>
      <c r="T1423" s="352" t="s">
        <v>809</v>
      </c>
      <c r="U1423" s="352" t="s">
        <v>989</v>
      </c>
      <c r="V1423" s="353" t="s">
        <v>809</v>
      </c>
      <c r="W1423" s="354" t="s">
        <v>809</v>
      </c>
      <c r="X1423" s="354" t="s">
        <v>809</v>
      </c>
      <c r="Y1423" s="257"/>
    </row>
    <row r="1424" spans="1:25" ht="12.75" customHeight="1" x14ac:dyDescent="0.2">
      <c r="A1424" s="229" t="s">
        <v>705</v>
      </c>
      <c r="B1424" s="247"/>
      <c r="C1424" s="280">
        <v>1411</v>
      </c>
      <c r="D1424" s="249" t="s">
        <v>3681</v>
      </c>
      <c r="E1424" s="249" t="s">
        <v>3682</v>
      </c>
      <c r="F1424" s="249" t="s">
        <v>852</v>
      </c>
      <c r="G1424" s="297" t="s">
        <v>707</v>
      </c>
      <c r="H1424" s="250">
        <v>0</v>
      </c>
      <c r="I1424" s="250"/>
      <c r="J1424" s="250">
        <v>0</v>
      </c>
      <c r="K1424" s="250"/>
      <c r="L1424" s="250">
        <v>0</v>
      </c>
      <c r="M1424" s="251" t="str">
        <f t="shared" si="66"/>
        <v>NA</v>
      </c>
      <c r="N1424" s="251" t="str">
        <f t="shared" si="67"/>
        <v>NA</v>
      </c>
      <c r="O1424" s="250">
        <v>0</v>
      </c>
      <c r="P1424" s="251" t="str">
        <f t="shared" si="68"/>
        <v>NA</v>
      </c>
      <c r="Q1424" s="298" t="s">
        <v>848</v>
      </c>
      <c r="R1424" s="299" t="s">
        <v>849</v>
      </c>
      <c r="S1424" s="299" t="s">
        <v>832</v>
      </c>
      <c r="T1424" s="299" t="s">
        <v>832</v>
      </c>
      <c r="U1424" s="299" t="s">
        <v>832</v>
      </c>
      <c r="V1424" s="299" t="s">
        <v>832</v>
      </c>
      <c r="W1424" s="299" t="s">
        <v>832</v>
      </c>
      <c r="X1424" s="299" t="s">
        <v>832</v>
      </c>
      <c r="Y1424" s="257"/>
    </row>
    <row r="1425" spans="1:25" ht="12.75" customHeight="1" x14ac:dyDescent="0.2">
      <c r="A1425" s="229" t="s">
        <v>705</v>
      </c>
      <c r="B1425" s="247"/>
      <c r="C1425" s="280">
        <v>1412</v>
      </c>
      <c r="D1425" s="249" t="s">
        <v>3683</v>
      </c>
      <c r="E1425" s="249" t="s">
        <v>3684</v>
      </c>
      <c r="F1425" s="249" t="s">
        <v>1002</v>
      </c>
      <c r="G1425" s="297" t="s">
        <v>707</v>
      </c>
      <c r="H1425" s="250">
        <v>0</v>
      </c>
      <c r="I1425" s="250"/>
      <c r="J1425" s="250">
        <v>0</v>
      </c>
      <c r="K1425" s="250"/>
      <c r="L1425" s="250">
        <v>0</v>
      </c>
      <c r="M1425" s="251" t="str">
        <f t="shared" si="66"/>
        <v>NA</v>
      </c>
      <c r="N1425" s="251" t="str">
        <f t="shared" si="67"/>
        <v>NA</v>
      </c>
      <c r="O1425" s="250">
        <v>0</v>
      </c>
      <c r="P1425" s="251" t="str">
        <f t="shared" si="68"/>
        <v>NA</v>
      </c>
      <c r="Q1425" s="298" t="s">
        <v>848</v>
      </c>
      <c r="R1425" s="299" t="s">
        <v>849</v>
      </c>
      <c r="S1425" s="299" t="s">
        <v>832</v>
      </c>
      <c r="T1425" s="299" t="s">
        <v>832</v>
      </c>
      <c r="U1425" s="299" t="s">
        <v>832</v>
      </c>
      <c r="V1425" s="283" t="s">
        <v>809</v>
      </c>
      <c r="W1425" s="284" t="s">
        <v>809</v>
      </c>
      <c r="X1425" s="284" t="s">
        <v>809</v>
      </c>
      <c r="Y1425" s="257"/>
    </row>
    <row r="1426" spans="1:25" ht="12.75" customHeight="1" x14ac:dyDescent="0.2">
      <c r="A1426" s="229" t="s">
        <v>705</v>
      </c>
      <c r="B1426" s="247"/>
      <c r="C1426" s="280">
        <v>1413</v>
      </c>
      <c r="D1426" s="249" t="s">
        <v>3685</v>
      </c>
      <c r="E1426" s="249" t="s">
        <v>3686</v>
      </c>
      <c r="F1426" s="249" t="s">
        <v>855</v>
      </c>
      <c r="G1426" s="297" t="s">
        <v>707</v>
      </c>
      <c r="H1426" s="250">
        <v>0</v>
      </c>
      <c r="I1426" s="250"/>
      <c r="J1426" s="250">
        <v>0</v>
      </c>
      <c r="K1426" s="250"/>
      <c r="L1426" s="250">
        <v>0</v>
      </c>
      <c r="M1426" s="251" t="str">
        <f t="shared" si="66"/>
        <v>NA</v>
      </c>
      <c r="N1426" s="251" t="str">
        <f t="shared" si="67"/>
        <v>NA</v>
      </c>
      <c r="O1426" s="250">
        <v>0</v>
      </c>
      <c r="P1426" s="251" t="str">
        <f t="shared" si="68"/>
        <v>NA</v>
      </c>
      <c r="Q1426" s="298" t="s">
        <v>848</v>
      </c>
      <c r="R1426" s="299" t="s">
        <v>849</v>
      </c>
      <c r="S1426" s="299" t="s">
        <v>832</v>
      </c>
      <c r="T1426" s="299" t="s">
        <v>832</v>
      </c>
      <c r="U1426" s="299" t="s">
        <v>832</v>
      </c>
      <c r="V1426" s="299" t="s">
        <v>832</v>
      </c>
      <c r="W1426" s="299" t="s">
        <v>832</v>
      </c>
      <c r="X1426" s="299" t="s">
        <v>832</v>
      </c>
      <c r="Y1426" s="257"/>
    </row>
    <row r="1427" spans="1:25" ht="12.75" customHeight="1" x14ac:dyDescent="0.2">
      <c r="A1427" s="229" t="s">
        <v>705</v>
      </c>
      <c r="B1427" s="247"/>
      <c r="C1427" s="280">
        <v>1414</v>
      </c>
      <c r="D1427" s="249" t="s">
        <v>3687</v>
      </c>
      <c r="E1427" s="249" t="s">
        <v>3688</v>
      </c>
      <c r="F1427" s="249" t="s">
        <v>877</v>
      </c>
      <c r="G1427" s="281" t="s">
        <v>813</v>
      </c>
      <c r="H1427" s="250">
        <v>137646.60999999999</v>
      </c>
      <c r="I1427" s="250"/>
      <c r="J1427" s="250">
        <v>131857.71789999999</v>
      </c>
      <c r="K1427" s="250"/>
      <c r="L1427" s="250">
        <v>137654.17000000001</v>
      </c>
      <c r="M1427" s="251">
        <f t="shared" si="66"/>
        <v>4.2056190849887244E-2</v>
      </c>
      <c r="N1427" s="251">
        <f t="shared" si="67"/>
        <v>4.3959900052236718E-2</v>
      </c>
      <c r="O1427" s="250">
        <v>146609.37</v>
      </c>
      <c r="P1427" s="251">
        <f t="shared" si="68"/>
        <v>6.505578436163599E-2</v>
      </c>
      <c r="Q1427" s="251" t="s">
        <v>805</v>
      </c>
      <c r="R1427" s="258"/>
      <c r="S1427" s="258" t="s">
        <v>806</v>
      </c>
      <c r="T1427" s="258" t="s">
        <v>807</v>
      </c>
      <c r="U1427" s="282" t="s">
        <v>823</v>
      </c>
      <c r="V1427" s="285">
        <v>824</v>
      </c>
      <c r="W1427" s="286" t="s">
        <v>816</v>
      </c>
      <c r="X1427" s="286" t="s">
        <v>824</v>
      </c>
      <c r="Y1427" s="257"/>
    </row>
    <row r="1428" spans="1:25" ht="12.75" customHeight="1" x14ac:dyDescent="0.2">
      <c r="A1428" s="229" t="s">
        <v>705</v>
      </c>
      <c r="B1428" s="247"/>
      <c r="C1428" s="280">
        <v>1415</v>
      </c>
      <c r="D1428" s="249" t="s">
        <v>3689</v>
      </c>
      <c r="E1428" s="249" t="s">
        <v>3690</v>
      </c>
      <c r="F1428" s="249" t="s">
        <v>877</v>
      </c>
      <c r="G1428" s="281" t="s">
        <v>813</v>
      </c>
      <c r="H1428" s="250">
        <v>24273.84</v>
      </c>
      <c r="I1428" s="250"/>
      <c r="J1428" s="250">
        <v>25291.207600000002</v>
      </c>
      <c r="K1428" s="250"/>
      <c r="L1428" s="250">
        <v>16704.04</v>
      </c>
      <c r="M1428" s="251">
        <f t="shared" si="66"/>
        <v>4.1912099610115307E-2</v>
      </c>
      <c r="N1428" s="251">
        <f t="shared" si="67"/>
        <v>0.33953173513154034</v>
      </c>
      <c r="O1428" s="250">
        <v>17116.370000000003</v>
      </c>
      <c r="P1428" s="251">
        <f t="shared" si="68"/>
        <v>2.4684447594713717E-2</v>
      </c>
      <c r="Q1428" s="251" t="s">
        <v>805</v>
      </c>
      <c r="R1428" s="258"/>
      <c r="S1428" s="258" t="s">
        <v>806</v>
      </c>
      <c r="T1428" s="258" t="s">
        <v>807</v>
      </c>
      <c r="U1428" s="282" t="s">
        <v>814</v>
      </c>
      <c r="V1428" s="285">
        <v>99</v>
      </c>
      <c r="W1428" s="286" t="s">
        <v>815</v>
      </c>
      <c r="X1428" s="286" t="s">
        <v>816</v>
      </c>
      <c r="Y1428" s="257"/>
    </row>
    <row r="1429" spans="1:25" ht="12.75" customHeight="1" x14ac:dyDescent="0.2">
      <c r="A1429" s="229" t="s">
        <v>705</v>
      </c>
      <c r="B1429" s="247"/>
      <c r="C1429" s="280">
        <v>1416</v>
      </c>
      <c r="D1429" s="249" t="s">
        <v>3691</v>
      </c>
      <c r="E1429" s="249" t="s">
        <v>3692</v>
      </c>
      <c r="F1429" s="249" t="s">
        <v>858</v>
      </c>
      <c r="G1429" s="281" t="s">
        <v>813</v>
      </c>
      <c r="H1429" s="250">
        <v>21093.93</v>
      </c>
      <c r="I1429" s="250"/>
      <c r="J1429" s="250">
        <v>20206.788200000003</v>
      </c>
      <c r="K1429" s="250"/>
      <c r="L1429" s="250">
        <v>20659.8</v>
      </c>
      <c r="M1429" s="251">
        <f t="shared" si="66"/>
        <v>4.2056733856611718E-2</v>
      </c>
      <c r="N1429" s="251">
        <f t="shared" si="67"/>
        <v>2.2418792908414635E-2</v>
      </c>
      <c r="O1429" s="250">
        <v>21579.81</v>
      </c>
      <c r="P1429" s="251">
        <f t="shared" si="68"/>
        <v>4.4531408822931592E-2</v>
      </c>
      <c r="Q1429" s="251" t="s">
        <v>805</v>
      </c>
      <c r="R1429" s="258"/>
      <c r="S1429" s="258" t="s">
        <v>806</v>
      </c>
      <c r="T1429" s="258" t="s">
        <v>807</v>
      </c>
      <c r="U1429" s="282" t="s">
        <v>814</v>
      </c>
      <c r="V1429" s="285">
        <v>45</v>
      </c>
      <c r="W1429" s="286" t="s">
        <v>816</v>
      </c>
      <c r="X1429" s="286" t="s">
        <v>816</v>
      </c>
      <c r="Y1429" s="257"/>
    </row>
    <row r="1430" spans="1:25" ht="12.75" customHeight="1" x14ac:dyDescent="0.2">
      <c r="A1430" s="229" t="s">
        <v>705</v>
      </c>
      <c r="B1430" s="247"/>
      <c r="C1430" s="280">
        <v>1417</v>
      </c>
      <c r="D1430" s="249" t="s">
        <v>3693</v>
      </c>
      <c r="E1430" s="249" t="s">
        <v>3694</v>
      </c>
      <c r="F1430" s="249" t="s">
        <v>1374</v>
      </c>
      <c r="G1430" s="281" t="s">
        <v>813</v>
      </c>
      <c r="H1430" s="250">
        <v>39616.9</v>
      </c>
      <c r="I1430" s="250"/>
      <c r="J1430" s="250">
        <v>34064.467400000001</v>
      </c>
      <c r="K1430" s="250"/>
      <c r="L1430" s="250">
        <v>41703.380000000005</v>
      </c>
      <c r="M1430" s="251">
        <f t="shared" si="66"/>
        <v>0.14015313161807208</v>
      </c>
      <c r="N1430" s="251">
        <f t="shared" si="67"/>
        <v>0.2242487020360695</v>
      </c>
      <c r="O1430" s="250">
        <v>43480.19</v>
      </c>
      <c r="P1430" s="251">
        <f t="shared" si="68"/>
        <v>4.2605899090193591E-2</v>
      </c>
      <c r="Q1430" s="251" t="s">
        <v>805</v>
      </c>
      <c r="R1430" s="258"/>
      <c r="S1430" s="258" t="s">
        <v>806</v>
      </c>
      <c r="T1430" s="258" t="s">
        <v>807</v>
      </c>
      <c r="U1430" s="282" t="s">
        <v>823</v>
      </c>
      <c r="V1430" s="285">
        <v>824</v>
      </c>
      <c r="W1430" s="286" t="s">
        <v>816</v>
      </c>
      <c r="X1430" s="286" t="s">
        <v>824</v>
      </c>
      <c r="Y1430" s="257"/>
    </row>
    <row r="1431" spans="1:25" ht="12.75" customHeight="1" x14ac:dyDescent="0.2">
      <c r="A1431" s="229" t="s">
        <v>705</v>
      </c>
      <c r="B1431" s="247"/>
      <c r="C1431" s="280">
        <v>1418</v>
      </c>
      <c r="D1431" s="249" t="s">
        <v>3695</v>
      </c>
      <c r="E1431" s="249" t="s">
        <v>3696</v>
      </c>
      <c r="F1431" s="249" t="s">
        <v>812</v>
      </c>
      <c r="G1431" s="281" t="s">
        <v>813</v>
      </c>
      <c r="H1431" s="250">
        <v>141526.88</v>
      </c>
      <c r="I1431" s="250"/>
      <c r="J1431" s="250">
        <v>135574.8186</v>
      </c>
      <c r="K1431" s="250"/>
      <c r="L1431" s="250">
        <v>223067.46</v>
      </c>
      <c r="M1431" s="251">
        <f t="shared" si="66"/>
        <v>4.2056048999313811E-2</v>
      </c>
      <c r="N1431" s="251">
        <f t="shared" si="67"/>
        <v>0.64534581202825225</v>
      </c>
      <c r="O1431" s="250">
        <v>234026.16999999998</v>
      </c>
      <c r="P1431" s="251">
        <f t="shared" si="68"/>
        <v>4.9127335739600889E-2</v>
      </c>
      <c r="Q1431" s="251" t="s">
        <v>805</v>
      </c>
      <c r="R1431" s="258"/>
      <c r="S1431" s="258" t="s">
        <v>806</v>
      </c>
      <c r="T1431" s="258" t="s">
        <v>807</v>
      </c>
      <c r="U1431" s="282" t="s">
        <v>823</v>
      </c>
      <c r="V1431" s="285">
        <v>824</v>
      </c>
      <c r="W1431" s="286" t="s">
        <v>815</v>
      </c>
      <c r="X1431" s="286" t="s">
        <v>816</v>
      </c>
      <c r="Y1431" s="257"/>
    </row>
    <row r="1432" spans="1:25" ht="12.75" customHeight="1" x14ac:dyDescent="0.2">
      <c r="A1432" s="229" t="s">
        <v>705</v>
      </c>
      <c r="B1432" s="247"/>
      <c r="C1432" s="280">
        <v>1419</v>
      </c>
      <c r="D1432" s="249" t="s">
        <v>3697</v>
      </c>
      <c r="E1432" s="249" t="s">
        <v>3698</v>
      </c>
      <c r="F1432" s="249" t="s">
        <v>847</v>
      </c>
      <c r="G1432" s="297" t="s">
        <v>707</v>
      </c>
      <c r="H1432" s="250">
        <v>0</v>
      </c>
      <c r="I1432" s="250"/>
      <c r="J1432" s="250">
        <v>0</v>
      </c>
      <c r="K1432" s="250"/>
      <c r="L1432" s="250">
        <v>0</v>
      </c>
      <c r="M1432" s="251" t="str">
        <f t="shared" si="66"/>
        <v>NA</v>
      </c>
      <c r="N1432" s="251" t="str">
        <f t="shared" si="67"/>
        <v>NA</v>
      </c>
      <c r="O1432" s="250">
        <v>0</v>
      </c>
      <c r="P1432" s="251" t="str">
        <f t="shared" si="68"/>
        <v>NA</v>
      </c>
      <c r="Q1432" s="298" t="s">
        <v>848</v>
      </c>
      <c r="R1432" s="299" t="s">
        <v>849</v>
      </c>
      <c r="S1432" s="299" t="s">
        <v>832</v>
      </c>
      <c r="T1432" s="299" t="s">
        <v>832</v>
      </c>
      <c r="U1432" s="299" t="s">
        <v>832</v>
      </c>
      <c r="V1432" s="299" t="s">
        <v>832</v>
      </c>
      <c r="W1432" s="299" t="s">
        <v>832</v>
      </c>
      <c r="X1432" s="299" t="s">
        <v>832</v>
      </c>
      <c r="Y1432" s="257"/>
    </row>
    <row r="1433" spans="1:25" ht="12.75" customHeight="1" x14ac:dyDescent="0.2">
      <c r="A1433" s="229" t="s">
        <v>705</v>
      </c>
      <c r="B1433" s="247"/>
      <c r="C1433" s="280">
        <v>1420</v>
      </c>
      <c r="D1433" s="249" t="s">
        <v>3699</v>
      </c>
      <c r="E1433" s="249" t="s">
        <v>3698</v>
      </c>
      <c r="F1433" s="249" t="s">
        <v>880</v>
      </c>
      <c r="G1433" s="281" t="s">
        <v>813</v>
      </c>
      <c r="H1433" s="250">
        <v>24131.120000000003</v>
      </c>
      <c r="I1433" s="250"/>
      <c r="J1433" s="250">
        <v>23404.4532</v>
      </c>
      <c r="K1433" s="250"/>
      <c r="L1433" s="250">
        <v>36269.599999999999</v>
      </c>
      <c r="M1433" s="251">
        <f t="shared" si="66"/>
        <v>3.0113264531443324E-2</v>
      </c>
      <c r="N1433" s="251">
        <f t="shared" si="67"/>
        <v>0.54968798843802935</v>
      </c>
      <c r="O1433" s="250">
        <v>38182.32</v>
      </c>
      <c r="P1433" s="251">
        <f t="shared" si="68"/>
        <v>5.2736175750490805E-2</v>
      </c>
      <c r="Q1433" s="251" t="s">
        <v>805</v>
      </c>
      <c r="R1433" s="258"/>
      <c r="S1433" s="258" t="s">
        <v>806</v>
      </c>
      <c r="T1433" s="258" t="s">
        <v>807</v>
      </c>
      <c r="U1433" s="282" t="s">
        <v>823</v>
      </c>
      <c r="V1433" s="285">
        <v>826</v>
      </c>
      <c r="W1433" s="286" t="s">
        <v>824</v>
      </c>
      <c r="X1433" s="286" t="s">
        <v>824</v>
      </c>
      <c r="Y1433" s="257"/>
    </row>
    <row r="1434" spans="1:25" ht="12.75" customHeight="1" x14ac:dyDescent="0.2">
      <c r="A1434" s="229" t="s">
        <v>705</v>
      </c>
      <c r="B1434" s="247"/>
      <c r="C1434" s="280">
        <v>1421</v>
      </c>
      <c r="D1434" s="249" t="s">
        <v>3700</v>
      </c>
      <c r="E1434" s="249" t="s">
        <v>3701</v>
      </c>
      <c r="F1434" s="249" t="s">
        <v>837</v>
      </c>
      <c r="G1434" s="281" t="s">
        <v>813</v>
      </c>
      <c r="H1434" s="250">
        <v>155073.9</v>
      </c>
      <c r="I1434" s="250"/>
      <c r="J1434" s="250">
        <v>209343.57390000002</v>
      </c>
      <c r="K1434" s="250"/>
      <c r="L1434" s="250">
        <v>218439.05000000002</v>
      </c>
      <c r="M1434" s="251">
        <f t="shared" si="66"/>
        <v>0.3499600764538715</v>
      </c>
      <c r="N1434" s="251">
        <f t="shared" si="67"/>
        <v>4.3447601139859966E-2</v>
      </c>
      <c r="O1434" s="250">
        <v>232531.57</v>
      </c>
      <c r="P1434" s="251">
        <f t="shared" si="68"/>
        <v>6.4514655232203164E-2</v>
      </c>
      <c r="Q1434" s="251" t="s">
        <v>805</v>
      </c>
      <c r="R1434" s="258"/>
      <c r="S1434" s="258" t="s">
        <v>806</v>
      </c>
      <c r="T1434" s="258" t="s">
        <v>807</v>
      </c>
      <c r="U1434" s="282" t="s">
        <v>814</v>
      </c>
      <c r="V1434" s="283" t="s">
        <v>809</v>
      </c>
      <c r="W1434" s="284" t="s">
        <v>809</v>
      </c>
      <c r="X1434" s="284" t="s">
        <v>809</v>
      </c>
      <c r="Y1434" s="257"/>
    </row>
    <row r="1435" spans="1:25" ht="12.75" customHeight="1" x14ac:dyDescent="0.2">
      <c r="A1435" s="229" t="s">
        <v>705</v>
      </c>
      <c r="B1435" s="247"/>
      <c r="C1435" s="280">
        <v>1422</v>
      </c>
      <c r="D1435" s="249" t="s">
        <v>3702</v>
      </c>
      <c r="E1435" s="249" t="s">
        <v>3703</v>
      </c>
      <c r="F1435" s="249" t="s">
        <v>1860</v>
      </c>
      <c r="G1435" s="281" t="s">
        <v>813</v>
      </c>
      <c r="H1435" s="250">
        <v>400927.58</v>
      </c>
      <c r="I1435" s="250"/>
      <c r="J1435" s="250">
        <v>203620.7188</v>
      </c>
      <c r="K1435" s="250"/>
      <c r="L1435" s="250">
        <v>250390.74000000005</v>
      </c>
      <c r="M1435" s="251">
        <f t="shared" si="66"/>
        <v>0.49212593755710199</v>
      </c>
      <c r="N1435" s="251">
        <f t="shared" si="67"/>
        <v>0.22969185786019358</v>
      </c>
      <c r="O1435" s="250">
        <v>261162.2</v>
      </c>
      <c r="P1435" s="251">
        <f t="shared" si="68"/>
        <v>4.3018603643249588E-2</v>
      </c>
      <c r="Q1435" s="251" t="s">
        <v>805</v>
      </c>
      <c r="R1435" s="258"/>
      <c r="S1435" s="258" t="s">
        <v>806</v>
      </c>
      <c r="T1435" s="258" t="s">
        <v>807</v>
      </c>
      <c r="U1435" s="282" t="s">
        <v>823</v>
      </c>
      <c r="V1435" s="285">
        <v>824</v>
      </c>
      <c r="W1435" s="286" t="s">
        <v>912</v>
      </c>
      <c r="X1435" s="286" t="s">
        <v>815</v>
      </c>
      <c r="Y1435" s="257"/>
    </row>
    <row r="1436" spans="1:25" ht="12.75" customHeight="1" x14ac:dyDescent="0.2">
      <c r="A1436" s="229" t="s">
        <v>705</v>
      </c>
      <c r="B1436" s="247"/>
      <c r="C1436" s="280">
        <v>1423</v>
      </c>
      <c r="D1436" s="249" t="s">
        <v>3704</v>
      </c>
      <c r="E1436" s="249" t="s">
        <v>3705</v>
      </c>
      <c r="F1436" s="249" t="s">
        <v>830</v>
      </c>
      <c r="G1436" s="297" t="s">
        <v>707</v>
      </c>
      <c r="H1436" s="250">
        <v>0</v>
      </c>
      <c r="I1436" s="250"/>
      <c r="J1436" s="250">
        <v>0</v>
      </c>
      <c r="K1436" s="250"/>
      <c r="L1436" s="250">
        <v>0</v>
      </c>
      <c r="M1436" s="251" t="str">
        <f t="shared" si="66"/>
        <v>NA</v>
      </c>
      <c r="N1436" s="251" t="str">
        <f t="shared" si="67"/>
        <v>NA</v>
      </c>
      <c r="O1436" s="250">
        <v>0</v>
      </c>
      <c r="P1436" s="251" t="str">
        <f t="shared" si="68"/>
        <v>NA</v>
      </c>
      <c r="Q1436" s="298" t="s">
        <v>848</v>
      </c>
      <c r="R1436" s="299" t="s">
        <v>849</v>
      </c>
      <c r="S1436" s="299" t="s">
        <v>832</v>
      </c>
      <c r="T1436" s="299" t="s">
        <v>832</v>
      </c>
      <c r="U1436" s="299" t="s">
        <v>832</v>
      </c>
      <c r="V1436" s="299" t="s">
        <v>832</v>
      </c>
      <c r="W1436" s="299" t="s">
        <v>832</v>
      </c>
      <c r="X1436" s="299" t="s">
        <v>832</v>
      </c>
      <c r="Y1436" s="257"/>
    </row>
    <row r="1437" spans="1:25" ht="12.75" customHeight="1" x14ac:dyDescent="0.2">
      <c r="A1437" s="229" t="s">
        <v>705</v>
      </c>
      <c r="B1437" s="247"/>
      <c r="C1437" s="280">
        <v>1424</v>
      </c>
      <c r="D1437" s="249" t="s">
        <v>3706</v>
      </c>
      <c r="E1437" s="249" t="s">
        <v>3707</v>
      </c>
      <c r="F1437" s="249" t="s">
        <v>855</v>
      </c>
      <c r="G1437" s="297" t="s">
        <v>707</v>
      </c>
      <c r="H1437" s="250">
        <v>0</v>
      </c>
      <c r="I1437" s="250"/>
      <c r="J1437" s="250">
        <v>0</v>
      </c>
      <c r="K1437" s="250"/>
      <c r="L1437" s="250">
        <v>0</v>
      </c>
      <c r="M1437" s="251" t="str">
        <f t="shared" si="66"/>
        <v>NA</v>
      </c>
      <c r="N1437" s="251" t="str">
        <f t="shared" si="67"/>
        <v>NA</v>
      </c>
      <c r="O1437" s="250">
        <v>0</v>
      </c>
      <c r="P1437" s="251" t="str">
        <f t="shared" si="68"/>
        <v>NA</v>
      </c>
      <c r="Q1437" s="298" t="s">
        <v>848</v>
      </c>
      <c r="R1437" s="299" t="s">
        <v>849</v>
      </c>
      <c r="S1437" s="299" t="s">
        <v>832</v>
      </c>
      <c r="T1437" s="299" t="s">
        <v>832</v>
      </c>
      <c r="U1437" s="299" t="s">
        <v>832</v>
      </c>
      <c r="V1437" s="299" t="s">
        <v>832</v>
      </c>
      <c r="W1437" s="299" t="s">
        <v>832</v>
      </c>
      <c r="X1437" s="299" t="s">
        <v>832</v>
      </c>
      <c r="Y1437" s="257"/>
    </row>
    <row r="1438" spans="1:25" ht="12.75" customHeight="1" x14ac:dyDescent="0.2">
      <c r="A1438" s="229" t="s">
        <v>705</v>
      </c>
      <c r="B1438" s="247"/>
      <c r="C1438" s="280">
        <v>1425</v>
      </c>
      <c r="D1438" s="249" t="s">
        <v>3708</v>
      </c>
      <c r="E1438" s="249" t="s">
        <v>3709</v>
      </c>
      <c r="F1438" s="249" t="s">
        <v>803</v>
      </c>
      <c r="G1438" s="281" t="s">
        <v>804</v>
      </c>
      <c r="H1438" s="250">
        <v>57221.320000000007</v>
      </c>
      <c r="I1438" s="250"/>
      <c r="J1438" s="250">
        <v>56559.829300000005</v>
      </c>
      <c r="K1438" s="250"/>
      <c r="L1438" s="250">
        <v>91325.32</v>
      </c>
      <c r="M1438" s="251">
        <f t="shared" si="66"/>
        <v>1.1560213920266118E-2</v>
      </c>
      <c r="N1438" s="251">
        <f t="shared" si="67"/>
        <v>0.61466753224447934</v>
      </c>
      <c r="O1438" s="250">
        <v>101304.83</v>
      </c>
      <c r="P1438" s="251">
        <f t="shared" si="68"/>
        <v>0.10927429545278346</v>
      </c>
      <c r="Q1438" s="251" t="s">
        <v>805</v>
      </c>
      <c r="R1438" s="258"/>
      <c r="S1438" s="258" t="s">
        <v>806</v>
      </c>
      <c r="T1438" s="258" t="s">
        <v>807</v>
      </c>
      <c r="U1438" s="282" t="s">
        <v>1103</v>
      </c>
      <c r="V1438" s="285">
        <v>824</v>
      </c>
      <c r="W1438" s="286" t="s">
        <v>874</v>
      </c>
      <c r="X1438" s="286" t="s">
        <v>816</v>
      </c>
      <c r="Y1438" s="257"/>
    </row>
    <row r="1439" spans="1:25" ht="12.75" customHeight="1" x14ac:dyDescent="0.2">
      <c r="A1439" s="229" t="s">
        <v>705</v>
      </c>
      <c r="B1439" s="247"/>
      <c r="C1439" s="280">
        <v>1426</v>
      </c>
      <c r="D1439" s="249" t="s">
        <v>3710</v>
      </c>
      <c r="E1439" s="249" t="s">
        <v>3711</v>
      </c>
      <c r="F1439" s="249" t="s">
        <v>877</v>
      </c>
      <c r="G1439" s="281" t="s">
        <v>813</v>
      </c>
      <c r="H1439" s="250">
        <v>69848.34</v>
      </c>
      <c r="I1439" s="250"/>
      <c r="J1439" s="250">
        <v>86207.377900000007</v>
      </c>
      <c r="K1439" s="250"/>
      <c r="L1439" s="250">
        <v>89993.41</v>
      </c>
      <c r="M1439" s="251">
        <f t="shared" si="66"/>
        <v>0.23420796972411959</v>
      </c>
      <c r="N1439" s="251">
        <f t="shared" si="67"/>
        <v>4.3917727139221992E-2</v>
      </c>
      <c r="O1439" s="250">
        <v>96574.49</v>
      </c>
      <c r="P1439" s="251">
        <f t="shared" si="68"/>
        <v>7.31284657398803E-2</v>
      </c>
      <c r="Q1439" s="251" t="s">
        <v>805</v>
      </c>
      <c r="R1439" s="258"/>
      <c r="S1439" s="258" t="s">
        <v>806</v>
      </c>
      <c r="T1439" s="258" t="s">
        <v>807</v>
      </c>
      <c r="U1439" s="282" t="s">
        <v>814</v>
      </c>
      <c r="V1439" s="285">
        <v>685</v>
      </c>
      <c r="W1439" s="286" t="s">
        <v>815</v>
      </c>
      <c r="X1439" s="286" t="s">
        <v>824</v>
      </c>
      <c r="Y1439" s="257"/>
    </row>
    <row r="1440" spans="1:25" ht="12.75" customHeight="1" x14ac:dyDescent="0.2">
      <c r="A1440" s="229" t="s">
        <v>705</v>
      </c>
      <c r="B1440" s="247"/>
      <c r="C1440" s="280">
        <v>1427</v>
      </c>
      <c r="D1440" s="249" t="s">
        <v>3712</v>
      </c>
      <c r="E1440" s="249" t="s">
        <v>3713</v>
      </c>
      <c r="F1440" s="249" t="s">
        <v>907</v>
      </c>
      <c r="G1440" s="281" t="s">
        <v>813</v>
      </c>
      <c r="H1440" s="250">
        <v>18004.39</v>
      </c>
      <c r="I1440" s="250"/>
      <c r="J1440" s="250">
        <v>17247.1999</v>
      </c>
      <c r="K1440" s="250"/>
      <c r="L1440" s="250">
        <v>18004.670000000002</v>
      </c>
      <c r="M1440" s="251">
        <f t="shared" si="66"/>
        <v>4.2055859709770771E-2</v>
      </c>
      <c r="N1440" s="251">
        <f t="shared" si="67"/>
        <v>4.3918439189656655E-2</v>
      </c>
      <c r="O1440" s="250">
        <v>19604.870000000003</v>
      </c>
      <c r="P1440" s="251">
        <f t="shared" si="68"/>
        <v>8.887694137132203E-2</v>
      </c>
      <c r="Q1440" s="251" t="s">
        <v>805</v>
      </c>
      <c r="R1440" s="258"/>
      <c r="S1440" s="258" t="s">
        <v>806</v>
      </c>
      <c r="T1440" s="299" t="s">
        <v>809</v>
      </c>
      <c r="U1440" s="282" t="s">
        <v>823</v>
      </c>
      <c r="V1440" s="285">
        <v>824</v>
      </c>
      <c r="W1440" s="286" t="s">
        <v>815</v>
      </c>
      <c r="X1440" s="286" t="s">
        <v>824</v>
      </c>
      <c r="Y1440" s="257"/>
    </row>
    <row r="1441" spans="1:25" ht="12.75" customHeight="1" x14ac:dyDescent="0.2">
      <c r="A1441" s="229" t="s">
        <v>705</v>
      </c>
      <c r="B1441" s="247"/>
      <c r="C1441" s="280">
        <v>1428</v>
      </c>
      <c r="D1441" s="249" t="s">
        <v>3714</v>
      </c>
      <c r="E1441" s="249" t="s">
        <v>3713</v>
      </c>
      <c r="F1441" s="249" t="s">
        <v>886</v>
      </c>
      <c r="G1441" s="281" t="s">
        <v>813</v>
      </c>
      <c r="H1441" s="250">
        <v>191424.43</v>
      </c>
      <c r="I1441" s="250"/>
      <c r="J1441" s="250">
        <v>183373.87059999999</v>
      </c>
      <c r="K1441" s="250"/>
      <c r="L1441" s="250">
        <v>214859.31</v>
      </c>
      <c r="M1441" s="251">
        <f t="shared" si="66"/>
        <v>4.2056070899623411E-2</v>
      </c>
      <c r="N1441" s="251">
        <f t="shared" si="67"/>
        <v>0.17170079519497258</v>
      </c>
      <c r="O1441" s="250">
        <v>226960.87</v>
      </c>
      <c r="P1441" s="251">
        <f t="shared" si="68"/>
        <v>5.6323181899820857E-2</v>
      </c>
      <c r="Q1441" s="251" t="s">
        <v>805</v>
      </c>
      <c r="R1441" s="258"/>
      <c r="S1441" s="258" t="s">
        <v>806</v>
      </c>
      <c r="T1441" s="258" t="s">
        <v>807</v>
      </c>
      <c r="U1441" s="282" t="s">
        <v>823</v>
      </c>
      <c r="V1441" s="285">
        <v>824</v>
      </c>
      <c r="W1441" s="286" t="s">
        <v>824</v>
      </c>
      <c r="X1441" s="286" t="s">
        <v>824</v>
      </c>
      <c r="Y1441" s="257"/>
    </row>
    <row r="1442" spans="1:25" ht="12.75" customHeight="1" x14ac:dyDescent="0.2">
      <c r="A1442" s="229" t="s">
        <v>705</v>
      </c>
      <c r="B1442" s="247"/>
      <c r="C1442" s="280">
        <v>1429</v>
      </c>
      <c r="D1442" s="249" t="s">
        <v>3715</v>
      </c>
      <c r="E1442" s="249" t="s">
        <v>3716</v>
      </c>
      <c r="F1442" s="249" t="s">
        <v>877</v>
      </c>
      <c r="G1442" s="281" t="s">
        <v>813</v>
      </c>
      <c r="H1442" s="250">
        <v>30677.32</v>
      </c>
      <c r="I1442" s="250"/>
      <c r="J1442" s="250">
        <v>29387.1597</v>
      </c>
      <c r="K1442" s="250"/>
      <c r="L1442" s="250">
        <v>30857.39</v>
      </c>
      <c r="M1442" s="251">
        <f t="shared" si="66"/>
        <v>4.205583473393372E-2</v>
      </c>
      <c r="N1442" s="251">
        <f t="shared" si="67"/>
        <v>5.0029683542366948E-2</v>
      </c>
      <c r="O1442" s="250">
        <v>32290.75</v>
      </c>
      <c r="P1442" s="251">
        <f t="shared" si="68"/>
        <v>4.6451109442503094E-2</v>
      </c>
      <c r="Q1442" s="251" t="s">
        <v>805</v>
      </c>
      <c r="R1442" s="258"/>
      <c r="S1442" s="258" t="s">
        <v>806</v>
      </c>
      <c r="T1442" s="258" t="s">
        <v>807</v>
      </c>
      <c r="U1442" s="282" t="s">
        <v>814</v>
      </c>
      <c r="V1442" s="285">
        <v>92</v>
      </c>
      <c r="W1442" s="286" t="s">
        <v>815</v>
      </c>
      <c r="X1442" s="286" t="s">
        <v>816</v>
      </c>
      <c r="Y1442" s="257"/>
    </row>
    <row r="1443" spans="1:25" ht="12.75" customHeight="1" x14ac:dyDescent="0.2">
      <c r="A1443" s="229" t="s">
        <v>705</v>
      </c>
      <c r="B1443" s="247"/>
      <c r="C1443" s="280">
        <v>1430</v>
      </c>
      <c r="D1443" s="249" t="s">
        <v>3717</v>
      </c>
      <c r="E1443" s="249" t="s">
        <v>3718</v>
      </c>
      <c r="F1443" s="249" t="s">
        <v>2512</v>
      </c>
      <c r="G1443" s="297" t="s">
        <v>707</v>
      </c>
      <c r="H1443" s="250">
        <v>0</v>
      </c>
      <c r="I1443" s="250"/>
      <c r="J1443" s="250">
        <v>0</v>
      </c>
      <c r="K1443" s="250"/>
      <c r="L1443" s="250">
        <v>0</v>
      </c>
      <c r="M1443" s="251" t="str">
        <f t="shared" si="66"/>
        <v>NA</v>
      </c>
      <c r="N1443" s="251" t="str">
        <f t="shared" si="67"/>
        <v>NA</v>
      </c>
      <c r="O1443" s="250">
        <v>0</v>
      </c>
      <c r="P1443" s="251" t="str">
        <f t="shared" si="68"/>
        <v>NA</v>
      </c>
      <c r="Q1443" s="298" t="s">
        <v>848</v>
      </c>
      <c r="R1443" s="299" t="s">
        <v>849</v>
      </c>
      <c r="S1443" s="299" t="s">
        <v>832</v>
      </c>
      <c r="T1443" s="299" t="s">
        <v>832</v>
      </c>
      <c r="U1443" s="299" t="s">
        <v>832</v>
      </c>
      <c r="V1443" s="299" t="s">
        <v>832</v>
      </c>
      <c r="W1443" s="299" t="s">
        <v>832</v>
      </c>
      <c r="X1443" s="299" t="s">
        <v>832</v>
      </c>
      <c r="Y1443" s="257"/>
    </row>
    <row r="1444" spans="1:25" ht="12.75" customHeight="1" x14ac:dyDescent="0.2">
      <c r="A1444" s="229" t="s">
        <v>705</v>
      </c>
      <c r="B1444" s="247"/>
      <c r="C1444" s="280">
        <v>1431</v>
      </c>
      <c r="D1444" s="249" t="s">
        <v>3719</v>
      </c>
      <c r="E1444" s="249" t="s">
        <v>3718</v>
      </c>
      <c r="F1444" s="249" t="s">
        <v>997</v>
      </c>
      <c r="G1444" s="281" t="s">
        <v>804</v>
      </c>
      <c r="H1444" s="250">
        <v>23508.47</v>
      </c>
      <c r="I1444" s="250"/>
      <c r="J1444" s="250">
        <v>22519.798900000002</v>
      </c>
      <c r="K1444" s="250"/>
      <c r="L1444" s="250">
        <v>23356.93</v>
      </c>
      <c r="M1444" s="251">
        <f t="shared" si="66"/>
        <v>4.205595259921209E-2</v>
      </c>
      <c r="N1444" s="251">
        <f t="shared" si="67"/>
        <v>3.7173116141814157E-2</v>
      </c>
      <c r="O1444" s="250">
        <v>25069.35</v>
      </c>
      <c r="P1444" s="251">
        <f t="shared" si="68"/>
        <v>7.3315285870189206E-2</v>
      </c>
      <c r="Q1444" s="251" t="s">
        <v>805</v>
      </c>
      <c r="R1444" s="258"/>
      <c r="S1444" s="258" t="s">
        <v>1405</v>
      </c>
      <c r="T1444" s="258" t="s">
        <v>807</v>
      </c>
      <c r="U1444" s="282" t="s">
        <v>808</v>
      </c>
      <c r="V1444" s="283" t="s">
        <v>809</v>
      </c>
      <c r="W1444" s="284" t="s">
        <v>809</v>
      </c>
      <c r="X1444" s="284" t="s">
        <v>809</v>
      </c>
      <c r="Y1444" s="257"/>
    </row>
    <row r="1445" spans="1:25" ht="12.75" customHeight="1" x14ac:dyDescent="0.2">
      <c r="A1445" s="229" t="s">
        <v>705</v>
      </c>
      <c r="B1445" s="247"/>
      <c r="C1445" s="280">
        <v>1432</v>
      </c>
      <c r="D1445" s="249" t="s">
        <v>3720</v>
      </c>
      <c r="E1445" s="249" t="s">
        <v>3721</v>
      </c>
      <c r="F1445" s="249" t="s">
        <v>2512</v>
      </c>
      <c r="G1445" s="297" t="s">
        <v>707</v>
      </c>
      <c r="H1445" s="250">
        <v>0</v>
      </c>
      <c r="I1445" s="250"/>
      <c r="J1445" s="250">
        <v>0</v>
      </c>
      <c r="K1445" s="250"/>
      <c r="L1445" s="250">
        <v>0</v>
      </c>
      <c r="M1445" s="251" t="str">
        <f t="shared" si="66"/>
        <v>NA</v>
      </c>
      <c r="N1445" s="251" t="str">
        <f t="shared" si="67"/>
        <v>NA</v>
      </c>
      <c r="O1445" s="250">
        <v>0</v>
      </c>
      <c r="P1445" s="251" t="str">
        <f t="shared" si="68"/>
        <v>NA</v>
      </c>
      <c r="Q1445" s="298" t="s">
        <v>848</v>
      </c>
      <c r="R1445" s="299" t="s">
        <v>849</v>
      </c>
      <c r="S1445" s="299" t="s">
        <v>832</v>
      </c>
      <c r="T1445" s="299" t="s">
        <v>832</v>
      </c>
      <c r="U1445" s="299" t="s">
        <v>832</v>
      </c>
      <c r="V1445" s="299" t="s">
        <v>832</v>
      </c>
      <c r="W1445" s="299" t="s">
        <v>832</v>
      </c>
      <c r="X1445" s="299" t="s">
        <v>832</v>
      </c>
      <c r="Y1445" s="257"/>
    </row>
    <row r="1446" spans="1:25" ht="12.75" customHeight="1" x14ac:dyDescent="0.2">
      <c r="A1446" s="229" t="s">
        <v>705</v>
      </c>
      <c r="B1446" s="247"/>
      <c r="C1446" s="280">
        <v>1433</v>
      </c>
      <c r="D1446" s="249" t="s">
        <v>3722</v>
      </c>
      <c r="E1446" s="249" t="s">
        <v>3723</v>
      </c>
      <c r="F1446" s="249" t="s">
        <v>877</v>
      </c>
      <c r="G1446" s="281" t="s">
        <v>813</v>
      </c>
      <c r="H1446" s="250">
        <v>146290.94</v>
      </c>
      <c r="I1446" s="250"/>
      <c r="J1446" s="250">
        <v>140138.53520000001</v>
      </c>
      <c r="K1446" s="250"/>
      <c r="L1446" s="250">
        <v>146289.37</v>
      </c>
      <c r="M1446" s="251">
        <f t="shared" si="66"/>
        <v>4.2055952337171319E-2</v>
      </c>
      <c r="N1446" s="251">
        <f t="shared" si="67"/>
        <v>4.3891102409638873E-2</v>
      </c>
      <c r="O1446" s="250">
        <v>153323.14000000001</v>
      </c>
      <c r="P1446" s="251">
        <f t="shared" si="68"/>
        <v>4.8081210548654482E-2</v>
      </c>
      <c r="Q1446" s="251" t="s">
        <v>805</v>
      </c>
      <c r="R1446" s="258"/>
      <c r="S1446" s="258" t="s">
        <v>806</v>
      </c>
      <c r="T1446" s="258" t="s">
        <v>807</v>
      </c>
      <c r="U1446" s="282" t="s">
        <v>814</v>
      </c>
      <c r="V1446" s="285">
        <v>514</v>
      </c>
      <c r="W1446" s="286" t="s">
        <v>824</v>
      </c>
      <c r="X1446" s="286" t="s">
        <v>824</v>
      </c>
      <c r="Y1446" s="257"/>
    </row>
    <row r="1447" spans="1:25" ht="12.75" customHeight="1" x14ac:dyDescent="0.2">
      <c r="A1447" s="229" t="s">
        <v>705</v>
      </c>
      <c r="B1447" s="247"/>
      <c r="C1447" s="280">
        <v>1434</v>
      </c>
      <c r="D1447" s="249" t="s">
        <v>3724</v>
      </c>
      <c r="E1447" s="249" t="s">
        <v>3725</v>
      </c>
      <c r="F1447" s="249" t="s">
        <v>812</v>
      </c>
      <c r="G1447" s="281" t="s">
        <v>813</v>
      </c>
      <c r="H1447" s="250">
        <v>19663.239999999998</v>
      </c>
      <c r="I1447" s="250"/>
      <c r="J1447" s="250">
        <v>18836.282800000001</v>
      </c>
      <c r="K1447" s="250"/>
      <c r="L1447" s="250">
        <v>21598.25</v>
      </c>
      <c r="M1447" s="251">
        <f t="shared" si="66"/>
        <v>4.2055998909640381E-2</v>
      </c>
      <c r="N1447" s="251">
        <f t="shared" si="67"/>
        <v>0.14663016208272256</v>
      </c>
      <c r="O1447" s="250">
        <v>22569.08</v>
      </c>
      <c r="P1447" s="251">
        <f t="shared" si="68"/>
        <v>4.4949475073212029E-2</v>
      </c>
      <c r="Q1447" s="251" t="s">
        <v>805</v>
      </c>
      <c r="R1447" s="258"/>
      <c r="S1447" s="258" t="s">
        <v>806</v>
      </c>
      <c r="T1447" s="258" t="s">
        <v>807</v>
      </c>
      <c r="U1447" s="282" t="s">
        <v>814</v>
      </c>
      <c r="V1447" s="285">
        <v>109</v>
      </c>
      <c r="W1447" s="286" t="s">
        <v>815</v>
      </c>
      <c r="X1447" s="286" t="s">
        <v>816</v>
      </c>
      <c r="Y1447" s="257"/>
    </row>
    <row r="1448" spans="1:25" ht="12.75" customHeight="1" x14ac:dyDescent="0.2">
      <c r="A1448" s="229" t="s">
        <v>705</v>
      </c>
      <c r="B1448" s="247"/>
      <c r="C1448" s="280">
        <v>1435</v>
      </c>
      <c r="D1448" s="249" t="s">
        <v>3726</v>
      </c>
      <c r="E1448" s="249" t="s">
        <v>3727</v>
      </c>
      <c r="F1448" s="249" t="s">
        <v>847</v>
      </c>
      <c r="G1448" s="297" t="s">
        <v>707</v>
      </c>
      <c r="H1448" s="250">
        <v>0</v>
      </c>
      <c r="I1448" s="250"/>
      <c r="J1448" s="250">
        <v>0</v>
      </c>
      <c r="K1448" s="250"/>
      <c r="L1448" s="250">
        <v>0</v>
      </c>
      <c r="M1448" s="251" t="str">
        <f t="shared" si="66"/>
        <v>NA</v>
      </c>
      <c r="N1448" s="251" t="str">
        <f t="shared" si="67"/>
        <v>NA</v>
      </c>
      <c r="O1448" s="250">
        <v>0</v>
      </c>
      <c r="P1448" s="251" t="str">
        <f t="shared" si="68"/>
        <v>NA</v>
      </c>
      <c r="Q1448" s="298" t="s">
        <v>848</v>
      </c>
      <c r="R1448" s="299" t="s">
        <v>849</v>
      </c>
      <c r="S1448" s="299" t="s">
        <v>832</v>
      </c>
      <c r="T1448" s="299" t="s">
        <v>832</v>
      </c>
      <c r="U1448" s="299" t="s">
        <v>832</v>
      </c>
      <c r="V1448" s="299" t="s">
        <v>832</v>
      </c>
      <c r="W1448" s="299" t="s">
        <v>832</v>
      </c>
      <c r="X1448" s="299" t="s">
        <v>832</v>
      </c>
      <c r="Y1448" s="257"/>
    </row>
    <row r="1449" spans="1:25" ht="12.75" customHeight="1" x14ac:dyDescent="0.2">
      <c r="A1449" s="229" t="s">
        <v>705</v>
      </c>
      <c r="B1449" s="247"/>
      <c r="C1449" s="280">
        <v>1436</v>
      </c>
      <c r="D1449" s="249" t="s">
        <v>3728</v>
      </c>
      <c r="E1449" s="249" t="s">
        <v>3729</v>
      </c>
      <c r="F1449" s="249" t="s">
        <v>877</v>
      </c>
      <c r="G1449" s="281" t="s">
        <v>813</v>
      </c>
      <c r="H1449" s="250">
        <v>31207.79</v>
      </c>
      <c r="I1449" s="250"/>
      <c r="J1449" s="250">
        <v>29895.3151</v>
      </c>
      <c r="K1449" s="250"/>
      <c r="L1449" s="250">
        <v>22002.78</v>
      </c>
      <c r="M1449" s="251">
        <f t="shared" si="66"/>
        <v>4.2056002683945291E-2</v>
      </c>
      <c r="N1449" s="251">
        <f t="shared" si="67"/>
        <v>0.26400575051975289</v>
      </c>
      <c r="O1449" s="250">
        <v>23446</v>
      </c>
      <c r="P1449" s="251">
        <f t="shared" si="68"/>
        <v>6.5592620568855453E-2</v>
      </c>
      <c r="Q1449" s="251" t="s">
        <v>805</v>
      </c>
      <c r="R1449" s="258"/>
      <c r="S1449" s="258" t="s">
        <v>806</v>
      </c>
      <c r="T1449" s="258" t="s">
        <v>807</v>
      </c>
      <c r="U1449" s="282" t="s">
        <v>823</v>
      </c>
      <c r="V1449" s="285">
        <v>826</v>
      </c>
      <c r="W1449" s="286" t="s">
        <v>824</v>
      </c>
      <c r="X1449" s="286" t="s">
        <v>816</v>
      </c>
      <c r="Y1449" s="257"/>
    </row>
    <row r="1450" spans="1:25" ht="12.75" customHeight="1" x14ac:dyDescent="0.2">
      <c r="A1450" s="229" t="s">
        <v>705</v>
      </c>
      <c r="B1450" s="247"/>
      <c r="C1450" s="287">
        <v>1437</v>
      </c>
      <c r="D1450" s="288" t="s">
        <v>3730</v>
      </c>
      <c r="E1450" s="288" t="s">
        <v>3731</v>
      </c>
      <c r="F1450" s="288" t="s">
        <v>858</v>
      </c>
      <c r="G1450" s="289" t="s">
        <v>707</v>
      </c>
      <c r="H1450" s="290">
        <v>0</v>
      </c>
      <c r="I1450" s="290"/>
      <c r="J1450" s="290">
        <v>0</v>
      </c>
      <c r="K1450" s="290"/>
      <c r="L1450" s="290">
        <v>0</v>
      </c>
      <c r="M1450" s="291" t="str">
        <f t="shared" si="66"/>
        <v>NA</v>
      </c>
      <c r="N1450" s="291" t="str">
        <f t="shared" si="67"/>
        <v>NA</v>
      </c>
      <c r="O1450" s="290">
        <v>0</v>
      </c>
      <c r="P1450" s="291" t="str">
        <f t="shared" si="68"/>
        <v>NA</v>
      </c>
      <c r="Q1450" s="291" t="s">
        <v>707</v>
      </c>
      <c r="R1450" s="292" t="s">
        <v>831</v>
      </c>
      <c r="S1450" s="293" t="s">
        <v>832</v>
      </c>
      <c r="T1450" s="293" t="s">
        <v>832</v>
      </c>
      <c r="U1450" s="293" t="s">
        <v>832</v>
      </c>
      <c r="V1450" s="294" t="s">
        <v>809</v>
      </c>
      <c r="W1450" s="295" t="s">
        <v>809</v>
      </c>
      <c r="X1450" s="295" t="s">
        <v>809</v>
      </c>
      <c r="Y1450" s="257"/>
    </row>
    <row r="1451" spans="1:25" ht="12.75" customHeight="1" x14ac:dyDescent="0.2">
      <c r="A1451" s="229" t="s">
        <v>705</v>
      </c>
      <c r="B1451" s="247"/>
      <c r="C1451" s="280">
        <v>1438</v>
      </c>
      <c r="D1451" s="249" t="s">
        <v>3732</v>
      </c>
      <c r="E1451" s="249" t="s">
        <v>3733</v>
      </c>
      <c r="F1451" s="249" t="s">
        <v>907</v>
      </c>
      <c r="G1451" s="281" t="s">
        <v>813</v>
      </c>
      <c r="H1451" s="250">
        <v>561714.46</v>
      </c>
      <c r="I1451" s="250"/>
      <c r="J1451" s="250">
        <v>593535.70899999992</v>
      </c>
      <c r="K1451" s="250"/>
      <c r="L1451" s="250">
        <v>494600.9200000001</v>
      </c>
      <c r="M1451" s="251">
        <f t="shared" si="66"/>
        <v>5.6650222249930958E-2</v>
      </c>
      <c r="N1451" s="251">
        <f t="shared" si="67"/>
        <v>0.16668717231299698</v>
      </c>
      <c r="O1451" s="250">
        <v>538572.43000000005</v>
      </c>
      <c r="P1451" s="251">
        <f t="shared" si="68"/>
        <v>8.8903008914742704E-2</v>
      </c>
      <c r="Q1451" s="251" t="s">
        <v>805</v>
      </c>
      <c r="R1451" s="258"/>
      <c r="S1451" s="258" t="s">
        <v>823</v>
      </c>
      <c r="T1451" s="258" t="s">
        <v>807</v>
      </c>
      <c r="U1451" s="282" t="s">
        <v>814</v>
      </c>
      <c r="V1451" s="285">
        <v>250</v>
      </c>
      <c r="W1451" s="286" t="s">
        <v>816</v>
      </c>
      <c r="X1451" s="286" t="s">
        <v>815</v>
      </c>
      <c r="Y1451" s="257"/>
    </row>
    <row r="1452" spans="1:25" ht="12.75" customHeight="1" x14ac:dyDescent="0.2">
      <c r="A1452" s="229" t="s">
        <v>705</v>
      </c>
      <c r="B1452" s="247"/>
      <c r="C1452" s="280">
        <v>1439</v>
      </c>
      <c r="D1452" s="249" t="s">
        <v>3734</v>
      </c>
      <c r="E1452" s="249" t="s">
        <v>3735</v>
      </c>
      <c r="F1452" s="249" t="s">
        <v>907</v>
      </c>
      <c r="G1452" s="281"/>
      <c r="H1452" s="250">
        <v>0</v>
      </c>
      <c r="I1452" s="250"/>
      <c r="J1452" s="250">
        <v>0</v>
      </c>
      <c r="K1452" s="250"/>
      <c r="L1452" s="250">
        <v>0</v>
      </c>
      <c r="M1452" s="251" t="str">
        <f t="shared" si="66"/>
        <v>NA</v>
      </c>
      <c r="N1452" s="251" t="str">
        <f t="shared" si="67"/>
        <v>NA</v>
      </c>
      <c r="O1452" s="250">
        <v>0</v>
      </c>
      <c r="P1452" s="251" t="str">
        <f t="shared" si="68"/>
        <v>NA</v>
      </c>
      <c r="Q1452" s="251" t="s">
        <v>707</v>
      </c>
      <c r="R1452" s="258"/>
      <c r="S1452" s="299" t="s">
        <v>809</v>
      </c>
      <c r="T1452" s="299" t="s">
        <v>809</v>
      </c>
      <c r="U1452" s="299" t="s">
        <v>832</v>
      </c>
      <c r="V1452" s="283" t="s">
        <v>809</v>
      </c>
      <c r="W1452" s="284" t="s">
        <v>809</v>
      </c>
      <c r="X1452" s="284" t="s">
        <v>809</v>
      </c>
      <c r="Y1452" s="257"/>
    </row>
    <row r="1453" spans="1:25" ht="12.75" customHeight="1" x14ac:dyDescent="0.2">
      <c r="A1453" s="229" t="s">
        <v>705</v>
      </c>
      <c r="B1453" s="247"/>
      <c r="C1453" s="280">
        <v>1440</v>
      </c>
      <c r="D1453" s="249" t="s">
        <v>3736</v>
      </c>
      <c r="E1453" s="249" t="s">
        <v>3737</v>
      </c>
      <c r="F1453" s="249" t="s">
        <v>937</v>
      </c>
      <c r="G1453" s="281" t="s">
        <v>813</v>
      </c>
      <c r="H1453" s="250">
        <v>108462.75000000001</v>
      </c>
      <c r="I1453" s="250"/>
      <c r="J1453" s="250">
        <v>145964.34649999999</v>
      </c>
      <c r="K1453" s="250"/>
      <c r="L1453" s="250">
        <v>164412.42000000001</v>
      </c>
      <c r="M1453" s="251">
        <f t="shared" si="66"/>
        <v>0.34575553819168298</v>
      </c>
      <c r="N1453" s="251">
        <f t="shared" si="67"/>
        <v>0.12638753190321056</v>
      </c>
      <c r="O1453" s="250">
        <v>170976.64000000001</v>
      </c>
      <c r="P1453" s="251">
        <f t="shared" si="68"/>
        <v>3.9925329242158233E-2</v>
      </c>
      <c r="Q1453" s="251" t="s">
        <v>805</v>
      </c>
      <c r="R1453" s="258"/>
      <c r="S1453" s="258" t="s">
        <v>806</v>
      </c>
      <c r="T1453" s="258" t="s">
        <v>807</v>
      </c>
      <c r="U1453" s="282" t="s">
        <v>823</v>
      </c>
      <c r="V1453" s="285">
        <v>824</v>
      </c>
      <c r="W1453" s="286" t="s">
        <v>824</v>
      </c>
      <c r="X1453" s="286" t="s">
        <v>824</v>
      </c>
      <c r="Y1453" s="257"/>
    </row>
    <row r="1454" spans="1:25" ht="12.75" customHeight="1" x14ac:dyDescent="0.2">
      <c r="A1454" s="229" t="s">
        <v>705</v>
      </c>
      <c r="B1454" s="247"/>
      <c r="C1454" s="280">
        <v>1441</v>
      </c>
      <c r="D1454" s="249" t="s">
        <v>3738</v>
      </c>
      <c r="E1454" s="249" t="s">
        <v>3739</v>
      </c>
      <c r="F1454" s="249" t="s">
        <v>852</v>
      </c>
      <c r="G1454" s="297" t="s">
        <v>707</v>
      </c>
      <c r="H1454" s="250">
        <v>0</v>
      </c>
      <c r="I1454" s="250"/>
      <c r="J1454" s="250">
        <v>0</v>
      </c>
      <c r="K1454" s="250"/>
      <c r="L1454" s="250">
        <v>0</v>
      </c>
      <c r="M1454" s="251" t="str">
        <f t="shared" si="66"/>
        <v>NA</v>
      </c>
      <c r="N1454" s="251" t="str">
        <f t="shared" si="67"/>
        <v>NA</v>
      </c>
      <c r="O1454" s="250">
        <v>0</v>
      </c>
      <c r="P1454" s="251" t="str">
        <f t="shared" si="68"/>
        <v>NA</v>
      </c>
      <c r="Q1454" s="298" t="s">
        <v>848</v>
      </c>
      <c r="R1454" s="299" t="s">
        <v>849</v>
      </c>
      <c r="S1454" s="299" t="s">
        <v>832</v>
      </c>
      <c r="T1454" s="299" t="s">
        <v>832</v>
      </c>
      <c r="U1454" s="299" t="s">
        <v>832</v>
      </c>
      <c r="V1454" s="299" t="s">
        <v>832</v>
      </c>
      <c r="W1454" s="299" t="s">
        <v>832</v>
      </c>
      <c r="X1454" s="299" t="s">
        <v>832</v>
      </c>
      <c r="Y1454" s="257"/>
    </row>
    <row r="1455" spans="1:25" ht="12.75" customHeight="1" x14ac:dyDescent="0.2">
      <c r="A1455" s="229" t="s">
        <v>705</v>
      </c>
      <c r="B1455" s="247"/>
      <c r="C1455" s="280">
        <v>1442</v>
      </c>
      <c r="D1455" s="249" t="s">
        <v>3740</v>
      </c>
      <c r="E1455" s="249" t="s">
        <v>3741</v>
      </c>
      <c r="F1455" s="249" t="s">
        <v>931</v>
      </c>
      <c r="G1455" s="281" t="s">
        <v>813</v>
      </c>
      <c r="H1455" s="250">
        <v>17933.829999999998</v>
      </c>
      <c r="I1455" s="250"/>
      <c r="J1455" s="250">
        <v>17179.600300000002</v>
      </c>
      <c r="K1455" s="250"/>
      <c r="L1455" s="250">
        <v>27990.400000000001</v>
      </c>
      <c r="M1455" s="251">
        <f t="shared" si="66"/>
        <v>4.2056253460638154E-2</v>
      </c>
      <c r="N1455" s="251">
        <f t="shared" si="67"/>
        <v>0.62928121208966648</v>
      </c>
      <c r="O1455" s="250">
        <v>29158.590000000004</v>
      </c>
      <c r="P1455" s="251">
        <f t="shared" si="68"/>
        <v>4.1735380701955038E-2</v>
      </c>
      <c r="Q1455" s="251" t="s">
        <v>805</v>
      </c>
      <c r="R1455" s="258"/>
      <c r="S1455" s="258" t="s">
        <v>806</v>
      </c>
      <c r="T1455" s="258" t="s">
        <v>807</v>
      </c>
      <c r="U1455" s="282" t="s">
        <v>814</v>
      </c>
      <c r="V1455" s="285">
        <v>81</v>
      </c>
      <c r="W1455" s="286" t="s">
        <v>815</v>
      </c>
      <c r="X1455" s="286" t="s">
        <v>816</v>
      </c>
      <c r="Y1455" s="257"/>
    </row>
    <row r="1456" spans="1:25" ht="12.75" customHeight="1" x14ac:dyDescent="0.2">
      <c r="A1456" s="229" t="s">
        <v>705</v>
      </c>
      <c r="B1456" s="247"/>
      <c r="C1456" s="280">
        <v>1443</v>
      </c>
      <c r="D1456" s="249" t="s">
        <v>3742</v>
      </c>
      <c r="E1456" s="249" t="s">
        <v>3743</v>
      </c>
      <c r="F1456" s="249" t="s">
        <v>877</v>
      </c>
      <c r="G1456" s="281" t="s">
        <v>813</v>
      </c>
      <c r="H1456" s="250">
        <v>15598.86</v>
      </c>
      <c r="I1456" s="250"/>
      <c r="J1456" s="250">
        <v>30492.7415</v>
      </c>
      <c r="K1456" s="250"/>
      <c r="L1456" s="250">
        <v>13312.51</v>
      </c>
      <c r="M1456" s="251">
        <f t="shared" si="66"/>
        <v>0.95480576785739468</v>
      </c>
      <c r="N1456" s="251">
        <f t="shared" si="67"/>
        <v>0.56342036349863789</v>
      </c>
      <c r="O1456" s="250">
        <v>13561.98</v>
      </c>
      <c r="P1456" s="251">
        <f t="shared" si="68"/>
        <v>1.8739516439799809E-2</v>
      </c>
      <c r="Q1456" s="251" t="s">
        <v>805</v>
      </c>
      <c r="R1456" s="258"/>
      <c r="S1456" s="258" t="s">
        <v>806</v>
      </c>
      <c r="T1456" s="258" t="s">
        <v>807</v>
      </c>
      <c r="U1456" s="282" t="s">
        <v>814</v>
      </c>
      <c r="V1456" s="285">
        <v>92</v>
      </c>
      <c r="W1456" s="286" t="s">
        <v>874</v>
      </c>
      <c r="X1456" s="286" t="s">
        <v>816</v>
      </c>
      <c r="Y1456" s="257"/>
    </row>
    <row r="1457" spans="1:25" ht="12.75" customHeight="1" x14ac:dyDescent="0.2">
      <c r="A1457" s="229" t="s">
        <v>705</v>
      </c>
      <c r="B1457" s="247"/>
      <c r="C1457" s="280">
        <v>1444</v>
      </c>
      <c r="D1457" s="249" t="s">
        <v>3744</v>
      </c>
      <c r="E1457" s="249" t="s">
        <v>3745</v>
      </c>
      <c r="F1457" s="249" t="s">
        <v>1098</v>
      </c>
      <c r="G1457" s="281" t="s">
        <v>813</v>
      </c>
      <c r="H1457" s="250">
        <v>24230.489999999998</v>
      </c>
      <c r="I1457" s="250"/>
      <c r="J1457" s="250">
        <v>23211.452400000002</v>
      </c>
      <c r="K1457" s="250"/>
      <c r="L1457" s="250">
        <v>36777.229999999996</v>
      </c>
      <c r="M1457" s="251">
        <f t="shared" si="66"/>
        <v>4.2056004645386703E-2</v>
      </c>
      <c r="N1457" s="251">
        <f t="shared" si="67"/>
        <v>0.58444328972710013</v>
      </c>
      <c r="O1457" s="250">
        <v>37860.509999999995</v>
      </c>
      <c r="P1457" s="251">
        <f t="shared" si="68"/>
        <v>2.9455181915549349E-2</v>
      </c>
      <c r="Q1457" s="251" t="s">
        <v>805</v>
      </c>
      <c r="R1457" s="258"/>
      <c r="S1457" s="258" t="s">
        <v>806</v>
      </c>
      <c r="T1457" s="258" t="s">
        <v>807</v>
      </c>
      <c r="U1457" s="282" t="s">
        <v>814</v>
      </c>
      <c r="V1457" s="285">
        <v>43</v>
      </c>
      <c r="W1457" s="286" t="s">
        <v>815</v>
      </c>
      <c r="X1457" s="286" t="s">
        <v>816</v>
      </c>
      <c r="Y1457" s="257"/>
    </row>
    <row r="1458" spans="1:25" ht="12.75" customHeight="1" x14ac:dyDescent="0.2">
      <c r="A1458" s="229" t="s">
        <v>705</v>
      </c>
      <c r="B1458" s="247"/>
      <c r="C1458" s="280">
        <v>1445</v>
      </c>
      <c r="D1458" s="249" t="s">
        <v>3746</v>
      </c>
      <c r="E1458" s="249" t="s">
        <v>3747</v>
      </c>
      <c r="F1458" s="249" t="s">
        <v>2892</v>
      </c>
      <c r="G1458" s="297" t="s">
        <v>707</v>
      </c>
      <c r="H1458" s="250">
        <v>0</v>
      </c>
      <c r="I1458" s="250"/>
      <c r="J1458" s="250">
        <v>0</v>
      </c>
      <c r="K1458" s="250"/>
      <c r="L1458" s="250">
        <v>0</v>
      </c>
      <c r="M1458" s="251" t="str">
        <f t="shared" si="66"/>
        <v>NA</v>
      </c>
      <c r="N1458" s="251" t="str">
        <f t="shared" si="67"/>
        <v>NA</v>
      </c>
      <c r="O1458" s="250">
        <v>0</v>
      </c>
      <c r="P1458" s="251" t="str">
        <f t="shared" si="68"/>
        <v>NA</v>
      </c>
      <c r="Q1458" s="298" t="s">
        <v>848</v>
      </c>
      <c r="R1458" s="299" t="s">
        <v>849</v>
      </c>
      <c r="S1458" s="299" t="s">
        <v>832</v>
      </c>
      <c r="T1458" s="299" t="s">
        <v>832</v>
      </c>
      <c r="U1458" s="299" t="s">
        <v>832</v>
      </c>
      <c r="V1458" s="283" t="s">
        <v>809</v>
      </c>
      <c r="W1458" s="284" t="s">
        <v>809</v>
      </c>
      <c r="X1458" s="284" t="s">
        <v>809</v>
      </c>
      <c r="Y1458" s="257"/>
    </row>
    <row r="1459" spans="1:25" ht="12.75" customHeight="1" x14ac:dyDescent="0.2">
      <c r="A1459" s="229" t="s">
        <v>705</v>
      </c>
      <c r="B1459" s="247"/>
      <c r="C1459" s="280">
        <v>1446</v>
      </c>
      <c r="D1459" s="249" t="s">
        <v>3748</v>
      </c>
      <c r="E1459" s="249" t="s">
        <v>3749</v>
      </c>
      <c r="F1459" s="249" t="s">
        <v>812</v>
      </c>
      <c r="G1459" s="281" t="s">
        <v>813</v>
      </c>
      <c r="H1459" s="250">
        <v>20178.2</v>
      </c>
      <c r="I1459" s="250"/>
      <c r="J1459" s="250">
        <v>19329.584900000002</v>
      </c>
      <c r="K1459" s="250"/>
      <c r="L1459" s="250">
        <v>19914.420000000002</v>
      </c>
      <c r="M1459" s="251">
        <f t="shared" si="66"/>
        <v>4.2056035721719433E-2</v>
      </c>
      <c r="N1459" s="251">
        <f t="shared" si="67"/>
        <v>3.0255957539988363E-2</v>
      </c>
      <c r="O1459" s="250">
        <v>20839.71</v>
      </c>
      <c r="P1459" s="251">
        <f t="shared" si="68"/>
        <v>4.6463316531437877E-2</v>
      </c>
      <c r="Q1459" s="251" t="s">
        <v>805</v>
      </c>
      <c r="R1459" s="258"/>
      <c r="S1459" s="258" t="s">
        <v>806</v>
      </c>
      <c r="T1459" s="258" t="s">
        <v>807</v>
      </c>
      <c r="U1459" s="282" t="s">
        <v>823</v>
      </c>
      <c r="V1459" s="285">
        <v>824</v>
      </c>
      <c r="W1459" s="286" t="s">
        <v>815</v>
      </c>
      <c r="X1459" s="286" t="s">
        <v>816</v>
      </c>
      <c r="Y1459" s="257"/>
    </row>
    <row r="1460" spans="1:25" ht="12.75" customHeight="1" x14ac:dyDescent="0.2">
      <c r="A1460" s="229" t="s">
        <v>705</v>
      </c>
      <c r="B1460" s="247"/>
      <c r="C1460" s="280">
        <v>1447</v>
      </c>
      <c r="D1460" s="249" t="s">
        <v>3750</v>
      </c>
      <c r="E1460" s="249" t="s">
        <v>3751</v>
      </c>
      <c r="F1460" s="249" t="s">
        <v>866</v>
      </c>
      <c r="G1460" s="281"/>
      <c r="H1460" s="250">
        <v>21078.550000000003</v>
      </c>
      <c r="I1460" s="250"/>
      <c r="J1460" s="250">
        <v>43461.463600000003</v>
      </c>
      <c r="K1460" s="250"/>
      <c r="L1460" s="250">
        <v>19995.66</v>
      </c>
      <c r="M1460" s="251">
        <f t="shared" si="66"/>
        <v>1.0618810876459717</v>
      </c>
      <c r="N1460" s="251">
        <f t="shared" si="67"/>
        <v>0.53992207478258969</v>
      </c>
      <c r="O1460" s="250">
        <v>21995.5</v>
      </c>
      <c r="P1460" s="251">
        <f t="shared" si="68"/>
        <v>0.10001370297354527</v>
      </c>
      <c r="Q1460" s="251" t="s">
        <v>805</v>
      </c>
      <c r="R1460" s="258"/>
      <c r="S1460" s="258" t="s">
        <v>806</v>
      </c>
      <c r="T1460" s="258" t="s">
        <v>807</v>
      </c>
      <c r="U1460" s="282" t="s">
        <v>932</v>
      </c>
      <c r="V1460" s="285">
        <v>2053</v>
      </c>
      <c r="W1460" s="286" t="s">
        <v>815</v>
      </c>
      <c r="X1460" s="286" t="s">
        <v>816</v>
      </c>
      <c r="Y1460" s="257"/>
    </row>
    <row r="1461" spans="1:25" ht="12.75" customHeight="1" x14ac:dyDescent="0.2">
      <c r="A1461" s="229" t="s">
        <v>705</v>
      </c>
      <c r="B1461" s="247"/>
      <c r="C1461" s="280">
        <v>1448</v>
      </c>
      <c r="D1461" s="249" t="s">
        <v>3752</v>
      </c>
      <c r="E1461" s="249" t="s">
        <v>3753</v>
      </c>
      <c r="F1461" s="249" t="s">
        <v>866</v>
      </c>
      <c r="G1461" s="281" t="s">
        <v>813</v>
      </c>
      <c r="H1461" s="250">
        <v>194708.83000000002</v>
      </c>
      <c r="I1461" s="250"/>
      <c r="J1461" s="250">
        <v>187842.31409999999</v>
      </c>
      <c r="K1461" s="250"/>
      <c r="L1461" s="250">
        <v>158566.25</v>
      </c>
      <c r="M1461" s="251">
        <f t="shared" si="66"/>
        <v>3.526555986187184E-2</v>
      </c>
      <c r="N1461" s="251">
        <f t="shared" si="67"/>
        <v>0.15585446889466312</v>
      </c>
      <c r="O1461" s="250">
        <v>176348.07</v>
      </c>
      <c r="P1461" s="251">
        <f t="shared" si="68"/>
        <v>0.11214126587467388</v>
      </c>
      <c r="Q1461" s="251" t="s">
        <v>805</v>
      </c>
      <c r="R1461" s="258"/>
      <c r="S1461" s="258" t="s">
        <v>806</v>
      </c>
      <c r="T1461" s="258" t="s">
        <v>807</v>
      </c>
      <c r="U1461" s="282" t="s">
        <v>823</v>
      </c>
      <c r="V1461" s="285">
        <v>824</v>
      </c>
      <c r="W1461" s="286" t="s">
        <v>874</v>
      </c>
      <c r="X1461" s="286" t="s">
        <v>816</v>
      </c>
      <c r="Y1461" s="257"/>
    </row>
    <row r="1462" spans="1:25" ht="12.75" customHeight="1" x14ac:dyDescent="0.2">
      <c r="A1462" s="229" t="s">
        <v>705</v>
      </c>
      <c r="B1462" s="247"/>
      <c r="C1462" s="280">
        <v>1449</v>
      </c>
      <c r="D1462" s="249" t="s">
        <v>3754</v>
      </c>
      <c r="E1462" s="249" t="s">
        <v>3753</v>
      </c>
      <c r="F1462" s="249" t="s">
        <v>886</v>
      </c>
      <c r="G1462" s="281"/>
      <c r="H1462" s="250">
        <v>149500.15</v>
      </c>
      <c r="I1462" s="250"/>
      <c r="J1462" s="250">
        <v>138538.19399999999</v>
      </c>
      <c r="K1462" s="250"/>
      <c r="L1462" s="250">
        <v>63953.85</v>
      </c>
      <c r="M1462" s="251">
        <f t="shared" si="66"/>
        <v>7.3324046832060077E-2</v>
      </c>
      <c r="N1462" s="251">
        <f t="shared" si="67"/>
        <v>0.53836665432494368</v>
      </c>
      <c r="O1462" s="250">
        <v>64669.32</v>
      </c>
      <c r="P1462" s="251">
        <f t="shared" si="68"/>
        <v>1.118728583189286E-2</v>
      </c>
      <c r="Q1462" s="251" t="s">
        <v>805</v>
      </c>
      <c r="R1462" s="258"/>
      <c r="S1462" s="258" t="s">
        <v>925</v>
      </c>
      <c r="T1462" s="258" t="s">
        <v>908</v>
      </c>
      <c r="U1462" s="282" t="s">
        <v>1092</v>
      </c>
      <c r="V1462" s="285">
        <v>4876</v>
      </c>
      <c r="W1462" s="286" t="s">
        <v>912</v>
      </c>
      <c r="X1462" s="286" t="s">
        <v>874</v>
      </c>
      <c r="Y1462" s="257"/>
    </row>
    <row r="1463" spans="1:25" ht="12.75" customHeight="1" x14ac:dyDescent="0.2">
      <c r="A1463" s="229" t="s">
        <v>705</v>
      </c>
      <c r="B1463" s="247"/>
      <c r="C1463" s="280">
        <v>1450</v>
      </c>
      <c r="D1463" s="249" t="s">
        <v>3755</v>
      </c>
      <c r="E1463" s="249" t="s">
        <v>3753</v>
      </c>
      <c r="F1463" s="249" t="s">
        <v>907</v>
      </c>
      <c r="G1463" s="281" t="s">
        <v>813</v>
      </c>
      <c r="H1463" s="250">
        <v>30567.07</v>
      </c>
      <c r="I1463" s="250"/>
      <c r="J1463" s="250">
        <v>26051.4385</v>
      </c>
      <c r="K1463" s="250"/>
      <c r="L1463" s="250">
        <v>37859.99</v>
      </c>
      <c r="M1463" s="251">
        <f t="shared" si="66"/>
        <v>0.14772863411507872</v>
      </c>
      <c r="N1463" s="251">
        <f t="shared" si="67"/>
        <v>0.45327829017963817</v>
      </c>
      <c r="O1463" s="250">
        <v>39452.449999999997</v>
      </c>
      <c r="P1463" s="251">
        <f t="shared" si="68"/>
        <v>4.2061817765931771E-2</v>
      </c>
      <c r="Q1463" s="251" t="s">
        <v>805</v>
      </c>
      <c r="R1463" s="258"/>
      <c r="S1463" s="258" t="s">
        <v>806</v>
      </c>
      <c r="T1463" s="258" t="s">
        <v>807</v>
      </c>
      <c r="U1463" s="282" t="s">
        <v>814</v>
      </c>
      <c r="V1463" s="285">
        <v>117</v>
      </c>
      <c r="W1463" s="286" t="s">
        <v>816</v>
      </c>
      <c r="X1463" s="286" t="s">
        <v>824</v>
      </c>
      <c r="Y1463" s="257"/>
    </row>
    <row r="1464" spans="1:25" ht="12.75" customHeight="1" x14ac:dyDescent="0.2">
      <c r="A1464" s="229" t="s">
        <v>705</v>
      </c>
      <c r="B1464" s="247"/>
      <c r="C1464" s="280">
        <v>1451</v>
      </c>
      <c r="D1464" s="249" t="s">
        <v>3756</v>
      </c>
      <c r="E1464" s="249" t="s">
        <v>3753</v>
      </c>
      <c r="F1464" s="249" t="s">
        <v>822</v>
      </c>
      <c r="G1464" s="281" t="s">
        <v>813</v>
      </c>
      <c r="H1464" s="250">
        <v>130876.11</v>
      </c>
      <c r="I1464" s="250"/>
      <c r="J1464" s="250">
        <v>125371.97450000001</v>
      </c>
      <c r="K1464" s="250"/>
      <c r="L1464" s="250">
        <v>130878.86</v>
      </c>
      <c r="M1464" s="251">
        <f t="shared" si="66"/>
        <v>4.2056075016288226E-2</v>
      </c>
      <c r="N1464" s="251">
        <f t="shared" si="67"/>
        <v>4.3924374023478339E-2</v>
      </c>
      <c r="O1464" s="250">
        <v>134872.16</v>
      </c>
      <c r="P1464" s="251">
        <f t="shared" si="68"/>
        <v>3.0511421019406824E-2</v>
      </c>
      <c r="Q1464" s="251" t="s">
        <v>805</v>
      </c>
      <c r="R1464" s="258"/>
      <c r="S1464" s="258" t="s">
        <v>806</v>
      </c>
      <c r="T1464" s="299" t="s">
        <v>809</v>
      </c>
      <c r="U1464" s="282" t="s">
        <v>823</v>
      </c>
      <c r="V1464" s="285">
        <v>824</v>
      </c>
      <c r="W1464" s="286" t="s">
        <v>815</v>
      </c>
      <c r="X1464" s="286" t="s">
        <v>816</v>
      </c>
      <c r="Y1464" s="257"/>
    </row>
    <row r="1465" spans="1:25" ht="12.75" customHeight="1" x14ac:dyDescent="0.2">
      <c r="A1465" s="229" t="s">
        <v>705</v>
      </c>
      <c r="B1465" s="247"/>
      <c r="C1465" s="280">
        <v>1452</v>
      </c>
      <c r="D1465" s="249" t="s">
        <v>3757</v>
      </c>
      <c r="E1465" s="249" t="s">
        <v>3758</v>
      </c>
      <c r="F1465" s="249" t="s">
        <v>880</v>
      </c>
      <c r="G1465" s="281"/>
      <c r="H1465" s="250">
        <v>878392.05</v>
      </c>
      <c r="I1465" s="250"/>
      <c r="J1465" s="250">
        <v>599325.04310000001</v>
      </c>
      <c r="K1465" s="250"/>
      <c r="L1465" s="250">
        <v>2927454.41</v>
      </c>
      <c r="M1465" s="251">
        <f t="shared" si="66"/>
        <v>0.31770210909809582</v>
      </c>
      <c r="N1465" s="251">
        <f t="shared" si="67"/>
        <v>3.8845854911348026</v>
      </c>
      <c r="O1465" s="250">
        <v>2986623.0900000017</v>
      </c>
      <c r="P1465" s="251">
        <f t="shared" si="68"/>
        <v>2.0211648658945831E-2</v>
      </c>
      <c r="Q1465" s="251" t="s">
        <v>805</v>
      </c>
      <c r="R1465" s="258"/>
      <c r="S1465" s="258" t="s">
        <v>925</v>
      </c>
      <c r="T1465" s="258" t="s">
        <v>807</v>
      </c>
      <c r="U1465" s="282" t="s">
        <v>956</v>
      </c>
      <c r="V1465" s="285">
        <v>7591</v>
      </c>
      <c r="W1465" s="286" t="s">
        <v>816</v>
      </c>
      <c r="X1465" s="286" t="s">
        <v>816</v>
      </c>
      <c r="Y1465" s="257"/>
    </row>
    <row r="1466" spans="1:25" ht="12.75" customHeight="1" x14ac:dyDescent="0.2">
      <c r="A1466" s="229" t="s">
        <v>705</v>
      </c>
      <c r="B1466" s="247"/>
      <c r="C1466" s="280">
        <v>1453</v>
      </c>
      <c r="D1466" s="296" t="s">
        <v>3759</v>
      </c>
      <c r="E1466" s="296" t="s">
        <v>3760</v>
      </c>
      <c r="F1466" s="296" t="s">
        <v>886</v>
      </c>
      <c r="G1466" s="281"/>
      <c r="H1466" s="250">
        <v>45033.87</v>
      </c>
      <c r="I1466" s="250"/>
      <c r="J1466" s="250">
        <v>43385.964300000007</v>
      </c>
      <c r="K1466" s="250"/>
      <c r="L1466" s="250">
        <v>45291.05</v>
      </c>
      <c r="M1466" s="251">
        <f t="shared" si="66"/>
        <v>3.6592584647954875E-2</v>
      </c>
      <c r="N1466" s="251">
        <f t="shared" si="67"/>
        <v>4.3910184566302142E-2</v>
      </c>
      <c r="O1466" s="250">
        <v>49987.43</v>
      </c>
      <c r="P1466" s="251">
        <f t="shared" si="68"/>
        <v>0.10369333455506104</v>
      </c>
      <c r="Q1466" s="251" t="s">
        <v>805</v>
      </c>
      <c r="R1466" s="258"/>
      <c r="S1466" s="258" t="s">
        <v>840</v>
      </c>
      <c r="T1466" s="299" t="s">
        <v>809</v>
      </c>
      <c r="U1466" s="282" t="s">
        <v>841</v>
      </c>
      <c r="V1466" s="283" t="s">
        <v>809</v>
      </c>
      <c r="W1466" s="284" t="s">
        <v>809</v>
      </c>
      <c r="X1466" s="284" t="s">
        <v>809</v>
      </c>
      <c r="Y1466" s="257"/>
    </row>
    <row r="1467" spans="1:25" ht="12.75" customHeight="1" x14ac:dyDescent="0.2">
      <c r="A1467" s="229" t="s">
        <v>705</v>
      </c>
      <c r="B1467" s="247"/>
      <c r="C1467" s="280">
        <v>1454</v>
      </c>
      <c r="D1467" s="249" t="s">
        <v>3761</v>
      </c>
      <c r="E1467" s="249" t="s">
        <v>3761</v>
      </c>
      <c r="F1467" s="249"/>
      <c r="G1467" s="281"/>
      <c r="H1467" s="250">
        <v>0</v>
      </c>
      <c r="I1467" s="250"/>
      <c r="J1467" s="250">
        <v>0</v>
      </c>
      <c r="K1467" s="250"/>
      <c r="L1467" s="250">
        <v>0</v>
      </c>
      <c r="M1467" s="251" t="str">
        <f t="shared" si="66"/>
        <v>NA</v>
      </c>
      <c r="N1467" s="251" t="str">
        <f t="shared" si="67"/>
        <v>NA</v>
      </c>
      <c r="O1467" s="250">
        <v>0</v>
      </c>
      <c r="P1467" s="251" t="str">
        <f t="shared" si="68"/>
        <v>NA</v>
      </c>
      <c r="Q1467" s="251" t="s">
        <v>707</v>
      </c>
      <c r="R1467" s="258"/>
      <c r="S1467" s="299" t="s">
        <v>809</v>
      </c>
      <c r="T1467" s="299" t="s">
        <v>809</v>
      </c>
      <c r="U1467" s="282" t="s">
        <v>841</v>
      </c>
      <c r="V1467" s="283" t="s">
        <v>809</v>
      </c>
      <c r="W1467" s="284" t="s">
        <v>809</v>
      </c>
      <c r="X1467" s="284" t="s">
        <v>809</v>
      </c>
      <c r="Y1467" s="257"/>
    </row>
    <row r="1468" spans="1:25" ht="12.75" customHeight="1" x14ac:dyDescent="0.2">
      <c r="A1468" s="229" t="s">
        <v>705</v>
      </c>
      <c r="B1468" s="247"/>
      <c r="C1468" s="280">
        <v>1455</v>
      </c>
      <c r="D1468" s="249" t="s">
        <v>3762</v>
      </c>
      <c r="E1468" s="249" t="s">
        <v>3763</v>
      </c>
      <c r="F1468" s="249" t="s">
        <v>886</v>
      </c>
      <c r="G1468" s="281"/>
      <c r="H1468" s="250">
        <v>79047.850000000006</v>
      </c>
      <c r="I1468" s="250"/>
      <c r="J1468" s="250">
        <v>101987.79999999997</v>
      </c>
      <c r="K1468" s="250"/>
      <c r="L1468" s="250">
        <v>153780.05999999997</v>
      </c>
      <c r="M1468" s="251">
        <f t="shared" si="66"/>
        <v>0.29020333886373845</v>
      </c>
      <c r="N1468" s="251">
        <f t="shared" si="67"/>
        <v>0.50782799511314103</v>
      </c>
      <c r="O1468" s="250">
        <v>161486.06</v>
      </c>
      <c r="P1468" s="251">
        <f t="shared" si="68"/>
        <v>5.0110527983927372E-2</v>
      </c>
      <c r="Q1468" s="251" t="s">
        <v>805</v>
      </c>
      <c r="R1468" s="258"/>
      <c r="S1468" s="258" t="s">
        <v>840</v>
      </c>
      <c r="T1468" s="258" t="s">
        <v>841</v>
      </c>
      <c r="U1468" s="282" t="s">
        <v>841</v>
      </c>
      <c r="V1468" s="285">
        <v>815</v>
      </c>
      <c r="W1468" s="286" t="s">
        <v>912</v>
      </c>
      <c r="X1468" s="286" t="s">
        <v>912</v>
      </c>
      <c r="Y1468" s="257"/>
    </row>
    <row r="1469" spans="1:25" ht="12.75" customHeight="1" x14ac:dyDescent="0.2">
      <c r="A1469" s="229" t="s">
        <v>705</v>
      </c>
      <c r="B1469" s="247"/>
      <c r="C1469" s="280">
        <v>1456</v>
      </c>
      <c r="D1469" s="249" t="s">
        <v>3764</v>
      </c>
      <c r="E1469" s="249" t="s">
        <v>3765</v>
      </c>
      <c r="F1469" s="249" t="s">
        <v>852</v>
      </c>
      <c r="G1469" s="297" t="s">
        <v>707</v>
      </c>
      <c r="H1469" s="250">
        <v>0</v>
      </c>
      <c r="I1469" s="250"/>
      <c r="J1469" s="250">
        <v>0</v>
      </c>
      <c r="K1469" s="250"/>
      <c r="L1469" s="250">
        <v>0</v>
      </c>
      <c r="M1469" s="251" t="str">
        <f t="shared" si="66"/>
        <v>NA</v>
      </c>
      <c r="N1469" s="251" t="str">
        <f t="shared" si="67"/>
        <v>NA</v>
      </c>
      <c r="O1469" s="250">
        <v>0</v>
      </c>
      <c r="P1469" s="251" t="str">
        <f t="shared" si="68"/>
        <v>NA</v>
      </c>
      <c r="Q1469" s="298" t="s">
        <v>848</v>
      </c>
      <c r="R1469" s="299" t="s">
        <v>849</v>
      </c>
      <c r="S1469" s="299" t="s">
        <v>832</v>
      </c>
      <c r="T1469" s="299" t="s">
        <v>832</v>
      </c>
      <c r="U1469" s="299" t="s">
        <v>832</v>
      </c>
      <c r="V1469" s="299" t="s">
        <v>832</v>
      </c>
      <c r="W1469" s="299" t="s">
        <v>832</v>
      </c>
      <c r="X1469" s="299" t="s">
        <v>832</v>
      </c>
      <c r="Y1469" s="257"/>
    </row>
    <row r="1470" spans="1:25" ht="12.75" customHeight="1" x14ac:dyDescent="0.2">
      <c r="A1470" s="229" t="s">
        <v>705</v>
      </c>
      <c r="B1470" s="247"/>
      <c r="C1470" s="280">
        <v>1457</v>
      </c>
      <c r="D1470" s="249" t="s">
        <v>3766</v>
      </c>
      <c r="E1470" s="249" t="s">
        <v>3767</v>
      </c>
      <c r="F1470" s="249" t="s">
        <v>819</v>
      </c>
      <c r="G1470" s="281" t="s">
        <v>813</v>
      </c>
      <c r="H1470" s="250">
        <v>24669.19</v>
      </c>
      <c r="I1470" s="250"/>
      <c r="J1470" s="250">
        <v>29237.243199999997</v>
      </c>
      <c r="K1470" s="250"/>
      <c r="L1470" s="250">
        <v>62732.82</v>
      </c>
      <c r="M1470" s="251">
        <f t="shared" si="66"/>
        <v>0.18517240330955329</v>
      </c>
      <c r="N1470" s="251">
        <f t="shared" si="67"/>
        <v>1.1456475759657123</v>
      </c>
      <c r="O1470" s="250">
        <v>65463.539999999994</v>
      </c>
      <c r="P1470" s="251">
        <f t="shared" si="68"/>
        <v>4.3529367881118587E-2</v>
      </c>
      <c r="Q1470" s="251" t="s">
        <v>805</v>
      </c>
      <c r="R1470" s="258"/>
      <c r="S1470" s="258" t="s">
        <v>806</v>
      </c>
      <c r="T1470" s="258" t="s">
        <v>807</v>
      </c>
      <c r="U1470" s="282" t="s">
        <v>814</v>
      </c>
      <c r="V1470" s="285">
        <v>507</v>
      </c>
      <c r="W1470" s="286" t="s">
        <v>824</v>
      </c>
      <c r="X1470" s="286" t="s">
        <v>824</v>
      </c>
      <c r="Y1470" s="257"/>
    </row>
    <row r="1471" spans="1:25" ht="12.75" customHeight="1" x14ac:dyDescent="0.2">
      <c r="A1471" s="229" t="s">
        <v>705</v>
      </c>
      <c r="B1471" s="247"/>
      <c r="C1471" s="280">
        <v>1458</v>
      </c>
      <c r="D1471" s="249" t="s">
        <v>3768</v>
      </c>
      <c r="E1471" s="249" t="s">
        <v>3769</v>
      </c>
      <c r="F1471" s="249" t="s">
        <v>1387</v>
      </c>
      <c r="G1471" s="281" t="s">
        <v>813</v>
      </c>
      <c r="H1471" s="250">
        <v>26224.59</v>
      </c>
      <c r="I1471" s="250"/>
      <c r="J1471" s="250">
        <v>26047.516600000003</v>
      </c>
      <c r="K1471" s="250"/>
      <c r="L1471" s="250">
        <v>28820.18</v>
      </c>
      <c r="M1471" s="251">
        <f t="shared" si="66"/>
        <v>6.7521894527234737E-3</v>
      </c>
      <c r="N1471" s="251">
        <f t="shared" si="67"/>
        <v>0.10644636272158081</v>
      </c>
      <c r="O1471" s="250">
        <v>29640.420000000006</v>
      </c>
      <c r="P1471" s="251">
        <f t="shared" si="68"/>
        <v>2.8460613361887582E-2</v>
      </c>
      <c r="Q1471" s="251" t="s">
        <v>805</v>
      </c>
      <c r="R1471" s="258"/>
      <c r="S1471" s="258" t="s">
        <v>904</v>
      </c>
      <c r="T1471" s="258" t="s">
        <v>807</v>
      </c>
      <c r="U1471" s="282" t="s">
        <v>814</v>
      </c>
      <c r="V1471" s="285">
        <v>106</v>
      </c>
      <c r="W1471" s="286" t="s">
        <v>824</v>
      </c>
      <c r="X1471" s="286" t="s">
        <v>824</v>
      </c>
      <c r="Y1471" s="257"/>
    </row>
    <row r="1472" spans="1:25" ht="12.75" customHeight="1" x14ac:dyDescent="0.2">
      <c r="A1472" s="229" t="s">
        <v>705</v>
      </c>
      <c r="B1472" s="247"/>
      <c r="C1472" s="280">
        <v>1459</v>
      </c>
      <c r="D1472" s="249" t="s">
        <v>3770</v>
      </c>
      <c r="E1472" s="249" t="s">
        <v>3771</v>
      </c>
      <c r="F1472" s="249" t="s">
        <v>819</v>
      </c>
      <c r="G1472" s="281" t="s">
        <v>813</v>
      </c>
      <c r="H1472" s="250">
        <v>937275.54</v>
      </c>
      <c r="I1472" s="250"/>
      <c r="J1472" s="250">
        <v>832622.3805000002</v>
      </c>
      <c r="K1472" s="250"/>
      <c r="L1472" s="250">
        <v>804127.39999999991</v>
      </c>
      <c r="M1472" s="251">
        <f t="shared" si="66"/>
        <v>0.11165677011052676</v>
      </c>
      <c r="N1472" s="251">
        <f t="shared" si="67"/>
        <v>3.4223173874918786E-2</v>
      </c>
      <c r="O1472" s="250">
        <v>816807.75</v>
      </c>
      <c r="P1472" s="251">
        <f t="shared" si="68"/>
        <v>1.5769080869524027E-2</v>
      </c>
      <c r="Q1472" s="251" t="s">
        <v>805</v>
      </c>
      <c r="R1472" s="258"/>
      <c r="S1472" s="258" t="s">
        <v>925</v>
      </c>
      <c r="T1472" s="258" t="s">
        <v>908</v>
      </c>
      <c r="U1472" s="282" t="s">
        <v>814</v>
      </c>
      <c r="V1472" s="285">
        <v>517</v>
      </c>
      <c r="W1472" s="286" t="s">
        <v>824</v>
      </c>
      <c r="X1472" s="286" t="s">
        <v>824</v>
      </c>
      <c r="Y1472" s="257"/>
    </row>
    <row r="1473" spans="1:25" ht="12.75" customHeight="1" x14ac:dyDescent="0.2">
      <c r="A1473" s="229" t="s">
        <v>705</v>
      </c>
      <c r="B1473" s="247"/>
      <c r="C1473" s="280">
        <v>1460</v>
      </c>
      <c r="D1473" s="249" t="s">
        <v>3772</v>
      </c>
      <c r="E1473" s="249" t="s">
        <v>3773</v>
      </c>
      <c r="F1473" s="249" t="s">
        <v>1123</v>
      </c>
      <c r="G1473" s="297" t="s">
        <v>707</v>
      </c>
      <c r="H1473" s="250">
        <v>0</v>
      </c>
      <c r="I1473" s="250"/>
      <c r="J1473" s="250">
        <v>0</v>
      </c>
      <c r="K1473" s="250"/>
      <c r="L1473" s="250">
        <v>0</v>
      </c>
      <c r="M1473" s="251" t="str">
        <f t="shared" si="66"/>
        <v>NA</v>
      </c>
      <c r="N1473" s="251" t="str">
        <f t="shared" si="67"/>
        <v>NA</v>
      </c>
      <c r="O1473" s="250">
        <v>0</v>
      </c>
      <c r="P1473" s="251" t="str">
        <f t="shared" si="68"/>
        <v>NA</v>
      </c>
      <c r="Q1473" s="298" t="s">
        <v>848</v>
      </c>
      <c r="R1473" s="299" t="s">
        <v>849</v>
      </c>
      <c r="S1473" s="299" t="s">
        <v>832</v>
      </c>
      <c r="T1473" s="299" t="s">
        <v>832</v>
      </c>
      <c r="U1473" s="299" t="s">
        <v>832</v>
      </c>
      <c r="V1473" s="299" t="s">
        <v>832</v>
      </c>
      <c r="W1473" s="299" t="s">
        <v>832</v>
      </c>
      <c r="X1473" s="299" t="s">
        <v>832</v>
      </c>
      <c r="Y1473" s="257"/>
    </row>
    <row r="1474" spans="1:25" ht="12.75" customHeight="1" x14ac:dyDescent="0.2">
      <c r="A1474" s="229" t="s">
        <v>705</v>
      </c>
      <c r="B1474" s="247"/>
      <c r="C1474" s="280">
        <v>1461</v>
      </c>
      <c r="D1474" s="249" t="s">
        <v>3774</v>
      </c>
      <c r="E1474" s="249" t="s">
        <v>3775</v>
      </c>
      <c r="F1474" s="249" t="s">
        <v>803</v>
      </c>
      <c r="G1474" s="281" t="s">
        <v>804</v>
      </c>
      <c r="H1474" s="250">
        <v>67588.820000000007</v>
      </c>
      <c r="I1474" s="250"/>
      <c r="J1474" s="250">
        <v>46962.941800000001</v>
      </c>
      <c r="K1474" s="250"/>
      <c r="L1474" s="250">
        <v>49527.83</v>
      </c>
      <c r="M1474" s="251">
        <f t="shared" si="66"/>
        <v>0.30516701134891844</v>
      </c>
      <c r="N1474" s="251">
        <f t="shared" si="67"/>
        <v>5.4615151898342137E-2</v>
      </c>
      <c r="O1474" s="250">
        <v>51899.430000000008</v>
      </c>
      <c r="P1474" s="251">
        <f t="shared" si="68"/>
        <v>4.7884189555649936E-2</v>
      </c>
      <c r="Q1474" s="251" t="s">
        <v>805</v>
      </c>
      <c r="R1474" s="258"/>
      <c r="S1474" s="258" t="s">
        <v>806</v>
      </c>
      <c r="T1474" s="299" t="s">
        <v>809</v>
      </c>
      <c r="U1474" s="282" t="s">
        <v>808</v>
      </c>
      <c r="V1474" s="285">
        <v>234</v>
      </c>
      <c r="W1474" s="286" t="s">
        <v>824</v>
      </c>
      <c r="X1474" s="286" t="s">
        <v>824</v>
      </c>
      <c r="Y1474" s="257"/>
    </row>
    <row r="1475" spans="1:25" ht="12.75" customHeight="1" x14ac:dyDescent="0.2">
      <c r="A1475" s="229" t="s">
        <v>705</v>
      </c>
      <c r="B1475" s="247"/>
      <c r="C1475" s="280">
        <v>1462</v>
      </c>
      <c r="D1475" s="249" t="s">
        <v>3776</v>
      </c>
      <c r="E1475" s="249" t="s">
        <v>3777</v>
      </c>
      <c r="F1475" s="249" t="s">
        <v>852</v>
      </c>
      <c r="G1475" s="297" t="s">
        <v>707</v>
      </c>
      <c r="H1475" s="250">
        <v>0</v>
      </c>
      <c r="I1475" s="250"/>
      <c r="J1475" s="250">
        <v>0</v>
      </c>
      <c r="K1475" s="250"/>
      <c r="L1475" s="250">
        <v>0</v>
      </c>
      <c r="M1475" s="251" t="str">
        <f t="shared" si="66"/>
        <v>NA</v>
      </c>
      <c r="N1475" s="251" t="str">
        <f t="shared" si="67"/>
        <v>NA</v>
      </c>
      <c r="O1475" s="250">
        <v>0</v>
      </c>
      <c r="P1475" s="251" t="str">
        <f t="shared" si="68"/>
        <v>NA</v>
      </c>
      <c r="Q1475" s="298" t="s">
        <v>848</v>
      </c>
      <c r="R1475" s="299" t="s">
        <v>849</v>
      </c>
      <c r="S1475" s="299" t="s">
        <v>832</v>
      </c>
      <c r="T1475" s="299" t="s">
        <v>832</v>
      </c>
      <c r="U1475" s="299" t="s">
        <v>832</v>
      </c>
      <c r="V1475" s="299" t="s">
        <v>832</v>
      </c>
      <c r="W1475" s="299" t="s">
        <v>832</v>
      </c>
      <c r="X1475" s="299" t="s">
        <v>832</v>
      </c>
      <c r="Y1475" s="257"/>
    </row>
    <row r="1476" spans="1:25" ht="12.75" customHeight="1" x14ac:dyDescent="0.2">
      <c r="A1476" s="229" t="s">
        <v>705</v>
      </c>
      <c r="B1476" s="247"/>
      <c r="C1476" s="300">
        <v>1463</v>
      </c>
      <c r="D1476" s="301" t="s">
        <v>3778</v>
      </c>
      <c r="E1476" s="301" t="s">
        <v>3779</v>
      </c>
      <c r="F1476" s="301" t="s">
        <v>1371</v>
      </c>
      <c r="G1476" s="302" t="s">
        <v>707</v>
      </c>
      <c r="H1476" s="303">
        <v>0</v>
      </c>
      <c r="I1476" s="303"/>
      <c r="J1476" s="303">
        <v>0</v>
      </c>
      <c r="K1476" s="303"/>
      <c r="L1476" s="303">
        <v>0</v>
      </c>
      <c r="M1476" s="304" t="str">
        <f t="shared" si="66"/>
        <v>NA</v>
      </c>
      <c r="N1476" s="304" t="str">
        <f t="shared" si="67"/>
        <v>NA</v>
      </c>
      <c r="O1476" s="303">
        <v>0</v>
      </c>
      <c r="P1476" s="304" t="str">
        <f t="shared" si="68"/>
        <v>NA</v>
      </c>
      <c r="Q1476" s="304" t="s">
        <v>707</v>
      </c>
      <c r="R1476" s="305" t="s">
        <v>887</v>
      </c>
      <c r="S1476" s="306" t="s">
        <v>832</v>
      </c>
      <c r="T1476" s="306" t="s">
        <v>832</v>
      </c>
      <c r="U1476" s="306" t="s">
        <v>832</v>
      </c>
      <c r="V1476" s="307" t="s">
        <v>809</v>
      </c>
      <c r="W1476" s="308" t="s">
        <v>809</v>
      </c>
      <c r="X1476" s="308" t="s">
        <v>809</v>
      </c>
      <c r="Y1476" s="257"/>
    </row>
    <row r="1477" spans="1:25" ht="12.75" customHeight="1" x14ac:dyDescent="0.2">
      <c r="A1477" s="229" t="s">
        <v>705</v>
      </c>
      <c r="B1477" s="247"/>
      <c r="C1477" s="280">
        <v>1464</v>
      </c>
      <c r="D1477" s="249" t="s">
        <v>3780</v>
      </c>
      <c r="E1477" s="249" t="s">
        <v>3781</v>
      </c>
      <c r="F1477" s="249" t="s">
        <v>1302</v>
      </c>
      <c r="G1477" s="281"/>
      <c r="H1477" s="250">
        <v>0</v>
      </c>
      <c r="I1477" s="250"/>
      <c r="J1477" s="250">
        <v>87905.988899999997</v>
      </c>
      <c r="K1477" s="250"/>
      <c r="L1477" s="250">
        <v>60682.270000000004</v>
      </c>
      <c r="M1477" s="251" t="str">
        <f t="shared" si="66"/>
        <v>NA</v>
      </c>
      <c r="N1477" s="251">
        <f t="shared" si="67"/>
        <v>0.30969128771157017</v>
      </c>
      <c r="O1477" s="250">
        <v>63433.679999999993</v>
      </c>
      <c r="P1477" s="251">
        <f t="shared" si="68"/>
        <v>4.5341250417955503E-2</v>
      </c>
      <c r="Q1477" s="251" t="s">
        <v>805</v>
      </c>
      <c r="R1477" s="258"/>
      <c r="S1477" s="258" t="s">
        <v>840</v>
      </c>
      <c r="T1477" s="258" t="s">
        <v>841</v>
      </c>
      <c r="U1477" s="282" t="s">
        <v>841</v>
      </c>
      <c r="V1477" s="283" t="s">
        <v>809</v>
      </c>
      <c r="W1477" s="284" t="s">
        <v>809</v>
      </c>
      <c r="X1477" s="284" t="s">
        <v>809</v>
      </c>
      <c r="Y1477" s="257"/>
    </row>
    <row r="1478" spans="1:25" ht="12.75" customHeight="1" x14ac:dyDescent="0.2">
      <c r="A1478" s="229" t="s">
        <v>705</v>
      </c>
      <c r="B1478" s="247"/>
      <c r="C1478" s="280">
        <v>1465</v>
      </c>
      <c r="D1478" s="249" t="s">
        <v>3782</v>
      </c>
      <c r="E1478" s="249" t="s">
        <v>3783</v>
      </c>
      <c r="F1478" s="249" t="s">
        <v>915</v>
      </c>
      <c r="G1478" s="281" t="s">
        <v>813</v>
      </c>
      <c r="H1478" s="250">
        <v>974996.39999999991</v>
      </c>
      <c r="I1478" s="250"/>
      <c r="J1478" s="250">
        <v>742698.7452</v>
      </c>
      <c r="K1478" s="250"/>
      <c r="L1478" s="250">
        <v>698108.36</v>
      </c>
      <c r="M1478" s="251">
        <f t="shared" si="66"/>
        <v>0.23825488463342009</v>
      </c>
      <c r="N1478" s="251">
        <f t="shared" si="67"/>
        <v>6.0038320366344974E-2</v>
      </c>
      <c r="O1478" s="250">
        <v>746754.81</v>
      </c>
      <c r="P1478" s="251">
        <f t="shared" si="68"/>
        <v>6.9683236568030882E-2</v>
      </c>
      <c r="Q1478" s="251" t="s">
        <v>805</v>
      </c>
      <c r="R1478" s="258"/>
      <c r="S1478" s="258" t="s">
        <v>806</v>
      </c>
      <c r="T1478" s="258" t="s">
        <v>807</v>
      </c>
      <c r="U1478" s="282" t="s">
        <v>823</v>
      </c>
      <c r="V1478" s="285">
        <v>824</v>
      </c>
      <c r="W1478" s="286" t="s">
        <v>824</v>
      </c>
      <c r="X1478" s="286" t="s">
        <v>824</v>
      </c>
      <c r="Y1478" s="257"/>
    </row>
    <row r="1479" spans="1:25" ht="12.75" customHeight="1" x14ac:dyDescent="0.2">
      <c r="A1479" s="229" t="s">
        <v>705</v>
      </c>
      <c r="B1479" s="247"/>
      <c r="C1479" s="280">
        <v>1466</v>
      </c>
      <c r="D1479" s="249" t="s">
        <v>3784</v>
      </c>
      <c r="E1479" s="249" t="s">
        <v>3785</v>
      </c>
      <c r="F1479" s="249" t="s">
        <v>1165</v>
      </c>
      <c r="G1479" s="281" t="s">
        <v>804</v>
      </c>
      <c r="H1479" s="250">
        <v>242967.68000000002</v>
      </c>
      <c r="I1479" s="250"/>
      <c r="J1479" s="250">
        <v>170648.75349999999</v>
      </c>
      <c r="K1479" s="250"/>
      <c r="L1479" s="250">
        <v>179077.38</v>
      </c>
      <c r="M1479" s="251">
        <f t="shared" si="66"/>
        <v>0.29764833948284819</v>
      </c>
      <c r="N1479" s="251">
        <f t="shared" si="67"/>
        <v>4.939166754593384E-2</v>
      </c>
      <c r="O1479" s="250">
        <v>194201.97999999998</v>
      </c>
      <c r="P1479" s="251">
        <f t="shared" si="68"/>
        <v>8.445846147626225E-2</v>
      </c>
      <c r="Q1479" s="251" t="s">
        <v>805</v>
      </c>
      <c r="R1479" s="258"/>
      <c r="S1479" s="258" t="s">
        <v>806</v>
      </c>
      <c r="T1479" s="258" t="s">
        <v>807</v>
      </c>
      <c r="U1479" s="282" t="s">
        <v>1103</v>
      </c>
      <c r="V1479" s="285">
        <v>824</v>
      </c>
      <c r="W1479" s="286" t="s">
        <v>824</v>
      </c>
      <c r="X1479" s="286" t="s">
        <v>816</v>
      </c>
      <c r="Y1479" s="257"/>
    </row>
    <row r="1480" spans="1:25" ht="12.75" customHeight="1" x14ac:dyDescent="0.2">
      <c r="A1480" s="229" t="s">
        <v>705</v>
      </c>
      <c r="B1480" s="247"/>
      <c r="C1480" s="300">
        <v>1467</v>
      </c>
      <c r="D1480" s="301" t="s">
        <v>3786</v>
      </c>
      <c r="E1480" s="301" t="s">
        <v>3787</v>
      </c>
      <c r="F1480" s="301" t="s">
        <v>1067</v>
      </c>
      <c r="G1480" s="326" t="s">
        <v>804</v>
      </c>
      <c r="H1480" s="303">
        <v>0</v>
      </c>
      <c r="I1480" s="303"/>
      <c r="J1480" s="303">
        <v>0</v>
      </c>
      <c r="K1480" s="303"/>
      <c r="L1480" s="303">
        <v>0</v>
      </c>
      <c r="M1480" s="304" t="str">
        <f t="shared" si="66"/>
        <v>NA</v>
      </c>
      <c r="N1480" s="304" t="str">
        <f t="shared" si="67"/>
        <v>NA</v>
      </c>
      <c r="O1480" s="303">
        <v>0</v>
      </c>
      <c r="P1480" s="304" t="str">
        <f t="shared" si="68"/>
        <v>NA</v>
      </c>
      <c r="Q1480" s="304" t="s">
        <v>707</v>
      </c>
      <c r="R1480" s="305" t="s">
        <v>887</v>
      </c>
      <c r="S1480" s="306" t="s">
        <v>832</v>
      </c>
      <c r="T1480" s="306" t="s">
        <v>832</v>
      </c>
      <c r="U1480" s="306" t="s">
        <v>832</v>
      </c>
      <c r="V1480" s="307" t="s">
        <v>809</v>
      </c>
      <c r="W1480" s="308" t="s">
        <v>809</v>
      </c>
      <c r="X1480" s="308" t="s">
        <v>809</v>
      </c>
      <c r="Y1480" s="257"/>
    </row>
    <row r="1481" spans="1:25" ht="12.75" customHeight="1" x14ac:dyDescent="0.2">
      <c r="A1481" s="229" t="s">
        <v>705</v>
      </c>
      <c r="B1481" s="247"/>
      <c r="C1481" s="280">
        <v>1468</v>
      </c>
      <c r="D1481" s="249" t="s">
        <v>3788</v>
      </c>
      <c r="E1481" s="249" t="s">
        <v>3789</v>
      </c>
      <c r="F1481" s="249" t="s">
        <v>931</v>
      </c>
      <c r="G1481" s="281" t="s">
        <v>813</v>
      </c>
      <c r="H1481" s="250">
        <v>129902.98000000001</v>
      </c>
      <c r="I1481" s="250"/>
      <c r="J1481" s="250">
        <v>124439.76000000001</v>
      </c>
      <c r="K1481" s="250"/>
      <c r="L1481" s="250">
        <v>137599.25</v>
      </c>
      <c r="M1481" s="251">
        <f t="shared" si="66"/>
        <v>4.2056156063548358E-2</v>
      </c>
      <c r="N1481" s="251">
        <f t="shared" si="67"/>
        <v>0.10574988251343453</v>
      </c>
      <c r="O1481" s="250">
        <v>143459.20000000001</v>
      </c>
      <c r="P1481" s="251">
        <f t="shared" si="68"/>
        <v>4.2587078054567969E-2</v>
      </c>
      <c r="Q1481" s="251" t="s">
        <v>805</v>
      </c>
      <c r="R1481" s="258"/>
      <c r="S1481" s="258" t="s">
        <v>806</v>
      </c>
      <c r="T1481" s="258" t="s">
        <v>807</v>
      </c>
      <c r="U1481" s="282" t="s">
        <v>823</v>
      </c>
      <c r="V1481" s="285">
        <v>824</v>
      </c>
      <c r="W1481" s="286" t="s">
        <v>815</v>
      </c>
      <c r="X1481" s="286" t="s">
        <v>816</v>
      </c>
      <c r="Y1481" s="257"/>
    </row>
    <row r="1482" spans="1:25" ht="12.75" customHeight="1" x14ac:dyDescent="0.2">
      <c r="A1482" s="229" t="s">
        <v>705</v>
      </c>
      <c r="B1482" s="247"/>
      <c r="C1482" s="280">
        <v>1469</v>
      </c>
      <c r="D1482" s="249" t="s">
        <v>3790</v>
      </c>
      <c r="E1482" s="249" t="s">
        <v>3791</v>
      </c>
      <c r="F1482" s="249" t="s">
        <v>812</v>
      </c>
      <c r="G1482" s="281" t="s">
        <v>813</v>
      </c>
      <c r="H1482" s="250">
        <v>91419.940000000017</v>
      </c>
      <c r="I1482" s="250"/>
      <c r="J1482" s="250">
        <v>80565.239700000006</v>
      </c>
      <c r="K1482" s="250"/>
      <c r="L1482" s="250">
        <v>72480.819999999992</v>
      </c>
      <c r="M1482" s="251">
        <f t="shared" si="66"/>
        <v>0.11873449380955631</v>
      </c>
      <c r="N1482" s="251">
        <f t="shared" si="67"/>
        <v>0.100346250195542</v>
      </c>
      <c r="O1482" s="250">
        <v>73987.239999999991</v>
      </c>
      <c r="P1482" s="251">
        <f t="shared" si="68"/>
        <v>2.0783705261612637E-2</v>
      </c>
      <c r="Q1482" s="251" t="s">
        <v>805</v>
      </c>
      <c r="R1482" s="258"/>
      <c r="S1482" s="258" t="s">
        <v>904</v>
      </c>
      <c r="T1482" s="258" t="s">
        <v>807</v>
      </c>
      <c r="U1482" s="282" t="s">
        <v>814</v>
      </c>
      <c r="V1482" s="285">
        <v>105</v>
      </c>
      <c r="W1482" s="286" t="s">
        <v>824</v>
      </c>
      <c r="X1482" s="286" t="s">
        <v>824</v>
      </c>
      <c r="Y1482" s="257"/>
    </row>
    <row r="1483" spans="1:25" ht="12.75" customHeight="1" x14ac:dyDescent="0.2">
      <c r="A1483" s="229" t="s">
        <v>705</v>
      </c>
      <c r="B1483" s="247"/>
      <c r="C1483" s="280">
        <v>1470</v>
      </c>
      <c r="D1483" s="249" t="s">
        <v>3792</v>
      </c>
      <c r="E1483" s="249" t="s">
        <v>3793</v>
      </c>
      <c r="F1483" s="249" t="s">
        <v>907</v>
      </c>
      <c r="G1483" s="281" t="s">
        <v>813</v>
      </c>
      <c r="H1483" s="250">
        <v>85992.12999999999</v>
      </c>
      <c r="I1483" s="250"/>
      <c r="J1483" s="250">
        <v>62230.379600000015</v>
      </c>
      <c r="K1483" s="250"/>
      <c r="L1483" s="250">
        <v>61926.07</v>
      </c>
      <c r="M1483" s="251">
        <f t="shared" si="66"/>
        <v>0.2763247101798732</v>
      </c>
      <c r="N1483" s="251">
        <f t="shared" si="67"/>
        <v>4.890048911095104E-3</v>
      </c>
      <c r="O1483" s="250">
        <v>65401.080000000009</v>
      </c>
      <c r="P1483" s="251">
        <f t="shared" si="68"/>
        <v>5.6115461549554324E-2</v>
      </c>
      <c r="Q1483" s="251" t="s">
        <v>805</v>
      </c>
      <c r="R1483" s="258"/>
      <c r="S1483" s="258" t="s">
        <v>806</v>
      </c>
      <c r="T1483" s="258" t="s">
        <v>807</v>
      </c>
      <c r="U1483" s="282" t="s">
        <v>823</v>
      </c>
      <c r="V1483" s="285">
        <v>824</v>
      </c>
      <c r="W1483" s="286" t="s">
        <v>824</v>
      </c>
      <c r="X1483" s="286" t="s">
        <v>824</v>
      </c>
      <c r="Y1483" s="257"/>
    </row>
    <row r="1484" spans="1:25" ht="12.75" customHeight="1" x14ac:dyDescent="0.2">
      <c r="A1484" s="229" t="s">
        <v>705</v>
      </c>
      <c r="B1484" s="247"/>
      <c r="C1484" s="280">
        <v>1471</v>
      </c>
      <c r="D1484" s="249" t="s">
        <v>3794</v>
      </c>
      <c r="E1484" s="249" t="s">
        <v>3795</v>
      </c>
      <c r="F1484" s="249" t="s">
        <v>877</v>
      </c>
      <c r="G1484" s="281" t="s">
        <v>813</v>
      </c>
      <c r="H1484" s="250">
        <v>17175.29</v>
      </c>
      <c r="I1484" s="250"/>
      <c r="J1484" s="250">
        <v>16452.9568</v>
      </c>
      <c r="K1484" s="250"/>
      <c r="L1484" s="250">
        <v>17175.400000000001</v>
      </c>
      <c r="M1484" s="251">
        <f t="shared" si="66"/>
        <v>4.2056535872174554E-2</v>
      </c>
      <c r="N1484" s="251">
        <f t="shared" si="67"/>
        <v>4.3909627234905373E-2</v>
      </c>
      <c r="O1484" s="250">
        <v>18209.32</v>
      </c>
      <c r="P1484" s="251">
        <f t="shared" si="68"/>
        <v>6.0197724652700846E-2</v>
      </c>
      <c r="Q1484" s="251" t="s">
        <v>805</v>
      </c>
      <c r="R1484" s="258"/>
      <c r="S1484" s="258" t="s">
        <v>806</v>
      </c>
      <c r="T1484" s="258" t="s">
        <v>807</v>
      </c>
      <c r="U1484" s="282" t="s">
        <v>814</v>
      </c>
      <c r="V1484" s="285">
        <v>48</v>
      </c>
      <c r="W1484" s="286" t="s">
        <v>815</v>
      </c>
      <c r="X1484" s="286" t="s">
        <v>816</v>
      </c>
      <c r="Y1484" s="257"/>
    </row>
    <row r="1485" spans="1:25" ht="12.75" customHeight="1" x14ac:dyDescent="0.2">
      <c r="A1485" s="229" t="s">
        <v>705</v>
      </c>
      <c r="B1485" s="247"/>
      <c r="C1485" s="280">
        <v>1472</v>
      </c>
      <c r="D1485" s="249" t="s">
        <v>3796</v>
      </c>
      <c r="E1485" s="249" t="s">
        <v>3797</v>
      </c>
      <c r="F1485" s="249" t="s">
        <v>1217</v>
      </c>
      <c r="G1485" s="297" t="s">
        <v>707</v>
      </c>
      <c r="H1485" s="250">
        <v>0</v>
      </c>
      <c r="I1485" s="250"/>
      <c r="J1485" s="250">
        <v>0</v>
      </c>
      <c r="K1485" s="250"/>
      <c r="L1485" s="250">
        <v>0</v>
      </c>
      <c r="M1485" s="251" t="str">
        <f t="shared" si="66"/>
        <v>NA</v>
      </c>
      <c r="N1485" s="251" t="str">
        <f t="shared" si="67"/>
        <v>NA</v>
      </c>
      <c r="O1485" s="250">
        <v>0</v>
      </c>
      <c r="P1485" s="251" t="str">
        <f t="shared" si="68"/>
        <v>NA</v>
      </c>
      <c r="Q1485" s="298" t="s">
        <v>848</v>
      </c>
      <c r="R1485" s="299" t="s">
        <v>849</v>
      </c>
      <c r="S1485" s="299" t="s">
        <v>832</v>
      </c>
      <c r="T1485" s="299" t="s">
        <v>832</v>
      </c>
      <c r="U1485" s="299" t="s">
        <v>832</v>
      </c>
      <c r="V1485" s="299" t="s">
        <v>832</v>
      </c>
      <c r="W1485" s="299" t="s">
        <v>832</v>
      </c>
      <c r="X1485" s="299" t="s">
        <v>832</v>
      </c>
      <c r="Y1485" s="257"/>
    </row>
    <row r="1486" spans="1:25" ht="12.75" customHeight="1" x14ac:dyDescent="0.2">
      <c r="A1486" s="229" t="s">
        <v>705</v>
      </c>
      <c r="B1486" s="247"/>
      <c r="C1486" s="280">
        <v>1473</v>
      </c>
      <c r="D1486" s="249" t="s">
        <v>3798</v>
      </c>
      <c r="E1486" s="249" t="s">
        <v>3799</v>
      </c>
      <c r="F1486" s="249" t="s">
        <v>890</v>
      </c>
      <c r="G1486" s="281" t="s">
        <v>813</v>
      </c>
      <c r="H1486" s="250">
        <v>70173.02</v>
      </c>
      <c r="I1486" s="250"/>
      <c r="J1486" s="250">
        <v>65075.087500000001</v>
      </c>
      <c r="K1486" s="250"/>
      <c r="L1486" s="250">
        <v>36929.54</v>
      </c>
      <c r="M1486" s="251">
        <f t="shared" ref="M1486:M1549" si="69">IF(H1486&gt;0,ABS((J1486-H1486)/H1486),"NA")</f>
        <v>7.2648041939765484E-2</v>
      </c>
      <c r="N1486" s="251">
        <f t="shared" ref="N1486:N1549" si="70">IF(J1486&gt;0,ABS((L1486-J1486)/J1486),"NA")</f>
        <v>0.43250879224710992</v>
      </c>
      <c r="O1486" s="250">
        <v>37972.51</v>
      </c>
      <c r="P1486" s="251">
        <f t="shared" ref="P1486:P1549" si="71">IF(L1486&gt;0,ABS((O1486-L1486)/L1486),"NA")</f>
        <v>2.824216061180294E-2</v>
      </c>
      <c r="Q1486" s="251" t="s">
        <v>805</v>
      </c>
      <c r="R1486" s="258"/>
      <c r="S1486" s="258" t="s">
        <v>806</v>
      </c>
      <c r="T1486" s="258" t="s">
        <v>807</v>
      </c>
      <c r="U1486" s="282" t="s">
        <v>814</v>
      </c>
      <c r="V1486" s="285">
        <v>306</v>
      </c>
      <c r="W1486" s="286" t="s">
        <v>824</v>
      </c>
      <c r="X1486" s="286" t="s">
        <v>824</v>
      </c>
      <c r="Y1486" s="257"/>
    </row>
    <row r="1487" spans="1:25" ht="12.75" customHeight="1" x14ac:dyDescent="0.2">
      <c r="A1487" s="229" t="s">
        <v>705</v>
      </c>
      <c r="B1487" s="247"/>
      <c r="C1487" s="280">
        <v>1474</v>
      </c>
      <c r="D1487" s="249" t="s">
        <v>3800</v>
      </c>
      <c r="E1487" s="249" t="s">
        <v>3801</v>
      </c>
      <c r="F1487" s="249" t="s">
        <v>931</v>
      </c>
      <c r="G1487" s="281" t="s">
        <v>813</v>
      </c>
      <c r="H1487" s="250">
        <v>79761.89</v>
      </c>
      <c r="I1487" s="250"/>
      <c r="J1487" s="250">
        <v>76407.428899999999</v>
      </c>
      <c r="K1487" s="250"/>
      <c r="L1487" s="250">
        <v>89915.390000000014</v>
      </c>
      <c r="M1487" s="251">
        <f t="shared" si="69"/>
        <v>4.2055937992442262E-2</v>
      </c>
      <c r="N1487" s="251">
        <f t="shared" si="70"/>
        <v>0.17678858318448162</v>
      </c>
      <c r="O1487" s="250">
        <v>94413.470000000016</v>
      </c>
      <c r="P1487" s="251">
        <f t="shared" si="71"/>
        <v>5.002569637967428E-2</v>
      </c>
      <c r="Q1487" s="251" t="s">
        <v>805</v>
      </c>
      <c r="R1487" s="258"/>
      <c r="S1487" s="258" t="s">
        <v>806</v>
      </c>
      <c r="T1487" s="258" t="s">
        <v>807</v>
      </c>
      <c r="U1487" s="282" t="s">
        <v>823</v>
      </c>
      <c r="V1487" s="285">
        <v>819</v>
      </c>
      <c r="W1487" s="286" t="s">
        <v>815</v>
      </c>
      <c r="X1487" s="286" t="s">
        <v>816</v>
      </c>
      <c r="Y1487" s="257"/>
    </row>
    <row r="1488" spans="1:25" ht="12.75" customHeight="1" x14ac:dyDescent="0.2">
      <c r="A1488" s="229" t="s">
        <v>705</v>
      </c>
      <c r="B1488" s="247"/>
      <c r="C1488" s="280">
        <v>1475</v>
      </c>
      <c r="D1488" s="249" t="s">
        <v>3802</v>
      </c>
      <c r="E1488" s="249" t="s">
        <v>3803</v>
      </c>
      <c r="F1488" s="249" t="s">
        <v>931</v>
      </c>
      <c r="G1488" s="281"/>
      <c r="H1488" s="250">
        <v>0</v>
      </c>
      <c r="I1488" s="250"/>
      <c r="J1488" s="250">
        <v>17091.727299999999</v>
      </c>
      <c r="K1488" s="250"/>
      <c r="L1488" s="250">
        <v>17849.75</v>
      </c>
      <c r="M1488" s="251" t="str">
        <f t="shared" si="69"/>
        <v>NA</v>
      </c>
      <c r="N1488" s="251">
        <f t="shared" si="70"/>
        <v>4.4350268799339045E-2</v>
      </c>
      <c r="O1488" s="250">
        <v>19700.64</v>
      </c>
      <c r="P1488" s="251">
        <f t="shared" si="71"/>
        <v>0.10369276880628576</v>
      </c>
      <c r="Q1488" s="251" t="s">
        <v>805</v>
      </c>
      <c r="R1488" s="258"/>
      <c r="S1488" s="258" t="s">
        <v>840</v>
      </c>
      <c r="T1488" s="258" t="s">
        <v>841</v>
      </c>
      <c r="U1488" s="282" t="s">
        <v>841</v>
      </c>
      <c r="V1488" s="283" t="s">
        <v>809</v>
      </c>
      <c r="W1488" s="284" t="s">
        <v>809</v>
      </c>
      <c r="X1488" s="284" t="s">
        <v>809</v>
      </c>
      <c r="Y1488" s="257"/>
    </row>
    <row r="1489" spans="1:25" ht="12.75" customHeight="1" x14ac:dyDescent="0.2">
      <c r="A1489" s="229" t="s">
        <v>705</v>
      </c>
      <c r="B1489" s="247"/>
      <c r="C1489" s="280">
        <v>1476</v>
      </c>
      <c r="D1489" s="249" t="s">
        <v>3804</v>
      </c>
      <c r="E1489" s="249" t="s">
        <v>3805</v>
      </c>
      <c r="F1489" s="249" t="s">
        <v>1021</v>
      </c>
      <c r="G1489" s="281" t="s">
        <v>813</v>
      </c>
      <c r="H1489" s="250">
        <v>36917</v>
      </c>
      <c r="I1489" s="250"/>
      <c r="J1489" s="250">
        <v>35364.424899999998</v>
      </c>
      <c r="K1489" s="250"/>
      <c r="L1489" s="250">
        <v>37715.56</v>
      </c>
      <c r="M1489" s="251">
        <f t="shared" si="69"/>
        <v>4.2055830647127389E-2</v>
      </c>
      <c r="N1489" s="251">
        <f t="shared" si="70"/>
        <v>6.6483057667367854E-2</v>
      </c>
      <c r="O1489" s="250">
        <v>40480.699999999997</v>
      </c>
      <c r="P1489" s="251">
        <f t="shared" si="71"/>
        <v>7.3315628881024164E-2</v>
      </c>
      <c r="Q1489" s="251" t="s">
        <v>805</v>
      </c>
      <c r="R1489" s="258"/>
      <c r="S1489" s="258" t="s">
        <v>806</v>
      </c>
      <c r="T1489" s="258" t="s">
        <v>807</v>
      </c>
      <c r="U1489" s="282" t="s">
        <v>814</v>
      </c>
      <c r="V1489" s="283" t="s">
        <v>809</v>
      </c>
      <c r="W1489" s="284" t="s">
        <v>809</v>
      </c>
      <c r="X1489" s="284" t="s">
        <v>809</v>
      </c>
      <c r="Y1489" s="257"/>
    </row>
    <row r="1490" spans="1:25" ht="12.75" customHeight="1" x14ac:dyDescent="0.2">
      <c r="A1490" s="229" t="s">
        <v>705</v>
      </c>
      <c r="B1490" s="247"/>
      <c r="C1490" s="280">
        <v>1477</v>
      </c>
      <c r="D1490" s="249" t="s">
        <v>3806</v>
      </c>
      <c r="E1490" s="249" t="s">
        <v>3807</v>
      </c>
      <c r="F1490" s="249" t="s">
        <v>1217</v>
      </c>
      <c r="G1490" s="297" t="s">
        <v>707</v>
      </c>
      <c r="H1490" s="250">
        <v>0</v>
      </c>
      <c r="I1490" s="250"/>
      <c r="J1490" s="250">
        <v>0</v>
      </c>
      <c r="K1490" s="250"/>
      <c r="L1490" s="250">
        <v>0</v>
      </c>
      <c r="M1490" s="251" t="str">
        <f t="shared" si="69"/>
        <v>NA</v>
      </c>
      <c r="N1490" s="251" t="str">
        <f t="shared" si="70"/>
        <v>NA</v>
      </c>
      <c r="O1490" s="250">
        <v>0</v>
      </c>
      <c r="P1490" s="251" t="str">
        <f t="shared" si="71"/>
        <v>NA</v>
      </c>
      <c r="Q1490" s="298" t="s">
        <v>848</v>
      </c>
      <c r="R1490" s="299" t="s">
        <v>849</v>
      </c>
      <c r="S1490" s="299" t="s">
        <v>832</v>
      </c>
      <c r="T1490" s="299" t="s">
        <v>832</v>
      </c>
      <c r="U1490" s="299" t="s">
        <v>832</v>
      </c>
      <c r="V1490" s="299" t="s">
        <v>832</v>
      </c>
      <c r="W1490" s="299" t="s">
        <v>832</v>
      </c>
      <c r="X1490" s="299" t="s">
        <v>832</v>
      </c>
      <c r="Y1490" s="257"/>
    </row>
    <row r="1491" spans="1:25" ht="12.75" customHeight="1" x14ac:dyDescent="0.2">
      <c r="A1491" s="229" t="s">
        <v>705</v>
      </c>
      <c r="B1491" s="247"/>
      <c r="C1491" s="280">
        <v>1478</v>
      </c>
      <c r="D1491" s="249" t="s">
        <v>3808</v>
      </c>
      <c r="E1491" s="249" t="s">
        <v>3809</v>
      </c>
      <c r="F1491" s="249" t="s">
        <v>822</v>
      </c>
      <c r="G1491" s="281" t="s">
        <v>813</v>
      </c>
      <c r="H1491" s="250">
        <v>125840.11</v>
      </c>
      <c r="I1491" s="250"/>
      <c r="J1491" s="250">
        <v>120547.77990000001</v>
      </c>
      <c r="K1491" s="250"/>
      <c r="L1491" s="250">
        <v>125952.16</v>
      </c>
      <c r="M1491" s="251">
        <f t="shared" si="69"/>
        <v>4.205598755436555E-2</v>
      </c>
      <c r="N1491" s="251">
        <f t="shared" si="70"/>
        <v>4.4831850943113011E-2</v>
      </c>
      <c r="O1491" s="250">
        <v>131549.4</v>
      </c>
      <c r="P1491" s="251">
        <f t="shared" si="71"/>
        <v>4.4439412551559185E-2</v>
      </c>
      <c r="Q1491" s="251" t="s">
        <v>805</v>
      </c>
      <c r="R1491" s="258"/>
      <c r="S1491" s="258" t="s">
        <v>806</v>
      </c>
      <c r="T1491" s="258" t="s">
        <v>807</v>
      </c>
      <c r="U1491" s="282" t="s">
        <v>814</v>
      </c>
      <c r="V1491" s="285">
        <v>308</v>
      </c>
      <c r="W1491" s="286" t="s">
        <v>824</v>
      </c>
      <c r="X1491" s="286" t="s">
        <v>824</v>
      </c>
      <c r="Y1491" s="257"/>
    </row>
    <row r="1492" spans="1:25" ht="12.75" customHeight="1" x14ac:dyDescent="0.2">
      <c r="A1492" s="229" t="s">
        <v>705</v>
      </c>
      <c r="B1492" s="247"/>
      <c r="C1492" s="280">
        <v>1479</v>
      </c>
      <c r="D1492" s="249" t="s">
        <v>3810</v>
      </c>
      <c r="E1492" s="249" t="s">
        <v>3811</v>
      </c>
      <c r="F1492" s="249" t="s">
        <v>1067</v>
      </c>
      <c r="G1492" s="281" t="s">
        <v>804</v>
      </c>
      <c r="H1492" s="250">
        <v>81275.990000000005</v>
      </c>
      <c r="I1492" s="250"/>
      <c r="J1492" s="250">
        <v>77857.844199999992</v>
      </c>
      <c r="K1492" s="250"/>
      <c r="L1492" s="250">
        <v>81276.77</v>
      </c>
      <c r="M1492" s="251">
        <f t="shared" si="69"/>
        <v>4.205603401447356E-2</v>
      </c>
      <c r="N1492" s="251">
        <f t="shared" si="70"/>
        <v>4.3912412874129031E-2</v>
      </c>
      <c r="O1492" s="250">
        <v>98199.57</v>
      </c>
      <c r="P1492" s="251">
        <f t="shared" si="71"/>
        <v>0.20821201433078607</v>
      </c>
      <c r="Q1492" s="251" t="s">
        <v>805</v>
      </c>
      <c r="R1492" s="258"/>
      <c r="S1492" s="258" t="s">
        <v>904</v>
      </c>
      <c r="T1492" s="299" t="s">
        <v>809</v>
      </c>
      <c r="U1492" s="282" t="s">
        <v>808</v>
      </c>
      <c r="V1492" s="283" t="s">
        <v>809</v>
      </c>
      <c r="W1492" s="284" t="s">
        <v>809</v>
      </c>
      <c r="X1492" s="284" t="s">
        <v>809</v>
      </c>
      <c r="Y1492" s="257"/>
    </row>
    <row r="1493" spans="1:25" ht="12.75" customHeight="1" x14ac:dyDescent="0.2">
      <c r="A1493" s="229" t="s">
        <v>705</v>
      </c>
      <c r="B1493" s="247"/>
      <c r="C1493" s="280">
        <v>1480</v>
      </c>
      <c r="D1493" s="249" t="s">
        <v>3812</v>
      </c>
      <c r="E1493" s="249" t="s">
        <v>3813</v>
      </c>
      <c r="F1493" s="249" t="s">
        <v>852</v>
      </c>
      <c r="G1493" s="297" t="s">
        <v>707</v>
      </c>
      <c r="H1493" s="250">
        <v>0</v>
      </c>
      <c r="I1493" s="250"/>
      <c r="J1493" s="250">
        <v>0</v>
      </c>
      <c r="K1493" s="250"/>
      <c r="L1493" s="250">
        <v>0</v>
      </c>
      <c r="M1493" s="251" t="str">
        <f t="shared" si="69"/>
        <v>NA</v>
      </c>
      <c r="N1493" s="251" t="str">
        <f t="shared" si="70"/>
        <v>NA</v>
      </c>
      <c r="O1493" s="250">
        <v>0</v>
      </c>
      <c r="P1493" s="251" t="str">
        <f t="shared" si="71"/>
        <v>NA</v>
      </c>
      <c r="Q1493" s="298" t="s">
        <v>848</v>
      </c>
      <c r="R1493" s="299" t="s">
        <v>849</v>
      </c>
      <c r="S1493" s="299" t="s">
        <v>832</v>
      </c>
      <c r="T1493" s="299" t="s">
        <v>832</v>
      </c>
      <c r="U1493" s="299" t="s">
        <v>832</v>
      </c>
      <c r="V1493" s="299" t="s">
        <v>832</v>
      </c>
      <c r="W1493" s="299" t="s">
        <v>832</v>
      </c>
      <c r="X1493" s="299" t="s">
        <v>832</v>
      </c>
      <c r="Y1493" s="257"/>
    </row>
    <row r="1494" spans="1:25" ht="12.75" customHeight="1" x14ac:dyDescent="0.2">
      <c r="A1494" s="229" t="s">
        <v>705</v>
      </c>
      <c r="B1494" s="247"/>
      <c r="C1494" s="280">
        <v>1481</v>
      </c>
      <c r="D1494" s="249" t="s">
        <v>3814</v>
      </c>
      <c r="E1494" s="249" t="s">
        <v>3815</v>
      </c>
      <c r="F1494" s="249" t="s">
        <v>1845</v>
      </c>
      <c r="G1494" s="281" t="s">
        <v>813</v>
      </c>
      <c r="H1494" s="250">
        <v>60292.959999999999</v>
      </c>
      <c r="I1494" s="250"/>
      <c r="J1494" s="250">
        <v>36265.216899999999</v>
      </c>
      <c r="K1494" s="250"/>
      <c r="L1494" s="250">
        <v>37858.770000000004</v>
      </c>
      <c r="M1494" s="251">
        <f t="shared" si="69"/>
        <v>0.39851656146919973</v>
      </c>
      <c r="N1494" s="251">
        <f t="shared" si="70"/>
        <v>4.3941639847189351E-2</v>
      </c>
      <c r="O1494" s="250">
        <v>40634.380000000005</v>
      </c>
      <c r="P1494" s="251">
        <f t="shared" si="71"/>
        <v>7.3314848844798719E-2</v>
      </c>
      <c r="Q1494" s="251" t="s">
        <v>805</v>
      </c>
      <c r="R1494" s="258"/>
      <c r="S1494" s="258" t="s">
        <v>806</v>
      </c>
      <c r="T1494" s="258" t="s">
        <v>807</v>
      </c>
      <c r="U1494" s="282" t="s">
        <v>814</v>
      </c>
      <c r="V1494" s="283" t="s">
        <v>809</v>
      </c>
      <c r="W1494" s="284" t="s">
        <v>809</v>
      </c>
      <c r="X1494" s="284" t="s">
        <v>809</v>
      </c>
      <c r="Y1494" s="257"/>
    </row>
    <row r="1495" spans="1:25" ht="12.75" customHeight="1" x14ac:dyDescent="0.2">
      <c r="A1495" s="229" t="s">
        <v>705</v>
      </c>
      <c r="B1495" s="247"/>
      <c r="C1495" s="280">
        <v>1482</v>
      </c>
      <c r="D1495" s="249" t="s">
        <v>3816</v>
      </c>
      <c r="E1495" s="249" t="s">
        <v>3815</v>
      </c>
      <c r="F1495" s="249" t="s">
        <v>844</v>
      </c>
      <c r="G1495" s="281" t="s">
        <v>813</v>
      </c>
      <c r="H1495" s="250">
        <v>312614.88</v>
      </c>
      <c r="I1495" s="250"/>
      <c r="J1495" s="250">
        <v>349495.69400000002</v>
      </c>
      <c r="K1495" s="250"/>
      <c r="L1495" s="250">
        <v>393259.37999999995</v>
      </c>
      <c r="M1495" s="251">
        <f t="shared" si="69"/>
        <v>0.1179752352159309</v>
      </c>
      <c r="N1495" s="251">
        <f t="shared" si="70"/>
        <v>0.12521952845576381</v>
      </c>
      <c r="O1495" s="250">
        <v>448455.13</v>
      </c>
      <c r="P1495" s="251">
        <f t="shared" si="71"/>
        <v>0.1403545670035895</v>
      </c>
      <c r="Q1495" s="251" t="s">
        <v>805</v>
      </c>
      <c r="R1495" s="258"/>
      <c r="S1495" s="258" t="s">
        <v>806</v>
      </c>
      <c r="T1495" s="258" t="s">
        <v>807</v>
      </c>
      <c r="U1495" s="282" t="s">
        <v>814</v>
      </c>
      <c r="V1495" s="285">
        <v>54</v>
      </c>
      <c r="W1495" s="286" t="s">
        <v>816</v>
      </c>
      <c r="X1495" s="286" t="s">
        <v>824</v>
      </c>
      <c r="Y1495" s="257"/>
    </row>
    <row r="1496" spans="1:25" ht="12.75" customHeight="1" x14ac:dyDescent="0.2">
      <c r="A1496" s="229" t="s">
        <v>705</v>
      </c>
      <c r="B1496" s="247"/>
      <c r="C1496" s="280">
        <v>1483</v>
      </c>
      <c r="D1496" s="249" t="s">
        <v>3817</v>
      </c>
      <c r="E1496" s="249" t="s">
        <v>3818</v>
      </c>
      <c r="F1496" s="249" t="s">
        <v>852</v>
      </c>
      <c r="G1496" s="297" t="s">
        <v>707</v>
      </c>
      <c r="H1496" s="250">
        <v>0</v>
      </c>
      <c r="I1496" s="250"/>
      <c r="J1496" s="250">
        <v>0</v>
      </c>
      <c r="K1496" s="250"/>
      <c r="L1496" s="250">
        <v>0</v>
      </c>
      <c r="M1496" s="251" t="str">
        <f t="shared" si="69"/>
        <v>NA</v>
      </c>
      <c r="N1496" s="251" t="str">
        <f t="shared" si="70"/>
        <v>NA</v>
      </c>
      <c r="O1496" s="250">
        <v>0</v>
      </c>
      <c r="P1496" s="251" t="str">
        <f t="shared" si="71"/>
        <v>NA</v>
      </c>
      <c r="Q1496" s="298" t="s">
        <v>848</v>
      </c>
      <c r="R1496" s="299" t="s">
        <v>849</v>
      </c>
      <c r="S1496" s="299" t="s">
        <v>832</v>
      </c>
      <c r="T1496" s="299" t="s">
        <v>832</v>
      </c>
      <c r="U1496" s="299" t="s">
        <v>832</v>
      </c>
      <c r="V1496" s="299" t="s">
        <v>832</v>
      </c>
      <c r="W1496" s="299" t="s">
        <v>832</v>
      </c>
      <c r="X1496" s="299" t="s">
        <v>832</v>
      </c>
      <c r="Y1496" s="257"/>
    </row>
    <row r="1497" spans="1:25" ht="12.75" customHeight="1" x14ac:dyDescent="0.2">
      <c r="A1497" s="229" t="s">
        <v>705</v>
      </c>
      <c r="B1497" s="247"/>
      <c r="C1497" s="280">
        <v>1484</v>
      </c>
      <c r="D1497" s="249" t="s">
        <v>3819</v>
      </c>
      <c r="E1497" s="249" t="s">
        <v>3820</v>
      </c>
      <c r="F1497" s="249" t="s">
        <v>877</v>
      </c>
      <c r="G1497" s="281" t="s">
        <v>813</v>
      </c>
      <c r="H1497" s="250">
        <v>41104.03</v>
      </c>
      <c r="I1497" s="250"/>
      <c r="J1497" s="250">
        <v>36916.179600000003</v>
      </c>
      <c r="K1497" s="250"/>
      <c r="L1497" s="250">
        <v>41708.89</v>
      </c>
      <c r="M1497" s="251">
        <f t="shared" si="69"/>
        <v>0.10188418021298631</v>
      </c>
      <c r="N1497" s="251">
        <f t="shared" si="70"/>
        <v>0.12982682530886799</v>
      </c>
      <c r="O1497" s="250">
        <v>43491.05</v>
      </c>
      <c r="P1497" s="251">
        <f t="shared" si="71"/>
        <v>4.2728540606091499E-2</v>
      </c>
      <c r="Q1497" s="251" t="s">
        <v>805</v>
      </c>
      <c r="R1497" s="258"/>
      <c r="S1497" s="258" t="s">
        <v>806</v>
      </c>
      <c r="T1497" s="258" t="s">
        <v>807</v>
      </c>
      <c r="U1497" s="282" t="s">
        <v>823</v>
      </c>
      <c r="V1497" s="285">
        <v>826</v>
      </c>
      <c r="W1497" s="286" t="s">
        <v>824</v>
      </c>
      <c r="X1497" s="286" t="s">
        <v>824</v>
      </c>
      <c r="Y1497" s="257"/>
    </row>
    <row r="1498" spans="1:25" ht="12.75" customHeight="1" x14ac:dyDescent="0.2">
      <c r="A1498" s="229" t="s">
        <v>705</v>
      </c>
      <c r="B1498" s="247"/>
      <c r="C1498" s="280">
        <v>1485</v>
      </c>
      <c r="D1498" s="249" t="s">
        <v>3821</v>
      </c>
      <c r="E1498" s="249" t="s">
        <v>3822</v>
      </c>
      <c r="F1498" s="249" t="s">
        <v>877</v>
      </c>
      <c r="G1498" s="281" t="s">
        <v>813</v>
      </c>
      <c r="H1498" s="250">
        <v>96449.78</v>
      </c>
      <c r="I1498" s="250"/>
      <c r="J1498" s="250">
        <v>88398.266000000003</v>
      </c>
      <c r="K1498" s="250"/>
      <c r="L1498" s="250">
        <v>101665.73999999999</v>
      </c>
      <c r="M1498" s="251">
        <f t="shared" si="69"/>
        <v>8.3478821828313093E-2</v>
      </c>
      <c r="N1498" s="251">
        <f t="shared" si="70"/>
        <v>0.1500874915351845</v>
      </c>
      <c r="O1498" s="250">
        <v>105308.06</v>
      </c>
      <c r="P1498" s="251">
        <f t="shared" si="71"/>
        <v>3.5826424909709088E-2</v>
      </c>
      <c r="Q1498" s="251" t="s">
        <v>805</v>
      </c>
      <c r="R1498" s="258"/>
      <c r="S1498" s="258" t="s">
        <v>806</v>
      </c>
      <c r="T1498" s="258" t="s">
        <v>807</v>
      </c>
      <c r="U1498" s="282" t="s">
        <v>823</v>
      </c>
      <c r="V1498" s="285">
        <v>1746</v>
      </c>
      <c r="W1498" s="286" t="s">
        <v>816</v>
      </c>
      <c r="X1498" s="286" t="s">
        <v>824</v>
      </c>
      <c r="Y1498" s="257"/>
    </row>
    <row r="1499" spans="1:25" ht="12.75" customHeight="1" x14ac:dyDescent="0.2">
      <c r="A1499" s="229" t="s">
        <v>705</v>
      </c>
      <c r="B1499" s="247"/>
      <c r="C1499" s="280">
        <v>1486</v>
      </c>
      <c r="D1499" s="249" t="s">
        <v>3823</v>
      </c>
      <c r="E1499" s="249" t="s">
        <v>3824</v>
      </c>
      <c r="F1499" s="249" t="s">
        <v>866</v>
      </c>
      <c r="G1499" s="281"/>
      <c r="H1499" s="250">
        <v>120974.28</v>
      </c>
      <c r="I1499" s="250"/>
      <c r="J1499" s="250">
        <v>115886.57999999999</v>
      </c>
      <c r="K1499" s="250"/>
      <c r="L1499" s="250">
        <v>44815.259999999995</v>
      </c>
      <c r="M1499" s="251">
        <f t="shared" si="69"/>
        <v>4.2056046954774287E-2</v>
      </c>
      <c r="N1499" s="251">
        <f t="shared" si="70"/>
        <v>0.61328343627018767</v>
      </c>
      <c r="O1499" s="250">
        <v>46162.31</v>
      </c>
      <c r="P1499" s="251">
        <f t="shared" si="71"/>
        <v>3.0057841904744122E-2</v>
      </c>
      <c r="Q1499" s="251" t="s">
        <v>805</v>
      </c>
      <c r="R1499" s="258"/>
      <c r="S1499" s="258" t="s">
        <v>806</v>
      </c>
      <c r="T1499" s="258" t="s">
        <v>807</v>
      </c>
      <c r="U1499" s="282" t="s">
        <v>932</v>
      </c>
      <c r="V1499" s="285">
        <v>3349</v>
      </c>
      <c r="W1499" s="286" t="s">
        <v>874</v>
      </c>
      <c r="X1499" s="286" t="s">
        <v>816</v>
      </c>
      <c r="Y1499" s="257"/>
    </row>
    <row r="1500" spans="1:25" ht="12.75" customHeight="1" x14ac:dyDescent="0.2">
      <c r="A1500" s="229" t="s">
        <v>705</v>
      </c>
      <c r="B1500" s="247"/>
      <c r="C1500" s="287">
        <v>1487</v>
      </c>
      <c r="D1500" s="324" t="s">
        <v>3825</v>
      </c>
      <c r="E1500" s="324" t="s">
        <v>3826</v>
      </c>
      <c r="F1500" s="324" t="s">
        <v>877</v>
      </c>
      <c r="G1500" s="289" t="s">
        <v>707</v>
      </c>
      <c r="H1500" s="290">
        <v>0</v>
      </c>
      <c r="I1500" s="290"/>
      <c r="J1500" s="290">
        <v>0</v>
      </c>
      <c r="K1500" s="290"/>
      <c r="L1500" s="290">
        <v>0</v>
      </c>
      <c r="M1500" s="291" t="str">
        <f t="shared" si="69"/>
        <v>NA</v>
      </c>
      <c r="N1500" s="291" t="str">
        <f t="shared" si="70"/>
        <v>NA</v>
      </c>
      <c r="O1500" s="290">
        <v>0</v>
      </c>
      <c r="P1500" s="291" t="str">
        <f t="shared" si="71"/>
        <v>NA</v>
      </c>
      <c r="Q1500" s="291" t="s">
        <v>707</v>
      </c>
      <c r="R1500" s="292" t="s">
        <v>831</v>
      </c>
      <c r="S1500" s="293" t="s">
        <v>832</v>
      </c>
      <c r="T1500" s="293" t="s">
        <v>832</v>
      </c>
      <c r="U1500" s="293" t="s">
        <v>832</v>
      </c>
      <c r="V1500" s="294" t="s">
        <v>809</v>
      </c>
      <c r="W1500" s="295" t="s">
        <v>809</v>
      </c>
      <c r="X1500" s="295" t="s">
        <v>809</v>
      </c>
      <c r="Y1500" s="257"/>
    </row>
    <row r="1501" spans="1:25" ht="12.75" customHeight="1" x14ac:dyDescent="0.2">
      <c r="A1501" s="229" t="s">
        <v>705</v>
      </c>
      <c r="B1501" s="247"/>
      <c r="C1501" s="280">
        <v>1488</v>
      </c>
      <c r="D1501" s="249" t="s">
        <v>3827</v>
      </c>
      <c r="E1501" s="249" t="s">
        <v>3828</v>
      </c>
      <c r="F1501" s="249" t="s">
        <v>852</v>
      </c>
      <c r="G1501" s="297" t="s">
        <v>707</v>
      </c>
      <c r="H1501" s="250">
        <v>0</v>
      </c>
      <c r="I1501" s="250"/>
      <c r="J1501" s="250">
        <v>0</v>
      </c>
      <c r="K1501" s="250"/>
      <c r="L1501" s="250">
        <v>0</v>
      </c>
      <c r="M1501" s="251" t="str">
        <f t="shared" si="69"/>
        <v>NA</v>
      </c>
      <c r="N1501" s="251" t="str">
        <f t="shared" si="70"/>
        <v>NA</v>
      </c>
      <c r="O1501" s="250">
        <v>0</v>
      </c>
      <c r="P1501" s="251" t="str">
        <f t="shared" si="71"/>
        <v>NA</v>
      </c>
      <c r="Q1501" s="298" t="s">
        <v>848</v>
      </c>
      <c r="R1501" s="299" t="s">
        <v>849</v>
      </c>
      <c r="S1501" s="299" t="s">
        <v>832</v>
      </c>
      <c r="T1501" s="299" t="s">
        <v>832</v>
      </c>
      <c r="U1501" s="299" t="s">
        <v>832</v>
      </c>
      <c r="V1501" s="299" t="s">
        <v>832</v>
      </c>
      <c r="W1501" s="299" t="s">
        <v>832</v>
      </c>
      <c r="X1501" s="299" t="s">
        <v>832</v>
      </c>
      <c r="Y1501" s="257"/>
    </row>
    <row r="1502" spans="1:25" ht="12.75" customHeight="1" x14ac:dyDescent="0.2">
      <c r="A1502" s="229" t="s">
        <v>705</v>
      </c>
      <c r="B1502" s="247"/>
      <c r="C1502" s="280">
        <v>1489</v>
      </c>
      <c r="D1502" s="249" t="s">
        <v>3829</v>
      </c>
      <c r="E1502" s="249" t="s">
        <v>3828</v>
      </c>
      <c r="F1502" s="249" t="s">
        <v>1067</v>
      </c>
      <c r="G1502" s="281" t="s">
        <v>804</v>
      </c>
      <c r="H1502" s="250">
        <v>26517.489999999998</v>
      </c>
      <c r="I1502" s="250"/>
      <c r="J1502" s="250">
        <v>25402.270199999999</v>
      </c>
      <c r="K1502" s="250"/>
      <c r="L1502" s="250">
        <v>33676.71</v>
      </c>
      <c r="M1502" s="251">
        <f t="shared" si="69"/>
        <v>4.205600907174846E-2</v>
      </c>
      <c r="N1502" s="251">
        <f t="shared" si="70"/>
        <v>0.32573623281906516</v>
      </c>
      <c r="O1502" s="250">
        <v>35197.58</v>
      </c>
      <c r="P1502" s="251">
        <f t="shared" si="71"/>
        <v>4.5160884183757931E-2</v>
      </c>
      <c r="Q1502" s="251" t="s">
        <v>805</v>
      </c>
      <c r="R1502" s="258"/>
      <c r="S1502" s="258" t="s">
        <v>806</v>
      </c>
      <c r="T1502" s="258" t="s">
        <v>807</v>
      </c>
      <c r="U1502" s="282" t="s">
        <v>808</v>
      </c>
      <c r="V1502" s="285">
        <v>88</v>
      </c>
      <c r="W1502" s="286" t="s">
        <v>815</v>
      </c>
      <c r="X1502" s="286" t="s">
        <v>816</v>
      </c>
      <c r="Y1502" s="257"/>
    </row>
    <row r="1503" spans="1:25" ht="12.75" customHeight="1" x14ac:dyDescent="0.2">
      <c r="A1503" s="229" t="s">
        <v>705</v>
      </c>
      <c r="B1503" s="247"/>
      <c r="C1503" s="280">
        <v>1490</v>
      </c>
      <c r="D1503" s="249" t="s">
        <v>3830</v>
      </c>
      <c r="E1503" s="249" t="s">
        <v>3831</v>
      </c>
      <c r="F1503" s="249" t="s">
        <v>2512</v>
      </c>
      <c r="G1503" s="297" t="s">
        <v>707</v>
      </c>
      <c r="H1503" s="250">
        <v>0</v>
      </c>
      <c r="I1503" s="250"/>
      <c r="J1503" s="250">
        <v>0</v>
      </c>
      <c r="K1503" s="250"/>
      <c r="L1503" s="250">
        <v>0</v>
      </c>
      <c r="M1503" s="251" t="str">
        <f t="shared" si="69"/>
        <v>NA</v>
      </c>
      <c r="N1503" s="251" t="str">
        <f t="shared" si="70"/>
        <v>NA</v>
      </c>
      <c r="O1503" s="250">
        <v>0</v>
      </c>
      <c r="P1503" s="251" t="str">
        <f t="shared" si="71"/>
        <v>NA</v>
      </c>
      <c r="Q1503" s="298" t="s">
        <v>848</v>
      </c>
      <c r="R1503" s="299" t="s">
        <v>849</v>
      </c>
      <c r="S1503" s="258" t="s">
        <v>806</v>
      </c>
      <c r="T1503" s="299" t="s">
        <v>809</v>
      </c>
      <c r="U1503" s="299" t="s">
        <v>832</v>
      </c>
      <c r="V1503" s="285">
        <v>1170</v>
      </c>
      <c r="W1503" s="286" t="s">
        <v>816</v>
      </c>
      <c r="X1503" s="286" t="s">
        <v>824</v>
      </c>
      <c r="Y1503" s="257"/>
    </row>
    <row r="1504" spans="1:25" ht="12.75" customHeight="1" x14ac:dyDescent="0.2">
      <c r="A1504" s="229" t="s">
        <v>705</v>
      </c>
      <c r="B1504" s="247"/>
      <c r="C1504" s="280">
        <v>1491</v>
      </c>
      <c r="D1504" s="249" t="s">
        <v>3832</v>
      </c>
      <c r="E1504" s="249" t="s">
        <v>3833</v>
      </c>
      <c r="F1504" s="249" t="s">
        <v>819</v>
      </c>
      <c r="G1504" s="281" t="s">
        <v>813</v>
      </c>
      <c r="H1504" s="250">
        <v>115048.7</v>
      </c>
      <c r="I1504" s="250"/>
      <c r="J1504" s="250">
        <v>102848.52399999999</v>
      </c>
      <c r="K1504" s="250"/>
      <c r="L1504" s="250">
        <v>48010.89</v>
      </c>
      <c r="M1504" s="251">
        <f t="shared" si="69"/>
        <v>0.10604357980576927</v>
      </c>
      <c r="N1504" s="251">
        <f t="shared" si="70"/>
        <v>0.53318834210980015</v>
      </c>
      <c r="O1504" s="250">
        <v>51612.53</v>
      </c>
      <c r="P1504" s="251">
        <f t="shared" si="71"/>
        <v>7.5017147151406685E-2</v>
      </c>
      <c r="Q1504" s="251" t="s">
        <v>805</v>
      </c>
      <c r="R1504" s="258"/>
      <c r="S1504" s="258" t="s">
        <v>806</v>
      </c>
      <c r="T1504" s="258" t="s">
        <v>807</v>
      </c>
      <c r="U1504" s="282" t="s">
        <v>814</v>
      </c>
      <c r="V1504" s="285">
        <v>307</v>
      </c>
      <c r="W1504" s="286" t="s">
        <v>824</v>
      </c>
      <c r="X1504" s="286" t="s">
        <v>824</v>
      </c>
      <c r="Y1504" s="257"/>
    </row>
    <row r="1505" spans="1:25" ht="12.75" customHeight="1" x14ac:dyDescent="0.2">
      <c r="A1505" s="229" t="s">
        <v>705</v>
      </c>
      <c r="B1505" s="247"/>
      <c r="C1505" s="280">
        <v>1492</v>
      </c>
      <c r="D1505" s="249" t="s">
        <v>3834</v>
      </c>
      <c r="E1505" s="249" t="s">
        <v>3835</v>
      </c>
      <c r="F1505" s="249" t="s">
        <v>1021</v>
      </c>
      <c r="G1505" s="281" t="s">
        <v>813</v>
      </c>
      <c r="H1505" s="250">
        <v>104929.8</v>
      </c>
      <c r="I1505" s="250"/>
      <c r="J1505" s="250">
        <v>100516.85200000001</v>
      </c>
      <c r="K1505" s="250"/>
      <c r="L1505" s="250">
        <v>106575.56999999999</v>
      </c>
      <c r="M1505" s="251">
        <f t="shared" si="69"/>
        <v>4.2056193760018498E-2</v>
      </c>
      <c r="N1505" s="251">
        <f t="shared" si="70"/>
        <v>6.0275644127812299E-2</v>
      </c>
      <c r="O1505" s="250">
        <v>109699.70000000001</v>
      </c>
      <c r="P1505" s="251">
        <f t="shared" si="71"/>
        <v>2.9313753611639324E-2</v>
      </c>
      <c r="Q1505" s="251" t="s">
        <v>805</v>
      </c>
      <c r="R1505" s="258"/>
      <c r="S1505" s="258" t="s">
        <v>806</v>
      </c>
      <c r="T1505" s="258" t="s">
        <v>807</v>
      </c>
      <c r="U1505" s="282" t="s">
        <v>823</v>
      </c>
      <c r="V1505" s="285">
        <v>824</v>
      </c>
      <c r="W1505" s="286" t="s">
        <v>815</v>
      </c>
      <c r="X1505" s="286" t="s">
        <v>816</v>
      </c>
      <c r="Y1505" s="257"/>
    </row>
    <row r="1506" spans="1:25" ht="12.75" customHeight="1" x14ac:dyDescent="0.2">
      <c r="A1506" s="229" t="s">
        <v>705</v>
      </c>
      <c r="B1506" s="247"/>
      <c r="C1506" s="280">
        <v>1493</v>
      </c>
      <c r="D1506" s="249" t="s">
        <v>3836</v>
      </c>
      <c r="E1506" s="249" t="s">
        <v>3837</v>
      </c>
      <c r="F1506" s="249" t="s">
        <v>1098</v>
      </c>
      <c r="G1506" s="281" t="s">
        <v>813</v>
      </c>
      <c r="H1506" s="250">
        <v>48956.51</v>
      </c>
      <c r="I1506" s="250"/>
      <c r="J1506" s="250">
        <v>46897.597800000003</v>
      </c>
      <c r="K1506" s="250"/>
      <c r="L1506" s="250">
        <v>48957</v>
      </c>
      <c r="M1506" s="251">
        <f t="shared" si="69"/>
        <v>4.2055943121762536E-2</v>
      </c>
      <c r="N1506" s="251">
        <f t="shared" si="70"/>
        <v>4.3912743863396698E-2</v>
      </c>
      <c r="O1506" s="250">
        <v>51199.270000000004</v>
      </c>
      <c r="P1506" s="251">
        <f t="shared" si="71"/>
        <v>4.5800804787875155E-2</v>
      </c>
      <c r="Q1506" s="251" t="s">
        <v>805</v>
      </c>
      <c r="R1506" s="258"/>
      <c r="S1506" s="258" t="s">
        <v>806</v>
      </c>
      <c r="T1506" s="299" t="s">
        <v>809</v>
      </c>
      <c r="U1506" s="282" t="s">
        <v>814</v>
      </c>
      <c r="V1506" s="285">
        <v>143</v>
      </c>
      <c r="W1506" s="286" t="s">
        <v>874</v>
      </c>
      <c r="X1506" s="286" t="s">
        <v>815</v>
      </c>
      <c r="Y1506" s="257"/>
    </row>
    <row r="1507" spans="1:25" ht="12.75" customHeight="1" x14ac:dyDescent="0.2">
      <c r="A1507" s="229" t="s">
        <v>705</v>
      </c>
      <c r="B1507" s="247"/>
      <c r="C1507" s="280">
        <v>1494</v>
      </c>
      <c r="D1507" s="249" t="s">
        <v>3838</v>
      </c>
      <c r="E1507" s="249" t="s">
        <v>3839</v>
      </c>
      <c r="F1507" s="249" t="s">
        <v>1109</v>
      </c>
      <c r="G1507" s="281" t="s">
        <v>813</v>
      </c>
      <c r="H1507" s="250">
        <v>151801.07</v>
      </c>
      <c r="I1507" s="250"/>
      <c r="J1507" s="250">
        <v>145416.89539999998</v>
      </c>
      <c r="K1507" s="250"/>
      <c r="L1507" s="250">
        <v>157247.81999999998</v>
      </c>
      <c r="M1507" s="251">
        <f t="shared" si="69"/>
        <v>4.2056189722510039E-2</v>
      </c>
      <c r="N1507" s="251">
        <f t="shared" si="70"/>
        <v>8.1358665837669916E-2</v>
      </c>
      <c r="O1507" s="250">
        <v>164914.85999999999</v>
      </c>
      <c r="P1507" s="251">
        <f t="shared" si="71"/>
        <v>4.8757687070002047E-2</v>
      </c>
      <c r="Q1507" s="251" t="s">
        <v>805</v>
      </c>
      <c r="R1507" s="258"/>
      <c r="S1507" s="258" t="s">
        <v>806</v>
      </c>
      <c r="T1507" s="258" t="s">
        <v>807</v>
      </c>
      <c r="U1507" s="282" t="s">
        <v>814</v>
      </c>
      <c r="V1507" s="285">
        <v>606</v>
      </c>
      <c r="W1507" s="286" t="s">
        <v>824</v>
      </c>
      <c r="X1507" s="286" t="s">
        <v>824</v>
      </c>
      <c r="Y1507" s="257"/>
    </row>
    <row r="1508" spans="1:25" ht="12.75" customHeight="1" x14ac:dyDescent="0.2">
      <c r="A1508" s="229" t="s">
        <v>705</v>
      </c>
      <c r="B1508" s="247"/>
      <c r="C1508" s="280">
        <v>1495</v>
      </c>
      <c r="D1508" s="249" t="s">
        <v>3840</v>
      </c>
      <c r="E1508" s="249" t="s">
        <v>3841</v>
      </c>
      <c r="F1508" s="249" t="s">
        <v>858</v>
      </c>
      <c r="G1508" s="281" t="s">
        <v>813</v>
      </c>
      <c r="H1508" s="250">
        <v>227411.11</v>
      </c>
      <c r="I1508" s="250"/>
      <c r="J1508" s="250">
        <v>186980.89560000002</v>
      </c>
      <c r="K1508" s="250"/>
      <c r="L1508" s="250">
        <v>216014.67000000007</v>
      </c>
      <c r="M1508" s="251">
        <f t="shared" si="69"/>
        <v>0.17778469310492337</v>
      </c>
      <c r="N1508" s="251">
        <f t="shared" si="70"/>
        <v>0.15527668913358253</v>
      </c>
      <c r="O1508" s="250">
        <v>222898.30000000005</v>
      </c>
      <c r="P1508" s="251">
        <f t="shared" si="71"/>
        <v>3.1866493141414765E-2</v>
      </c>
      <c r="Q1508" s="251" t="s">
        <v>805</v>
      </c>
      <c r="R1508" s="258"/>
      <c r="S1508" s="258" t="s">
        <v>806</v>
      </c>
      <c r="T1508" s="258" t="s">
        <v>807</v>
      </c>
      <c r="U1508" s="282" t="s">
        <v>823</v>
      </c>
      <c r="V1508" s="285">
        <v>819</v>
      </c>
      <c r="W1508" s="286" t="s">
        <v>816</v>
      </c>
      <c r="X1508" s="286" t="s">
        <v>816</v>
      </c>
      <c r="Y1508" s="257"/>
    </row>
    <row r="1509" spans="1:25" ht="12.75" customHeight="1" x14ac:dyDescent="0.2">
      <c r="A1509" s="229" t="s">
        <v>705</v>
      </c>
      <c r="B1509" s="247"/>
      <c r="C1509" s="280">
        <v>1496</v>
      </c>
      <c r="D1509" s="249" t="s">
        <v>3842</v>
      </c>
      <c r="E1509" s="249" t="s">
        <v>3843</v>
      </c>
      <c r="F1509" s="249" t="s">
        <v>1160</v>
      </c>
      <c r="G1509" s="281" t="s">
        <v>813</v>
      </c>
      <c r="H1509" s="250">
        <v>185064.49</v>
      </c>
      <c r="I1509" s="250"/>
      <c r="J1509" s="250">
        <v>178866.52100000001</v>
      </c>
      <c r="K1509" s="250"/>
      <c r="L1509" s="250">
        <v>186721.06999999998</v>
      </c>
      <c r="M1509" s="251">
        <f t="shared" si="69"/>
        <v>3.3490860402230503E-2</v>
      </c>
      <c r="N1509" s="251">
        <f t="shared" si="70"/>
        <v>4.3912907547410562E-2</v>
      </c>
      <c r="O1509" s="250">
        <v>195237.71</v>
      </c>
      <c r="P1509" s="251">
        <f t="shared" si="71"/>
        <v>4.5611563815481641E-2</v>
      </c>
      <c r="Q1509" s="251" t="s">
        <v>805</v>
      </c>
      <c r="R1509" s="258"/>
      <c r="S1509" s="258" t="s">
        <v>806</v>
      </c>
      <c r="T1509" s="299" t="s">
        <v>809</v>
      </c>
      <c r="U1509" s="282" t="s">
        <v>823</v>
      </c>
      <c r="V1509" s="285">
        <v>824</v>
      </c>
      <c r="W1509" s="286" t="s">
        <v>815</v>
      </c>
      <c r="X1509" s="286" t="s">
        <v>816</v>
      </c>
      <c r="Y1509" s="257"/>
    </row>
    <row r="1510" spans="1:25" ht="12.75" customHeight="1" x14ac:dyDescent="0.2">
      <c r="A1510" s="229" t="s">
        <v>705</v>
      </c>
      <c r="B1510" s="247"/>
      <c r="C1510" s="280">
        <v>1497</v>
      </c>
      <c r="D1510" s="249" t="s">
        <v>3844</v>
      </c>
      <c r="E1510" s="249" t="s">
        <v>3845</v>
      </c>
      <c r="F1510" s="249" t="s">
        <v>877</v>
      </c>
      <c r="G1510" s="281" t="s">
        <v>813</v>
      </c>
      <c r="H1510" s="250">
        <v>36967.379999999997</v>
      </c>
      <c r="I1510" s="250"/>
      <c r="J1510" s="250">
        <v>25983.970599999997</v>
      </c>
      <c r="K1510" s="250"/>
      <c r="L1510" s="250">
        <v>21889.600000000006</v>
      </c>
      <c r="M1510" s="251">
        <f t="shared" si="69"/>
        <v>0.29711084204506788</v>
      </c>
      <c r="N1510" s="251">
        <f t="shared" si="70"/>
        <v>0.1575729384484445</v>
      </c>
      <c r="O1510" s="250">
        <v>22689.9</v>
      </c>
      <c r="P1510" s="251">
        <f t="shared" si="71"/>
        <v>3.656074117389059E-2</v>
      </c>
      <c r="Q1510" s="251" t="s">
        <v>805</v>
      </c>
      <c r="R1510" s="258"/>
      <c r="S1510" s="258" t="s">
        <v>806</v>
      </c>
      <c r="T1510" s="258" t="s">
        <v>807</v>
      </c>
      <c r="U1510" s="282" t="s">
        <v>814</v>
      </c>
      <c r="V1510" s="283" t="s">
        <v>809</v>
      </c>
      <c r="W1510" s="284" t="s">
        <v>809</v>
      </c>
      <c r="X1510" s="284" t="s">
        <v>809</v>
      </c>
      <c r="Y1510" s="257"/>
    </row>
    <row r="1511" spans="1:25" ht="12.75" customHeight="1" x14ac:dyDescent="0.2">
      <c r="A1511" s="229" t="s">
        <v>705</v>
      </c>
      <c r="B1511" s="247"/>
      <c r="C1511" s="280">
        <v>1498</v>
      </c>
      <c r="D1511" s="249" t="s">
        <v>3846</v>
      </c>
      <c r="E1511" s="249" t="s">
        <v>3847</v>
      </c>
      <c r="F1511" s="249" t="s">
        <v>1109</v>
      </c>
      <c r="G1511" s="281" t="s">
        <v>813</v>
      </c>
      <c r="H1511" s="250">
        <v>47623.91</v>
      </c>
      <c r="I1511" s="250"/>
      <c r="J1511" s="250">
        <v>45621.013200000001</v>
      </c>
      <c r="K1511" s="250"/>
      <c r="L1511" s="250">
        <v>47624.32</v>
      </c>
      <c r="M1511" s="251">
        <f t="shared" si="69"/>
        <v>4.2056538406863318E-2</v>
      </c>
      <c r="N1511" s="251">
        <f t="shared" si="70"/>
        <v>4.3911931355351805E-2</v>
      </c>
      <c r="O1511" s="250">
        <v>49879.360000000008</v>
      </c>
      <c r="P1511" s="251">
        <f t="shared" si="71"/>
        <v>4.7350597341862477E-2</v>
      </c>
      <c r="Q1511" s="251" t="s">
        <v>805</v>
      </c>
      <c r="R1511" s="258"/>
      <c r="S1511" s="258" t="s">
        <v>806</v>
      </c>
      <c r="T1511" s="299" t="s">
        <v>809</v>
      </c>
      <c r="U1511" s="282" t="s">
        <v>814</v>
      </c>
      <c r="V1511" s="285">
        <v>89</v>
      </c>
      <c r="W1511" s="286" t="s">
        <v>912</v>
      </c>
      <c r="X1511" s="286" t="s">
        <v>815</v>
      </c>
      <c r="Y1511" s="257"/>
    </row>
    <row r="1512" spans="1:25" ht="12.75" customHeight="1" x14ac:dyDescent="0.2">
      <c r="A1512" s="229" t="s">
        <v>705</v>
      </c>
      <c r="B1512" s="247"/>
      <c r="C1512" s="280">
        <v>1499</v>
      </c>
      <c r="D1512" s="249" t="s">
        <v>3848</v>
      </c>
      <c r="E1512" s="249" t="s">
        <v>3849</v>
      </c>
      <c r="F1512" s="249" t="s">
        <v>877</v>
      </c>
      <c r="G1512" s="281" t="s">
        <v>813</v>
      </c>
      <c r="H1512" s="250">
        <v>339377.62999999995</v>
      </c>
      <c r="I1512" s="250"/>
      <c r="J1512" s="250">
        <v>322701.35049999994</v>
      </c>
      <c r="K1512" s="250"/>
      <c r="L1512" s="250">
        <v>434170.35</v>
      </c>
      <c r="M1512" s="251">
        <f t="shared" si="69"/>
        <v>4.9137827675913723E-2</v>
      </c>
      <c r="N1512" s="251">
        <f t="shared" si="70"/>
        <v>0.34542464519373017</v>
      </c>
      <c r="O1512" s="250">
        <v>454416.14</v>
      </c>
      <c r="P1512" s="251">
        <f t="shared" si="71"/>
        <v>4.6630982516424807E-2</v>
      </c>
      <c r="Q1512" s="251" t="s">
        <v>805</v>
      </c>
      <c r="R1512" s="258"/>
      <c r="S1512" s="258" t="s">
        <v>806</v>
      </c>
      <c r="T1512" s="258" t="s">
        <v>807</v>
      </c>
      <c r="U1512" s="282" t="s">
        <v>823</v>
      </c>
      <c r="V1512" s="285">
        <v>824</v>
      </c>
      <c r="W1512" s="286" t="s">
        <v>912</v>
      </c>
      <c r="X1512" s="286" t="s">
        <v>815</v>
      </c>
      <c r="Y1512" s="257"/>
    </row>
    <row r="1513" spans="1:25" ht="12.75" customHeight="1" x14ac:dyDescent="0.2">
      <c r="A1513" s="229" t="s">
        <v>705</v>
      </c>
      <c r="B1513" s="247"/>
      <c r="C1513" s="280">
        <v>1500</v>
      </c>
      <c r="D1513" s="249" t="s">
        <v>3850</v>
      </c>
      <c r="E1513" s="249" t="s">
        <v>3851</v>
      </c>
      <c r="F1513" s="249" t="s">
        <v>877</v>
      </c>
      <c r="G1513" s="281" t="s">
        <v>813</v>
      </c>
      <c r="H1513" s="250">
        <v>47146.55</v>
      </c>
      <c r="I1513" s="250"/>
      <c r="J1513" s="250">
        <v>45163.752999999997</v>
      </c>
      <c r="K1513" s="250"/>
      <c r="L1513" s="250">
        <v>47146.899999999994</v>
      </c>
      <c r="M1513" s="251">
        <f t="shared" si="69"/>
        <v>4.2056035913550532E-2</v>
      </c>
      <c r="N1513" s="251">
        <f t="shared" si="70"/>
        <v>4.3910146262645562E-2</v>
      </c>
      <c r="O1513" s="250">
        <v>49509.460000000006</v>
      </c>
      <c r="P1513" s="251">
        <f t="shared" si="71"/>
        <v>5.0110611726327976E-2</v>
      </c>
      <c r="Q1513" s="251" t="s">
        <v>805</v>
      </c>
      <c r="R1513" s="258"/>
      <c r="S1513" s="258" t="s">
        <v>806</v>
      </c>
      <c r="T1513" s="258" t="s">
        <v>807</v>
      </c>
      <c r="U1513" s="282" t="s">
        <v>823</v>
      </c>
      <c r="V1513" s="285">
        <v>824</v>
      </c>
      <c r="W1513" s="286" t="s">
        <v>824</v>
      </c>
      <c r="X1513" s="286" t="s">
        <v>824</v>
      </c>
      <c r="Y1513" s="257"/>
    </row>
    <row r="1514" spans="1:25" ht="12.75" customHeight="1" x14ac:dyDescent="0.2">
      <c r="A1514" s="229" t="s">
        <v>705</v>
      </c>
      <c r="B1514" s="247"/>
      <c r="C1514" s="280">
        <v>1501</v>
      </c>
      <c r="D1514" s="249" t="s">
        <v>3852</v>
      </c>
      <c r="E1514" s="249" t="s">
        <v>3853</v>
      </c>
      <c r="F1514" s="249" t="s">
        <v>931</v>
      </c>
      <c r="G1514" s="281" t="s">
        <v>813</v>
      </c>
      <c r="H1514" s="250">
        <v>51320.009999999995</v>
      </c>
      <c r="I1514" s="250"/>
      <c r="J1514" s="250">
        <v>49161.691300000006</v>
      </c>
      <c r="K1514" s="250"/>
      <c r="L1514" s="250">
        <v>51320.770000000004</v>
      </c>
      <c r="M1514" s="251">
        <f t="shared" si="69"/>
        <v>4.2056084946203033E-2</v>
      </c>
      <c r="N1514" s="251">
        <f t="shared" si="70"/>
        <v>4.3917909309194127E-2</v>
      </c>
      <c r="O1514" s="250">
        <v>55920.33</v>
      </c>
      <c r="P1514" s="251">
        <f t="shared" si="71"/>
        <v>8.9623752722338287E-2</v>
      </c>
      <c r="Q1514" s="251" t="s">
        <v>805</v>
      </c>
      <c r="R1514" s="258"/>
      <c r="S1514" s="258" t="s">
        <v>806</v>
      </c>
      <c r="T1514" s="299" t="s">
        <v>809</v>
      </c>
      <c r="U1514" s="282" t="s">
        <v>814</v>
      </c>
      <c r="V1514" s="285">
        <v>154</v>
      </c>
      <c r="W1514" s="286" t="s">
        <v>912</v>
      </c>
      <c r="X1514" s="286" t="s">
        <v>815</v>
      </c>
      <c r="Y1514" s="257"/>
    </row>
    <row r="1515" spans="1:25" ht="12.75" customHeight="1" x14ac:dyDescent="0.2">
      <c r="A1515" s="229" t="s">
        <v>705</v>
      </c>
      <c r="B1515" s="247"/>
      <c r="C1515" s="280">
        <v>1502</v>
      </c>
      <c r="D1515" s="249" t="s">
        <v>3854</v>
      </c>
      <c r="E1515" s="249" t="s">
        <v>3855</v>
      </c>
      <c r="F1515" s="249" t="s">
        <v>877</v>
      </c>
      <c r="G1515" s="281" t="s">
        <v>813</v>
      </c>
      <c r="H1515" s="250">
        <v>30172.620000000003</v>
      </c>
      <c r="I1515" s="250"/>
      <c r="J1515" s="250">
        <v>28903.662099999998</v>
      </c>
      <c r="K1515" s="250"/>
      <c r="L1515" s="250">
        <v>30086.9</v>
      </c>
      <c r="M1515" s="251">
        <f t="shared" si="69"/>
        <v>4.2056602973159267E-2</v>
      </c>
      <c r="N1515" s="251">
        <f t="shared" si="70"/>
        <v>4.0937300467541925E-2</v>
      </c>
      <c r="O1515" s="250">
        <v>31517.81</v>
      </c>
      <c r="P1515" s="251">
        <f t="shared" si="71"/>
        <v>4.7559236744230869E-2</v>
      </c>
      <c r="Q1515" s="251" t="s">
        <v>805</v>
      </c>
      <c r="R1515" s="258"/>
      <c r="S1515" s="258" t="s">
        <v>806</v>
      </c>
      <c r="T1515" s="258" t="s">
        <v>807</v>
      </c>
      <c r="U1515" s="282" t="s">
        <v>814</v>
      </c>
      <c r="V1515" s="285">
        <v>82</v>
      </c>
      <c r="W1515" s="286" t="s">
        <v>815</v>
      </c>
      <c r="X1515" s="286" t="s">
        <v>816</v>
      </c>
      <c r="Y1515" s="257"/>
    </row>
    <row r="1516" spans="1:25" ht="12.75" customHeight="1" x14ac:dyDescent="0.2">
      <c r="A1516" s="229" t="s">
        <v>705</v>
      </c>
      <c r="B1516" s="247"/>
      <c r="C1516" s="280">
        <v>1503</v>
      </c>
      <c r="D1516" s="249" t="s">
        <v>3856</v>
      </c>
      <c r="E1516" s="249" t="s">
        <v>3857</v>
      </c>
      <c r="F1516" s="249" t="s">
        <v>877</v>
      </c>
      <c r="G1516" s="281" t="s">
        <v>813</v>
      </c>
      <c r="H1516" s="250">
        <v>129465.42</v>
      </c>
      <c r="I1516" s="250"/>
      <c r="J1516" s="250">
        <v>110312.416</v>
      </c>
      <c r="K1516" s="250"/>
      <c r="L1516" s="250">
        <v>96324.89</v>
      </c>
      <c r="M1516" s="251">
        <f t="shared" si="69"/>
        <v>0.14793914853865997</v>
      </c>
      <c r="N1516" s="251">
        <f t="shared" si="70"/>
        <v>0.12679919910375273</v>
      </c>
      <c r="O1516" s="250">
        <v>99771.61</v>
      </c>
      <c r="P1516" s="251">
        <f t="shared" si="71"/>
        <v>3.5782236553812845E-2</v>
      </c>
      <c r="Q1516" s="251" t="s">
        <v>805</v>
      </c>
      <c r="R1516" s="258"/>
      <c r="S1516" s="258" t="s">
        <v>806</v>
      </c>
      <c r="T1516" s="258" t="s">
        <v>807</v>
      </c>
      <c r="U1516" s="282" t="s">
        <v>823</v>
      </c>
      <c r="V1516" s="285">
        <v>1279</v>
      </c>
      <c r="W1516" s="286" t="s">
        <v>815</v>
      </c>
      <c r="X1516" s="286" t="s">
        <v>816</v>
      </c>
      <c r="Y1516" s="257"/>
    </row>
    <row r="1517" spans="1:25" ht="12.75" customHeight="1" x14ac:dyDescent="0.2">
      <c r="A1517" s="229" t="s">
        <v>705</v>
      </c>
      <c r="B1517" s="247"/>
      <c r="C1517" s="280">
        <v>1504</v>
      </c>
      <c r="D1517" s="249" t="s">
        <v>3858</v>
      </c>
      <c r="E1517" s="249" t="s">
        <v>3859</v>
      </c>
      <c r="F1517" s="249" t="s">
        <v>907</v>
      </c>
      <c r="G1517" s="281" t="s">
        <v>813</v>
      </c>
      <c r="H1517" s="250">
        <v>22784.67</v>
      </c>
      <c r="I1517" s="250"/>
      <c r="J1517" s="250">
        <v>29983.741600000001</v>
      </c>
      <c r="K1517" s="250"/>
      <c r="L1517" s="250">
        <v>52600.2</v>
      </c>
      <c r="M1517" s="251">
        <f t="shared" si="69"/>
        <v>0.31596119671691553</v>
      </c>
      <c r="N1517" s="251">
        <f t="shared" si="70"/>
        <v>0.75429073201457941</v>
      </c>
      <c r="O1517" s="250">
        <v>54795.47</v>
      </c>
      <c r="P1517" s="251">
        <f t="shared" si="71"/>
        <v>4.1735012414401543E-2</v>
      </c>
      <c r="Q1517" s="251" t="s">
        <v>1195</v>
      </c>
      <c r="R1517" s="258"/>
      <c r="S1517" s="258" t="s">
        <v>806</v>
      </c>
      <c r="T1517" s="258" t="s">
        <v>807</v>
      </c>
      <c r="U1517" s="282" t="s">
        <v>823</v>
      </c>
      <c r="V1517" s="285">
        <v>824</v>
      </c>
      <c r="W1517" s="286" t="s">
        <v>815</v>
      </c>
      <c r="X1517" s="286" t="s">
        <v>824</v>
      </c>
      <c r="Y1517" s="257"/>
    </row>
    <row r="1518" spans="1:25" ht="12.75" customHeight="1" x14ac:dyDescent="0.2">
      <c r="A1518" s="229" t="s">
        <v>705</v>
      </c>
      <c r="B1518" s="247"/>
      <c r="C1518" s="280">
        <v>1505</v>
      </c>
      <c r="D1518" s="249" t="s">
        <v>3860</v>
      </c>
      <c r="E1518" s="249" t="s">
        <v>3859</v>
      </c>
      <c r="F1518" s="249" t="s">
        <v>886</v>
      </c>
      <c r="G1518" s="281"/>
      <c r="H1518" s="250">
        <v>155857.53999999998</v>
      </c>
      <c r="I1518" s="250"/>
      <c r="J1518" s="250">
        <v>203247.61539999998</v>
      </c>
      <c r="K1518" s="250"/>
      <c r="L1518" s="250">
        <v>352854.24000000005</v>
      </c>
      <c r="M1518" s="251">
        <f t="shared" si="69"/>
        <v>0.30406020395291755</v>
      </c>
      <c r="N1518" s="251">
        <f t="shared" si="70"/>
        <v>0.73608058970614665</v>
      </c>
      <c r="O1518" s="250">
        <v>372554.26000000013</v>
      </c>
      <c r="P1518" s="251">
        <f t="shared" si="71"/>
        <v>5.5830475496057734E-2</v>
      </c>
      <c r="Q1518" s="251" t="s">
        <v>805</v>
      </c>
      <c r="R1518" s="258"/>
      <c r="S1518" s="258" t="s">
        <v>925</v>
      </c>
      <c r="T1518" s="258" t="s">
        <v>908</v>
      </c>
      <c r="U1518" s="282" t="s">
        <v>932</v>
      </c>
      <c r="V1518" s="285">
        <v>3307</v>
      </c>
      <c r="W1518" s="286" t="s">
        <v>816</v>
      </c>
      <c r="X1518" s="286" t="s">
        <v>824</v>
      </c>
      <c r="Y1518" s="257"/>
    </row>
    <row r="1519" spans="1:25" ht="12.75" customHeight="1" x14ac:dyDescent="0.2">
      <c r="A1519" s="229" t="s">
        <v>705</v>
      </c>
      <c r="B1519" s="247"/>
      <c r="C1519" s="280">
        <v>1506</v>
      </c>
      <c r="D1519" s="249" t="s">
        <v>3861</v>
      </c>
      <c r="E1519" s="249" t="s">
        <v>3862</v>
      </c>
      <c r="F1519" s="249" t="s">
        <v>822</v>
      </c>
      <c r="G1519" s="281" t="s">
        <v>813</v>
      </c>
      <c r="H1519" s="250">
        <v>63470.86</v>
      </c>
      <c r="I1519" s="250"/>
      <c r="J1519" s="250">
        <v>88716.428400000004</v>
      </c>
      <c r="K1519" s="250"/>
      <c r="L1519" s="250">
        <v>104654.41</v>
      </c>
      <c r="M1519" s="251">
        <f t="shared" si="69"/>
        <v>0.39775053307927455</v>
      </c>
      <c r="N1519" s="251">
        <f t="shared" si="70"/>
        <v>0.17965084807223819</v>
      </c>
      <c r="O1519" s="250">
        <v>109898.7</v>
      </c>
      <c r="P1519" s="251">
        <f t="shared" si="71"/>
        <v>5.0110549569769618E-2</v>
      </c>
      <c r="Q1519" s="251" t="s">
        <v>805</v>
      </c>
      <c r="R1519" s="258"/>
      <c r="S1519" s="258" t="s">
        <v>806</v>
      </c>
      <c r="T1519" s="258" t="s">
        <v>807</v>
      </c>
      <c r="U1519" s="282" t="s">
        <v>823</v>
      </c>
      <c r="V1519" s="285">
        <v>824</v>
      </c>
      <c r="W1519" s="286" t="s">
        <v>824</v>
      </c>
      <c r="X1519" s="286" t="s">
        <v>824</v>
      </c>
      <c r="Y1519" s="257"/>
    </row>
    <row r="1520" spans="1:25" ht="12.75" customHeight="1" x14ac:dyDescent="0.2">
      <c r="A1520" s="229" t="s">
        <v>705</v>
      </c>
      <c r="B1520" s="247"/>
      <c r="C1520" s="280">
        <v>1507</v>
      </c>
      <c r="D1520" s="249" t="s">
        <v>3863</v>
      </c>
      <c r="E1520" s="249" t="s">
        <v>3864</v>
      </c>
      <c r="F1520" s="249" t="s">
        <v>1160</v>
      </c>
      <c r="G1520" s="297" t="s">
        <v>707</v>
      </c>
      <c r="H1520" s="250">
        <v>0</v>
      </c>
      <c r="I1520" s="250"/>
      <c r="J1520" s="250">
        <v>0</v>
      </c>
      <c r="K1520" s="250"/>
      <c r="L1520" s="250">
        <v>0</v>
      </c>
      <c r="M1520" s="251" t="str">
        <f t="shared" si="69"/>
        <v>NA</v>
      </c>
      <c r="N1520" s="251" t="str">
        <f t="shared" si="70"/>
        <v>NA</v>
      </c>
      <c r="O1520" s="250">
        <v>0</v>
      </c>
      <c r="P1520" s="251" t="str">
        <f t="shared" si="71"/>
        <v>NA</v>
      </c>
      <c r="Q1520" s="298" t="s">
        <v>848</v>
      </c>
      <c r="R1520" s="299" t="s">
        <v>849</v>
      </c>
      <c r="S1520" s="299" t="s">
        <v>832</v>
      </c>
      <c r="T1520" s="299" t="s">
        <v>832</v>
      </c>
      <c r="U1520" s="299" t="s">
        <v>832</v>
      </c>
      <c r="V1520" s="299" t="s">
        <v>832</v>
      </c>
      <c r="W1520" s="299" t="s">
        <v>832</v>
      </c>
      <c r="X1520" s="299" t="s">
        <v>832</v>
      </c>
      <c r="Y1520" s="257"/>
    </row>
    <row r="1521" spans="1:25" ht="12.75" customHeight="1" x14ac:dyDescent="0.2">
      <c r="A1521" s="229" t="s">
        <v>705</v>
      </c>
      <c r="B1521" s="247"/>
      <c r="C1521" s="280">
        <v>1508</v>
      </c>
      <c r="D1521" s="249" t="s">
        <v>3865</v>
      </c>
      <c r="E1521" s="249" t="s">
        <v>3866</v>
      </c>
      <c r="F1521" s="249" t="s">
        <v>1198</v>
      </c>
      <c r="G1521" s="281"/>
      <c r="H1521" s="250">
        <v>0</v>
      </c>
      <c r="I1521" s="250"/>
      <c r="J1521" s="250">
        <v>0</v>
      </c>
      <c r="K1521" s="250"/>
      <c r="L1521" s="250">
        <v>0</v>
      </c>
      <c r="M1521" s="251" t="str">
        <f t="shared" si="69"/>
        <v>NA</v>
      </c>
      <c r="N1521" s="251" t="str">
        <f t="shared" si="70"/>
        <v>NA</v>
      </c>
      <c r="O1521" s="250">
        <v>0</v>
      </c>
      <c r="P1521" s="251" t="str">
        <f t="shared" si="71"/>
        <v>NA</v>
      </c>
      <c r="Q1521" s="251" t="s">
        <v>707</v>
      </c>
      <c r="R1521" s="258"/>
      <c r="S1521" s="299" t="s">
        <v>809</v>
      </c>
      <c r="T1521" s="299" t="s">
        <v>809</v>
      </c>
      <c r="U1521" s="299" t="s">
        <v>832</v>
      </c>
      <c r="V1521" s="283" t="s">
        <v>809</v>
      </c>
      <c r="W1521" s="284" t="s">
        <v>809</v>
      </c>
      <c r="X1521" s="284" t="s">
        <v>809</v>
      </c>
      <c r="Y1521" s="257"/>
    </row>
    <row r="1522" spans="1:25" ht="12.75" customHeight="1" x14ac:dyDescent="0.2">
      <c r="A1522" s="229" t="s">
        <v>705</v>
      </c>
      <c r="B1522" s="247"/>
      <c r="C1522" s="280">
        <v>1509</v>
      </c>
      <c r="D1522" s="249" t="s">
        <v>3867</v>
      </c>
      <c r="E1522" s="249" t="s">
        <v>3866</v>
      </c>
      <c r="F1522" s="249" t="s">
        <v>890</v>
      </c>
      <c r="G1522" s="281" t="s">
        <v>813</v>
      </c>
      <c r="H1522" s="250">
        <v>255771.26999999996</v>
      </c>
      <c r="I1522" s="250"/>
      <c r="J1522" s="250">
        <v>190597.82449999999</v>
      </c>
      <c r="K1522" s="250"/>
      <c r="L1522" s="250">
        <v>222239.24</v>
      </c>
      <c r="M1522" s="251">
        <f t="shared" si="69"/>
        <v>0.25481143953345498</v>
      </c>
      <c r="N1522" s="251">
        <f t="shared" si="70"/>
        <v>0.16601142003066255</v>
      </c>
      <c r="O1522" s="250">
        <v>240438.22</v>
      </c>
      <c r="P1522" s="251">
        <f t="shared" si="71"/>
        <v>8.1889138929740812E-2</v>
      </c>
      <c r="Q1522" s="251" t="s">
        <v>805</v>
      </c>
      <c r="R1522" s="258"/>
      <c r="S1522" s="258" t="s">
        <v>806</v>
      </c>
      <c r="T1522" s="258" t="s">
        <v>807</v>
      </c>
      <c r="U1522" s="282" t="s">
        <v>823</v>
      </c>
      <c r="V1522" s="285">
        <v>824</v>
      </c>
      <c r="W1522" s="286" t="s">
        <v>815</v>
      </c>
      <c r="X1522" s="286" t="s">
        <v>816</v>
      </c>
      <c r="Y1522" s="257"/>
    </row>
    <row r="1523" spans="1:25" ht="12.75" customHeight="1" x14ac:dyDescent="0.2">
      <c r="A1523" s="229" t="s">
        <v>705</v>
      </c>
      <c r="B1523" s="247"/>
      <c r="C1523" s="280">
        <v>1510</v>
      </c>
      <c r="D1523" s="249" t="s">
        <v>3868</v>
      </c>
      <c r="E1523" s="249" t="s">
        <v>3869</v>
      </c>
      <c r="F1523" s="249" t="s">
        <v>1371</v>
      </c>
      <c r="G1523" s="281" t="s">
        <v>813</v>
      </c>
      <c r="H1523" s="250">
        <v>17018.73</v>
      </c>
      <c r="I1523" s="250"/>
      <c r="J1523" s="250">
        <v>16302.9817</v>
      </c>
      <c r="K1523" s="250"/>
      <c r="L1523" s="250">
        <v>30659.789999999997</v>
      </c>
      <c r="M1523" s="251">
        <f t="shared" si="69"/>
        <v>4.2056504803824925E-2</v>
      </c>
      <c r="N1523" s="251">
        <f t="shared" si="70"/>
        <v>0.88062469578801017</v>
      </c>
      <c r="O1523" s="250">
        <v>31886.5</v>
      </c>
      <c r="P1523" s="251">
        <f t="shared" si="71"/>
        <v>4.001038493740508E-2</v>
      </c>
      <c r="Q1523" s="251" t="s">
        <v>805</v>
      </c>
      <c r="R1523" s="258"/>
      <c r="S1523" s="258" t="s">
        <v>806</v>
      </c>
      <c r="T1523" s="258" t="s">
        <v>807</v>
      </c>
      <c r="U1523" s="282" t="s">
        <v>823</v>
      </c>
      <c r="V1523" s="285">
        <v>824</v>
      </c>
      <c r="W1523" s="286" t="s">
        <v>815</v>
      </c>
      <c r="X1523" s="286" t="s">
        <v>815</v>
      </c>
      <c r="Y1523" s="257"/>
    </row>
    <row r="1524" spans="1:25" ht="12.75" customHeight="1" x14ac:dyDescent="0.2">
      <c r="A1524" s="229" t="s">
        <v>705</v>
      </c>
      <c r="B1524" s="247"/>
      <c r="C1524" s="280">
        <v>1511</v>
      </c>
      <c r="D1524" s="249" t="s">
        <v>3870</v>
      </c>
      <c r="E1524" s="249" t="s">
        <v>3871</v>
      </c>
      <c r="F1524" s="249" t="s">
        <v>822</v>
      </c>
      <c r="G1524" s="281" t="s">
        <v>813</v>
      </c>
      <c r="H1524" s="250">
        <v>97498.43</v>
      </c>
      <c r="I1524" s="250"/>
      <c r="J1524" s="250">
        <v>84940.15</v>
      </c>
      <c r="K1524" s="250"/>
      <c r="L1524" s="250">
        <v>113533.25</v>
      </c>
      <c r="M1524" s="251">
        <f t="shared" si="69"/>
        <v>0.12880494588476962</v>
      </c>
      <c r="N1524" s="251">
        <f t="shared" si="70"/>
        <v>0.33662643637902695</v>
      </c>
      <c r="O1524" s="250">
        <v>125188.36</v>
      </c>
      <c r="P1524" s="251">
        <f t="shared" si="71"/>
        <v>0.1026581199780681</v>
      </c>
      <c r="Q1524" s="251" t="s">
        <v>805</v>
      </c>
      <c r="R1524" s="258"/>
      <c r="S1524" s="258" t="s">
        <v>806</v>
      </c>
      <c r="T1524" s="258" t="s">
        <v>807</v>
      </c>
      <c r="U1524" s="282" t="s">
        <v>823</v>
      </c>
      <c r="V1524" s="285">
        <v>824</v>
      </c>
      <c r="W1524" s="286" t="s">
        <v>815</v>
      </c>
      <c r="X1524" s="286" t="s">
        <v>816</v>
      </c>
      <c r="Y1524" s="257"/>
    </row>
    <row r="1525" spans="1:25" ht="12.75" customHeight="1" x14ac:dyDescent="0.2">
      <c r="A1525" s="229" t="s">
        <v>705</v>
      </c>
      <c r="B1525" s="247"/>
      <c r="C1525" s="280">
        <v>1512</v>
      </c>
      <c r="D1525" s="249" t="s">
        <v>3872</v>
      </c>
      <c r="E1525" s="249" t="s">
        <v>3873</v>
      </c>
      <c r="F1525" s="249" t="s">
        <v>819</v>
      </c>
      <c r="G1525" s="281" t="s">
        <v>813</v>
      </c>
      <c r="H1525" s="250">
        <v>75524.84</v>
      </c>
      <c r="I1525" s="250"/>
      <c r="J1525" s="250">
        <v>72348.557000000001</v>
      </c>
      <c r="K1525" s="250"/>
      <c r="L1525" s="250">
        <v>133448.05000000005</v>
      </c>
      <c r="M1525" s="251">
        <f t="shared" si="69"/>
        <v>4.2056136762421426E-2</v>
      </c>
      <c r="N1525" s="251">
        <f t="shared" si="70"/>
        <v>0.84451571024422845</v>
      </c>
      <c r="O1525" s="250">
        <v>134253.93</v>
      </c>
      <c r="P1525" s="251">
        <f t="shared" si="71"/>
        <v>6.0389042777316427E-3</v>
      </c>
      <c r="Q1525" s="251" t="s">
        <v>805</v>
      </c>
      <c r="R1525" s="258"/>
      <c r="S1525" s="258" t="s">
        <v>806</v>
      </c>
      <c r="T1525" s="258" t="s">
        <v>807</v>
      </c>
      <c r="U1525" s="282" t="s">
        <v>814</v>
      </c>
      <c r="V1525" s="285">
        <v>254</v>
      </c>
      <c r="W1525" s="286" t="s">
        <v>815</v>
      </c>
      <c r="X1525" s="286" t="s">
        <v>816</v>
      </c>
      <c r="Y1525" s="257"/>
    </row>
    <row r="1526" spans="1:25" ht="12.75" customHeight="1" x14ac:dyDescent="0.2">
      <c r="A1526" s="229" t="s">
        <v>705</v>
      </c>
      <c r="B1526" s="247"/>
      <c r="C1526" s="280">
        <v>1513</v>
      </c>
      <c r="D1526" s="249" t="s">
        <v>3874</v>
      </c>
      <c r="E1526" s="249" t="s">
        <v>3875</v>
      </c>
      <c r="F1526" s="249" t="s">
        <v>931</v>
      </c>
      <c r="G1526" s="281"/>
      <c r="H1526" s="250">
        <v>23964.57</v>
      </c>
      <c r="I1526" s="250"/>
      <c r="J1526" s="250">
        <v>58118.746399999996</v>
      </c>
      <c r="K1526" s="250"/>
      <c r="L1526" s="250">
        <v>60670.75</v>
      </c>
      <c r="M1526" s="251">
        <f t="shared" si="69"/>
        <v>1.4251946269012963</v>
      </c>
      <c r="N1526" s="251">
        <f t="shared" si="70"/>
        <v>4.3910162522018951E-2</v>
      </c>
      <c r="O1526" s="250">
        <v>63710.98</v>
      </c>
      <c r="P1526" s="251">
        <f t="shared" si="71"/>
        <v>5.0110308509454776E-2</v>
      </c>
      <c r="Q1526" s="251" t="s">
        <v>805</v>
      </c>
      <c r="R1526" s="258"/>
      <c r="S1526" s="258" t="s">
        <v>840</v>
      </c>
      <c r="T1526" s="258" t="s">
        <v>841</v>
      </c>
      <c r="U1526" s="282" t="s">
        <v>841</v>
      </c>
      <c r="V1526" s="285">
        <v>821</v>
      </c>
      <c r="W1526" s="286" t="s">
        <v>912</v>
      </c>
      <c r="X1526" s="286" t="s">
        <v>874</v>
      </c>
      <c r="Y1526" s="257"/>
    </row>
    <row r="1527" spans="1:25" ht="12.75" customHeight="1" x14ac:dyDescent="0.2">
      <c r="A1527" s="229" t="s">
        <v>705</v>
      </c>
      <c r="B1527" s="247"/>
      <c r="C1527" s="280">
        <v>1514</v>
      </c>
      <c r="D1527" s="249" t="s">
        <v>3876</v>
      </c>
      <c r="E1527" s="249" t="s">
        <v>3877</v>
      </c>
      <c r="F1527" s="249" t="s">
        <v>819</v>
      </c>
      <c r="G1527" s="281" t="s">
        <v>813</v>
      </c>
      <c r="H1527" s="250">
        <v>59799.45</v>
      </c>
      <c r="I1527" s="250"/>
      <c r="J1527" s="250">
        <v>57284.520000000004</v>
      </c>
      <c r="K1527" s="250"/>
      <c r="L1527" s="250">
        <v>21284.500000000004</v>
      </c>
      <c r="M1527" s="251">
        <f t="shared" si="69"/>
        <v>4.2056072422070656E-2</v>
      </c>
      <c r="N1527" s="251">
        <f t="shared" si="70"/>
        <v>0.62844237849946205</v>
      </c>
      <c r="O1527" s="250">
        <v>21580.73</v>
      </c>
      <c r="P1527" s="251">
        <f t="shared" si="71"/>
        <v>1.3917639596889561E-2</v>
      </c>
      <c r="Q1527" s="251" t="s">
        <v>805</v>
      </c>
      <c r="R1527" s="258"/>
      <c r="S1527" s="258" t="s">
        <v>904</v>
      </c>
      <c r="T1527" s="258" t="s">
        <v>807</v>
      </c>
      <c r="U1527" s="282" t="s">
        <v>814</v>
      </c>
      <c r="V1527" s="285">
        <v>106</v>
      </c>
      <c r="W1527" s="286" t="s">
        <v>824</v>
      </c>
      <c r="X1527" s="286" t="s">
        <v>824</v>
      </c>
      <c r="Y1527" s="257"/>
    </row>
    <row r="1528" spans="1:25" ht="12.75" customHeight="1" x14ac:dyDescent="0.2">
      <c r="A1528" s="229" t="s">
        <v>705</v>
      </c>
      <c r="B1528" s="247"/>
      <c r="C1528" s="280">
        <v>1515</v>
      </c>
      <c r="D1528" s="249" t="s">
        <v>3878</v>
      </c>
      <c r="E1528" s="249" t="s">
        <v>3879</v>
      </c>
      <c r="F1528" s="249" t="s">
        <v>1184</v>
      </c>
      <c r="G1528" s="281" t="s">
        <v>813</v>
      </c>
      <c r="H1528" s="250">
        <v>28704.210000000003</v>
      </c>
      <c r="I1528" s="250"/>
      <c r="J1528" s="250">
        <v>27497.015899999999</v>
      </c>
      <c r="K1528" s="250"/>
      <c r="L1528" s="250">
        <v>28704.670000000002</v>
      </c>
      <c r="M1528" s="251">
        <f t="shared" si="69"/>
        <v>4.2056342954570225E-2</v>
      </c>
      <c r="N1528" s="251">
        <f t="shared" si="70"/>
        <v>4.391946036587932E-2</v>
      </c>
      <c r="O1528" s="250">
        <v>29829.599999999999</v>
      </c>
      <c r="P1528" s="251">
        <f t="shared" si="71"/>
        <v>3.918979037208916E-2</v>
      </c>
      <c r="Q1528" s="251" t="s">
        <v>805</v>
      </c>
      <c r="R1528" s="258"/>
      <c r="S1528" s="258" t="s">
        <v>806</v>
      </c>
      <c r="T1528" s="299" t="s">
        <v>809</v>
      </c>
      <c r="U1528" s="282" t="s">
        <v>814</v>
      </c>
      <c r="V1528" s="285">
        <v>114</v>
      </c>
      <c r="W1528" s="286" t="s">
        <v>815</v>
      </c>
      <c r="X1528" s="286" t="s">
        <v>816</v>
      </c>
      <c r="Y1528" s="257"/>
    </row>
    <row r="1529" spans="1:25" ht="12.75" customHeight="1" x14ac:dyDescent="0.2">
      <c r="A1529" s="229" t="s">
        <v>705</v>
      </c>
      <c r="B1529" s="247"/>
      <c r="C1529" s="280">
        <v>1516</v>
      </c>
      <c r="D1529" s="249" t="s">
        <v>3880</v>
      </c>
      <c r="E1529" s="249" t="s">
        <v>3881</v>
      </c>
      <c r="F1529" s="249" t="s">
        <v>883</v>
      </c>
      <c r="G1529" s="297" t="s">
        <v>707</v>
      </c>
      <c r="H1529" s="250">
        <v>0</v>
      </c>
      <c r="I1529" s="250"/>
      <c r="J1529" s="250">
        <v>0</v>
      </c>
      <c r="K1529" s="250"/>
      <c r="L1529" s="250">
        <v>0</v>
      </c>
      <c r="M1529" s="251" t="str">
        <f t="shared" si="69"/>
        <v>NA</v>
      </c>
      <c r="N1529" s="251" t="str">
        <f t="shared" si="70"/>
        <v>NA</v>
      </c>
      <c r="O1529" s="250">
        <v>0</v>
      </c>
      <c r="P1529" s="251" t="str">
        <f t="shared" si="71"/>
        <v>NA</v>
      </c>
      <c r="Q1529" s="298" t="s">
        <v>848</v>
      </c>
      <c r="R1529" s="299" t="s">
        <v>849</v>
      </c>
      <c r="S1529" s="299" t="s">
        <v>832</v>
      </c>
      <c r="T1529" s="299" t="s">
        <v>832</v>
      </c>
      <c r="U1529" s="299" t="s">
        <v>832</v>
      </c>
      <c r="V1529" s="299" t="s">
        <v>832</v>
      </c>
      <c r="W1529" s="299" t="s">
        <v>832</v>
      </c>
      <c r="X1529" s="299" t="s">
        <v>832</v>
      </c>
      <c r="Y1529" s="257"/>
    </row>
    <row r="1530" spans="1:25" ht="12.75" customHeight="1" x14ac:dyDescent="0.2">
      <c r="A1530" s="229" t="s">
        <v>705</v>
      </c>
      <c r="B1530" s="247"/>
      <c r="C1530" s="280">
        <v>1517</v>
      </c>
      <c r="D1530" s="249" t="s">
        <v>3882</v>
      </c>
      <c r="E1530" s="249" t="s">
        <v>3883</v>
      </c>
      <c r="F1530" s="249" t="s">
        <v>852</v>
      </c>
      <c r="G1530" s="297" t="s">
        <v>707</v>
      </c>
      <c r="H1530" s="250">
        <v>0</v>
      </c>
      <c r="I1530" s="250"/>
      <c r="J1530" s="250">
        <v>0</v>
      </c>
      <c r="K1530" s="250"/>
      <c r="L1530" s="250">
        <v>0</v>
      </c>
      <c r="M1530" s="251" t="str">
        <f t="shared" si="69"/>
        <v>NA</v>
      </c>
      <c r="N1530" s="251" t="str">
        <f t="shared" si="70"/>
        <v>NA</v>
      </c>
      <c r="O1530" s="250">
        <v>0</v>
      </c>
      <c r="P1530" s="251" t="str">
        <f t="shared" si="71"/>
        <v>NA</v>
      </c>
      <c r="Q1530" s="298" t="s">
        <v>848</v>
      </c>
      <c r="R1530" s="299" t="s">
        <v>849</v>
      </c>
      <c r="S1530" s="299" t="s">
        <v>832</v>
      </c>
      <c r="T1530" s="299" t="s">
        <v>832</v>
      </c>
      <c r="U1530" s="299" t="s">
        <v>832</v>
      </c>
      <c r="V1530" s="299" t="s">
        <v>832</v>
      </c>
      <c r="W1530" s="299" t="s">
        <v>832</v>
      </c>
      <c r="X1530" s="299" t="s">
        <v>832</v>
      </c>
      <c r="Y1530" s="257"/>
    </row>
    <row r="1531" spans="1:25" ht="12.75" customHeight="1" x14ac:dyDescent="0.2">
      <c r="A1531" s="229" t="s">
        <v>705</v>
      </c>
      <c r="B1531" s="247"/>
      <c r="C1531" s="280">
        <v>1518</v>
      </c>
      <c r="D1531" s="249" t="s">
        <v>3884</v>
      </c>
      <c r="E1531" s="249" t="s">
        <v>3885</v>
      </c>
      <c r="F1531" s="249" t="s">
        <v>880</v>
      </c>
      <c r="G1531" s="281" t="s">
        <v>813</v>
      </c>
      <c r="H1531" s="250">
        <v>57478.17</v>
      </c>
      <c r="I1531" s="250"/>
      <c r="J1531" s="250">
        <v>55402.585700000003</v>
      </c>
      <c r="K1531" s="250"/>
      <c r="L1531" s="250">
        <v>63852.589999999989</v>
      </c>
      <c r="M1531" s="251">
        <f t="shared" si="69"/>
        <v>3.6110827815151299E-2</v>
      </c>
      <c r="N1531" s="251">
        <f t="shared" si="70"/>
        <v>0.15252003481851906</v>
      </c>
      <c r="O1531" s="250">
        <v>66843.510000000009</v>
      </c>
      <c r="P1531" s="251">
        <f t="shared" si="71"/>
        <v>4.6841013027036499E-2</v>
      </c>
      <c r="Q1531" s="251" t="s">
        <v>805</v>
      </c>
      <c r="R1531" s="258"/>
      <c r="S1531" s="258" t="s">
        <v>806</v>
      </c>
      <c r="T1531" s="258" t="s">
        <v>807</v>
      </c>
      <c r="U1531" s="282" t="s">
        <v>823</v>
      </c>
      <c r="V1531" s="285">
        <v>824</v>
      </c>
      <c r="W1531" s="286" t="s">
        <v>824</v>
      </c>
      <c r="X1531" s="286" t="s">
        <v>824</v>
      </c>
      <c r="Y1531" s="257"/>
    </row>
    <row r="1532" spans="1:25" ht="12.75" customHeight="1" x14ac:dyDescent="0.2">
      <c r="A1532" s="229" t="s">
        <v>705</v>
      </c>
      <c r="B1532" s="247"/>
      <c r="C1532" s="280">
        <v>1519</v>
      </c>
      <c r="D1532" s="249" t="s">
        <v>3886</v>
      </c>
      <c r="E1532" s="249" t="s">
        <v>3887</v>
      </c>
      <c r="F1532" s="249" t="s">
        <v>877</v>
      </c>
      <c r="G1532" s="281" t="s">
        <v>813</v>
      </c>
      <c r="H1532" s="250">
        <v>59132.429999999993</v>
      </c>
      <c r="I1532" s="250"/>
      <c r="J1532" s="250">
        <v>100508.4912</v>
      </c>
      <c r="K1532" s="250"/>
      <c r="L1532" s="250">
        <v>150188.83000000002</v>
      </c>
      <c r="M1532" s="251">
        <f t="shared" si="69"/>
        <v>0.69971860111279072</v>
      </c>
      <c r="N1532" s="251">
        <f t="shared" si="70"/>
        <v>0.49428996701524469</v>
      </c>
      <c r="O1532" s="250">
        <v>152101.63</v>
      </c>
      <c r="P1532" s="251">
        <f t="shared" si="71"/>
        <v>1.2735967115530418E-2</v>
      </c>
      <c r="Q1532" s="251" t="s">
        <v>805</v>
      </c>
      <c r="R1532" s="258"/>
      <c r="S1532" s="258" t="s">
        <v>806</v>
      </c>
      <c r="T1532" s="258" t="s">
        <v>807</v>
      </c>
      <c r="U1532" s="282" t="s">
        <v>823</v>
      </c>
      <c r="V1532" s="285">
        <v>835</v>
      </c>
      <c r="W1532" s="286" t="s">
        <v>824</v>
      </c>
      <c r="X1532" s="286" t="s">
        <v>824</v>
      </c>
      <c r="Y1532" s="257"/>
    </row>
    <row r="1533" spans="1:25" ht="12.75" customHeight="1" x14ac:dyDescent="0.2">
      <c r="A1533" s="229" t="s">
        <v>705</v>
      </c>
      <c r="B1533" s="247"/>
      <c r="C1533" s="280">
        <v>1520</v>
      </c>
      <c r="D1533" s="249" t="s">
        <v>3888</v>
      </c>
      <c r="E1533" s="249" t="s">
        <v>3889</v>
      </c>
      <c r="F1533" s="249" t="s">
        <v>1064</v>
      </c>
      <c r="G1533" s="281" t="s">
        <v>813</v>
      </c>
      <c r="H1533" s="250">
        <v>39742.18</v>
      </c>
      <c r="I1533" s="250"/>
      <c r="J1533" s="250">
        <v>38070.772199999999</v>
      </c>
      <c r="K1533" s="250"/>
      <c r="L1533" s="250">
        <v>57676.039999999994</v>
      </c>
      <c r="M1533" s="251">
        <f t="shared" si="69"/>
        <v>4.2056268679775514E-2</v>
      </c>
      <c r="N1533" s="251">
        <f t="shared" si="70"/>
        <v>0.5149690081673729</v>
      </c>
      <c r="O1533" s="250">
        <v>59482.879999999997</v>
      </c>
      <c r="P1533" s="251">
        <f t="shared" si="71"/>
        <v>3.1327393489566965E-2</v>
      </c>
      <c r="Q1533" s="251" t="s">
        <v>805</v>
      </c>
      <c r="R1533" s="258"/>
      <c r="S1533" s="258" t="s">
        <v>806</v>
      </c>
      <c r="T1533" s="258" t="s">
        <v>807</v>
      </c>
      <c r="U1533" s="282" t="s">
        <v>823</v>
      </c>
      <c r="V1533" s="285">
        <v>824</v>
      </c>
      <c r="W1533" s="286" t="s">
        <v>815</v>
      </c>
      <c r="X1533" s="286" t="s">
        <v>816</v>
      </c>
      <c r="Y1533" s="257"/>
    </row>
    <row r="1534" spans="1:25" ht="12.75" customHeight="1" x14ac:dyDescent="0.2">
      <c r="A1534" s="229" t="s">
        <v>705</v>
      </c>
      <c r="B1534" s="247"/>
      <c r="C1534" s="280">
        <v>1521</v>
      </c>
      <c r="D1534" s="249" t="s">
        <v>3890</v>
      </c>
      <c r="E1534" s="249" t="s">
        <v>3889</v>
      </c>
      <c r="F1534" s="249" t="s">
        <v>1002</v>
      </c>
      <c r="G1534" s="297" t="s">
        <v>707</v>
      </c>
      <c r="H1534" s="250">
        <v>0</v>
      </c>
      <c r="I1534" s="250"/>
      <c r="J1534" s="250">
        <v>0</v>
      </c>
      <c r="K1534" s="250"/>
      <c r="L1534" s="250">
        <v>0</v>
      </c>
      <c r="M1534" s="251" t="str">
        <f t="shared" si="69"/>
        <v>NA</v>
      </c>
      <c r="N1534" s="251" t="str">
        <f t="shared" si="70"/>
        <v>NA</v>
      </c>
      <c r="O1534" s="250">
        <v>0</v>
      </c>
      <c r="P1534" s="251" t="str">
        <f t="shared" si="71"/>
        <v>NA</v>
      </c>
      <c r="Q1534" s="298" t="s">
        <v>848</v>
      </c>
      <c r="R1534" s="299" t="s">
        <v>849</v>
      </c>
      <c r="S1534" s="299" t="s">
        <v>832</v>
      </c>
      <c r="T1534" s="299" t="s">
        <v>832</v>
      </c>
      <c r="U1534" s="299" t="s">
        <v>832</v>
      </c>
      <c r="V1534" s="299" t="s">
        <v>832</v>
      </c>
      <c r="W1534" s="299" t="s">
        <v>832</v>
      </c>
      <c r="X1534" s="299" t="s">
        <v>832</v>
      </c>
      <c r="Y1534" s="257"/>
    </row>
    <row r="1535" spans="1:25" ht="12.75" customHeight="1" x14ac:dyDescent="0.2">
      <c r="A1535" s="229" t="s">
        <v>705</v>
      </c>
      <c r="B1535" s="247"/>
      <c r="C1535" s="280">
        <v>1522</v>
      </c>
      <c r="D1535" s="249" t="s">
        <v>3891</v>
      </c>
      <c r="E1535" s="249" t="s">
        <v>3892</v>
      </c>
      <c r="F1535" s="249" t="s">
        <v>907</v>
      </c>
      <c r="G1535" s="281" t="s">
        <v>813</v>
      </c>
      <c r="H1535" s="250">
        <v>420050.79000000004</v>
      </c>
      <c r="I1535" s="250"/>
      <c r="J1535" s="250">
        <v>402385.09259999997</v>
      </c>
      <c r="K1535" s="250"/>
      <c r="L1535" s="250">
        <v>465455.44999999995</v>
      </c>
      <c r="M1535" s="251">
        <f t="shared" si="69"/>
        <v>4.2056098501802752E-2</v>
      </c>
      <c r="N1535" s="251">
        <f t="shared" si="70"/>
        <v>0.15674128728893169</v>
      </c>
      <c r="O1535" s="250">
        <v>514421.47000000009</v>
      </c>
      <c r="P1535" s="251">
        <f t="shared" si="71"/>
        <v>0.10520022915189872</v>
      </c>
      <c r="Q1535" s="251" t="s">
        <v>805</v>
      </c>
      <c r="R1535" s="258"/>
      <c r="S1535" s="258" t="s">
        <v>806</v>
      </c>
      <c r="T1535" s="258" t="s">
        <v>807</v>
      </c>
      <c r="U1535" s="282" t="s">
        <v>814</v>
      </c>
      <c r="V1535" s="283" t="s">
        <v>809</v>
      </c>
      <c r="W1535" s="284" t="s">
        <v>809</v>
      </c>
      <c r="X1535" s="284" t="s">
        <v>809</v>
      </c>
      <c r="Y1535" s="257"/>
    </row>
    <row r="1536" spans="1:25" ht="12.75" customHeight="1" x14ac:dyDescent="0.2">
      <c r="A1536" s="229" t="s">
        <v>705</v>
      </c>
      <c r="B1536" s="247"/>
      <c r="C1536" s="280">
        <v>1523</v>
      </c>
      <c r="D1536" s="249" t="s">
        <v>3893</v>
      </c>
      <c r="E1536" s="249" t="s">
        <v>3894</v>
      </c>
      <c r="F1536" s="249" t="s">
        <v>822</v>
      </c>
      <c r="G1536" s="281" t="s">
        <v>813</v>
      </c>
      <c r="H1536" s="250">
        <v>41168.939999999995</v>
      </c>
      <c r="I1536" s="250"/>
      <c r="J1536" s="250">
        <v>33975.102800000001</v>
      </c>
      <c r="K1536" s="250"/>
      <c r="L1536" s="250">
        <v>37938.880000000005</v>
      </c>
      <c r="M1536" s="251">
        <f t="shared" si="69"/>
        <v>0.17473943220301508</v>
      </c>
      <c r="N1536" s="251">
        <f t="shared" si="70"/>
        <v>0.11666711424932036</v>
      </c>
      <c r="O1536" s="250">
        <v>41896.649999999994</v>
      </c>
      <c r="P1536" s="251">
        <f t="shared" si="71"/>
        <v>0.10431963199757054</v>
      </c>
      <c r="Q1536" s="251" t="s">
        <v>805</v>
      </c>
      <c r="R1536" s="258"/>
      <c r="S1536" s="258" t="s">
        <v>806</v>
      </c>
      <c r="T1536" s="258" t="s">
        <v>807</v>
      </c>
      <c r="U1536" s="282" t="s">
        <v>814</v>
      </c>
      <c r="V1536" s="285">
        <v>514</v>
      </c>
      <c r="W1536" s="286" t="s">
        <v>824</v>
      </c>
      <c r="X1536" s="286" t="s">
        <v>824</v>
      </c>
      <c r="Y1536" s="257"/>
    </row>
    <row r="1537" spans="1:25" ht="12.75" customHeight="1" x14ac:dyDescent="0.2">
      <c r="A1537" s="229" t="s">
        <v>705</v>
      </c>
      <c r="B1537" s="247"/>
      <c r="C1537" s="280">
        <v>1524</v>
      </c>
      <c r="D1537" s="249" t="s">
        <v>3895</v>
      </c>
      <c r="E1537" s="249" t="s">
        <v>3896</v>
      </c>
      <c r="F1537" s="249" t="s">
        <v>1049</v>
      </c>
      <c r="G1537" s="297" t="s">
        <v>707</v>
      </c>
      <c r="H1537" s="250">
        <v>0</v>
      </c>
      <c r="I1537" s="250"/>
      <c r="J1537" s="250">
        <v>0</v>
      </c>
      <c r="K1537" s="250"/>
      <c r="L1537" s="250">
        <v>0</v>
      </c>
      <c r="M1537" s="251" t="str">
        <f t="shared" si="69"/>
        <v>NA</v>
      </c>
      <c r="N1537" s="251" t="str">
        <f t="shared" si="70"/>
        <v>NA</v>
      </c>
      <c r="O1537" s="250">
        <v>0</v>
      </c>
      <c r="P1537" s="251" t="str">
        <f t="shared" si="71"/>
        <v>NA</v>
      </c>
      <c r="Q1537" s="298" t="s">
        <v>848</v>
      </c>
      <c r="R1537" s="299" t="s">
        <v>849</v>
      </c>
      <c r="S1537" s="299" t="s">
        <v>832</v>
      </c>
      <c r="T1537" s="299" t="s">
        <v>832</v>
      </c>
      <c r="U1537" s="299" t="s">
        <v>832</v>
      </c>
      <c r="V1537" s="283" t="s">
        <v>809</v>
      </c>
      <c r="W1537" s="284" t="s">
        <v>809</v>
      </c>
      <c r="X1537" s="284" t="s">
        <v>809</v>
      </c>
      <c r="Y1537" s="257"/>
    </row>
    <row r="1538" spans="1:25" ht="12.75" customHeight="1" x14ac:dyDescent="0.2">
      <c r="A1538" s="229" t="s">
        <v>705</v>
      </c>
      <c r="B1538" s="247"/>
      <c r="C1538" s="280">
        <v>1525</v>
      </c>
      <c r="D1538" s="249" t="s">
        <v>3897</v>
      </c>
      <c r="E1538" s="249" t="s">
        <v>3898</v>
      </c>
      <c r="F1538" s="249" t="s">
        <v>812</v>
      </c>
      <c r="G1538" s="281" t="s">
        <v>813</v>
      </c>
      <c r="H1538" s="250">
        <v>378119.81000000006</v>
      </c>
      <c r="I1538" s="250"/>
      <c r="J1538" s="250">
        <v>329492.90379999997</v>
      </c>
      <c r="K1538" s="250"/>
      <c r="L1538" s="250">
        <v>312118.94000000006</v>
      </c>
      <c r="M1538" s="251">
        <f t="shared" si="69"/>
        <v>0.12860184765246782</v>
      </c>
      <c r="N1538" s="251">
        <f t="shared" si="70"/>
        <v>5.2729402058824891E-2</v>
      </c>
      <c r="O1538" s="250">
        <v>322030.89999999997</v>
      </c>
      <c r="P1538" s="251">
        <f t="shared" si="71"/>
        <v>3.1756996227143099E-2</v>
      </c>
      <c r="Q1538" s="251" t="s">
        <v>805</v>
      </c>
      <c r="R1538" s="258"/>
      <c r="S1538" s="258" t="s">
        <v>806</v>
      </c>
      <c r="T1538" s="258" t="s">
        <v>908</v>
      </c>
      <c r="U1538" s="282" t="s">
        <v>814</v>
      </c>
      <c r="V1538" s="285">
        <v>705</v>
      </c>
      <c r="W1538" s="286" t="s">
        <v>824</v>
      </c>
      <c r="X1538" s="286" t="s">
        <v>824</v>
      </c>
      <c r="Y1538" s="257"/>
    </row>
    <row r="1539" spans="1:25" ht="12.75" customHeight="1" x14ac:dyDescent="0.2">
      <c r="A1539" s="229" t="s">
        <v>705</v>
      </c>
      <c r="B1539" s="247"/>
      <c r="C1539" s="280">
        <v>1526</v>
      </c>
      <c r="D1539" s="249" t="s">
        <v>3899</v>
      </c>
      <c r="E1539" s="249" t="s">
        <v>3900</v>
      </c>
      <c r="F1539" s="249" t="s">
        <v>1503</v>
      </c>
      <c r="G1539" s="297" t="s">
        <v>707</v>
      </c>
      <c r="H1539" s="250">
        <v>0</v>
      </c>
      <c r="I1539" s="250"/>
      <c r="J1539" s="250">
        <v>0</v>
      </c>
      <c r="K1539" s="250"/>
      <c r="L1539" s="250">
        <v>0</v>
      </c>
      <c r="M1539" s="251" t="str">
        <f t="shared" si="69"/>
        <v>NA</v>
      </c>
      <c r="N1539" s="251" t="str">
        <f t="shared" si="70"/>
        <v>NA</v>
      </c>
      <c r="O1539" s="250">
        <v>0</v>
      </c>
      <c r="P1539" s="251" t="str">
        <f t="shared" si="71"/>
        <v>NA</v>
      </c>
      <c r="Q1539" s="298" t="s">
        <v>848</v>
      </c>
      <c r="R1539" s="299" t="s">
        <v>849</v>
      </c>
      <c r="S1539" s="299" t="s">
        <v>832</v>
      </c>
      <c r="T1539" s="299" t="s">
        <v>832</v>
      </c>
      <c r="U1539" s="299" t="s">
        <v>832</v>
      </c>
      <c r="V1539" s="283" t="s">
        <v>809</v>
      </c>
      <c r="W1539" s="284" t="s">
        <v>809</v>
      </c>
      <c r="X1539" s="284" t="s">
        <v>809</v>
      </c>
      <c r="Y1539" s="257"/>
    </row>
    <row r="1540" spans="1:25" ht="12.75" customHeight="1" x14ac:dyDescent="0.2">
      <c r="A1540" s="229" t="s">
        <v>705</v>
      </c>
      <c r="B1540" s="247"/>
      <c r="C1540" s="280">
        <v>1527</v>
      </c>
      <c r="D1540" s="249" t="s">
        <v>3901</v>
      </c>
      <c r="E1540" s="249" t="s">
        <v>3902</v>
      </c>
      <c r="F1540" s="249" t="s">
        <v>890</v>
      </c>
      <c r="G1540" s="281" t="s">
        <v>813</v>
      </c>
      <c r="H1540" s="250">
        <v>23619.100000000002</v>
      </c>
      <c r="I1540" s="250"/>
      <c r="J1540" s="250">
        <v>22625.765299999999</v>
      </c>
      <c r="K1540" s="250"/>
      <c r="L1540" s="250">
        <v>31064.84</v>
      </c>
      <c r="M1540" s="251">
        <f t="shared" si="69"/>
        <v>4.2056416205528704E-2</v>
      </c>
      <c r="N1540" s="251">
        <f t="shared" si="70"/>
        <v>0.37298516041797719</v>
      </c>
      <c r="O1540" s="250">
        <v>32821.770000000004</v>
      </c>
      <c r="P1540" s="251">
        <f t="shared" si="71"/>
        <v>5.655686621917267E-2</v>
      </c>
      <c r="Q1540" s="251" t="s">
        <v>805</v>
      </c>
      <c r="R1540" s="258"/>
      <c r="S1540" s="258" t="s">
        <v>806</v>
      </c>
      <c r="T1540" s="258" t="s">
        <v>807</v>
      </c>
      <c r="U1540" s="282" t="s">
        <v>814</v>
      </c>
      <c r="V1540" s="285">
        <v>125</v>
      </c>
      <c r="W1540" s="286" t="s">
        <v>815</v>
      </c>
      <c r="X1540" s="286" t="s">
        <v>816</v>
      </c>
      <c r="Y1540" s="257"/>
    </row>
    <row r="1541" spans="1:25" ht="12.75" customHeight="1" x14ac:dyDescent="0.2">
      <c r="A1541" s="229" t="s">
        <v>705</v>
      </c>
      <c r="B1541" s="247"/>
      <c r="C1541" s="280">
        <v>1528</v>
      </c>
      <c r="D1541" s="249" t="s">
        <v>3903</v>
      </c>
      <c r="E1541" s="249" t="s">
        <v>3904</v>
      </c>
      <c r="F1541" s="249" t="s">
        <v>937</v>
      </c>
      <c r="G1541" s="281" t="s">
        <v>813</v>
      </c>
      <c r="H1541" s="250">
        <v>150243.25</v>
      </c>
      <c r="I1541" s="250"/>
      <c r="J1541" s="250">
        <v>144149.16070000001</v>
      </c>
      <c r="K1541" s="250"/>
      <c r="L1541" s="250">
        <v>150416.65</v>
      </c>
      <c r="M1541" s="251">
        <f t="shared" si="69"/>
        <v>4.0561484792161991E-2</v>
      </c>
      <c r="N1541" s="251">
        <f t="shared" si="70"/>
        <v>4.3479193840356409E-2</v>
      </c>
      <c r="O1541" s="250">
        <v>156527.16999999998</v>
      </c>
      <c r="P1541" s="251">
        <f t="shared" si="71"/>
        <v>4.0623960179940119E-2</v>
      </c>
      <c r="Q1541" s="251" t="s">
        <v>805</v>
      </c>
      <c r="R1541" s="258"/>
      <c r="S1541" s="258" t="s">
        <v>806</v>
      </c>
      <c r="T1541" s="258" t="s">
        <v>908</v>
      </c>
      <c r="U1541" s="282" t="s">
        <v>814</v>
      </c>
      <c r="V1541" s="285">
        <v>307</v>
      </c>
      <c r="W1541" s="286" t="s">
        <v>824</v>
      </c>
      <c r="X1541" s="286" t="s">
        <v>824</v>
      </c>
      <c r="Y1541" s="257"/>
    </row>
    <row r="1542" spans="1:25" ht="12.75" customHeight="1" x14ac:dyDescent="0.2">
      <c r="A1542" s="229" t="s">
        <v>705</v>
      </c>
      <c r="B1542" s="247"/>
      <c r="C1542" s="280">
        <v>1529</v>
      </c>
      <c r="D1542" s="249" t="s">
        <v>3905</v>
      </c>
      <c r="E1542" s="249" t="s">
        <v>3906</v>
      </c>
      <c r="F1542" s="249" t="s">
        <v>847</v>
      </c>
      <c r="G1542" s="297" t="s">
        <v>707</v>
      </c>
      <c r="H1542" s="250">
        <v>0</v>
      </c>
      <c r="I1542" s="250"/>
      <c r="J1542" s="250">
        <v>0</v>
      </c>
      <c r="K1542" s="250"/>
      <c r="L1542" s="250">
        <v>0</v>
      </c>
      <c r="M1542" s="251" t="str">
        <f t="shared" si="69"/>
        <v>NA</v>
      </c>
      <c r="N1542" s="251" t="str">
        <f t="shared" si="70"/>
        <v>NA</v>
      </c>
      <c r="O1542" s="250">
        <v>0</v>
      </c>
      <c r="P1542" s="251" t="str">
        <f t="shared" si="71"/>
        <v>NA</v>
      </c>
      <c r="Q1542" s="298" t="s">
        <v>848</v>
      </c>
      <c r="R1542" s="299" t="s">
        <v>849</v>
      </c>
      <c r="S1542" s="299" t="s">
        <v>832</v>
      </c>
      <c r="T1542" s="299" t="s">
        <v>832</v>
      </c>
      <c r="U1542" s="299" t="s">
        <v>832</v>
      </c>
      <c r="V1542" s="299" t="s">
        <v>832</v>
      </c>
      <c r="W1542" s="299" t="s">
        <v>832</v>
      </c>
      <c r="X1542" s="299" t="s">
        <v>832</v>
      </c>
      <c r="Y1542" s="257"/>
    </row>
    <row r="1543" spans="1:25" ht="12.75" customHeight="1" x14ac:dyDescent="0.2">
      <c r="A1543" s="229" t="s">
        <v>705</v>
      </c>
      <c r="B1543" s="247"/>
      <c r="C1543" s="280">
        <v>1530</v>
      </c>
      <c r="D1543" s="249" t="s">
        <v>3907</v>
      </c>
      <c r="E1543" s="249" t="s">
        <v>3908</v>
      </c>
      <c r="F1543" s="249" t="s">
        <v>877</v>
      </c>
      <c r="G1543" s="281" t="s">
        <v>813</v>
      </c>
      <c r="H1543" s="250">
        <v>20365.41</v>
      </c>
      <c r="I1543" s="250"/>
      <c r="J1543" s="250">
        <v>19508.924899999998</v>
      </c>
      <c r="K1543" s="250"/>
      <c r="L1543" s="250">
        <v>22031.85</v>
      </c>
      <c r="M1543" s="251">
        <f t="shared" si="69"/>
        <v>4.2055873169261099E-2</v>
      </c>
      <c r="N1543" s="251">
        <f t="shared" si="70"/>
        <v>0.12932158552724762</v>
      </c>
      <c r="O1543" s="250">
        <v>22964.410000000003</v>
      </c>
      <c r="P1543" s="251">
        <f t="shared" si="71"/>
        <v>4.2327811781580078E-2</v>
      </c>
      <c r="Q1543" s="251" t="s">
        <v>805</v>
      </c>
      <c r="R1543" s="258"/>
      <c r="S1543" s="258" t="s">
        <v>806</v>
      </c>
      <c r="T1543" s="258" t="s">
        <v>807</v>
      </c>
      <c r="U1543" s="282" t="s">
        <v>814</v>
      </c>
      <c r="V1543" s="285">
        <v>147</v>
      </c>
      <c r="W1543" s="286" t="s">
        <v>824</v>
      </c>
      <c r="X1543" s="286" t="s">
        <v>824</v>
      </c>
      <c r="Y1543" s="257"/>
    </row>
    <row r="1544" spans="1:25" ht="12.75" customHeight="1" x14ac:dyDescent="0.2">
      <c r="A1544" s="229" t="s">
        <v>705</v>
      </c>
      <c r="B1544" s="247"/>
      <c r="C1544" s="280">
        <v>1531</v>
      </c>
      <c r="D1544" s="249" t="s">
        <v>3909</v>
      </c>
      <c r="E1544" s="249" t="s">
        <v>3910</v>
      </c>
      <c r="F1544" s="249" t="s">
        <v>847</v>
      </c>
      <c r="G1544" s="297" t="s">
        <v>707</v>
      </c>
      <c r="H1544" s="250">
        <v>0</v>
      </c>
      <c r="I1544" s="250"/>
      <c r="J1544" s="250">
        <v>0</v>
      </c>
      <c r="K1544" s="250"/>
      <c r="L1544" s="250">
        <v>0</v>
      </c>
      <c r="M1544" s="251" t="str">
        <f t="shared" si="69"/>
        <v>NA</v>
      </c>
      <c r="N1544" s="251" t="str">
        <f t="shared" si="70"/>
        <v>NA</v>
      </c>
      <c r="O1544" s="250">
        <v>0</v>
      </c>
      <c r="P1544" s="251" t="str">
        <f t="shared" si="71"/>
        <v>NA</v>
      </c>
      <c r="Q1544" s="298" t="s">
        <v>848</v>
      </c>
      <c r="R1544" s="299" t="s">
        <v>849</v>
      </c>
      <c r="S1544" s="299" t="s">
        <v>832</v>
      </c>
      <c r="T1544" s="299" t="s">
        <v>832</v>
      </c>
      <c r="U1544" s="299" t="s">
        <v>832</v>
      </c>
      <c r="V1544" s="299" t="s">
        <v>832</v>
      </c>
      <c r="W1544" s="299" t="s">
        <v>832</v>
      </c>
      <c r="X1544" s="299" t="s">
        <v>832</v>
      </c>
      <c r="Y1544" s="257"/>
    </row>
    <row r="1545" spans="1:25" ht="12.75" customHeight="1" x14ac:dyDescent="0.2">
      <c r="A1545" s="229" t="s">
        <v>705</v>
      </c>
      <c r="B1545" s="247"/>
      <c r="C1545" s="280">
        <v>1532</v>
      </c>
      <c r="D1545" s="249" t="s">
        <v>3911</v>
      </c>
      <c r="E1545" s="249" t="s">
        <v>3912</v>
      </c>
      <c r="F1545" s="249" t="s">
        <v>852</v>
      </c>
      <c r="G1545" s="297" t="s">
        <v>707</v>
      </c>
      <c r="H1545" s="250">
        <v>0</v>
      </c>
      <c r="I1545" s="250"/>
      <c r="J1545" s="250">
        <v>0</v>
      </c>
      <c r="K1545" s="250"/>
      <c r="L1545" s="250">
        <v>0</v>
      </c>
      <c r="M1545" s="251" t="str">
        <f t="shared" si="69"/>
        <v>NA</v>
      </c>
      <c r="N1545" s="251" t="str">
        <f t="shared" si="70"/>
        <v>NA</v>
      </c>
      <c r="O1545" s="250">
        <v>0</v>
      </c>
      <c r="P1545" s="251" t="str">
        <f t="shared" si="71"/>
        <v>NA</v>
      </c>
      <c r="Q1545" s="298" t="s">
        <v>848</v>
      </c>
      <c r="R1545" s="299" t="s">
        <v>849</v>
      </c>
      <c r="S1545" s="258" t="s">
        <v>806</v>
      </c>
      <c r="T1545" s="299" t="s">
        <v>809</v>
      </c>
      <c r="U1545" s="299" t="s">
        <v>832</v>
      </c>
      <c r="V1545" s="285">
        <v>838</v>
      </c>
      <c r="W1545" s="286" t="s">
        <v>816</v>
      </c>
      <c r="X1545" s="286" t="s">
        <v>824</v>
      </c>
      <c r="Y1545" s="257"/>
    </row>
    <row r="1546" spans="1:25" ht="12.75" customHeight="1" x14ac:dyDescent="0.2">
      <c r="A1546" s="229" t="s">
        <v>705</v>
      </c>
      <c r="B1546" s="247"/>
      <c r="C1546" s="287">
        <v>1533</v>
      </c>
      <c r="D1546" s="324" t="s">
        <v>3913</v>
      </c>
      <c r="E1546" s="324" t="s">
        <v>3914</v>
      </c>
      <c r="F1546" s="324" t="s">
        <v>852</v>
      </c>
      <c r="G1546" s="289" t="s">
        <v>707</v>
      </c>
      <c r="H1546" s="290">
        <v>0</v>
      </c>
      <c r="I1546" s="290"/>
      <c r="J1546" s="290">
        <v>0</v>
      </c>
      <c r="K1546" s="290"/>
      <c r="L1546" s="290">
        <v>0</v>
      </c>
      <c r="M1546" s="291" t="str">
        <f t="shared" si="69"/>
        <v>NA</v>
      </c>
      <c r="N1546" s="291" t="str">
        <f t="shared" si="70"/>
        <v>NA</v>
      </c>
      <c r="O1546" s="290">
        <v>0</v>
      </c>
      <c r="P1546" s="291" t="str">
        <f t="shared" si="71"/>
        <v>NA</v>
      </c>
      <c r="Q1546" s="291" t="s">
        <v>707</v>
      </c>
      <c r="R1546" s="292" t="s">
        <v>831</v>
      </c>
      <c r="S1546" s="293" t="s">
        <v>832</v>
      </c>
      <c r="T1546" s="293" t="s">
        <v>832</v>
      </c>
      <c r="U1546" s="293" t="s">
        <v>832</v>
      </c>
      <c r="V1546" s="294" t="s">
        <v>809</v>
      </c>
      <c r="W1546" s="295" t="s">
        <v>809</v>
      </c>
      <c r="X1546" s="295" t="s">
        <v>809</v>
      </c>
      <c r="Y1546" s="257"/>
    </row>
    <row r="1547" spans="1:25" ht="12.75" customHeight="1" x14ac:dyDescent="0.2">
      <c r="A1547" s="229" t="s">
        <v>705</v>
      </c>
      <c r="B1547" s="247"/>
      <c r="C1547" s="280">
        <v>1534</v>
      </c>
      <c r="D1547" s="249" t="s">
        <v>3915</v>
      </c>
      <c r="E1547" s="249" t="s">
        <v>3916</v>
      </c>
      <c r="F1547" s="249" t="s">
        <v>1371</v>
      </c>
      <c r="G1547" s="281" t="s">
        <v>813</v>
      </c>
      <c r="H1547" s="250">
        <v>84379.45</v>
      </c>
      <c r="I1547" s="250"/>
      <c r="J1547" s="250">
        <v>80830.798999999999</v>
      </c>
      <c r="K1547" s="250"/>
      <c r="L1547" s="250">
        <v>84380.140000000014</v>
      </c>
      <c r="M1547" s="251">
        <f t="shared" si="69"/>
        <v>4.2055867868302038E-2</v>
      </c>
      <c r="N1547" s="251">
        <f t="shared" si="70"/>
        <v>4.3910749911058221E-2</v>
      </c>
      <c r="O1547" s="250">
        <v>88516.29</v>
      </c>
      <c r="P1547" s="251">
        <f t="shared" si="71"/>
        <v>4.9018050929993465E-2</v>
      </c>
      <c r="Q1547" s="251" t="s">
        <v>805</v>
      </c>
      <c r="R1547" s="258"/>
      <c r="S1547" s="258" t="s">
        <v>806</v>
      </c>
      <c r="T1547" s="299" t="s">
        <v>809</v>
      </c>
      <c r="U1547" s="282" t="s">
        <v>814</v>
      </c>
      <c r="V1547" s="285">
        <v>454</v>
      </c>
      <c r="W1547" s="286" t="s">
        <v>824</v>
      </c>
      <c r="X1547" s="286" t="s">
        <v>824</v>
      </c>
      <c r="Y1547" s="257"/>
    </row>
    <row r="1548" spans="1:25" ht="12.75" customHeight="1" x14ac:dyDescent="0.2">
      <c r="A1548" s="229" t="s">
        <v>705</v>
      </c>
      <c r="B1548" s="247"/>
      <c r="C1548" s="280">
        <v>1535</v>
      </c>
      <c r="D1548" s="249" t="s">
        <v>3917</v>
      </c>
      <c r="E1548" s="249" t="s">
        <v>3918</v>
      </c>
      <c r="F1548" s="249" t="s">
        <v>858</v>
      </c>
      <c r="G1548" s="281" t="s">
        <v>813</v>
      </c>
      <c r="H1548" s="250">
        <v>141483.72</v>
      </c>
      <c r="I1548" s="250"/>
      <c r="J1548" s="250">
        <v>110375.06390000002</v>
      </c>
      <c r="K1548" s="250"/>
      <c r="L1548" s="250">
        <v>152747.87999999998</v>
      </c>
      <c r="M1548" s="251">
        <f t="shared" si="69"/>
        <v>0.21987445693398491</v>
      </c>
      <c r="N1548" s="251">
        <f t="shared" si="70"/>
        <v>0.38389845136026185</v>
      </c>
      <c r="O1548" s="250">
        <v>159836.35999999999</v>
      </c>
      <c r="P1548" s="251">
        <f t="shared" si="71"/>
        <v>4.6406405116719208E-2</v>
      </c>
      <c r="Q1548" s="251" t="s">
        <v>805</v>
      </c>
      <c r="R1548" s="258"/>
      <c r="S1548" s="258" t="s">
        <v>806</v>
      </c>
      <c r="T1548" s="258" t="s">
        <v>807</v>
      </c>
      <c r="U1548" s="282" t="s">
        <v>814</v>
      </c>
      <c r="V1548" s="285">
        <v>308</v>
      </c>
      <c r="W1548" s="286" t="s">
        <v>824</v>
      </c>
      <c r="X1548" s="286" t="s">
        <v>824</v>
      </c>
      <c r="Y1548" s="257"/>
    </row>
    <row r="1549" spans="1:25" ht="12.75" customHeight="1" x14ac:dyDescent="0.2">
      <c r="A1549" s="229" t="s">
        <v>705</v>
      </c>
      <c r="B1549" s="247"/>
      <c r="C1549" s="280">
        <v>1536</v>
      </c>
      <c r="D1549" s="249" t="s">
        <v>3919</v>
      </c>
      <c r="E1549" s="249" t="s">
        <v>3920</v>
      </c>
      <c r="F1549" s="249" t="s">
        <v>883</v>
      </c>
      <c r="G1549" s="297" t="s">
        <v>707</v>
      </c>
      <c r="H1549" s="250">
        <v>0</v>
      </c>
      <c r="I1549" s="250"/>
      <c r="J1549" s="250">
        <v>0</v>
      </c>
      <c r="K1549" s="250"/>
      <c r="L1549" s="250">
        <v>0</v>
      </c>
      <c r="M1549" s="251" t="str">
        <f t="shared" si="69"/>
        <v>NA</v>
      </c>
      <c r="N1549" s="251" t="str">
        <f t="shared" si="70"/>
        <v>NA</v>
      </c>
      <c r="O1549" s="250">
        <v>0</v>
      </c>
      <c r="P1549" s="251" t="str">
        <f t="shared" si="71"/>
        <v>NA</v>
      </c>
      <c r="Q1549" s="298" t="s">
        <v>848</v>
      </c>
      <c r="R1549" s="299" t="s">
        <v>849</v>
      </c>
      <c r="S1549" s="299" t="s">
        <v>832</v>
      </c>
      <c r="T1549" s="299" t="s">
        <v>832</v>
      </c>
      <c r="U1549" s="299" t="s">
        <v>832</v>
      </c>
      <c r="V1549" s="299" t="s">
        <v>832</v>
      </c>
      <c r="W1549" s="299" t="s">
        <v>832</v>
      </c>
      <c r="X1549" s="299" t="s">
        <v>832</v>
      </c>
      <c r="Y1549" s="257"/>
    </row>
    <row r="1550" spans="1:25" ht="12.75" customHeight="1" x14ac:dyDescent="0.2">
      <c r="A1550" s="229" t="s">
        <v>705</v>
      </c>
      <c r="B1550" s="247"/>
      <c r="C1550" s="280">
        <v>1537</v>
      </c>
      <c r="D1550" s="249" t="s">
        <v>3921</v>
      </c>
      <c r="E1550" s="249" t="s">
        <v>3922</v>
      </c>
      <c r="F1550" s="249" t="s">
        <v>1098</v>
      </c>
      <c r="G1550" s="281" t="s">
        <v>813</v>
      </c>
      <c r="H1550" s="250">
        <v>144442.71</v>
      </c>
      <c r="I1550" s="250"/>
      <c r="J1550" s="250">
        <v>98938.535299999989</v>
      </c>
      <c r="K1550" s="250"/>
      <c r="L1550" s="250">
        <v>103273.42</v>
      </c>
      <c r="M1550" s="251">
        <f t="shared" ref="M1550:M1613" si="72">IF(H1550&gt;0,ABS((J1550-H1550)/H1550),"NA")</f>
        <v>0.31503268458477418</v>
      </c>
      <c r="N1550" s="251">
        <f t="shared" ref="N1550:N1613" si="73">IF(J1550&gt;0,ABS((L1550-J1550)/J1550),"NA")</f>
        <v>4.381391625473164E-2</v>
      </c>
      <c r="O1550" s="250">
        <v>112542.40000000001</v>
      </c>
      <c r="P1550" s="251">
        <f t="shared" ref="P1550:P1613" si="74">IF(L1550&gt;0,ABS((O1550-L1550)/L1550),"NA")</f>
        <v>8.9751845150475421E-2</v>
      </c>
      <c r="Q1550" s="251" t="s">
        <v>805</v>
      </c>
      <c r="R1550" s="258"/>
      <c r="S1550" s="258" t="s">
        <v>806</v>
      </c>
      <c r="T1550" s="258" t="s">
        <v>807</v>
      </c>
      <c r="U1550" s="282" t="s">
        <v>823</v>
      </c>
      <c r="V1550" s="285">
        <v>819</v>
      </c>
      <c r="W1550" s="286" t="s">
        <v>874</v>
      </c>
      <c r="X1550" s="286" t="s">
        <v>912</v>
      </c>
      <c r="Y1550" s="257"/>
    </row>
    <row r="1551" spans="1:25" ht="12.75" customHeight="1" x14ac:dyDescent="0.2">
      <c r="A1551" s="229" t="s">
        <v>705</v>
      </c>
      <c r="B1551" s="247"/>
      <c r="C1551" s="280">
        <v>1538</v>
      </c>
      <c r="D1551" s="249" t="s">
        <v>3923</v>
      </c>
      <c r="E1551" s="249" t="s">
        <v>3924</v>
      </c>
      <c r="F1551" s="249" t="s">
        <v>852</v>
      </c>
      <c r="G1551" s="297" t="s">
        <v>707</v>
      </c>
      <c r="H1551" s="250">
        <v>0</v>
      </c>
      <c r="I1551" s="250"/>
      <c r="J1551" s="250">
        <v>0</v>
      </c>
      <c r="K1551" s="250"/>
      <c r="L1551" s="250">
        <v>0</v>
      </c>
      <c r="M1551" s="251" t="str">
        <f t="shared" si="72"/>
        <v>NA</v>
      </c>
      <c r="N1551" s="251" t="str">
        <f t="shared" si="73"/>
        <v>NA</v>
      </c>
      <c r="O1551" s="250">
        <v>0</v>
      </c>
      <c r="P1551" s="251" t="str">
        <f t="shared" si="74"/>
        <v>NA</v>
      </c>
      <c r="Q1551" s="298" t="s">
        <v>848</v>
      </c>
      <c r="R1551" s="299" t="s">
        <v>849</v>
      </c>
      <c r="S1551" s="299" t="s">
        <v>832</v>
      </c>
      <c r="T1551" s="299" t="s">
        <v>832</v>
      </c>
      <c r="U1551" s="299" t="s">
        <v>832</v>
      </c>
      <c r="V1551" s="299" t="s">
        <v>832</v>
      </c>
      <c r="W1551" s="299" t="s">
        <v>832</v>
      </c>
      <c r="X1551" s="299" t="s">
        <v>832</v>
      </c>
      <c r="Y1551" s="257"/>
    </row>
    <row r="1552" spans="1:25" ht="12.75" customHeight="1" x14ac:dyDescent="0.2">
      <c r="A1552" s="229" t="s">
        <v>705</v>
      </c>
      <c r="B1552" s="247"/>
      <c r="C1552" s="280">
        <v>1539</v>
      </c>
      <c r="D1552" s="249" t="s">
        <v>3925</v>
      </c>
      <c r="E1552" s="249" t="s">
        <v>3926</v>
      </c>
      <c r="F1552" s="249" t="s">
        <v>890</v>
      </c>
      <c r="G1552" s="281" t="s">
        <v>813</v>
      </c>
      <c r="H1552" s="250">
        <v>296516.64</v>
      </c>
      <c r="I1552" s="250"/>
      <c r="J1552" s="250">
        <v>284046.32160000002</v>
      </c>
      <c r="K1552" s="250"/>
      <c r="L1552" s="250">
        <v>300542.41000000003</v>
      </c>
      <c r="M1552" s="251">
        <f t="shared" si="72"/>
        <v>4.2056049198453037E-2</v>
      </c>
      <c r="N1552" s="251">
        <f t="shared" si="73"/>
        <v>5.807534597554178E-2</v>
      </c>
      <c r="O1552" s="250">
        <v>314699.26</v>
      </c>
      <c r="P1552" s="251">
        <f t="shared" si="74"/>
        <v>4.710433379435526E-2</v>
      </c>
      <c r="Q1552" s="251" t="s">
        <v>805</v>
      </c>
      <c r="R1552" s="258"/>
      <c r="S1552" s="258" t="s">
        <v>806</v>
      </c>
      <c r="T1552" s="258" t="s">
        <v>807</v>
      </c>
      <c r="U1552" s="282" t="s">
        <v>823</v>
      </c>
      <c r="V1552" s="285">
        <v>824</v>
      </c>
      <c r="W1552" s="286" t="s">
        <v>912</v>
      </c>
      <c r="X1552" s="286" t="s">
        <v>815</v>
      </c>
      <c r="Y1552" s="257"/>
    </row>
    <row r="1553" spans="1:25" ht="12.75" customHeight="1" x14ac:dyDescent="0.2">
      <c r="A1553" s="229" t="s">
        <v>705</v>
      </c>
      <c r="B1553" s="247"/>
      <c r="C1553" s="280">
        <v>1540</v>
      </c>
      <c r="D1553" s="249" t="s">
        <v>3927</v>
      </c>
      <c r="E1553" s="249" t="s">
        <v>3928</v>
      </c>
      <c r="F1553" s="249" t="s">
        <v>1475</v>
      </c>
      <c r="G1553" s="297" t="s">
        <v>707</v>
      </c>
      <c r="H1553" s="250">
        <v>0</v>
      </c>
      <c r="I1553" s="250"/>
      <c r="J1553" s="250">
        <v>0</v>
      </c>
      <c r="K1553" s="250"/>
      <c r="L1553" s="250">
        <v>0</v>
      </c>
      <c r="M1553" s="251" t="str">
        <f t="shared" si="72"/>
        <v>NA</v>
      </c>
      <c r="N1553" s="251" t="str">
        <f t="shared" si="73"/>
        <v>NA</v>
      </c>
      <c r="O1553" s="250">
        <v>0</v>
      </c>
      <c r="P1553" s="251" t="str">
        <f t="shared" si="74"/>
        <v>NA</v>
      </c>
      <c r="Q1553" s="298" t="s">
        <v>848</v>
      </c>
      <c r="R1553" s="299" t="s">
        <v>849</v>
      </c>
      <c r="S1553" s="299" t="s">
        <v>809</v>
      </c>
      <c r="T1553" s="299" t="s">
        <v>809</v>
      </c>
      <c r="U1553" s="299" t="s">
        <v>832</v>
      </c>
      <c r="V1553" s="283" t="s">
        <v>809</v>
      </c>
      <c r="W1553" s="284" t="s">
        <v>809</v>
      </c>
      <c r="X1553" s="284" t="s">
        <v>809</v>
      </c>
      <c r="Y1553" s="257"/>
    </row>
    <row r="1554" spans="1:25" ht="12.75" customHeight="1" x14ac:dyDescent="0.2">
      <c r="A1554" s="229" t="s">
        <v>705</v>
      </c>
      <c r="B1554" s="247"/>
      <c r="C1554" s="280">
        <v>1541</v>
      </c>
      <c r="D1554" s="249" t="s">
        <v>3929</v>
      </c>
      <c r="E1554" s="249" t="s">
        <v>3930</v>
      </c>
      <c r="F1554" s="249" t="s">
        <v>803</v>
      </c>
      <c r="G1554" s="281" t="s">
        <v>804</v>
      </c>
      <c r="H1554" s="250">
        <v>49928.83</v>
      </c>
      <c r="I1554" s="250"/>
      <c r="J1554" s="250">
        <v>47829.010599999994</v>
      </c>
      <c r="K1554" s="250"/>
      <c r="L1554" s="250">
        <v>43235.529999999992</v>
      </c>
      <c r="M1554" s="251">
        <f t="shared" si="72"/>
        <v>4.2056250867484928E-2</v>
      </c>
      <c r="N1554" s="251">
        <f t="shared" si="73"/>
        <v>9.6039632481964898E-2</v>
      </c>
      <c r="O1554" s="250">
        <v>45093.2</v>
      </c>
      <c r="P1554" s="251">
        <f t="shared" si="74"/>
        <v>4.2966282592118238E-2</v>
      </c>
      <c r="Q1554" s="251" t="s">
        <v>805</v>
      </c>
      <c r="R1554" s="258"/>
      <c r="S1554" s="258" t="s">
        <v>904</v>
      </c>
      <c r="T1554" s="258" t="s">
        <v>807</v>
      </c>
      <c r="U1554" s="282" t="s">
        <v>808</v>
      </c>
      <c r="V1554" s="285">
        <v>354</v>
      </c>
      <c r="W1554" s="286" t="s">
        <v>824</v>
      </c>
      <c r="X1554" s="286" t="s">
        <v>824</v>
      </c>
      <c r="Y1554" s="257"/>
    </row>
    <row r="1555" spans="1:25" ht="12.75" customHeight="1" x14ac:dyDescent="0.2">
      <c r="A1555" s="229" t="s">
        <v>705</v>
      </c>
      <c r="B1555" s="247"/>
      <c r="C1555" s="280">
        <v>1542</v>
      </c>
      <c r="D1555" s="249" t="s">
        <v>3931</v>
      </c>
      <c r="E1555" s="249" t="s">
        <v>3932</v>
      </c>
      <c r="F1555" s="249" t="s">
        <v>928</v>
      </c>
      <c r="G1555" s="297" t="s">
        <v>707</v>
      </c>
      <c r="H1555" s="250">
        <v>0</v>
      </c>
      <c r="I1555" s="250"/>
      <c r="J1555" s="250">
        <v>0</v>
      </c>
      <c r="K1555" s="250"/>
      <c r="L1555" s="250">
        <v>0</v>
      </c>
      <c r="M1555" s="251" t="str">
        <f t="shared" si="72"/>
        <v>NA</v>
      </c>
      <c r="N1555" s="251" t="str">
        <f t="shared" si="73"/>
        <v>NA</v>
      </c>
      <c r="O1555" s="250">
        <v>0</v>
      </c>
      <c r="P1555" s="251" t="str">
        <f t="shared" si="74"/>
        <v>NA</v>
      </c>
      <c r="Q1555" s="298" t="s">
        <v>848</v>
      </c>
      <c r="R1555" s="299" t="s">
        <v>849</v>
      </c>
      <c r="S1555" s="299" t="s">
        <v>832</v>
      </c>
      <c r="T1555" s="299" t="s">
        <v>832</v>
      </c>
      <c r="U1555" s="299" t="s">
        <v>832</v>
      </c>
      <c r="V1555" s="299" t="s">
        <v>832</v>
      </c>
      <c r="W1555" s="299" t="s">
        <v>832</v>
      </c>
      <c r="X1555" s="299" t="s">
        <v>832</v>
      </c>
      <c r="Y1555" s="257"/>
    </row>
    <row r="1556" spans="1:25" ht="12.75" customHeight="1" x14ac:dyDescent="0.2">
      <c r="A1556" s="229" t="s">
        <v>705</v>
      </c>
      <c r="B1556" s="247"/>
      <c r="C1556" s="280">
        <v>1543</v>
      </c>
      <c r="D1556" s="249" t="s">
        <v>3933</v>
      </c>
      <c r="E1556" s="249" t="s">
        <v>3934</v>
      </c>
      <c r="F1556" s="249" t="s">
        <v>1198</v>
      </c>
      <c r="G1556" s="297" t="s">
        <v>707</v>
      </c>
      <c r="H1556" s="250">
        <v>0</v>
      </c>
      <c r="I1556" s="250"/>
      <c r="J1556" s="250">
        <v>0</v>
      </c>
      <c r="K1556" s="250"/>
      <c r="L1556" s="250">
        <v>0</v>
      </c>
      <c r="M1556" s="251" t="str">
        <f t="shared" si="72"/>
        <v>NA</v>
      </c>
      <c r="N1556" s="251" t="str">
        <f t="shared" si="73"/>
        <v>NA</v>
      </c>
      <c r="O1556" s="250">
        <v>0</v>
      </c>
      <c r="P1556" s="251" t="str">
        <f t="shared" si="74"/>
        <v>NA</v>
      </c>
      <c r="Q1556" s="298" t="s">
        <v>848</v>
      </c>
      <c r="R1556" s="299" t="s">
        <v>849</v>
      </c>
      <c r="S1556" s="258" t="s">
        <v>1698</v>
      </c>
      <c r="T1556" s="299" t="s">
        <v>809</v>
      </c>
      <c r="U1556" s="299" t="s">
        <v>832</v>
      </c>
      <c r="V1556" s="299" t="s">
        <v>832</v>
      </c>
      <c r="W1556" s="299" t="s">
        <v>832</v>
      </c>
      <c r="X1556" s="299" t="s">
        <v>832</v>
      </c>
      <c r="Y1556" s="257"/>
    </row>
    <row r="1557" spans="1:25" ht="12.75" customHeight="1" x14ac:dyDescent="0.2">
      <c r="A1557" s="229" t="s">
        <v>705</v>
      </c>
      <c r="B1557" s="247"/>
      <c r="C1557" s="280">
        <v>1544</v>
      </c>
      <c r="D1557" s="249" t="s">
        <v>3935</v>
      </c>
      <c r="E1557" s="249" t="s">
        <v>3936</v>
      </c>
      <c r="F1557" s="249" t="s">
        <v>858</v>
      </c>
      <c r="G1557" s="281" t="s">
        <v>813</v>
      </c>
      <c r="H1557" s="250">
        <v>56141.090000000004</v>
      </c>
      <c r="I1557" s="250"/>
      <c r="J1557" s="250">
        <v>34199.859499999999</v>
      </c>
      <c r="K1557" s="250"/>
      <c r="L1557" s="250">
        <v>50463.039999999994</v>
      </c>
      <c r="M1557" s="251">
        <f t="shared" si="72"/>
        <v>0.39082302285188986</v>
      </c>
      <c r="N1557" s="251">
        <f t="shared" si="73"/>
        <v>0.47553354714805174</v>
      </c>
      <c r="O1557" s="250">
        <v>51354.52</v>
      </c>
      <c r="P1557" s="251">
        <f t="shared" si="74"/>
        <v>1.7665998719062572E-2</v>
      </c>
      <c r="Q1557" s="251" t="s">
        <v>805</v>
      </c>
      <c r="R1557" s="258"/>
      <c r="S1557" s="258" t="s">
        <v>806</v>
      </c>
      <c r="T1557" s="258" t="s">
        <v>807</v>
      </c>
      <c r="U1557" s="282" t="s">
        <v>814</v>
      </c>
      <c r="V1557" s="285">
        <v>514</v>
      </c>
      <c r="W1557" s="286" t="s">
        <v>824</v>
      </c>
      <c r="X1557" s="286" t="s">
        <v>824</v>
      </c>
      <c r="Y1557" s="257"/>
    </row>
    <row r="1558" spans="1:25" ht="12.75" customHeight="1" x14ac:dyDescent="0.2">
      <c r="A1558" s="229" t="s">
        <v>705</v>
      </c>
      <c r="B1558" s="247"/>
      <c r="C1558" s="280">
        <v>1545</v>
      </c>
      <c r="D1558" s="249" t="s">
        <v>3937</v>
      </c>
      <c r="E1558" s="249" t="s">
        <v>3938</v>
      </c>
      <c r="F1558" s="249" t="s">
        <v>886</v>
      </c>
      <c r="G1558" s="281" t="s">
        <v>813</v>
      </c>
      <c r="H1558" s="250">
        <v>109284.12</v>
      </c>
      <c r="I1558" s="250"/>
      <c r="J1558" s="250">
        <v>104688.0632</v>
      </c>
      <c r="K1558" s="250"/>
      <c r="L1558" s="250">
        <v>131001.64</v>
      </c>
      <c r="M1558" s="251">
        <f t="shared" si="72"/>
        <v>4.2056035222683689E-2</v>
      </c>
      <c r="N1558" s="251">
        <f t="shared" si="73"/>
        <v>0.2513522172029255</v>
      </c>
      <c r="O1558" s="250">
        <v>137442.22</v>
      </c>
      <c r="P1558" s="251">
        <f t="shared" si="74"/>
        <v>4.9164117334714298E-2</v>
      </c>
      <c r="Q1558" s="251" t="s">
        <v>805</v>
      </c>
      <c r="R1558" s="258"/>
      <c r="S1558" s="258" t="s">
        <v>806</v>
      </c>
      <c r="T1558" s="258" t="s">
        <v>807</v>
      </c>
      <c r="U1558" s="282" t="s">
        <v>823</v>
      </c>
      <c r="V1558" s="285">
        <v>824</v>
      </c>
      <c r="W1558" s="286" t="s">
        <v>824</v>
      </c>
      <c r="X1558" s="286" t="s">
        <v>824</v>
      </c>
      <c r="Y1558" s="257"/>
    </row>
    <row r="1559" spans="1:25" ht="12.75" customHeight="1" x14ac:dyDescent="0.2">
      <c r="A1559" s="229" t="s">
        <v>705</v>
      </c>
      <c r="B1559" s="247"/>
      <c r="C1559" s="280">
        <v>1546</v>
      </c>
      <c r="D1559" s="249" t="s">
        <v>3939</v>
      </c>
      <c r="E1559" s="249" t="s">
        <v>3940</v>
      </c>
      <c r="F1559" s="249" t="s">
        <v>877</v>
      </c>
      <c r="G1559" s="281" t="s">
        <v>813</v>
      </c>
      <c r="H1559" s="250">
        <v>37429.97</v>
      </c>
      <c r="I1559" s="250"/>
      <c r="J1559" s="250">
        <v>35855.81</v>
      </c>
      <c r="K1559" s="250"/>
      <c r="L1559" s="250">
        <v>37430.29</v>
      </c>
      <c r="M1559" s="251">
        <f t="shared" si="72"/>
        <v>4.2056138436659271E-2</v>
      </c>
      <c r="N1559" s="251">
        <f t="shared" si="73"/>
        <v>4.3911433042511196E-2</v>
      </c>
      <c r="O1559" s="250">
        <v>39218.899999999994</v>
      </c>
      <c r="P1559" s="251">
        <f t="shared" si="74"/>
        <v>4.7785095974409851E-2</v>
      </c>
      <c r="Q1559" s="251" t="s">
        <v>805</v>
      </c>
      <c r="R1559" s="258"/>
      <c r="S1559" s="258" t="s">
        <v>806</v>
      </c>
      <c r="T1559" s="258" t="s">
        <v>807</v>
      </c>
      <c r="U1559" s="282" t="s">
        <v>814</v>
      </c>
      <c r="V1559" s="285">
        <v>158</v>
      </c>
      <c r="W1559" s="286" t="s">
        <v>816</v>
      </c>
      <c r="X1559" s="286" t="s">
        <v>816</v>
      </c>
      <c r="Y1559" s="257"/>
    </row>
    <row r="1560" spans="1:25" ht="12.75" customHeight="1" x14ac:dyDescent="0.2">
      <c r="A1560" s="229" t="s">
        <v>705</v>
      </c>
      <c r="B1560" s="247"/>
      <c r="C1560" s="280">
        <v>1547</v>
      </c>
      <c r="D1560" s="249" t="s">
        <v>3941</v>
      </c>
      <c r="E1560" s="249" t="s">
        <v>3942</v>
      </c>
      <c r="F1560" s="249" t="s">
        <v>803</v>
      </c>
      <c r="G1560" s="281" t="s">
        <v>804</v>
      </c>
      <c r="H1560" s="250">
        <v>51158.07</v>
      </c>
      <c r="I1560" s="250"/>
      <c r="J1560" s="250">
        <v>49804.773499999996</v>
      </c>
      <c r="K1560" s="250"/>
      <c r="L1560" s="250">
        <v>93160.859999999986</v>
      </c>
      <c r="M1560" s="251">
        <f t="shared" si="72"/>
        <v>2.6453236019263509E-2</v>
      </c>
      <c r="N1560" s="251">
        <f t="shared" si="73"/>
        <v>0.87052070420519012</v>
      </c>
      <c r="O1560" s="250">
        <v>101723.01000000001</v>
      </c>
      <c r="P1560" s="251">
        <f t="shared" si="74"/>
        <v>9.1907159294150192E-2</v>
      </c>
      <c r="Q1560" s="251" t="s">
        <v>805</v>
      </c>
      <c r="R1560" s="258"/>
      <c r="S1560" s="258" t="s">
        <v>806</v>
      </c>
      <c r="T1560" s="258" t="s">
        <v>807</v>
      </c>
      <c r="U1560" s="282" t="s">
        <v>1103</v>
      </c>
      <c r="V1560" s="285">
        <v>805</v>
      </c>
      <c r="W1560" s="286" t="s">
        <v>824</v>
      </c>
      <c r="X1560" s="286" t="s">
        <v>824</v>
      </c>
      <c r="Y1560" s="257"/>
    </row>
    <row r="1561" spans="1:25" ht="12.75" customHeight="1" x14ac:dyDescent="0.2">
      <c r="A1561" s="229" t="s">
        <v>705</v>
      </c>
      <c r="B1561" s="247"/>
      <c r="C1561" s="280">
        <v>1548</v>
      </c>
      <c r="D1561" s="249" t="s">
        <v>3943</v>
      </c>
      <c r="E1561" s="249" t="s">
        <v>3944</v>
      </c>
      <c r="F1561" s="249" t="s">
        <v>1109</v>
      </c>
      <c r="G1561" s="281" t="s">
        <v>813</v>
      </c>
      <c r="H1561" s="250">
        <v>67630.17</v>
      </c>
      <c r="I1561" s="250"/>
      <c r="J1561" s="250">
        <v>64785.896800000002</v>
      </c>
      <c r="K1561" s="250"/>
      <c r="L1561" s="250">
        <v>69820.38</v>
      </c>
      <c r="M1561" s="251">
        <f t="shared" si="72"/>
        <v>4.2056277545953175E-2</v>
      </c>
      <c r="N1561" s="251">
        <f t="shared" si="73"/>
        <v>7.7709554836323608E-2</v>
      </c>
      <c r="O1561" s="250">
        <v>72958.78</v>
      </c>
      <c r="P1561" s="251">
        <f t="shared" si="74"/>
        <v>4.4949626455771136E-2</v>
      </c>
      <c r="Q1561" s="251" t="s">
        <v>805</v>
      </c>
      <c r="R1561" s="258"/>
      <c r="S1561" s="258" t="s">
        <v>806</v>
      </c>
      <c r="T1561" s="258" t="s">
        <v>807</v>
      </c>
      <c r="U1561" s="282" t="s">
        <v>814</v>
      </c>
      <c r="V1561" s="285">
        <v>405</v>
      </c>
      <c r="W1561" s="286" t="s">
        <v>815</v>
      </c>
      <c r="X1561" s="286" t="s">
        <v>816</v>
      </c>
      <c r="Y1561" s="257"/>
    </row>
    <row r="1562" spans="1:25" ht="12.75" customHeight="1" x14ac:dyDescent="0.2">
      <c r="A1562" s="229" t="s">
        <v>705</v>
      </c>
      <c r="B1562" s="247"/>
      <c r="C1562" s="280">
        <v>1549</v>
      </c>
      <c r="D1562" s="249" t="s">
        <v>3945</v>
      </c>
      <c r="E1562" s="249" t="s">
        <v>3946</v>
      </c>
      <c r="F1562" s="249" t="s">
        <v>1175</v>
      </c>
      <c r="G1562" s="281" t="s">
        <v>813</v>
      </c>
      <c r="H1562" s="250">
        <v>116094.44</v>
      </c>
      <c r="I1562" s="250"/>
      <c r="J1562" s="250">
        <v>112195.07550000001</v>
      </c>
      <c r="K1562" s="250"/>
      <c r="L1562" s="250">
        <v>117121.99999999999</v>
      </c>
      <c r="M1562" s="251">
        <f t="shared" si="72"/>
        <v>3.3587866051121795E-2</v>
      </c>
      <c r="N1562" s="251">
        <f t="shared" si="73"/>
        <v>4.3913910463922089E-2</v>
      </c>
      <c r="O1562" s="250">
        <v>123965.09000000001</v>
      </c>
      <c r="P1562" s="251">
        <f t="shared" si="74"/>
        <v>5.8427024811735E-2</v>
      </c>
      <c r="Q1562" s="251" t="s">
        <v>805</v>
      </c>
      <c r="R1562" s="258"/>
      <c r="S1562" s="258" t="s">
        <v>806</v>
      </c>
      <c r="T1562" s="258" t="s">
        <v>807</v>
      </c>
      <c r="U1562" s="282" t="s">
        <v>823</v>
      </c>
      <c r="V1562" s="285">
        <v>824</v>
      </c>
      <c r="W1562" s="286" t="s">
        <v>816</v>
      </c>
      <c r="X1562" s="286" t="s">
        <v>816</v>
      </c>
      <c r="Y1562" s="257"/>
    </row>
    <row r="1563" spans="1:25" ht="12.75" customHeight="1" x14ac:dyDescent="0.2">
      <c r="A1563" s="229" t="s">
        <v>705</v>
      </c>
      <c r="B1563" s="247"/>
      <c r="C1563" s="280">
        <v>1550</v>
      </c>
      <c r="D1563" s="249" t="s">
        <v>3947</v>
      </c>
      <c r="E1563" s="249" t="s">
        <v>3948</v>
      </c>
      <c r="F1563" s="249" t="s">
        <v>1069</v>
      </c>
      <c r="G1563" s="297" t="s">
        <v>707</v>
      </c>
      <c r="H1563" s="250">
        <v>0</v>
      </c>
      <c r="I1563" s="250"/>
      <c r="J1563" s="250">
        <v>0</v>
      </c>
      <c r="K1563" s="250"/>
      <c r="L1563" s="250">
        <v>0</v>
      </c>
      <c r="M1563" s="251" t="str">
        <f t="shared" si="72"/>
        <v>NA</v>
      </c>
      <c r="N1563" s="251" t="str">
        <f t="shared" si="73"/>
        <v>NA</v>
      </c>
      <c r="O1563" s="250">
        <v>0</v>
      </c>
      <c r="P1563" s="251" t="str">
        <f t="shared" si="74"/>
        <v>NA</v>
      </c>
      <c r="Q1563" s="298" t="s">
        <v>848</v>
      </c>
      <c r="R1563" s="299" t="s">
        <v>849</v>
      </c>
      <c r="S1563" s="258" t="s">
        <v>806</v>
      </c>
      <c r="T1563" s="299" t="s">
        <v>809</v>
      </c>
      <c r="U1563" s="299" t="s">
        <v>832</v>
      </c>
      <c r="V1563" s="299" t="s">
        <v>832</v>
      </c>
      <c r="W1563" s="299" t="s">
        <v>832</v>
      </c>
      <c r="X1563" s="299" t="s">
        <v>832</v>
      </c>
      <c r="Y1563" s="257"/>
    </row>
    <row r="1564" spans="1:25" ht="12.75" customHeight="1" x14ac:dyDescent="0.2">
      <c r="A1564" s="229" t="s">
        <v>705</v>
      </c>
      <c r="B1564" s="247"/>
      <c r="C1564" s="280">
        <v>1551</v>
      </c>
      <c r="D1564" s="249" t="s">
        <v>3949</v>
      </c>
      <c r="E1564" s="249" t="s">
        <v>3950</v>
      </c>
      <c r="F1564" s="249" t="s">
        <v>2892</v>
      </c>
      <c r="G1564" s="297" t="s">
        <v>707</v>
      </c>
      <c r="H1564" s="250">
        <v>0</v>
      </c>
      <c r="I1564" s="250"/>
      <c r="J1564" s="250">
        <v>0</v>
      </c>
      <c r="K1564" s="250"/>
      <c r="L1564" s="250">
        <v>0</v>
      </c>
      <c r="M1564" s="251" t="str">
        <f t="shared" si="72"/>
        <v>NA</v>
      </c>
      <c r="N1564" s="251" t="str">
        <f t="shared" si="73"/>
        <v>NA</v>
      </c>
      <c r="O1564" s="250">
        <v>0</v>
      </c>
      <c r="P1564" s="251" t="str">
        <f t="shared" si="74"/>
        <v>NA</v>
      </c>
      <c r="Q1564" s="298" t="s">
        <v>848</v>
      </c>
      <c r="R1564" s="299" t="s">
        <v>849</v>
      </c>
      <c r="S1564" s="299" t="s">
        <v>809</v>
      </c>
      <c r="T1564" s="299" t="s">
        <v>809</v>
      </c>
      <c r="U1564" s="299" t="s">
        <v>832</v>
      </c>
      <c r="V1564" s="283" t="s">
        <v>809</v>
      </c>
      <c r="W1564" s="284" t="s">
        <v>809</v>
      </c>
      <c r="X1564" s="284" t="s">
        <v>809</v>
      </c>
      <c r="Y1564" s="257"/>
    </row>
    <row r="1565" spans="1:25" ht="12.75" customHeight="1" x14ac:dyDescent="0.2">
      <c r="A1565" s="229" t="s">
        <v>705</v>
      </c>
      <c r="B1565" s="247"/>
      <c r="C1565" s="280">
        <v>1552</v>
      </c>
      <c r="D1565" s="249" t="s">
        <v>3951</v>
      </c>
      <c r="E1565" s="249" t="s">
        <v>3952</v>
      </c>
      <c r="F1565" s="249" t="s">
        <v>812</v>
      </c>
      <c r="G1565" s="281" t="s">
        <v>813</v>
      </c>
      <c r="H1565" s="250">
        <v>72378.81</v>
      </c>
      <c r="I1565" s="250"/>
      <c r="J1565" s="250">
        <v>69938.586299999995</v>
      </c>
      <c r="K1565" s="250"/>
      <c r="L1565" s="250">
        <v>77572.14</v>
      </c>
      <c r="M1565" s="251">
        <f t="shared" si="72"/>
        <v>3.3714614816131992E-2</v>
      </c>
      <c r="N1565" s="251">
        <f t="shared" si="73"/>
        <v>0.10914652559970324</v>
      </c>
      <c r="O1565" s="250">
        <v>79557.72</v>
      </c>
      <c r="P1565" s="251">
        <f t="shared" si="74"/>
        <v>2.5596560827121719E-2</v>
      </c>
      <c r="Q1565" s="251" t="s">
        <v>805</v>
      </c>
      <c r="R1565" s="258"/>
      <c r="S1565" s="258" t="s">
        <v>806</v>
      </c>
      <c r="T1565" s="258" t="s">
        <v>807</v>
      </c>
      <c r="U1565" s="282" t="s">
        <v>823</v>
      </c>
      <c r="V1565" s="285">
        <v>826</v>
      </c>
      <c r="W1565" s="286" t="s">
        <v>824</v>
      </c>
      <c r="X1565" s="286" t="s">
        <v>824</v>
      </c>
      <c r="Y1565" s="257"/>
    </row>
    <row r="1566" spans="1:25" ht="12.75" customHeight="1" x14ac:dyDescent="0.2">
      <c r="A1566" s="229" t="s">
        <v>705</v>
      </c>
      <c r="B1566" s="247"/>
      <c r="C1566" s="280">
        <v>1553</v>
      </c>
      <c r="D1566" s="249" t="s">
        <v>3953</v>
      </c>
      <c r="E1566" s="249" t="s">
        <v>3954</v>
      </c>
      <c r="F1566" s="249" t="s">
        <v>830</v>
      </c>
      <c r="G1566" s="297" t="s">
        <v>707</v>
      </c>
      <c r="H1566" s="250">
        <v>0</v>
      </c>
      <c r="I1566" s="250"/>
      <c r="J1566" s="250">
        <v>0</v>
      </c>
      <c r="K1566" s="250"/>
      <c r="L1566" s="250">
        <v>0</v>
      </c>
      <c r="M1566" s="251" t="str">
        <f t="shared" si="72"/>
        <v>NA</v>
      </c>
      <c r="N1566" s="251" t="str">
        <f t="shared" si="73"/>
        <v>NA</v>
      </c>
      <c r="O1566" s="250">
        <v>0</v>
      </c>
      <c r="P1566" s="251" t="str">
        <f t="shared" si="74"/>
        <v>NA</v>
      </c>
      <c r="Q1566" s="298" t="s">
        <v>848</v>
      </c>
      <c r="R1566" s="299" t="s">
        <v>849</v>
      </c>
      <c r="S1566" s="258" t="s">
        <v>925</v>
      </c>
      <c r="T1566" s="299" t="s">
        <v>809</v>
      </c>
      <c r="U1566" s="299" t="s">
        <v>832</v>
      </c>
      <c r="V1566" s="285">
        <v>1066</v>
      </c>
      <c r="W1566" s="286" t="s">
        <v>816</v>
      </c>
      <c r="X1566" s="286" t="s">
        <v>816</v>
      </c>
      <c r="Y1566" s="257"/>
    </row>
    <row r="1567" spans="1:25" ht="12.75" customHeight="1" x14ac:dyDescent="0.2">
      <c r="A1567" s="229" t="s">
        <v>705</v>
      </c>
      <c r="B1567" s="247"/>
      <c r="C1567" s="280">
        <v>1554</v>
      </c>
      <c r="D1567" s="249" t="s">
        <v>3955</v>
      </c>
      <c r="E1567" s="249" t="s">
        <v>3956</v>
      </c>
      <c r="F1567" s="249" t="s">
        <v>803</v>
      </c>
      <c r="G1567" s="281" t="s">
        <v>804</v>
      </c>
      <c r="H1567" s="250">
        <v>46929.880000000005</v>
      </c>
      <c r="I1567" s="250"/>
      <c r="J1567" s="250">
        <v>44956.191099999996</v>
      </c>
      <c r="K1567" s="250"/>
      <c r="L1567" s="250">
        <v>47829.19</v>
      </c>
      <c r="M1567" s="251">
        <f t="shared" si="72"/>
        <v>4.205612501033474E-2</v>
      </c>
      <c r="N1567" s="251">
        <f t="shared" si="73"/>
        <v>6.3906635097473949E-2</v>
      </c>
      <c r="O1567" s="250">
        <v>51335.81</v>
      </c>
      <c r="P1567" s="251">
        <f t="shared" si="74"/>
        <v>7.3315479522023996E-2</v>
      </c>
      <c r="Q1567" s="251" t="s">
        <v>805</v>
      </c>
      <c r="R1567" s="258"/>
      <c r="S1567" s="258" t="s">
        <v>806</v>
      </c>
      <c r="T1567" s="258" t="s">
        <v>807</v>
      </c>
      <c r="U1567" s="282" t="s">
        <v>808</v>
      </c>
      <c r="V1567" s="283" t="s">
        <v>809</v>
      </c>
      <c r="W1567" s="284" t="s">
        <v>809</v>
      </c>
      <c r="X1567" s="284" t="s">
        <v>809</v>
      </c>
      <c r="Y1567" s="257"/>
    </row>
    <row r="1568" spans="1:25" ht="12.75" customHeight="1" x14ac:dyDescent="0.2">
      <c r="A1568" s="229" t="s">
        <v>705</v>
      </c>
      <c r="B1568" s="247"/>
      <c r="C1568" s="280">
        <v>1555</v>
      </c>
      <c r="D1568" s="249" t="s">
        <v>3957</v>
      </c>
      <c r="E1568" s="249" t="s">
        <v>3958</v>
      </c>
      <c r="F1568" s="249" t="s">
        <v>847</v>
      </c>
      <c r="G1568" s="297" t="s">
        <v>707</v>
      </c>
      <c r="H1568" s="250">
        <v>0</v>
      </c>
      <c r="I1568" s="250"/>
      <c r="J1568" s="250">
        <v>0</v>
      </c>
      <c r="K1568" s="250"/>
      <c r="L1568" s="250">
        <v>0</v>
      </c>
      <c r="M1568" s="251" t="str">
        <f t="shared" si="72"/>
        <v>NA</v>
      </c>
      <c r="N1568" s="251" t="str">
        <f t="shared" si="73"/>
        <v>NA</v>
      </c>
      <c r="O1568" s="250">
        <v>0</v>
      </c>
      <c r="P1568" s="251" t="str">
        <f t="shared" si="74"/>
        <v>NA</v>
      </c>
      <c r="Q1568" s="298" t="s">
        <v>848</v>
      </c>
      <c r="R1568" s="299" t="s">
        <v>849</v>
      </c>
      <c r="S1568" s="299" t="s">
        <v>832</v>
      </c>
      <c r="T1568" s="299" t="s">
        <v>832</v>
      </c>
      <c r="U1568" s="299" t="s">
        <v>832</v>
      </c>
      <c r="V1568" s="299" t="s">
        <v>832</v>
      </c>
      <c r="W1568" s="299" t="s">
        <v>832</v>
      </c>
      <c r="X1568" s="299" t="s">
        <v>832</v>
      </c>
      <c r="Y1568" s="257"/>
    </row>
    <row r="1569" spans="1:25" ht="12.75" customHeight="1" x14ac:dyDescent="0.2">
      <c r="A1569" s="229" t="s">
        <v>705</v>
      </c>
      <c r="B1569" s="247"/>
      <c r="C1569" s="280">
        <v>1556</v>
      </c>
      <c r="D1569" s="249" t="s">
        <v>3959</v>
      </c>
      <c r="E1569" s="249" t="s">
        <v>3960</v>
      </c>
      <c r="F1569" s="249" t="s">
        <v>1546</v>
      </c>
      <c r="G1569" s="281" t="s">
        <v>813</v>
      </c>
      <c r="H1569" s="250">
        <v>145334.63999999998</v>
      </c>
      <c r="I1569" s="250"/>
      <c r="J1569" s="250">
        <v>279664.1336</v>
      </c>
      <c r="K1569" s="250"/>
      <c r="L1569" s="250">
        <v>273998.78999999998</v>
      </c>
      <c r="M1569" s="251">
        <f t="shared" si="72"/>
        <v>0.92427719640685824</v>
      </c>
      <c r="N1569" s="251">
        <f t="shared" si="73"/>
        <v>2.0257669537642929E-2</v>
      </c>
      <c r="O1569" s="250">
        <v>307663.82999999996</v>
      </c>
      <c r="P1569" s="251">
        <f t="shared" si="74"/>
        <v>0.12286565207094521</v>
      </c>
      <c r="Q1569" s="251" t="s">
        <v>805</v>
      </c>
      <c r="R1569" s="258"/>
      <c r="S1569" s="258" t="s">
        <v>806</v>
      </c>
      <c r="T1569" s="258" t="s">
        <v>807</v>
      </c>
      <c r="U1569" s="282" t="s">
        <v>814</v>
      </c>
      <c r="V1569" s="285">
        <v>824</v>
      </c>
      <c r="W1569" s="286" t="s">
        <v>815</v>
      </c>
      <c r="X1569" s="286" t="s">
        <v>815</v>
      </c>
      <c r="Y1569" s="257"/>
    </row>
    <row r="1570" spans="1:25" ht="12.75" customHeight="1" x14ac:dyDescent="0.2">
      <c r="A1570" s="229" t="s">
        <v>705</v>
      </c>
      <c r="B1570" s="247"/>
      <c r="C1570" s="280">
        <v>1557</v>
      </c>
      <c r="D1570" s="249" t="s">
        <v>3961</v>
      </c>
      <c r="E1570" s="249" t="s">
        <v>3962</v>
      </c>
      <c r="F1570" s="249" t="s">
        <v>1387</v>
      </c>
      <c r="G1570" s="281" t="s">
        <v>813</v>
      </c>
      <c r="H1570" s="250">
        <v>78759.88</v>
      </c>
      <c r="I1570" s="250"/>
      <c r="J1570" s="250">
        <v>75447.5484</v>
      </c>
      <c r="K1570" s="250"/>
      <c r="L1570" s="250">
        <v>47652.3</v>
      </c>
      <c r="M1570" s="251">
        <f t="shared" si="72"/>
        <v>4.2056077281986778E-2</v>
      </c>
      <c r="N1570" s="251">
        <f t="shared" si="73"/>
        <v>0.36840492487095838</v>
      </c>
      <c r="O1570" s="250">
        <v>47982.58</v>
      </c>
      <c r="P1570" s="251">
        <f t="shared" si="74"/>
        <v>6.9310400547297575E-3</v>
      </c>
      <c r="Q1570" s="251" t="s">
        <v>805</v>
      </c>
      <c r="R1570" s="258"/>
      <c r="S1570" s="258" t="s">
        <v>806</v>
      </c>
      <c r="T1570" s="258" t="s">
        <v>807</v>
      </c>
      <c r="U1570" s="282" t="s">
        <v>823</v>
      </c>
      <c r="V1570" s="285">
        <v>824</v>
      </c>
      <c r="W1570" s="286" t="s">
        <v>824</v>
      </c>
      <c r="X1570" s="286" t="s">
        <v>824</v>
      </c>
      <c r="Y1570" s="257"/>
    </row>
    <row r="1571" spans="1:25" ht="12.75" customHeight="1" x14ac:dyDescent="0.2">
      <c r="A1571" s="229" t="s">
        <v>705</v>
      </c>
      <c r="B1571" s="247"/>
      <c r="C1571" s="280">
        <v>1558</v>
      </c>
      <c r="D1571" s="249" t="s">
        <v>3963</v>
      </c>
      <c r="E1571" s="249" t="s">
        <v>3964</v>
      </c>
      <c r="F1571" s="249" t="s">
        <v>890</v>
      </c>
      <c r="G1571" s="281" t="s">
        <v>813</v>
      </c>
      <c r="H1571" s="250">
        <v>34595.65</v>
      </c>
      <c r="I1571" s="250"/>
      <c r="J1571" s="250">
        <v>20504.697800000002</v>
      </c>
      <c r="K1571" s="250"/>
      <c r="L1571" s="250">
        <v>12126.740000000002</v>
      </c>
      <c r="M1571" s="251">
        <f t="shared" si="72"/>
        <v>0.40730416107227352</v>
      </c>
      <c r="N1571" s="251">
        <f t="shared" si="73"/>
        <v>0.40858723604304958</v>
      </c>
      <c r="O1571" s="250">
        <v>12432.990000000002</v>
      </c>
      <c r="P1571" s="251">
        <f t="shared" si="74"/>
        <v>2.5254107864108571E-2</v>
      </c>
      <c r="Q1571" s="251" t="s">
        <v>805</v>
      </c>
      <c r="R1571" s="258"/>
      <c r="S1571" s="258" t="s">
        <v>806</v>
      </c>
      <c r="T1571" s="258" t="s">
        <v>807</v>
      </c>
      <c r="U1571" s="282" t="s">
        <v>814</v>
      </c>
      <c r="V1571" s="285">
        <v>514</v>
      </c>
      <c r="W1571" s="286" t="s">
        <v>824</v>
      </c>
      <c r="X1571" s="286" t="s">
        <v>824</v>
      </c>
      <c r="Y1571" s="257"/>
    </row>
    <row r="1572" spans="1:25" ht="12.75" customHeight="1" x14ac:dyDescent="0.2">
      <c r="A1572" s="229" t="s">
        <v>705</v>
      </c>
      <c r="B1572" s="247"/>
      <c r="C1572" s="280">
        <v>1559</v>
      </c>
      <c r="D1572" s="249" t="s">
        <v>3965</v>
      </c>
      <c r="E1572" s="249" t="s">
        <v>3966</v>
      </c>
      <c r="F1572" s="249" t="s">
        <v>1160</v>
      </c>
      <c r="G1572" s="297" t="s">
        <v>707</v>
      </c>
      <c r="H1572" s="250">
        <v>0</v>
      </c>
      <c r="I1572" s="250"/>
      <c r="J1572" s="250">
        <v>0</v>
      </c>
      <c r="K1572" s="250"/>
      <c r="L1572" s="250">
        <v>0</v>
      </c>
      <c r="M1572" s="251" t="str">
        <f t="shared" si="72"/>
        <v>NA</v>
      </c>
      <c r="N1572" s="251" t="str">
        <f t="shared" si="73"/>
        <v>NA</v>
      </c>
      <c r="O1572" s="250">
        <v>0</v>
      </c>
      <c r="P1572" s="251" t="str">
        <f t="shared" si="74"/>
        <v>NA</v>
      </c>
      <c r="Q1572" s="298" t="s">
        <v>848</v>
      </c>
      <c r="R1572" s="299" t="s">
        <v>849</v>
      </c>
      <c r="S1572" s="299" t="s">
        <v>832</v>
      </c>
      <c r="T1572" s="299" t="s">
        <v>832</v>
      </c>
      <c r="U1572" s="299" t="s">
        <v>832</v>
      </c>
      <c r="V1572" s="299" t="s">
        <v>832</v>
      </c>
      <c r="W1572" s="299" t="s">
        <v>832</v>
      </c>
      <c r="X1572" s="299" t="s">
        <v>832</v>
      </c>
      <c r="Y1572" s="257"/>
    </row>
    <row r="1573" spans="1:25" ht="12.75" customHeight="1" x14ac:dyDescent="0.2">
      <c r="A1573" s="229" t="s">
        <v>705</v>
      </c>
      <c r="B1573" s="247"/>
      <c r="C1573" s="280">
        <v>1560</v>
      </c>
      <c r="D1573" s="249" t="s">
        <v>3967</v>
      </c>
      <c r="E1573" s="249" t="s">
        <v>3968</v>
      </c>
      <c r="F1573" s="249" t="s">
        <v>877</v>
      </c>
      <c r="G1573" s="281" t="s">
        <v>813</v>
      </c>
      <c r="H1573" s="250">
        <v>28399.72</v>
      </c>
      <c r="I1573" s="250"/>
      <c r="J1573" s="250">
        <v>27205.3357</v>
      </c>
      <c r="K1573" s="250"/>
      <c r="L1573" s="250">
        <v>28399.949999999997</v>
      </c>
      <c r="M1573" s="251">
        <f t="shared" si="72"/>
        <v>4.2056199849857728E-2</v>
      </c>
      <c r="N1573" s="251">
        <f t="shared" si="73"/>
        <v>4.3911029555867509E-2</v>
      </c>
      <c r="O1573" s="250">
        <v>29232.46</v>
      </c>
      <c r="P1573" s="251">
        <f t="shared" si="74"/>
        <v>2.9313784003140924E-2</v>
      </c>
      <c r="Q1573" s="251" t="s">
        <v>805</v>
      </c>
      <c r="R1573" s="258"/>
      <c r="S1573" s="258" t="s">
        <v>806</v>
      </c>
      <c r="T1573" s="258" t="s">
        <v>807</v>
      </c>
      <c r="U1573" s="282" t="s">
        <v>814</v>
      </c>
      <c r="V1573" s="285">
        <v>81</v>
      </c>
      <c r="W1573" s="286" t="s">
        <v>815</v>
      </c>
      <c r="X1573" s="286" t="s">
        <v>816</v>
      </c>
      <c r="Y1573" s="257"/>
    </row>
    <row r="1574" spans="1:25" ht="12.75" customHeight="1" x14ac:dyDescent="0.2">
      <c r="B1574" s="247"/>
      <c r="C1574" s="280">
        <v>1561</v>
      </c>
      <c r="D1574" s="249" t="s">
        <v>3969</v>
      </c>
      <c r="E1574" s="249" t="s">
        <v>3970</v>
      </c>
      <c r="F1574" s="249" t="s">
        <v>1046</v>
      </c>
      <c r="G1574" s="281" t="s">
        <v>813</v>
      </c>
      <c r="H1574" s="250">
        <v>9873.75</v>
      </c>
      <c r="I1574" s="250"/>
      <c r="J1574" s="250">
        <v>9458.4874999999993</v>
      </c>
      <c r="K1574" s="250"/>
      <c r="L1574" s="250">
        <v>9874.2900000000009</v>
      </c>
      <c r="M1574" s="251">
        <f t="shared" si="72"/>
        <v>4.2057222433219466E-2</v>
      </c>
      <c r="N1574" s="251">
        <f t="shared" si="73"/>
        <v>4.3960781255988512E-2</v>
      </c>
      <c r="O1574" s="250">
        <v>10598.23</v>
      </c>
      <c r="P1574" s="251">
        <f t="shared" si="74"/>
        <v>7.3315651049341124E-2</v>
      </c>
      <c r="Q1574" s="251" t="s">
        <v>805</v>
      </c>
      <c r="R1574" s="258"/>
      <c r="S1574" s="258" t="s">
        <v>806</v>
      </c>
      <c r="T1574" s="299" t="s">
        <v>809</v>
      </c>
      <c r="U1574" s="282" t="s">
        <v>814</v>
      </c>
      <c r="V1574" s="283" t="s">
        <v>809</v>
      </c>
      <c r="W1574" s="284" t="s">
        <v>809</v>
      </c>
      <c r="X1574" s="284" t="s">
        <v>809</v>
      </c>
      <c r="Y1574" s="257"/>
    </row>
    <row r="1575" spans="1:25" ht="12.75" customHeight="1" x14ac:dyDescent="0.2">
      <c r="A1575" s="229" t="s">
        <v>705</v>
      </c>
      <c r="B1575" s="247"/>
      <c r="C1575" s="280">
        <v>1562</v>
      </c>
      <c r="D1575" s="249" t="s">
        <v>3971</v>
      </c>
      <c r="E1575" s="249" t="s">
        <v>3972</v>
      </c>
      <c r="F1575" s="249" t="s">
        <v>1071</v>
      </c>
      <c r="G1575" s="281" t="s">
        <v>804</v>
      </c>
      <c r="H1575" s="250">
        <v>24852.309999999998</v>
      </c>
      <c r="I1575" s="250"/>
      <c r="J1575" s="250">
        <v>18683.092400000001</v>
      </c>
      <c r="K1575" s="250"/>
      <c r="L1575" s="250">
        <v>23280.400000000001</v>
      </c>
      <c r="M1575" s="251">
        <f t="shared" si="72"/>
        <v>0.24823517813837012</v>
      </c>
      <c r="N1575" s="251">
        <f t="shared" si="73"/>
        <v>0.24606780834633135</v>
      </c>
      <c r="O1575" s="250">
        <v>24987.22</v>
      </c>
      <c r="P1575" s="251">
        <f t="shared" si="74"/>
        <v>7.3315750588477849E-2</v>
      </c>
      <c r="Q1575" s="251" t="s">
        <v>805</v>
      </c>
      <c r="R1575" s="258"/>
      <c r="S1575" s="258" t="s">
        <v>806</v>
      </c>
      <c r="T1575" s="258" t="s">
        <v>807</v>
      </c>
      <c r="U1575" s="282" t="s">
        <v>808</v>
      </c>
      <c r="V1575" s="283" t="s">
        <v>809</v>
      </c>
      <c r="W1575" s="284" t="s">
        <v>809</v>
      </c>
      <c r="X1575" s="284" t="s">
        <v>809</v>
      </c>
      <c r="Y1575" s="257"/>
    </row>
    <row r="1576" spans="1:25" ht="12.75" customHeight="1" x14ac:dyDescent="0.2">
      <c r="A1576" s="229" t="s">
        <v>705</v>
      </c>
      <c r="B1576" s="247"/>
      <c r="C1576" s="280">
        <v>1563</v>
      </c>
      <c r="D1576" s="249" t="s">
        <v>3973</v>
      </c>
      <c r="E1576" s="249" t="s">
        <v>3974</v>
      </c>
      <c r="F1576" s="249" t="s">
        <v>830</v>
      </c>
      <c r="G1576" s="297" t="s">
        <v>707</v>
      </c>
      <c r="H1576" s="250">
        <v>0</v>
      </c>
      <c r="I1576" s="250"/>
      <c r="J1576" s="250">
        <v>0</v>
      </c>
      <c r="K1576" s="250"/>
      <c r="L1576" s="250">
        <v>0</v>
      </c>
      <c r="M1576" s="251" t="str">
        <f t="shared" si="72"/>
        <v>NA</v>
      </c>
      <c r="N1576" s="251" t="str">
        <f t="shared" si="73"/>
        <v>NA</v>
      </c>
      <c r="O1576" s="250">
        <v>0</v>
      </c>
      <c r="P1576" s="251" t="str">
        <f t="shared" si="74"/>
        <v>NA</v>
      </c>
      <c r="Q1576" s="298" t="s">
        <v>848</v>
      </c>
      <c r="R1576" s="299" t="s">
        <v>849</v>
      </c>
      <c r="S1576" s="299" t="s">
        <v>832</v>
      </c>
      <c r="T1576" s="299" t="s">
        <v>832</v>
      </c>
      <c r="U1576" s="299" t="s">
        <v>832</v>
      </c>
      <c r="V1576" s="299" t="s">
        <v>832</v>
      </c>
      <c r="W1576" s="299" t="s">
        <v>832</v>
      </c>
      <c r="X1576" s="299" t="s">
        <v>832</v>
      </c>
      <c r="Y1576" s="257"/>
    </row>
    <row r="1577" spans="1:25" ht="12.75" customHeight="1" x14ac:dyDescent="0.2">
      <c r="A1577" s="229" t="s">
        <v>705</v>
      </c>
      <c r="B1577" s="247"/>
      <c r="C1577" s="328">
        <v>1564</v>
      </c>
      <c r="D1577" s="329" t="s">
        <v>3975</v>
      </c>
      <c r="E1577" s="329" t="s">
        <v>3976</v>
      </c>
      <c r="F1577" s="329" t="s">
        <v>931</v>
      </c>
      <c r="G1577" s="330" t="s">
        <v>707</v>
      </c>
      <c r="H1577" s="331">
        <v>0</v>
      </c>
      <c r="I1577" s="331"/>
      <c r="J1577" s="331">
        <v>0</v>
      </c>
      <c r="K1577" s="331"/>
      <c r="L1577" s="331">
        <v>0</v>
      </c>
      <c r="M1577" s="332" t="str">
        <f t="shared" si="72"/>
        <v>NA</v>
      </c>
      <c r="N1577" s="332" t="str">
        <f t="shared" si="73"/>
        <v>NA</v>
      </c>
      <c r="O1577" s="331">
        <v>0</v>
      </c>
      <c r="P1577" s="332" t="str">
        <f t="shared" si="74"/>
        <v>NA</v>
      </c>
      <c r="Q1577" s="332" t="s">
        <v>707</v>
      </c>
      <c r="R1577" s="333" t="s">
        <v>2350</v>
      </c>
      <c r="S1577" s="334" t="s">
        <v>809</v>
      </c>
      <c r="T1577" s="334" t="s">
        <v>809</v>
      </c>
      <c r="U1577" s="334" t="s">
        <v>832</v>
      </c>
      <c r="V1577" s="335" t="s">
        <v>809</v>
      </c>
      <c r="W1577" s="336" t="s">
        <v>809</v>
      </c>
      <c r="X1577" s="336" t="s">
        <v>809</v>
      </c>
      <c r="Y1577" s="257"/>
    </row>
    <row r="1578" spans="1:25" ht="12.75" customHeight="1" x14ac:dyDescent="0.2">
      <c r="A1578" s="229" t="s">
        <v>705</v>
      </c>
      <c r="B1578" s="247"/>
      <c r="C1578" s="280">
        <v>1565</v>
      </c>
      <c r="D1578" s="249" t="s">
        <v>3977</v>
      </c>
      <c r="E1578" s="249" t="s">
        <v>3978</v>
      </c>
      <c r="F1578" s="249" t="s">
        <v>847</v>
      </c>
      <c r="G1578" s="297" t="s">
        <v>707</v>
      </c>
      <c r="H1578" s="250">
        <v>0</v>
      </c>
      <c r="I1578" s="250"/>
      <c r="J1578" s="250">
        <v>0</v>
      </c>
      <c r="K1578" s="250"/>
      <c r="L1578" s="250">
        <v>0</v>
      </c>
      <c r="M1578" s="251" t="str">
        <f t="shared" si="72"/>
        <v>NA</v>
      </c>
      <c r="N1578" s="251" t="str">
        <f t="shared" si="73"/>
        <v>NA</v>
      </c>
      <c r="O1578" s="250">
        <v>0</v>
      </c>
      <c r="P1578" s="251" t="str">
        <f t="shared" si="74"/>
        <v>NA</v>
      </c>
      <c r="Q1578" s="298" t="s">
        <v>848</v>
      </c>
      <c r="R1578" s="299" t="s">
        <v>849</v>
      </c>
      <c r="S1578" s="299" t="s">
        <v>832</v>
      </c>
      <c r="T1578" s="299" t="s">
        <v>832</v>
      </c>
      <c r="U1578" s="299" t="s">
        <v>832</v>
      </c>
      <c r="V1578" s="299" t="s">
        <v>832</v>
      </c>
      <c r="W1578" s="299" t="s">
        <v>832</v>
      </c>
      <c r="X1578" s="299" t="s">
        <v>832</v>
      </c>
      <c r="Y1578" s="257"/>
    </row>
    <row r="1579" spans="1:25" ht="12.75" customHeight="1" x14ac:dyDescent="0.2">
      <c r="A1579" s="229" t="s">
        <v>705</v>
      </c>
      <c r="B1579" s="247"/>
      <c r="C1579" s="280">
        <v>1566</v>
      </c>
      <c r="D1579" s="249" t="s">
        <v>3979</v>
      </c>
      <c r="E1579" s="249" t="s">
        <v>3980</v>
      </c>
      <c r="F1579" s="249" t="s">
        <v>931</v>
      </c>
      <c r="G1579" s="281" t="s">
        <v>813</v>
      </c>
      <c r="H1579" s="250">
        <v>30111.02</v>
      </c>
      <c r="I1579" s="250"/>
      <c r="J1579" s="250">
        <v>66539.993000000002</v>
      </c>
      <c r="K1579" s="250"/>
      <c r="L1579" s="250">
        <v>69462.679999999993</v>
      </c>
      <c r="M1579" s="251">
        <f t="shared" si="72"/>
        <v>1.2098219522287852</v>
      </c>
      <c r="N1579" s="251">
        <f t="shared" si="73"/>
        <v>4.3923764765048751E-2</v>
      </c>
      <c r="O1579" s="250">
        <v>74839.61</v>
      </c>
      <c r="P1579" s="251">
        <f t="shared" si="74"/>
        <v>7.7407465418840846E-2</v>
      </c>
      <c r="Q1579" s="251" t="s">
        <v>805</v>
      </c>
      <c r="R1579" s="258"/>
      <c r="S1579" s="258" t="s">
        <v>806</v>
      </c>
      <c r="T1579" s="299" t="s">
        <v>809</v>
      </c>
      <c r="U1579" s="282" t="s">
        <v>823</v>
      </c>
      <c r="V1579" s="285">
        <v>824</v>
      </c>
      <c r="W1579" s="286" t="s">
        <v>874</v>
      </c>
      <c r="X1579" s="286" t="s">
        <v>815</v>
      </c>
      <c r="Y1579" s="257"/>
    </row>
    <row r="1580" spans="1:25" ht="12.75" customHeight="1" x14ac:dyDescent="0.2">
      <c r="A1580" s="229" t="s">
        <v>705</v>
      </c>
      <c r="B1580" s="247"/>
      <c r="C1580" s="280">
        <v>1567</v>
      </c>
      <c r="D1580" s="249" t="s">
        <v>3981</v>
      </c>
      <c r="E1580" s="249" t="s">
        <v>3980</v>
      </c>
      <c r="F1580" s="249" t="s">
        <v>1067</v>
      </c>
      <c r="G1580" s="281" t="s">
        <v>804</v>
      </c>
      <c r="H1580" s="250">
        <v>20859.349999999999</v>
      </c>
      <c r="I1580" s="250"/>
      <c r="J1580" s="250">
        <v>21527.275899999997</v>
      </c>
      <c r="K1580" s="250"/>
      <c r="L1580" s="250">
        <v>35636.36</v>
      </c>
      <c r="M1580" s="251">
        <f t="shared" si="72"/>
        <v>3.2020456054479091E-2</v>
      </c>
      <c r="N1580" s="251">
        <f t="shared" si="73"/>
        <v>0.65540499250999085</v>
      </c>
      <c r="O1580" s="250">
        <v>38035.32</v>
      </c>
      <c r="P1580" s="251">
        <f t="shared" si="74"/>
        <v>6.731776197120018E-2</v>
      </c>
      <c r="Q1580" s="251" t="s">
        <v>805</v>
      </c>
      <c r="R1580" s="258"/>
      <c r="S1580" s="258" t="s">
        <v>806</v>
      </c>
      <c r="T1580" s="258" t="s">
        <v>807</v>
      </c>
      <c r="U1580" s="282" t="s">
        <v>1103</v>
      </c>
      <c r="V1580" s="285">
        <v>826</v>
      </c>
      <c r="W1580" s="286" t="s">
        <v>824</v>
      </c>
      <c r="X1580" s="286" t="s">
        <v>824</v>
      </c>
      <c r="Y1580" s="257"/>
    </row>
    <row r="1581" spans="1:25" ht="12.75" customHeight="1" x14ac:dyDescent="0.2">
      <c r="A1581" s="229" t="s">
        <v>705</v>
      </c>
      <c r="B1581" s="247"/>
      <c r="C1581" s="280">
        <v>1568</v>
      </c>
      <c r="D1581" s="249" t="s">
        <v>3982</v>
      </c>
      <c r="E1581" s="249" t="s">
        <v>3980</v>
      </c>
      <c r="F1581" s="249" t="s">
        <v>869</v>
      </c>
      <c r="G1581" s="281" t="s">
        <v>813</v>
      </c>
      <c r="H1581" s="250">
        <v>131248.13</v>
      </c>
      <c r="I1581" s="250"/>
      <c r="J1581" s="250">
        <v>125728.3314</v>
      </c>
      <c r="K1581" s="250"/>
      <c r="L1581" s="250">
        <v>72284.05</v>
      </c>
      <c r="M1581" s="251">
        <f t="shared" si="72"/>
        <v>4.205620758177666E-2</v>
      </c>
      <c r="N1581" s="251">
        <f t="shared" si="73"/>
        <v>0.42507747303166704</v>
      </c>
      <c r="O1581" s="250">
        <v>73331.22</v>
      </c>
      <c r="P1581" s="251">
        <f t="shared" si="74"/>
        <v>1.4486875043664518E-2</v>
      </c>
      <c r="Q1581" s="251" t="s">
        <v>805</v>
      </c>
      <c r="R1581" s="258"/>
      <c r="S1581" s="258" t="s">
        <v>806</v>
      </c>
      <c r="T1581" s="258" t="s">
        <v>807</v>
      </c>
      <c r="U1581" s="282" t="s">
        <v>823</v>
      </c>
      <c r="V1581" s="285">
        <v>824</v>
      </c>
      <c r="W1581" s="286" t="s">
        <v>815</v>
      </c>
      <c r="X1581" s="286" t="s">
        <v>816</v>
      </c>
      <c r="Y1581" s="257"/>
    </row>
    <row r="1582" spans="1:25" ht="12.75" customHeight="1" x14ac:dyDescent="0.2">
      <c r="A1582" s="229" t="s">
        <v>705</v>
      </c>
      <c r="B1582" s="247"/>
      <c r="C1582" s="280">
        <v>1569</v>
      </c>
      <c r="D1582" s="249" t="s">
        <v>3983</v>
      </c>
      <c r="E1582" s="249" t="s">
        <v>3980</v>
      </c>
      <c r="F1582" s="249" t="s">
        <v>949</v>
      </c>
      <c r="G1582" s="281" t="s">
        <v>804</v>
      </c>
      <c r="H1582" s="250">
        <v>124259.04</v>
      </c>
      <c r="I1582" s="250"/>
      <c r="J1582" s="250">
        <v>108595.4764</v>
      </c>
      <c r="K1582" s="250"/>
      <c r="L1582" s="250">
        <v>132119.71999999997</v>
      </c>
      <c r="M1582" s="251">
        <f t="shared" si="72"/>
        <v>0.12605572681070121</v>
      </c>
      <c r="N1582" s="251">
        <f t="shared" si="73"/>
        <v>0.21662268429442585</v>
      </c>
      <c r="O1582" s="250">
        <v>141776.59</v>
      </c>
      <c r="P1582" s="251">
        <f t="shared" si="74"/>
        <v>7.309181400021153E-2</v>
      </c>
      <c r="Q1582" s="251" t="s">
        <v>805</v>
      </c>
      <c r="R1582" s="258"/>
      <c r="S1582" s="258" t="s">
        <v>806</v>
      </c>
      <c r="T1582" s="258" t="s">
        <v>807</v>
      </c>
      <c r="U1582" s="282" t="s">
        <v>1103</v>
      </c>
      <c r="V1582" s="285">
        <v>824</v>
      </c>
      <c r="W1582" s="286" t="s">
        <v>816</v>
      </c>
      <c r="X1582" s="286" t="s">
        <v>816</v>
      </c>
      <c r="Y1582" s="257"/>
    </row>
    <row r="1583" spans="1:25" ht="12.75" customHeight="1" x14ac:dyDescent="0.2">
      <c r="A1583" s="229" t="s">
        <v>705</v>
      </c>
      <c r="B1583" s="247"/>
      <c r="C1583" s="280">
        <v>1570</v>
      </c>
      <c r="D1583" s="249" t="s">
        <v>3984</v>
      </c>
      <c r="E1583" s="249" t="s">
        <v>3980</v>
      </c>
      <c r="F1583" s="249" t="s">
        <v>886</v>
      </c>
      <c r="G1583" s="281" t="s">
        <v>813</v>
      </c>
      <c r="H1583" s="250">
        <v>89026.4</v>
      </c>
      <c r="I1583" s="250"/>
      <c r="J1583" s="250">
        <v>85282.294000000009</v>
      </c>
      <c r="K1583" s="250"/>
      <c r="L1583" s="250">
        <v>106584.88999999998</v>
      </c>
      <c r="M1583" s="251">
        <f t="shared" si="72"/>
        <v>4.2056131664315141E-2</v>
      </c>
      <c r="N1583" s="251">
        <f t="shared" si="73"/>
        <v>0.24978920008882469</v>
      </c>
      <c r="O1583" s="250">
        <v>112363.17999999998</v>
      </c>
      <c r="P1583" s="251">
        <f t="shared" si="74"/>
        <v>5.4213031509438105E-2</v>
      </c>
      <c r="Q1583" s="251" t="s">
        <v>805</v>
      </c>
      <c r="R1583" s="258"/>
      <c r="S1583" s="258" t="s">
        <v>806</v>
      </c>
      <c r="T1583" s="258" t="s">
        <v>807</v>
      </c>
      <c r="U1583" s="282" t="s">
        <v>823</v>
      </c>
      <c r="V1583" s="285">
        <v>824</v>
      </c>
      <c r="W1583" s="286" t="s">
        <v>815</v>
      </c>
      <c r="X1583" s="286" t="s">
        <v>816</v>
      </c>
      <c r="Y1583" s="257"/>
    </row>
    <row r="1584" spans="1:25" ht="12.75" customHeight="1" x14ac:dyDescent="0.2">
      <c r="A1584" s="229" t="s">
        <v>705</v>
      </c>
      <c r="B1584" s="247"/>
      <c r="C1584" s="280">
        <v>1571</v>
      </c>
      <c r="D1584" s="249" t="s">
        <v>3985</v>
      </c>
      <c r="E1584" s="249" t="s">
        <v>3980</v>
      </c>
      <c r="F1584" s="249" t="s">
        <v>852</v>
      </c>
      <c r="G1584" s="297" t="s">
        <v>707</v>
      </c>
      <c r="H1584" s="250">
        <v>0</v>
      </c>
      <c r="I1584" s="250"/>
      <c r="J1584" s="250">
        <v>0</v>
      </c>
      <c r="K1584" s="250"/>
      <c r="L1584" s="250">
        <v>0</v>
      </c>
      <c r="M1584" s="251" t="str">
        <f t="shared" si="72"/>
        <v>NA</v>
      </c>
      <c r="N1584" s="251" t="str">
        <f t="shared" si="73"/>
        <v>NA</v>
      </c>
      <c r="O1584" s="250">
        <v>0</v>
      </c>
      <c r="P1584" s="251" t="str">
        <f t="shared" si="74"/>
        <v>NA</v>
      </c>
      <c r="Q1584" s="298" t="s">
        <v>848</v>
      </c>
      <c r="R1584" s="299" t="s">
        <v>849</v>
      </c>
      <c r="S1584" s="258" t="s">
        <v>806</v>
      </c>
      <c r="T1584" s="299" t="s">
        <v>809</v>
      </c>
      <c r="U1584" s="299" t="s">
        <v>832</v>
      </c>
      <c r="V1584" s="299" t="s">
        <v>832</v>
      </c>
      <c r="W1584" s="299" t="s">
        <v>832</v>
      </c>
      <c r="X1584" s="299" t="s">
        <v>832</v>
      </c>
      <c r="Y1584" s="257"/>
    </row>
    <row r="1585" spans="1:25" ht="12.75" customHeight="1" x14ac:dyDescent="0.2">
      <c r="A1585" s="229" t="s">
        <v>705</v>
      </c>
      <c r="B1585" s="247"/>
      <c r="C1585" s="300">
        <v>1572</v>
      </c>
      <c r="D1585" s="301" t="s">
        <v>3986</v>
      </c>
      <c r="E1585" s="301" t="s">
        <v>3987</v>
      </c>
      <c r="F1585" s="301" t="s">
        <v>1414</v>
      </c>
      <c r="G1585" s="326" t="s">
        <v>804</v>
      </c>
      <c r="H1585" s="303">
        <v>0</v>
      </c>
      <c r="I1585" s="303"/>
      <c r="J1585" s="303">
        <v>0</v>
      </c>
      <c r="K1585" s="303"/>
      <c r="L1585" s="303">
        <v>0</v>
      </c>
      <c r="M1585" s="304" t="str">
        <f t="shared" si="72"/>
        <v>NA</v>
      </c>
      <c r="N1585" s="304" t="str">
        <f t="shared" si="73"/>
        <v>NA</v>
      </c>
      <c r="O1585" s="303">
        <v>0</v>
      </c>
      <c r="P1585" s="304" t="str">
        <f t="shared" si="74"/>
        <v>NA</v>
      </c>
      <c r="Q1585" s="304" t="s">
        <v>707</v>
      </c>
      <c r="R1585" s="305" t="s">
        <v>887</v>
      </c>
      <c r="S1585" s="306" t="s">
        <v>832</v>
      </c>
      <c r="T1585" s="306" t="s">
        <v>832</v>
      </c>
      <c r="U1585" s="306" t="s">
        <v>832</v>
      </c>
      <c r="V1585" s="307" t="s">
        <v>809</v>
      </c>
      <c r="W1585" s="308" t="s">
        <v>809</v>
      </c>
      <c r="X1585" s="308" t="s">
        <v>809</v>
      </c>
      <c r="Y1585" s="257"/>
    </row>
    <row r="1586" spans="1:25" ht="12.75" customHeight="1" x14ac:dyDescent="0.2">
      <c r="A1586" s="229" t="s">
        <v>705</v>
      </c>
      <c r="B1586" s="247"/>
      <c r="C1586" s="280">
        <v>1573</v>
      </c>
      <c r="D1586" s="249" t="s">
        <v>3988</v>
      </c>
      <c r="E1586" s="249" t="s">
        <v>3989</v>
      </c>
      <c r="F1586" s="249" t="s">
        <v>940</v>
      </c>
      <c r="G1586" s="281" t="s">
        <v>804</v>
      </c>
      <c r="H1586" s="250">
        <v>160801.63999999998</v>
      </c>
      <c r="I1586" s="250"/>
      <c r="J1586" s="250">
        <v>151734.73489999998</v>
      </c>
      <c r="K1586" s="250"/>
      <c r="L1586" s="250">
        <v>158405.08000000002</v>
      </c>
      <c r="M1586" s="251">
        <f t="shared" si="72"/>
        <v>5.6385650668736985E-2</v>
      </c>
      <c r="N1586" s="251">
        <f t="shared" si="73"/>
        <v>4.3960567792180827E-2</v>
      </c>
      <c r="O1586" s="250">
        <v>170018.59999999998</v>
      </c>
      <c r="P1586" s="251">
        <f t="shared" si="74"/>
        <v>7.3315325493348821E-2</v>
      </c>
      <c r="Q1586" s="251" t="s">
        <v>805</v>
      </c>
      <c r="R1586" s="258"/>
      <c r="S1586" s="258" t="s">
        <v>925</v>
      </c>
      <c r="T1586" s="299" t="s">
        <v>809</v>
      </c>
      <c r="U1586" s="282" t="s">
        <v>808</v>
      </c>
      <c r="V1586" s="283" t="s">
        <v>809</v>
      </c>
      <c r="W1586" s="284" t="s">
        <v>809</v>
      </c>
      <c r="X1586" s="284" t="s">
        <v>809</v>
      </c>
      <c r="Y1586" s="257"/>
    </row>
    <row r="1587" spans="1:25" ht="12.75" customHeight="1" x14ac:dyDescent="0.2">
      <c r="A1587" s="229" t="s">
        <v>705</v>
      </c>
      <c r="B1587" s="247"/>
      <c r="C1587" s="280">
        <v>1574</v>
      </c>
      <c r="D1587" s="249" t="s">
        <v>3990</v>
      </c>
      <c r="E1587" s="249" t="s">
        <v>3991</v>
      </c>
      <c r="F1587" s="249" t="s">
        <v>1002</v>
      </c>
      <c r="G1587" s="297" t="s">
        <v>707</v>
      </c>
      <c r="H1587" s="250">
        <v>0</v>
      </c>
      <c r="I1587" s="250"/>
      <c r="J1587" s="250">
        <v>0</v>
      </c>
      <c r="K1587" s="250"/>
      <c r="L1587" s="250">
        <v>0</v>
      </c>
      <c r="M1587" s="251" t="str">
        <f t="shared" si="72"/>
        <v>NA</v>
      </c>
      <c r="N1587" s="251" t="str">
        <f t="shared" si="73"/>
        <v>NA</v>
      </c>
      <c r="O1587" s="250">
        <v>0</v>
      </c>
      <c r="P1587" s="251" t="str">
        <f t="shared" si="74"/>
        <v>NA</v>
      </c>
      <c r="Q1587" s="298" t="s">
        <v>848</v>
      </c>
      <c r="R1587" s="299" t="s">
        <v>849</v>
      </c>
      <c r="S1587" s="299" t="s">
        <v>832</v>
      </c>
      <c r="T1587" s="299" t="s">
        <v>832</v>
      </c>
      <c r="U1587" s="299" t="s">
        <v>832</v>
      </c>
      <c r="V1587" s="299" t="s">
        <v>832</v>
      </c>
      <c r="W1587" s="299" t="s">
        <v>832</v>
      </c>
      <c r="X1587" s="299" t="s">
        <v>832</v>
      </c>
      <c r="Y1587" s="257"/>
    </row>
    <row r="1588" spans="1:25" ht="12.75" customHeight="1" x14ac:dyDescent="0.2">
      <c r="A1588" s="229" t="s">
        <v>705</v>
      </c>
      <c r="B1588" s="247"/>
      <c r="C1588" s="280">
        <v>1575</v>
      </c>
      <c r="D1588" s="249" t="s">
        <v>3992</v>
      </c>
      <c r="E1588" s="249" t="s">
        <v>3993</v>
      </c>
      <c r="F1588" s="249" t="s">
        <v>2127</v>
      </c>
      <c r="G1588" s="297" t="s">
        <v>707</v>
      </c>
      <c r="H1588" s="250">
        <v>0</v>
      </c>
      <c r="I1588" s="250"/>
      <c r="J1588" s="250">
        <v>0</v>
      </c>
      <c r="K1588" s="250"/>
      <c r="L1588" s="250">
        <v>0</v>
      </c>
      <c r="M1588" s="251" t="str">
        <f t="shared" si="72"/>
        <v>NA</v>
      </c>
      <c r="N1588" s="251" t="str">
        <f t="shared" si="73"/>
        <v>NA</v>
      </c>
      <c r="O1588" s="250">
        <v>0</v>
      </c>
      <c r="P1588" s="251" t="str">
        <f t="shared" si="74"/>
        <v>NA</v>
      </c>
      <c r="Q1588" s="298" t="s">
        <v>848</v>
      </c>
      <c r="R1588" s="299" t="s">
        <v>849</v>
      </c>
      <c r="S1588" s="299" t="s">
        <v>832</v>
      </c>
      <c r="T1588" s="299" t="s">
        <v>832</v>
      </c>
      <c r="U1588" s="299" t="s">
        <v>832</v>
      </c>
      <c r="V1588" s="283" t="s">
        <v>809</v>
      </c>
      <c r="W1588" s="284" t="s">
        <v>809</v>
      </c>
      <c r="X1588" s="284" t="s">
        <v>809</v>
      </c>
      <c r="Y1588" s="257"/>
    </row>
    <row r="1589" spans="1:25" ht="12.75" customHeight="1" x14ac:dyDescent="0.2">
      <c r="A1589" s="229" t="s">
        <v>705</v>
      </c>
      <c r="B1589" s="247"/>
      <c r="C1589" s="280">
        <v>1576</v>
      </c>
      <c r="D1589" s="249" t="s">
        <v>3994</v>
      </c>
      <c r="E1589" s="249" t="s">
        <v>3995</v>
      </c>
      <c r="F1589" s="249" t="s">
        <v>822</v>
      </c>
      <c r="G1589" s="281" t="s">
        <v>813</v>
      </c>
      <c r="H1589" s="250">
        <v>47486.159999999996</v>
      </c>
      <c r="I1589" s="250"/>
      <c r="J1589" s="250">
        <v>45489.0677</v>
      </c>
      <c r="K1589" s="250"/>
      <c r="L1589" s="250">
        <v>47486.979999999996</v>
      </c>
      <c r="M1589" s="251">
        <f t="shared" si="72"/>
        <v>4.2056302299448865E-2</v>
      </c>
      <c r="N1589" s="251">
        <f t="shared" si="73"/>
        <v>4.3920713283820419E-2</v>
      </c>
      <c r="O1589" s="250">
        <v>49244.14</v>
      </c>
      <c r="P1589" s="251">
        <f t="shared" si="74"/>
        <v>3.7002984818154443E-2</v>
      </c>
      <c r="Q1589" s="251" t="s">
        <v>805</v>
      </c>
      <c r="R1589" s="258"/>
      <c r="S1589" s="258" t="s">
        <v>806</v>
      </c>
      <c r="T1589" s="299" t="s">
        <v>809</v>
      </c>
      <c r="U1589" s="282" t="s">
        <v>814</v>
      </c>
      <c r="V1589" s="285">
        <v>180</v>
      </c>
      <c r="W1589" s="286" t="s">
        <v>816</v>
      </c>
      <c r="X1589" s="286" t="s">
        <v>824</v>
      </c>
      <c r="Y1589" s="257"/>
    </row>
    <row r="1590" spans="1:25" ht="12.75" customHeight="1" x14ac:dyDescent="0.2">
      <c r="A1590" s="229" t="s">
        <v>705</v>
      </c>
      <c r="B1590" s="247"/>
      <c r="C1590" s="280">
        <v>1577</v>
      </c>
      <c r="D1590" s="249" t="s">
        <v>3996</v>
      </c>
      <c r="E1590" s="249" t="s">
        <v>3997</v>
      </c>
      <c r="F1590" s="249" t="s">
        <v>2361</v>
      </c>
      <c r="G1590" s="281" t="s">
        <v>804</v>
      </c>
      <c r="H1590" s="250">
        <v>117542.35</v>
      </c>
      <c r="I1590" s="250"/>
      <c r="J1590" s="250">
        <v>112598.9944</v>
      </c>
      <c r="K1590" s="250"/>
      <c r="L1590" s="250">
        <v>118506.01000000001</v>
      </c>
      <c r="M1590" s="251">
        <f t="shared" si="72"/>
        <v>4.2055953449969388E-2</v>
      </c>
      <c r="N1590" s="251">
        <f t="shared" si="73"/>
        <v>5.246064257923793E-2</v>
      </c>
      <c r="O1590" s="250">
        <v>127194.33</v>
      </c>
      <c r="P1590" s="251">
        <f t="shared" si="74"/>
        <v>7.3315437757122973E-2</v>
      </c>
      <c r="Q1590" s="251" t="s">
        <v>805</v>
      </c>
      <c r="R1590" s="258"/>
      <c r="S1590" s="258" t="s">
        <v>806</v>
      </c>
      <c r="T1590" s="258" t="s">
        <v>807</v>
      </c>
      <c r="U1590" s="282" t="s">
        <v>808</v>
      </c>
      <c r="V1590" s="283" t="s">
        <v>809</v>
      </c>
      <c r="W1590" s="284" t="s">
        <v>809</v>
      </c>
      <c r="X1590" s="284" t="s">
        <v>809</v>
      </c>
      <c r="Y1590" s="257"/>
    </row>
    <row r="1591" spans="1:25" ht="12.75" customHeight="1" x14ac:dyDescent="0.2">
      <c r="A1591" s="229" t="s">
        <v>705</v>
      </c>
      <c r="B1591" s="247"/>
      <c r="C1591" s="280">
        <v>1578</v>
      </c>
      <c r="D1591" s="249" t="s">
        <v>3998</v>
      </c>
      <c r="E1591" s="249" t="s">
        <v>3999</v>
      </c>
      <c r="F1591" s="249" t="s">
        <v>880</v>
      </c>
      <c r="G1591" s="281" t="s">
        <v>813</v>
      </c>
      <c r="H1591" s="250">
        <v>76839.350000000006</v>
      </c>
      <c r="I1591" s="250"/>
      <c r="J1591" s="250">
        <v>71035.254199999996</v>
      </c>
      <c r="K1591" s="250"/>
      <c r="L1591" s="250">
        <v>80257.710000000006</v>
      </c>
      <c r="M1591" s="251">
        <f t="shared" si="72"/>
        <v>7.553546197358528E-2</v>
      </c>
      <c r="N1591" s="251">
        <f t="shared" si="73"/>
        <v>0.12982927848803294</v>
      </c>
      <c r="O1591" s="250">
        <v>83686.989999999991</v>
      </c>
      <c r="P1591" s="251">
        <f t="shared" si="74"/>
        <v>4.272835594237593E-2</v>
      </c>
      <c r="Q1591" s="251" t="s">
        <v>805</v>
      </c>
      <c r="R1591" s="258"/>
      <c r="S1591" s="258" t="s">
        <v>806</v>
      </c>
      <c r="T1591" s="258" t="s">
        <v>807</v>
      </c>
      <c r="U1591" s="282" t="s">
        <v>823</v>
      </c>
      <c r="V1591" s="285">
        <v>824</v>
      </c>
      <c r="W1591" s="286" t="s">
        <v>824</v>
      </c>
      <c r="X1591" s="286" t="s">
        <v>824</v>
      </c>
      <c r="Y1591" s="257"/>
    </row>
    <row r="1592" spans="1:25" ht="12.75" customHeight="1" x14ac:dyDescent="0.2">
      <c r="A1592" s="229" t="s">
        <v>705</v>
      </c>
      <c r="B1592" s="247"/>
      <c r="C1592" s="280">
        <v>1579</v>
      </c>
      <c r="D1592" s="249" t="s">
        <v>4000</v>
      </c>
      <c r="E1592" s="249" t="s">
        <v>4001</v>
      </c>
      <c r="F1592" s="249" t="s">
        <v>852</v>
      </c>
      <c r="G1592" s="297" t="s">
        <v>707</v>
      </c>
      <c r="H1592" s="250">
        <v>0</v>
      </c>
      <c r="I1592" s="250"/>
      <c r="J1592" s="250">
        <v>0</v>
      </c>
      <c r="K1592" s="250"/>
      <c r="L1592" s="250">
        <v>0</v>
      </c>
      <c r="M1592" s="251" t="str">
        <f t="shared" si="72"/>
        <v>NA</v>
      </c>
      <c r="N1592" s="251" t="str">
        <f t="shared" si="73"/>
        <v>NA</v>
      </c>
      <c r="O1592" s="250">
        <v>0</v>
      </c>
      <c r="P1592" s="251" t="str">
        <f t="shared" si="74"/>
        <v>NA</v>
      </c>
      <c r="Q1592" s="298" t="s">
        <v>848</v>
      </c>
      <c r="R1592" s="299" t="s">
        <v>849</v>
      </c>
      <c r="S1592" s="299" t="s">
        <v>832</v>
      </c>
      <c r="T1592" s="299" t="s">
        <v>832</v>
      </c>
      <c r="U1592" s="299" t="s">
        <v>832</v>
      </c>
      <c r="V1592" s="299" t="s">
        <v>832</v>
      </c>
      <c r="W1592" s="299" t="s">
        <v>832</v>
      </c>
      <c r="X1592" s="299" t="s">
        <v>832</v>
      </c>
      <c r="Y1592" s="257"/>
    </row>
    <row r="1593" spans="1:25" ht="12.75" customHeight="1" x14ac:dyDescent="0.2">
      <c r="A1593" s="229" t="s">
        <v>705</v>
      </c>
      <c r="B1593" s="247"/>
      <c r="C1593" s="318">
        <v>1580</v>
      </c>
      <c r="D1593" s="319" t="s">
        <v>988</v>
      </c>
      <c r="E1593" s="319" t="s">
        <v>988</v>
      </c>
      <c r="F1593" s="319"/>
      <c r="G1593" s="320" t="s">
        <v>707</v>
      </c>
      <c r="H1593" s="321">
        <v>0</v>
      </c>
      <c r="I1593" s="321"/>
      <c r="J1593" s="321">
        <v>0</v>
      </c>
      <c r="K1593" s="321"/>
      <c r="L1593" s="321">
        <v>0</v>
      </c>
      <c r="M1593" s="322" t="str">
        <f t="shared" si="72"/>
        <v>NA</v>
      </c>
      <c r="N1593" s="322" t="str">
        <f t="shared" si="73"/>
        <v>NA</v>
      </c>
      <c r="O1593" s="321">
        <v>0</v>
      </c>
      <c r="P1593" s="322" t="str">
        <f t="shared" si="74"/>
        <v>NA</v>
      </c>
      <c r="Q1593" s="322" t="s">
        <v>707</v>
      </c>
      <c r="R1593" s="323" t="s">
        <v>989</v>
      </c>
      <c r="S1593" s="323" t="s">
        <v>809</v>
      </c>
      <c r="T1593" s="323" t="s">
        <v>809</v>
      </c>
      <c r="U1593" s="323" t="s">
        <v>989</v>
      </c>
      <c r="V1593" s="323" t="s">
        <v>989</v>
      </c>
      <c r="W1593" s="323" t="s">
        <v>989</v>
      </c>
      <c r="X1593" s="323" t="s">
        <v>989</v>
      </c>
      <c r="Y1593" s="257"/>
    </row>
    <row r="1594" spans="1:25" ht="12.75" customHeight="1" x14ac:dyDescent="0.2">
      <c r="A1594" s="229" t="s">
        <v>705</v>
      </c>
      <c r="B1594" s="247"/>
      <c r="C1594" s="280">
        <v>1581</v>
      </c>
      <c r="D1594" s="249" t="s">
        <v>4002</v>
      </c>
      <c r="E1594" s="249" t="s">
        <v>4003</v>
      </c>
      <c r="F1594" s="249" t="s">
        <v>852</v>
      </c>
      <c r="G1594" s="297" t="s">
        <v>707</v>
      </c>
      <c r="H1594" s="250">
        <v>0</v>
      </c>
      <c r="I1594" s="250"/>
      <c r="J1594" s="250">
        <v>0</v>
      </c>
      <c r="K1594" s="250"/>
      <c r="L1594" s="250">
        <v>0</v>
      </c>
      <c r="M1594" s="251" t="str">
        <f t="shared" si="72"/>
        <v>NA</v>
      </c>
      <c r="N1594" s="251" t="str">
        <f t="shared" si="73"/>
        <v>NA</v>
      </c>
      <c r="O1594" s="250">
        <v>0</v>
      </c>
      <c r="P1594" s="251" t="str">
        <f t="shared" si="74"/>
        <v>NA</v>
      </c>
      <c r="Q1594" s="298" t="s">
        <v>848</v>
      </c>
      <c r="R1594" s="299" t="s">
        <v>849</v>
      </c>
      <c r="S1594" s="299" t="s">
        <v>832</v>
      </c>
      <c r="T1594" s="299" t="s">
        <v>832</v>
      </c>
      <c r="U1594" s="299" t="s">
        <v>832</v>
      </c>
      <c r="V1594" s="283" t="s">
        <v>809</v>
      </c>
      <c r="W1594" s="284" t="s">
        <v>809</v>
      </c>
      <c r="X1594" s="284" t="s">
        <v>809</v>
      </c>
      <c r="Y1594" s="257"/>
    </row>
    <row r="1595" spans="1:25" ht="12.75" customHeight="1" x14ac:dyDescent="0.2">
      <c r="A1595" s="229" t="s">
        <v>705</v>
      </c>
      <c r="B1595" s="247"/>
      <c r="C1595" s="280">
        <v>1582</v>
      </c>
      <c r="D1595" s="249" t="s">
        <v>4004</v>
      </c>
      <c r="E1595" s="249" t="s">
        <v>4003</v>
      </c>
      <c r="F1595" s="249" t="s">
        <v>886</v>
      </c>
      <c r="G1595" s="281"/>
      <c r="H1595" s="250">
        <v>94915.73000000001</v>
      </c>
      <c r="I1595" s="250"/>
      <c r="J1595" s="250">
        <v>90923.930999999997</v>
      </c>
      <c r="K1595" s="250"/>
      <c r="L1595" s="250">
        <v>114399.88</v>
      </c>
      <c r="M1595" s="251">
        <f t="shared" si="72"/>
        <v>4.2056242943082384E-2</v>
      </c>
      <c r="N1595" s="251">
        <f t="shared" si="73"/>
        <v>0.25819329126894008</v>
      </c>
      <c r="O1595" s="250">
        <v>118936.42000000001</v>
      </c>
      <c r="P1595" s="251">
        <f t="shared" si="74"/>
        <v>3.9655111526340832E-2</v>
      </c>
      <c r="Q1595" s="251" t="s">
        <v>805</v>
      </c>
      <c r="R1595" s="258"/>
      <c r="S1595" s="258" t="s">
        <v>806</v>
      </c>
      <c r="T1595" s="258" t="s">
        <v>807</v>
      </c>
      <c r="U1595" s="282" t="s">
        <v>932</v>
      </c>
      <c r="V1595" s="285">
        <v>2053</v>
      </c>
      <c r="W1595" s="286" t="s">
        <v>824</v>
      </c>
      <c r="X1595" s="286" t="s">
        <v>824</v>
      </c>
      <c r="Y1595" s="257"/>
    </row>
    <row r="1596" spans="1:25" ht="12.75" customHeight="1" x14ac:dyDescent="0.2">
      <c r="A1596" s="229" t="s">
        <v>705</v>
      </c>
      <c r="B1596" s="247"/>
      <c r="C1596" s="280">
        <v>1583</v>
      </c>
      <c r="D1596" s="249" t="s">
        <v>4005</v>
      </c>
      <c r="E1596" s="249" t="s">
        <v>4003</v>
      </c>
      <c r="F1596" s="249" t="s">
        <v>877</v>
      </c>
      <c r="G1596" s="281" t="s">
        <v>813</v>
      </c>
      <c r="H1596" s="250">
        <v>59207.31</v>
      </c>
      <c r="I1596" s="250"/>
      <c r="J1596" s="250">
        <v>66822.190300000002</v>
      </c>
      <c r="K1596" s="250"/>
      <c r="L1596" s="250">
        <v>69756.359999999986</v>
      </c>
      <c r="M1596" s="251">
        <f t="shared" si="72"/>
        <v>0.12861385359341615</v>
      </c>
      <c r="N1596" s="251">
        <f t="shared" si="73"/>
        <v>4.3910109603216403E-2</v>
      </c>
      <c r="O1596" s="250">
        <v>73251.899999999994</v>
      </c>
      <c r="P1596" s="251">
        <f t="shared" si="74"/>
        <v>5.0110699583521975E-2</v>
      </c>
      <c r="Q1596" s="251" t="s">
        <v>805</v>
      </c>
      <c r="R1596" s="258"/>
      <c r="S1596" s="258" t="s">
        <v>806</v>
      </c>
      <c r="T1596" s="258" t="s">
        <v>807</v>
      </c>
      <c r="U1596" s="282" t="s">
        <v>823</v>
      </c>
      <c r="V1596" s="285">
        <v>824</v>
      </c>
      <c r="W1596" s="286" t="s">
        <v>815</v>
      </c>
      <c r="X1596" s="286" t="s">
        <v>816</v>
      </c>
      <c r="Y1596" s="257"/>
    </row>
    <row r="1597" spans="1:25" ht="12.75" customHeight="1" x14ac:dyDescent="0.2">
      <c r="A1597" s="229" t="s">
        <v>705</v>
      </c>
      <c r="B1597" s="247"/>
      <c r="C1597" s="280">
        <v>1584</v>
      </c>
      <c r="D1597" s="249" t="s">
        <v>4006</v>
      </c>
      <c r="E1597" s="249" t="s">
        <v>4007</v>
      </c>
      <c r="F1597" s="249" t="s">
        <v>847</v>
      </c>
      <c r="G1597" s="297" t="s">
        <v>707</v>
      </c>
      <c r="H1597" s="250">
        <v>0</v>
      </c>
      <c r="I1597" s="250"/>
      <c r="J1597" s="250">
        <v>0</v>
      </c>
      <c r="K1597" s="250"/>
      <c r="L1597" s="250">
        <v>0</v>
      </c>
      <c r="M1597" s="251" t="str">
        <f t="shared" si="72"/>
        <v>NA</v>
      </c>
      <c r="N1597" s="251" t="str">
        <f t="shared" si="73"/>
        <v>NA</v>
      </c>
      <c r="O1597" s="250">
        <v>0</v>
      </c>
      <c r="P1597" s="251" t="str">
        <f t="shared" si="74"/>
        <v>NA</v>
      </c>
      <c r="Q1597" s="298" t="s">
        <v>848</v>
      </c>
      <c r="R1597" s="299" t="s">
        <v>849</v>
      </c>
      <c r="S1597" s="258" t="s">
        <v>1529</v>
      </c>
      <c r="T1597" s="299" t="s">
        <v>809</v>
      </c>
      <c r="U1597" s="299" t="s">
        <v>832</v>
      </c>
      <c r="V1597" s="285">
        <v>10544</v>
      </c>
      <c r="W1597" s="286" t="s">
        <v>912</v>
      </c>
      <c r="X1597" s="286" t="s">
        <v>816</v>
      </c>
      <c r="Y1597" s="257"/>
    </row>
    <row r="1598" spans="1:25" ht="12.75" customHeight="1" x14ac:dyDescent="0.2">
      <c r="A1598" s="229" t="s">
        <v>705</v>
      </c>
      <c r="B1598" s="247"/>
      <c r="C1598" s="280">
        <v>1585</v>
      </c>
      <c r="D1598" s="249" t="s">
        <v>4008</v>
      </c>
      <c r="E1598" s="249" t="s">
        <v>4009</v>
      </c>
      <c r="F1598" s="249" t="s">
        <v>847</v>
      </c>
      <c r="G1598" s="297" t="s">
        <v>707</v>
      </c>
      <c r="H1598" s="250">
        <v>0</v>
      </c>
      <c r="I1598" s="250"/>
      <c r="J1598" s="250">
        <v>0</v>
      </c>
      <c r="K1598" s="250"/>
      <c r="L1598" s="250">
        <v>0</v>
      </c>
      <c r="M1598" s="251" t="str">
        <f t="shared" si="72"/>
        <v>NA</v>
      </c>
      <c r="N1598" s="251" t="str">
        <f t="shared" si="73"/>
        <v>NA</v>
      </c>
      <c r="O1598" s="250">
        <v>0</v>
      </c>
      <c r="P1598" s="251" t="str">
        <f t="shared" si="74"/>
        <v>NA</v>
      </c>
      <c r="Q1598" s="298" t="s">
        <v>848</v>
      </c>
      <c r="R1598" s="299" t="s">
        <v>849</v>
      </c>
      <c r="S1598" s="299" t="s">
        <v>832</v>
      </c>
      <c r="T1598" s="299" t="s">
        <v>832</v>
      </c>
      <c r="U1598" s="299" t="s">
        <v>832</v>
      </c>
      <c r="V1598" s="299" t="s">
        <v>832</v>
      </c>
      <c r="W1598" s="299" t="s">
        <v>832</v>
      </c>
      <c r="X1598" s="299" t="s">
        <v>832</v>
      </c>
      <c r="Y1598" s="257"/>
    </row>
    <row r="1599" spans="1:25" ht="12.75" customHeight="1" x14ac:dyDescent="0.2">
      <c r="A1599" s="229" t="s">
        <v>705</v>
      </c>
      <c r="B1599" s="247"/>
      <c r="C1599" s="280">
        <v>1586</v>
      </c>
      <c r="D1599" s="249" t="s">
        <v>4010</v>
      </c>
      <c r="E1599" s="249" t="s">
        <v>4011</v>
      </c>
      <c r="F1599" s="249" t="s">
        <v>1160</v>
      </c>
      <c r="G1599" s="281" t="s">
        <v>813</v>
      </c>
      <c r="H1599" s="250">
        <v>56980.630000000005</v>
      </c>
      <c r="I1599" s="250"/>
      <c r="J1599" s="250">
        <v>54584.25</v>
      </c>
      <c r="K1599" s="250"/>
      <c r="L1599" s="250">
        <v>56981.4</v>
      </c>
      <c r="M1599" s="251">
        <f t="shared" si="72"/>
        <v>4.2056046063372841E-2</v>
      </c>
      <c r="N1599" s="251">
        <f t="shared" si="73"/>
        <v>4.3916514379147856E-2</v>
      </c>
      <c r="O1599" s="250">
        <v>59241</v>
      </c>
      <c r="P1599" s="251">
        <f t="shared" si="74"/>
        <v>3.9655045330581534E-2</v>
      </c>
      <c r="Q1599" s="251" t="s">
        <v>805</v>
      </c>
      <c r="R1599" s="258"/>
      <c r="S1599" s="258" t="s">
        <v>806</v>
      </c>
      <c r="T1599" s="299" t="s">
        <v>809</v>
      </c>
      <c r="U1599" s="282" t="s">
        <v>814</v>
      </c>
      <c r="V1599" s="285">
        <v>124</v>
      </c>
      <c r="W1599" s="286" t="s">
        <v>815</v>
      </c>
      <c r="X1599" s="286" t="s">
        <v>816</v>
      </c>
      <c r="Y1599" s="257"/>
    </row>
    <row r="1600" spans="1:25" ht="12.75" customHeight="1" x14ac:dyDescent="0.2">
      <c r="A1600" s="229" t="s">
        <v>705</v>
      </c>
      <c r="B1600" s="247"/>
      <c r="C1600" s="280">
        <v>1587</v>
      </c>
      <c r="D1600" s="249" t="s">
        <v>4012</v>
      </c>
      <c r="E1600" s="249" t="s">
        <v>4013</v>
      </c>
      <c r="F1600" s="249" t="s">
        <v>877</v>
      </c>
      <c r="G1600" s="281" t="s">
        <v>813</v>
      </c>
      <c r="H1600" s="250">
        <v>322696.18</v>
      </c>
      <c r="I1600" s="250"/>
      <c r="J1600" s="250">
        <v>309124.83660000004</v>
      </c>
      <c r="K1600" s="250"/>
      <c r="L1600" s="250">
        <v>322698.81999999995</v>
      </c>
      <c r="M1600" s="251">
        <f t="shared" si="72"/>
        <v>4.205610181068755E-2</v>
      </c>
      <c r="N1600" s="251">
        <f t="shared" si="73"/>
        <v>4.3911008734520779E-2</v>
      </c>
      <c r="O1600" s="250">
        <v>340776.19999999995</v>
      </c>
      <c r="P1600" s="251">
        <f t="shared" si="74"/>
        <v>5.6019355757173227E-2</v>
      </c>
      <c r="Q1600" s="251" t="s">
        <v>805</v>
      </c>
      <c r="R1600" s="258"/>
      <c r="S1600" s="258" t="s">
        <v>806</v>
      </c>
      <c r="T1600" s="258" t="s">
        <v>807</v>
      </c>
      <c r="U1600" s="282" t="s">
        <v>823</v>
      </c>
      <c r="V1600" s="285">
        <v>805</v>
      </c>
      <c r="W1600" s="286" t="s">
        <v>816</v>
      </c>
      <c r="X1600" s="286" t="s">
        <v>824</v>
      </c>
      <c r="Y1600" s="257"/>
    </row>
    <row r="1601" spans="1:25" ht="12.75" customHeight="1" x14ac:dyDescent="0.2">
      <c r="B1601" s="247"/>
      <c r="C1601" s="280">
        <v>1588</v>
      </c>
      <c r="D1601" s="249" t="s">
        <v>4014</v>
      </c>
      <c r="E1601" s="249" t="s">
        <v>4013</v>
      </c>
      <c r="F1601" s="249" t="s">
        <v>886</v>
      </c>
      <c r="G1601" s="281" t="s">
        <v>813</v>
      </c>
      <c r="H1601" s="250">
        <v>23292.77</v>
      </c>
      <c r="I1601" s="250"/>
      <c r="J1601" s="250">
        <v>22313.17</v>
      </c>
      <c r="K1601" s="250"/>
      <c r="L1601" s="250">
        <v>27676.260000000002</v>
      </c>
      <c r="M1601" s="251">
        <f t="shared" si="72"/>
        <v>4.2055968439992417E-2</v>
      </c>
      <c r="N1601" s="251">
        <f t="shared" si="73"/>
        <v>0.24035535963738028</v>
      </c>
      <c r="O1601" s="250">
        <v>29063.14</v>
      </c>
      <c r="P1601" s="251">
        <f t="shared" si="74"/>
        <v>5.0110816996226992E-2</v>
      </c>
      <c r="Q1601" s="251" t="s">
        <v>805</v>
      </c>
      <c r="R1601" s="258"/>
      <c r="S1601" s="258" t="s">
        <v>806</v>
      </c>
      <c r="T1601" s="258" t="s">
        <v>807</v>
      </c>
      <c r="U1601" s="282" t="s">
        <v>814</v>
      </c>
      <c r="V1601" s="285">
        <v>114</v>
      </c>
      <c r="W1601" s="286" t="s">
        <v>824</v>
      </c>
      <c r="X1601" s="286" t="s">
        <v>824</v>
      </c>
      <c r="Y1601" s="257"/>
    </row>
    <row r="1602" spans="1:25" ht="12.75" customHeight="1" x14ac:dyDescent="0.2">
      <c r="A1602" s="229" t="s">
        <v>705</v>
      </c>
      <c r="B1602" s="247"/>
      <c r="C1602" s="280">
        <v>1589</v>
      </c>
      <c r="D1602" s="249" t="s">
        <v>4015</v>
      </c>
      <c r="E1602" s="249" t="s">
        <v>4016</v>
      </c>
      <c r="F1602" s="249" t="s">
        <v>819</v>
      </c>
      <c r="G1602" s="281" t="s">
        <v>813</v>
      </c>
      <c r="H1602" s="250">
        <v>9596.4</v>
      </c>
      <c r="I1602" s="250"/>
      <c r="J1602" s="250">
        <v>13603.2099</v>
      </c>
      <c r="K1602" s="250"/>
      <c r="L1602" s="250">
        <v>28020.06</v>
      </c>
      <c r="M1602" s="251">
        <f t="shared" si="72"/>
        <v>0.41753260597724151</v>
      </c>
      <c r="N1602" s="251">
        <f t="shared" si="73"/>
        <v>1.0598123682558189</v>
      </c>
      <c r="O1602" s="250">
        <v>28901.07</v>
      </c>
      <c r="P1602" s="251">
        <f t="shared" si="74"/>
        <v>3.1442116826302241E-2</v>
      </c>
      <c r="Q1602" s="251" t="s">
        <v>805</v>
      </c>
      <c r="R1602" s="258"/>
      <c r="S1602" s="258" t="s">
        <v>806</v>
      </c>
      <c r="T1602" s="258" t="s">
        <v>807</v>
      </c>
      <c r="U1602" s="282" t="s">
        <v>814</v>
      </c>
      <c r="V1602" s="285">
        <v>507</v>
      </c>
      <c r="W1602" s="286" t="s">
        <v>824</v>
      </c>
      <c r="X1602" s="286" t="s">
        <v>824</v>
      </c>
      <c r="Y1602" s="257"/>
    </row>
    <row r="1603" spans="1:25" ht="12.75" customHeight="1" x14ac:dyDescent="0.2">
      <c r="A1603" s="229" t="s">
        <v>705</v>
      </c>
      <c r="B1603" s="247"/>
      <c r="C1603" s="280">
        <v>1590</v>
      </c>
      <c r="D1603" s="249" t="s">
        <v>4017</v>
      </c>
      <c r="E1603" s="249" t="s">
        <v>4018</v>
      </c>
      <c r="F1603" s="249" t="s">
        <v>2892</v>
      </c>
      <c r="G1603" s="297" t="s">
        <v>707</v>
      </c>
      <c r="H1603" s="250">
        <v>0</v>
      </c>
      <c r="I1603" s="250"/>
      <c r="J1603" s="250">
        <v>0</v>
      </c>
      <c r="K1603" s="250"/>
      <c r="L1603" s="250">
        <v>0</v>
      </c>
      <c r="M1603" s="251" t="str">
        <f t="shared" si="72"/>
        <v>NA</v>
      </c>
      <c r="N1603" s="251" t="str">
        <f t="shared" si="73"/>
        <v>NA</v>
      </c>
      <c r="O1603" s="250">
        <v>0</v>
      </c>
      <c r="P1603" s="251" t="str">
        <f t="shared" si="74"/>
        <v>NA</v>
      </c>
      <c r="Q1603" s="298" t="s">
        <v>848</v>
      </c>
      <c r="R1603" s="299" t="s">
        <v>849</v>
      </c>
      <c r="S1603" s="299" t="s">
        <v>832</v>
      </c>
      <c r="T1603" s="299" t="s">
        <v>832</v>
      </c>
      <c r="U1603" s="299" t="s">
        <v>832</v>
      </c>
      <c r="V1603" s="283" t="s">
        <v>809</v>
      </c>
      <c r="W1603" s="284" t="s">
        <v>809</v>
      </c>
      <c r="X1603" s="284" t="s">
        <v>809</v>
      </c>
      <c r="Y1603" s="257"/>
    </row>
    <row r="1604" spans="1:25" ht="12.75" customHeight="1" x14ac:dyDescent="0.2">
      <c r="A1604" s="229" t="s">
        <v>705</v>
      </c>
      <c r="B1604" s="247"/>
      <c r="C1604" s="280">
        <v>1591</v>
      </c>
      <c r="D1604" s="249" t="s">
        <v>4019</v>
      </c>
      <c r="E1604" s="249" t="s">
        <v>4020</v>
      </c>
      <c r="F1604" s="249" t="s">
        <v>890</v>
      </c>
      <c r="G1604" s="281" t="s">
        <v>813</v>
      </c>
      <c r="H1604" s="250">
        <v>159714.63999999998</v>
      </c>
      <c r="I1604" s="250"/>
      <c r="J1604" s="250">
        <v>155632.33690000002</v>
      </c>
      <c r="K1604" s="250"/>
      <c r="L1604" s="250">
        <v>162526.44999999998</v>
      </c>
      <c r="M1604" s="251">
        <f t="shared" si="72"/>
        <v>2.5559980600400573E-2</v>
      </c>
      <c r="N1604" s="251">
        <f t="shared" si="73"/>
        <v>4.429743353677007E-2</v>
      </c>
      <c r="O1604" s="250">
        <v>180689.25</v>
      </c>
      <c r="P1604" s="251">
        <f t="shared" si="74"/>
        <v>0.11175288699162518</v>
      </c>
      <c r="Q1604" s="251" t="s">
        <v>805</v>
      </c>
      <c r="R1604" s="258"/>
      <c r="S1604" s="258" t="s">
        <v>806</v>
      </c>
      <c r="T1604" s="258" t="s">
        <v>807</v>
      </c>
      <c r="U1604" s="282" t="s">
        <v>814</v>
      </c>
      <c r="V1604" s="285">
        <v>706</v>
      </c>
      <c r="W1604" s="286" t="s">
        <v>824</v>
      </c>
      <c r="X1604" s="286" t="s">
        <v>824</v>
      </c>
      <c r="Y1604" s="257"/>
    </row>
    <row r="1605" spans="1:25" ht="12.75" customHeight="1" x14ac:dyDescent="0.2">
      <c r="A1605" s="229" t="s">
        <v>705</v>
      </c>
      <c r="B1605" s="247"/>
      <c r="C1605" s="280">
        <v>1592</v>
      </c>
      <c r="D1605" s="249" t="s">
        <v>4021</v>
      </c>
      <c r="E1605" s="249" t="s">
        <v>4022</v>
      </c>
      <c r="F1605" s="249" t="s">
        <v>1214</v>
      </c>
      <c r="G1605" s="281" t="s">
        <v>813</v>
      </c>
      <c r="H1605" s="250">
        <v>40145.550000000003</v>
      </c>
      <c r="I1605" s="250"/>
      <c r="J1605" s="250">
        <v>38457.173799999997</v>
      </c>
      <c r="K1605" s="250"/>
      <c r="L1605" s="250">
        <v>40085.72</v>
      </c>
      <c r="M1605" s="251">
        <f t="shared" si="72"/>
        <v>4.2056372375020544E-2</v>
      </c>
      <c r="N1605" s="251">
        <f t="shared" si="73"/>
        <v>4.2347006789146956E-2</v>
      </c>
      <c r="O1605" s="250">
        <v>41499.800000000003</v>
      </c>
      <c r="P1605" s="251">
        <f t="shared" si="74"/>
        <v>3.5276402669080206E-2</v>
      </c>
      <c r="Q1605" s="251" t="s">
        <v>805</v>
      </c>
      <c r="R1605" s="258"/>
      <c r="S1605" s="258" t="s">
        <v>904</v>
      </c>
      <c r="T1605" s="258" t="s">
        <v>807</v>
      </c>
      <c r="U1605" s="282" t="s">
        <v>814</v>
      </c>
      <c r="V1605" s="285">
        <v>205</v>
      </c>
      <c r="W1605" s="286" t="s">
        <v>824</v>
      </c>
      <c r="X1605" s="286" t="s">
        <v>824</v>
      </c>
      <c r="Y1605" s="257"/>
    </row>
    <row r="1606" spans="1:25" ht="12.75" customHeight="1" x14ac:dyDescent="0.2">
      <c r="A1606" s="229" t="s">
        <v>705</v>
      </c>
      <c r="B1606" s="247"/>
      <c r="C1606" s="280">
        <v>1593</v>
      </c>
      <c r="D1606" s="249" t="s">
        <v>4023</v>
      </c>
      <c r="E1606" s="249" t="s">
        <v>4024</v>
      </c>
      <c r="F1606" s="249" t="s">
        <v>855</v>
      </c>
      <c r="G1606" s="297" t="s">
        <v>707</v>
      </c>
      <c r="H1606" s="250">
        <v>0</v>
      </c>
      <c r="I1606" s="250"/>
      <c r="J1606" s="250">
        <v>0</v>
      </c>
      <c r="K1606" s="250"/>
      <c r="L1606" s="250">
        <v>0</v>
      </c>
      <c r="M1606" s="251" t="str">
        <f t="shared" si="72"/>
        <v>NA</v>
      </c>
      <c r="N1606" s="251" t="str">
        <f t="shared" si="73"/>
        <v>NA</v>
      </c>
      <c r="O1606" s="250">
        <v>0</v>
      </c>
      <c r="P1606" s="251" t="str">
        <f t="shared" si="74"/>
        <v>NA</v>
      </c>
      <c r="Q1606" s="298" t="s">
        <v>848</v>
      </c>
      <c r="R1606" s="299" t="s">
        <v>849</v>
      </c>
      <c r="S1606" s="299" t="s">
        <v>832</v>
      </c>
      <c r="T1606" s="299" t="s">
        <v>832</v>
      </c>
      <c r="U1606" s="299" t="s">
        <v>832</v>
      </c>
      <c r="V1606" s="285">
        <v>772</v>
      </c>
      <c r="W1606" s="286" t="s">
        <v>815</v>
      </c>
      <c r="X1606" s="286" t="s">
        <v>816</v>
      </c>
      <c r="Y1606" s="257"/>
    </row>
    <row r="1607" spans="1:25" ht="12.75" customHeight="1" x14ac:dyDescent="0.2">
      <c r="A1607" s="229" t="s">
        <v>705</v>
      </c>
      <c r="B1607" s="247"/>
      <c r="C1607" s="280">
        <v>1594</v>
      </c>
      <c r="D1607" s="249" t="s">
        <v>4025</v>
      </c>
      <c r="E1607" s="249" t="s">
        <v>4026</v>
      </c>
      <c r="F1607" s="249" t="s">
        <v>931</v>
      </c>
      <c r="G1607" s="281" t="s">
        <v>813</v>
      </c>
      <c r="H1607" s="250">
        <v>47533.43</v>
      </c>
      <c r="I1607" s="250"/>
      <c r="J1607" s="250">
        <v>45534.364499999996</v>
      </c>
      <c r="K1607" s="250"/>
      <c r="L1607" s="250">
        <v>47534.149999999994</v>
      </c>
      <c r="M1607" s="251">
        <f t="shared" si="72"/>
        <v>4.2055990909976498E-2</v>
      </c>
      <c r="N1607" s="251">
        <f t="shared" si="73"/>
        <v>4.3918159876811247E-2</v>
      </c>
      <c r="O1607" s="250">
        <v>48848.85</v>
      </c>
      <c r="P1607" s="251">
        <f t="shared" si="74"/>
        <v>2.7658010083277066E-2</v>
      </c>
      <c r="Q1607" s="251" t="s">
        <v>805</v>
      </c>
      <c r="R1607" s="258"/>
      <c r="S1607" s="258" t="s">
        <v>806</v>
      </c>
      <c r="T1607" s="299" t="s">
        <v>809</v>
      </c>
      <c r="U1607" s="282" t="s">
        <v>823</v>
      </c>
      <c r="V1607" s="285">
        <v>824</v>
      </c>
      <c r="W1607" s="286" t="s">
        <v>874</v>
      </c>
      <c r="X1607" s="286" t="s">
        <v>815</v>
      </c>
      <c r="Y1607" s="257"/>
    </row>
    <row r="1608" spans="1:25" ht="12.75" customHeight="1" x14ac:dyDescent="0.2">
      <c r="A1608" s="229" t="s">
        <v>705</v>
      </c>
      <c r="B1608" s="247"/>
      <c r="C1608" s="280">
        <v>1595</v>
      </c>
      <c r="D1608" s="249" t="s">
        <v>4027</v>
      </c>
      <c r="E1608" s="249" t="s">
        <v>4028</v>
      </c>
      <c r="F1608" s="249" t="s">
        <v>890</v>
      </c>
      <c r="G1608" s="281" t="s">
        <v>813</v>
      </c>
      <c r="H1608" s="250">
        <v>80048.399999999994</v>
      </c>
      <c r="I1608" s="250"/>
      <c r="J1608" s="250">
        <v>50464.607999999993</v>
      </c>
      <c r="K1608" s="250"/>
      <c r="L1608" s="250">
        <v>52270.74</v>
      </c>
      <c r="M1608" s="251">
        <f t="shared" si="72"/>
        <v>0.36957380784625304</v>
      </c>
      <c r="N1608" s="251">
        <f t="shared" si="73"/>
        <v>3.5790072916052483E-2</v>
      </c>
      <c r="O1608" s="250">
        <v>55326.47</v>
      </c>
      <c r="P1608" s="251">
        <f t="shared" si="74"/>
        <v>5.8459665962257344E-2</v>
      </c>
      <c r="Q1608" s="251" t="s">
        <v>805</v>
      </c>
      <c r="R1608" s="258"/>
      <c r="S1608" s="258" t="s">
        <v>806</v>
      </c>
      <c r="T1608" s="258" t="s">
        <v>807</v>
      </c>
      <c r="U1608" s="282" t="s">
        <v>823</v>
      </c>
      <c r="V1608" s="285">
        <v>824</v>
      </c>
      <c r="W1608" s="286" t="s">
        <v>912</v>
      </c>
      <c r="X1608" s="286" t="s">
        <v>815</v>
      </c>
      <c r="Y1608" s="257"/>
    </row>
    <row r="1609" spans="1:25" ht="12.75" customHeight="1" x14ac:dyDescent="0.2">
      <c r="A1609" s="229" t="s">
        <v>705</v>
      </c>
      <c r="B1609" s="247"/>
      <c r="C1609" s="280">
        <v>1596</v>
      </c>
      <c r="D1609" s="249" t="s">
        <v>4029</v>
      </c>
      <c r="E1609" s="249" t="s">
        <v>4030</v>
      </c>
      <c r="F1609" s="249" t="s">
        <v>877</v>
      </c>
      <c r="G1609" s="281" t="s">
        <v>813</v>
      </c>
      <c r="H1609" s="250">
        <v>162480.96999999997</v>
      </c>
      <c r="I1609" s="250"/>
      <c r="J1609" s="250">
        <v>155647.66500000001</v>
      </c>
      <c r="K1609" s="250"/>
      <c r="L1609" s="250">
        <v>162482.59000000003</v>
      </c>
      <c r="M1609" s="251">
        <f t="shared" si="72"/>
        <v>4.2056032777253637E-2</v>
      </c>
      <c r="N1609" s="251">
        <f t="shared" si="73"/>
        <v>4.3912801390242617E-2</v>
      </c>
      <c r="O1609" s="250">
        <v>170023.31</v>
      </c>
      <c r="P1609" s="251">
        <f t="shared" si="74"/>
        <v>4.6409403001269063E-2</v>
      </c>
      <c r="Q1609" s="251" t="s">
        <v>805</v>
      </c>
      <c r="R1609" s="258"/>
      <c r="S1609" s="258" t="s">
        <v>806</v>
      </c>
      <c r="T1609" s="258" t="s">
        <v>807</v>
      </c>
      <c r="U1609" s="282" t="s">
        <v>823</v>
      </c>
      <c r="V1609" s="285">
        <v>824</v>
      </c>
      <c r="W1609" s="286" t="s">
        <v>824</v>
      </c>
      <c r="X1609" s="286" t="s">
        <v>824</v>
      </c>
      <c r="Y1609" s="257"/>
    </row>
    <row r="1610" spans="1:25" ht="12.75" customHeight="1" x14ac:dyDescent="0.2">
      <c r="B1610" s="247"/>
      <c r="C1610" s="280">
        <v>1597</v>
      </c>
      <c r="D1610" s="249" t="s">
        <v>4031</v>
      </c>
      <c r="E1610" s="249" t="s">
        <v>4032</v>
      </c>
      <c r="F1610" s="249" t="s">
        <v>1860</v>
      </c>
      <c r="G1610" s="281" t="s">
        <v>813</v>
      </c>
      <c r="H1610" s="250">
        <v>8130.53</v>
      </c>
      <c r="I1610" s="250"/>
      <c r="J1610" s="250">
        <v>7788.6016000000009</v>
      </c>
      <c r="K1610" s="250"/>
      <c r="L1610" s="250">
        <v>8130.66</v>
      </c>
      <c r="M1610" s="251">
        <f t="shared" si="72"/>
        <v>4.2054872191603608E-2</v>
      </c>
      <c r="N1610" s="251">
        <f t="shared" si="73"/>
        <v>4.3917819599348741E-2</v>
      </c>
      <c r="O1610" s="250">
        <v>9380.18</v>
      </c>
      <c r="P1610" s="251">
        <f t="shared" si="74"/>
        <v>0.15368002105610129</v>
      </c>
      <c r="Q1610" s="251" t="s">
        <v>805</v>
      </c>
      <c r="R1610" s="258"/>
      <c r="S1610" s="258" t="s">
        <v>806</v>
      </c>
      <c r="T1610" s="299" t="s">
        <v>809</v>
      </c>
      <c r="U1610" s="282" t="s">
        <v>814</v>
      </c>
      <c r="V1610" s="283" t="s">
        <v>809</v>
      </c>
      <c r="W1610" s="284" t="s">
        <v>809</v>
      </c>
      <c r="X1610" s="284" t="s">
        <v>809</v>
      </c>
      <c r="Y1610" s="257"/>
    </row>
    <row r="1611" spans="1:25" ht="12.75" customHeight="1" x14ac:dyDescent="0.2">
      <c r="A1611" s="229" t="s">
        <v>705</v>
      </c>
      <c r="B1611" s="247"/>
      <c r="C1611" s="280">
        <v>1598</v>
      </c>
      <c r="D1611" s="249" t="s">
        <v>4033</v>
      </c>
      <c r="E1611" s="249" t="s">
        <v>4034</v>
      </c>
      <c r="F1611" s="249" t="s">
        <v>907</v>
      </c>
      <c r="G1611" s="281" t="s">
        <v>813</v>
      </c>
      <c r="H1611" s="250">
        <v>20012.099999999999</v>
      </c>
      <c r="I1611" s="250"/>
      <c r="J1611" s="250">
        <v>19170.47</v>
      </c>
      <c r="K1611" s="250"/>
      <c r="L1611" s="250">
        <v>27166.66</v>
      </c>
      <c r="M1611" s="251">
        <f t="shared" si="72"/>
        <v>4.20560560860678E-2</v>
      </c>
      <c r="N1611" s="251">
        <f t="shared" si="73"/>
        <v>0.41710975265603806</v>
      </c>
      <c r="O1611" s="250">
        <v>28528</v>
      </c>
      <c r="P1611" s="251">
        <f t="shared" si="74"/>
        <v>5.0110687143726913E-2</v>
      </c>
      <c r="Q1611" s="251" t="s">
        <v>805</v>
      </c>
      <c r="R1611" s="258"/>
      <c r="S1611" s="258" t="s">
        <v>806</v>
      </c>
      <c r="T1611" s="258" t="s">
        <v>807</v>
      </c>
      <c r="U1611" s="282" t="s">
        <v>814</v>
      </c>
      <c r="V1611" s="285">
        <v>92</v>
      </c>
      <c r="W1611" s="286" t="s">
        <v>912</v>
      </c>
      <c r="X1611" s="286" t="s">
        <v>815</v>
      </c>
      <c r="Y1611" s="257"/>
    </row>
    <row r="1612" spans="1:25" ht="12.75" customHeight="1" x14ac:dyDescent="0.2">
      <c r="A1612" s="229" t="s">
        <v>705</v>
      </c>
      <c r="B1612" s="247"/>
      <c r="C1612" s="280">
        <v>1599</v>
      </c>
      <c r="D1612" s="249" t="s">
        <v>4035</v>
      </c>
      <c r="E1612" s="249" t="s">
        <v>4036</v>
      </c>
      <c r="F1612" s="249" t="s">
        <v>858</v>
      </c>
      <c r="G1612" s="281" t="s">
        <v>813</v>
      </c>
      <c r="H1612" s="250">
        <v>66741.319999999992</v>
      </c>
      <c r="I1612" s="250"/>
      <c r="J1612" s="250">
        <v>134836.75149999998</v>
      </c>
      <c r="K1612" s="250"/>
      <c r="L1612" s="250">
        <v>287344.9599999999</v>
      </c>
      <c r="M1612" s="251">
        <f t="shared" si="72"/>
        <v>1.0202889529305084</v>
      </c>
      <c r="N1612" s="251">
        <f t="shared" si="73"/>
        <v>1.1310581633227788</v>
      </c>
      <c r="O1612" s="250">
        <v>308143.25</v>
      </c>
      <c r="P1612" s="251">
        <f t="shared" si="74"/>
        <v>7.2380911083319857E-2</v>
      </c>
      <c r="Q1612" s="251" t="s">
        <v>805</v>
      </c>
      <c r="R1612" s="258"/>
      <c r="S1612" s="258" t="s">
        <v>806</v>
      </c>
      <c r="T1612" s="258" t="s">
        <v>807</v>
      </c>
      <c r="U1612" s="282" t="s">
        <v>814</v>
      </c>
      <c r="V1612" s="285">
        <v>308</v>
      </c>
      <c r="W1612" s="286" t="s">
        <v>824</v>
      </c>
      <c r="X1612" s="286" t="s">
        <v>824</v>
      </c>
      <c r="Y1612" s="257"/>
    </row>
    <row r="1613" spans="1:25" ht="12.75" customHeight="1" x14ac:dyDescent="0.2">
      <c r="A1613" s="229" t="s">
        <v>705</v>
      </c>
      <c r="B1613" s="247"/>
      <c r="C1613" s="280">
        <v>1600</v>
      </c>
      <c r="D1613" s="249" t="s">
        <v>4037</v>
      </c>
      <c r="E1613" s="249" t="s">
        <v>4038</v>
      </c>
      <c r="F1613" s="249" t="s">
        <v>915</v>
      </c>
      <c r="G1613" s="281" t="s">
        <v>813</v>
      </c>
      <c r="H1613" s="250">
        <v>92473.29</v>
      </c>
      <c r="I1613" s="250"/>
      <c r="J1613" s="250">
        <v>88584.211500000005</v>
      </c>
      <c r="K1613" s="250"/>
      <c r="L1613" s="250">
        <v>84784.61</v>
      </c>
      <c r="M1613" s="251">
        <f t="shared" si="72"/>
        <v>4.2056235914175746E-2</v>
      </c>
      <c r="N1613" s="251">
        <f t="shared" si="73"/>
        <v>4.2892536216795292E-2</v>
      </c>
      <c r="O1613" s="250">
        <v>88722.96</v>
      </c>
      <c r="P1613" s="251">
        <f t="shared" si="74"/>
        <v>4.6451236845932366E-2</v>
      </c>
      <c r="Q1613" s="251" t="s">
        <v>805</v>
      </c>
      <c r="R1613" s="258"/>
      <c r="S1613" s="258" t="s">
        <v>806</v>
      </c>
      <c r="T1613" s="258" t="s">
        <v>807</v>
      </c>
      <c r="U1613" s="282" t="s">
        <v>823</v>
      </c>
      <c r="V1613" s="285">
        <v>824</v>
      </c>
      <c r="W1613" s="286" t="s">
        <v>815</v>
      </c>
      <c r="X1613" s="286" t="s">
        <v>815</v>
      </c>
      <c r="Y1613" s="257"/>
    </row>
    <row r="1614" spans="1:25" ht="12.75" customHeight="1" x14ac:dyDescent="0.2">
      <c r="A1614" s="229" t="s">
        <v>705</v>
      </c>
      <c r="B1614" s="247"/>
      <c r="C1614" s="280">
        <v>1601</v>
      </c>
      <c r="D1614" s="249" t="s">
        <v>4039</v>
      </c>
      <c r="E1614" s="249" t="s">
        <v>4040</v>
      </c>
      <c r="F1614" s="249" t="s">
        <v>877</v>
      </c>
      <c r="G1614" s="281"/>
      <c r="H1614" s="250">
        <v>359293.97000000003</v>
      </c>
      <c r="I1614" s="250"/>
      <c r="J1614" s="250">
        <v>346664.60149999993</v>
      </c>
      <c r="K1614" s="250"/>
      <c r="L1614" s="250">
        <v>361890.45999999996</v>
      </c>
      <c r="M1614" s="251">
        <f t="shared" ref="M1614:M1677" si="75">IF(H1614&gt;0,ABS((J1614-H1614)/H1614),"NA")</f>
        <v>3.5150516163686515E-2</v>
      </c>
      <c r="N1614" s="251">
        <f t="shared" ref="N1614:N1677" si="76">IF(J1614&gt;0,ABS((L1614-J1614)/J1614),"NA")</f>
        <v>4.3921007319808608E-2</v>
      </c>
      <c r="O1614" s="250">
        <v>368634.83999999997</v>
      </c>
      <c r="P1614" s="251">
        <f t="shared" ref="P1614:P1677" si="77">IF(L1614&gt;0,ABS((O1614-L1614)/L1614),"NA")</f>
        <v>1.8636523328081113E-2</v>
      </c>
      <c r="Q1614" s="251" t="s">
        <v>805</v>
      </c>
      <c r="R1614" s="258"/>
      <c r="S1614" s="258" t="s">
        <v>925</v>
      </c>
      <c r="T1614" s="299" t="s">
        <v>809</v>
      </c>
      <c r="U1614" s="282" t="s">
        <v>932</v>
      </c>
      <c r="V1614" s="285">
        <v>3627</v>
      </c>
      <c r="W1614" s="286" t="s">
        <v>816</v>
      </c>
      <c r="X1614" s="286" t="s">
        <v>824</v>
      </c>
      <c r="Y1614" s="257"/>
    </row>
    <row r="1615" spans="1:25" ht="12.75" customHeight="1" x14ac:dyDescent="0.2">
      <c r="A1615" s="229" t="s">
        <v>705</v>
      </c>
      <c r="B1615" s="247"/>
      <c r="C1615" s="280">
        <v>1602</v>
      </c>
      <c r="D1615" s="249" t="s">
        <v>4041</v>
      </c>
      <c r="E1615" s="249" t="s">
        <v>4042</v>
      </c>
      <c r="F1615" s="249" t="s">
        <v>877</v>
      </c>
      <c r="G1615" s="281" t="s">
        <v>813</v>
      </c>
      <c r="H1615" s="250">
        <v>54941.72</v>
      </c>
      <c r="I1615" s="250"/>
      <c r="J1615" s="250">
        <v>52631.080900000001</v>
      </c>
      <c r="K1615" s="250"/>
      <c r="L1615" s="250">
        <v>39190.53</v>
      </c>
      <c r="M1615" s="251">
        <f t="shared" si="75"/>
        <v>4.2056184262159978E-2</v>
      </c>
      <c r="N1615" s="251">
        <f t="shared" si="76"/>
        <v>0.25537288366806088</v>
      </c>
      <c r="O1615" s="250">
        <v>41609.53</v>
      </c>
      <c r="P1615" s="251">
        <f t="shared" si="77"/>
        <v>6.1724095081133121E-2</v>
      </c>
      <c r="Q1615" s="251" t="s">
        <v>805</v>
      </c>
      <c r="R1615" s="258"/>
      <c r="S1615" s="258" t="s">
        <v>806</v>
      </c>
      <c r="T1615" s="258" t="s">
        <v>807</v>
      </c>
      <c r="U1615" s="282" t="s">
        <v>823</v>
      </c>
      <c r="V1615" s="285">
        <v>824</v>
      </c>
      <c r="W1615" s="286" t="s">
        <v>815</v>
      </c>
      <c r="X1615" s="286" t="s">
        <v>816</v>
      </c>
      <c r="Y1615" s="257"/>
    </row>
    <row r="1616" spans="1:25" ht="12.75" customHeight="1" x14ac:dyDescent="0.2">
      <c r="A1616" s="229" t="s">
        <v>705</v>
      </c>
      <c r="B1616" s="247"/>
      <c r="C1616" s="280">
        <v>1603</v>
      </c>
      <c r="D1616" s="249" t="s">
        <v>4043</v>
      </c>
      <c r="E1616" s="249" t="s">
        <v>4044</v>
      </c>
      <c r="F1616" s="249" t="s">
        <v>915</v>
      </c>
      <c r="G1616" s="281" t="s">
        <v>813</v>
      </c>
      <c r="H1616" s="250">
        <v>60184.31</v>
      </c>
      <c r="I1616" s="250"/>
      <c r="J1616" s="250">
        <v>57653.219799999999</v>
      </c>
      <c r="K1616" s="250"/>
      <c r="L1616" s="250">
        <v>65678.859999999986</v>
      </c>
      <c r="M1616" s="251">
        <f t="shared" si="75"/>
        <v>4.2055648723064179E-2</v>
      </c>
      <c r="N1616" s="251">
        <f t="shared" si="76"/>
        <v>0.13920541173313597</v>
      </c>
      <c r="O1616" s="250">
        <v>71494.7</v>
      </c>
      <c r="P1616" s="251">
        <f t="shared" si="77"/>
        <v>8.8549649004261224E-2</v>
      </c>
      <c r="Q1616" s="251" t="s">
        <v>805</v>
      </c>
      <c r="R1616" s="258"/>
      <c r="S1616" s="258" t="s">
        <v>806</v>
      </c>
      <c r="T1616" s="258" t="s">
        <v>807</v>
      </c>
      <c r="U1616" s="282" t="s">
        <v>823</v>
      </c>
      <c r="V1616" s="285">
        <v>826</v>
      </c>
      <c r="W1616" s="286" t="s">
        <v>824</v>
      </c>
      <c r="X1616" s="286" t="s">
        <v>816</v>
      </c>
      <c r="Y1616" s="257"/>
    </row>
    <row r="1617" spans="1:25" ht="12.75" customHeight="1" x14ac:dyDescent="0.2">
      <c r="A1617" s="229" t="s">
        <v>705</v>
      </c>
      <c r="B1617" s="247"/>
      <c r="C1617" s="280">
        <v>1604</v>
      </c>
      <c r="D1617" s="249" t="s">
        <v>4045</v>
      </c>
      <c r="E1617" s="249" t="s">
        <v>4046</v>
      </c>
      <c r="F1617" s="249" t="s">
        <v>877</v>
      </c>
      <c r="G1617" s="281" t="s">
        <v>813</v>
      </c>
      <c r="H1617" s="250">
        <v>46347.770000000004</v>
      </c>
      <c r="I1617" s="250"/>
      <c r="J1617" s="250">
        <v>44398.571400000001</v>
      </c>
      <c r="K1617" s="250"/>
      <c r="L1617" s="250">
        <v>36795.53</v>
      </c>
      <c r="M1617" s="251">
        <f t="shared" si="75"/>
        <v>4.2055930630535261E-2</v>
      </c>
      <c r="N1617" s="251">
        <f t="shared" si="76"/>
        <v>0.17124518110057932</v>
      </c>
      <c r="O1617" s="250">
        <v>37945.230000000003</v>
      </c>
      <c r="P1617" s="251">
        <f t="shared" si="77"/>
        <v>3.1245643152850479E-2</v>
      </c>
      <c r="Q1617" s="251" t="s">
        <v>805</v>
      </c>
      <c r="R1617" s="258"/>
      <c r="S1617" s="258" t="s">
        <v>806</v>
      </c>
      <c r="T1617" s="258" t="s">
        <v>807</v>
      </c>
      <c r="U1617" s="282" t="s">
        <v>814</v>
      </c>
      <c r="V1617" s="285">
        <v>125</v>
      </c>
      <c r="W1617" s="286" t="s">
        <v>815</v>
      </c>
      <c r="X1617" s="286" t="s">
        <v>816</v>
      </c>
      <c r="Y1617" s="257"/>
    </row>
    <row r="1618" spans="1:25" ht="12.75" customHeight="1" x14ac:dyDescent="0.2">
      <c r="A1618" s="229" t="s">
        <v>705</v>
      </c>
      <c r="B1618" s="247"/>
      <c r="C1618" s="280">
        <v>1605</v>
      </c>
      <c r="D1618" s="249" t="s">
        <v>4047</v>
      </c>
      <c r="E1618" s="249" t="s">
        <v>4048</v>
      </c>
      <c r="F1618" s="249" t="s">
        <v>931</v>
      </c>
      <c r="G1618" s="281" t="s">
        <v>813</v>
      </c>
      <c r="H1618" s="250">
        <v>156170.97</v>
      </c>
      <c r="I1618" s="250"/>
      <c r="J1618" s="250">
        <v>149603.0417</v>
      </c>
      <c r="K1618" s="250"/>
      <c r="L1618" s="250">
        <v>183375.74</v>
      </c>
      <c r="M1618" s="251">
        <f t="shared" si="75"/>
        <v>4.2056012714783035E-2</v>
      </c>
      <c r="N1618" s="251">
        <f t="shared" si="76"/>
        <v>0.22574874090945699</v>
      </c>
      <c r="O1618" s="250">
        <v>191357.30000000002</v>
      </c>
      <c r="P1618" s="251">
        <f t="shared" si="77"/>
        <v>4.352571392486284E-2</v>
      </c>
      <c r="Q1618" s="251" t="s">
        <v>805</v>
      </c>
      <c r="R1618" s="258"/>
      <c r="S1618" s="258" t="s">
        <v>823</v>
      </c>
      <c r="T1618" s="258" t="s">
        <v>807</v>
      </c>
      <c r="U1618" s="282" t="s">
        <v>823</v>
      </c>
      <c r="V1618" s="285">
        <v>824</v>
      </c>
      <c r="W1618" s="286" t="s">
        <v>815</v>
      </c>
      <c r="X1618" s="286" t="s">
        <v>816</v>
      </c>
      <c r="Y1618" s="257"/>
    </row>
    <row r="1619" spans="1:25" ht="12.75" customHeight="1" x14ac:dyDescent="0.2">
      <c r="A1619" s="229" t="s">
        <v>705</v>
      </c>
      <c r="B1619" s="247"/>
      <c r="C1619" s="280">
        <v>1606</v>
      </c>
      <c r="D1619" s="249" t="s">
        <v>4049</v>
      </c>
      <c r="E1619" s="249" t="s">
        <v>4050</v>
      </c>
      <c r="F1619" s="249" t="s">
        <v>877</v>
      </c>
      <c r="G1619" s="281" t="s">
        <v>813</v>
      </c>
      <c r="H1619" s="250">
        <v>38656.32</v>
      </c>
      <c r="I1619" s="250"/>
      <c r="J1619" s="250">
        <v>44502.950300000004</v>
      </c>
      <c r="K1619" s="250"/>
      <c r="L1619" s="250">
        <v>39705.120000000003</v>
      </c>
      <c r="M1619" s="251">
        <f t="shared" si="75"/>
        <v>0.1512464274923222</v>
      </c>
      <c r="N1619" s="251">
        <f t="shared" si="76"/>
        <v>0.10780926360291221</v>
      </c>
      <c r="O1619" s="250">
        <v>41414.040000000008</v>
      </c>
      <c r="P1619" s="251">
        <f t="shared" si="77"/>
        <v>4.3040293040293179E-2</v>
      </c>
      <c r="Q1619" s="251" t="s">
        <v>805</v>
      </c>
      <c r="R1619" s="258"/>
      <c r="S1619" s="258" t="s">
        <v>806</v>
      </c>
      <c r="T1619" s="258" t="s">
        <v>807</v>
      </c>
      <c r="U1619" s="282" t="s">
        <v>814</v>
      </c>
      <c r="V1619" s="285">
        <v>219</v>
      </c>
      <c r="W1619" s="286" t="s">
        <v>815</v>
      </c>
      <c r="X1619" s="286" t="s">
        <v>816</v>
      </c>
      <c r="Y1619" s="257"/>
    </row>
    <row r="1620" spans="1:25" ht="12.75" customHeight="1" x14ac:dyDescent="0.2">
      <c r="A1620" s="229" t="s">
        <v>705</v>
      </c>
      <c r="B1620" s="247"/>
      <c r="C1620" s="280">
        <v>1607</v>
      </c>
      <c r="D1620" s="249" t="s">
        <v>4051</v>
      </c>
      <c r="E1620" s="249" t="s">
        <v>4052</v>
      </c>
      <c r="F1620" s="249" t="s">
        <v>877</v>
      </c>
      <c r="G1620" s="281" t="s">
        <v>813</v>
      </c>
      <c r="H1620" s="250">
        <v>121395.45000000001</v>
      </c>
      <c r="I1620" s="250"/>
      <c r="J1620" s="250">
        <v>116290.0294</v>
      </c>
      <c r="K1620" s="250"/>
      <c r="L1620" s="250">
        <v>121397.42</v>
      </c>
      <c r="M1620" s="251">
        <f t="shared" si="75"/>
        <v>4.2056111658221221E-2</v>
      </c>
      <c r="N1620" s="251">
        <f t="shared" si="76"/>
        <v>4.391941962996871E-2</v>
      </c>
      <c r="O1620" s="250">
        <v>125621.53</v>
      </c>
      <c r="P1620" s="251">
        <f t="shared" si="77"/>
        <v>3.4795714768897069E-2</v>
      </c>
      <c r="Q1620" s="251" t="s">
        <v>805</v>
      </c>
      <c r="R1620" s="258"/>
      <c r="S1620" s="258" t="s">
        <v>806</v>
      </c>
      <c r="T1620" s="258" t="s">
        <v>807</v>
      </c>
      <c r="U1620" s="282" t="s">
        <v>823</v>
      </c>
      <c r="V1620" s="285">
        <v>824</v>
      </c>
      <c r="W1620" s="286" t="s">
        <v>815</v>
      </c>
      <c r="X1620" s="286" t="s">
        <v>815</v>
      </c>
      <c r="Y1620" s="257"/>
    </row>
    <row r="1621" spans="1:25" ht="12.75" customHeight="1" x14ac:dyDescent="0.2">
      <c r="A1621" s="229" t="s">
        <v>705</v>
      </c>
      <c r="B1621" s="247"/>
      <c r="C1621" s="280">
        <v>1608</v>
      </c>
      <c r="D1621" s="249" t="s">
        <v>4053</v>
      </c>
      <c r="E1621" s="249" t="s">
        <v>4054</v>
      </c>
      <c r="F1621" s="249" t="s">
        <v>852</v>
      </c>
      <c r="G1621" s="297" t="s">
        <v>707</v>
      </c>
      <c r="H1621" s="250">
        <v>0</v>
      </c>
      <c r="I1621" s="250"/>
      <c r="J1621" s="250">
        <v>0</v>
      </c>
      <c r="K1621" s="250"/>
      <c r="L1621" s="250">
        <v>0</v>
      </c>
      <c r="M1621" s="251" t="str">
        <f t="shared" si="75"/>
        <v>NA</v>
      </c>
      <c r="N1621" s="251" t="str">
        <f t="shared" si="76"/>
        <v>NA</v>
      </c>
      <c r="O1621" s="250">
        <v>0</v>
      </c>
      <c r="P1621" s="251" t="str">
        <f t="shared" si="77"/>
        <v>NA</v>
      </c>
      <c r="Q1621" s="298" t="s">
        <v>848</v>
      </c>
      <c r="R1621" s="299" t="s">
        <v>849</v>
      </c>
      <c r="S1621" s="299" t="s">
        <v>832</v>
      </c>
      <c r="T1621" s="299" t="s">
        <v>832</v>
      </c>
      <c r="U1621" s="299" t="s">
        <v>832</v>
      </c>
      <c r="V1621" s="299" t="s">
        <v>832</v>
      </c>
      <c r="W1621" s="299" t="s">
        <v>832</v>
      </c>
      <c r="X1621" s="299" t="s">
        <v>832</v>
      </c>
      <c r="Y1621" s="257"/>
    </row>
    <row r="1622" spans="1:25" ht="12.75" customHeight="1" x14ac:dyDescent="0.2">
      <c r="B1622" s="247"/>
      <c r="C1622" s="280">
        <v>1609</v>
      </c>
      <c r="D1622" s="249" t="s">
        <v>4055</v>
      </c>
      <c r="E1622" s="249" t="s">
        <v>4056</v>
      </c>
      <c r="F1622" s="249" t="s">
        <v>1116</v>
      </c>
      <c r="G1622" s="281" t="s">
        <v>804</v>
      </c>
      <c r="H1622" s="250">
        <v>33937.300000000003</v>
      </c>
      <c r="I1622" s="250"/>
      <c r="J1622" s="250">
        <v>24713.3465</v>
      </c>
      <c r="K1622" s="250"/>
      <c r="L1622" s="250">
        <v>7669.54</v>
      </c>
      <c r="M1622" s="251">
        <f t="shared" si="75"/>
        <v>0.27179397005654554</v>
      </c>
      <c r="N1622" s="251">
        <f t="shared" si="76"/>
        <v>0.68965999809050538</v>
      </c>
      <c r="O1622" s="250">
        <v>8684.86</v>
      </c>
      <c r="P1622" s="251">
        <f t="shared" si="77"/>
        <v>0.13238342847159029</v>
      </c>
      <c r="Q1622" s="251" t="s">
        <v>805</v>
      </c>
      <c r="R1622" s="258"/>
      <c r="S1622" s="258" t="s">
        <v>806</v>
      </c>
      <c r="T1622" s="258" t="s">
        <v>807</v>
      </c>
      <c r="U1622" s="282" t="s">
        <v>808</v>
      </c>
      <c r="V1622" s="283" t="s">
        <v>809</v>
      </c>
      <c r="W1622" s="284" t="s">
        <v>809</v>
      </c>
      <c r="X1622" s="284" t="s">
        <v>809</v>
      </c>
      <c r="Y1622" s="257"/>
    </row>
    <row r="1623" spans="1:25" ht="12.75" customHeight="1" x14ac:dyDescent="0.2">
      <c r="A1623" s="229" t="s">
        <v>705</v>
      </c>
      <c r="B1623" s="247"/>
      <c r="C1623" s="280">
        <v>1610</v>
      </c>
      <c r="D1623" s="249" t="s">
        <v>4057</v>
      </c>
      <c r="E1623" s="249" t="s">
        <v>4058</v>
      </c>
      <c r="F1623" s="249" t="s">
        <v>812</v>
      </c>
      <c r="G1623" s="281"/>
      <c r="H1623" s="250">
        <v>875056.87000000011</v>
      </c>
      <c r="I1623" s="250"/>
      <c r="J1623" s="250">
        <v>768396.81270000001</v>
      </c>
      <c r="K1623" s="250"/>
      <c r="L1623" s="250">
        <v>820971.90999999968</v>
      </c>
      <c r="M1623" s="251">
        <f t="shared" si="75"/>
        <v>0.12188928623576213</v>
      </c>
      <c r="N1623" s="251">
        <f t="shared" si="76"/>
        <v>6.8421805545055295E-2</v>
      </c>
      <c r="O1623" s="250">
        <v>854355.7999999997</v>
      </c>
      <c r="P1623" s="251">
        <f t="shared" si="77"/>
        <v>4.0663863882992084E-2</v>
      </c>
      <c r="Q1623" s="251" t="s">
        <v>805</v>
      </c>
      <c r="R1623" s="258"/>
      <c r="S1623" s="258" t="s">
        <v>908</v>
      </c>
      <c r="T1623" s="258" t="s">
        <v>908</v>
      </c>
      <c r="U1623" s="282" t="s">
        <v>932</v>
      </c>
      <c r="V1623" s="285">
        <v>3340</v>
      </c>
      <c r="W1623" s="286" t="s">
        <v>874</v>
      </c>
      <c r="X1623" s="286" t="s">
        <v>816</v>
      </c>
      <c r="Y1623" s="257"/>
    </row>
    <row r="1624" spans="1:25" ht="12.75" customHeight="1" x14ac:dyDescent="0.2">
      <c r="A1624" s="229" t="s">
        <v>705</v>
      </c>
      <c r="B1624" s="247"/>
      <c r="C1624" s="280">
        <v>1611</v>
      </c>
      <c r="D1624" s="249" t="s">
        <v>4059</v>
      </c>
      <c r="E1624" s="249" t="s">
        <v>4060</v>
      </c>
      <c r="F1624" s="249" t="s">
        <v>1109</v>
      </c>
      <c r="G1624" s="281" t="s">
        <v>813</v>
      </c>
      <c r="H1624" s="250">
        <v>392550.83999999997</v>
      </c>
      <c r="I1624" s="250"/>
      <c r="J1624" s="250">
        <v>56946.337999999996</v>
      </c>
      <c r="K1624" s="250"/>
      <c r="L1624" s="250">
        <v>532225.81000000006</v>
      </c>
      <c r="M1624" s="251">
        <f t="shared" si="75"/>
        <v>0.85493257892404462</v>
      </c>
      <c r="N1624" s="251">
        <f t="shared" si="76"/>
        <v>8.346093685602753</v>
      </c>
      <c r="O1624" s="250">
        <v>545477.15</v>
      </c>
      <c r="P1624" s="251">
        <f t="shared" si="77"/>
        <v>2.4897965771332971E-2</v>
      </c>
      <c r="Q1624" s="251" t="s">
        <v>805</v>
      </c>
      <c r="R1624" s="258"/>
      <c r="S1624" s="258" t="s">
        <v>806</v>
      </c>
      <c r="T1624" s="299" t="s">
        <v>809</v>
      </c>
      <c r="U1624" s="282" t="s">
        <v>823</v>
      </c>
      <c r="V1624" s="285">
        <v>824</v>
      </c>
      <c r="W1624" s="286" t="s">
        <v>816</v>
      </c>
      <c r="X1624" s="286" t="s">
        <v>816</v>
      </c>
      <c r="Y1624" s="257"/>
    </row>
    <row r="1625" spans="1:25" ht="12.75" customHeight="1" x14ac:dyDescent="0.2">
      <c r="A1625" s="229" t="s">
        <v>705</v>
      </c>
      <c r="B1625" s="247"/>
      <c r="C1625" s="318">
        <v>1612</v>
      </c>
      <c r="D1625" s="319" t="s">
        <v>988</v>
      </c>
      <c r="E1625" s="319" t="s">
        <v>988</v>
      </c>
      <c r="F1625" s="319"/>
      <c r="G1625" s="320" t="s">
        <v>707</v>
      </c>
      <c r="H1625" s="321">
        <v>0</v>
      </c>
      <c r="I1625" s="321"/>
      <c r="J1625" s="321">
        <v>0</v>
      </c>
      <c r="K1625" s="321"/>
      <c r="L1625" s="321">
        <v>0</v>
      </c>
      <c r="M1625" s="322" t="str">
        <f t="shared" si="75"/>
        <v>NA</v>
      </c>
      <c r="N1625" s="322" t="str">
        <f t="shared" si="76"/>
        <v>NA</v>
      </c>
      <c r="O1625" s="321">
        <v>0</v>
      </c>
      <c r="P1625" s="322" t="str">
        <f t="shared" si="77"/>
        <v>NA</v>
      </c>
      <c r="Q1625" s="322" t="s">
        <v>707</v>
      </c>
      <c r="R1625" s="323" t="s">
        <v>989</v>
      </c>
      <c r="S1625" s="323" t="s">
        <v>809</v>
      </c>
      <c r="T1625" s="323" t="s">
        <v>809</v>
      </c>
      <c r="U1625" s="323" t="s">
        <v>989</v>
      </c>
      <c r="V1625" s="323" t="s">
        <v>989</v>
      </c>
      <c r="W1625" s="323" t="s">
        <v>989</v>
      </c>
      <c r="X1625" s="323" t="s">
        <v>989</v>
      </c>
      <c r="Y1625" s="257"/>
    </row>
    <row r="1626" spans="1:25" ht="12.75" customHeight="1" x14ac:dyDescent="0.2">
      <c r="A1626" s="229" t="s">
        <v>705</v>
      </c>
      <c r="B1626" s="247"/>
      <c r="C1626" s="280">
        <v>1613</v>
      </c>
      <c r="D1626" s="249" t="s">
        <v>4061</v>
      </c>
      <c r="E1626" s="249" t="s">
        <v>4062</v>
      </c>
      <c r="F1626" s="249" t="s">
        <v>886</v>
      </c>
      <c r="G1626" s="281" t="s">
        <v>813</v>
      </c>
      <c r="H1626" s="250">
        <v>154847.73000000001</v>
      </c>
      <c r="I1626" s="250"/>
      <c r="J1626" s="250">
        <v>148335.44</v>
      </c>
      <c r="K1626" s="250"/>
      <c r="L1626" s="250">
        <v>188418.62</v>
      </c>
      <c r="M1626" s="251">
        <f t="shared" si="75"/>
        <v>4.2056089553266347E-2</v>
      </c>
      <c r="N1626" s="251">
        <f t="shared" si="76"/>
        <v>0.27021984766418594</v>
      </c>
      <c r="O1626" s="250">
        <v>197860.35</v>
      </c>
      <c r="P1626" s="251">
        <f t="shared" si="77"/>
        <v>5.0110387179356321E-2</v>
      </c>
      <c r="Q1626" s="251" t="s">
        <v>805</v>
      </c>
      <c r="R1626" s="258"/>
      <c r="S1626" s="258" t="s">
        <v>806</v>
      </c>
      <c r="T1626" s="258" t="s">
        <v>807</v>
      </c>
      <c r="U1626" s="282" t="s">
        <v>814</v>
      </c>
      <c r="V1626" s="285">
        <v>731</v>
      </c>
      <c r="W1626" s="286" t="s">
        <v>815</v>
      </c>
      <c r="X1626" s="286" t="s">
        <v>816</v>
      </c>
      <c r="Y1626" s="257"/>
    </row>
    <row r="1627" spans="1:25" ht="12.75" customHeight="1" x14ac:dyDescent="0.2">
      <c r="A1627" s="229" t="s">
        <v>705</v>
      </c>
      <c r="B1627" s="247"/>
      <c r="C1627" s="280">
        <v>1614</v>
      </c>
      <c r="D1627" s="249" t="s">
        <v>4063</v>
      </c>
      <c r="E1627" s="249" t="s">
        <v>4064</v>
      </c>
      <c r="F1627" s="249" t="s">
        <v>1098</v>
      </c>
      <c r="G1627" s="281" t="s">
        <v>813</v>
      </c>
      <c r="H1627" s="250">
        <v>529836.78999999992</v>
      </c>
      <c r="I1627" s="250"/>
      <c r="J1627" s="250">
        <v>404249.07660000003</v>
      </c>
      <c r="K1627" s="250"/>
      <c r="L1627" s="250">
        <v>421999.92000000004</v>
      </c>
      <c r="M1627" s="251">
        <f t="shared" si="75"/>
        <v>0.2370309419245876</v>
      </c>
      <c r="N1627" s="251">
        <f t="shared" si="76"/>
        <v>4.3910659114663297E-2</v>
      </c>
      <c r="O1627" s="250">
        <v>443106.36000000004</v>
      </c>
      <c r="P1627" s="251">
        <f t="shared" si="77"/>
        <v>5.0015270145074911E-2</v>
      </c>
      <c r="Q1627" s="251" t="s">
        <v>805</v>
      </c>
      <c r="R1627" s="258"/>
      <c r="S1627" s="258" t="s">
        <v>806</v>
      </c>
      <c r="T1627" s="258" t="s">
        <v>807</v>
      </c>
      <c r="U1627" s="282" t="s">
        <v>823</v>
      </c>
      <c r="V1627" s="285">
        <v>910</v>
      </c>
      <c r="W1627" s="286" t="s">
        <v>824</v>
      </c>
      <c r="X1627" s="286" t="s">
        <v>824</v>
      </c>
      <c r="Y1627" s="257"/>
    </row>
    <row r="1628" spans="1:25" ht="12.75" customHeight="1" x14ac:dyDescent="0.2">
      <c r="A1628" s="229" t="s">
        <v>705</v>
      </c>
      <c r="B1628" s="247"/>
      <c r="C1628" s="280">
        <v>1615</v>
      </c>
      <c r="D1628" s="249" t="s">
        <v>4065</v>
      </c>
      <c r="E1628" s="249" t="s">
        <v>4066</v>
      </c>
      <c r="F1628" s="249" t="s">
        <v>2441</v>
      </c>
      <c r="G1628" s="281" t="s">
        <v>813</v>
      </c>
      <c r="H1628" s="250">
        <v>115416.93</v>
      </c>
      <c r="I1628" s="250"/>
      <c r="J1628" s="250">
        <v>110562.93650000001</v>
      </c>
      <c r="K1628" s="250"/>
      <c r="L1628" s="250">
        <v>115418.07999999999</v>
      </c>
      <c r="M1628" s="251">
        <f t="shared" si="75"/>
        <v>4.2056165416979839E-2</v>
      </c>
      <c r="N1628" s="251">
        <f t="shared" si="76"/>
        <v>4.3912939124947863E-2</v>
      </c>
      <c r="O1628" s="250">
        <v>120687.23</v>
      </c>
      <c r="P1628" s="251">
        <f t="shared" si="77"/>
        <v>4.5652726158674703E-2</v>
      </c>
      <c r="Q1628" s="251" t="s">
        <v>805</v>
      </c>
      <c r="R1628" s="258"/>
      <c r="S1628" s="258" t="s">
        <v>806</v>
      </c>
      <c r="T1628" s="299" t="s">
        <v>809</v>
      </c>
      <c r="U1628" s="282" t="s">
        <v>814</v>
      </c>
      <c r="V1628" s="285">
        <v>341</v>
      </c>
      <c r="W1628" s="286" t="s">
        <v>815</v>
      </c>
      <c r="X1628" s="286" t="s">
        <v>816</v>
      </c>
      <c r="Y1628" s="257"/>
    </row>
    <row r="1629" spans="1:25" ht="12.75" customHeight="1" x14ac:dyDescent="0.2">
      <c r="A1629" s="229" t="s">
        <v>705</v>
      </c>
      <c r="B1629" s="247"/>
      <c r="C1629" s="280">
        <v>1616</v>
      </c>
      <c r="D1629" s="249" t="s">
        <v>4067</v>
      </c>
      <c r="E1629" s="249" t="s">
        <v>4068</v>
      </c>
      <c r="F1629" s="249" t="s">
        <v>858</v>
      </c>
      <c r="G1629" s="281" t="s">
        <v>813</v>
      </c>
      <c r="H1629" s="250">
        <v>26532.42</v>
      </c>
      <c r="I1629" s="250"/>
      <c r="J1629" s="250">
        <v>28128.880499999999</v>
      </c>
      <c r="K1629" s="250"/>
      <c r="L1629" s="250">
        <v>76592.88</v>
      </c>
      <c r="M1629" s="251">
        <f t="shared" si="75"/>
        <v>6.0170180481086959E-2</v>
      </c>
      <c r="N1629" s="251">
        <f t="shared" si="76"/>
        <v>1.7229267087255751</v>
      </c>
      <c r="O1629" s="250">
        <v>80401.310000000012</v>
      </c>
      <c r="P1629" s="251">
        <f t="shared" si="77"/>
        <v>4.9723029085732347E-2</v>
      </c>
      <c r="Q1629" s="251" t="s">
        <v>805</v>
      </c>
      <c r="R1629" s="258"/>
      <c r="S1629" s="258" t="s">
        <v>806</v>
      </c>
      <c r="T1629" s="258" t="s">
        <v>807</v>
      </c>
      <c r="U1629" s="282" t="s">
        <v>823</v>
      </c>
      <c r="V1629" s="285">
        <v>826</v>
      </c>
      <c r="W1629" s="286" t="s">
        <v>824</v>
      </c>
      <c r="X1629" s="286" t="s">
        <v>824</v>
      </c>
      <c r="Y1629" s="257"/>
    </row>
    <row r="1630" spans="1:25" ht="12.75" customHeight="1" x14ac:dyDescent="0.2">
      <c r="A1630" s="229" t="s">
        <v>705</v>
      </c>
      <c r="B1630" s="247"/>
      <c r="C1630" s="280">
        <v>1617</v>
      </c>
      <c r="D1630" s="249" t="s">
        <v>4069</v>
      </c>
      <c r="E1630" s="249" t="s">
        <v>4070</v>
      </c>
      <c r="F1630" s="249" t="s">
        <v>861</v>
      </c>
      <c r="G1630" s="297" t="s">
        <v>707</v>
      </c>
      <c r="H1630" s="250">
        <v>0</v>
      </c>
      <c r="I1630" s="250"/>
      <c r="J1630" s="250">
        <v>0</v>
      </c>
      <c r="K1630" s="250"/>
      <c r="L1630" s="250">
        <v>0</v>
      </c>
      <c r="M1630" s="251" t="str">
        <f t="shared" si="75"/>
        <v>NA</v>
      </c>
      <c r="N1630" s="251" t="str">
        <f t="shared" si="76"/>
        <v>NA</v>
      </c>
      <c r="O1630" s="250">
        <v>0</v>
      </c>
      <c r="P1630" s="251" t="str">
        <f t="shared" si="77"/>
        <v>NA</v>
      </c>
      <c r="Q1630" s="298" t="s">
        <v>848</v>
      </c>
      <c r="R1630" s="299" t="s">
        <v>849</v>
      </c>
      <c r="S1630" s="299" t="s">
        <v>832</v>
      </c>
      <c r="T1630" s="299" t="s">
        <v>832</v>
      </c>
      <c r="U1630" s="299" t="s">
        <v>832</v>
      </c>
      <c r="V1630" s="299" t="s">
        <v>832</v>
      </c>
      <c r="W1630" s="299" t="s">
        <v>832</v>
      </c>
      <c r="X1630" s="299" t="s">
        <v>832</v>
      </c>
      <c r="Y1630" s="257"/>
    </row>
    <row r="1631" spans="1:25" ht="12.75" customHeight="1" x14ac:dyDescent="0.2">
      <c r="A1631" s="229" t="s">
        <v>705</v>
      </c>
      <c r="B1631" s="247"/>
      <c r="C1631" s="280">
        <v>1618</v>
      </c>
      <c r="D1631" s="249" t="s">
        <v>4071</v>
      </c>
      <c r="E1631" s="249" t="s">
        <v>4072</v>
      </c>
      <c r="F1631" s="249" t="s">
        <v>837</v>
      </c>
      <c r="G1631" s="281" t="s">
        <v>813</v>
      </c>
      <c r="H1631" s="250">
        <v>89699.07</v>
      </c>
      <c r="I1631" s="250"/>
      <c r="J1631" s="250">
        <v>85926.685200000007</v>
      </c>
      <c r="K1631" s="250"/>
      <c r="L1631" s="250">
        <v>73947.64</v>
      </c>
      <c r="M1631" s="251">
        <f t="shared" si="75"/>
        <v>4.2056007938543839E-2</v>
      </c>
      <c r="N1631" s="251">
        <f t="shared" si="76"/>
        <v>0.13941007001629346</v>
      </c>
      <c r="O1631" s="250">
        <v>77382.600000000006</v>
      </c>
      <c r="P1631" s="251">
        <f t="shared" si="77"/>
        <v>4.6451245773360808E-2</v>
      </c>
      <c r="Q1631" s="251" t="s">
        <v>805</v>
      </c>
      <c r="R1631" s="258"/>
      <c r="S1631" s="258" t="s">
        <v>806</v>
      </c>
      <c r="T1631" s="258" t="s">
        <v>807</v>
      </c>
      <c r="U1631" s="282" t="s">
        <v>814</v>
      </c>
      <c r="V1631" s="285">
        <v>214</v>
      </c>
      <c r="W1631" s="286" t="s">
        <v>815</v>
      </c>
      <c r="X1631" s="286" t="s">
        <v>816</v>
      </c>
      <c r="Y1631" s="257"/>
    </row>
    <row r="1632" spans="1:25" ht="12.75" customHeight="1" x14ac:dyDescent="0.2">
      <c r="A1632" s="229" t="s">
        <v>705</v>
      </c>
      <c r="B1632" s="247"/>
      <c r="C1632" s="280">
        <v>1619</v>
      </c>
      <c r="D1632" s="249" t="s">
        <v>4073</v>
      </c>
      <c r="E1632" s="249" t="s">
        <v>4074</v>
      </c>
      <c r="F1632" s="249" t="s">
        <v>1374</v>
      </c>
      <c r="G1632" s="281" t="s">
        <v>813</v>
      </c>
      <c r="H1632" s="250">
        <v>5122.26</v>
      </c>
      <c r="I1632" s="250"/>
      <c r="J1632" s="250">
        <v>4906.8360000000002</v>
      </c>
      <c r="K1632" s="250"/>
      <c r="L1632" s="250">
        <v>5122.2999999999993</v>
      </c>
      <c r="M1632" s="251">
        <f t="shared" si="75"/>
        <v>4.2056436026285268E-2</v>
      </c>
      <c r="N1632" s="251">
        <f t="shared" si="76"/>
        <v>4.3910984593738003E-2</v>
      </c>
      <c r="O1632" s="250">
        <v>5378.98</v>
      </c>
      <c r="P1632" s="251">
        <f t="shared" si="77"/>
        <v>5.0110302012767768E-2</v>
      </c>
      <c r="Q1632" s="251" t="s">
        <v>805</v>
      </c>
      <c r="R1632" s="258"/>
      <c r="S1632" s="258" t="s">
        <v>806</v>
      </c>
      <c r="T1632" s="299" t="s">
        <v>809</v>
      </c>
      <c r="U1632" s="282" t="s">
        <v>814</v>
      </c>
      <c r="V1632" s="285">
        <v>57</v>
      </c>
      <c r="W1632" s="286" t="s">
        <v>815</v>
      </c>
      <c r="X1632" s="286" t="s">
        <v>816</v>
      </c>
      <c r="Y1632" s="257"/>
    </row>
    <row r="1633" spans="1:25" ht="12.75" customHeight="1" x14ac:dyDescent="0.2">
      <c r="A1633" s="229" t="s">
        <v>705</v>
      </c>
      <c r="B1633" s="247"/>
      <c r="C1633" s="280">
        <v>1620</v>
      </c>
      <c r="D1633" s="249" t="s">
        <v>4075</v>
      </c>
      <c r="E1633" s="249" t="s">
        <v>4076</v>
      </c>
      <c r="F1633" s="249" t="s">
        <v>877</v>
      </c>
      <c r="G1633" s="281" t="s">
        <v>813</v>
      </c>
      <c r="H1633" s="250">
        <v>44713.06</v>
      </c>
      <c r="I1633" s="250"/>
      <c r="J1633" s="250">
        <v>70459.767800000001</v>
      </c>
      <c r="K1633" s="250"/>
      <c r="L1633" s="250">
        <v>45165.93</v>
      </c>
      <c r="M1633" s="251">
        <f t="shared" si="75"/>
        <v>0.5758207512525424</v>
      </c>
      <c r="N1633" s="251">
        <f t="shared" si="76"/>
        <v>0.35898270161486395</v>
      </c>
      <c r="O1633" s="250">
        <v>47002.31</v>
      </c>
      <c r="P1633" s="251">
        <f t="shared" si="77"/>
        <v>4.0658522917606202E-2</v>
      </c>
      <c r="Q1633" s="251" t="s">
        <v>805</v>
      </c>
      <c r="R1633" s="258"/>
      <c r="S1633" s="258" t="s">
        <v>806</v>
      </c>
      <c r="T1633" s="258" t="s">
        <v>807</v>
      </c>
      <c r="U1633" s="282" t="s">
        <v>814</v>
      </c>
      <c r="V1633" s="285">
        <v>232</v>
      </c>
      <c r="W1633" s="286" t="s">
        <v>815</v>
      </c>
      <c r="X1633" s="286" t="s">
        <v>816</v>
      </c>
      <c r="Y1633" s="257"/>
    </row>
    <row r="1634" spans="1:25" ht="12.75" customHeight="1" x14ac:dyDescent="0.2">
      <c r="A1634" s="229" t="s">
        <v>705</v>
      </c>
      <c r="B1634" s="247"/>
      <c r="C1634" s="280">
        <v>1621</v>
      </c>
      <c r="D1634" s="249" t="s">
        <v>4077</v>
      </c>
      <c r="E1634" s="249" t="s">
        <v>4078</v>
      </c>
      <c r="F1634" s="249" t="s">
        <v>1064</v>
      </c>
      <c r="G1634" s="281" t="s">
        <v>813</v>
      </c>
      <c r="H1634" s="250">
        <v>25661.599999999999</v>
      </c>
      <c r="I1634" s="250"/>
      <c r="J1634" s="250">
        <v>24582.375500000002</v>
      </c>
      <c r="K1634" s="250"/>
      <c r="L1634" s="250">
        <v>47332.719999999994</v>
      </c>
      <c r="M1634" s="251">
        <f t="shared" si="75"/>
        <v>4.2056009757770234E-2</v>
      </c>
      <c r="N1634" s="251">
        <f t="shared" si="76"/>
        <v>0.92547380134194068</v>
      </c>
      <c r="O1634" s="250">
        <v>49040.179999999993</v>
      </c>
      <c r="P1634" s="251">
        <f t="shared" si="77"/>
        <v>3.6073566023672406E-2</v>
      </c>
      <c r="Q1634" s="251" t="s">
        <v>805</v>
      </c>
      <c r="R1634" s="258"/>
      <c r="S1634" s="258" t="s">
        <v>806</v>
      </c>
      <c r="T1634" s="258" t="s">
        <v>807</v>
      </c>
      <c r="U1634" s="282" t="s">
        <v>814</v>
      </c>
      <c r="V1634" s="285">
        <v>127</v>
      </c>
      <c r="W1634" s="286" t="s">
        <v>815</v>
      </c>
      <c r="X1634" s="286" t="s">
        <v>816</v>
      </c>
      <c r="Y1634" s="257"/>
    </row>
    <row r="1635" spans="1:25" ht="12.75" customHeight="1" x14ac:dyDescent="0.2">
      <c r="A1635" s="229" t="s">
        <v>705</v>
      </c>
      <c r="B1635" s="247"/>
      <c r="C1635" s="280">
        <v>1622</v>
      </c>
      <c r="D1635" s="249" t="s">
        <v>4079</v>
      </c>
      <c r="E1635" s="249" t="s">
        <v>4080</v>
      </c>
      <c r="F1635" s="249" t="s">
        <v>1374</v>
      </c>
      <c r="G1635" s="281" t="s">
        <v>813</v>
      </c>
      <c r="H1635" s="250">
        <v>123008.86</v>
      </c>
      <c r="I1635" s="250"/>
      <c r="J1635" s="250">
        <v>117835.58810000001</v>
      </c>
      <c r="K1635" s="250"/>
      <c r="L1635" s="250">
        <v>123010.70999999999</v>
      </c>
      <c r="M1635" s="251">
        <f t="shared" si="75"/>
        <v>4.2056091731928841E-2</v>
      </c>
      <c r="N1635" s="251">
        <f t="shared" si="76"/>
        <v>4.3918157353347004E-2</v>
      </c>
      <c r="O1635" s="250">
        <v>132246.28</v>
      </c>
      <c r="P1635" s="251">
        <f t="shared" si="77"/>
        <v>7.5079397558147645E-2</v>
      </c>
      <c r="Q1635" s="251" t="s">
        <v>805</v>
      </c>
      <c r="R1635" s="258"/>
      <c r="S1635" s="258" t="s">
        <v>806</v>
      </c>
      <c r="T1635" s="299" t="s">
        <v>809</v>
      </c>
      <c r="U1635" s="282" t="s">
        <v>823</v>
      </c>
      <c r="V1635" s="285">
        <v>824</v>
      </c>
      <c r="W1635" s="286" t="s">
        <v>824</v>
      </c>
      <c r="X1635" s="286" t="s">
        <v>824</v>
      </c>
      <c r="Y1635" s="257"/>
    </row>
    <row r="1636" spans="1:25" ht="12.75" customHeight="1" x14ac:dyDescent="0.2">
      <c r="A1636" s="229" t="s">
        <v>705</v>
      </c>
      <c r="B1636" s="247"/>
      <c r="C1636" s="280">
        <v>1623</v>
      </c>
      <c r="D1636" s="249" t="s">
        <v>4081</v>
      </c>
      <c r="E1636" s="249" t="s">
        <v>4082</v>
      </c>
      <c r="F1636" s="249" t="s">
        <v>886</v>
      </c>
      <c r="G1636" s="281" t="s">
        <v>813</v>
      </c>
      <c r="H1636" s="250">
        <v>37867.449999999997</v>
      </c>
      <c r="I1636" s="250"/>
      <c r="J1636" s="250">
        <v>36274.891199999998</v>
      </c>
      <c r="K1636" s="250"/>
      <c r="L1636" s="250">
        <v>43856.32</v>
      </c>
      <c r="M1636" s="251">
        <f t="shared" si="75"/>
        <v>4.2056140563993587E-2</v>
      </c>
      <c r="N1636" s="251">
        <f t="shared" si="76"/>
        <v>0.20899935324961091</v>
      </c>
      <c r="O1636" s="250">
        <v>46012.489999999991</v>
      </c>
      <c r="P1636" s="251">
        <f t="shared" si="77"/>
        <v>4.9164407775207565E-2</v>
      </c>
      <c r="Q1636" s="251" t="s">
        <v>805</v>
      </c>
      <c r="R1636" s="258"/>
      <c r="S1636" s="258" t="s">
        <v>806</v>
      </c>
      <c r="T1636" s="258" t="s">
        <v>807</v>
      </c>
      <c r="U1636" s="282" t="s">
        <v>814</v>
      </c>
      <c r="V1636" s="285">
        <v>158</v>
      </c>
      <c r="W1636" s="286" t="s">
        <v>816</v>
      </c>
      <c r="X1636" s="286" t="s">
        <v>824</v>
      </c>
      <c r="Y1636" s="257"/>
    </row>
    <row r="1637" spans="1:25" ht="12.75" customHeight="1" x14ac:dyDescent="0.2">
      <c r="A1637" s="229" t="s">
        <v>705</v>
      </c>
      <c r="B1637" s="247"/>
      <c r="C1637" s="280">
        <v>1624</v>
      </c>
      <c r="D1637" s="249" t="s">
        <v>4083</v>
      </c>
      <c r="E1637" s="249" t="s">
        <v>4084</v>
      </c>
      <c r="F1637" s="249" t="s">
        <v>877</v>
      </c>
      <c r="G1637" s="281"/>
      <c r="H1637" s="250">
        <v>425189.24</v>
      </c>
      <c r="I1637" s="250"/>
      <c r="J1637" s="250">
        <v>407307.45039999997</v>
      </c>
      <c r="K1637" s="250"/>
      <c r="L1637" s="250">
        <v>425192.29000000004</v>
      </c>
      <c r="M1637" s="251">
        <f t="shared" si="75"/>
        <v>4.2056072726581739E-2</v>
      </c>
      <c r="N1637" s="251">
        <f t="shared" si="76"/>
        <v>4.3909925002442493E-2</v>
      </c>
      <c r="O1637" s="250">
        <v>445510.05000000005</v>
      </c>
      <c r="P1637" s="251">
        <f t="shared" si="77"/>
        <v>4.7784873991953164E-2</v>
      </c>
      <c r="Q1637" s="251" t="s">
        <v>805</v>
      </c>
      <c r="R1637" s="258"/>
      <c r="S1637" s="258" t="s">
        <v>1358</v>
      </c>
      <c r="T1637" s="258" t="s">
        <v>1359</v>
      </c>
      <c r="U1637" s="282" t="s">
        <v>956</v>
      </c>
      <c r="V1637" s="285">
        <v>10011</v>
      </c>
      <c r="W1637" s="286" t="s">
        <v>824</v>
      </c>
      <c r="X1637" s="286" t="s">
        <v>824</v>
      </c>
      <c r="Y1637" s="257"/>
    </row>
    <row r="1638" spans="1:25" ht="12.75" customHeight="1" x14ac:dyDescent="0.2">
      <c r="A1638" s="229" t="s">
        <v>705</v>
      </c>
      <c r="B1638" s="247"/>
      <c r="C1638" s="280">
        <v>1625</v>
      </c>
      <c r="D1638" s="249" t="s">
        <v>4085</v>
      </c>
      <c r="E1638" s="249" t="s">
        <v>4086</v>
      </c>
      <c r="F1638" s="249" t="s">
        <v>1371</v>
      </c>
      <c r="G1638" s="281" t="s">
        <v>813</v>
      </c>
      <c r="H1638" s="250">
        <v>30377.84</v>
      </c>
      <c r="I1638" s="250"/>
      <c r="J1638" s="250">
        <v>29100.263500000001</v>
      </c>
      <c r="K1638" s="250"/>
      <c r="L1638" s="250">
        <v>30378.07</v>
      </c>
      <c r="M1638" s="251">
        <f t="shared" si="75"/>
        <v>4.2056199519123122E-2</v>
      </c>
      <c r="N1638" s="251">
        <f t="shared" si="76"/>
        <v>4.3910478680029778E-2</v>
      </c>
      <c r="O1638" s="250">
        <v>31900.32</v>
      </c>
      <c r="P1638" s="251">
        <f t="shared" si="77"/>
        <v>5.0110161705467136E-2</v>
      </c>
      <c r="Q1638" s="251" t="s">
        <v>805</v>
      </c>
      <c r="R1638" s="258"/>
      <c r="S1638" s="258" t="s">
        <v>806</v>
      </c>
      <c r="T1638" s="299" t="s">
        <v>809</v>
      </c>
      <c r="U1638" s="282" t="s">
        <v>814</v>
      </c>
      <c r="V1638" s="285">
        <v>124</v>
      </c>
      <c r="W1638" s="286" t="s">
        <v>815</v>
      </c>
      <c r="X1638" s="286" t="s">
        <v>816</v>
      </c>
      <c r="Y1638" s="257"/>
    </row>
    <row r="1639" spans="1:25" ht="12.75" customHeight="1" x14ac:dyDescent="0.2">
      <c r="A1639" s="229" t="s">
        <v>705</v>
      </c>
      <c r="B1639" s="247"/>
      <c r="C1639" s="280">
        <v>1626</v>
      </c>
      <c r="D1639" s="249" t="s">
        <v>4087</v>
      </c>
      <c r="E1639" s="249" t="s">
        <v>4088</v>
      </c>
      <c r="F1639" s="249" t="s">
        <v>1067</v>
      </c>
      <c r="G1639" s="281" t="s">
        <v>804</v>
      </c>
      <c r="H1639" s="250">
        <v>36364.65</v>
      </c>
      <c r="I1639" s="250"/>
      <c r="J1639" s="250">
        <v>34835.293000000005</v>
      </c>
      <c r="K1639" s="250"/>
      <c r="L1639" s="250">
        <v>96333.48000000001</v>
      </c>
      <c r="M1639" s="251">
        <f t="shared" si="75"/>
        <v>4.2056145184952869E-2</v>
      </c>
      <c r="N1639" s="251">
        <f t="shared" si="76"/>
        <v>1.7653988729189101</v>
      </c>
      <c r="O1639" s="250">
        <v>103396.20999999999</v>
      </c>
      <c r="P1639" s="251">
        <f t="shared" si="77"/>
        <v>7.3315424710079818E-2</v>
      </c>
      <c r="Q1639" s="251" t="s">
        <v>805</v>
      </c>
      <c r="R1639" s="258"/>
      <c r="S1639" s="258" t="s">
        <v>806</v>
      </c>
      <c r="T1639" s="258" t="s">
        <v>807</v>
      </c>
      <c r="U1639" s="282" t="s">
        <v>808</v>
      </c>
      <c r="V1639" s="283" t="s">
        <v>809</v>
      </c>
      <c r="W1639" s="284" t="s">
        <v>809</v>
      </c>
      <c r="X1639" s="284" t="s">
        <v>809</v>
      </c>
      <c r="Y1639" s="257"/>
    </row>
    <row r="1640" spans="1:25" ht="12.75" customHeight="1" x14ac:dyDescent="0.2">
      <c r="A1640" s="229" t="s">
        <v>705</v>
      </c>
      <c r="B1640" s="247"/>
      <c r="C1640" s="280">
        <v>1627</v>
      </c>
      <c r="D1640" s="249" t="s">
        <v>4089</v>
      </c>
      <c r="E1640" s="249" t="s">
        <v>4090</v>
      </c>
      <c r="F1640" s="249" t="s">
        <v>890</v>
      </c>
      <c r="G1640" s="281" t="s">
        <v>813</v>
      </c>
      <c r="H1640" s="250">
        <v>135739.13</v>
      </c>
      <c r="I1640" s="250"/>
      <c r="J1640" s="250">
        <v>130030.48849999999</v>
      </c>
      <c r="K1640" s="250"/>
      <c r="L1640" s="250">
        <v>104822.75000000001</v>
      </c>
      <c r="M1640" s="251">
        <f t="shared" si="75"/>
        <v>4.2055975310877652E-2</v>
      </c>
      <c r="N1640" s="251">
        <f t="shared" si="76"/>
        <v>0.19386021532942238</v>
      </c>
      <c r="O1640" s="250">
        <v>108702.66</v>
      </c>
      <c r="P1640" s="251">
        <f t="shared" si="77"/>
        <v>3.701400697844684E-2</v>
      </c>
      <c r="Q1640" s="251" t="s">
        <v>805</v>
      </c>
      <c r="R1640" s="258"/>
      <c r="S1640" s="258" t="s">
        <v>806</v>
      </c>
      <c r="T1640" s="258" t="s">
        <v>807</v>
      </c>
      <c r="U1640" s="282" t="s">
        <v>814</v>
      </c>
      <c r="V1640" s="285">
        <v>373</v>
      </c>
      <c r="W1640" s="286" t="s">
        <v>824</v>
      </c>
      <c r="X1640" s="286" t="s">
        <v>824</v>
      </c>
      <c r="Y1640" s="257"/>
    </row>
    <row r="1641" spans="1:25" ht="12.75" customHeight="1" x14ac:dyDescent="0.2">
      <c r="A1641" s="229" t="s">
        <v>705</v>
      </c>
      <c r="B1641" s="247"/>
      <c r="C1641" s="280">
        <v>1628</v>
      </c>
      <c r="D1641" s="249" t="s">
        <v>4091</v>
      </c>
      <c r="E1641" s="249" t="s">
        <v>4092</v>
      </c>
      <c r="F1641" s="249" t="s">
        <v>890</v>
      </c>
      <c r="G1641" s="281" t="s">
        <v>813</v>
      </c>
      <c r="H1641" s="250">
        <v>700206.98</v>
      </c>
      <c r="I1641" s="250"/>
      <c r="J1641" s="250">
        <v>629134.70209999999</v>
      </c>
      <c r="K1641" s="250"/>
      <c r="L1641" s="250">
        <v>753859.07</v>
      </c>
      <c r="M1641" s="251">
        <f t="shared" si="75"/>
        <v>0.10150181293536946</v>
      </c>
      <c r="N1641" s="251">
        <f t="shared" si="76"/>
        <v>0.19824747781942445</v>
      </c>
      <c r="O1641" s="250">
        <v>816916.97</v>
      </c>
      <c r="P1641" s="251">
        <f t="shared" si="77"/>
        <v>8.3646801516893632E-2</v>
      </c>
      <c r="Q1641" s="251" t="s">
        <v>805</v>
      </c>
      <c r="R1641" s="258"/>
      <c r="S1641" s="258" t="s">
        <v>806</v>
      </c>
      <c r="T1641" s="258" t="s">
        <v>807</v>
      </c>
      <c r="U1641" s="282" t="s">
        <v>823</v>
      </c>
      <c r="V1641" s="285">
        <v>824</v>
      </c>
      <c r="W1641" s="286" t="s">
        <v>824</v>
      </c>
      <c r="X1641" s="286" t="s">
        <v>816</v>
      </c>
      <c r="Y1641" s="257"/>
    </row>
    <row r="1642" spans="1:25" ht="12.75" customHeight="1" x14ac:dyDescent="0.2">
      <c r="A1642" s="229" t="s">
        <v>705</v>
      </c>
      <c r="B1642" s="247"/>
      <c r="C1642" s="280">
        <v>1629</v>
      </c>
      <c r="D1642" s="249" t="s">
        <v>4093</v>
      </c>
      <c r="E1642" s="249" t="s">
        <v>4094</v>
      </c>
      <c r="F1642" s="249" t="s">
        <v>822</v>
      </c>
      <c r="G1642" s="281" t="s">
        <v>813</v>
      </c>
      <c r="H1642" s="250">
        <v>58255.199999999997</v>
      </c>
      <c r="I1642" s="250"/>
      <c r="J1642" s="250">
        <v>55805.175599999995</v>
      </c>
      <c r="K1642" s="250"/>
      <c r="L1642" s="250">
        <v>33162.550000000003</v>
      </c>
      <c r="M1642" s="251">
        <f t="shared" si="75"/>
        <v>4.2056750298685823E-2</v>
      </c>
      <c r="N1642" s="251">
        <f t="shared" si="76"/>
        <v>0.40574418692448294</v>
      </c>
      <c r="O1642" s="250">
        <v>34848.050000000003</v>
      </c>
      <c r="P1642" s="251">
        <f t="shared" si="77"/>
        <v>5.0825403957174581E-2</v>
      </c>
      <c r="Q1642" s="251" t="s">
        <v>805</v>
      </c>
      <c r="R1642" s="258"/>
      <c r="S1642" s="258" t="s">
        <v>806</v>
      </c>
      <c r="T1642" s="258" t="s">
        <v>807</v>
      </c>
      <c r="U1642" s="282" t="s">
        <v>823</v>
      </c>
      <c r="V1642" s="285">
        <v>824</v>
      </c>
      <c r="W1642" s="286" t="s">
        <v>816</v>
      </c>
      <c r="X1642" s="286" t="s">
        <v>824</v>
      </c>
      <c r="Y1642" s="257"/>
    </row>
    <row r="1643" spans="1:25" ht="12.75" customHeight="1" x14ac:dyDescent="0.2">
      <c r="A1643" s="229" t="s">
        <v>705</v>
      </c>
      <c r="B1643" s="247"/>
      <c r="C1643" s="280">
        <v>1630</v>
      </c>
      <c r="D1643" s="249" t="s">
        <v>4095</v>
      </c>
      <c r="E1643" s="249" t="s">
        <v>4096</v>
      </c>
      <c r="F1643" s="249" t="s">
        <v>997</v>
      </c>
      <c r="G1643" s="281" t="s">
        <v>804</v>
      </c>
      <c r="H1643" s="250">
        <v>1417638.3699999999</v>
      </c>
      <c r="I1643" s="250"/>
      <c r="J1643" s="250">
        <v>1324021.6395</v>
      </c>
      <c r="K1643" s="250"/>
      <c r="L1643" s="250">
        <v>1142824.8600000001</v>
      </c>
      <c r="M1643" s="251">
        <f t="shared" si="75"/>
        <v>6.603710260748645E-2</v>
      </c>
      <c r="N1643" s="251">
        <f t="shared" si="76"/>
        <v>0.13685333690499696</v>
      </c>
      <c r="O1643" s="250">
        <v>1229219.5499999998</v>
      </c>
      <c r="P1643" s="251">
        <f t="shared" si="77"/>
        <v>7.559748919007564E-2</v>
      </c>
      <c r="Q1643" s="251" t="s">
        <v>805</v>
      </c>
      <c r="R1643" s="258"/>
      <c r="S1643" s="258" t="s">
        <v>925</v>
      </c>
      <c r="T1643" s="258" t="s">
        <v>908</v>
      </c>
      <c r="U1643" s="282" t="s">
        <v>808</v>
      </c>
      <c r="V1643" s="285">
        <v>702</v>
      </c>
      <c r="W1643" s="286" t="s">
        <v>824</v>
      </c>
      <c r="X1643" s="286" t="s">
        <v>824</v>
      </c>
      <c r="Y1643" s="257"/>
    </row>
    <row r="1644" spans="1:25" ht="12.75" customHeight="1" x14ac:dyDescent="0.2">
      <c r="A1644" s="229" t="s">
        <v>705</v>
      </c>
      <c r="B1644" s="247"/>
      <c r="C1644" s="287">
        <v>1631</v>
      </c>
      <c r="D1644" s="324" t="s">
        <v>4097</v>
      </c>
      <c r="E1644" s="324" t="s">
        <v>4098</v>
      </c>
      <c r="F1644" s="324" t="s">
        <v>847</v>
      </c>
      <c r="G1644" s="289" t="s">
        <v>707</v>
      </c>
      <c r="H1644" s="290">
        <v>0</v>
      </c>
      <c r="I1644" s="290"/>
      <c r="J1644" s="290">
        <v>0</v>
      </c>
      <c r="K1644" s="290"/>
      <c r="L1644" s="290">
        <v>0</v>
      </c>
      <c r="M1644" s="291" t="str">
        <f t="shared" si="75"/>
        <v>NA</v>
      </c>
      <c r="N1644" s="291" t="str">
        <f t="shared" si="76"/>
        <v>NA</v>
      </c>
      <c r="O1644" s="290">
        <v>0</v>
      </c>
      <c r="P1644" s="291" t="str">
        <f t="shared" si="77"/>
        <v>NA</v>
      </c>
      <c r="Q1644" s="291" t="s">
        <v>707</v>
      </c>
      <c r="R1644" s="292" t="s">
        <v>831</v>
      </c>
      <c r="S1644" s="293" t="s">
        <v>832</v>
      </c>
      <c r="T1644" s="293" t="s">
        <v>832</v>
      </c>
      <c r="U1644" s="293" t="s">
        <v>832</v>
      </c>
      <c r="V1644" s="294" t="s">
        <v>809</v>
      </c>
      <c r="W1644" s="295" t="s">
        <v>809</v>
      </c>
      <c r="X1644" s="295" t="s">
        <v>809</v>
      </c>
      <c r="Y1644" s="257"/>
    </row>
    <row r="1645" spans="1:25" ht="12.75" customHeight="1" x14ac:dyDescent="0.2">
      <c r="A1645" s="229" t="s">
        <v>705</v>
      </c>
      <c r="B1645" s="247"/>
      <c r="C1645" s="280">
        <v>1632</v>
      </c>
      <c r="D1645" s="249" t="s">
        <v>4099</v>
      </c>
      <c r="E1645" s="249" t="s">
        <v>4100</v>
      </c>
      <c r="F1645" s="249" t="s">
        <v>883</v>
      </c>
      <c r="G1645" s="297" t="s">
        <v>707</v>
      </c>
      <c r="H1645" s="250">
        <v>0</v>
      </c>
      <c r="I1645" s="250"/>
      <c r="J1645" s="250">
        <v>0</v>
      </c>
      <c r="K1645" s="250"/>
      <c r="L1645" s="250">
        <v>0</v>
      </c>
      <c r="M1645" s="251" t="str">
        <f t="shared" si="75"/>
        <v>NA</v>
      </c>
      <c r="N1645" s="251" t="str">
        <f t="shared" si="76"/>
        <v>NA</v>
      </c>
      <c r="O1645" s="250">
        <v>0</v>
      </c>
      <c r="P1645" s="251" t="str">
        <f t="shared" si="77"/>
        <v>NA</v>
      </c>
      <c r="Q1645" s="298" t="s">
        <v>848</v>
      </c>
      <c r="R1645" s="299" t="s">
        <v>849</v>
      </c>
      <c r="S1645" s="299" t="s">
        <v>832</v>
      </c>
      <c r="T1645" s="299" t="s">
        <v>832</v>
      </c>
      <c r="U1645" s="299" t="s">
        <v>832</v>
      </c>
      <c r="V1645" s="299" t="s">
        <v>832</v>
      </c>
      <c r="W1645" s="299" t="s">
        <v>832</v>
      </c>
      <c r="X1645" s="299" t="s">
        <v>832</v>
      </c>
      <c r="Y1645" s="257"/>
    </row>
    <row r="1646" spans="1:25" ht="12.75" customHeight="1" x14ac:dyDescent="0.2">
      <c r="A1646" s="229" t="s">
        <v>705</v>
      </c>
      <c r="B1646" s="247"/>
      <c r="C1646" s="280">
        <v>1633</v>
      </c>
      <c r="D1646" s="249" t="s">
        <v>4101</v>
      </c>
      <c r="E1646" s="249" t="s">
        <v>4102</v>
      </c>
      <c r="F1646" s="249" t="s">
        <v>1198</v>
      </c>
      <c r="G1646" s="297" t="s">
        <v>707</v>
      </c>
      <c r="H1646" s="250">
        <v>0</v>
      </c>
      <c r="I1646" s="250"/>
      <c r="J1646" s="250">
        <v>0</v>
      </c>
      <c r="K1646" s="250"/>
      <c r="L1646" s="250">
        <v>0</v>
      </c>
      <c r="M1646" s="251" t="str">
        <f t="shared" si="75"/>
        <v>NA</v>
      </c>
      <c r="N1646" s="251" t="str">
        <f t="shared" si="76"/>
        <v>NA</v>
      </c>
      <c r="O1646" s="250">
        <v>0</v>
      </c>
      <c r="P1646" s="251" t="str">
        <f t="shared" si="77"/>
        <v>NA</v>
      </c>
      <c r="Q1646" s="298" t="s">
        <v>848</v>
      </c>
      <c r="R1646" s="299" t="s">
        <v>849</v>
      </c>
      <c r="S1646" s="299" t="s">
        <v>832</v>
      </c>
      <c r="T1646" s="299" t="s">
        <v>832</v>
      </c>
      <c r="U1646" s="299" t="s">
        <v>832</v>
      </c>
      <c r="V1646" s="283" t="s">
        <v>809</v>
      </c>
      <c r="W1646" s="284" t="s">
        <v>809</v>
      </c>
      <c r="X1646" s="284" t="s">
        <v>809</v>
      </c>
      <c r="Y1646" s="257"/>
    </row>
    <row r="1647" spans="1:25" ht="12.75" customHeight="1" x14ac:dyDescent="0.2">
      <c r="A1647" s="229" t="s">
        <v>705</v>
      </c>
      <c r="B1647" s="247"/>
      <c r="C1647" s="280">
        <v>1634</v>
      </c>
      <c r="D1647" s="249" t="s">
        <v>4103</v>
      </c>
      <c r="E1647" s="249" t="s">
        <v>4104</v>
      </c>
      <c r="F1647" s="249" t="s">
        <v>937</v>
      </c>
      <c r="G1647" s="281" t="s">
        <v>813</v>
      </c>
      <c r="H1647" s="250">
        <v>38965.569999999992</v>
      </c>
      <c r="I1647" s="250"/>
      <c r="J1647" s="250">
        <v>65700.156000000003</v>
      </c>
      <c r="K1647" s="250"/>
      <c r="L1647" s="250">
        <v>68587.87</v>
      </c>
      <c r="M1647" s="251">
        <f t="shared" si="75"/>
        <v>0.68610791526981418</v>
      </c>
      <c r="N1647" s="251">
        <f t="shared" si="76"/>
        <v>4.3952924556221643E-2</v>
      </c>
      <c r="O1647" s="250">
        <v>73557.31</v>
      </c>
      <c r="P1647" s="251">
        <f t="shared" si="77"/>
        <v>7.2453627733300399E-2</v>
      </c>
      <c r="Q1647" s="251" t="s">
        <v>805</v>
      </c>
      <c r="R1647" s="258"/>
      <c r="S1647" s="258" t="s">
        <v>806</v>
      </c>
      <c r="T1647" s="258" t="s">
        <v>807</v>
      </c>
      <c r="U1647" s="282" t="s">
        <v>823</v>
      </c>
      <c r="V1647" s="285">
        <v>826</v>
      </c>
      <c r="W1647" s="286" t="s">
        <v>824</v>
      </c>
      <c r="X1647" s="286" t="s">
        <v>824</v>
      </c>
      <c r="Y1647" s="257"/>
    </row>
    <row r="1648" spans="1:25" ht="12.75" customHeight="1" x14ac:dyDescent="0.2">
      <c r="A1648" s="229" t="s">
        <v>705</v>
      </c>
      <c r="B1648" s="247"/>
      <c r="C1648" s="280">
        <v>1635</v>
      </c>
      <c r="D1648" s="249" t="s">
        <v>4105</v>
      </c>
      <c r="E1648" s="249" t="s">
        <v>4106</v>
      </c>
      <c r="F1648" s="249" t="s">
        <v>2375</v>
      </c>
      <c r="G1648" s="281" t="s">
        <v>813</v>
      </c>
      <c r="H1648" s="250">
        <v>134829.81</v>
      </c>
      <c r="I1648" s="250"/>
      <c r="J1648" s="250">
        <v>129159.38690000001</v>
      </c>
      <c r="K1648" s="250"/>
      <c r="L1648" s="250">
        <v>134980.76</v>
      </c>
      <c r="M1648" s="251">
        <f t="shared" si="75"/>
        <v>4.2056152864117999E-2</v>
      </c>
      <c r="N1648" s="251">
        <f t="shared" si="76"/>
        <v>4.5071235159292913E-2</v>
      </c>
      <c r="O1648" s="250">
        <v>139575.73000000001</v>
      </c>
      <c r="P1648" s="251">
        <f t="shared" si="77"/>
        <v>3.4041666382675584E-2</v>
      </c>
      <c r="Q1648" s="251" t="s">
        <v>805</v>
      </c>
      <c r="R1648" s="258"/>
      <c r="S1648" s="258" t="s">
        <v>904</v>
      </c>
      <c r="T1648" s="258" t="s">
        <v>807</v>
      </c>
      <c r="U1648" s="282" t="s">
        <v>814</v>
      </c>
      <c r="V1648" s="285">
        <v>105</v>
      </c>
      <c r="W1648" s="286" t="s">
        <v>824</v>
      </c>
      <c r="X1648" s="286" t="s">
        <v>824</v>
      </c>
      <c r="Y1648" s="257"/>
    </row>
    <row r="1649" spans="1:25" ht="12.75" customHeight="1" x14ac:dyDescent="0.2">
      <c r="A1649" s="229" t="s">
        <v>705</v>
      </c>
      <c r="B1649" s="247"/>
      <c r="C1649" s="280">
        <v>1636</v>
      </c>
      <c r="D1649" s="249" t="s">
        <v>4107</v>
      </c>
      <c r="E1649" s="249" t="s">
        <v>4108</v>
      </c>
      <c r="F1649" s="249" t="s">
        <v>858</v>
      </c>
      <c r="G1649" s="281" t="s">
        <v>813</v>
      </c>
      <c r="H1649" s="250">
        <v>43610.81</v>
      </c>
      <c r="I1649" s="250"/>
      <c r="J1649" s="250">
        <v>35267.803000000007</v>
      </c>
      <c r="K1649" s="250"/>
      <c r="L1649" s="250">
        <v>39058.910000000003</v>
      </c>
      <c r="M1649" s="251">
        <f t="shared" si="75"/>
        <v>0.19130593997222228</v>
      </c>
      <c r="N1649" s="251">
        <f t="shared" si="76"/>
        <v>0.1074948445186675</v>
      </c>
      <c r="O1649" s="250">
        <v>39858.58</v>
      </c>
      <c r="P1649" s="251">
        <f t="shared" si="77"/>
        <v>2.047343359044065E-2</v>
      </c>
      <c r="Q1649" s="251" t="s">
        <v>805</v>
      </c>
      <c r="R1649" s="258"/>
      <c r="S1649" s="258" t="s">
        <v>904</v>
      </c>
      <c r="T1649" s="258" t="s">
        <v>807</v>
      </c>
      <c r="U1649" s="282" t="s">
        <v>814</v>
      </c>
      <c r="V1649" s="285">
        <v>106</v>
      </c>
      <c r="W1649" s="286" t="s">
        <v>824</v>
      </c>
      <c r="X1649" s="286" t="s">
        <v>824</v>
      </c>
      <c r="Y1649" s="257"/>
    </row>
    <row r="1650" spans="1:25" ht="12.75" customHeight="1" x14ac:dyDescent="0.2">
      <c r="A1650" s="229" t="s">
        <v>705</v>
      </c>
      <c r="B1650" s="247"/>
      <c r="C1650" s="280">
        <v>1637</v>
      </c>
      <c r="D1650" s="249" t="s">
        <v>4109</v>
      </c>
      <c r="E1650" s="249" t="s">
        <v>4110</v>
      </c>
      <c r="F1650" s="249" t="s">
        <v>877</v>
      </c>
      <c r="G1650" s="281" t="s">
        <v>813</v>
      </c>
      <c r="H1650" s="250">
        <v>39858.79</v>
      </c>
      <c r="I1650" s="250"/>
      <c r="J1650" s="250">
        <v>69067.606299999999</v>
      </c>
      <c r="K1650" s="250"/>
      <c r="L1650" s="250">
        <v>22593.27</v>
      </c>
      <c r="M1650" s="251">
        <f t="shared" si="75"/>
        <v>0.73280740082676865</v>
      </c>
      <c r="N1650" s="251">
        <f t="shared" si="76"/>
        <v>0.67288181521935841</v>
      </c>
      <c r="O1650" s="250">
        <v>22748.05</v>
      </c>
      <c r="P1650" s="251">
        <f t="shared" si="77"/>
        <v>6.8507126237148863E-3</v>
      </c>
      <c r="Q1650" s="251" t="s">
        <v>805</v>
      </c>
      <c r="R1650" s="258"/>
      <c r="S1650" s="258" t="s">
        <v>806</v>
      </c>
      <c r="T1650" s="258" t="s">
        <v>807</v>
      </c>
      <c r="U1650" s="282" t="s">
        <v>823</v>
      </c>
      <c r="V1650" s="285">
        <v>826</v>
      </c>
      <c r="W1650" s="286" t="s">
        <v>824</v>
      </c>
      <c r="X1650" s="286" t="s">
        <v>816</v>
      </c>
      <c r="Y1650" s="257"/>
    </row>
    <row r="1651" spans="1:25" ht="12.75" customHeight="1" x14ac:dyDescent="0.2">
      <c r="A1651" s="229" t="s">
        <v>705</v>
      </c>
      <c r="B1651" s="247"/>
      <c r="C1651" s="280">
        <v>1638</v>
      </c>
      <c r="D1651" s="249" t="s">
        <v>4111</v>
      </c>
      <c r="E1651" s="249" t="s">
        <v>4112</v>
      </c>
      <c r="F1651" s="249" t="s">
        <v>886</v>
      </c>
      <c r="G1651" s="281" t="s">
        <v>813</v>
      </c>
      <c r="H1651" s="250">
        <v>22369.39</v>
      </c>
      <c r="I1651" s="250"/>
      <c r="J1651" s="250">
        <v>21428.622100000001</v>
      </c>
      <c r="K1651" s="250"/>
      <c r="L1651" s="250">
        <v>110225.07999999999</v>
      </c>
      <c r="M1651" s="251">
        <f t="shared" si="75"/>
        <v>4.2056037290243452E-2</v>
      </c>
      <c r="N1651" s="251">
        <f t="shared" si="76"/>
        <v>4.1438249032353776</v>
      </c>
      <c r="O1651" s="250">
        <v>115406.37999999999</v>
      </c>
      <c r="P1651" s="251">
        <f t="shared" si="77"/>
        <v>4.7006543338412671E-2</v>
      </c>
      <c r="Q1651" s="251" t="s">
        <v>805</v>
      </c>
      <c r="R1651" s="258"/>
      <c r="S1651" s="258" t="s">
        <v>806</v>
      </c>
      <c r="T1651" s="258" t="s">
        <v>807</v>
      </c>
      <c r="U1651" s="282" t="s">
        <v>823</v>
      </c>
      <c r="V1651" s="285">
        <v>824</v>
      </c>
      <c r="W1651" s="286" t="s">
        <v>815</v>
      </c>
      <c r="X1651" s="286" t="s">
        <v>816</v>
      </c>
      <c r="Y1651" s="257"/>
    </row>
    <row r="1652" spans="1:25" ht="12.75" customHeight="1" x14ac:dyDescent="0.2">
      <c r="A1652" s="229" t="s">
        <v>705</v>
      </c>
      <c r="B1652" s="247"/>
      <c r="C1652" s="280">
        <v>1639</v>
      </c>
      <c r="D1652" s="249" t="s">
        <v>4113</v>
      </c>
      <c r="E1652" s="249" t="s">
        <v>4112</v>
      </c>
      <c r="F1652" s="249" t="s">
        <v>877</v>
      </c>
      <c r="G1652" s="281" t="s">
        <v>813</v>
      </c>
      <c r="H1652" s="250">
        <v>23357.24</v>
      </c>
      <c r="I1652" s="250"/>
      <c r="J1652" s="250">
        <v>33314.849199999997</v>
      </c>
      <c r="K1652" s="250"/>
      <c r="L1652" s="250">
        <v>16354.68</v>
      </c>
      <c r="M1652" s="251">
        <f t="shared" si="75"/>
        <v>0.4263178868736201</v>
      </c>
      <c r="N1652" s="251">
        <f t="shared" si="76"/>
        <v>0.50908737716873709</v>
      </c>
      <c r="O1652" s="250">
        <v>16708.189999999999</v>
      </c>
      <c r="P1652" s="251">
        <f t="shared" si="77"/>
        <v>2.1615219619093642E-2</v>
      </c>
      <c r="Q1652" s="251" t="s">
        <v>805</v>
      </c>
      <c r="R1652" s="258"/>
      <c r="S1652" s="258" t="s">
        <v>806</v>
      </c>
      <c r="T1652" s="258" t="s">
        <v>807</v>
      </c>
      <c r="U1652" s="282" t="s">
        <v>814</v>
      </c>
      <c r="V1652" s="285">
        <v>136</v>
      </c>
      <c r="W1652" s="286" t="s">
        <v>824</v>
      </c>
      <c r="X1652" s="286" t="s">
        <v>824</v>
      </c>
      <c r="Y1652" s="257"/>
    </row>
    <row r="1653" spans="1:25" ht="12.75" customHeight="1" x14ac:dyDescent="0.2">
      <c r="A1653" s="229" t="s">
        <v>705</v>
      </c>
      <c r="B1653" s="247"/>
      <c r="C1653" s="280">
        <v>1640</v>
      </c>
      <c r="D1653" s="249" t="s">
        <v>4114</v>
      </c>
      <c r="E1653" s="249" t="s">
        <v>4115</v>
      </c>
      <c r="F1653" s="249" t="s">
        <v>852</v>
      </c>
      <c r="G1653" s="297" t="s">
        <v>707</v>
      </c>
      <c r="H1653" s="250">
        <v>0</v>
      </c>
      <c r="I1653" s="250"/>
      <c r="J1653" s="250">
        <v>0</v>
      </c>
      <c r="K1653" s="250"/>
      <c r="L1653" s="250">
        <v>0</v>
      </c>
      <c r="M1653" s="251" t="str">
        <f t="shared" si="75"/>
        <v>NA</v>
      </c>
      <c r="N1653" s="251" t="str">
        <f t="shared" si="76"/>
        <v>NA</v>
      </c>
      <c r="O1653" s="250">
        <v>0</v>
      </c>
      <c r="P1653" s="251" t="str">
        <f t="shared" si="77"/>
        <v>NA</v>
      </c>
      <c r="Q1653" s="298" t="s">
        <v>848</v>
      </c>
      <c r="R1653" s="299" t="s">
        <v>849</v>
      </c>
      <c r="S1653" s="258" t="s">
        <v>806</v>
      </c>
      <c r="T1653" s="299" t="s">
        <v>809</v>
      </c>
      <c r="U1653" s="299" t="s">
        <v>832</v>
      </c>
      <c r="V1653" s="285">
        <v>1920</v>
      </c>
      <c r="W1653" s="286" t="s">
        <v>874</v>
      </c>
      <c r="X1653" s="286" t="s">
        <v>816</v>
      </c>
      <c r="Y1653" s="257"/>
    </row>
    <row r="1654" spans="1:25" ht="12.75" customHeight="1" x14ac:dyDescent="0.2">
      <c r="A1654" s="229" t="s">
        <v>705</v>
      </c>
      <c r="B1654" s="247"/>
      <c r="C1654" s="280">
        <v>1641</v>
      </c>
      <c r="D1654" s="249" t="s">
        <v>4116</v>
      </c>
      <c r="E1654" s="249" t="s">
        <v>4117</v>
      </c>
      <c r="F1654" s="249" t="s">
        <v>877</v>
      </c>
      <c r="G1654" s="281"/>
      <c r="H1654" s="250">
        <v>646945.19000000006</v>
      </c>
      <c r="I1654" s="250"/>
      <c r="J1654" s="250">
        <v>621101.53080000007</v>
      </c>
      <c r="K1654" s="250"/>
      <c r="L1654" s="250">
        <v>1087966.3199999998</v>
      </c>
      <c r="M1654" s="251">
        <f t="shared" si="75"/>
        <v>3.9947215930301594E-2</v>
      </c>
      <c r="N1654" s="251">
        <f t="shared" si="76"/>
        <v>0.7516722565450159</v>
      </c>
      <c r="O1654" s="250">
        <v>1138142.17</v>
      </c>
      <c r="P1654" s="251">
        <f t="shared" si="77"/>
        <v>4.6118936843559735E-2</v>
      </c>
      <c r="Q1654" s="251" t="s">
        <v>805</v>
      </c>
      <c r="R1654" s="258"/>
      <c r="S1654" s="258" t="s">
        <v>925</v>
      </c>
      <c r="T1654" s="258" t="s">
        <v>908</v>
      </c>
      <c r="U1654" s="282" t="s">
        <v>956</v>
      </c>
      <c r="V1654" s="285">
        <v>6133</v>
      </c>
      <c r="W1654" s="286" t="s">
        <v>815</v>
      </c>
      <c r="X1654" s="286" t="s">
        <v>824</v>
      </c>
      <c r="Y1654" s="257"/>
    </row>
    <row r="1655" spans="1:25" ht="12.75" customHeight="1" x14ac:dyDescent="0.2">
      <c r="A1655" s="229" t="s">
        <v>705</v>
      </c>
      <c r="B1655" s="247"/>
      <c r="C1655" s="280">
        <v>1642</v>
      </c>
      <c r="D1655" s="249" t="s">
        <v>4118</v>
      </c>
      <c r="E1655" s="249" t="s">
        <v>4119</v>
      </c>
      <c r="F1655" s="249" t="s">
        <v>852</v>
      </c>
      <c r="G1655" s="297" t="s">
        <v>707</v>
      </c>
      <c r="H1655" s="250">
        <v>0</v>
      </c>
      <c r="I1655" s="250"/>
      <c r="J1655" s="250">
        <v>0</v>
      </c>
      <c r="K1655" s="250"/>
      <c r="L1655" s="250">
        <v>0</v>
      </c>
      <c r="M1655" s="251" t="str">
        <f t="shared" si="75"/>
        <v>NA</v>
      </c>
      <c r="N1655" s="251" t="str">
        <f t="shared" si="76"/>
        <v>NA</v>
      </c>
      <c r="O1655" s="250">
        <v>0</v>
      </c>
      <c r="P1655" s="251" t="str">
        <f t="shared" si="77"/>
        <v>NA</v>
      </c>
      <c r="Q1655" s="298" t="s">
        <v>848</v>
      </c>
      <c r="R1655" s="299" t="s">
        <v>849</v>
      </c>
      <c r="S1655" s="258" t="s">
        <v>806</v>
      </c>
      <c r="T1655" s="299" t="s">
        <v>809</v>
      </c>
      <c r="U1655" s="299" t="s">
        <v>832</v>
      </c>
      <c r="V1655" s="299" t="s">
        <v>832</v>
      </c>
      <c r="W1655" s="299" t="s">
        <v>832</v>
      </c>
      <c r="X1655" s="299" t="s">
        <v>832</v>
      </c>
      <c r="Y1655" s="257"/>
    </row>
    <row r="1656" spans="1:25" ht="12.75" customHeight="1" x14ac:dyDescent="0.2">
      <c r="A1656" s="229" t="s">
        <v>705</v>
      </c>
      <c r="B1656" s="247"/>
      <c r="C1656" s="280">
        <v>1643</v>
      </c>
      <c r="D1656" s="249" t="s">
        <v>4120</v>
      </c>
      <c r="E1656" s="249" t="s">
        <v>4121</v>
      </c>
      <c r="F1656" s="249" t="s">
        <v>1043</v>
      </c>
      <c r="G1656" s="281" t="s">
        <v>813</v>
      </c>
      <c r="H1656" s="250">
        <v>53858.13</v>
      </c>
      <c r="I1656" s="250"/>
      <c r="J1656" s="250">
        <v>51593.077100000002</v>
      </c>
      <c r="K1656" s="250"/>
      <c r="L1656" s="250">
        <v>50554.73000000001</v>
      </c>
      <c r="M1656" s="251">
        <f t="shared" si="75"/>
        <v>4.2055914306716465E-2</v>
      </c>
      <c r="N1656" s="251">
        <f t="shared" si="76"/>
        <v>2.0125705973834843E-2</v>
      </c>
      <c r="O1656" s="250">
        <v>52892.540000000008</v>
      </c>
      <c r="P1656" s="251">
        <f t="shared" si="77"/>
        <v>4.6243150739802133E-2</v>
      </c>
      <c r="Q1656" s="251" t="s">
        <v>805</v>
      </c>
      <c r="R1656" s="258"/>
      <c r="S1656" s="258" t="s">
        <v>806</v>
      </c>
      <c r="T1656" s="258" t="s">
        <v>807</v>
      </c>
      <c r="U1656" s="282" t="s">
        <v>814</v>
      </c>
      <c r="V1656" s="285">
        <v>304</v>
      </c>
      <c r="W1656" s="286" t="s">
        <v>824</v>
      </c>
      <c r="X1656" s="286" t="s">
        <v>824</v>
      </c>
      <c r="Y1656" s="257"/>
    </row>
    <row r="1657" spans="1:25" ht="12.75" customHeight="1" x14ac:dyDescent="0.2">
      <c r="A1657" s="229" t="s">
        <v>705</v>
      </c>
      <c r="B1657" s="247"/>
      <c r="C1657" s="280">
        <v>1644</v>
      </c>
      <c r="D1657" s="249" t="s">
        <v>4122</v>
      </c>
      <c r="E1657" s="249" t="s">
        <v>4123</v>
      </c>
      <c r="F1657" s="249" t="s">
        <v>852</v>
      </c>
      <c r="G1657" s="297" t="s">
        <v>707</v>
      </c>
      <c r="H1657" s="250">
        <v>0</v>
      </c>
      <c r="I1657" s="250"/>
      <c r="J1657" s="250">
        <v>0</v>
      </c>
      <c r="K1657" s="250"/>
      <c r="L1657" s="250">
        <v>0</v>
      </c>
      <c r="M1657" s="251" t="str">
        <f t="shared" si="75"/>
        <v>NA</v>
      </c>
      <c r="N1657" s="251" t="str">
        <f t="shared" si="76"/>
        <v>NA</v>
      </c>
      <c r="O1657" s="250">
        <v>0</v>
      </c>
      <c r="P1657" s="251" t="str">
        <f t="shared" si="77"/>
        <v>NA</v>
      </c>
      <c r="Q1657" s="298" t="s">
        <v>848</v>
      </c>
      <c r="R1657" s="299" t="s">
        <v>849</v>
      </c>
      <c r="S1657" s="258" t="s">
        <v>806</v>
      </c>
      <c r="T1657" s="299" t="s">
        <v>809</v>
      </c>
      <c r="U1657" s="299" t="s">
        <v>832</v>
      </c>
      <c r="V1657" s="299" t="s">
        <v>832</v>
      </c>
      <c r="W1657" s="299" t="s">
        <v>832</v>
      </c>
      <c r="X1657" s="299" t="s">
        <v>832</v>
      </c>
      <c r="Y1657" s="257"/>
    </row>
    <row r="1658" spans="1:25" ht="12.75" customHeight="1" x14ac:dyDescent="0.2">
      <c r="B1658" s="247"/>
      <c r="C1658" s="280">
        <v>1645</v>
      </c>
      <c r="D1658" s="249" t="s">
        <v>4124</v>
      </c>
      <c r="E1658" s="249" t="s">
        <v>4125</v>
      </c>
      <c r="F1658" s="249" t="s">
        <v>877</v>
      </c>
      <c r="G1658" s="281" t="s">
        <v>813</v>
      </c>
      <c r="H1658" s="250">
        <v>7936.92</v>
      </c>
      <c r="I1658" s="250"/>
      <c r="J1658" s="250">
        <v>7603.1158999999998</v>
      </c>
      <c r="K1658" s="250"/>
      <c r="L1658" s="250">
        <v>7936.99</v>
      </c>
      <c r="M1658" s="251">
        <f t="shared" si="75"/>
        <v>4.2057132993655003E-2</v>
      </c>
      <c r="N1658" s="251">
        <f t="shared" si="76"/>
        <v>4.3912798961804597E-2</v>
      </c>
      <c r="O1658" s="250">
        <v>8298.7999999999993</v>
      </c>
      <c r="P1658" s="251">
        <f t="shared" si="77"/>
        <v>4.5585291149415522E-2</v>
      </c>
      <c r="Q1658" s="251" t="s">
        <v>805</v>
      </c>
      <c r="R1658" s="258"/>
      <c r="S1658" s="258" t="s">
        <v>904</v>
      </c>
      <c r="T1658" s="258" t="s">
        <v>807</v>
      </c>
      <c r="U1658" s="282" t="s">
        <v>814</v>
      </c>
      <c r="V1658" s="285">
        <v>34</v>
      </c>
      <c r="W1658" s="286" t="s">
        <v>824</v>
      </c>
      <c r="X1658" s="286" t="s">
        <v>824</v>
      </c>
      <c r="Y1658" s="257"/>
    </row>
    <row r="1659" spans="1:25" ht="12.75" customHeight="1" x14ac:dyDescent="0.2">
      <c r="A1659" s="229" t="s">
        <v>705</v>
      </c>
      <c r="B1659" s="247"/>
      <c r="C1659" s="280">
        <v>1646</v>
      </c>
      <c r="D1659" s="249" t="s">
        <v>4126</v>
      </c>
      <c r="E1659" s="249" t="s">
        <v>4127</v>
      </c>
      <c r="F1659" s="249" t="s">
        <v>852</v>
      </c>
      <c r="G1659" s="297" t="s">
        <v>707</v>
      </c>
      <c r="H1659" s="250">
        <v>0</v>
      </c>
      <c r="I1659" s="250"/>
      <c r="J1659" s="250">
        <v>0</v>
      </c>
      <c r="K1659" s="250"/>
      <c r="L1659" s="250">
        <v>0</v>
      </c>
      <c r="M1659" s="251" t="str">
        <f t="shared" si="75"/>
        <v>NA</v>
      </c>
      <c r="N1659" s="251" t="str">
        <f t="shared" si="76"/>
        <v>NA</v>
      </c>
      <c r="O1659" s="250">
        <v>0</v>
      </c>
      <c r="P1659" s="251" t="str">
        <f t="shared" si="77"/>
        <v>NA</v>
      </c>
      <c r="Q1659" s="298" t="s">
        <v>848</v>
      </c>
      <c r="R1659" s="299" t="s">
        <v>849</v>
      </c>
      <c r="S1659" s="299" t="s">
        <v>832</v>
      </c>
      <c r="T1659" s="299" t="s">
        <v>832</v>
      </c>
      <c r="U1659" s="299" t="s">
        <v>832</v>
      </c>
      <c r="V1659" s="299" t="s">
        <v>832</v>
      </c>
      <c r="W1659" s="299" t="s">
        <v>832</v>
      </c>
      <c r="X1659" s="299" t="s">
        <v>832</v>
      </c>
      <c r="Y1659" s="257"/>
    </row>
    <row r="1660" spans="1:25" ht="12.75" customHeight="1" x14ac:dyDescent="0.2">
      <c r="A1660" s="229" t="s">
        <v>705</v>
      </c>
      <c r="B1660" s="247"/>
      <c r="C1660" s="280">
        <v>1647</v>
      </c>
      <c r="D1660" s="249" t="s">
        <v>4128</v>
      </c>
      <c r="E1660" s="249" t="s">
        <v>4129</v>
      </c>
      <c r="F1660" s="249" t="s">
        <v>822</v>
      </c>
      <c r="G1660" s="281" t="s">
        <v>813</v>
      </c>
      <c r="H1660" s="250">
        <v>46305.59</v>
      </c>
      <c r="I1660" s="250"/>
      <c r="J1660" s="250">
        <v>44358.159999999996</v>
      </c>
      <c r="K1660" s="250"/>
      <c r="L1660" s="250">
        <v>46306.259999999995</v>
      </c>
      <c r="M1660" s="251">
        <f t="shared" si="75"/>
        <v>4.2056045501201914E-2</v>
      </c>
      <c r="N1660" s="251">
        <f t="shared" si="76"/>
        <v>4.3917511456742088E-2</v>
      </c>
      <c r="O1660" s="250">
        <v>50487.360000000001</v>
      </c>
      <c r="P1660" s="251">
        <f t="shared" si="77"/>
        <v>9.0292327646413387E-2</v>
      </c>
      <c r="Q1660" s="251" t="s">
        <v>805</v>
      </c>
      <c r="R1660" s="258"/>
      <c r="S1660" s="258" t="s">
        <v>925</v>
      </c>
      <c r="T1660" s="299" t="s">
        <v>809</v>
      </c>
      <c r="U1660" s="282" t="s">
        <v>823</v>
      </c>
      <c r="V1660" s="285">
        <v>824</v>
      </c>
      <c r="W1660" s="286" t="s">
        <v>824</v>
      </c>
      <c r="X1660" s="286" t="s">
        <v>824</v>
      </c>
      <c r="Y1660" s="257"/>
    </row>
    <row r="1661" spans="1:25" ht="12.75" customHeight="1" x14ac:dyDescent="0.2">
      <c r="A1661" s="229" t="s">
        <v>705</v>
      </c>
      <c r="B1661" s="247"/>
      <c r="C1661" s="280">
        <v>1648</v>
      </c>
      <c r="D1661" s="249" t="s">
        <v>4130</v>
      </c>
      <c r="E1661" s="249" t="s">
        <v>4131</v>
      </c>
      <c r="F1661" s="249" t="s">
        <v>877</v>
      </c>
      <c r="G1661" s="281" t="s">
        <v>813</v>
      </c>
      <c r="H1661" s="250">
        <v>58804.979999999996</v>
      </c>
      <c r="I1661" s="250"/>
      <c r="J1661" s="250">
        <v>50977.374099999994</v>
      </c>
      <c r="K1661" s="250"/>
      <c r="L1661" s="250">
        <v>81294.34</v>
      </c>
      <c r="M1661" s="251">
        <f t="shared" si="75"/>
        <v>0.1331112756096508</v>
      </c>
      <c r="N1661" s="251">
        <f t="shared" si="76"/>
        <v>0.59471415378376669</v>
      </c>
      <c r="O1661" s="250">
        <v>84922.11</v>
      </c>
      <c r="P1661" s="251">
        <f t="shared" si="77"/>
        <v>4.4625123963119746E-2</v>
      </c>
      <c r="Q1661" s="251" t="s">
        <v>805</v>
      </c>
      <c r="R1661" s="258"/>
      <c r="S1661" s="258" t="s">
        <v>806</v>
      </c>
      <c r="T1661" s="258" t="s">
        <v>807</v>
      </c>
      <c r="U1661" s="282" t="s">
        <v>814</v>
      </c>
      <c r="V1661" s="285">
        <v>514</v>
      </c>
      <c r="W1661" s="286" t="s">
        <v>824</v>
      </c>
      <c r="X1661" s="286" t="s">
        <v>824</v>
      </c>
      <c r="Y1661" s="257"/>
    </row>
    <row r="1662" spans="1:25" ht="12.75" customHeight="1" x14ac:dyDescent="0.2">
      <c r="A1662" s="229" t="s">
        <v>705</v>
      </c>
      <c r="B1662" s="247"/>
      <c r="C1662" s="280">
        <v>1649</v>
      </c>
      <c r="D1662" s="249" t="s">
        <v>4132</v>
      </c>
      <c r="E1662" s="249" t="s">
        <v>4133</v>
      </c>
      <c r="F1662" s="249" t="s">
        <v>866</v>
      </c>
      <c r="G1662" s="281"/>
      <c r="H1662" s="250">
        <v>382170.61</v>
      </c>
      <c r="I1662" s="250"/>
      <c r="J1662" s="250">
        <v>405114.46189999999</v>
      </c>
      <c r="K1662" s="250"/>
      <c r="L1662" s="250">
        <v>383296.14000000007</v>
      </c>
      <c r="M1662" s="251">
        <f t="shared" si="75"/>
        <v>6.003562623509958E-2</v>
      </c>
      <c r="N1662" s="251">
        <f t="shared" si="76"/>
        <v>5.3857178530905277E-2</v>
      </c>
      <c r="O1662" s="250">
        <v>405510.71999999986</v>
      </c>
      <c r="P1662" s="251">
        <f t="shared" si="77"/>
        <v>5.7956701572835508E-2</v>
      </c>
      <c r="Q1662" s="251" t="s">
        <v>805</v>
      </c>
      <c r="R1662" s="258"/>
      <c r="S1662" s="258" t="s">
        <v>925</v>
      </c>
      <c r="T1662" s="258" t="s">
        <v>908</v>
      </c>
      <c r="U1662" s="282" t="s">
        <v>1092</v>
      </c>
      <c r="V1662" s="285">
        <v>4781</v>
      </c>
      <c r="W1662" s="286" t="s">
        <v>816</v>
      </c>
      <c r="X1662" s="286" t="s">
        <v>816</v>
      </c>
      <c r="Y1662" s="257"/>
    </row>
    <row r="1663" spans="1:25" ht="12.75" customHeight="1" x14ac:dyDescent="0.2">
      <c r="A1663" s="229" t="s">
        <v>705</v>
      </c>
      <c r="B1663" s="247"/>
      <c r="C1663" s="280">
        <v>1650</v>
      </c>
      <c r="D1663" s="249" t="s">
        <v>4134</v>
      </c>
      <c r="E1663" s="249" t="s">
        <v>4135</v>
      </c>
      <c r="F1663" s="249" t="s">
        <v>1046</v>
      </c>
      <c r="G1663" s="281" t="s">
        <v>813</v>
      </c>
      <c r="H1663" s="250">
        <v>62298.040000000008</v>
      </c>
      <c r="I1663" s="250"/>
      <c r="J1663" s="250">
        <v>59678.036600000007</v>
      </c>
      <c r="K1663" s="250"/>
      <c r="L1663" s="250">
        <v>83320.14</v>
      </c>
      <c r="M1663" s="251">
        <f t="shared" si="75"/>
        <v>4.2055952322095545E-2</v>
      </c>
      <c r="N1663" s="251">
        <f t="shared" si="76"/>
        <v>0.39616087838921948</v>
      </c>
      <c r="O1663" s="250">
        <v>86638.25</v>
      </c>
      <c r="P1663" s="251">
        <f t="shared" si="77"/>
        <v>3.9823624876290424E-2</v>
      </c>
      <c r="Q1663" s="251" t="s">
        <v>805</v>
      </c>
      <c r="R1663" s="258"/>
      <c r="S1663" s="258" t="s">
        <v>806</v>
      </c>
      <c r="T1663" s="258" t="s">
        <v>807</v>
      </c>
      <c r="U1663" s="282" t="s">
        <v>823</v>
      </c>
      <c r="V1663" s="285">
        <v>824</v>
      </c>
      <c r="W1663" s="286" t="s">
        <v>824</v>
      </c>
      <c r="X1663" s="286" t="s">
        <v>824</v>
      </c>
      <c r="Y1663" s="257"/>
    </row>
    <row r="1664" spans="1:25" ht="12.75" customHeight="1" x14ac:dyDescent="0.2">
      <c r="A1664" s="229" t="s">
        <v>705</v>
      </c>
      <c r="B1664" s="247"/>
      <c r="C1664" s="280">
        <v>1651</v>
      </c>
      <c r="D1664" s="249" t="s">
        <v>4136</v>
      </c>
      <c r="E1664" s="249" t="s">
        <v>4137</v>
      </c>
      <c r="F1664" s="249" t="s">
        <v>1098</v>
      </c>
      <c r="G1664" s="281" t="s">
        <v>813</v>
      </c>
      <c r="H1664" s="250">
        <v>100210.04</v>
      </c>
      <c r="I1664" s="250"/>
      <c r="J1664" s="250">
        <v>95995.592300000004</v>
      </c>
      <c r="K1664" s="250"/>
      <c r="L1664" s="250">
        <v>100211.62</v>
      </c>
      <c r="M1664" s="251">
        <f t="shared" si="75"/>
        <v>4.2056142278757598E-2</v>
      </c>
      <c r="N1664" s="251">
        <f t="shared" si="76"/>
        <v>4.3918971683869608E-2</v>
      </c>
      <c r="O1664" s="250">
        <v>103795.56</v>
      </c>
      <c r="P1664" s="251">
        <f t="shared" si="77"/>
        <v>3.5763716822460337E-2</v>
      </c>
      <c r="Q1664" s="251" t="s">
        <v>805</v>
      </c>
      <c r="R1664" s="258"/>
      <c r="S1664" s="258" t="s">
        <v>806</v>
      </c>
      <c r="T1664" s="299" t="s">
        <v>809</v>
      </c>
      <c r="U1664" s="282" t="s">
        <v>814</v>
      </c>
      <c r="V1664" s="285">
        <v>422</v>
      </c>
      <c r="W1664" s="286" t="s">
        <v>815</v>
      </c>
      <c r="X1664" s="286" t="s">
        <v>816</v>
      </c>
      <c r="Y1664" s="257"/>
    </row>
    <row r="1665" spans="1:25" ht="12.75" customHeight="1" x14ac:dyDescent="0.2">
      <c r="A1665" s="229" t="s">
        <v>705</v>
      </c>
      <c r="B1665" s="247"/>
      <c r="C1665" s="280">
        <v>1652</v>
      </c>
      <c r="D1665" s="249" t="s">
        <v>4138</v>
      </c>
      <c r="E1665" s="249" t="s">
        <v>4139</v>
      </c>
      <c r="F1665" s="249" t="s">
        <v>877</v>
      </c>
      <c r="G1665" s="281" t="s">
        <v>813</v>
      </c>
      <c r="H1665" s="250">
        <v>22601.86</v>
      </c>
      <c r="I1665" s="250"/>
      <c r="J1665" s="250">
        <v>24718.394799999998</v>
      </c>
      <c r="K1665" s="250"/>
      <c r="L1665" s="250">
        <v>25803.78</v>
      </c>
      <c r="M1665" s="251">
        <f t="shared" si="75"/>
        <v>9.36442752941571E-2</v>
      </c>
      <c r="N1665" s="251">
        <f t="shared" si="76"/>
        <v>4.3910019593990816E-2</v>
      </c>
      <c r="O1665" s="250">
        <v>27096.82</v>
      </c>
      <c r="P1665" s="251">
        <f t="shared" si="77"/>
        <v>5.0110487688237962E-2</v>
      </c>
      <c r="Q1665" s="251" t="s">
        <v>805</v>
      </c>
      <c r="R1665" s="258"/>
      <c r="S1665" s="258" t="s">
        <v>806</v>
      </c>
      <c r="T1665" s="258" t="s">
        <v>807</v>
      </c>
      <c r="U1665" s="282" t="s">
        <v>814</v>
      </c>
      <c r="V1665" s="285">
        <v>92</v>
      </c>
      <c r="W1665" s="286" t="s">
        <v>815</v>
      </c>
      <c r="X1665" s="286" t="s">
        <v>816</v>
      </c>
      <c r="Y1665" s="257"/>
    </row>
    <row r="1666" spans="1:25" ht="12.75" customHeight="1" x14ac:dyDescent="0.2">
      <c r="A1666" s="229" t="s">
        <v>705</v>
      </c>
      <c r="B1666" s="247"/>
      <c r="C1666" s="280">
        <v>1653</v>
      </c>
      <c r="D1666" s="249" t="s">
        <v>4140</v>
      </c>
      <c r="E1666" s="249" t="s">
        <v>4141</v>
      </c>
      <c r="F1666" s="249" t="s">
        <v>877</v>
      </c>
      <c r="G1666" s="281" t="s">
        <v>813</v>
      </c>
      <c r="H1666" s="250">
        <v>58392.76</v>
      </c>
      <c r="I1666" s="250"/>
      <c r="J1666" s="250">
        <v>55936.959300000002</v>
      </c>
      <c r="K1666" s="250"/>
      <c r="L1666" s="250">
        <v>58450.850000000006</v>
      </c>
      <c r="M1666" s="251">
        <f t="shared" si="75"/>
        <v>4.2056595714948221E-2</v>
      </c>
      <c r="N1666" s="251">
        <f t="shared" si="76"/>
        <v>4.4941497204335941E-2</v>
      </c>
      <c r="O1666" s="250">
        <v>61420.52</v>
      </c>
      <c r="P1666" s="251">
        <f t="shared" si="77"/>
        <v>5.0806275700011047E-2</v>
      </c>
      <c r="Q1666" s="251" t="s">
        <v>805</v>
      </c>
      <c r="R1666" s="258"/>
      <c r="S1666" s="258" t="s">
        <v>806</v>
      </c>
      <c r="T1666" s="258" t="s">
        <v>807</v>
      </c>
      <c r="U1666" s="282" t="s">
        <v>814</v>
      </c>
      <c r="V1666" s="285">
        <v>514</v>
      </c>
      <c r="W1666" s="286" t="s">
        <v>824</v>
      </c>
      <c r="X1666" s="286" t="s">
        <v>824</v>
      </c>
      <c r="Y1666" s="257"/>
    </row>
    <row r="1667" spans="1:25" ht="12.75" customHeight="1" x14ac:dyDescent="0.2">
      <c r="A1667" s="229" t="s">
        <v>705</v>
      </c>
      <c r="B1667" s="247"/>
      <c r="C1667" s="287">
        <v>1654</v>
      </c>
      <c r="D1667" s="324" t="s">
        <v>4142</v>
      </c>
      <c r="E1667" s="324" t="s">
        <v>4143</v>
      </c>
      <c r="F1667" s="324" t="s">
        <v>847</v>
      </c>
      <c r="G1667" s="289" t="s">
        <v>707</v>
      </c>
      <c r="H1667" s="290">
        <v>0</v>
      </c>
      <c r="I1667" s="290"/>
      <c r="J1667" s="290">
        <v>0</v>
      </c>
      <c r="K1667" s="290"/>
      <c r="L1667" s="290">
        <v>0</v>
      </c>
      <c r="M1667" s="291" t="str">
        <f t="shared" si="75"/>
        <v>NA</v>
      </c>
      <c r="N1667" s="291" t="str">
        <f t="shared" si="76"/>
        <v>NA</v>
      </c>
      <c r="O1667" s="290">
        <v>0</v>
      </c>
      <c r="P1667" s="291" t="str">
        <f t="shared" si="77"/>
        <v>NA</v>
      </c>
      <c r="Q1667" s="291" t="s">
        <v>707</v>
      </c>
      <c r="R1667" s="292" t="s">
        <v>831</v>
      </c>
      <c r="S1667" s="293" t="s">
        <v>832</v>
      </c>
      <c r="T1667" s="293" t="s">
        <v>832</v>
      </c>
      <c r="U1667" s="293" t="s">
        <v>832</v>
      </c>
      <c r="V1667" s="294" t="s">
        <v>809</v>
      </c>
      <c r="W1667" s="295" t="s">
        <v>809</v>
      </c>
      <c r="X1667" s="295" t="s">
        <v>809</v>
      </c>
      <c r="Y1667" s="257"/>
    </row>
    <row r="1668" spans="1:25" ht="12.75" customHeight="1" x14ac:dyDescent="0.2">
      <c r="A1668" s="229" t="s">
        <v>705</v>
      </c>
      <c r="B1668" s="247"/>
      <c r="C1668" s="280">
        <v>1655</v>
      </c>
      <c r="D1668" s="249" t="s">
        <v>4144</v>
      </c>
      <c r="E1668" s="249" t="s">
        <v>4145</v>
      </c>
      <c r="F1668" s="249" t="s">
        <v>877</v>
      </c>
      <c r="G1668" s="281" t="s">
        <v>813</v>
      </c>
      <c r="H1668" s="250">
        <v>335124.89000000007</v>
      </c>
      <c r="I1668" s="250"/>
      <c r="J1668" s="250">
        <v>331807.48430000001</v>
      </c>
      <c r="K1668" s="250"/>
      <c r="L1668" s="250">
        <v>345265.89999999997</v>
      </c>
      <c r="M1668" s="251">
        <f t="shared" si="75"/>
        <v>9.8990131708810419E-3</v>
      </c>
      <c r="N1668" s="251">
        <f t="shared" si="76"/>
        <v>4.0560916606183842E-2</v>
      </c>
      <c r="O1668" s="250">
        <v>356295.15999999992</v>
      </c>
      <c r="P1668" s="251">
        <f t="shared" si="77"/>
        <v>3.1944249345214663E-2</v>
      </c>
      <c r="Q1668" s="251" t="s">
        <v>805</v>
      </c>
      <c r="R1668" s="258"/>
      <c r="S1668" s="258" t="s">
        <v>806</v>
      </c>
      <c r="T1668" s="258" t="s">
        <v>807</v>
      </c>
      <c r="U1668" s="282" t="s">
        <v>814</v>
      </c>
      <c r="V1668" s="285">
        <v>591</v>
      </c>
      <c r="W1668" s="286" t="s">
        <v>816</v>
      </c>
      <c r="X1668" s="286" t="s">
        <v>824</v>
      </c>
      <c r="Y1668" s="257"/>
    </row>
    <row r="1669" spans="1:25" ht="12.75" customHeight="1" x14ac:dyDescent="0.2">
      <c r="A1669" s="229" t="s">
        <v>705</v>
      </c>
      <c r="B1669" s="247"/>
      <c r="C1669" s="280">
        <v>1656</v>
      </c>
      <c r="D1669" s="249" t="s">
        <v>4146</v>
      </c>
      <c r="E1669" s="249" t="s">
        <v>4147</v>
      </c>
      <c r="F1669" s="249" t="s">
        <v>1009</v>
      </c>
      <c r="G1669" s="297" t="s">
        <v>707</v>
      </c>
      <c r="H1669" s="250">
        <v>0</v>
      </c>
      <c r="I1669" s="250"/>
      <c r="J1669" s="250">
        <v>0</v>
      </c>
      <c r="K1669" s="250"/>
      <c r="L1669" s="250">
        <v>0</v>
      </c>
      <c r="M1669" s="251" t="str">
        <f t="shared" si="75"/>
        <v>NA</v>
      </c>
      <c r="N1669" s="251" t="str">
        <f t="shared" si="76"/>
        <v>NA</v>
      </c>
      <c r="O1669" s="250">
        <v>0</v>
      </c>
      <c r="P1669" s="251" t="str">
        <f t="shared" si="77"/>
        <v>NA</v>
      </c>
      <c r="Q1669" s="298" t="s">
        <v>848</v>
      </c>
      <c r="R1669" s="299" t="s">
        <v>849</v>
      </c>
      <c r="S1669" s="299" t="s">
        <v>832</v>
      </c>
      <c r="T1669" s="299" t="s">
        <v>832</v>
      </c>
      <c r="U1669" s="299" t="s">
        <v>832</v>
      </c>
      <c r="V1669" s="299" t="s">
        <v>832</v>
      </c>
      <c r="W1669" s="299" t="s">
        <v>832</v>
      </c>
      <c r="X1669" s="299" t="s">
        <v>832</v>
      </c>
      <c r="Y1669" s="257"/>
    </row>
    <row r="1670" spans="1:25" ht="12.75" customHeight="1" x14ac:dyDescent="0.2">
      <c r="A1670" s="229" t="s">
        <v>705</v>
      </c>
      <c r="B1670" s="247"/>
      <c r="C1670" s="280">
        <v>1657</v>
      </c>
      <c r="D1670" s="249" t="s">
        <v>4148</v>
      </c>
      <c r="E1670" s="249" t="s">
        <v>4149</v>
      </c>
      <c r="F1670" s="249" t="s">
        <v>928</v>
      </c>
      <c r="G1670" s="297" t="s">
        <v>707</v>
      </c>
      <c r="H1670" s="250">
        <v>0</v>
      </c>
      <c r="I1670" s="250"/>
      <c r="J1670" s="250">
        <v>0</v>
      </c>
      <c r="K1670" s="250"/>
      <c r="L1670" s="250">
        <v>0</v>
      </c>
      <c r="M1670" s="251" t="str">
        <f t="shared" si="75"/>
        <v>NA</v>
      </c>
      <c r="N1670" s="251" t="str">
        <f t="shared" si="76"/>
        <v>NA</v>
      </c>
      <c r="O1670" s="250">
        <v>0</v>
      </c>
      <c r="P1670" s="251" t="str">
        <f t="shared" si="77"/>
        <v>NA</v>
      </c>
      <c r="Q1670" s="298" t="s">
        <v>848</v>
      </c>
      <c r="R1670" s="299" t="s">
        <v>849</v>
      </c>
      <c r="S1670" s="299" t="s">
        <v>832</v>
      </c>
      <c r="T1670" s="299" t="s">
        <v>832</v>
      </c>
      <c r="U1670" s="299" t="s">
        <v>832</v>
      </c>
      <c r="V1670" s="299" t="s">
        <v>832</v>
      </c>
      <c r="W1670" s="299" t="s">
        <v>832</v>
      </c>
      <c r="X1670" s="299" t="s">
        <v>832</v>
      </c>
      <c r="Y1670" s="257"/>
    </row>
    <row r="1671" spans="1:25" ht="12.75" customHeight="1" x14ac:dyDescent="0.2">
      <c r="A1671" s="229" t="s">
        <v>705</v>
      </c>
      <c r="B1671" s="247"/>
      <c r="C1671" s="280">
        <v>1658</v>
      </c>
      <c r="D1671" s="249" t="s">
        <v>4150</v>
      </c>
      <c r="E1671" s="249" t="s">
        <v>4151</v>
      </c>
      <c r="F1671" s="249" t="s">
        <v>812</v>
      </c>
      <c r="G1671" s="281" t="s">
        <v>813</v>
      </c>
      <c r="H1671" s="250">
        <v>18530.189999999999</v>
      </c>
      <c r="I1671" s="250"/>
      <c r="J1671" s="250">
        <v>17750.891499999998</v>
      </c>
      <c r="K1671" s="250"/>
      <c r="L1671" s="250">
        <v>54634.83</v>
      </c>
      <c r="M1671" s="251">
        <f t="shared" si="75"/>
        <v>4.2055613029332181E-2</v>
      </c>
      <c r="N1671" s="251">
        <f t="shared" si="76"/>
        <v>2.0778640047459032</v>
      </c>
      <c r="O1671" s="250">
        <v>56957.02</v>
      </c>
      <c r="P1671" s="251">
        <f t="shared" si="77"/>
        <v>4.2503838668483E-2</v>
      </c>
      <c r="Q1671" s="251" t="s">
        <v>805</v>
      </c>
      <c r="R1671" s="258"/>
      <c r="S1671" s="258" t="s">
        <v>806</v>
      </c>
      <c r="T1671" s="258" t="s">
        <v>807</v>
      </c>
      <c r="U1671" s="282" t="s">
        <v>823</v>
      </c>
      <c r="V1671" s="285">
        <v>819</v>
      </c>
      <c r="W1671" s="286" t="s">
        <v>816</v>
      </c>
      <c r="X1671" s="286" t="s">
        <v>824</v>
      </c>
      <c r="Y1671" s="257"/>
    </row>
    <row r="1672" spans="1:25" ht="12.75" customHeight="1" x14ac:dyDescent="0.2">
      <c r="A1672" s="229" t="s">
        <v>705</v>
      </c>
      <c r="B1672" s="247"/>
      <c r="C1672" s="280">
        <v>1659</v>
      </c>
      <c r="D1672" s="249" t="s">
        <v>4152</v>
      </c>
      <c r="E1672" s="249" t="s">
        <v>4153</v>
      </c>
      <c r="F1672" s="249" t="s">
        <v>1046</v>
      </c>
      <c r="G1672" s="281" t="s">
        <v>813</v>
      </c>
      <c r="H1672" s="250">
        <v>51565.130000000005</v>
      </c>
      <c r="I1672" s="250"/>
      <c r="J1672" s="250">
        <v>49132.314700000003</v>
      </c>
      <c r="K1672" s="250"/>
      <c r="L1672" s="250">
        <v>38394.560000000012</v>
      </c>
      <c r="M1672" s="251">
        <f t="shared" si="75"/>
        <v>4.7179466046144009E-2</v>
      </c>
      <c r="N1672" s="251">
        <f t="shared" si="76"/>
        <v>0.21854770664814596</v>
      </c>
      <c r="O1672" s="250">
        <v>39463.99</v>
      </c>
      <c r="P1672" s="251">
        <f t="shared" si="77"/>
        <v>2.7853685522115253E-2</v>
      </c>
      <c r="Q1672" s="251" t="s">
        <v>805</v>
      </c>
      <c r="R1672" s="258"/>
      <c r="S1672" s="258" t="s">
        <v>904</v>
      </c>
      <c r="T1672" s="258" t="s">
        <v>807</v>
      </c>
      <c r="U1672" s="282" t="s">
        <v>814</v>
      </c>
      <c r="V1672" s="285">
        <v>106</v>
      </c>
      <c r="W1672" s="286" t="s">
        <v>824</v>
      </c>
      <c r="X1672" s="286" t="s">
        <v>824</v>
      </c>
      <c r="Y1672" s="257"/>
    </row>
    <row r="1673" spans="1:25" ht="12.75" customHeight="1" x14ac:dyDescent="0.2">
      <c r="A1673" s="229" t="s">
        <v>705</v>
      </c>
      <c r="B1673" s="247"/>
      <c r="C1673" s="280">
        <v>1660</v>
      </c>
      <c r="D1673" s="249" t="s">
        <v>4154</v>
      </c>
      <c r="E1673" s="249" t="s">
        <v>4155</v>
      </c>
      <c r="F1673" s="249" t="s">
        <v>858</v>
      </c>
      <c r="G1673" s="281" t="s">
        <v>813</v>
      </c>
      <c r="H1673" s="250">
        <v>50849.43</v>
      </c>
      <c r="I1673" s="250"/>
      <c r="J1673" s="250">
        <v>69419.687399999995</v>
      </c>
      <c r="K1673" s="250"/>
      <c r="L1673" s="250">
        <v>123339.98999999999</v>
      </c>
      <c r="M1673" s="251">
        <f t="shared" si="75"/>
        <v>0.36520089605724182</v>
      </c>
      <c r="N1673" s="251">
        <f t="shared" si="76"/>
        <v>0.77672926254058583</v>
      </c>
      <c r="O1673" s="250">
        <v>129842.84</v>
      </c>
      <c r="P1673" s="251">
        <f t="shared" si="77"/>
        <v>5.2722965195635303E-2</v>
      </c>
      <c r="Q1673" s="251" t="s">
        <v>805</v>
      </c>
      <c r="R1673" s="258"/>
      <c r="S1673" s="258" t="s">
        <v>806</v>
      </c>
      <c r="T1673" s="258" t="s">
        <v>807</v>
      </c>
      <c r="U1673" s="282" t="s">
        <v>823</v>
      </c>
      <c r="V1673" s="285">
        <v>819</v>
      </c>
      <c r="W1673" s="286" t="s">
        <v>816</v>
      </c>
      <c r="X1673" s="286" t="s">
        <v>816</v>
      </c>
      <c r="Y1673" s="257"/>
    </row>
    <row r="1674" spans="1:25" ht="12.75" customHeight="1" x14ac:dyDescent="0.2">
      <c r="A1674" s="229" t="s">
        <v>705</v>
      </c>
      <c r="B1674" s="247"/>
      <c r="C1674" s="280">
        <v>1661</v>
      </c>
      <c r="D1674" s="249" t="s">
        <v>4156</v>
      </c>
      <c r="E1674" s="249" t="s">
        <v>4157</v>
      </c>
      <c r="F1674" s="249" t="s">
        <v>819</v>
      </c>
      <c r="G1674" s="281" t="s">
        <v>813</v>
      </c>
      <c r="H1674" s="250">
        <v>0</v>
      </c>
      <c r="I1674" s="250"/>
      <c r="J1674" s="250">
        <v>0</v>
      </c>
      <c r="K1674" s="250"/>
      <c r="L1674" s="250">
        <v>23519.61</v>
      </c>
      <c r="M1674" s="251" t="str">
        <f t="shared" si="75"/>
        <v>NA</v>
      </c>
      <c r="N1674" s="251" t="str">
        <f t="shared" si="76"/>
        <v>NA</v>
      </c>
      <c r="O1674" s="250">
        <v>25060.720000000001</v>
      </c>
      <c r="P1674" s="251">
        <f t="shared" si="77"/>
        <v>6.5524470856447053E-2</v>
      </c>
      <c r="Q1674" s="251" t="s">
        <v>805</v>
      </c>
      <c r="R1674" s="258"/>
      <c r="S1674" s="299" t="s">
        <v>809</v>
      </c>
      <c r="T1674" s="258" t="s">
        <v>807</v>
      </c>
      <c r="U1674" s="282" t="s">
        <v>814</v>
      </c>
      <c r="V1674" s="283" t="s">
        <v>809</v>
      </c>
      <c r="W1674" s="284" t="s">
        <v>809</v>
      </c>
      <c r="X1674" s="284" t="s">
        <v>809</v>
      </c>
      <c r="Y1674" s="257"/>
    </row>
    <row r="1675" spans="1:25" ht="12.75" customHeight="1" x14ac:dyDescent="0.2">
      <c r="A1675" s="229" t="s">
        <v>705</v>
      </c>
      <c r="B1675" s="247"/>
      <c r="C1675" s="280">
        <v>1662</v>
      </c>
      <c r="D1675" s="249" t="s">
        <v>4158</v>
      </c>
      <c r="E1675" s="249" t="s">
        <v>4159</v>
      </c>
      <c r="F1675" s="249" t="s">
        <v>1198</v>
      </c>
      <c r="G1675" s="297" t="s">
        <v>707</v>
      </c>
      <c r="H1675" s="250">
        <v>0</v>
      </c>
      <c r="I1675" s="250"/>
      <c r="J1675" s="250">
        <v>0</v>
      </c>
      <c r="K1675" s="250"/>
      <c r="L1675" s="250">
        <v>0</v>
      </c>
      <c r="M1675" s="251" t="str">
        <f t="shared" si="75"/>
        <v>NA</v>
      </c>
      <c r="N1675" s="251" t="str">
        <f t="shared" si="76"/>
        <v>NA</v>
      </c>
      <c r="O1675" s="250">
        <v>0</v>
      </c>
      <c r="P1675" s="251" t="str">
        <f t="shared" si="77"/>
        <v>NA</v>
      </c>
      <c r="Q1675" s="298" t="s">
        <v>848</v>
      </c>
      <c r="R1675" s="299" t="s">
        <v>849</v>
      </c>
      <c r="S1675" s="299" t="s">
        <v>809</v>
      </c>
      <c r="T1675" s="299" t="s">
        <v>809</v>
      </c>
      <c r="U1675" s="299" t="s">
        <v>832</v>
      </c>
      <c r="V1675" s="283" t="s">
        <v>809</v>
      </c>
      <c r="W1675" s="284" t="s">
        <v>809</v>
      </c>
      <c r="X1675" s="284" t="s">
        <v>809</v>
      </c>
      <c r="Y1675" s="257"/>
    </row>
    <row r="1676" spans="1:25" ht="12.75" customHeight="1" x14ac:dyDescent="0.2">
      <c r="A1676" s="229" t="s">
        <v>705</v>
      </c>
      <c r="B1676" s="247"/>
      <c r="C1676" s="280">
        <v>1663</v>
      </c>
      <c r="D1676" s="249" t="s">
        <v>4160</v>
      </c>
      <c r="E1676" s="249" t="s">
        <v>4159</v>
      </c>
      <c r="F1676" s="249" t="s">
        <v>1064</v>
      </c>
      <c r="G1676" s="281" t="s">
        <v>813</v>
      </c>
      <c r="H1676" s="250">
        <v>33564.75</v>
      </c>
      <c r="I1676" s="250"/>
      <c r="J1676" s="250">
        <v>16653.539400000001</v>
      </c>
      <c r="K1676" s="250"/>
      <c r="L1676" s="250">
        <v>34388.080000000002</v>
      </c>
      <c r="M1676" s="251">
        <f t="shared" si="75"/>
        <v>0.50383841977074162</v>
      </c>
      <c r="N1676" s="251">
        <f t="shared" si="76"/>
        <v>1.0649111983966604</v>
      </c>
      <c r="O1676" s="250">
        <v>35686.75</v>
      </c>
      <c r="P1676" s="251">
        <f t="shared" si="77"/>
        <v>3.7765120937254947E-2</v>
      </c>
      <c r="Q1676" s="251" t="s">
        <v>805</v>
      </c>
      <c r="R1676" s="258"/>
      <c r="S1676" s="258" t="s">
        <v>806</v>
      </c>
      <c r="T1676" s="258" t="s">
        <v>807</v>
      </c>
      <c r="U1676" s="282" t="s">
        <v>823</v>
      </c>
      <c r="V1676" s="285">
        <v>824</v>
      </c>
      <c r="W1676" s="286" t="s">
        <v>816</v>
      </c>
      <c r="X1676" s="286" t="s">
        <v>824</v>
      </c>
      <c r="Y1676" s="257"/>
    </row>
    <row r="1677" spans="1:25" ht="12.75" customHeight="1" x14ac:dyDescent="0.2">
      <c r="A1677" s="229" t="s">
        <v>705</v>
      </c>
      <c r="B1677" s="247"/>
      <c r="C1677" s="280">
        <v>1664</v>
      </c>
      <c r="D1677" s="249" t="s">
        <v>4161</v>
      </c>
      <c r="E1677" s="249" t="s">
        <v>4162</v>
      </c>
      <c r="F1677" s="249" t="s">
        <v>1198</v>
      </c>
      <c r="G1677" s="297" t="s">
        <v>707</v>
      </c>
      <c r="H1677" s="250">
        <v>0</v>
      </c>
      <c r="I1677" s="250"/>
      <c r="J1677" s="250">
        <v>0</v>
      </c>
      <c r="K1677" s="250"/>
      <c r="L1677" s="250">
        <v>0</v>
      </c>
      <c r="M1677" s="251" t="str">
        <f t="shared" si="75"/>
        <v>NA</v>
      </c>
      <c r="N1677" s="251" t="str">
        <f t="shared" si="76"/>
        <v>NA</v>
      </c>
      <c r="O1677" s="250">
        <v>0</v>
      </c>
      <c r="P1677" s="251" t="str">
        <f t="shared" si="77"/>
        <v>NA</v>
      </c>
      <c r="Q1677" s="298" t="s">
        <v>848</v>
      </c>
      <c r="R1677" s="299" t="s">
        <v>849</v>
      </c>
      <c r="S1677" s="299" t="s">
        <v>809</v>
      </c>
      <c r="T1677" s="299" t="s">
        <v>809</v>
      </c>
      <c r="U1677" s="299" t="s">
        <v>832</v>
      </c>
      <c r="V1677" s="283" t="s">
        <v>809</v>
      </c>
      <c r="W1677" s="284" t="s">
        <v>809</v>
      </c>
      <c r="X1677" s="284" t="s">
        <v>809</v>
      </c>
      <c r="Y1677" s="257"/>
    </row>
    <row r="1678" spans="1:25" ht="12.75" customHeight="1" x14ac:dyDescent="0.2">
      <c r="A1678" s="229" t="s">
        <v>705</v>
      </c>
      <c r="B1678" s="247"/>
      <c r="C1678" s="280">
        <v>1665</v>
      </c>
      <c r="D1678" s="249" t="s">
        <v>4163</v>
      </c>
      <c r="E1678" s="249" t="s">
        <v>4164</v>
      </c>
      <c r="F1678" s="249" t="s">
        <v>1002</v>
      </c>
      <c r="G1678" s="297" t="s">
        <v>707</v>
      </c>
      <c r="H1678" s="250">
        <v>0</v>
      </c>
      <c r="I1678" s="250"/>
      <c r="J1678" s="250">
        <v>0</v>
      </c>
      <c r="K1678" s="250"/>
      <c r="L1678" s="250">
        <v>0</v>
      </c>
      <c r="M1678" s="251" t="str">
        <f t="shared" ref="M1678:M1741" si="78">IF(H1678&gt;0,ABS((J1678-H1678)/H1678),"NA")</f>
        <v>NA</v>
      </c>
      <c r="N1678" s="251" t="str">
        <f t="shared" ref="N1678:N1741" si="79">IF(J1678&gt;0,ABS((L1678-J1678)/J1678),"NA")</f>
        <v>NA</v>
      </c>
      <c r="O1678" s="250">
        <v>0</v>
      </c>
      <c r="P1678" s="251" t="str">
        <f t="shared" ref="P1678:P1741" si="80">IF(L1678&gt;0,ABS((O1678-L1678)/L1678),"NA")</f>
        <v>NA</v>
      </c>
      <c r="Q1678" s="298" t="s">
        <v>848</v>
      </c>
      <c r="R1678" s="299" t="s">
        <v>849</v>
      </c>
      <c r="S1678" s="258" t="s">
        <v>806</v>
      </c>
      <c r="T1678" s="299" t="s">
        <v>809</v>
      </c>
      <c r="U1678" s="299" t="s">
        <v>832</v>
      </c>
      <c r="V1678" s="299" t="s">
        <v>832</v>
      </c>
      <c r="W1678" s="299" t="s">
        <v>832</v>
      </c>
      <c r="X1678" s="299" t="s">
        <v>832</v>
      </c>
      <c r="Y1678" s="257"/>
    </row>
    <row r="1679" spans="1:25" ht="12.75" customHeight="1" x14ac:dyDescent="0.2">
      <c r="A1679" s="229" t="s">
        <v>705</v>
      </c>
      <c r="B1679" s="247"/>
      <c r="C1679" s="328">
        <v>1666</v>
      </c>
      <c r="D1679" s="329" t="s">
        <v>4165</v>
      </c>
      <c r="E1679" s="329" t="s">
        <v>4166</v>
      </c>
      <c r="F1679" s="329" t="s">
        <v>931</v>
      </c>
      <c r="G1679" s="330" t="s">
        <v>707</v>
      </c>
      <c r="H1679" s="331">
        <v>0</v>
      </c>
      <c r="I1679" s="331"/>
      <c r="J1679" s="331">
        <v>0</v>
      </c>
      <c r="K1679" s="331"/>
      <c r="L1679" s="331">
        <v>0</v>
      </c>
      <c r="M1679" s="332" t="str">
        <f t="shared" si="78"/>
        <v>NA</v>
      </c>
      <c r="N1679" s="332" t="str">
        <f t="shared" si="79"/>
        <v>NA</v>
      </c>
      <c r="O1679" s="331">
        <v>0</v>
      </c>
      <c r="P1679" s="332" t="str">
        <f t="shared" si="80"/>
        <v>NA</v>
      </c>
      <c r="Q1679" s="332" t="s">
        <v>707</v>
      </c>
      <c r="R1679" s="333" t="s">
        <v>2350</v>
      </c>
      <c r="S1679" s="334" t="s">
        <v>809</v>
      </c>
      <c r="T1679" s="334" t="s">
        <v>809</v>
      </c>
      <c r="U1679" s="334" t="s">
        <v>832</v>
      </c>
      <c r="V1679" s="335" t="s">
        <v>809</v>
      </c>
      <c r="W1679" s="336" t="s">
        <v>809</v>
      </c>
      <c r="X1679" s="336" t="s">
        <v>809</v>
      </c>
      <c r="Y1679" s="257"/>
    </row>
    <row r="1680" spans="1:25" ht="12.75" customHeight="1" x14ac:dyDescent="0.2">
      <c r="A1680" s="229" t="s">
        <v>705</v>
      </c>
      <c r="B1680" s="247"/>
      <c r="C1680" s="280">
        <v>1667</v>
      </c>
      <c r="D1680" s="249" t="s">
        <v>4167</v>
      </c>
      <c r="E1680" s="249" t="s">
        <v>4168</v>
      </c>
      <c r="F1680" s="249" t="s">
        <v>822</v>
      </c>
      <c r="G1680" s="281" t="s">
        <v>813</v>
      </c>
      <c r="H1680" s="250">
        <v>91636.419999999984</v>
      </c>
      <c r="I1680" s="250"/>
      <c r="J1680" s="250">
        <v>87782.555099999998</v>
      </c>
      <c r="K1680" s="250"/>
      <c r="L1680" s="250">
        <v>91637.42</v>
      </c>
      <c r="M1680" s="251">
        <f t="shared" si="78"/>
        <v>4.2056039509181901E-2</v>
      </c>
      <c r="N1680" s="251">
        <f t="shared" si="79"/>
        <v>4.3913792388574485E-2</v>
      </c>
      <c r="O1680" s="250">
        <v>109818.20999999999</v>
      </c>
      <c r="P1680" s="251">
        <f t="shared" si="80"/>
        <v>0.19839919107281714</v>
      </c>
      <c r="Q1680" s="251" t="s">
        <v>805</v>
      </c>
      <c r="R1680" s="258"/>
      <c r="S1680" s="258" t="s">
        <v>806</v>
      </c>
      <c r="T1680" s="299" t="s">
        <v>809</v>
      </c>
      <c r="U1680" s="282" t="s">
        <v>823</v>
      </c>
      <c r="V1680" s="285">
        <v>824</v>
      </c>
      <c r="W1680" s="286" t="s">
        <v>912</v>
      </c>
      <c r="X1680" s="286" t="s">
        <v>815</v>
      </c>
      <c r="Y1680" s="257"/>
    </row>
    <row r="1681" spans="1:25" ht="12.75" customHeight="1" x14ac:dyDescent="0.2">
      <c r="A1681" s="229" t="s">
        <v>705</v>
      </c>
      <c r="B1681" s="247"/>
      <c r="C1681" s="280">
        <v>1668</v>
      </c>
      <c r="D1681" s="249" t="s">
        <v>4169</v>
      </c>
      <c r="E1681" s="249" t="s">
        <v>4170</v>
      </c>
      <c r="F1681" s="249" t="s">
        <v>822</v>
      </c>
      <c r="G1681" s="281" t="s">
        <v>813</v>
      </c>
      <c r="H1681" s="250">
        <v>465602.03</v>
      </c>
      <c r="I1681" s="250"/>
      <c r="J1681" s="250">
        <v>397412.22159999999</v>
      </c>
      <c r="K1681" s="250"/>
      <c r="L1681" s="250">
        <v>146683.07</v>
      </c>
      <c r="M1681" s="251">
        <f t="shared" si="78"/>
        <v>0.14645513551562486</v>
      </c>
      <c r="N1681" s="251">
        <f t="shared" si="79"/>
        <v>0.63090448147405431</v>
      </c>
      <c r="O1681" s="250">
        <v>156191.79</v>
      </c>
      <c r="P1681" s="251">
        <f t="shared" si="80"/>
        <v>6.4824931738884387E-2</v>
      </c>
      <c r="Q1681" s="251" t="s">
        <v>805</v>
      </c>
      <c r="R1681" s="258"/>
      <c r="S1681" s="258" t="s">
        <v>806</v>
      </c>
      <c r="T1681" s="258" t="s">
        <v>807</v>
      </c>
      <c r="U1681" s="282" t="s">
        <v>823</v>
      </c>
      <c r="V1681" s="285">
        <v>824</v>
      </c>
      <c r="W1681" s="286" t="s">
        <v>816</v>
      </c>
      <c r="X1681" s="286" t="s">
        <v>824</v>
      </c>
      <c r="Y1681" s="257"/>
    </row>
    <row r="1682" spans="1:25" ht="12.75" customHeight="1" x14ac:dyDescent="0.2">
      <c r="A1682" s="229" t="s">
        <v>705</v>
      </c>
      <c r="B1682" s="247"/>
      <c r="C1682" s="280">
        <v>1669</v>
      </c>
      <c r="D1682" s="249" t="s">
        <v>4171</v>
      </c>
      <c r="E1682" s="249" t="s">
        <v>4172</v>
      </c>
      <c r="F1682" s="249" t="s">
        <v>877</v>
      </c>
      <c r="G1682" s="281" t="s">
        <v>813</v>
      </c>
      <c r="H1682" s="250">
        <v>22452.26</v>
      </c>
      <c r="I1682" s="250"/>
      <c r="J1682" s="250">
        <v>36075.337899999999</v>
      </c>
      <c r="K1682" s="250"/>
      <c r="L1682" s="250">
        <v>28783.18</v>
      </c>
      <c r="M1682" s="251">
        <f t="shared" si="78"/>
        <v>0.60675753354005346</v>
      </c>
      <c r="N1682" s="251">
        <f t="shared" si="79"/>
        <v>0.20213692579162226</v>
      </c>
      <c r="O1682" s="250">
        <v>29621.97</v>
      </c>
      <c r="P1682" s="251">
        <f t="shared" si="80"/>
        <v>2.9141672323905868E-2</v>
      </c>
      <c r="Q1682" s="251" t="s">
        <v>805</v>
      </c>
      <c r="R1682" s="258"/>
      <c r="S1682" s="258" t="s">
        <v>806</v>
      </c>
      <c r="T1682" s="258" t="s">
        <v>807</v>
      </c>
      <c r="U1682" s="282" t="s">
        <v>823</v>
      </c>
      <c r="V1682" s="285">
        <v>824</v>
      </c>
      <c r="W1682" s="286" t="s">
        <v>815</v>
      </c>
      <c r="X1682" s="286" t="s">
        <v>816</v>
      </c>
      <c r="Y1682" s="257"/>
    </row>
    <row r="1683" spans="1:25" ht="12.75" customHeight="1" x14ac:dyDescent="0.2">
      <c r="A1683" s="229" t="s">
        <v>705</v>
      </c>
      <c r="B1683" s="247"/>
      <c r="C1683" s="280">
        <v>1670</v>
      </c>
      <c r="D1683" s="249" t="s">
        <v>4173</v>
      </c>
      <c r="E1683" s="249" t="s">
        <v>4174</v>
      </c>
      <c r="F1683" s="249" t="s">
        <v>2512</v>
      </c>
      <c r="G1683" s="297" t="s">
        <v>707</v>
      </c>
      <c r="H1683" s="250">
        <v>0</v>
      </c>
      <c r="I1683" s="250"/>
      <c r="J1683" s="250">
        <v>0</v>
      </c>
      <c r="K1683" s="250"/>
      <c r="L1683" s="250">
        <v>0</v>
      </c>
      <c r="M1683" s="251" t="str">
        <f t="shared" si="78"/>
        <v>NA</v>
      </c>
      <c r="N1683" s="251" t="str">
        <f t="shared" si="79"/>
        <v>NA</v>
      </c>
      <c r="O1683" s="250">
        <v>0</v>
      </c>
      <c r="P1683" s="251" t="str">
        <f t="shared" si="80"/>
        <v>NA</v>
      </c>
      <c r="Q1683" s="298" t="s">
        <v>848</v>
      </c>
      <c r="R1683" s="299" t="s">
        <v>849</v>
      </c>
      <c r="S1683" s="299" t="s">
        <v>832</v>
      </c>
      <c r="T1683" s="299" t="s">
        <v>832</v>
      </c>
      <c r="U1683" s="299" t="s">
        <v>832</v>
      </c>
      <c r="V1683" s="299" t="s">
        <v>832</v>
      </c>
      <c r="W1683" s="299" t="s">
        <v>832</v>
      </c>
      <c r="X1683" s="299" t="s">
        <v>832</v>
      </c>
      <c r="Y1683" s="257"/>
    </row>
    <row r="1684" spans="1:25" ht="12.75" customHeight="1" x14ac:dyDescent="0.2">
      <c r="A1684" s="229" t="s">
        <v>705</v>
      </c>
      <c r="B1684" s="247"/>
      <c r="C1684" s="280">
        <v>1671</v>
      </c>
      <c r="D1684" s="249" t="s">
        <v>4175</v>
      </c>
      <c r="E1684" s="249" t="s">
        <v>4176</v>
      </c>
      <c r="F1684" s="249" t="s">
        <v>858</v>
      </c>
      <c r="G1684" s="281" t="s">
        <v>813</v>
      </c>
      <c r="H1684" s="250">
        <v>65403.770000000004</v>
      </c>
      <c r="I1684" s="250"/>
      <c r="J1684" s="250">
        <v>42003.6777</v>
      </c>
      <c r="K1684" s="250"/>
      <c r="L1684" s="250">
        <v>62935.35</v>
      </c>
      <c r="M1684" s="251">
        <f t="shared" si="78"/>
        <v>0.3577789521918997</v>
      </c>
      <c r="N1684" s="251">
        <f t="shared" si="79"/>
        <v>0.49832951413204463</v>
      </c>
      <c r="O1684" s="250">
        <v>64758.430000000008</v>
      </c>
      <c r="P1684" s="251">
        <f t="shared" si="80"/>
        <v>2.8967503954454993E-2</v>
      </c>
      <c r="Q1684" s="251" t="s">
        <v>805</v>
      </c>
      <c r="R1684" s="258"/>
      <c r="S1684" s="258" t="s">
        <v>806</v>
      </c>
      <c r="T1684" s="258" t="s">
        <v>807</v>
      </c>
      <c r="U1684" s="282" t="s">
        <v>823</v>
      </c>
      <c r="V1684" s="285">
        <v>819</v>
      </c>
      <c r="W1684" s="286" t="s">
        <v>816</v>
      </c>
      <c r="X1684" s="286" t="s">
        <v>816</v>
      </c>
      <c r="Y1684" s="257"/>
    </row>
    <row r="1685" spans="1:25" ht="12.75" customHeight="1" x14ac:dyDescent="0.2">
      <c r="A1685" s="229" t="s">
        <v>705</v>
      </c>
      <c r="B1685" s="247"/>
      <c r="C1685" s="280">
        <v>1672</v>
      </c>
      <c r="D1685" s="249" t="s">
        <v>4177</v>
      </c>
      <c r="E1685" s="249" t="s">
        <v>4178</v>
      </c>
      <c r="F1685" s="249" t="s">
        <v>877</v>
      </c>
      <c r="G1685" s="281" t="s">
        <v>813</v>
      </c>
      <c r="H1685" s="250">
        <v>61239.919999999991</v>
      </c>
      <c r="I1685" s="250"/>
      <c r="J1685" s="250">
        <v>65404.95429999999</v>
      </c>
      <c r="K1685" s="250"/>
      <c r="L1685" s="250">
        <v>70895.81</v>
      </c>
      <c r="M1685" s="251">
        <f t="shared" si="78"/>
        <v>6.8011752791316507E-2</v>
      </c>
      <c r="N1685" s="251">
        <f t="shared" si="79"/>
        <v>8.3951678565732268E-2</v>
      </c>
      <c r="O1685" s="250">
        <v>73720.59</v>
      </c>
      <c r="P1685" s="251">
        <f t="shared" si="80"/>
        <v>3.984410362192066E-2</v>
      </c>
      <c r="Q1685" s="251" t="s">
        <v>805</v>
      </c>
      <c r="R1685" s="258"/>
      <c r="S1685" s="258" t="s">
        <v>806</v>
      </c>
      <c r="T1685" s="258" t="s">
        <v>807</v>
      </c>
      <c r="U1685" s="282" t="s">
        <v>823</v>
      </c>
      <c r="V1685" s="285">
        <v>824</v>
      </c>
      <c r="W1685" s="286" t="s">
        <v>816</v>
      </c>
      <c r="X1685" s="286" t="s">
        <v>824</v>
      </c>
      <c r="Y1685" s="257"/>
    </row>
    <row r="1686" spans="1:25" ht="12.75" customHeight="1" x14ac:dyDescent="0.2">
      <c r="A1686" s="229" t="s">
        <v>705</v>
      </c>
      <c r="B1686" s="247"/>
      <c r="C1686" s="280">
        <v>1673</v>
      </c>
      <c r="D1686" s="249" t="s">
        <v>4179</v>
      </c>
      <c r="E1686" s="249" t="s">
        <v>4178</v>
      </c>
      <c r="F1686" s="249" t="s">
        <v>943</v>
      </c>
      <c r="G1686" s="297" t="s">
        <v>707</v>
      </c>
      <c r="H1686" s="250">
        <v>0</v>
      </c>
      <c r="I1686" s="250"/>
      <c r="J1686" s="250">
        <v>0</v>
      </c>
      <c r="K1686" s="250"/>
      <c r="L1686" s="250">
        <v>0</v>
      </c>
      <c r="M1686" s="251" t="str">
        <f t="shared" si="78"/>
        <v>NA</v>
      </c>
      <c r="N1686" s="251" t="str">
        <f t="shared" si="79"/>
        <v>NA</v>
      </c>
      <c r="O1686" s="250">
        <v>0</v>
      </c>
      <c r="P1686" s="251" t="str">
        <f t="shared" si="80"/>
        <v>NA</v>
      </c>
      <c r="Q1686" s="298" t="s">
        <v>848</v>
      </c>
      <c r="R1686" s="299" t="s">
        <v>849</v>
      </c>
      <c r="S1686" s="299" t="s">
        <v>832</v>
      </c>
      <c r="T1686" s="299" t="s">
        <v>832</v>
      </c>
      <c r="U1686" s="299" t="s">
        <v>832</v>
      </c>
      <c r="V1686" s="285">
        <v>928</v>
      </c>
      <c r="W1686" s="286" t="s">
        <v>815</v>
      </c>
      <c r="X1686" s="286" t="s">
        <v>816</v>
      </c>
      <c r="Y1686" s="257"/>
    </row>
    <row r="1687" spans="1:25" ht="12.75" customHeight="1" x14ac:dyDescent="0.2">
      <c r="A1687" s="229" t="s">
        <v>705</v>
      </c>
      <c r="B1687" s="247"/>
      <c r="C1687" s="280">
        <v>1674</v>
      </c>
      <c r="D1687" s="249" t="s">
        <v>4180</v>
      </c>
      <c r="E1687" s="249" t="s">
        <v>4181</v>
      </c>
      <c r="F1687" s="249" t="s">
        <v>937</v>
      </c>
      <c r="G1687" s="281" t="s">
        <v>813</v>
      </c>
      <c r="H1687" s="250">
        <v>51112.2</v>
      </c>
      <c r="I1687" s="250"/>
      <c r="J1687" s="250">
        <v>61253.853000000003</v>
      </c>
      <c r="K1687" s="250"/>
      <c r="L1687" s="250">
        <v>67340.67</v>
      </c>
      <c r="M1687" s="251">
        <f t="shared" si="78"/>
        <v>0.1984194184558678</v>
      </c>
      <c r="N1687" s="251">
        <f t="shared" si="79"/>
        <v>9.9370353078034046E-2</v>
      </c>
      <c r="O1687" s="250">
        <v>72277.78</v>
      </c>
      <c r="P1687" s="251">
        <f t="shared" si="80"/>
        <v>7.3315427363582819E-2</v>
      </c>
      <c r="Q1687" s="251" t="s">
        <v>805</v>
      </c>
      <c r="R1687" s="258"/>
      <c r="S1687" s="258" t="s">
        <v>806</v>
      </c>
      <c r="T1687" s="258" t="s">
        <v>807</v>
      </c>
      <c r="U1687" s="282" t="s">
        <v>814</v>
      </c>
      <c r="V1687" s="283" t="s">
        <v>809</v>
      </c>
      <c r="W1687" s="284" t="s">
        <v>809</v>
      </c>
      <c r="X1687" s="284" t="s">
        <v>809</v>
      </c>
      <c r="Y1687" s="257"/>
    </row>
    <row r="1688" spans="1:25" ht="12.75" customHeight="1" x14ac:dyDescent="0.2">
      <c r="A1688" s="229" t="s">
        <v>705</v>
      </c>
      <c r="B1688" s="247"/>
      <c r="C1688" s="280">
        <v>1675</v>
      </c>
      <c r="D1688" s="249" t="s">
        <v>4182</v>
      </c>
      <c r="E1688" s="249" t="s">
        <v>4183</v>
      </c>
      <c r="F1688" s="249" t="s">
        <v>883</v>
      </c>
      <c r="G1688" s="297" t="s">
        <v>707</v>
      </c>
      <c r="H1688" s="250">
        <v>0</v>
      </c>
      <c r="I1688" s="250"/>
      <c r="J1688" s="250">
        <v>0</v>
      </c>
      <c r="K1688" s="250"/>
      <c r="L1688" s="250">
        <v>0</v>
      </c>
      <c r="M1688" s="251" t="str">
        <f t="shared" si="78"/>
        <v>NA</v>
      </c>
      <c r="N1688" s="251" t="str">
        <f t="shared" si="79"/>
        <v>NA</v>
      </c>
      <c r="O1688" s="250">
        <v>0</v>
      </c>
      <c r="P1688" s="251" t="str">
        <f t="shared" si="80"/>
        <v>NA</v>
      </c>
      <c r="Q1688" s="298" t="s">
        <v>848</v>
      </c>
      <c r="R1688" s="299" t="s">
        <v>849</v>
      </c>
      <c r="S1688" s="299" t="s">
        <v>832</v>
      </c>
      <c r="T1688" s="299" t="s">
        <v>832</v>
      </c>
      <c r="U1688" s="299" t="s">
        <v>832</v>
      </c>
      <c r="V1688" s="299" t="s">
        <v>832</v>
      </c>
      <c r="W1688" s="299" t="s">
        <v>832</v>
      </c>
      <c r="X1688" s="299" t="s">
        <v>832</v>
      </c>
      <c r="Y1688" s="257"/>
    </row>
    <row r="1689" spans="1:25" ht="12.75" customHeight="1" x14ac:dyDescent="0.2">
      <c r="A1689" s="229" t="s">
        <v>705</v>
      </c>
      <c r="B1689" s="247"/>
      <c r="C1689" s="280">
        <v>1676</v>
      </c>
      <c r="D1689" s="249" t="s">
        <v>4184</v>
      </c>
      <c r="E1689" s="249" t="s">
        <v>4185</v>
      </c>
      <c r="F1689" s="249" t="s">
        <v>1160</v>
      </c>
      <c r="G1689" s="281" t="s">
        <v>813</v>
      </c>
      <c r="H1689" s="250">
        <v>332531.29000000004</v>
      </c>
      <c r="I1689" s="250"/>
      <c r="J1689" s="250">
        <v>352494.95860000001</v>
      </c>
      <c r="K1689" s="250"/>
      <c r="L1689" s="250">
        <v>199555.15999999997</v>
      </c>
      <c r="M1689" s="251">
        <f t="shared" si="78"/>
        <v>6.0035458918768138E-2</v>
      </c>
      <c r="N1689" s="251">
        <f t="shared" si="79"/>
        <v>0.43387797433310593</v>
      </c>
      <c r="O1689" s="250">
        <v>211647.09000000003</v>
      </c>
      <c r="P1689" s="251">
        <f t="shared" si="80"/>
        <v>6.0594424118123796E-2</v>
      </c>
      <c r="Q1689" s="251" t="s">
        <v>805</v>
      </c>
      <c r="R1689" s="258"/>
      <c r="S1689" s="258" t="s">
        <v>806</v>
      </c>
      <c r="T1689" s="258" t="s">
        <v>807</v>
      </c>
      <c r="U1689" s="282" t="s">
        <v>823</v>
      </c>
      <c r="V1689" s="285">
        <v>824</v>
      </c>
      <c r="W1689" s="286" t="s">
        <v>912</v>
      </c>
      <c r="X1689" s="286" t="s">
        <v>874</v>
      </c>
      <c r="Y1689" s="257"/>
    </row>
    <row r="1690" spans="1:25" ht="12.75" customHeight="1" x14ac:dyDescent="0.2">
      <c r="A1690" s="229" t="s">
        <v>705</v>
      </c>
      <c r="B1690" s="247"/>
      <c r="C1690" s="280">
        <v>1677</v>
      </c>
      <c r="D1690" s="249" t="s">
        <v>4186</v>
      </c>
      <c r="E1690" s="249" t="s">
        <v>4187</v>
      </c>
      <c r="F1690" s="249" t="s">
        <v>928</v>
      </c>
      <c r="G1690" s="297" t="s">
        <v>707</v>
      </c>
      <c r="H1690" s="250">
        <v>0</v>
      </c>
      <c r="I1690" s="250"/>
      <c r="J1690" s="250">
        <v>0</v>
      </c>
      <c r="K1690" s="250"/>
      <c r="L1690" s="250">
        <v>0</v>
      </c>
      <c r="M1690" s="251" t="str">
        <f t="shared" si="78"/>
        <v>NA</v>
      </c>
      <c r="N1690" s="251" t="str">
        <f t="shared" si="79"/>
        <v>NA</v>
      </c>
      <c r="O1690" s="250">
        <v>0</v>
      </c>
      <c r="P1690" s="251" t="str">
        <f t="shared" si="80"/>
        <v>NA</v>
      </c>
      <c r="Q1690" s="298" t="s">
        <v>848</v>
      </c>
      <c r="R1690" s="299" t="s">
        <v>849</v>
      </c>
      <c r="S1690" s="299" t="s">
        <v>832</v>
      </c>
      <c r="T1690" s="299" t="s">
        <v>832</v>
      </c>
      <c r="U1690" s="299" t="s">
        <v>832</v>
      </c>
      <c r="V1690" s="299" t="s">
        <v>832</v>
      </c>
      <c r="W1690" s="299" t="s">
        <v>832</v>
      </c>
      <c r="X1690" s="299" t="s">
        <v>832</v>
      </c>
      <c r="Y1690" s="257"/>
    </row>
    <row r="1691" spans="1:25" ht="12.75" customHeight="1" x14ac:dyDescent="0.2">
      <c r="A1691" s="229" t="s">
        <v>705</v>
      </c>
      <c r="B1691" s="247"/>
      <c r="C1691" s="287">
        <v>1678</v>
      </c>
      <c r="D1691" s="324" t="s">
        <v>4188</v>
      </c>
      <c r="E1691" s="324" t="s">
        <v>4189</v>
      </c>
      <c r="F1691" s="324" t="s">
        <v>1002</v>
      </c>
      <c r="G1691" s="289" t="s">
        <v>707</v>
      </c>
      <c r="H1691" s="290">
        <v>0</v>
      </c>
      <c r="I1691" s="290"/>
      <c r="J1691" s="290">
        <v>0</v>
      </c>
      <c r="K1691" s="290"/>
      <c r="L1691" s="290">
        <v>0</v>
      </c>
      <c r="M1691" s="291" t="str">
        <f t="shared" si="78"/>
        <v>NA</v>
      </c>
      <c r="N1691" s="291" t="str">
        <f t="shared" si="79"/>
        <v>NA</v>
      </c>
      <c r="O1691" s="290">
        <v>0</v>
      </c>
      <c r="P1691" s="291" t="str">
        <f t="shared" si="80"/>
        <v>NA</v>
      </c>
      <c r="Q1691" s="291" t="s">
        <v>707</v>
      </c>
      <c r="R1691" s="292" t="s">
        <v>831</v>
      </c>
      <c r="S1691" s="293" t="s">
        <v>832</v>
      </c>
      <c r="T1691" s="293" t="s">
        <v>832</v>
      </c>
      <c r="U1691" s="293" t="s">
        <v>832</v>
      </c>
      <c r="V1691" s="294" t="s">
        <v>809</v>
      </c>
      <c r="W1691" s="295" t="s">
        <v>809</v>
      </c>
      <c r="X1691" s="295" t="s">
        <v>809</v>
      </c>
      <c r="Y1691" s="257"/>
    </row>
    <row r="1692" spans="1:25" ht="12.75" customHeight="1" x14ac:dyDescent="0.2">
      <c r="A1692" s="229" t="s">
        <v>705</v>
      </c>
      <c r="B1692" s="247"/>
      <c r="C1692" s="280">
        <v>1679</v>
      </c>
      <c r="D1692" s="249" t="s">
        <v>4190</v>
      </c>
      <c r="E1692" s="249" t="s">
        <v>4191</v>
      </c>
      <c r="F1692" s="249" t="s">
        <v>861</v>
      </c>
      <c r="G1692" s="297" t="s">
        <v>707</v>
      </c>
      <c r="H1692" s="250">
        <v>0</v>
      </c>
      <c r="I1692" s="250"/>
      <c r="J1692" s="250">
        <v>0</v>
      </c>
      <c r="K1692" s="250"/>
      <c r="L1692" s="250">
        <v>0</v>
      </c>
      <c r="M1692" s="251" t="str">
        <f t="shared" si="78"/>
        <v>NA</v>
      </c>
      <c r="N1692" s="251" t="str">
        <f t="shared" si="79"/>
        <v>NA</v>
      </c>
      <c r="O1692" s="250">
        <v>0</v>
      </c>
      <c r="P1692" s="251" t="str">
        <f t="shared" si="80"/>
        <v>NA</v>
      </c>
      <c r="Q1692" s="298" t="s">
        <v>848</v>
      </c>
      <c r="R1692" s="299" t="s">
        <v>849</v>
      </c>
      <c r="S1692" s="299" t="s">
        <v>832</v>
      </c>
      <c r="T1692" s="299" t="s">
        <v>832</v>
      </c>
      <c r="U1692" s="299" t="s">
        <v>832</v>
      </c>
      <c r="V1692" s="299" t="s">
        <v>832</v>
      </c>
      <c r="W1692" s="299" t="s">
        <v>832</v>
      </c>
      <c r="X1692" s="299" t="s">
        <v>832</v>
      </c>
      <c r="Y1692" s="257"/>
    </row>
    <row r="1693" spans="1:25" ht="12.75" customHeight="1" x14ac:dyDescent="0.2">
      <c r="A1693" s="229" t="s">
        <v>705</v>
      </c>
      <c r="B1693" s="247"/>
      <c r="C1693" s="280">
        <v>1680</v>
      </c>
      <c r="D1693" s="249" t="s">
        <v>4192</v>
      </c>
      <c r="E1693" s="249" t="s">
        <v>4193</v>
      </c>
      <c r="F1693" s="249" t="s">
        <v>911</v>
      </c>
      <c r="G1693" s="281" t="s">
        <v>804</v>
      </c>
      <c r="H1693" s="250">
        <v>112224.61000000002</v>
      </c>
      <c r="I1693" s="250"/>
      <c r="J1693" s="250">
        <v>107504.88280000001</v>
      </c>
      <c r="K1693" s="250"/>
      <c r="L1693" s="250">
        <v>112226.32</v>
      </c>
      <c r="M1693" s="251">
        <f t="shared" si="78"/>
        <v>4.2056080212709207E-2</v>
      </c>
      <c r="N1693" s="251">
        <f t="shared" si="79"/>
        <v>4.3918351213718079E-2</v>
      </c>
      <c r="O1693" s="250">
        <v>116490.48000000001</v>
      </c>
      <c r="P1693" s="251">
        <f t="shared" si="80"/>
        <v>3.7996077925392217E-2</v>
      </c>
      <c r="Q1693" s="251" t="s">
        <v>805</v>
      </c>
      <c r="R1693" s="258"/>
      <c r="S1693" s="258" t="s">
        <v>806</v>
      </c>
      <c r="T1693" s="299" t="s">
        <v>809</v>
      </c>
      <c r="U1693" s="282" t="s">
        <v>1103</v>
      </c>
      <c r="V1693" s="285">
        <v>824</v>
      </c>
      <c r="W1693" s="286" t="s">
        <v>815</v>
      </c>
      <c r="X1693" s="286" t="s">
        <v>816</v>
      </c>
      <c r="Y1693" s="257"/>
    </row>
    <row r="1694" spans="1:25" ht="12.75" customHeight="1" x14ac:dyDescent="0.2">
      <c r="A1694" s="229" t="s">
        <v>705</v>
      </c>
      <c r="B1694" s="247"/>
      <c r="C1694" s="287">
        <v>1681</v>
      </c>
      <c r="D1694" s="324" t="s">
        <v>4194</v>
      </c>
      <c r="E1694" s="324" t="s">
        <v>4195</v>
      </c>
      <c r="F1694" s="324" t="s">
        <v>897</v>
      </c>
      <c r="G1694" s="289" t="s">
        <v>707</v>
      </c>
      <c r="H1694" s="290">
        <v>0</v>
      </c>
      <c r="I1694" s="290"/>
      <c r="J1694" s="290">
        <v>0</v>
      </c>
      <c r="K1694" s="290"/>
      <c r="L1694" s="290">
        <v>0</v>
      </c>
      <c r="M1694" s="291" t="str">
        <f t="shared" si="78"/>
        <v>NA</v>
      </c>
      <c r="N1694" s="291" t="str">
        <f t="shared" si="79"/>
        <v>NA</v>
      </c>
      <c r="O1694" s="290">
        <v>0</v>
      </c>
      <c r="P1694" s="291" t="str">
        <f t="shared" si="80"/>
        <v>NA</v>
      </c>
      <c r="Q1694" s="291" t="s">
        <v>707</v>
      </c>
      <c r="R1694" s="292" t="s">
        <v>831</v>
      </c>
      <c r="S1694" s="293" t="s">
        <v>832</v>
      </c>
      <c r="T1694" s="293" t="s">
        <v>832</v>
      </c>
      <c r="U1694" s="293" t="s">
        <v>832</v>
      </c>
      <c r="V1694" s="294" t="s">
        <v>809</v>
      </c>
      <c r="W1694" s="295" t="s">
        <v>809</v>
      </c>
      <c r="X1694" s="295" t="s">
        <v>809</v>
      </c>
      <c r="Y1694" s="257"/>
    </row>
    <row r="1695" spans="1:25" ht="12.75" customHeight="1" x14ac:dyDescent="0.2">
      <c r="A1695" s="229" t="s">
        <v>705</v>
      </c>
      <c r="B1695" s="247"/>
      <c r="C1695" s="280">
        <v>1682</v>
      </c>
      <c r="D1695" s="249" t="s">
        <v>4196</v>
      </c>
      <c r="E1695" s="249" t="s">
        <v>4197</v>
      </c>
      <c r="F1695" s="249" t="s">
        <v>1374</v>
      </c>
      <c r="G1695" s="281" t="s">
        <v>813</v>
      </c>
      <c r="H1695" s="250">
        <v>209140.29000000004</v>
      </c>
      <c r="I1695" s="250"/>
      <c r="J1695" s="250">
        <v>200344.65569999997</v>
      </c>
      <c r="K1695" s="250"/>
      <c r="L1695" s="250">
        <v>209147</v>
      </c>
      <c r="M1695" s="251">
        <f t="shared" si="78"/>
        <v>4.2056144705546986E-2</v>
      </c>
      <c r="N1695" s="251">
        <f t="shared" si="79"/>
        <v>4.393600752286015E-2</v>
      </c>
      <c r="O1695" s="250">
        <v>210692.36000000002</v>
      </c>
      <c r="P1695" s="251">
        <f t="shared" si="80"/>
        <v>7.3888700292139746E-3</v>
      </c>
      <c r="Q1695" s="251" t="s">
        <v>805</v>
      </c>
      <c r="R1695" s="258"/>
      <c r="S1695" s="258" t="s">
        <v>806</v>
      </c>
      <c r="T1695" s="299" t="s">
        <v>809</v>
      </c>
      <c r="U1695" s="282" t="s">
        <v>814</v>
      </c>
      <c r="V1695" s="285">
        <v>397</v>
      </c>
      <c r="W1695" s="286" t="s">
        <v>815</v>
      </c>
      <c r="X1695" s="286" t="s">
        <v>816</v>
      </c>
      <c r="Y1695" s="257"/>
    </row>
    <row r="1696" spans="1:25" ht="12.75" customHeight="1" x14ac:dyDescent="0.2">
      <c r="A1696" s="229" t="s">
        <v>705</v>
      </c>
      <c r="B1696" s="247"/>
      <c r="C1696" s="280">
        <v>1683</v>
      </c>
      <c r="D1696" s="249" t="s">
        <v>4198</v>
      </c>
      <c r="E1696" s="249" t="s">
        <v>4199</v>
      </c>
      <c r="F1696" s="249" t="s">
        <v>877</v>
      </c>
      <c r="G1696" s="281" t="s">
        <v>813</v>
      </c>
      <c r="H1696" s="250">
        <v>50624.02</v>
      </c>
      <c r="I1696" s="250"/>
      <c r="J1696" s="250">
        <v>48494.980799999998</v>
      </c>
      <c r="K1696" s="250"/>
      <c r="L1696" s="250">
        <v>36110.379999999997</v>
      </c>
      <c r="M1696" s="251">
        <f t="shared" si="78"/>
        <v>4.2055909427975088E-2</v>
      </c>
      <c r="N1696" s="251">
        <f t="shared" si="79"/>
        <v>0.25537902264722623</v>
      </c>
      <c r="O1696" s="250">
        <v>38339.25</v>
      </c>
      <c r="P1696" s="251">
        <f t="shared" si="80"/>
        <v>6.1723803515775874E-2</v>
      </c>
      <c r="Q1696" s="251" t="s">
        <v>805</v>
      </c>
      <c r="R1696" s="258"/>
      <c r="S1696" s="258" t="s">
        <v>806</v>
      </c>
      <c r="T1696" s="258" t="s">
        <v>807</v>
      </c>
      <c r="U1696" s="282" t="s">
        <v>814</v>
      </c>
      <c r="V1696" s="285">
        <v>191</v>
      </c>
      <c r="W1696" s="286" t="s">
        <v>815</v>
      </c>
      <c r="X1696" s="286" t="s">
        <v>816</v>
      </c>
      <c r="Y1696" s="257"/>
    </row>
    <row r="1697" spans="1:25" ht="12.75" customHeight="1" x14ac:dyDescent="0.2">
      <c r="A1697" s="229" t="s">
        <v>705</v>
      </c>
      <c r="B1697" s="247"/>
      <c r="C1697" s="280">
        <v>1684</v>
      </c>
      <c r="D1697" s="249" t="s">
        <v>4200</v>
      </c>
      <c r="E1697" s="249" t="s">
        <v>4201</v>
      </c>
      <c r="F1697" s="249" t="s">
        <v>803</v>
      </c>
      <c r="G1697" s="281" t="s">
        <v>804</v>
      </c>
      <c r="H1697" s="250">
        <v>78292.289999999994</v>
      </c>
      <c r="I1697" s="250"/>
      <c r="J1697" s="250">
        <v>74999.6253</v>
      </c>
      <c r="K1697" s="250"/>
      <c r="L1697" s="250">
        <v>78292.87</v>
      </c>
      <c r="M1697" s="251">
        <f t="shared" si="78"/>
        <v>4.2056053028976345E-2</v>
      </c>
      <c r="N1697" s="251">
        <f t="shared" si="79"/>
        <v>4.3910148708436222E-2</v>
      </c>
      <c r="O1697" s="250">
        <v>82216.149999999994</v>
      </c>
      <c r="P1697" s="251">
        <f t="shared" si="80"/>
        <v>5.011031017256104E-2</v>
      </c>
      <c r="Q1697" s="251" t="s">
        <v>805</v>
      </c>
      <c r="R1697" s="258"/>
      <c r="S1697" s="258" t="s">
        <v>806</v>
      </c>
      <c r="T1697" s="299" t="s">
        <v>809</v>
      </c>
      <c r="U1697" s="282" t="s">
        <v>808</v>
      </c>
      <c r="V1697" s="285">
        <v>345</v>
      </c>
      <c r="W1697" s="286" t="s">
        <v>815</v>
      </c>
      <c r="X1697" s="286" t="s">
        <v>816</v>
      </c>
      <c r="Y1697" s="257"/>
    </row>
    <row r="1698" spans="1:25" ht="12.75" customHeight="1" x14ac:dyDescent="0.2">
      <c r="A1698" s="229" t="s">
        <v>705</v>
      </c>
      <c r="B1698" s="247"/>
      <c r="C1698" s="280">
        <v>1685</v>
      </c>
      <c r="D1698" s="249" t="s">
        <v>4202</v>
      </c>
      <c r="E1698" s="249" t="s">
        <v>4203</v>
      </c>
      <c r="F1698" s="249" t="s">
        <v>822</v>
      </c>
      <c r="G1698" s="281" t="s">
        <v>813</v>
      </c>
      <c r="H1698" s="250">
        <v>333976.13</v>
      </c>
      <c r="I1698" s="250"/>
      <c r="J1698" s="250">
        <v>304095.25819999998</v>
      </c>
      <c r="K1698" s="250"/>
      <c r="L1698" s="250">
        <v>333430.2900000001</v>
      </c>
      <c r="M1698" s="251">
        <f t="shared" si="78"/>
        <v>8.9470082188209149E-2</v>
      </c>
      <c r="N1698" s="251">
        <f t="shared" si="79"/>
        <v>9.6466587389885561E-2</v>
      </c>
      <c r="O1698" s="250">
        <v>356000.77999999997</v>
      </c>
      <c r="P1698" s="251">
        <f t="shared" si="80"/>
        <v>6.7691780491807949E-2</v>
      </c>
      <c r="Q1698" s="251" t="s">
        <v>805</v>
      </c>
      <c r="R1698" s="258"/>
      <c r="S1698" s="258" t="s">
        <v>806</v>
      </c>
      <c r="T1698" s="258" t="s">
        <v>807</v>
      </c>
      <c r="U1698" s="282" t="s">
        <v>823</v>
      </c>
      <c r="V1698" s="285">
        <v>824</v>
      </c>
      <c r="W1698" s="286" t="s">
        <v>824</v>
      </c>
      <c r="X1698" s="286" t="s">
        <v>824</v>
      </c>
      <c r="Y1698" s="257"/>
    </row>
    <row r="1699" spans="1:25" ht="12.75" customHeight="1" x14ac:dyDescent="0.2">
      <c r="A1699" s="229" t="s">
        <v>705</v>
      </c>
      <c r="B1699" s="247"/>
      <c r="C1699" s="280">
        <v>1686</v>
      </c>
      <c r="D1699" s="249" t="s">
        <v>4204</v>
      </c>
      <c r="E1699" s="249" t="s">
        <v>4205</v>
      </c>
      <c r="F1699" s="249" t="s">
        <v>1496</v>
      </c>
      <c r="G1699" s="297" t="s">
        <v>707</v>
      </c>
      <c r="H1699" s="250">
        <v>0</v>
      </c>
      <c r="I1699" s="250"/>
      <c r="J1699" s="250">
        <v>0</v>
      </c>
      <c r="K1699" s="250"/>
      <c r="L1699" s="250">
        <v>0</v>
      </c>
      <c r="M1699" s="251" t="str">
        <f t="shared" si="78"/>
        <v>NA</v>
      </c>
      <c r="N1699" s="251" t="str">
        <f t="shared" si="79"/>
        <v>NA</v>
      </c>
      <c r="O1699" s="250">
        <v>0</v>
      </c>
      <c r="P1699" s="251" t="str">
        <f t="shared" si="80"/>
        <v>NA</v>
      </c>
      <c r="Q1699" s="298" t="s">
        <v>848</v>
      </c>
      <c r="R1699" s="299" t="s">
        <v>849</v>
      </c>
      <c r="S1699" s="258" t="s">
        <v>1698</v>
      </c>
      <c r="T1699" s="299" t="s">
        <v>809</v>
      </c>
      <c r="U1699" s="299" t="s">
        <v>832</v>
      </c>
      <c r="V1699" s="285">
        <v>1293</v>
      </c>
      <c r="W1699" s="286" t="s">
        <v>815</v>
      </c>
      <c r="X1699" s="286" t="s">
        <v>816</v>
      </c>
      <c r="Y1699" s="257"/>
    </row>
    <row r="1700" spans="1:25" ht="12.75" customHeight="1" x14ac:dyDescent="0.2">
      <c r="A1700" s="229" t="s">
        <v>705</v>
      </c>
      <c r="B1700" s="247"/>
      <c r="C1700" s="280">
        <v>1687</v>
      </c>
      <c r="D1700" s="249" t="s">
        <v>4206</v>
      </c>
      <c r="E1700" s="249" t="s">
        <v>4207</v>
      </c>
      <c r="F1700" s="249" t="s">
        <v>928</v>
      </c>
      <c r="G1700" s="297" t="s">
        <v>707</v>
      </c>
      <c r="H1700" s="250">
        <v>0</v>
      </c>
      <c r="I1700" s="250"/>
      <c r="J1700" s="250">
        <v>0</v>
      </c>
      <c r="K1700" s="250"/>
      <c r="L1700" s="250">
        <v>0</v>
      </c>
      <c r="M1700" s="251" t="str">
        <f t="shared" si="78"/>
        <v>NA</v>
      </c>
      <c r="N1700" s="251" t="str">
        <f t="shared" si="79"/>
        <v>NA</v>
      </c>
      <c r="O1700" s="250">
        <v>0</v>
      </c>
      <c r="P1700" s="251" t="str">
        <f t="shared" si="80"/>
        <v>NA</v>
      </c>
      <c r="Q1700" s="298" t="s">
        <v>848</v>
      </c>
      <c r="R1700" s="299" t="s">
        <v>849</v>
      </c>
      <c r="S1700" s="299" t="s">
        <v>832</v>
      </c>
      <c r="T1700" s="299" t="s">
        <v>832</v>
      </c>
      <c r="U1700" s="299" t="s">
        <v>832</v>
      </c>
      <c r="V1700" s="299" t="s">
        <v>832</v>
      </c>
      <c r="W1700" s="299" t="s">
        <v>832</v>
      </c>
      <c r="X1700" s="299" t="s">
        <v>832</v>
      </c>
      <c r="Y1700" s="257"/>
    </row>
    <row r="1701" spans="1:25" ht="12.75" customHeight="1" x14ac:dyDescent="0.2">
      <c r="A1701" s="229" t="s">
        <v>705</v>
      </c>
      <c r="B1701" s="247"/>
      <c r="C1701" s="280">
        <v>1688</v>
      </c>
      <c r="D1701" s="249" t="s">
        <v>4208</v>
      </c>
      <c r="E1701" s="249" t="s">
        <v>4209</v>
      </c>
      <c r="F1701" s="249" t="s">
        <v>858</v>
      </c>
      <c r="G1701" s="281" t="s">
        <v>813</v>
      </c>
      <c r="H1701" s="250">
        <v>223328.13999999998</v>
      </c>
      <c r="I1701" s="250"/>
      <c r="J1701" s="250">
        <v>38710.207400000007</v>
      </c>
      <c r="K1701" s="250"/>
      <c r="L1701" s="250">
        <v>82843.47</v>
      </c>
      <c r="M1701" s="251">
        <f t="shared" si="78"/>
        <v>0.82666668248793007</v>
      </c>
      <c r="N1701" s="251">
        <f t="shared" si="79"/>
        <v>1.1400936746208181</v>
      </c>
      <c r="O1701" s="250">
        <v>84290.11</v>
      </c>
      <c r="P1701" s="251">
        <f t="shared" si="80"/>
        <v>1.746232986136384E-2</v>
      </c>
      <c r="Q1701" s="251" t="s">
        <v>805</v>
      </c>
      <c r="R1701" s="258"/>
      <c r="S1701" s="258" t="s">
        <v>806</v>
      </c>
      <c r="T1701" s="299" t="s">
        <v>809</v>
      </c>
      <c r="U1701" s="282" t="s">
        <v>823</v>
      </c>
      <c r="V1701" s="285">
        <v>819</v>
      </c>
      <c r="W1701" s="286" t="s">
        <v>816</v>
      </c>
      <c r="X1701" s="286" t="s">
        <v>816</v>
      </c>
      <c r="Y1701" s="257"/>
    </row>
    <row r="1702" spans="1:25" ht="12.75" customHeight="1" x14ac:dyDescent="0.2">
      <c r="A1702" s="229" t="s">
        <v>705</v>
      </c>
      <c r="B1702" s="247"/>
      <c r="C1702" s="280">
        <v>1689</v>
      </c>
      <c r="D1702" s="249" t="s">
        <v>4210</v>
      </c>
      <c r="E1702" s="249" t="s">
        <v>4211</v>
      </c>
      <c r="F1702" s="249" t="s">
        <v>1160</v>
      </c>
      <c r="G1702" s="281" t="s">
        <v>813</v>
      </c>
      <c r="H1702" s="250">
        <v>65728.850000000006</v>
      </c>
      <c r="I1702" s="250"/>
      <c r="J1702" s="250">
        <v>63804.767899999999</v>
      </c>
      <c r="K1702" s="250"/>
      <c r="L1702" s="250">
        <v>66599.510000000009</v>
      </c>
      <c r="M1702" s="251">
        <f t="shared" si="78"/>
        <v>2.9273022424704018E-2</v>
      </c>
      <c r="N1702" s="251">
        <f t="shared" si="79"/>
        <v>4.3801461739977753E-2</v>
      </c>
      <c r="O1702" s="250">
        <v>68583.25</v>
      </c>
      <c r="P1702" s="251">
        <f t="shared" si="80"/>
        <v>2.9786105032904752E-2</v>
      </c>
      <c r="Q1702" s="251" t="s">
        <v>805</v>
      </c>
      <c r="R1702" s="258"/>
      <c r="S1702" s="258" t="s">
        <v>806</v>
      </c>
      <c r="T1702" s="258" t="s">
        <v>807</v>
      </c>
      <c r="U1702" s="282" t="s">
        <v>814</v>
      </c>
      <c r="V1702" s="285">
        <v>126</v>
      </c>
      <c r="W1702" s="286" t="s">
        <v>816</v>
      </c>
      <c r="X1702" s="286" t="s">
        <v>824</v>
      </c>
      <c r="Y1702" s="257"/>
    </row>
    <row r="1703" spans="1:25" ht="12.75" customHeight="1" x14ac:dyDescent="0.2">
      <c r="A1703" s="229" t="s">
        <v>705</v>
      </c>
      <c r="B1703" s="247"/>
      <c r="C1703" s="280">
        <v>1690</v>
      </c>
      <c r="D1703" s="249" t="s">
        <v>4212</v>
      </c>
      <c r="E1703" s="249" t="s">
        <v>4213</v>
      </c>
      <c r="F1703" s="249" t="s">
        <v>877</v>
      </c>
      <c r="G1703" s="281" t="s">
        <v>813</v>
      </c>
      <c r="H1703" s="250">
        <v>53550.8</v>
      </c>
      <c r="I1703" s="250"/>
      <c r="J1703" s="250">
        <v>51298.670400000003</v>
      </c>
      <c r="K1703" s="250"/>
      <c r="L1703" s="250">
        <v>38198.199999999997</v>
      </c>
      <c r="M1703" s="251">
        <f t="shared" si="78"/>
        <v>4.2055946876610621E-2</v>
      </c>
      <c r="N1703" s="251">
        <f t="shared" si="79"/>
        <v>0.25537641225102797</v>
      </c>
      <c r="O1703" s="250">
        <v>40555.949999999997</v>
      </c>
      <c r="P1703" s="251">
        <f t="shared" si="80"/>
        <v>6.1724112654522996E-2</v>
      </c>
      <c r="Q1703" s="251" t="s">
        <v>805</v>
      </c>
      <c r="R1703" s="258"/>
      <c r="S1703" s="258" t="s">
        <v>806</v>
      </c>
      <c r="T1703" s="258" t="s">
        <v>807</v>
      </c>
      <c r="U1703" s="282" t="s">
        <v>823</v>
      </c>
      <c r="V1703" s="285">
        <v>826</v>
      </c>
      <c r="W1703" s="286" t="s">
        <v>824</v>
      </c>
      <c r="X1703" s="286" t="s">
        <v>816</v>
      </c>
      <c r="Y1703" s="257"/>
    </row>
    <row r="1704" spans="1:25" ht="12.75" customHeight="1" x14ac:dyDescent="0.2">
      <c r="A1704" s="229" t="s">
        <v>705</v>
      </c>
      <c r="B1704" s="247"/>
      <c r="C1704" s="280">
        <v>1691</v>
      </c>
      <c r="D1704" s="249" t="s">
        <v>4214</v>
      </c>
      <c r="E1704" s="249" t="s">
        <v>4215</v>
      </c>
      <c r="F1704" s="249" t="s">
        <v>822</v>
      </c>
      <c r="G1704" s="281" t="s">
        <v>813</v>
      </c>
      <c r="H1704" s="250">
        <v>14765.63</v>
      </c>
      <c r="I1704" s="250"/>
      <c r="J1704" s="250">
        <v>14144.647300000001</v>
      </c>
      <c r="K1704" s="250"/>
      <c r="L1704" s="250">
        <v>15200.259999999998</v>
      </c>
      <c r="M1704" s="251">
        <f t="shared" si="78"/>
        <v>4.2055956975760513E-2</v>
      </c>
      <c r="N1704" s="251">
        <f t="shared" si="79"/>
        <v>7.462983541484261E-2</v>
      </c>
      <c r="O1704" s="250">
        <v>15822.849999999999</v>
      </c>
      <c r="P1704" s="251">
        <f t="shared" si="80"/>
        <v>4.0959167803708632E-2</v>
      </c>
      <c r="Q1704" s="251" t="s">
        <v>805</v>
      </c>
      <c r="R1704" s="258"/>
      <c r="S1704" s="258" t="s">
        <v>823</v>
      </c>
      <c r="T1704" s="258" t="s">
        <v>807</v>
      </c>
      <c r="U1704" s="282" t="s">
        <v>814</v>
      </c>
      <c r="V1704" s="285">
        <v>41</v>
      </c>
      <c r="W1704" s="286" t="s">
        <v>815</v>
      </c>
      <c r="X1704" s="286" t="s">
        <v>816</v>
      </c>
      <c r="Y1704" s="257"/>
    </row>
    <row r="1705" spans="1:25" ht="12.75" customHeight="1" x14ac:dyDescent="0.2">
      <c r="A1705" s="229" t="s">
        <v>705</v>
      </c>
      <c r="B1705" s="247"/>
      <c r="C1705" s="280">
        <v>1692</v>
      </c>
      <c r="D1705" s="249" t="s">
        <v>4216</v>
      </c>
      <c r="E1705" s="249" t="s">
        <v>4217</v>
      </c>
      <c r="F1705" s="249" t="s">
        <v>812</v>
      </c>
      <c r="G1705" s="281" t="s">
        <v>813</v>
      </c>
      <c r="H1705" s="250">
        <v>47806.33</v>
      </c>
      <c r="I1705" s="250"/>
      <c r="J1705" s="250">
        <v>45795.775600000008</v>
      </c>
      <c r="K1705" s="250"/>
      <c r="L1705" s="250">
        <v>53253.659999999996</v>
      </c>
      <c r="M1705" s="251">
        <f t="shared" si="78"/>
        <v>4.205623815925618E-2</v>
      </c>
      <c r="N1705" s="251">
        <f t="shared" si="79"/>
        <v>0.16285092461672354</v>
      </c>
      <c r="O1705" s="250">
        <v>55736.71</v>
      </c>
      <c r="P1705" s="251">
        <f t="shared" si="80"/>
        <v>4.6626842173852524E-2</v>
      </c>
      <c r="Q1705" s="251" t="s">
        <v>805</v>
      </c>
      <c r="R1705" s="258"/>
      <c r="S1705" s="258" t="s">
        <v>806</v>
      </c>
      <c r="T1705" s="258" t="s">
        <v>807</v>
      </c>
      <c r="U1705" s="282" t="s">
        <v>814</v>
      </c>
      <c r="V1705" s="285">
        <v>234</v>
      </c>
      <c r="W1705" s="286" t="s">
        <v>815</v>
      </c>
      <c r="X1705" s="286" t="s">
        <v>816</v>
      </c>
      <c r="Y1705" s="257"/>
    </row>
    <row r="1706" spans="1:25" ht="12.75" customHeight="1" x14ac:dyDescent="0.2">
      <c r="A1706" s="229" t="s">
        <v>705</v>
      </c>
      <c r="B1706" s="247"/>
      <c r="C1706" s="280">
        <v>1693</v>
      </c>
      <c r="D1706" s="249" t="s">
        <v>4218</v>
      </c>
      <c r="E1706" s="249" t="s">
        <v>4219</v>
      </c>
      <c r="F1706" s="249" t="s">
        <v>852</v>
      </c>
      <c r="G1706" s="297" t="s">
        <v>707</v>
      </c>
      <c r="H1706" s="250">
        <v>0</v>
      </c>
      <c r="I1706" s="250"/>
      <c r="J1706" s="250">
        <v>0</v>
      </c>
      <c r="K1706" s="250"/>
      <c r="L1706" s="250">
        <v>0</v>
      </c>
      <c r="M1706" s="251" t="str">
        <f t="shared" si="78"/>
        <v>NA</v>
      </c>
      <c r="N1706" s="251" t="str">
        <f t="shared" si="79"/>
        <v>NA</v>
      </c>
      <c r="O1706" s="250">
        <v>0</v>
      </c>
      <c r="P1706" s="251" t="str">
        <f t="shared" si="80"/>
        <v>NA</v>
      </c>
      <c r="Q1706" s="298" t="s">
        <v>848</v>
      </c>
      <c r="R1706" s="299" t="s">
        <v>849</v>
      </c>
      <c r="S1706" s="299" t="s">
        <v>832</v>
      </c>
      <c r="T1706" s="299" t="s">
        <v>832</v>
      </c>
      <c r="U1706" s="299" t="s">
        <v>832</v>
      </c>
      <c r="V1706" s="299" t="s">
        <v>832</v>
      </c>
      <c r="W1706" s="299" t="s">
        <v>832</v>
      </c>
      <c r="X1706" s="299" t="s">
        <v>832</v>
      </c>
      <c r="Y1706" s="257"/>
    </row>
    <row r="1707" spans="1:25" ht="12.75" customHeight="1" x14ac:dyDescent="0.2">
      <c r="A1707" s="229" t="s">
        <v>705</v>
      </c>
      <c r="B1707" s="247"/>
      <c r="C1707" s="280">
        <v>1694</v>
      </c>
      <c r="D1707" s="249" t="s">
        <v>4220</v>
      </c>
      <c r="E1707" s="249" t="s">
        <v>4221</v>
      </c>
      <c r="F1707" s="249" t="s">
        <v>877</v>
      </c>
      <c r="G1707" s="281" t="s">
        <v>813</v>
      </c>
      <c r="H1707" s="250">
        <v>197003.80000000002</v>
      </c>
      <c r="I1707" s="250"/>
      <c r="J1707" s="250">
        <v>188718.58900000001</v>
      </c>
      <c r="K1707" s="250"/>
      <c r="L1707" s="250">
        <v>205063.92</v>
      </c>
      <c r="M1707" s="251">
        <f t="shared" si="78"/>
        <v>4.2056097395075674E-2</v>
      </c>
      <c r="N1707" s="251">
        <f t="shared" si="79"/>
        <v>8.6612193778112689E-2</v>
      </c>
      <c r="O1707" s="250">
        <v>214816.65</v>
      </c>
      <c r="P1707" s="251">
        <f t="shared" si="80"/>
        <v>4.7559463410238041E-2</v>
      </c>
      <c r="Q1707" s="251" t="s">
        <v>805</v>
      </c>
      <c r="R1707" s="258"/>
      <c r="S1707" s="258" t="s">
        <v>806</v>
      </c>
      <c r="T1707" s="258" t="s">
        <v>807</v>
      </c>
      <c r="U1707" s="282" t="s">
        <v>814</v>
      </c>
      <c r="V1707" s="285">
        <v>533</v>
      </c>
      <c r="W1707" s="286" t="s">
        <v>815</v>
      </c>
      <c r="X1707" s="286" t="s">
        <v>816</v>
      </c>
      <c r="Y1707" s="257"/>
    </row>
    <row r="1708" spans="1:25" ht="12.75" customHeight="1" x14ac:dyDescent="0.2">
      <c r="A1708" s="229" t="s">
        <v>705</v>
      </c>
      <c r="B1708" s="247"/>
      <c r="C1708" s="280">
        <v>1695</v>
      </c>
      <c r="D1708" s="249" t="s">
        <v>4222</v>
      </c>
      <c r="E1708" s="249" t="s">
        <v>4223</v>
      </c>
      <c r="F1708" s="249" t="s">
        <v>937</v>
      </c>
      <c r="G1708" s="281" t="s">
        <v>813</v>
      </c>
      <c r="H1708" s="250">
        <v>69934.540000000008</v>
      </c>
      <c r="I1708" s="250"/>
      <c r="J1708" s="250">
        <v>66993.377999999997</v>
      </c>
      <c r="K1708" s="250"/>
      <c r="L1708" s="250">
        <v>69935.19</v>
      </c>
      <c r="M1708" s="251">
        <f t="shared" si="78"/>
        <v>4.2055928300951305E-2</v>
      </c>
      <c r="N1708" s="251">
        <f t="shared" si="79"/>
        <v>4.3911981867819916E-2</v>
      </c>
      <c r="O1708" s="250">
        <v>73251.45</v>
      </c>
      <c r="P1708" s="251">
        <f t="shared" si="80"/>
        <v>4.741904611970018E-2</v>
      </c>
      <c r="Q1708" s="251" t="s">
        <v>805</v>
      </c>
      <c r="R1708" s="258"/>
      <c r="S1708" s="258" t="s">
        <v>904</v>
      </c>
      <c r="T1708" s="258" t="s">
        <v>807</v>
      </c>
      <c r="U1708" s="282" t="s">
        <v>814</v>
      </c>
      <c r="V1708" s="285">
        <v>106</v>
      </c>
      <c r="W1708" s="286" t="s">
        <v>824</v>
      </c>
      <c r="X1708" s="286" t="s">
        <v>824</v>
      </c>
      <c r="Y1708" s="257"/>
    </row>
    <row r="1709" spans="1:25" ht="12.75" customHeight="1" x14ac:dyDescent="0.2">
      <c r="A1709" s="229" t="s">
        <v>705</v>
      </c>
      <c r="B1709" s="247"/>
      <c r="C1709" s="280">
        <v>1696</v>
      </c>
      <c r="D1709" s="249" t="s">
        <v>4224</v>
      </c>
      <c r="E1709" s="249" t="s">
        <v>4225</v>
      </c>
      <c r="F1709" s="249" t="s">
        <v>877</v>
      </c>
      <c r="G1709" s="281" t="s">
        <v>813</v>
      </c>
      <c r="H1709" s="250">
        <v>40641.06</v>
      </c>
      <c r="I1709" s="250"/>
      <c r="J1709" s="250">
        <v>38931.8488</v>
      </c>
      <c r="K1709" s="250"/>
      <c r="L1709" s="250">
        <v>40641.440000000002</v>
      </c>
      <c r="M1709" s="251">
        <f t="shared" si="78"/>
        <v>4.2056265264734681E-2</v>
      </c>
      <c r="N1709" s="251">
        <f t="shared" si="79"/>
        <v>4.3912407262816727E-2</v>
      </c>
      <c r="O1709" s="250">
        <v>42529.29</v>
      </c>
      <c r="P1709" s="251">
        <f t="shared" si="80"/>
        <v>4.6451356054312998E-2</v>
      </c>
      <c r="Q1709" s="251" t="s">
        <v>805</v>
      </c>
      <c r="R1709" s="258"/>
      <c r="S1709" s="258" t="s">
        <v>806</v>
      </c>
      <c r="T1709" s="258" t="s">
        <v>807</v>
      </c>
      <c r="U1709" s="282" t="s">
        <v>823</v>
      </c>
      <c r="V1709" s="285">
        <v>824</v>
      </c>
      <c r="W1709" s="286" t="s">
        <v>815</v>
      </c>
      <c r="X1709" s="286" t="s">
        <v>816</v>
      </c>
      <c r="Y1709" s="257"/>
    </row>
    <row r="1710" spans="1:25" ht="12.75" customHeight="1" x14ac:dyDescent="0.2">
      <c r="A1710" s="229" t="s">
        <v>705</v>
      </c>
      <c r="B1710" s="247"/>
      <c r="C1710" s="287">
        <v>1697</v>
      </c>
      <c r="D1710" s="324" t="s">
        <v>4226</v>
      </c>
      <c r="E1710" s="324" t="s">
        <v>4227</v>
      </c>
      <c r="F1710" s="324" t="s">
        <v>830</v>
      </c>
      <c r="G1710" s="289" t="s">
        <v>707</v>
      </c>
      <c r="H1710" s="290">
        <v>0</v>
      </c>
      <c r="I1710" s="290"/>
      <c r="J1710" s="290">
        <v>0</v>
      </c>
      <c r="K1710" s="290"/>
      <c r="L1710" s="290">
        <v>0</v>
      </c>
      <c r="M1710" s="291" t="str">
        <f t="shared" si="78"/>
        <v>NA</v>
      </c>
      <c r="N1710" s="291" t="str">
        <f t="shared" si="79"/>
        <v>NA</v>
      </c>
      <c r="O1710" s="290">
        <v>0</v>
      </c>
      <c r="P1710" s="291" t="str">
        <f t="shared" si="80"/>
        <v>NA</v>
      </c>
      <c r="Q1710" s="291" t="s">
        <v>707</v>
      </c>
      <c r="R1710" s="292" t="s">
        <v>831</v>
      </c>
      <c r="S1710" s="293" t="s">
        <v>832</v>
      </c>
      <c r="T1710" s="293" t="s">
        <v>832</v>
      </c>
      <c r="U1710" s="293" t="s">
        <v>832</v>
      </c>
      <c r="V1710" s="294" t="s">
        <v>809</v>
      </c>
      <c r="W1710" s="295" t="s">
        <v>809</v>
      </c>
      <c r="X1710" s="295" t="s">
        <v>809</v>
      </c>
      <c r="Y1710" s="257"/>
    </row>
    <row r="1711" spans="1:25" ht="12.75" customHeight="1" x14ac:dyDescent="0.2">
      <c r="B1711" s="247"/>
      <c r="C1711" s="280">
        <v>1698</v>
      </c>
      <c r="D1711" s="249" t="s">
        <v>4228</v>
      </c>
      <c r="E1711" s="249" t="s">
        <v>4229</v>
      </c>
      <c r="F1711" s="249" t="s">
        <v>931</v>
      </c>
      <c r="G1711" s="281" t="s">
        <v>813</v>
      </c>
      <c r="H1711" s="250">
        <v>7794.18</v>
      </c>
      <c r="I1711" s="250"/>
      <c r="J1711" s="250">
        <v>7466.3856000000005</v>
      </c>
      <c r="K1711" s="250"/>
      <c r="L1711" s="250">
        <v>13600</v>
      </c>
      <c r="M1711" s="251">
        <f t="shared" si="78"/>
        <v>4.2056303549571572E-2</v>
      </c>
      <c r="N1711" s="251">
        <f t="shared" si="79"/>
        <v>0.82149713778511502</v>
      </c>
      <c r="O1711" s="250">
        <v>14265.47</v>
      </c>
      <c r="P1711" s="251">
        <f t="shared" si="80"/>
        <v>4.8931617647058778E-2</v>
      </c>
      <c r="Q1711" s="251" t="s">
        <v>805</v>
      </c>
      <c r="R1711" s="258"/>
      <c r="S1711" s="258" t="s">
        <v>806</v>
      </c>
      <c r="T1711" s="258" t="s">
        <v>807</v>
      </c>
      <c r="U1711" s="282" t="s">
        <v>814</v>
      </c>
      <c r="V1711" s="285">
        <v>37</v>
      </c>
      <c r="W1711" s="286" t="s">
        <v>815</v>
      </c>
      <c r="X1711" s="286" t="s">
        <v>816</v>
      </c>
      <c r="Y1711" s="257"/>
    </row>
    <row r="1712" spans="1:25" ht="12.75" customHeight="1" x14ac:dyDescent="0.2">
      <c r="A1712" s="229" t="s">
        <v>705</v>
      </c>
      <c r="B1712" s="247"/>
      <c r="C1712" s="280">
        <v>1699</v>
      </c>
      <c r="D1712" s="249" t="s">
        <v>4230</v>
      </c>
      <c r="E1712" s="249" t="s">
        <v>4231</v>
      </c>
      <c r="F1712" s="249" t="s">
        <v>880</v>
      </c>
      <c r="G1712" s="281" t="s">
        <v>813</v>
      </c>
      <c r="H1712" s="250">
        <v>44648.539999999994</v>
      </c>
      <c r="I1712" s="250"/>
      <c r="J1712" s="250">
        <v>42770.803400000004</v>
      </c>
      <c r="K1712" s="250"/>
      <c r="L1712" s="250">
        <v>44649.21</v>
      </c>
      <c r="M1712" s="251">
        <f t="shared" si="78"/>
        <v>4.205594628626131E-2</v>
      </c>
      <c r="N1712" s="251">
        <f t="shared" si="79"/>
        <v>4.3917963907126295E-2</v>
      </c>
      <c r="O1712" s="250">
        <v>50243.6</v>
      </c>
      <c r="P1712" s="251">
        <f t="shared" si="80"/>
        <v>0.12529650580603777</v>
      </c>
      <c r="Q1712" s="251" t="s">
        <v>805</v>
      </c>
      <c r="R1712" s="258"/>
      <c r="S1712" s="258" t="s">
        <v>806</v>
      </c>
      <c r="T1712" s="258" t="s">
        <v>807</v>
      </c>
      <c r="U1712" s="282" t="s">
        <v>823</v>
      </c>
      <c r="V1712" s="285">
        <v>826</v>
      </c>
      <c r="W1712" s="286" t="s">
        <v>824</v>
      </c>
      <c r="X1712" s="286" t="s">
        <v>824</v>
      </c>
      <c r="Y1712" s="257"/>
    </row>
    <row r="1713" spans="1:25" ht="12.75" customHeight="1" x14ac:dyDescent="0.2">
      <c r="A1713" s="229" t="s">
        <v>705</v>
      </c>
      <c r="B1713" s="247"/>
      <c r="C1713" s="280">
        <v>1700</v>
      </c>
      <c r="D1713" s="249" t="s">
        <v>4232</v>
      </c>
      <c r="E1713" s="249" t="s">
        <v>4233</v>
      </c>
      <c r="F1713" s="249" t="s">
        <v>883</v>
      </c>
      <c r="G1713" s="297" t="s">
        <v>707</v>
      </c>
      <c r="H1713" s="250">
        <v>0</v>
      </c>
      <c r="I1713" s="250"/>
      <c r="J1713" s="250">
        <v>0</v>
      </c>
      <c r="K1713" s="250"/>
      <c r="L1713" s="250">
        <v>0</v>
      </c>
      <c r="M1713" s="251" t="str">
        <f t="shared" si="78"/>
        <v>NA</v>
      </c>
      <c r="N1713" s="251" t="str">
        <f t="shared" si="79"/>
        <v>NA</v>
      </c>
      <c r="O1713" s="250">
        <v>0</v>
      </c>
      <c r="P1713" s="251" t="str">
        <f t="shared" si="80"/>
        <v>NA</v>
      </c>
      <c r="Q1713" s="298" t="s">
        <v>848</v>
      </c>
      <c r="R1713" s="299" t="s">
        <v>849</v>
      </c>
      <c r="S1713" s="299" t="s">
        <v>832</v>
      </c>
      <c r="T1713" s="299" t="s">
        <v>832</v>
      </c>
      <c r="U1713" s="299" t="s">
        <v>832</v>
      </c>
      <c r="V1713" s="299" t="s">
        <v>832</v>
      </c>
      <c r="W1713" s="299" t="s">
        <v>832</v>
      </c>
      <c r="X1713" s="299" t="s">
        <v>832</v>
      </c>
      <c r="Y1713" s="257"/>
    </row>
    <row r="1714" spans="1:25" ht="12.75" customHeight="1" x14ac:dyDescent="0.2">
      <c r="A1714" s="229" t="s">
        <v>705</v>
      </c>
      <c r="B1714" s="247"/>
      <c r="C1714" s="280">
        <v>1701</v>
      </c>
      <c r="D1714" s="249" t="s">
        <v>4234</v>
      </c>
      <c r="E1714" s="249" t="s">
        <v>4235</v>
      </c>
      <c r="F1714" s="249" t="s">
        <v>877</v>
      </c>
      <c r="G1714" s="281" t="s">
        <v>813</v>
      </c>
      <c r="H1714" s="250">
        <v>28753.18</v>
      </c>
      <c r="I1714" s="250"/>
      <c r="J1714" s="250">
        <v>27849.020399999998</v>
      </c>
      <c r="K1714" s="250"/>
      <c r="L1714" s="250">
        <v>31464.3</v>
      </c>
      <c r="M1714" s="251">
        <f t="shared" si="78"/>
        <v>3.1445551413791545E-2</v>
      </c>
      <c r="N1714" s="251">
        <f t="shared" si="79"/>
        <v>0.12981711916875904</v>
      </c>
      <c r="O1714" s="250">
        <v>32808.720000000001</v>
      </c>
      <c r="P1714" s="251">
        <f t="shared" si="80"/>
        <v>4.2728425548955541E-2</v>
      </c>
      <c r="Q1714" s="251" t="s">
        <v>805</v>
      </c>
      <c r="R1714" s="258"/>
      <c r="S1714" s="258" t="s">
        <v>806</v>
      </c>
      <c r="T1714" s="258" t="s">
        <v>807</v>
      </c>
      <c r="U1714" s="282" t="s">
        <v>823</v>
      </c>
      <c r="V1714" s="285">
        <v>826</v>
      </c>
      <c r="W1714" s="286" t="s">
        <v>824</v>
      </c>
      <c r="X1714" s="286" t="s">
        <v>824</v>
      </c>
      <c r="Y1714" s="257"/>
    </row>
    <row r="1715" spans="1:25" ht="12.75" customHeight="1" x14ac:dyDescent="0.2">
      <c r="A1715" s="229" t="s">
        <v>705</v>
      </c>
      <c r="B1715" s="247"/>
      <c r="C1715" s="287">
        <v>1702</v>
      </c>
      <c r="D1715" s="324" t="s">
        <v>4236</v>
      </c>
      <c r="E1715" s="324" t="s">
        <v>4237</v>
      </c>
      <c r="F1715" s="324" t="s">
        <v>2512</v>
      </c>
      <c r="G1715" s="289" t="s">
        <v>707</v>
      </c>
      <c r="H1715" s="290">
        <v>0</v>
      </c>
      <c r="I1715" s="290"/>
      <c r="J1715" s="290">
        <v>0</v>
      </c>
      <c r="K1715" s="290"/>
      <c r="L1715" s="290">
        <v>0</v>
      </c>
      <c r="M1715" s="291" t="str">
        <f t="shared" si="78"/>
        <v>NA</v>
      </c>
      <c r="N1715" s="291" t="str">
        <f t="shared" si="79"/>
        <v>NA</v>
      </c>
      <c r="O1715" s="290">
        <v>0</v>
      </c>
      <c r="P1715" s="291" t="str">
        <f t="shared" si="80"/>
        <v>NA</v>
      </c>
      <c r="Q1715" s="291" t="s">
        <v>707</v>
      </c>
      <c r="R1715" s="292" t="s">
        <v>831</v>
      </c>
      <c r="S1715" s="293" t="s">
        <v>832</v>
      </c>
      <c r="T1715" s="293" t="s">
        <v>832</v>
      </c>
      <c r="U1715" s="293" t="s">
        <v>832</v>
      </c>
      <c r="V1715" s="294" t="s">
        <v>809</v>
      </c>
      <c r="W1715" s="295" t="s">
        <v>809</v>
      </c>
      <c r="X1715" s="295" t="s">
        <v>809</v>
      </c>
      <c r="Y1715" s="257"/>
    </row>
    <row r="1716" spans="1:25" ht="12.75" customHeight="1" x14ac:dyDescent="0.2">
      <c r="A1716" s="229" t="s">
        <v>705</v>
      </c>
      <c r="B1716" s="247"/>
      <c r="C1716" s="280">
        <v>1703</v>
      </c>
      <c r="D1716" s="249" t="s">
        <v>4238</v>
      </c>
      <c r="E1716" s="249" t="s">
        <v>4239</v>
      </c>
      <c r="F1716" s="249" t="s">
        <v>2512</v>
      </c>
      <c r="G1716" s="297" t="s">
        <v>707</v>
      </c>
      <c r="H1716" s="250">
        <v>0</v>
      </c>
      <c r="I1716" s="250"/>
      <c r="J1716" s="250">
        <v>0</v>
      </c>
      <c r="K1716" s="250"/>
      <c r="L1716" s="250">
        <v>0</v>
      </c>
      <c r="M1716" s="251" t="str">
        <f t="shared" si="78"/>
        <v>NA</v>
      </c>
      <c r="N1716" s="251" t="str">
        <f t="shared" si="79"/>
        <v>NA</v>
      </c>
      <c r="O1716" s="250">
        <v>0</v>
      </c>
      <c r="P1716" s="251" t="str">
        <f t="shared" si="80"/>
        <v>NA</v>
      </c>
      <c r="Q1716" s="298" t="s">
        <v>848</v>
      </c>
      <c r="R1716" s="299" t="s">
        <v>849</v>
      </c>
      <c r="S1716" s="299" t="s">
        <v>832</v>
      </c>
      <c r="T1716" s="299" t="s">
        <v>832</v>
      </c>
      <c r="U1716" s="299" t="s">
        <v>832</v>
      </c>
      <c r="V1716" s="299" t="s">
        <v>832</v>
      </c>
      <c r="W1716" s="299" t="s">
        <v>832</v>
      </c>
      <c r="X1716" s="299" t="s">
        <v>832</v>
      </c>
      <c r="Y1716" s="257"/>
    </row>
    <row r="1717" spans="1:25" ht="12.75" customHeight="1" x14ac:dyDescent="0.2">
      <c r="A1717" s="229" t="s">
        <v>705</v>
      </c>
      <c r="B1717" s="247"/>
      <c r="C1717" s="280">
        <v>1704</v>
      </c>
      <c r="D1717" s="249" t="s">
        <v>4240</v>
      </c>
      <c r="E1717" s="249" t="s">
        <v>4241</v>
      </c>
      <c r="F1717" s="249" t="s">
        <v>866</v>
      </c>
      <c r="G1717" s="281" t="s">
        <v>813</v>
      </c>
      <c r="H1717" s="250">
        <v>38452.369999999995</v>
      </c>
      <c r="I1717" s="250"/>
      <c r="J1717" s="250">
        <v>36835.2045</v>
      </c>
      <c r="K1717" s="250"/>
      <c r="L1717" s="250">
        <v>57244.069999999992</v>
      </c>
      <c r="M1717" s="251">
        <f t="shared" si="78"/>
        <v>4.2056328387560918E-2</v>
      </c>
      <c r="N1717" s="251">
        <f t="shared" si="79"/>
        <v>0.55405869947050224</v>
      </c>
      <c r="O1717" s="250">
        <v>59799.350000000006</v>
      </c>
      <c r="P1717" s="251">
        <f t="shared" si="80"/>
        <v>4.4638335464267542E-2</v>
      </c>
      <c r="Q1717" s="251" t="s">
        <v>805</v>
      </c>
      <c r="R1717" s="258"/>
      <c r="S1717" s="258" t="s">
        <v>806</v>
      </c>
      <c r="T1717" s="258" t="s">
        <v>807</v>
      </c>
      <c r="U1717" s="282" t="s">
        <v>823</v>
      </c>
      <c r="V1717" s="285">
        <v>826</v>
      </c>
      <c r="W1717" s="286" t="s">
        <v>824</v>
      </c>
      <c r="X1717" s="286" t="s">
        <v>816</v>
      </c>
      <c r="Y1717" s="257"/>
    </row>
    <row r="1718" spans="1:25" ht="12.75" customHeight="1" x14ac:dyDescent="0.2">
      <c r="A1718" s="229" t="s">
        <v>705</v>
      </c>
      <c r="B1718" s="247"/>
      <c r="C1718" s="280">
        <v>1705</v>
      </c>
      <c r="D1718" s="249" t="s">
        <v>4242</v>
      </c>
      <c r="E1718" s="249" t="s">
        <v>4243</v>
      </c>
      <c r="F1718" s="249" t="s">
        <v>937</v>
      </c>
      <c r="G1718" s="281" t="s">
        <v>813</v>
      </c>
      <c r="H1718" s="250">
        <v>50817.95</v>
      </c>
      <c r="I1718" s="250"/>
      <c r="J1718" s="250">
        <v>48680.750599999999</v>
      </c>
      <c r="K1718" s="250"/>
      <c r="L1718" s="250">
        <v>54558</v>
      </c>
      <c r="M1718" s="251">
        <f t="shared" si="78"/>
        <v>4.2055993994248052E-2</v>
      </c>
      <c r="N1718" s="251">
        <f t="shared" si="79"/>
        <v>0.12073045973124336</v>
      </c>
      <c r="O1718" s="250">
        <v>56690.46</v>
      </c>
      <c r="P1718" s="251">
        <f t="shared" si="80"/>
        <v>3.9086110194655216E-2</v>
      </c>
      <c r="Q1718" s="251" t="s">
        <v>805</v>
      </c>
      <c r="R1718" s="258"/>
      <c r="S1718" s="258" t="s">
        <v>806</v>
      </c>
      <c r="T1718" s="258" t="s">
        <v>807</v>
      </c>
      <c r="U1718" s="282" t="s">
        <v>823</v>
      </c>
      <c r="V1718" s="285">
        <v>824</v>
      </c>
      <c r="W1718" s="286" t="s">
        <v>824</v>
      </c>
      <c r="X1718" s="286" t="s">
        <v>824</v>
      </c>
      <c r="Y1718" s="257"/>
    </row>
    <row r="1719" spans="1:25" ht="12.75" customHeight="1" x14ac:dyDescent="0.2">
      <c r="A1719" s="229" t="s">
        <v>705</v>
      </c>
      <c r="B1719" s="247"/>
      <c r="C1719" s="280">
        <v>1706</v>
      </c>
      <c r="D1719" s="249" t="s">
        <v>4244</v>
      </c>
      <c r="E1719" s="249" t="s">
        <v>4245</v>
      </c>
      <c r="F1719" s="249" t="s">
        <v>886</v>
      </c>
      <c r="G1719" s="281" t="s">
        <v>813</v>
      </c>
      <c r="H1719" s="250">
        <v>31718.600000000002</v>
      </c>
      <c r="I1719" s="250"/>
      <c r="J1719" s="250">
        <v>30384.635600000001</v>
      </c>
      <c r="K1719" s="250"/>
      <c r="L1719" s="250">
        <v>39038.230000000003</v>
      </c>
      <c r="M1719" s="251">
        <f t="shared" si="78"/>
        <v>4.2056219379165559E-2</v>
      </c>
      <c r="N1719" s="251">
        <f t="shared" si="79"/>
        <v>0.28480165152943288</v>
      </c>
      <c r="O1719" s="250">
        <v>43086.26</v>
      </c>
      <c r="P1719" s="251">
        <f t="shared" si="80"/>
        <v>0.10369399432300078</v>
      </c>
      <c r="Q1719" s="251" t="s">
        <v>805</v>
      </c>
      <c r="R1719" s="258"/>
      <c r="S1719" s="258" t="s">
        <v>806</v>
      </c>
      <c r="T1719" s="258" t="s">
        <v>807</v>
      </c>
      <c r="U1719" s="282" t="s">
        <v>814</v>
      </c>
      <c r="V1719" s="285">
        <v>518</v>
      </c>
      <c r="W1719" s="286" t="s">
        <v>815</v>
      </c>
      <c r="X1719" s="286" t="s">
        <v>816</v>
      </c>
      <c r="Y1719" s="257"/>
    </row>
    <row r="1720" spans="1:25" ht="12.75" customHeight="1" x14ac:dyDescent="0.2">
      <c r="A1720" s="229" t="s">
        <v>705</v>
      </c>
      <c r="B1720" s="247"/>
      <c r="C1720" s="280">
        <v>1707</v>
      </c>
      <c r="D1720" s="249" t="s">
        <v>4246</v>
      </c>
      <c r="E1720" s="249" t="s">
        <v>4247</v>
      </c>
      <c r="F1720" s="249" t="s">
        <v>1175</v>
      </c>
      <c r="G1720" s="281" t="s">
        <v>813</v>
      </c>
      <c r="H1720" s="250">
        <v>35043.539999999994</v>
      </c>
      <c r="I1720" s="250"/>
      <c r="J1720" s="250">
        <v>32084.994299999998</v>
      </c>
      <c r="K1720" s="250"/>
      <c r="L1720" s="250">
        <v>34830.050000000003</v>
      </c>
      <c r="M1720" s="251">
        <f t="shared" si="78"/>
        <v>8.4424852626190039E-2</v>
      </c>
      <c r="N1720" s="251">
        <f t="shared" si="79"/>
        <v>8.5555748407909318E-2</v>
      </c>
      <c r="O1720" s="250">
        <v>36082.93</v>
      </c>
      <c r="P1720" s="251">
        <f t="shared" si="80"/>
        <v>3.5971237480279167E-2</v>
      </c>
      <c r="Q1720" s="251" t="s">
        <v>805</v>
      </c>
      <c r="R1720" s="258"/>
      <c r="S1720" s="258" t="s">
        <v>904</v>
      </c>
      <c r="T1720" s="258" t="s">
        <v>807</v>
      </c>
      <c r="U1720" s="282" t="s">
        <v>814</v>
      </c>
      <c r="V1720" s="285">
        <v>105</v>
      </c>
      <c r="W1720" s="286" t="s">
        <v>824</v>
      </c>
      <c r="X1720" s="286" t="s">
        <v>824</v>
      </c>
      <c r="Y1720" s="257"/>
    </row>
    <row r="1721" spans="1:25" ht="12.75" customHeight="1" x14ac:dyDescent="0.2">
      <c r="A1721" s="229" t="s">
        <v>705</v>
      </c>
      <c r="B1721" s="247"/>
      <c r="C1721" s="280">
        <v>1708</v>
      </c>
      <c r="D1721" s="249" t="s">
        <v>4248</v>
      </c>
      <c r="E1721" s="249" t="s">
        <v>4249</v>
      </c>
      <c r="F1721" s="249" t="s">
        <v>852</v>
      </c>
      <c r="G1721" s="297" t="s">
        <v>707</v>
      </c>
      <c r="H1721" s="250">
        <v>0</v>
      </c>
      <c r="I1721" s="250"/>
      <c r="J1721" s="250">
        <v>0</v>
      </c>
      <c r="K1721" s="250"/>
      <c r="L1721" s="250">
        <v>0</v>
      </c>
      <c r="M1721" s="251" t="str">
        <f t="shared" si="78"/>
        <v>NA</v>
      </c>
      <c r="N1721" s="251" t="str">
        <f t="shared" si="79"/>
        <v>NA</v>
      </c>
      <c r="O1721" s="250">
        <v>0</v>
      </c>
      <c r="P1721" s="251" t="str">
        <f t="shared" si="80"/>
        <v>NA</v>
      </c>
      <c r="Q1721" s="298" t="s">
        <v>848</v>
      </c>
      <c r="R1721" s="299" t="s">
        <v>849</v>
      </c>
      <c r="S1721" s="258" t="s">
        <v>806</v>
      </c>
      <c r="T1721" s="299" t="s">
        <v>809</v>
      </c>
      <c r="U1721" s="299" t="s">
        <v>832</v>
      </c>
      <c r="V1721" s="299" t="s">
        <v>832</v>
      </c>
      <c r="W1721" s="299" t="s">
        <v>832</v>
      </c>
      <c r="X1721" s="299" t="s">
        <v>832</v>
      </c>
      <c r="Y1721" s="257"/>
    </row>
    <row r="1722" spans="1:25" ht="12.75" customHeight="1" x14ac:dyDescent="0.2">
      <c r="A1722" s="229" t="s">
        <v>705</v>
      </c>
      <c r="B1722" s="247"/>
      <c r="C1722" s="280">
        <v>1709</v>
      </c>
      <c r="D1722" s="249" t="s">
        <v>4250</v>
      </c>
      <c r="E1722" s="249" t="s">
        <v>4251</v>
      </c>
      <c r="F1722" s="249" t="s">
        <v>877</v>
      </c>
      <c r="G1722" s="281" t="s">
        <v>813</v>
      </c>
      <c r="H1722" s="250">
        <v>18709.260000000002</v>
      </c>
      <c r="I1722" s="250"/>
      <c r="J1722" s="250">
        <v>17922.426900000002</v>
      </c>
      <c r="K1722" s="250"/>
      <c r="L1722" s="250">
        <v>20241.620000000003</v>
      </c>
      <c r="M1722" s="251">
        <f t="shared" si="78"/>
        <v>4.2055810865849301E-2</v>
      </c>
      <c r="N1722" s="251">
        <f t="shared" si="79"/>
        <v>0.12940173297624108</v>
      </c>
      <c r="O1722" s="250">
        <v>21106.510000000002</v>
      </c>
      <c r="P1722" s="251">
        <f t="shared" si="80"/>
        <v>4.2728299414770125E-2</v>
      </c>
      <c r="Q1722" s="251" t="s">
        <v>805</v>
      </c>
      <c r="R1722" s="258"/>
      <c r="S1722" s="258" t="s">
        <v>823</v>
      </c>
      <c r="T1722" s="258" t="s">
        <v>807</v>
      </c>
      <c r="U1722" s="282" t="s">
        <v>823</v>
      </c>
      <c r="V1722" s="285">
        <v>824</v>
      </c>
      <c r="W1722" s="286" t="s">
        <v>816</v>
      </c>
      <c r="X1722" s="286" t="s">
        <v>815</v>
      </c>
      <c r="Y1722" s="257"/>
    </row>
    <row r="1723" spans="1:25" ht="12.75" customHeight="1" x14ac:dyDescent="0.2">
      <c r="A1723" s="229" t="s">
        <v>705</v>
      </c>
      <c r="B1723" s="247"/>
      <c r="C1723" s="280">
        <v>1710</v>
      </c>
      <c r="D1723" s="249" t="s">
        <v>4252</v>
      </c>
      <c r="E1723" s="249" t="s">
        <v>4253</v>
      </c>
      <c r="F1723" s="249" t="s">
        <v>1374</v>
      </c>
      <c r="G1723" s="281" t="s">
        <v>813</v>
      </c>
      <c r="H1723" s="250">
        <v>96772.01999999999</v>
      </c>
      <c r="I1723" s="250"/>
      <c r="J1723" s="250">
        <v>101129.02529999999</v>
      </c>
      <c r="K1723" s="250"/>
      <c r="L1723" s="250">
        <v>93663.31</v>
      </c>
      <c r="M1723" s="251">
        <f t="shared" si="78"/>
        <v>4.5023399325548899E-2</v>
      </c>
      <c r="N1723" s="251">
        <f t="shared" si="79"/>
        <v>7.3823665143146561E-2</v>
      </c>
      <c r="O1723" s="250">
        <v>96249.049999999988</v>
      </c>
      <c r="P1723" s="251">
        <f t="shared" si="80"/>
        <v>2.760675444846003E-2</v>
      </c>
      <c r="Q1723" s="251" t="s">
        <v>805</v>
      </c>
      <c r="R1723" s="258"/>
      <c r="S1723" s="258" t="s">
        <v>904</v>
      </c>
      <c r="T1723" s="258" t="s">
        <v>807</v>
      </c>
      <c r="U1723" s="282" t="s">
        <v>814</v>
      </c>
      <c r="V1723" s="285">
        <v>105</v>
      </c>
      <c r="W1723" s="286" t="s">
        <v>824</v>
      </c>
      <c r="X1723" s="286" t="s">
        <v>824</v>
      </c>
      <c r="Y1723" s="257"/>
    </row>
    <row r="1724" spans="1:25" ht="12.75" customHeight="1" x14ac:dyDescent="0.2">
      <c r="A1724" s="229" t="s">
        <v>705</v>
      </c>
      <c r="B1724" s="247"/>
      <c r="C1724" s="280">
        <v>1711</v>
      </c>
      <c r="D1724" s="249" t="s">
        <v>4254</v>
      </c>
      <c r="E1724" s="249" t="s">
        <v>4255</v>
      </c>
      <c r="F1724" s="249" t="s">
        <v>943</v>
      </c>
      <c r="G1724" s="297" t="s">
        <v>707</v>
      </c>
      <c r="H1724" s="250">
        <v>0</v>
      </c>
      <c r="I1724" s="250"/>
      <c r="J1724" s="250">
        <v>0</v>
      </c>
      <c r="K1724" s="250"/>
      <c r="L1724" s="250">
        <v>0</v>
      </c>
      <c r="M1724" s="251" t="str">
        <f t="shared" si="78"/>
        <v>NA</v>
      </c>
      <c r="N1724" s="251" t="str">
        <f t="shared" si="79"/>
        <v>NA</v>
      </c>
      <c r="O1724" s="250">
        <v>0</v>
      </c>
      <c r="P1724" s="251" t="str">
        <f t="shared" si="80"/>
        <v>NA</v>
      </c>
      <c r="Q1724" s="298" t="s">
        <v>848</v>
      </c>
      <c r="R1724" s="299" t="s">
        <v>849</v>
      </c>
      <c r="S1724" s="299" t="s">
        <v>832</v>
      </c>
      <c r="T1724" s="299" t="s">
        <v>832</v>
      </c>
      <c r="U1724" s="299" t="s">
        <v>832</v>
      </c>
      <c r="V1724" s="299" t="s">
        <v>832</v>
      </c>
      <c r="W1724" s="299" t="s">
        <v>832</v>
      </c>
      <c r="X1724" s="299" t="s">
        <v>832</v>
      </c>
      <c r="Y1724" s="257"/>
    </row>
    <row r="1725" spans="1:25" ht="12.75" customHeight="1" x14ac:dyDescent="0.2">
      <c r="A1725" s="229" t="s">
        <v>705</v>
      </c>
      <c r="B1725" s="247"/>
      <c r="C1725" s="280">
        <v>1712</v>
      </c>
      <c r="D1725" s="249" t="s">
        <v>4256</v>
      </c>
      <c r="E1725" s="249" t="s">
        <v>4257</v>
      </c>
      <c r="F1725" s="249" t="s">
        <v>1067</v>
      </c>
      <c r="G1725" s="281" t="s">
        <v>804</v>
      </c>
      <c r="H1725" s="250">
        <v>36758.979999999996</v>
      </c>
      <c r="I1725" s="250"/>
      <c r="J1725" s="250">
        <v>35213.048600000002</v>
      </c>
      <c r="K1725" s="250"/>
      <c r="L1725" s="250">
        <v>47558.6</v>
      </c>
      <c r="M1725" s="251">
        <f t="shared" si="78"/>
        <v>4.2055884031602458E-2</v>
      </c>
      <c r="N1725" s="251">
        <f t="shared" si="79"/>
        <v>0.35059592653389277</v>
      </c>
      <c r="O1725" s="250">
        <v>49294.89</v>
      </c>
      <c r="P1725" s="251">
        <f t="shared" si="80"/>
        <v>3.6508433805873194E-2</v>
      </c>
      <c r="Q1725" s="251" t="s">
        <v>805</v>
      </c>
      <c r="R1725" s="258"/>
      <c r="S1725" s="258" t="s">
        <v>806</v>
      </c>
      <c r="T1725" s="258" t="s">
        <v>807</v>
      </c>
      <c r="U1725" s="282" t="s">
        <v>808</v>
      </c>
      <c r="V1725" s="285">
        <v>136</v>
      </c>
      <c r="W1725" s="286" t="s">
        <v>815</v>
      </c>
      <c r="X1725" s="286" t="s">
        <v>816</v>
      </c>
      <c r="Y1725" s="257"/>
    </row>
    <row r="1726" spans="1:25" ht="12.75" customHeight="1" x14ac:dyDescent="0.2">
      <c r="B1726" s="247"/>
      <c r="C1726" s="280">
        <v>1713</v>
      </c>
      <c r="D1726" s="249" t="s">
        <v>4258</v>
      </c>
      <c r="E1726" s="249" t="s">
        <v>4259</v>
      </c>
      <c r="F1726" s="249" t="s">
        <v>931</v>
      </c>
      <c r="G1726" s="281" t="s">
        <v>813</v>
      </c>
      <c r="H1726" s="250">
        <v>8044.6699999999992</v>
      </c>
      <c r="I1726" s="250"/>
      <c r="J1726" s="250">
        <v>6292.7424000000001</v>
      </c>
      <c r="K1726" s="250"/>
      <c r="L1726" s="250">
        <v>10074.93</v>
      </c>
      <c r="M1726" s="251">
        <f t="shared" si="78"/>
        <v>0.21777494912780751</v>
      </c>
      <c r="N1726" s="251">
        <f t="shared" si="79"/>
        <v>0.60103963575562858</v>
      </c>
      <c r="O1726" s="250">
        <v>10487.57</v>
      </c>
      <c r="P1726" s="251">
        <f t="shared" si="80"/>
        <v>4.0957108386857219E-2</v>
      </c>
      <c r="Q1726" s="251" t="s">
        <v>805</v>
      </c>
      <c r="R1726" s="258"/>
      <c r="S1726" s="258" t="s">
        <v>806</v>
      </c>
      <c r="T1726" s="258" t="s">
        <v>807</v>
      </c>
      <c r="U1726" s="282" t="s">
        <v>814</v>
      </c>
      <c r="V1726" s="285">
        <v>32</v>
      </c>
      <c r="W1726" s="286" t="s">
        <v>816</v>
      </c>
      <c r="X1726" s="286" t="s">
        <v>816</v>
      </c>
      <c r="Y1726" s="257"/>
    </row>
    <row r="1727" spans="1:25" ht="12.75" customHeight="1" x14ac:dyDescent="0.2">
      <c r="A1727" s="229" t="s">
        <v>705</v>
      </c>
      <c r="B1727" s="247"/>
      <c r="C1727" s="280">
        <v>1714</v>
      </c>
      <c r="D1727" s="249" t="s">
        <v>4260</v>
      </c>
      <c r="E1727" s="249" t="s">
        <v>4261</v>
      </c>
      <c r="F1727" s="249" t="s">
        <v>819</v>
      </c>
      <c r="G1727" s="281" t="s">
        <v>813</v>
      </c>
      <c r="H1727" s="250">
        <v>30675.06</v>
      </c>
      <c r="I1727" s="250"/>
      <c r="J1727" s="250">
        <v>29384.991099999999</v>
      </c>
      <c r="K1727" s="250"/>
      <c r="L1727" s="250">
        <v>14407.37</v>
      </c>
      <c r="M1727" s="251">
        <f t="shared" si="78"/>
        <v>4.2055953598786833E-2</v>
      </c>
      <c r="N1727" s="251">
        <f t="shared" si="79"/>
        <v>0.50970310145848563</v>
      </c>
      <c r="O1727" s="250">
        <v>15089.6</v>
      </c>
      <c r="P1727" s="251">
        <f t="shared" si="80"/>
        <v>4.735284788271555E-2</v>
      </c>
      <c r="Q1727" s="251" t="s">
        <v>805</v>
      </c>
      <c r="R1727" s="258"/>
      <c r="S1727" s="258" t="s">
        <v>904</v>
      </c>
      <c r="T1727" s="258" t="s">
        <v>807</v>
      </c>
      <c r="U1727" s="282" t="s">
        <v>814</v>
      </c>
      <c r="V1727" s="285">
        <v>106</v>
      </c>
      <c r="W1727" s="286" t="s">
        <v>824</v>
      </c>
      <c r="X1727" s="286" t="s">
        <v>824</v>
      </c>
      <c r="Y1727" s="257"/>
    </row>
    <row r="1728" spans="1:25" ht="12.75" customHeight="1" x14ac:dyDescent="0.2">
      <c r="A1728" s="229" t="s">
        <v>705</v>
      </c>
      <c r="B1728" s="247"/>
      <c r="C1728" s="280">
        <v>1715</v>
      </c>
      <c r="D1728" s="249" t="s">
        <v>4262</v>
      </c>
      <c r="E1728" s="249" t="s">
        <v>4263</v>
      </c>
      <c r="F1728" s="249" t="s">
        <v>1227</v>
      </c>
      <c r="G1728" s="297" t="s">
        <v>707</v>
      </c>
      <c r="H1728" s="250">
        <v>0</v>
      </c>
      <c r="I1728" s="250"/>
      <c r="J1728" s="250">
        <v>0</v>
      </c>
      <c r="K1728" s="250"/>
      <c r="L1728" s="250">
        <v>0</v>
      </c>
      <c r="M1728" s="251" t="str">
        <f t="shared" si="78"/>
        <v>NA</v>
      </c>
      <c r="N1728" s="251" t="str">
        <f t="shared" si="79"/>
        <v>NA</v>
      </c>
      <c r="O1728" s="250">
        <v>0</v>
      </c>
      <c r="P1728" s="251" t="str">
        <f t="shared" si="80"/>
        <v>NA</v>
      </c>
      <c r="Q1728" s="298" t="s">
        <v>848</v>
      </c>
      <c r="R1728" s="299" t="s">
        <v>849</v>
      </c>
      <c r="S1728" s="258" t="s">
        <v>806</v>
      </c>
      <c r="T1728" s="299" t="s">
        <v>809</v>
      </c>
      <c r="U1728" s="299" t="s">
        <v>832</v>
      </c>
      <c r="V1728" s="299" t="s">
        <v>832</v>
      </c>
      <c r="W1728" s="299" t="s">
        <v>832</v>
      </c>
      <c r="X1728" s="299" t="s">
        <v>832</v>
      </c>
      <c r="Y1728" s="257"/>
    </row>
    <row r="1729" spans="1:25" ht="12.75" customHeight="1" x14ac:dyDescent="0.2">
      <c r="A1729" s="229" t="s">
        <v>705</v>
      </c>
      <c r="B1729" s="247"/>
      <c r="C1729" s="280">
        <v>1716</v>
      </c>
      <c r="D1729" s="249" t="s">
        <v>4264</v>
      </c>
      <c r="E1729" s="249" t="s">
        <v>4265</v>
      </c>
      <c r="F1729" s="249" t="s">
        <v>847</v>
      </c>
      <c r="G1729" s="297" t="s">
        <v>707</v>
      </c>
      <c r="H1729" s="250">
        <v>0</v>
      </c>
      <c r="I1729" s="250"/>
      <c r="J1729" s="250">
        <v>0</v>
      </c>
      <c r="K1729" s="250"/>
      <c r="L1729" s="250">
        <v>0</v>
      </c>
      <c r="M1729" s="251" t="str">
        <f t="shared" si="78"/>
        <v>NA</v>
      </c>
      <c r="N1729" s="251" t="str">
        <f t="shared" si="79"/>
        <v>NA</v>
      </c>
      <c r="O1729" s="250">
        <v>0</v>
      </c>
      <c r="P1729" s="251" t="str">
        <f t="shared" si="80"/>
        <v>NA</v>
      </c>
      <c r="Q1729" s="298" t="s">
        <v>848</v>
      </c>
      <c r="R1729" s="299" t="s">
        <v>849</v>
      </c>
      <c r="S1729" s="299" t="s">
        <v>832</v>
      </c>
      <c r="T1729" s="299" t="s">
        <v>832</v>
      </c>
      <c r="U1729" s="299" t="s">
        <v>832</v>
      </c>
      <c r="V1729" s="299" t="s">
        <v>832</v>
      </c>
      <c r="W1729" s="299" t="s">
        <v>832</v>
      </c>
      <c r="X1729" s="299" t="s">
        <v>832</v>
      </c>
      <c r="Y1729" s="257"/>
    </row>
    <row r="1730" spans="1:25" ht="12.75" customHeight="1" x14ac:dyDescent="0.2">
      <c r="A1730" s="229" t="s">
        <v>705</v>
      </c>
      <c r="B1730" s="247"/>
      <c r="C1730" s="280">
        <v>1717</v>
      </c>
      <c r="D1730" s="249" t="s">
        <v>4266</v>
      </c>
      <c r="E1730" s="249" t="s">
        <v>4267</v>
      </c>
      <c r="F1730" s="249" t="s">
        <v>1160</v>
      </c>
      <c r="G1730" s="281" t="s">
        <v>813</v>
      </c>
      <c r="H1730" s="250">
        <v>45053.079999999994</v>
      </c>
      <c r="I1730" s="250"/>
      <c r="J1730" s="250">
        <v>43450.850199999993</v>
      </c>
      <c r="K1730" s="250"/>
      <c r="L1730" s="250">
        <v>45358.900000000009</v>
      </c>
      <c r="M1730" s="251">
        <f t="shared" si="78"/>
        <v>3.5563157946138228E-2</v>
      </c>
      <c r="N1730" s="251">
        <f t="shared" si="79"/>
        <v>4.3912830041701129E-2</v>
      </c>
      <c r="O1730" s="250">
        <v>47444.880000000005</v>
      </c>
      <c r="P1730" s="251">
        <f t="shared" si="80"/>
        <v>4.5988328641126563E-2</v>
      </c>
      <c r="Q1730" s="251" t="s">
        <v>805</v>
      </c>
      <c r="R1730" s="258"/>
      <c r="S1730" s="258" t="s">
        <v>806</v>
      </c>
      <c r="T1730" s="299" t="s">
        <v>809</v>
      </c>
      <c r="U1730" s="282" t="s">
        <v>814</v>
      </c>
      <c r="V1730" s="285">
        <v>123</v>
      </c>
      <c r="W1730" s="286" t="s">
        <v>815</v>
      </c>
      <c r="X1730" s="286" t="s">
        <v>816</v>
      </c>
      <c r="Y1730" s="257"/>
    </row>
    <row r="1731" spans="1:25" ht="12.75" customHeight="1" x14ac:dyDescent="0.2">
      <c r="A1731" s="229" t="s">
        <v>705</v>
      </c>
      <c r="B1731" s="247"/>
      <c r="C1731" s="280">
        <v>1718</v>
      </c>
      <c r="D1731" s="249" t="s">
        <v>4268</v>
      </c>
      <c r="E1731" s="249" t="s">
        <v>4269</v>
      </c>
      <c r="F1731" s="249" t="s">
        <v>852</v>
      </c>
      <c r="G1731" s="297" t="s">
        <v>707</v>
      </c>
      <c r="H1731" s="250">
        <v>0</v>
      </c>
      <c r="I1731" s="250"/>
      <c r="J1731" s="250">
        <v>0</v>
      </c>
      <c r="K1731" s="250"/>
      <c r="L1731" s="250">
        <v>0</v>
      </c>
      <c r="M1731" s="251" t="str">
        <f t="shared" si="78"/>
        <v>NA</v>
      </c>
      <c r="N1731" s="251" t="str">
        <f t="shared" si="79"/>
        <v>NA</v>
      </c>
      <c r="O1731" s="250">
        <v>0</v>
      </c>
      <c r="P1731" s="251" t="str">
        <f t="shared" si="80"/>
        <v>NA</v>
      </c>
      <c r="Q1731" s="298" t="s">
        <v>848</v>
      </c>
      <c r="R1731" s="299" t="s">
        <v>849</v>
      </c>
      <c r="S1731" s="299" t="s">
        <v>832</v>
      </c>
      <c r="T1731" s="299" t="s">
        <v>832</v>
      </c>
      <c r="U1731" s="299" t="s">
        <v>832</v>
      </c>
      <c r="V1731" s="299" t="s">
        <v>832</v>
      </c>
      <c r="W1731" s="299" t="s">
        <v>832</v>
      </c>
      <c r="X1731" s="299" t="s">
        <v>832</v>
      </c>
      <c r="Y1731" s="257"/>
    </row>
    <row r="1732" spans="1:25" ht="12.75" customHeight="1" x14ac:dyDescent="0.2">
      <c r="A1732" s="229" t="s">
        <v>705</v>
      </c>
      <c r="B1732" s="247"/>
      <c r="C1732" s="280">
        <v>1719</v>
      </c>
      <c r="D1732" s="249" t="s">
        <v>4270</v>
      </c>
      <c r="E1732" s="249" t="s">
        <v>4269</v>
      </c>
      <c r="F1732" s="249" t="s">
        <v>877</v>
      </c>
      <c r="G1732" s="281" t="s">
        <v>813</v>
      </c>
      <c r="H1732" s="250">
        <v>25600.870000000006</v>
      </c>
      <c r="I1732" s="250"/>
      <c r="J1732" s="250">
        <v>37735.551400000004</v>
      </c>
      <c r="K1732" s="250"/>
      <c r="L1732" s="250">
        <v>29393.389999999992</v>
      </c>
      <c r="M1732" s="251">
        <f t="shared" si="78"/>
        <v>0.47399488376762178</v>
      </c>
      <c r="N1732" s="251">
        <f t="shared" si="79"/>
        <v>0.22106902087033001</v>
      </c>
      <c r="O1732" s="250">
        <v>30255.78</v>
      </c>
      <c r="P1732" s="251">
        <f t="shared" si="80"/>
        <v>2.9339589615216446E-2</v>
      </c>
      <c r="Q1732" s="251" t="s">
        <v>805</v>
      </c>
      <c r="R1732" s="258"/>
      <c r="S1732" s="258" t="s">
        <v>806</v>
      </c>
      <c r="T1732" s="258" t="s">
        <v>807</v>
      </c>
      <c r="U1732" s="282" t="s">
        <v>823</v>
      </c>
      <c r="V1732" s="285">
        <v>824</v>
      </c>
      <c r="W1732" s="286" t="s">
        <v>816</v>
      </c>
      <c r="X1732" s="286" t="s">
        <v>824</v>
      </c>
      <c r="Y1732" s="257"/>
    </row>
    <row r="1733" spans="1:25" ht="12.75" customHeight="1" x14ac:dyDescent="0.2">
      <c r="A1733" s="229" t="s">
        <v>705</v>
      </c>
      <c r="B1733" s="247"/>
      <c r="C1733" s="280">
        <v>1720</v>
      </c>
      <c r="D1733" s="249" t="s">
        <v>4271</v>
      </c>
      <c r="E1733" s="249" t="s">
        <v>4272</v>
      </c>
      <c r="F1733" s="249" t="s">
        <v>2512</v>
      </c>
      <c r="G1733" s="297" t="s">
        <v>707</v>
      </c>
      <c r="H1733" s="250">
        <v>0</v>
      </c>
      <c r="I1733" s="250"/>
      <c r="J1733" s="250">
        <v>0</v>
      </c>
      <c r="K1733" s="250"/>
      <c r="L1733" s="250">
        <v>0</v>
      </c>
      <c r="M1733" s="251" t="str">
        <f t="shared" si="78"/>
        <v>NA</v>
      </c>
      <c r="N1733" s="251" t="str">
        <f t="shared" si="79"/>
        <v>NA</v>
      </c>
      <c r="O1733" s="250">
        <v>0</v>
      </c>
      <c r="P1733" s="251" t="str">
        <f t="shared" si="80"/>
        <v>NA</v>
      </c>
      <c r="Q1733" s="298" t="s">
        <v>848</v>
      </c>
      <c r="R1733" s="299" t="s">
        <v>849</v>
      </c>
      <c r="S1733" s="299" t="s">
        <v>832</v>
      </c>
      <c r="T1733" s="299" t="s">
        <v>832</v>
      </c>
      <c r="U1733" s="299" t="s">
        <v>832</v>
      </c>
      <c r="V1733" s="299" t="s">
        <v>832</v>
      </c>
      <c r="W1733" s="299" t="s">
        <v>832</v>
      </c>
      <c r="X1733" s="299" t="s">
        <v>832</v>
      </c>
      <c r="Y1733" s="257"/>
    </row>
    <row r="1734" spans="1:25" ht="12.75" customHeight="1" x14ac:dyDescent="0.2">
      <c r="A1734" s="229" t="s">
        <v>705</v>
      </c>
      <c r="B1734" s="247"/>
      <c r="C1734" s="280">
        <v>1721</v>
      </c>
      <c r="D1734" s="249" t="s">
        <v>4273</v>
      </c>
      <c r="E1734" s="249" t="s">
        <v>4272</v>
      </c>
      <c r="F1734" s="249" t="s">
        <v>877</v>
      </c>
      <c r="G1734" s="281" t="s">
        <v>813</v>
      </c>
      <c r="H1734" s="250">
        <v>156130.26999999999</v>
      </c>
      <c r="I1734" s="250"/>
      <c r="J1734" s="250">
        <v>82140.776899999997</v>
      </c>
      <c r="K1734" s="250"/>
      <c r="L1734" s="250">
        <v>99883.38</v>
      </c>
      <c r="M1734" s="251">
        <f t="shared" si="78"/>
        <v>0.47389588899064861</v>
      </c>
      <c r="N1734" s="251">
        <f t="shared" si="79"/>
        <v>0.21600237749881823</v>
      </c>
      <c r="O1734" s="250">
        <v>103955.29000000001</v>
      </c>
      <c r="P1734" s="251">
        <f t="shared" si="80"/>
        <v>4.0766642057968032E-2</v>
      </c>
      <c r="Q1734" s="251" t="s">
        <v>805</v>
      </c>
      <c r="R1734" s="258"/>
      <c r="S1734" s="258" t="s">
        <v>806</v>
      </c>
      <c r="T1734" s="258" t="s">
        <v>807</v>
      </c>
      <c r="U1734" s="282" t="s">
        <v>823</v>
      </c>
      <c r="V1734" s="285">
        <v>824</v>
      </c>
      <c r="W1734" s="286" t="s">
        <v>815</v>
      </c>
      <c r="X1734" s="286" t="s">
        <v>816</v>
      </c>
      <c r="Y1734" s="257"/>
    </row>
    <row r="1735" spans="1:25" ht="12.75" customHeight="1" x14ac:dyDescent="0.2">
      <c r="A1735" s="229" t="s">
        <v>705</v>
      </c>
      <c r="B1735" s="247"/>
      <c r="C1735" s="280">
        <v>1722</v>
      </c>
      <c r="D1735" s="249" t="s">
        <v>4274</v>
      </c>
      <c r="E1735" s="249" t="s">
        <v>4275</v>
      </c>
      <c r="F1735" s="249" t="s">
        <v>1371</v>
      </c>
      <c r="G1735" s="281" t="s">
        <v>813</v>
      </c>
      <c r="H1735" s="250">
        <v>8919.27</v>
      </c>
      <c r="I1735" s="250"/>
      <c r="J1735" s="250">
        <v>7777.103000000001</v>
      </c>
      <c r="K1735" s="250"/>
      <c r="L1735" s="250">
        <v>13040.65</v>
      </c>
      <c r="M1735" s="251">
        <f t="shared" si="78"/>
        <v>0.12805610773078957</v>
      </c>
      <c r="N1735" s="251">
        <f t="shared" si="79"/>
        <v>0.67680047441830182</v>
      </c>
      <c r="O1735" s="250">
        <v>13844.38</v>
      </c>
      <c r="P1735" s="251">
        <f t="shared" si="80"/>
        <v>6.1632664015980769E-2</v>
      </c>
      <c r="Q1735" s="251" t="s">
        <v>805</v>
      </c>
      <c r="R1735" s="258"/>
      <c r="S1735" s="258" t="s">
        <v>806</v>
      </c>
      <c r="T1735" s="258" t="s">
        <v>807</v>
      </c>
      <c r="U1735" s="282" t="s">
        <v>823</v>
      </c>
      <c r="V1735" s="285">
        <v>826</v>
      </c>
      <c r="W1735" s="286" t="s">
        <v>824</v>
      </c>
      <c r="X1735" s="286" t="s">
        <v>816</v>
      </c>
      <c r="Y1735" s="257"/>
    </row>
    <row r="1736" spans="1:25" ht="12.75" customHeight="1" x14ac:dyDescent="0.2">
      <c r="A1736" s="229" t="s">
        <v>705</v>
      </c>
      <c r="B1736" s="247"/>
      <c r="C1736" s="280">
        <v>1723</v>
      </c>
      <c r="D1736" s="249" t="s">
        <v>4276</v>
      </c>
      <c r="E1736" s="249" t="s">
        <v>4277</v>
      </c>
      <c r="F1736" s="249" t="s">
        <v>1098</v>
      </c>
      <c r="G1736" s="281" t="s">
        <v>813</v>
      </c>
      <c r="H1736" s="250">
        <v>18512.260000000002</v>
      </c>
      <c r="I1736" s="250"/>
      <c r="J1736" s="250">
        <v>14889.1024</v>
      </c>
      <c r="K1736" s="250"/>
      <c r="L1736" s="250">
        <v>15854.939999999999</v>
      </c>
      <c r="M1736" s="251">
        <f t="shared" si="78"/>
        <v>0.19571665480065653</v>
      </c>
      <c r="N1736" s="251">
        <f t="shared" si="79"/>
        <v>6.4868759314866353E-2</v>
      </c>
      <c r="O1736" s="250">
        <v>16359.140000000001</v>
      </c>
      <c r="P1736" s="251">
        <f t="shared" si="80"/>
        <v>3.1800814131116399E-2</v>
      </c>
      <c r="Q1736" s="251" t="s">
        <v>805</v>
      </c>
      <c r="R1736" s="258"/>
      <c r="S1736" s="258" t="s">
        <v>806</v>
      </c>
      <c r="T1736" s="258" t="s">
        <v>807</v>
      </c>
      <c r="U1736" s="282" t="s">
        <v>814</v>
      </c>
      <c r="V1736" s="285">
        <v>308</v>
      </c>
      <c r="W1736" s="286" t="s">
        <v>824</v>
      </c>
      <c r="X1736" s="286" t="s">
        <v>824</v>
      </c>
      <c r="Y1736" s="257"/>
    </row>
    <row r="1737" spans="1:25" ht="12.75" customHeight="1" x14ac:dyDescent="0.2">
      <c r="A1737" s="229" t="s">
        <v>705</v>
      </c>
      <c r="B1737" s="247"/>
      <c r="C1737" s="280">
        <v>1724</v>
      </c>
      <c r="D1737" s="249" t="s">
        <v>4278</v>
      </c>
      <c r="E1737" s="249" t="s">
        <v>4279</v>
      </c>
      <c r="F1737" s="249" t="s">
        <v>877</v>
      </c>
      <c r="G1737" s="281" t="s">
        <v>813</v>
      </c>
      <c r="H1737" s="250">
        <v>33528.26</v>
      </c>
      <c r="I1737" s="250"/>
      <c r="J1737" s="250">
        <v>32118.175999999999</v>
      </c>
      <c r="K1737" s="250"/>
      <c r="L1737" s="250">
        <v>23638.720000000001</v>
      </c>
      <c r="M1737" s="251">
        <f t="shared" si="78"/>
        <v>4.2056581522572377E-2</v>
      </c>
      <c r="N1737" s="251">
        <f t="shared" si="79"/>
        <v>0.26400801838809274</v>
      </c>
      <c r="O1737" s="250">
        <v>25189.239999999998</v>
      </c>
      <c r="P1737" s="251">
        <f t="shared" si="80"/>
        <v>6.5592384020792871E-2</v>
      </c>
      <c r="Q1737" s="251" t="s">
        <v>805</v>
      </c>
      <c r="R1737" s="258"/>
      <c r="S1737" s="258" t="s">
        <v>806</v>
      </c>
      <c r="T1737" s="258" t="s">
        <v>807</v>
      </c>
      <c r="U1737" s="282" t="s">
        <v>823</v>
      </c>
      <c r="V1737" s="285">
        <v>826</v>
      </c>
      <c r="W1737" s="286" t="s">
        <v>824</v>
      </c>
      <c r="X1737" s="286" t="s">
        <v>816</v>
      </c>
      <c r="Y1737" s="257"/>
    </row>
    <row r="1738" spans="1:25" ht="12.75" customHeight="1" x14ac:dyDescent="0.2">
      <c r="A1738" s="229" t="s">
        <v>705</v>
      </c>
      <c r="B1738" s="247"/>
      <c r="C1738" s="280">
        <v>1725</v>
      </c>
      <c r="D1738" s="249" t="s">
        <v>4280</v>
      </c>
      <c r="E1738" s="249" t="s">
        <v>4281</v>
      </c>
      <c r="F1738" s="249" t="s">
        <v>2512</v>
      </c>
      <c r="G1738" s="297" t="s">
        <v>707</v>
      </c>
      <c r="H1738" s="250">
        <v>0</v>
      </c>
      <c r="I1738" s="250"/>
      <c r="J1738" s="250">
        <v>0</v>
      </c>
      <c r="K1738" s="250"/>
      <c r="L1738" s="250">
        <v>0</v>
      </c>
      <c r="M1738" s="251" t="str">
        <f t="shared" si="78"/>
        <v>NA</v>
      </c>
      <c r="N1738" s="251" t="str">
        <f t="shared" si="79"/>
        <v>NA</v>
      </c>
      <c r="O1738" s="250">
        <v>0</v>
      </c>
      <c r="P1738" s="251" t="str">
        <f t="shared" si="80"/>
        <v>NA</v>
      </c>
      <c r="Q1738" s="298" t="s">
        <v>848</v>
      </c>
      <c r="R1738" s="299" t="s">
        <v>849</v>
      </c>
      <c r="S1738" s="299" t="s">
        <v>832</v>
      </c>
      <c r="T1738" s="299" t="s">
        <v>832</v>
      </c>
      <c r="U1738" s="299" t="s">
        <v>832</v>
      </c>
      <c r="V1738" s="299" t="s">
        <v>832</v>
      </c>
      <c r="W1738" s="299" t="s">
        <v>832</v>
      </c>
      <c r="X1738" s="299" t="s">
        <v>832</v>
      </c>
      <c r="Y1738" s="257"/>
    </row>
    <row r="1739" spans="1:25" ht="12.75" customHeight="1" x14ac:dyDescent="0.2">
      <c r="A1739" s="229" t="s">
        <v>705</v>
      </c>
      <c r="B1739" s="247"/>
      <c r="C1739" s="280">
        <v>1726</v>
      </c>
      <c r="D1739" s="249" t="s">
        <v>4282</v>
      </c>
      <c r="E1739" s="249" t="s">
        <v>4283</v>
      </c>
      <c r="F1739" s="249" t="s">
        <v>1184</v>
      </c>
      <c r="G1739" s="281" t="s">
        <v>813</v>
      </c>
      <c r="H1739" s="250">
        <v>17529.97</v>
      </c>
      <c r="I1739" s="250"/>
      <c r="J1739" s="250">
        <v>16792.732</v>
      </c>
      <c r="K1739" s="250"/>
      <c r="L1739" s="250">
        <v>21352.91</v>
      </c>
      <c r="M1739" s="251">
        <f t="shared" si="78"/>
        <v>4.205586204654093E-2</v>
      </c>
      <c r="N1739" s="251">
        <f t="shared" si="79"/>
        <v>0.2715566472447723</v>
      </c>
      <c r="O1739" s="250">
        <v>22265.3</v>
      </c>
      <c r="P1739" s="251">
        <f t="shared" si="80"/>
        <v>4.2729070651260151E-2</v>
      </c>
      <c r="Q1739" s="251" t="s">
        <v>805</v>
      </c>
      <c r="R1739" s="258"/>
      <c r="S1739" s="258" t="s">
        <v>806</v>
      </c>
      <c r="T1739" s="258" t="s">
        <v>807</v>
      </c>
      <c r="U1739" s="282" t="s">
        <v>823</v>
      </c>
      <c r="V1739" s="285">
        <v>824</v>
      </c>
      <c r="W1739" s="286" t="s">
        <v>815</v>
      </c>
      <c r="X1739" s="286" t="s">
        <v>815</v>
      </c>
      <c r="Y1739" s="257"/>
    </row>
    <row r="1740" spans="1:25" ht="12.75" customHeight="1" x14ac:dyDescent="0.2">
      <c r="A1740" s="229" t="s">
        <v>705</v>
      </c>
      <c r="B1740" s="247"/>
      <c r="C1740" s="280">
        <v>1727</v>
      </c>
      <c r="D1740" s="249" t="s">
        <v>4284</v>
      </c>
      <c r="E1740" s="249" t="s">
        <v>4285</v>
      </c>
      <c r="F1740" s="249" t="s">
        <v>1106</v>
      </c>
      <c r="G1740" s="281" t="s">
        <v>813</v>
      </c>
      <c r="H1740" s="250">
        <v>159772.66999999998</v>
      </c>
      <c r="I1740" s="250"/>
      <c r="J1740" s="250">
        <v>147762.06090000001</v>
      </c>
      <c r="K1740" s="250"/>
      <c r="L1740" s="250">
        <v>163416.61000000002</v>
      </c>
      <c r="M1740" s="251">
        <f t="shared" si="78"/>
        <v>7.5173113774714875E-2</v>
      </c>
      <c r="N1740" s="251">
        <f t="shared" si="79"/>
        <v>0.10594430670938214</v>
      </c>
      <c r="O1740" s="250">
        <v>167195.04</v>
      </c>
      <c r="P1740" s="251">
        <f t="shared" si="80"/>
        <v>2.3121456258332569E-2</v>
      </c>
      <c r="Q1740" s="251" t="s">
        <v>805</v>
      </c>
      <c r="R1740" s="258"/>
      <c r="S1740" s="258" t="s">
        <v>806</v>
      </c>
      <c r="T1740" s="258" t="s">
        <v>807</v>
      </c>
      <c r="U1740" s="282" t="s">
        <v>823</v>
      </c>
      <c r="V1740" s="285">
        <v>824</v>
      </c>
      <c r="W1740" s="286" t="s">
        <v>824</v>
      </c>
      <c r="X1740" s="286" t="s">
        <v>824</v>
      </c>
      <c r="Y1740" s="257"/>
    </row>
    <row r="1741" spans="1:25" ht="12.75" customHeight="1" x14ac:dyDescent="0.2">
      <c r="A1741" s="229" t="s">
        <v>705</v>
      </c>
      <c r="B1741" s="247"/>
      <c r="C1741" s="280">
        <v>1728</v>
      </c>
      <c r="D1741" s="249" t="s">
        <v>4286</v>
      </c>
      <c r="E1741" s="249" t="s">
        <v>4287</v>
      </c>
      <c r="F1741" s="249" t="s">
        <v>877</v>
      </c>
      <c r="G1741" s="281" t="s">
        <v>813</v>
      </c>
      <c r="H1741" s="250">
        <v>54300.650000000009</v>
      </c>
      <c r="I1741" s="250"/>
      <c r="J1741" s="250">
        <v>52016.967400000009</v>
      </c>
      <c r="K1741" s="250"/>
      <c r="L1741" s="250">
        <v>58770.09</v>
      </c>
      <c r="M1741" s="251">
        <f t="shared" si="78"/>
        <v>4.2056266361452391E-2</v>
      </c>
      <c r="N1741" s="251">
        <f t="shared" si="79"/>
        <v>0.1298253807852702</v>
      </c>
      <c r="O1741" s="250">
        <v>61281.259999999995</v>
      </c>
      <c r="P1741" s="251">
        <f t="shared" si="80"/>
        <v>4.2728707749128826E-2</v>
      </c>
      <c r="Q1741" s="251" t="s">
        <v>805</v>
      </c>
      <c r="R1741" s="258"/>
      <c r="S1741" s="258" t="s">
        <v>806</v>
      </c>
      <c r="T1741" s="258" t="s">
        <v>807</v>
      </c>
      <c r="U1741" s="282" t="s">
        <v>814</v>
      </c>
      <c r="V1741" s="285">
        <v>224</v>
      </c>
      <c r="W1741" s="286" t="s">
        <v>816</v>
      </c>
      <c r="X1741" s="286" t="s">
        <v>816</v>
      </c>
      <c r="Y1741" s="257"/>
    </row>
    <row r="1742" spans="1:25" ht="12.75" customHeight="1" x14ac:dyDescent="0.2">
      <c r="A1742" s="229" t="s">
        <v>705</v>
      </c>
      <c r="B1742" s="247"/>
      <c r="C1742" s="280">
        <v>1729</v>
      </c>
      <c r="D1742" s="249" t="s">
        <v>4288</v>
      </c>
      <c r="E1742" s="249" t="s">
        <v>4289</v>
      </c>
      <c r="F1742" s="249" t="s">
        <v>812</v>
      </c>
      <c r="G1742" s="281" t="s">
        <v>813</v>
      </c>
      <c r="H1742" s="250">
        <v>19289.61</v>
      </c>
      <c r="I1742" s="250"/>
      <c r="J1742" s="250">
        <v>18478.364000000001</v>
      </c>
      <c r="K1742" s="250"/>
      <c r="L1742" s="250">
        <v>19289.78</v>
      </c>
      <c r="M1742" s="251">
        <f t="shared" ref="M1742:M1805" si="81">IF(H1742&gt;0,ABS((J1742-H1742)/H1742),"NA")</f>
        <v>4.2056112072768666E-2</v>
      </c>
      <c r="N1742" s="251">
        <f t="shared" ref="N1742:N1805" si="82">IF(J1742&gt;0,ABS((L1742-J1742)/J1742),"NA")</f>
        <v>4.3911679627049095E-2</v>
      </c>
      <c r="O1742" s="250">
        <v>20211.54</v>
      </c>
      <c r="P1742" s="251">
        <f t="shared" ref="P1742:P1805" si="83">IF(L1742&gt;0,ABS((O1742-L1742)/L1742),"NA")</f>
        <v>4.7784889200395343E-2</v>
      </c>
      <c r="Q1742" s="251" t="s">
        <v>805</v>
      </c>
      <c r="R1742" s="258"/>
      <c r="S1742" s="258" t="s">
        <v>806</v>
      </c>
      <c r="T1742" s="258" t="s">
        <v>807</v>
      </c>
      <c r="U1742" s="282" t="s">
        <v>814</v>
      </c>
      <c r="V1742" s="285">
        <v>59</v>
      </c>
      <c r="W1742" s="286" t="s">
        <v>874</v>
      </c>
      <c r="X1742" s="286" t="s">
        <v>816</v>
      </c>
      <c r="Y1742" s="257"/>
    </row>
    <row r="1743" spans="1:25" ht="12.75" customHeight="1" x14ac:dyDescent="0.2">
      <c r="A1743" s="229" t="s">
        <v>705</v>
      </c>
      <c r="B1743" s="247"/>
      <c r="C1743" s="280">
        <v>1730</v>
      </c>
      <c r="D1743" s="249" t="s">
        <v>4290</v>
      </c>
      <c r="E1743" s="249" t="s">
        <v>4291</v>
      </c>
      <c r="F1743" s="249" t="s">
        <v>847</v>
      </c>
      <c r="G1743" s="297" t="s">
        <v>707</v>
      </c>
      <c r="H1743" s="250">
        <v>0</v>
      </c>
      <c r="I1743" s="250"/>
      <c r="J1743" s="250">
        <v>0</v>
      </c>
      <c r="K1743" s="250"/>
      <c r="L1743" s="250">
        <v>0</v>
      </c>
      <c r="M1743" s="251" t="str">
        <f t="shared" si="81"/>
        <v>NA</v>
      </c>
      <c r="N1743" s="251" t="str">
        <f t="shared" si="82"/>
        <v>NA</v>
      </c>
      <c r="O1743" s="250">
        <v>0</v>
      </c>
      <c r="P1743" s="251" t="str">
        <f t="shared" si="83"/>
        <v>NA</v>
      </c>
      <c r="Q1743" s="298" t="s">
        <v>848</v>
      </c>
      <c r="R1743" s="299" t="s">
        <v>849</v>
      </c>
      <c r="S1743" s="299" t="s">
        <v>832</v>
      </c>
      <c r="T1743" s="299" t="s">
        <v>832</v>
      </c>
      <c r="U1743" s="299" t="s">
        <v>832</v>
      </c>
      <c r="V1743" s="285">
        <v>1224</v>
      </c>
      <c r="W1743" s="286" t="s">
        <v>912</v>
      </c>
      <c r="X1743" s="286" t="s">
        <v>874</v>
      </c>
      <c r="Y1743" s="257"/>
    </row>
    <row r="1744" spans="1:25" ht="12.75" customHeight="1" x14ac:dyDescent="0.2">
      <c r="A1744" s="229" t="s">
        <v>705</v>
      </c>
      <c r="B1744" s="247"/>
      <c r="C1744" s="280">
        <v>1731</v>
      </c>
      <c r="D1744" s="249" t="s">
        <v>4292</v>
      </c>
      <c r="E1744" s="249" t="s">
        <v>4293</v>
      </c>
      <c r="F1744" s="249" t="s">
        <v>852</v>
      </c>
      <c r="G1744" s="297" t="s">
        <v>707</v>
      </c>
      <c r="H1744" s="250">
        <v>0</v>
      </c>
      <c r="I1744" s="250"/>
      <c r="J1744" s="250">
        <v>0</v>
      </c>
      <c r="K1744" s="250"/>
      <c r="L1744" s="250">
        <v>0</v>
      </c>
      <c r="M1744" s="251" t="str">
        <f t="shared" si="81"/>
        <v>NA</v>
      </c>
      <c r="N1744" s="251" t="str">
        <f t="shared" si="82"/>
        <v>NA</v>
      </c>
      <c r="O1744" s="250">
        <v>0</v>
      </c>
      <c r="P1744" s="251" t="str">
        <f t="shared" si="83"/>
        <v>NA</v>
      </c>
      <c r="Q1744" s="298" t="s">
        <v>848</v>
      </c>
      <c r="R1744" s="299" t="s">
        <v>849</v>
      </c>
      <c r="S1744" s="299" t="s">
        <v>832</v>
      </c>
      <c r="T1744" s="299" t="s">
        <v>832</v>
      </c>
      <c r="U1744" s="299" t="s">
        <v>832</v>
      </c>
      <c r="V1744" s="299" t="s">
        <v>832</v>
      </c>
      <c r="W1744" s="299" t="s">
        <v>832</v>
      </c>
      <c r="X1744" s="299" t="s">
        <v>832</v>
      </c>
      <c r="Y1744" s="257"/>
    </row>
    <row r="1745" spans="1:25" ht="12.75" customHeight="1" x14ac:dyDescent="0.2">
      <c r="A1745" s="229" t="s">
        <v>705</v>
      </c>
      <c r="B1745" s="247"/>
      <c r="C1745" s="300">
        <v>1732</v>
      </c>
      <c r="D1745" s="301" t="s">
        <v>4294</v>
      </c>
      <c r="E1745" s="301" t="s">
        <v>4295</v>
      </c>
      <c r="F1745" s="301" t="s">
        <v>1198</v>
      </c>
      <c r="G1745" s="302" t="s">
        <v>707</v>
      </c>
      <c r="H1745" s="303">
        <v>0</v>
      </c>
      <c r="I1745" s="303"/>
      <c r="J1745" s="303">
        <v>0</v>
      </c>
      <c r="K1745" s="303"/>
      <c r="L1745" s="303">
        <v>0</v>
      </c>
      <c r="M1745" s="304" t="str">
        <f t="shared" si="81"/>
        <v>NA</v>
      </c>
      <c r="N1745" s="304" t="str">
        <f t="shared" si="82"/>
        <v>NA</v>
      </c>
      <c r="O1745" s="303">
        <v>0</v>
      </c>
      <c r="P1745" s="304" t="str">
        <f t="shared" si="83"/>
        <v>NA</v>
      </c>
      <c r="Q1745" s="304" t="s">
        <v>707</v>
      </c>
      <c r="R1745" s="305" t="s">
        <v>887</v>
      </c>
      <c r="S1745" s="306" t="s">
        <v>832</v>
      </c>
      <c r="T1745" s="306" t="s">
        <v>832</v>
      </c>
      <c r="U1745" s="306" t="s">
        <v>832</v>
      </c>
      <c r="V1745" s="307" t="s">
        <v>809</v>
      </c>
      <c r="W1745" s="308" t="s">
        <v>809</v>
      </c>
      <c r="X1745" s="308" t="s">
        <v>809</v>
      </c>
      <c r="Y1745" s="257"/>
    </row>
    <row r="1746" spans="1:25" ht="12.75" customHeight="1" x14ac:dyDescent="0.2">
      <c r="A1746" s="229" t="s">
        <v>705</v>
      </c>
      <c r="B1746" s="247"/>
      <c r="C1746" s="280">
        <v>1733</v>
      </c>
      <c r="D1746" s="249" t="s">
        <v>4296</v>
      </c>
      <c r="E1746" s="249" t="s">
        <v>4297</v>
      </c>
      <c r="F1746" s="249" t="s">
        <v>847</v>
      </c>
      <c r="G1746" s="297" t="s">
        <v>707</v>
      </c>
      <c r="H1746" s="250">
        <v>0</v>
      </c>
      <c r="I1746" s="250"/>
      <c r="J1746" s="250">
        <v>0</v>
      </c>
      <c r="K1746" s="250"/>
      <c r="L1746" s="250">
        <v>0</v>
      </c>
      <c r="M1746" s="251" t="str">
        <f t="shared" si="81"/>
        <v>NA</v>
      </c>
      <c r="N1746" s="251" t="str">
        <f t="shared" si="82"/>
        <v>NA</v>
      </c>
      <c r="O1746" s="250">
        <v>0</v>
      </c>
      <c r="P1746" s="251" t="str">
        <f t="shared" si="83"/>
        <v>NA</v>
      </c>
      <c r="Q1746" s="298" t="s">
        <v>848</v>
      </c>
      <c r="R1746" s="299" t="s">
        <v>849</v>
      </c>
      <c r="S1746" s="355" t="s">
        <v>809</v>
      </c>
      <c r="T1746" s="355" t="s">
        <v>809</v>
      </c>
      <c r="U1746" s="355" t="s">
        <v>832</v>
      </c>
      <c r="V1746" s="356" t="s">
        <v>809</v>
      </c>
      <c r="W1746" s="357" t="s">
        <v>809</v>
      </c>
      <c r="X1746" s="357" t="s">
        <v>809</v>
      </c>
      <c r="Y1746" s="257"/>
    </row>
    <row r="1747" spans="1:25" ht="12.75" customHeight="1" x14ac:dyDescent="0.2">
      <c r="A1747" s="229" t="s">
        <v>705</v>
      </c>
      <c r="B1747" s="247"/>
      <c r="C1747" s="280">
        <v>1734</v>
      </c>
      <c r="D1747" s="249" t="s">
        <v>4298</v>
      </c>
      <c r="E1747" s="249" t="s">
        <v>4299</v>
      </c>
      <c r="F1747" s="249" t="s">
        <v>1227</v>
      </c>
      <c r="G1747" s="297" t="s">
        <v>707</v>
      </c>
      <c r="H1747" s="250">
        <v>0</v>
      </c>
      <c r="I1747" s="250"/>
      <c r="J1747" s="250">
        <v>0</v>
      </c>
      <c r="K1747" s="250"/>
      <c r="L1747" s="250">
        <v>0</v>
      </c>
      <c r="M1747" s="251" t="str">
        <f t="shared" si="81"/>
        <v>NA</v>
      </c>
      <c r="N1747" s="251" t="str">
        <f t="shared" si="82"/>
        <v>NA</v>
      </c>
      <c r="O1747" s="250">
        <v>0</v>
      </c>
      <c r="P1747" s="251" t="str">
        <f t="shared" si="83"/>
        <v>NA</v>
      </c>
      <c r="Q1747" s="298" t="s">
        <v>848</v>
      </c>
      <c r="R1747" s="299" t="s">
        <v>849</v>
      </c>
      <c r="S1747" s="258" t="s">
        <v>806</v>
      </c>
      <c r="T1747" s="299" t="s">
        <v>809</v>
      </c>
      <c r="U1747" s="299" t="s">
        <v>832</v>
      </c>
      <c r="V1747" s="299" t="s">
        <v>832</v>
      </c>
      <c r="W1747" s="299" t="s">
        <v>832</v>
      </c>
      <c r="X1747" s="299" t="s">
        <v>832</v>
      </c>
      <c r="Y1747" s="257"/>
    </row>
    <row r="1748" spans="1:25" ht="12.75" customHeight="1" x14ac:dyDescent="0.2">
      <c r="A1748" s="229" t="s">
        <v>705</v>
      </c>
      <c r="B1748" s="247"/>
      <c r="C1748" s="280">
        <v>1735</v>
      </c>
      <c r="D1748" s="249" t="s">
        <v>4300</v>
      </c>
      <c r="E1748" s="249" t="s">
        <v>4301</v>
      </c>
      <c r="F1748" s="249" t="s">
        <v>1184</v>
      </c>
      <c r="G1748" s="281" t="s">
        <v>813</v>
      </c>
      <c r="H1748" s="250">
        <v>684786.63</v>
      </c>
      <c r="I1748" s="250"/>
      <c r="J1748" s="250">
        <v>672373.13500000001</v>
      </c>
      <c r="K1748" s="250"/>
      <c r="L1748" s="250">
        <v>111060.87999999999</v>
      </c>
      <c r="M1748" s="251">
        <f t="shared" si="81"/>
        <v>1.8127537040260256E-2</v>
      </c>
      <c r="N1748" s="251">
        <f t="shared" si="82"/>
        <v>0.83482254983313697</v>
      </c>
      <c r="O1748" s="250">
        <v>134056.95999999999</v>
      </c>
      <c r="P1748" s="251">
        <f t="shared" si="83"/>
        <v>0.20705832692843784</v>
      </c>
      <c r="Q1748" s="251" t="s">
        <v>805</v>
      </c>
      <c r="R1748" s="258"/>
      <c r="S1748" s="258" t="s">
        <v>806</v>
      </c>
      <c r="T1748" s="299" t="s">
        <v>809</v>
      </c>
      <c r="U1748" s="282" t="s">
        <v>814</v>
      </c>
      <c r="V1748" s="283" t="s">
        <v>809</v>
      </c>
      <c r="W1748" s="284" t="s">
        <v>809</v>
      </c>
      <c r="X1748" s="284" t="s">
        <v>809</v>
      </c>
      <c r="Y1748" s="257"/>
    </row>
    <row r="1749" spans="1:25" ht="12.75" customHeight="1" x14ac:dyDescent="0.2">
      <c r="A1749" s="229" t="s">
        <v>705</v>
      </c>
      <c r="B1749" s="247"/>
      <c r="C1749" s="280">
        <v>1736</v>
      </c>
      <c r="D1749" s="249" t="s">
        <v>4302</v>
      </c>
      <c r="E1749" s="249" t="s">
        <v>4303</v>
      </c>
      <c r="F1749" s="249" t="s">
        <v>890</v>
      </c>
      <c r="G1749" s="281" t="s">
        <v>813</v>
      </c>
      <c r="H1749" s="250">
        <v>28276.380000000005</v>
      </c>
      <c r="I1749" s="250"/>
      <c r="J1749" s="250">
        <v>27087.183799999999</v>
      </c>
      <c r="K1749" s="250"/>
      <c r="L1749" s="250">
        <v>45829.279999999999</v>
      </c>
      <c r="M1749" s="251">
        <f t="shared" si="81"/>
        <v>4.2056168434573507E-2</v>
      </c>
      <c r="N1749" s="251">
        <f t="shared" si="82"/>
        <v>0.6919174890377493</v>
      </c>
      <c r="O1749" s="250">
        <v>48034.69</v>
      </c>
      <c r="P1749" s="251">
        <f t="shared" si="83"/>
        <v>4.8122292124161747E-2</v>
      </c>
      <c r="Q1749" s="251" t="s">
        <v>805</v>
      </c>
      <c r="R1749" s="258"/>
      <c r="S1749" s="258" t="s">
        <v>823</v>
      </c>
      <c r="T1749" s="258" t="s">
        <v>807</v>
      </c>
      <c r="U1749" s="282" t="s">
        <v>823</v>
      </c>
      <c r="V1749" s="285">
        <v>824</v>
      </c>
      <c r="W1749" s="286" t="s">
        <v>912</v>
      </c>
      <c r="X1749" s="286" t="s">
        <v>815</v>
      </c>
      <c r="Y1749" s="257"/>
    </row>
    <row r="1750" spans="1:25" ht="12.75" customHeight="1" x14ac:dyDescent="0.2">
      <c r="A1750" s="229" t="s">
        <v>705</v>
      </c>
      <c r="B1750" s="247"/>
      <c r="C1750" s="280">
        <v>1737</v>
      </c>
      <c r="D1750" s="249" t="s">
        <v>4304</v>
      </c>
      <c r="E1750" s="249" t="s">
        <v>4305</v>
      </c>
      <c r="F1750" s="249" t="s">
        <v>943</v>
      </c>
      <c r="G1750" s="297" t="s">
        <v>707</v>
      </c>
      <c r="H1750" s="250">
        <v>0</v>
      </c>
      <c r="I1750" s="250"/>
      <c r="J1750" s="250">
        <v>0</v>
      </c>
      <c r="K1750" s="250"/>
      <c r="L1750" s="250">
        <v>0</v>
      </c>
      <c r="M1750" s="251" t="str">
        <f t="shared" si="81"/>
        <v>NA</v>
      </c>
      <c r="N1750" s="251" t="str">
        <f t="shared" si="82"/>
        <v>NA</v>
      </c>
      <c r="O1750" s="250">
        <v>0</v>
      </c>
      <c r="P1750" s="251" t="str">
        <f t="shared" si="83"/>
        <v>NA</v>
      </c>
      <c r="Q1750" s="298" t="s">
        <v>848</v>
      </c>
      <c r="R1750" s="299" t="s">
        <v>849</v>
      </c>
      <c r="S1750" s="299" t="s">
        <v>832</v>
      </c>
      <c r="T1750" s="299" t="s">
        <v>832</v>
      </c>
      <c r="U1750" s="299" t="s">
        <v>832</v>
      </c>
      <c r="V1750" s="299" t="s">
        <v>832</v>
      </c>
      <c r="W1750" s="299" t="s">
        <v>832</v>
      </c>
      <c r="X1750" s="299" t="s">
        <v>832</v>
      </c>
      <c r="Y1750" s="257"/>
    </row>
    <row r="1751" spans="1:25" ht="12.75" customHeight="1" x14ac:dyDescent="0.2">
      <c r="A1751" s="229" t="s">
        <v>705</v>
      </c>
      <c r="B1751" s="247"/>
      <c r="C1751" s="280">
        <v>1738</v>
      </c>
      <c r="D1751" s="249" t="s">
        <v>4306</v>
      </c>
      <c r="E1751" s="249" t="s">
        <v>4307</v>
      </c>
      <c r="F1751" s="249" t="s">
        <v>812</v>
      </c>
      <c r="G1751" s="281" t="s">
        <v>813</v>
      </c>
      <c r="H1751" s="250">
        <v>52217.94</v>
      </c>
      <c r="I1751" s="250"/>
      <c r="J1751" s="250">
        <v>53773.959699999999</v>
      </c>
      <c r="K1751" s="250"/>
      <c r="L1751" s="250">
        <v>45799.46</v>
      </c>
      <c r="M1751" s="251">
        <f t="shared" si="81"/>
        <v>2.9798565397256137E-2</v>
      </c>
      <c r="N1751" s="251">
        <f t="shared" si="82"/>
        <v>0.14829668011225144</v>
      </c>
      <c r="O1751" s="250">
        <v>46967.710000000014</v>
      </c>
      <c r="P1751" s="251">
        <f t="shared" si="83"/>
        <v>2.5507942670066733E-2</v>
      </c>
      <c r="Q1751" s="251" t="s">
        <v>805</v>
      </c>
      <c r="R1751" s="258"/>
      <c r="S1751" s="258" t="s">
        <v>806</v>
      </c>
      <c r="T1751" s="258" t="s">
        <v>807</v>
      </c>
      <c r="U1751" s="282" t="s">
        <v>814</v>
      </c>
      <c r="V1751" s="285">
        <v>167</v>
      </c>
      <c r="W1751" s="286" t="s">
        <v>815</v>
      </c>
      <c r="X1751" s="286" t="s">
        <v>816</v>
      </c>
      <c r="Y1751" s="257"/>
    </row>
    <row r="1752" spans="1:25" ht="12.75" customHeight="1" x14ac:dyDescent="0.2">
      <c r="B1752" s="247"/>
      <c r="C1752" s="280">
        <v>1739</v>
      </c>
      <c r="D1752" s="249" t="s">
        <v>4308</v>
      </c>
      <c r="E1752" s="249" t="s">
        <v>4309</v>
      </c>
      <c r="F1752" s="249" t="s">
        <v>997</v>
      </c>
      <c r="G1752" s="281" t="s">
        <v>804</v>
      </c>
      <c r="H1752" s="250">
        <v>3818.84</v>
      </c>
      <c r="I1752" s="250"/>
      <c r="J1752" s="250">
        <v>3419.6732000000002</v>
      </c>
      <c r="K1752" s="250"/>
      <c r="L1752" s="250">
        <v>6898.09</v>
      </c>
      <c r="M1752" s="251">
        <f t="shared" si="81"/>
        <v>0.10452566748017722</v>
      </c>
      <c r="N1752" s="251">
        <f t="shared" si="82"/>
        <v>1.0171781326940832</v>
      </c>
      <c r="O1752" s="250">
        <v>7403.83</v>
      </c>
      <c r="P1752" s="251">
        <f t="shared" si="83"/>
        <v>7.3315946878048821E-2</v>
      </c>
      <c r="Q1752" s="251" t="s">
        <v>805</v>
      </c>
      <c r="R1752" s="258"/>
      <c r="S1752" s="258" t="s">
        <v>806</v>
      </c>
      <c r="T1752" s="258" t="s">
        <v>807</v>
      </c>
      <c r="U1752" s="282" t="s">
        <v>808</v>
      </c>
      <c r="V1752" s="283" t="s">
        <v>809</v>
      </c>
      <c r="W1752" s="284" t="s">
        <v>809</v>
      </c>
      <c r="X1752" s="284" t="s">
        <v>809</v>
      </c>
      <c r="Y1752" s="257"/>
    </row>
    <row r="1753" spans="1:25" ht="12.75" customHeight="1" x14ac:dyDescent="0.2">
      <c r="A1753" s="229" t="s">
        <v>705</v>
      </c>
      <c r="B1753" s="247"/>
      <c r="C1753" s="280">
        <v>1740</v>
      </c>
      <c r="D1753" s="249" t="s">
        <v>4310</v>
      </c>
      <c r="E1753" s="249" t="s">
        <v>4311</v>
      </c>
      <c r="F1753" s="249" t="s">
        <v>890</v>
      </c>
      <c r="G1753" s="281" t="s">
        <v>813</v>
      </c>
      <c r="H1753" s="250">
        <v>19594.7</v>
      </c>
      <c r="I1753" s="250"/>
      <c r="J1753" s="250">
        <v>17190.569</v>
      </c>
      <c r="K1753" s="250"/>
      <c r="L1753" s="250">
        <v>27268.85</v>
      </c>
      <c r="M1753" s="251">
        <f t="shared" si="81"/>
        <v>0.12269292206566067</v>
      </c>
      <c r="N1753" s="251">
        <f t="shared" si="82"/>
        <v>0.5862680287080666</v>
      </c>
      <c r="O1753" s="250">
        <v>28434</v>
      </c>
      <c r="P1753" s="251">
        <f t="shared" si="83"/>
        <v>4.2728241198290412E-2</v>
      </c>
      <c r="Q1753" s="251" t="s">
        <v>805</v>
      </c>
      <c r="R1753" s="258"/>
      <c r="S1753" s="258" t="s">
        <v>806</v>
      </c>
      <c r="T1753" s="258" t="s">
        <v>807</v>
      </c>
      <c r="U1753" s="282" t="s">
        <v>823</v>
      </c>
      <c r="V1753" s="285">
        <v>826</v>
      </c>
      <c r="W1753" s="286" t="s">
        <v>824</v>
      </c>
      <c r="X1753" s="286" t="s">
        <v>824</v>
      </c>
      <c r="Y1753" s="257"/>
    </row>
    <row r="1754" spans="1:25" ht="12.75" customHeight="1" x14ac:dyDescent="0.2">
      <c r="A1754" s="229" t="s">
        <v>705</v>
      </c>
      <c r="B1754" s="247"/>
      <c r="C1754" s="280">
        <v>1741</v>
      </c>
      <c r="D1754" s="249" t="s">
        <v>4312</v>
      </c>
      <c r="E1754" s="249" t="s">
        <v>4313</v>
      </c>
      <c r="F1754" s="249" t="s">
        <v>858</v>
      </c>
      <c r="G1754" s="281" t="s">
        <v>813</v>
      </c>
      <c r="H1754" s="250">
        <v>428032.12</v>
      </c>
      <c r="I1754" s="250"/>
      <c r="J1754" s="250">
        <v>151623.51750000002</v>
      </c>
      <c r="K1754" s="250"/>
      <c r="L1754" s="250">
        <v>159447.75</v>
      </c>
      <c r="M1754" s="251">
        <f t="shared" si="81"/>
        <v>0.64576602919425763</v>
      </c>
      <c r="N1754" s="251">
        <f t="shared" si="82"/>
        <v>5.1603027215088734E-2</v>
      </c>
      <c r="O1754" s="250">
        <v>155384.73000000001</v>
      </c>
      <c r="P1754" s="251">
        <f t="shared" si="83"/>
        <v>2.5481827118915064E-2</v>
      </c>
      <c r="Q1754" s="251" t="s">
        <v>805</v>
      </c>
      <c r="R1754" s="258"/>
      <c r="S1754" s="258" t="s">
        <v>806</v>
      </c>
      <c r="T1754" s="258" t="s">
        <v>807</v>
      </c>
      <c r="U1754" s="282" t="s">
        <v>823</v>
      </c>
      <c r="V1754" s="285">
        <v>819</v>
      </c>
      <c r="W1754" s="286" t="s">
        <v>816</v>
      </c>
      <c r="X1754" s="286" t="s">
        <v>824</v>
      </c>
      <c r="Y1754" s="257"/>
    </row>
    <row r="1755" spans="1:25" ht="12.75" customHeight="1" x14ac:dyDescent="0.2">
      <c r="A1755" s="229" t="s">
        <v>705</v>
      </c>
      <c r="B1755" s="247"/>
      <c r="C1755" s="280">
        <v>1742</v>
      </c>
      <c r="D1755" s="249" t="s">
        <v>4314</v>
      </c>
      <c r="E1755" s="249" t="s">
        <v>4315</v>
      </c>
      <c r="F1755" s="249" t="s">
        <v>852</v>
      </c>
      <c r="G1755" s="297" t="s">
        <v>707</v>
      </c>
      <c r="H1755" s="250">
        <v>0</v>
      </c>
      <c r="I1755" s="250"/>
      <c r="J1755" s="250">
        <v>0</v>
      </c>
      <c r="K1755" s="250"/>
      <c r="L1755" s="250">
        <v>0</v>
      </c>
      <c r="M1755" s="251" t="str">
        <f t="shared" si="81"/>
        <v>NA</v>
      </c>
      <c r="N1755" s="251" t="str">
        <f t="shared" si="82"/>
        <v>NA</v>
      </c>
      <c r="O1755" s="250">
        <v>0</v>
      </c>
      <c r="P1755" s="251" t="str">
        <f t="shared" si="83"/>
        <v>NA</v>
      </c>
      <c r="Q1755" s="298" t="s">
        <v>848</v>
      </c>
      <c r="R1755" s="299" t="s">
        <v>849</v>
      </c>
      <c r="S1755" s="299" t="s">
        <v>832</v>
      </c>
      <c r="T1755" s="299" t="s">
        <v>832</v>
      </c>
      <c r="U1755" s="299" t="s">
        <v>832</v>
      </c>
      <c r="V1755" s="299" t="s">
        <v>832</v>
      </c>
      <c r="W1755" s="299" t="s">
        <v>832</v>
      </c>
      <c r="X1755" s="299" t="s">
        <v>832</v>
      </c>
      <c r="Y1755" s="257"/>
    </row>
    <row r="1756" spans="1:25" ht="12.75" customHeight="1" x14ac:dyDescent="0.2">
      <c r="A1756" s="229" t="s">
        <v>705</v>
      </c>
      <c r="B1756" s="247"/>
      <c r="C1756" s="280">
        <v>1743</v>
      </c>
      <c r="D1756" s="249" t="s">
        <v>4316</v>
      </c>
      <c r="E1756" s="249" t="s">
        <v>4315</v>
      </c>
      <c r="F1756" s="249" t="s">
        <v>812</v>
      </c>
      <c r="G1756" s="281" t="s">
        <v>813</v>
      </c>
      <c r="H1756" s="250">
        <v>17594.14</v>
      </c>
      <c r="I1756" s="250"/>
      <c r="J1756" s="250">
        <v>16854.2042</v>
      </c>
      <c r="K1756" s="250"/>
      <c r="L1756" s="250">
        <v>21460.35</v>
      </c>
      <c r="M1756" s="251">
        <f t="shared" si="81"/>
        <v>4.2055809491114614E-2</v>
      </c>
      <c r="N1756" s="251">
        <f t="shared" si="82"/>
        <v>0.27329357977044078</v>
      </c>
      <c r="O1756" s="250">
        <v>22420.5</v>
      </c>
      <c r="P1756" s="251">
        <f t="shared" si="83"/>
        <v>4.4740649616618625E-2</v>
      </c>
      <c r="Q1756" s="251" t="s">
        <v>805</v>
      </c>
      <c r="R1756" s="258"/>
      <c r="S1756" s="258" t="s">
        <v>806</v>
      </c>
      <c r="T1756" s="258" t="s">
        <v>807</v>
      </c>
      <c r="U1756" s="282" t="s">
        <v>814</v>
      </c>
      <c r="V1756" s="285">
        <v>100</v>
      </c>
      <c r="W1756" s="286" t="s">
        <v>815</v>
      </c>
      <c r="X1756" s="286" t="s">
        <v>816</v>
      </c>
      <c r="Y1756" s="257"/>
    </row>
    <row r="1757" spans="1:25" ht="12.75" customHeight="1" x14ac:dyDescent="0.2">
      <c r="A1757" s="229" t="s">
        <v>705</v>
      </c>
      <c r="B1757" s="247"/>
      <c r="C1757" s="280">
        <v>1744</v>
      </c>
      <c r="D1757" s="249" t="s">
        <v>4317</v>
      </c>
      <c r="E1757" s="249" t="s">
        <v>4318</v>
      </c>
      <c r="F1757" s="249" t="s">
        <v>822</v>
      </c>
      <c r="G1757" s="281" t="s">
        <v>813</v>
      </c>
      <c r="H1757" s="250">
        <v>37472.400000000001</v>
      </c>
      <c r="I1757" s="250"/>
      <c r="J1757" s="250">
        <v>35896.472900000001</v>
      </c>
      <c r="K1757" s="250"/>
      <c r="L1757" s="250">
        <v>37472.800000000003</v>
      </c>
      <c r="M1757" s="251">
        <f t="shared" si="81"/>
        <v>4.2055675643940624E-2</v>
      </c>
      <c r="N1757" s="251">
        <f t="shared" si="82"/>
        <v>4.391314724405701E-2</v>
      </c>
      <c r="O1757" s="250">
        <v>39181.06</v>
      </c>
      <c r="P1757" s="251">
        <f t="shared" si="83"/>
        <v>4.5586665528062877E-2</v>
      </c>
      <c r="Q1757" s="251" t="s">
        <v>805</v>
      </c>
      <c r="R1757" s="258"/>
      <c r="S1757" s="258" t="s">
        <v>806</v>
      </c>
      <c r="T1757" s="299" t="s">
        <v>809</v>
      </c>
      <c r="U1757" s="282" t="s">
        <v>814</v>
      </c>
      <c r="V1757" s="285">
        <v>154</v>
      </c>
      <c r="W1757" s="286" t="s">
        <v>824</v>
      </c>
      <c r="X1757" s="286" t="s">
        <v>824</v>
      </c>
      <c r="Y1757" s="257"/>
    </row>
    <row r="1758" spans="1:25" ht="12.75" customHeight="1" x14ac:dyDescent="0.2">
      <c r="A1758" s="229" t="s">
        <v>705</v>
      </c>
      <c r="B1758" s="247"/>
      <c r="C1758" s="280">
        <v>1745</v>
      </c>
      <c r="D1758" s="249" t="s">
        <v>4319</v>
      </c>
      <c r="E1758" s="249" t="s">
        <v>4320</v>
      </c>
      <c r="F1758" s="249" t="s">
        <v>1184</v>
      </c>
      <c r="G1758" s="281" t="s">
        <v>813</v>
      </c>
      <c r="H1758" s="250">
        <v>27167.18</v>
      </c>
      <c r="I1758" s="250"/>
      <c r="J1758" s="250">
        <v>24240.347599999997</v>
      </c>
      <c r="K1758" s="250"/>
      <c r="L1758" s="250">
        <v>31638.68</v>
      </c>
      <c r="M1758" s="251">
        <f t="shared" si="81"/>
        <v>0.10773412625086604</v>
      </c>
      <c r="N1758" s="251">
        <f t="shared" si="82"/>
        <v>0.30520735601992788</v>
      </c>
      <c r="O1758" s="250">
        <v>32892.76</v>
      </c>
      <c r="P1758" s="251">
        <f t="shared" si="83"/>
        <v>3.9637557571934157E-2</v>
      </c>
      <c r="Q1758" s="251" t="s">
        <v>805</v>
      </c>
      <c r="R1758" s="258"/>
      <c r="S1758" s="258" t="s">
        <v>806</v>
      </c>
      <c r="T1758" s="258" t="s">
        <v>807</v>
      </c>
      <c r="U1758" s="282" t="s">
        <v>823</v>
      </c>
      <c r="V1758" s="285">
        <v>826</v>
      </c>
      <c r="W1758" s="286" t="s">
        <v>824</v>
      </c>
      <c r="X1758" s="286" t="s">
        <v>824</v>
      </c>
      <c r="Y1758" s="257"/>
    </row>
    <row r="1759" spans="1:25" ht="12.75" customHeight="1" x14ac:dyDescent="0.2">
      <c r="A1759" s="229" t="s">
        <v>705</v>
      </c>
      <c r="B1759" s="247"/>
      <c r="C1759" s="280">
        <v>1746</v>
      </c>
      <c r="D1759" s="249" t="s">
        <v>4321</v>
      </c>
      <c r="E1759" s="249" t="s">
        <v>4322</v>
      </c>
      <c r="F1759" s="249" t="s">
        <v>844</v>
      </c>
      <c r="G1759" s="281" t="s">
        <v>813</v>
      </c>
      <c r="H1759" s="250">
        <v>26195.85</v>
      </c>
      <c r="I1759" s="250"/>
      <c r="J1759" s="250">
        <v>17884.775999999998</v>
      </c>
      <c r="K1759" s="250"/>
      <c r="L1759" s="250">
        <v>33817.94</v>
      </c>
      <c r="M1759" s="251">
        <f t="shared" si="81"/>
        <v>0.31726681898086917</v>
      </c>
      <c r="N1759" s="251">
        <f t="shared" si="82"/>
        <v>0.89087858858282631</v>
      </c>
      <c r="O1759" s="250">
        <v>35508.04</v>
      </c>
      <c r="P1759" s="251">
        <f t="shared" si="83"/>
        <v>4.997643262717949E-2</v>
      </c>
      <c r="Q1759" s="251" t="s">
        <v>805</v>
      </c>
      <c r="R1759" s="258"/>
      <c r="S1759" s="258" t="s">
        <v>806</v>
      </c>
      <c r="T1759" s="258" t="s">
        <v>807</v>
      </c>
      <c r="U1759" s="282" t="s">
        <v>814</v>
      </c>
      <c r="V1759" s="285">
        <v>74</v>
      </c>
      <c r="W1759" s="286" t="s">
        <v>824</v>
      </c>
      <c r="X1759" s="286" t="s">
        <v>824</v>
      </c>
      <c r="Y1759" s="257"/>
    </row>
    <row r="1760" spans="1:25" ht="12.75" customHeight="1" x14ac:dyDescent="0.2">
      <c r="A1760" s="229" t="s">
        <v>705</v>
      </c>
      <c r="B1760" s="247"/>
      <c r="C1760" s="280">
        <v>1747</v>
      </c>
      <c r="D1760" s="249" t="s">
        <v>4323</v>
      </c>
      <c r="E1760" s="249" t="s">
        <v>4324</v>
      </c>
      <c r="F1760" s="249" t="s">
        <v>1374</v>
      </c>
      <c r="G1760" s="281" t="s">
        <v>813</v>
      </c>
      <c r="H1760" s="250">
        <v>61429.039999999994</v>
      </c>
      <c r="I1760" s="250"/>
      <c r="J1760" s="250">
        <v>54103.3704</v>
      </c>
      <c r="K1760" s="250"/>
      <c r="L1760" s="250">
        <v>73128.66</v>
      </c>
      <c r="M1760" s="251">
        <f t="shared" si="81"/>
        <v>0.11925417685186021</v>
      </c>
      <c r="N1760" s="251">
        <f t="shared" si="82"/>
        <v>0.35164703158677901</v>
      </c>
      <c r="O1760" s="250">
        <v>74831.34</v>
      </c>
      <c r="P1760" s="251">
        <f t="shared" si="83"/>
        <v>2.3283347459121948E-2</v>
      </c>
      <c r="Q1760" s="251" t="s">
        <v>805</v>
      </c>
      <c r="R1760" s="258"/>
      <c r="S1760" s="258" t="s">
        <v>806</v>
      </c>
      <c r="T1760" s="258" t="s">
        <v>807</v>
      </c>
      <c r="U1760" s="282" t="s">
        <v>814</v>
      </c>
      <c r="V1760" s="285">
        <v>191</v>
      </c>
      <c r="W1760" s="286" t="s">
        <v>815</v>
      </c>
      <c r="X1760" s="286" t="s">
        <v>816</v>
      </c>
      <c r="Y1760" s="257"/>
    </row>
    <row r="1761" spans="1:25" ht="12.75" customHeight="1" x14ac:dyDescent="0.2">
      <c r="A1761" s="229" t="s">
        <v>705</v>
      </c>
      <c r="B1761" s="247"/>
      <c r="C1761" s="280">
        <v>1748</v>
      </c>
      <c r="D1761" s="249" t="s">
        <v>4325</v>
      </c>
      <c r="E1761" s="249" t="s">
        <v>4324</v>
      </c>
      <c r="F1761" s="249" t="s">
        <v>852</v>
      </c>
      <c r="G1761" s="297" t="s">
        <v>707</v>
      </c>
      <c r="H1761" s="250">
        <v>0</v>
      </c>
      <c r="I1761" s="250"/>
      <c r="J1761" s="250">
        <v>0</v>
      </c>
      <c r="K1761" s="250"/>
      <c r="L1761" s="250">
        <v>0</v>
      </c>
      <c r="M1761" s="251" t="str">
        <f t="shared" si="81"/>
        <v>NA</v>
      </c>
      <c r="N1761" s="251" t="str">
        <f t="shared" si="82"/>
        <v>NA</v>
      </c>
      <c r="O1761" s="250">
        <v>0</v>
      </c>
      <c r="P1761" s="251" t="str">
        <f t="shared" si="83"/>
        <v>NA</v>
      </c>
      <c r="Q1761" s="298" t="s">
        <v>848</v>
      </c>
      <c r="R1761" s="299" t="s">
        <v>849</v>
      </c>
      <c r="S1761" s="299" t="s">
        <v>832</v>
      </c>
      <c r="T1761" s="299" t="s">
        <v>832</v>
      </c>
      <c r="U1761" s="299" t="s">
        <v>832</v>
      </c>
      <c r="V1761" s="299" t="s">
        <v>832</v>
      </c>
      <c r="W1761" s="299" t="s">
        <v>832</v>
      </c>
      <c r="X1761" s="299" t="s">
        <v>832</v>
      </c>
      <c r="Y1761" s="257"/>
    </row>
    <row r="1762" spans="1:25" ht="12.75" customHeight="1" x14ac:dyDescent="0.2">
      <c r="A1762" s="229" t="s">
        <v>705</v>
      </c>
      <c r="B1762" s="247"/>
      <c r="C1762" s="280">
        <v>1749</v>
      </c>
      <c r="D1762" s="249" t="s">
        <v>4326</v>
      </c>
      <c r="E1762" s="249" t="s">
        <v>4327</v>
      </c>
      <c r="F1762" s="249" t="s">
        <v>822</v>
      </c>
      <c r="G1762" s="281" t="s">
        <v>813</v>
      </c>
      <c r="H1762" s="250">
        <v>17489.919999999998</v>
      </c>
      <c r="I1762" s="250"/>
      <c r="J1762" s="250">
        <v>16754.357899999999</v>
      </c>
      <c r="K1762" s="250"/>
      <c r="L1762" s="250">
        <v>23261.919999999998</v>
      </c>
      <c r="M1762" s="251">
        <f t="shared" si="81"/>
        <v>4.2056344454405696E-2</v>
      </c>
      <c r="N1762" s="251">
        <f t="shared" si="82"/>
        <v>0.38841011627189842</v>
      </c>
      <c r="O1762" s="250">
        <v>24183.98</v>
      </c>
      <c r="P1762" s="251">
        <f t="shared" si="83"/>
        <v>3.9638172601401837E-2</v>
      </c>
      <c r="Q1762" s="251" t="s">
        <v>805</v>
      </c>
      <c r="R1762" s="258"/>
      <c r="S1762" s="258" t="s">
        <v>806</v>
      </c>
      <c r="T1762" s="258" t="s">
        <v>807</v>
      </c>
      <c r="U1762" s="282" t="s">
        <v>814</v>
      </c>
      <c r="V1762" s="285">
        <v>70</v>
      </c>
      <c r="W1762" s="286" t="s">
        <v>824</v>
      </c>
      <c r="X1762" s="286" t="s">
        <v>824</v>
      </c>
      <c r="Y1762" s="257"/>
    </row>
    <row r="1763" spans="1:25" ht="12.75" customHeight="1" x14ac:dyDescent="0.2">
      <c r="A1763" s="229" t="s">
        <v>705</v>
      </c>
      <c r="B1763" s="247"/>
      <c r="C1763" s="280">
        <v>1750</v>
      </c>
      <c r="D1763" s="249" t="s">
        <v>4328</v>
      </c>
      <c r="E1763" s="249" t="s">
        <v>4329</v>
      </c>
      <c r="F1763" s="249" t="s">
        <v>877</v>
      </c>
      <c r="G1763" s="281" t="s">
        <v>813</v>
      </c>
      <c r="H1763" s="250">
        <v>16323.34</v>
      </c>
      <c r="I1763" s="250"/>
      <c r="J1763" s="250">
        <v>22510.280500000001</v>
      </c>
      <c r="K1763" s="250"/>
      <c r="L1763" s="250">
        <v>36496.270000000004</v>
      </c>
      <c r="M1763" s="251">
        <f t="shared" si="81"/>
        <v>0.37902417642467784</v>
      </c>
      <c r="N1763" s="251">
        <f t="shared" si="82"/>
        <v>0.6213156473105701</v>
      </c>
      <c r="O1763" s="250">
        <v>38377.040000000001</v>
      </c>
      <c r="P1763" s="251">
        <f t="shared" si="83"/>
        <v>5.1533211476131574E-2</v>
      </c>
      <c r="Q1763" s="251" t="s">
        <v>805</v>
      </c>
      <c r="R1763" s="258"/>
      <c r="S1763" s="258" t="s">
        <v>904</v>
      </c>
      <c r="T1763" s="258" t="s">
        <v>807</v>
      </c>
      <c r="U1763" s="282" t="s">
        <v>814</v>
      </c>
      <c r="V1763" s="285">
        <v>205</v>
      </c>
      <c r="W1763" s="286" t="s">
        <v>824</v>
      </c>
      <c r="X1763" s="286" t="s">
        <v>824</v>
      </c>
      <c r="Y1763" s="257"/>
    </row>
    <row r="1764" spans="1:25" ht="12.75" customHeight="1" x14ac:dyDescent="0.2">
      <c r="A1764" s="229" t="s">
        <v>705</v>
      </c>
      <c r="B1764" s="247"/>
      <c r="C1764" s="280">
        <v>1751</v>
      </c>
      <c r="D1764" s="249" t="s">
        <v>4330</v>
      </c>
      <c r="E1764" s="249" t="s">
        <v>4331</v>
      </c>
      <c r="F1764" s="249" t="s">
        <v>943</v>
      </c>
      <c r="G1764" s="297" t="s">
        <v>707</v>
      </c>
      <c r="H1764" s="250">
        <v>0</v>
      </c>
      <c r="I1764" s="250"/>
      <c r="J1764" s="250">
        <v>0</v>
      </c>
      <c r="K1764" s="250"/>
      <c r="L1764" s="250">
        <v>0</v>
      </c>
      <c r="M1764" s="251" t="str">
        <f t="shared" si="81"/>
        <v>NA</v>
      </c>
      <c r="N1764" s="251" t="str">
        <f t="shared" si="82"/>
        <v>NA</v>
      </c>
      <c r="O1764" s="250">
        <v>0</v>
      </c>
      <c r="P1764" s="251" t="str">
        <f t="shared" si="83"/>
        <v>NA</v>
      </c>
      <c r="Q1764" s="298" t="s">
        <v>848</v>
      </c>
      <c r="R1764" s="299" t="s">
        <v>849</v>
      </c>
      <c r="S1764" s="299" t="s">
        <v>832</v>
      </c>
      <c r="T1764" s="299" t="s">
        <v>832</v>
      </c>
      <c r="U1764" s="299" t="s">
        <v>832</v>
      </c>
      <c r="V1764" s="283" t="s">
        <v>809</v>
      </c>
      <c r="W1764" s="284" t="s">
        <v>809</v>
      </c>
      <c r="X1764" s="284" t="s">
        <v>809</v>
      </c>
      <c r="Y1764" s="257"/>
    </row>
    <row r="1765" spans="1:25" ht="12.75" customHeight="1" x14ac:dyDescent="0.2">
      <c r="A1765" s="229" t="s">
        <v>705</v>
      </c>
      <c r="B1765" s="247"/>
      <c r="C1765" s="287">
        <v>1752</v>
      </c>
      <c r="D1765" s="324" t="s">
        <v>4332</v>
      </c>
      <c r="E1765" s="324" t="s">
        <v>4333</v>
      </c>
      <c r="F1765" s="324" t="s">
        <v>2512</v>
      </c>
      <c r="G1765" s="289" t="s">
        <v>707</v>
      </c>
      <c r="H1765" s="290">
        <v>0</v>
      </c>
      <c r="I1765" s="290"/>
      <c r="J1765" s="290">
        <v>0</v>
      </c>
      <c r="K1765" s="290"/>
      <c r="L1765" s="290">
        <v>0</v>
      </c>
      <c r="M1765" s="291" t="str">
        <f t="shared" si="81"/>
        <v>NA</v>
      </c>
      <c r="N1765" s="291" t="str">
        <f t="shared" si="82"/>
        <v>NA</v>
      </c>
      <c r="O1765" s="290">
        <v>0</v>
      </c>
      <c r="P1765" s="291" t="str">
        <f t="shared" si="83"/>
        <v>NA</v>
      </c>
      <c r="Q1765" s="291" t="s">
        <v>707</v>
      </c>
      <c r="R1765" s="292" t="s">
        <v>831</v>
      </c>
      <c r="S1765" s="293" t="s">
        <v>832</v>
      </c>
      <c r="T1765" s="293" t="s">
        <v>832</v>
      </c>
      <c r="U1765" s="293" t="s">
        <v>832</v>
      </c>
      <c r="V1765" s="294" t="s">
        <v>809</v>
      </c>
      <c r="W1765" s="295" t="s">
        <v>809</v>
      </c>
      <c r="X1765" s="295" t="s">
        <v>809</v>
      </c>
      <c r="Y1765" s="257"/>
    </row>
    <row r="1766" spans="1:25" ht="12.75" customHeight="1" x14ac:dyDescent="0.2">
      <c r="A1766" s="229" t="s">
        <v>705</v>
      </c>
      <c r="B1766" s="247"/>
      <c r="C1766" s="280">
        <v>1753</v>
      </c>
      <c r="D1766" s="249" t="s">
        <v>4334</v>
      </c>
      <c r="E1766" s="249" t="s">
        <v>4335</v>
      </c>
      <c r="F1766" s="249" t="s">
        <v>890</v>
      </c>
      <c r="G1766" s="281" t="s">
        <v>813</v>
      </c>
      <c r="H1766" s="250">
        <v>14132.220000000001</v>
      </c>
      <c r="I1766" s="250"/>
      <c r="J1766" s="250">
        <v>13537.880000000001</v>
      </c>
      <c r="K1766" s="250"/>
      <c r="L1766" s="250">
        <v>17965.939999999999</v>
      </c>
      <c r="M1766" s="251">
        <f t="shared" si="81"/>
        <v>4.2055671366565205E-2</v>
      </c>
      <c r="N1766" s="251">
        <f t="shared" si="82"/>
        <v>0.32708666349531812</v>
      </c>
      <c r="O1766" s="250">
        <v>19588.14</v>
      </c>
      <c r="P1766" s="251">
        <f t="shared" si="83"/>
        <v>9.0293076788634546E-2</v>
      </c>
      <c r="Q1766" s="251" t="s">
        <v>805</v>
      </c>
      <c r="R1766" s="258"/>
      <c r="S1766" s="258" t="s">
        <v>806</v>
      </c>
      <c r="T1766" s="258" t="s">
        <v>807</v>
      </c>
      <c r="U1766" s="282" t="s">
        <v>814</v>
      </c>
      <c r="V1766" s="285">
        <v>70</v>
      </c>
      <c r="W1766" s="286" t="s">
        <v>824</v>
      </c>
      <c r="X1766" s="286" t="s">
        <v>824</v>
      </c>
      <c r="Y1766" s="257"/>
    </row>
    <row r="1767" spans="1:25" ht="12.75" customHeight="1" x14ac:dyDescent="0.2">
      <c r="A1767" s="229" t="s">
        <v>705</v>
      </c>
      <c r="B1767" s="247"/>
      <c r="C1767" s="280">
        <v>1754</v>
      </c>
      <c r="D1767" s="249" t="s">
        <v>4336</v>
      </c>
      <c r="E1767" s="249" t="s">
        <v>4337</v>
      </c>
      <c r="F1767" s="249" t="s">
        <v>1317</v>
      </c>
      <c r="G1767" s="281" t="s">
        <v>813</v>
      </c>
      <c r="H1767" s="250">
        <v>42458.83</v>
      </c>
      <c r="I1767" s="250"/>
      <c r="J1767" s="250">
        <v>91053.011100000003</v>
      </c>
      <c r="K1767" s="250"/>
      <c r="L1767" s="250">
        <v>35492.58</v>
      </c>
      <c r="M1767" s="251">
        <f t="shared" si="81"/>
        <v>1.1445011814974646</v>
      </c>
      <c r="N1767" s="251">
        <f t="shared" si="82"/>
        <v>0.61019872301620126</v>
      </c>
      <c r="O1767" s="250">
        <v>41141.46</v>
      </c>
      <c r="P1767" s="251">
        <f t="shared" si="83"/>
        <v>0.15915664626240181</v>
      </c>
      <c r="Q1767" s="251" t="s">
        <v>805</v>
      </c>
      <c r="R1767" s="258"/>
      <c r="S1767" s="258" t="s">
        <v>806</v>
      </c>
      <c r="T1767" s="258" t="s">
        <v>807</v>
      </c>
      <c r="U1767" s="282" t="s">
        <v>814</v>
      </c>
      <c r="V1767" s="283" t="s">
        <v>809</v>
      </c>
      <c r="W1767" s="284" t="s">
        <v>809</v>
      </c>
      <c r="X1767" s="284" t="s">
        <v>809</v>
      </c>
      <c r="Y1767" s="257"/>
    </row>
    <row r="1768" spans="1:25" ht="12.75" customHeight="1" x14ac:dyDescent="0.2">
      <c r="A1768" s="229" t="s">
        <v>705</v>
      </c>
      <c r="B1768" s="247"/>
      <c r="C1768" s="280">
        <v>1755</v>
      </c>
      <c r="D1768" s="249" t="s">
        <v>4338</v>
      </c>
      <c r="E1768" s="249" t="s">
        <v>4337</v>
      </c>
      <c r="F1768" s="249" t="s">
        <v>2512</v>
      </c>
      <c r="G1768" s="297" t="s">
        <v>707</v>
      </c>
      <c r="H1768" s="250">
        <v>0</v>
      </c>
      <c r="I1768" s="250"/>
      <c r="J1768" s="250">
        <v>0</v>
      </c>
      <c r="K1768" s="250"/>
      <c r="L1768" s="250">
        <v>0</v>
      </c>
      <c r="M1768" s="251" t="str">
        <f t="shared" si="81"/>
        <v>NA</v>
      </c>
      <c r="N1768" s="251" t="str">
        <f t="shared" si="82"/>
        <v>NA</v>
      </c>
      <c r="O1768" s="250">
        <v>0</v>
      </c>
      <c r="P1768" s="251" t="str">
        <f t="shared" si="83"/>
        <v>NA</v>
      </c>
      <c r="Q1768" s="298" t="s">
        <v>848</v>
      </c>
      <c r="R1768" s="299" t="s">
        <v>849</v>
      </c>
      <c r="S1768" s="299" t="s">
        <v>832</v>
      </c>
      <c r="T1768" s="299" t="s">
        <v>832</v>
      </c>
      <c r="U1768" s="299" t="s">
        <v>832</v>
      </c>
      <c r="V1768" s="299" t="s">
        <v>832</v>
      </c>
      <c r="W1768" s="299" t="s">
        <v>832</v>
      </c>
      <c r="X1768" s="299" t="s">
        <v>832</v>
      </c>
      <c r="Y1768" s="257"/>
    </row>
    <row r="1769" spans="1:25" ht="12.75" customHeight="1" x14ac:dyDescent="0.2">
      <c r="A1769" s="229" t="s">
        <v>705</v>
      </c>
      <c r="B1769" s="247"/>
      <c r="C1769" s="280">
        <v>1756</v>
      </c>
      <c r="D1769" s="249" t="s">
        <v>4339</v>
      </c>
      <c r="E1769" s="249" t="s">
        <v>4340</v>
      </c>
      <c r="F1769" s="249" t="s">
        <v>877</v>
      </c>
      <c r="G1769" s="281" t="s">
        <v>813</v>
      </c>
      <c r="H1769" s="250">
        <v>28557.43</v>
      </c>
      <c r="I1769" s="250"/>
      <c r="J1769" s="250">
        <v>29428.792799999999</v>
      </c>
      <c r="K1769" s="250"/>
      <c r="L1769" s="250">
        <v>30583.27</v>
      </c>
      <c r="M1769" s="251">
        <f t="shared" si="81"/>
        <v>3.0512647671726727E-2</v>
      </c>
      <c r="N1769" s="251">
        <f t="shared" si="82"/>
        <v>3.9229512669646485E-2</v>
      </c>
      <c r="O1769" s="250">
        <v>32992.28</v>
      </c>
      <c r="P1769" s="251">
        <f t="shared" si="83"/>
        <v>7.8768882464170714E-2</v>
      </c>
      <c r="Q1769" s="251" t="s">
        <v>805</v>
      </c>
      <c r="R1769" s="258"/>
      <c r="S1769" s="258" t="s">
        <v>806</v>
      </c>
      <c r="T1769" s="258" t="s">
        <v>807</v>
      </c>
      <c r="U1769" s="282" t="s">
        <v>823</v>
      </c>
      <c r="V1769" s="285">
        <v>824</v>
      </c>
      <c r="W1769" s="286" t="s">
        <v>824</v>
      </c>
      <c r="X1769" s="286" t="s">
        <v>824</v>
      </c>
      <c r="Y1769" s="257"/>
    </row>
    <row r="1770" spans="1:25" ht="12.75" customHeight="1" x14ac:dyDescent="0.2">
      <c r="A1770" s="229" t="s">
        <v>705</v>
      </c>
      <c r="B1770" s="247"/>
      <c r="C1770" s="280">
        <v>1757</v>
      </c>
      <c r="D1770" s="249" t="s">
        <v>4341</v>
      </c>
      <c r="E1770" s="249" t="s">
        <v>4342</v>
      </c>
      <c r="F1770" s="249" t="s">
        <v>844</v>
      </c>
      <c r="G1770" s="281" t="s">
        <v>813</v>
      </c>
      <c r="H1770" s="250">
        <v>16402.489999999998</v>
      </c>
      <c r="I1770" s="250"/>
      <c r="J1770" s="250">
        <v>15712.667300000001</v>
      </c>
      <c r="K1770" s="250"/>
      <c r="L1770" s="250">
        <v>10354.869999999999</v>
      </c>
      <c r="M1770" s="251">
        <f t="shared" si="81"/>
        <v>4.2055974428272601E-2</v>
      </c>
      <c r="N1770" s="251">
        <f t="shared" si="82"/>
        <v>0.34098585540597565</v>
      </c>
      <c r="O1770" s="250">
        <v>11439.92</v>
      </c>
      <c r="P1770" s="251">
        <f t="shared" si="83"/>
        <v>0.10478644348021764</v>
      </c>
      <c r="Q1770" s="251" t="s">
        <v>805</v>
      </c>
      <c r="R1770" s="258"/>
      <c r="S1770" s="258" t="s">
        <v>904</v>
      </c>
      <c r="T1770" s="258" t="s">
        <v>807</v>
      </c>
      <c r="U1770" s="282" t="s">
        <v>814</v>
      </c>
      <c r="V1770" s="285">
        <v>106</v>
      </c>
      <c r="W1770" s="286" t="s">
        <v>824</v>
      </c>
      <c r="X1770" s="286" t="s">
        <v>824</v>
      </c>
      <c r="Y1770" s="257"/>
    </row>
    <row r="1771" spans="1:25" ht="12.75" customHeight="1" x14ac:dyDescent="0.2">
      <c r="A1771" s="229" t="s">
        <v>705</v>
      </c>
      <c r="B1771" s="247"/>
      <c r="C1771" s="280">
        <v>1758</v>
      </c>
      <c r="D1771" s="249" t="s">
        <v>4343</v>
      </c>
      <c r="E1771" s="249" t="s">
        <v>4344</v>
      </c>
      <c r="F1771" s="249" t="s">
        <v>858</v>
      </c>
      <c r="G1771" s="281" t="s">
        <v>813</v>
      </c>
      <c r="H1771" s="250">
        <v>34014.92</v>
      </c>
      <c r="I1771" s="250"/>
      <c r="J1771" s="250">
        <v>32584.376300000004</v>
      </c>
      <c r="K1771" s="250"/>
      <c r="L1771" s="250">
        <v>30960.410000000003</v>
      </c>
      <c r="M1771" s="251">
        <f t="shared" si="81"/>
        <v>4.2056359385822306E-2</v>
      </c>
      <c r="N1771" s="251">
        <f t="shared" si="82"/>
        <v>4.9838802653405394E-2</v>
      </c>
      <c r="O1771" s="250">
        <v>31604.260000000002</v>
      </c>
      <c r="P1771" s="251">
        <f t="shared" si="83"/>
        <v>2.0795913232415156E-2</v>
      </c>
      <c r="Q1771" s="251" t="s">
        <v>805</v>
      </c>
      <c r="R1771" s="258"/>
      <c r="S1771" s="258" t="s">
        <v>806</v>
      </c>
      <c r="T1771" s="258" t="s">
        <v>807</v>
      </c>
      <c r="U1771" s="282" t="s">
        <v>823</v>
      </c>
      <c r="V1771" s="285">
        <v>1120</v>
      </c>
      <c r="W1771" s="286" t="s">
        <v>824</v>
      </c>
      <c r="X1771" s="286" t="s">
        <v>824</v>
      </c>
      <c r="Y1771" s="257"/>
    </row>
    <row r="1772" spans="1:25" ht="12.75" customHeight="1" x14ac:dyDescent="0.2">
      <c r="A1772" s="229" t="s">
        <v>705</v>
      </c>
      <c r="B1772" s="247"/>
      <c r="C1772" s="280">
        <v>1759</v>
      </c>
      <c r="D1772" s="249" t="s">
        <v>4345</v>
      </c>
      <c r="E1772" s="249" t="s">
        <v>4346</v>
      </c>
      <c r="F1772" s="249" t="s">
        <v>866</v>
      </c>
      <c r="G1772" s="281"/>
      <c r="H1772" s="250">
        <v>162502.96000000002</v>
      </c>
      <c r="I1772" s="250"/>
      <c r="J1772" s="250">
        <v>95692.410999999993</v>
      </c>
      <c r="K1772" s="250"/>
      <c r="L1772" s="250">
        <v>187639.18</v>
      </c>
      <c r="M1772" s="251">
        <f t="shared" si="81"/>
        <v>0.4111343510296675</v>
      </c>
      <c r="N1772" s="251">
        <f t="shared" si="82"/>
        <v>0.96085748116431102</v>
      </c>
      <c r="O1772" s="250">
        <v>192627.09</v>
      </c>
      <c r="P1772" s="251">
        <f t="shared" si="83"/>
        <v>2.658245468776832E-2</v>
      </c>
      <c r="Q1772" s="251" t="s">
        <v>805</v>
      </c>
      <c r="R1772" s="258"/>
      <c r="S1772" s="258" t="s">
        <v>806</v>
      </c>
      <c r="T1772" s="258" t="s">
        <v>807</v>
      </c>
      <c r="U1772" s="282" t="s">
        <v>1092</v>
      </c>
      <c r="V1772" s="285">
        <v>4024</v>
      </c>
      <c r="W1772" s="286" t="s">
        <v>874</v>
      </c>
      <c r="X1772" s="286" t="s">
        <v>815</v>
      </c>
      <c r="Y1772" s="257"/>
    </row>
    <row r="1773" spans="1:25" ht="12.75" customHeight="1" x14ac:dyDescent="0.2">
      <c r="A1773" s="229" t="s">
        <v>705</v>
      </c>
      <c r="B1773" s="247"/>
      <c r="C1773" s="280">
        <v>1760</v>
      </c>
      <c r="D1773" s="249" t="s">
        <v>4347</v>
      </c>
      <c r="E1773" s="249" t="s">
        <v>4348</v>
      </c>
      <c r="F1773" s="249" t="s">
        <v>877</v>
      </c>
      <c r="G1773" s="281" t="s">
        <v>813</v>
      </c>
      <c r="H1773" s="250">
        <v>28921.010000000002</v>
      </c>
      <c r="I1773" s="250"/>
      <c r="J1773" s="250">
        <v>31216.182500000003</v>
      </c>
      <c r="K1773" s="250"/>
      <c r="L1773" s="250">
        <v>23398.850000000002</v>
      </c>
      <c r="M1773" s="251">
        <f t="shared" si="81"/>
        <v>7.9360039639002941E-2</v>
      </c>
      <c r="N1773" s="251">
        <f t="shared" si="82"/>
        <v>0.25042564061124384</v>
      </c>
      <c r="O1773" s="250">
        <v>24792.149999999998</v>
      </c>
      <c r="P1773" s="251">
        <f t="shared" si="83"/>
        <v>5.9545661432078734E-2</v>
      </c>
      <c r="Q1773" s="251" t="s">
        <v>805</v>
      </c>
      <c r="R1773" s="258"/>
      <c r="S1773" s="258" t="s">
        <v>806</v>
      </c>
      <c r="T1773" s="258" t="s">
        <v>807</v>
      </c>
      <c r="U1773" s="282" t="s">
        <v>823</v>
      </c>
      <c r="V1773" s="285">
        <v>826</v>
      </c>
      <c r="W1773" s="286" t="s">
        <v>824</v>
      </c>
      <c r="X1773" s="286" t="s">
        <v>816</v>
      </c>
      <c r="Y1773" s="257"/>
    </row>
    <row r="1774" spans="1:25" ht="12.75" customHeight="1" x14ac:dyDescent="0.2">
      <c r="A1774" s="229" t="s">
        <v>705</v>
      </c>
      <c r="B1774" s="247"/>
      <c r="C1774" s="280">
        <v>1761</v>
      </c>
      <c r="D1774" s="249" t="s">
        <v>4349</v>
      </c>
      <c r="E1774" s="249" t="s">
        <v>4350</v>
      </c>
      <c r="F1774" s="249" t="s">
        <v>1040</v>
      </c>
      <c r="G1774" s="281" t="s">
        <v>813</v>
      </c>
      <c r="H1774" s="250">
        <v>67690.5</v>
      </c>
      <c r="I1774" s="250"/>
      <c r="J1774" s="250">
        <v>49672.4856</v>
      </c>
      <c r="K1774" s="250"/>
      <c r="L1774" s="250">
        <v>119090.52</v>
      </c>
      <c r="M1774" s="251">
        <f t="shared" si="81"/>
        <v>0.2661823210051632</v>
      </c>
      <c r="N1774" s="251">
        <f t="shared" si="82"/>
        <v>1.3975148125061816</v>
      </c>
      <c r="O1774" s="250">
        <v>126029.35</v>
      </c>
      <c r="P1774" s="251">
        <f t="shared" si="83"/>
        <v>5.826517509538124E-2</v>
      </c>
      <c r="Q1774" s="251" t="s">
        <v>805</v>
      </c>
      <c r="R1774" s="258"/>
      <c r="S1774" s="258" t="s">
        <v>806</v>
      </c>
      <c r="T1774" s="258" t="s">
        <v>807</v>
      </c>
      <c r="U1774" s="282" t="s">
        <v>814</v>
      </c>
      <c r="V1774" s="285">
        <v>307</v>
      </c>
      <c r="W1774" s="286" t="s">
        <v>824</v>
      </c>
      <c r="X1774" s="286" t="s">
        <v>824</v>
      </c>
      <c r="Y1774" s="257"/>
    </row>
    <row r="1775" spans="1:25" ht="12.75" customHeight="1" x14ac:dyDescent="0.2">
      <c r="A1775" s="229" t="s">
        <v>705</v>
      </c>
      <c r="B1775" s="247"/>
      <c r="C1775" s="280">
        <v>1762</v>
      </c>
      <c r="D1775" s="296" t="s">
        <v>4351</v>
      </c>
      <c r="E1775" s="296" t="s">
        <v>4352</v>
      </c>
      <c r="F1775" s="296" t="s">
        <v>2127</v>
      </c>
      <c r="G1775" s="297" t="s">
        <v>707</v>
      </c>
      <c r="H1775" s="250">
        <v>0</v>
      </c>
      <c r="I1775" s="250"/>
      <c r="J1775" s="250">
        <v>0</v>
      </c>
      <c r="K1775" s="250"/>
      <c r="L1775" s="250">
        <v>0</v>
      </c>
      <c r="M1775" s="251" t="str">
        <f t="shared" si="81"/>
        <v>NA</v>
      </c>
      <c r="N1775" s="251" t="str">
        <f t="shared" si="82"/>
        <v>NA</v>
      </c>
      <c r="O1775" s="250">
        <v>0</v>
      </c>
      <c r="P1775" s="251" t="str">
        <f t="shared" si="83"/>
        <v>NA</v>
      </c>
      <c r="Q1775" s="298" t="s">
        <v>848</v>
      </c>
      <c r="R1775" s="299" t="s">
        <v>849</v>
      </c>
      <c r="S1775" s="299" t="s">
        <v>809</v>
      </c>
      <c r="T1775" s="299" t="s">
        <v>809</v>
      </c>
      <c r="U1775" s="299" t="s">
        <v>832</v>
      </c>
      <c r="V1775" s="283" t="s">
        <v>809</v>
      </c>
      <c r="W1775" s="284" t="s">
        <v>809</v>
      </c>
      <c r="X1775" s="284" t="s">
        <v>809</v>
      </c>
      <c r="Y1775" s="257"/>
    </row>
    <row r="1776" spans="1:25" ht="12.75" customHeight="1" x14ac:dyDescent="0.2">
      <c r="A1776" s="229" t="s">
        <v>705</v>
      </c>
      <c r="B1776" s="247"/>
      <c r="C1776" s="280">
        <v>1763</v>
      </c>
      <c r="D1776" s="249" t="s">
        <v>4353</v>
      </c>
      <c r="E1776" s="249" t="s">
        <v>4354</v>
      </c>
      <c r="F1776" s="249" t="s">
        <v>2512</v>
      </c>
      <c r="G1776" s="297" t="s">
        <v>707</v>
      </c>
      <c r="H1776" s="250">
        <v>0</v>
      </c>
      <c r="I1776" s="250"/>
      <c r="J1776" s="250">
        <v>0</v>
      </c>
      <c r="K1776" s="250"/>
      <c r="L1776" s="250">
        <v>0</v>
      </c>
      <c r="M1776" s="251" t="str">
        <f t="shared" si="81"/>
        <v>NA</v>
      </c>
      <c r="N1776" s="251" t="str">
        <f t="shared" si="82"/>
        <v>NA</v>
      </c>
      <c r="O1776" s="250">
        <v>0</v>
      </c>
      <c r="P1776" s="251" t="str">
        <f t="shared" si="83"/>
        <v>NA</v>
      </c>
      <c r="Q1776" s="298" t="s">
        <v>848</v>
      </c>
      <c r="R1776" s="299" t="s">
        <v>849</v>
      </c>
      <c r="S1776" s="299" t="s">
        <v>832</v>
      </c>
      <c r="T1776" s="299" t="s">
        <v>832</v>
      </c>
      <c r="U1776" s="299" t="s">
        <v>832</v>
      </c>
      <c r="V1776" s="299" t="s">
        <v>832</v>
      </c>
      <c r="W1776" s="299" t="s">
        <v>832</v>
      </c>
      <c r="X1776" s="299" t="s">
        <v>832</v>
      </c>
      <c r="Y1776" s="257"/>
    </row>
    <row r="1777" spans="1:25" ht="12.75" customHeight="1" x14ac:dyDescent="0.2">
      <c r="A1777" s="229" t="s">
        <v>705</v>
      </c>
      <c r="B1777" s="247"/>
      <c r="C1777" s="280">
        <v>1764</v>
      </c>
      <c r="D1777" s="249" t="s">
        <v>4355</v>
      </c>
      <c r="E1777" s="249" t="s">
        <v>4356</v>
      </c>
      <c r="F1777" s="249" t="s">
        <v>880</v>
      </c>
      <c r="G1777" s="281" t="s">
        <v>813</v>
      </c>
      <c r="H1777" s="250">
        <v>48285.47</v>
      </c>
      <c r="I1777" s="250"/>
      <c r="J1777" s="250">
        <v>43992.395100000002</v>
      </c>
      <c r="K1777" s="250"/>
      <c r="L1777" s="250">
        <v>49551.41</v>
      </c>
      <c r="M1777" s="251">
        <f t="shared" si="81"/>
        <v>8.8910285019489291E-2</v>
      </c>
      <c r="N1777" s="251">
        <f t="shared" si="82"/>
        <v>0.12636308815111549</v>
      </c>
      <c r="O1777" s="250">
        <v>51528.36</v>
      </c>
      <c r="P1777" s="251">
        <f t="shared" si="83"/>
        <v>3.9896947432979141E-2</v>
      </c>
      <c r="Q1777" s="251" t="s">
        <v>805</v>
      </c>
      <c r="R1777" s="258"/>
      <c r="S1777" s="258" t="s">
        <v>806</v>
      </c>
      <c r="T1777" s="258" t="s">
        <v>807</v>
      </c>
      <c r="U1777" s="282" t="s">
        <v>823</v>
      </c>
      <c r="V1777" s="285">
        <v>826</v>
      </c>
      <c r="W1777" s="286" t="s">
        <v>824</v>
      </c>
      <c r="X1777" s="286" t="s">
        <v>824</v>
      </c>
      <c r="Y1777" s="257"/>
    </row>
    <row r="1778" spans="1:25" ht="12.75" customHeight="1" x14ac:dyDescent="0.2">
      <c r="A1778" s="229" t="s">
        <v>705</v>
      </c>
      <c r="B1778" s="247"/>
      <c r="C1778" s="280">
        <v>1765</v>
      </c>
      <c r="D1778" s="249" t="s">
        <v>4357</v>
      </c>
      <c r="E1778" s="249" t="s">
        <v>4358</v>
      </c>
      <c r="F1778" s="249" t="s">
        <v>1116</v>
      </c>
      <c r="G1778" s="281" t="s">
        <v>804</v>
      </c>
      <c r="H1778" s="250">
        <v>66092.399999999994</v>
      </c>
      <c r="I1778" s="250"/>
      <c r="J1778" s="250">
        <v>63312.806000000004</v>
      </c>
      <c r="K1778" s="250"/>
      <c r="L1778" s="250">
        <v>62234.89</v>
      </c>
      <c r="M1778" s="251">
        <f t="shared" si="81"/>
        <v>4.2056181951328597E-2</v>
      </c>
      <c r="N1778" s="251">
        <f t="shared" si="82"/>
        <v>1.7025244466340739E-2</v>
      </c>
      <c r="O1778" s="250">
        <v>67898.87</v>
      </c>
      <c r="P1778" s="251">
        <f t="shared" si="83"/>
        <v>9.10097213958279E-2</v>
      </c>
      <c r="Q1778" s="251" t="s">
        <v>805</v>
      </c>
      <c r="R1778" s="258"/>
      <c r="S1778" s="258" t="s">
        <v>806</v>
      </c>
      <c r="T1778" s="258" t="s">
        <v>807</v>
      </c>
      <c r="U1778" s="282" t="s">
        <v>808</v>
      </c>
      <c r="V1778" s="283" t="s">
        <v>809</v>
      </c>
      <c r="W1778" s="284" t="s">
        <v>809</v>
      </c>
      <c r="X1778" s="284" t="s">
        <v>809</v>
      </c>
      <c r="Y1778" s="257"/>
    </row>
    <row r="1779" spans="1:25" ht="12.75" customHeight="1" x14ac:dyDescent="0.2">
      <c r="A1779" s="229" t="s">
        <v>705</v>
      </c>
      <c r="B1779" s="247"/>
      <c r="C1779" s="280">
        <v>1766</v>
      </c>
      <c r="D1779" s="249" t="s">
        <v>4359</v>
      </c>
      <c r="E1779" s="249" t="s">
        <v>4360</v>
      </c>
      <c r="F1779" s="249" t="s">
        <v>877</v>
      </c>
      <c r="G1779" s="281" t="s">
        <v>813</v>
      </c>
      <c r="H1779" s="250">
        <v>62648.84</v>
      </c>
      <c r="I1779" s="250"/>
      <c r="J1779" s="250">
        <v>82015.426699999996</v>
      </c>
      <c r="K1779" s="250"/>
      <c r="L1779" s="250">
        <v>105070.49999999999</v>
      </c>
      <c r="M1779" s="251">
        <f t="shared" si="81"/>
        <v>0.3091292145233655</v>
      </c>
      <c r="N1779" s="251">
        <f t="shared" si="82"/>
        <v>0.28110654577622274</v>
      </c>
      <c r="O1779" s="250">
        <v>109199.26000000001</v>
      </c>
      <c r="P1779" s="251">
        <f t="shared" si="83"/>
        <v>3.9295139929856851E-2</v>
      </c>
      <c r="Q1779" s="251" t="s">
        <v>805</v>
      </c>
      <c r="R1779" s="258"/>
      <c r="S1779" s="258" t="s">
        <v>806</v>
      </c>
      <c r="T1779" s="258" t="s">
        <v>807</v>
      </c>
      <c r="U1779" s="282" t="s">
        <v>823</v>
      </c>
      <c r="V1779" s="285">
        <v>824</v>
      </c>
      <c r="W1779" s="286" t="s">
        <v>912</v>
      </c>
      <c r="X1779" s="286" t="s">
        <v>816</v>
      </c>
      <c r="Y1779" s="257"/>
    </row>
    <row r="1780" spans="1:25" ht="12.75" customHeight="1" x14ac:dyDescent="0.2">
      <c r="A1780" s="229" t="s">
        <v>705</v>
      </c>
      <c r="B1780" s="247"/>
      <c r="C1780" s="280">
        <v>1767</v>
      </c>
      <c r="D1780" s="249" t="s">
        <v>4361</v>
      </c>
      <c r="E1780" s="249" t="s">
        <v>4362</v>
      </c>
      <c r="F1780" s="249" t="s">
        <v>883</v>
      </c>
      <c r="G1780" s="297" t="s">
        <v>707</v>
      </c>
      <c r="H1780" s="250">
        <v>0</v>
      </c>
      <c r="I1780" s="250"/>
      <c r="J1780" s="250">
        <v>0</v>
      </c>
      <c r="K1780" s="250"/>
      <c r="L1780" s="250">
        <v>0</v>
      </c>
      <c r="M1780" s="251" t="str">
        <f t="shared" si="81"/>
        <v>NA</v>
      </c>
      <c r="N1780" s="251" t="str">
        <f t="shared" si="82"/>
        <v>NA</v>
      </c>
      <c r="O1780" s="250">
        <v>0</v>
      </c>
      <c r="P1780" s="251" t="str">
        <f t="shared" si="83"/>
        <v>NA</v>
      </c>
      <c r="Q1780" s="298" t="s">
        <v>848</v>
      </c>
      <c r="R1780" s="299" t="s">
        <v>849</v>
      </c>
      <c r="S1780" s="299" t="s">
        <v>832</v>
      </c>
      <c r="T1780" s="299" t="s">
        <v>832</v>
      </c>
      <c r="U1780" s="299" t="s">
        <v>832</v>
      </c>
      <c r="V1780" s="299" t="s">
        <v>832</v>
      </c>
      <c r="W1780" s="299" t="s">
        <v>832</v>
      </c>
      <c r="X1780" s="299" t="s">
        <v>832</v>
      </c>
      <c r="Y1780" s="257"/>
    </row>
    <row r="1781" spans="1:25" ht="12.75" customHeight="1" x14ac:dyDescent="0.2">
      <c r="A1781" s="229" t="s">
        <v>705</v>
      </c>
      <c r="B1781" s="247"/>
      <c r="C1781" s="280">
        <v>1768</v>
      </c>
      <c r="D1781" s="249" t="s">
        <v>4363</v>
      </c>
      <c r="E1781" s="249" t="s">
        <v>4364</v>
      </c>
      <c r="F1781" s="249" t="s">
        <v>852</v>
      </c>
      <c r="G1781" s="297" t="s">
        <v>707</v>
      </c>
      <c r="H1781" s="250">
        <v>0</v>
      </c>
      <c r="I1781" s="250"/>
      <c r="J1781" s="250">
        <v>0</v>
      </c>
      <c r="K1781" s="250"/>
      <c r="L1781" s="250">
        <v>0</v>
      </c>
      <c r="M1781" s="251" t="str">
        <f t="shared" si="81"/>
        <v>NA</v>
      </c>
      <c r="N1781" s="251" t="str">
        <f t="shared" si="82"/>
        <v>NA</v>
      </c>
      <c r="O1781" s="250">
        <v>0</v>
      </c>
      <c r="P1781" s="251" t="str">
        <f t="shared" si="83"/>
        <v>NA</v>
      </c>
      <c r="Q1781" s="298" t="s">
        <v>848</v>
      </c>
      <c r="R1781" s="299" t="s">
        <v>849</v>
      </c>
      <c r="S1781" s="258" t="s">
        <v>806</v>
      </c>
      <c r="T1781" s="299" t="s">
        <v>809</v>
      </c>
      <c r="U1781" s="299" t="s">
        <v>832</v>
      </c>
      <c r="V1781" s="299" t="s">
        <v>832</v>
      </c>
      <c r="W1781" s="299" t="s">
        <v>832</v>
      </c>
      <c r="X1781" s="299" t="s">
        <v>832</v>
      </c>
      <c r="Y1781" s="257"/>
    </row>
    <row r="1782" spans="1:25" ht="12.75" customHeight="1" x14ac:dyDescent="0.2">
      <c r="A1782" s="229" t="s">
        <v>705</v>
      </c>
      <c r="B1782" s="247"/>
      <c r="C1782" s="280">
        <v>1769</v>
      </c>
      <c r="D1782" s="249" t="s">
        <v>4365</v>
      </c>
      <c r="E1782" s="249" t="s">
        <v>4366</v>
      </c>
      <c r="F1782" s="249" t="s">
        <v>861</v>
      </c>
      <c r="G1782" s="297" t="s">
        <v>707</v>
      </c>
      <c r="H1782" s="250">
        <v>0</v>
      </c>
      <c r="I1782" s="250"/>
      <c r="J1782" s="250">
        <v>0</v>
      </c>
      <c r="K1782" s="250"/>
      <c r="L1782" s="250">
        <v>0</v>
      </c>
      <c r="M1782" s="251" t="str">
        <f t="shared" si="81"/>
        <v>NA</v>
      </c>
      <c r="N1782" s="251" t="str">
        <f t="shared" si="82"/>
        <v>NA</v>
      </c>
      <c r="O1782" s="250">
        <v>0</v>
      </c>
      <c r="P1782" s="251" t="str">
        <f t="shared" si="83"/>
        <v>NA</v>
      </c>
      <c r="Q1782" s="298" t="s">
        <v>848</v>
      </c>
      <c r="R1782" s="299" t="s">
        <v>849</v>
      </c>
      <c r="S1782" s="299" t="s">
        <v>832</v>
      </c>
      <c r="T1782" s="299" t="s">
        <v>832</v>
      </c>
      <c r="U1782" s="299" t="s">
        <v>832</v>
      </c>
      <c r="V1782" s="299" t="s">
        <v>832</v>
      </c>
      <c r="W1782" s="299" t="s">
        <v>832</v>
      </c>
      <c r="X1782" s="299" t="s">
        <v>832</v>
      </c>
      <c r="Y1782" s="257"/>
    </row>
    <row r="1783" spans="1:25" ht="12.75" customHeight="1" x14ac:dyDescent="0.2">
      <c r="A1783" s="229" t="s">
        <v>705</v>
      </c>
      <c r="B1783" s="247"/>
      <c r="C1783" s="280">
        <v>1770</v>
      </c>
      <c r="D1783" s="249" t="s">
        <v>4367</v>
      </c>
      <c r="E1783" s="249" t="s">
        <v>4368</v>
      </c>
      <c r="F1783" s="249" t="s">
        <v>852</v>
      </c>
      <c r="G1783" s="297" t="s">
        <v>707</v>
      </c>
      <c r="H1783" s="250">
        <v>0</v>
      </c>
      <c r="I1783" s="250"/>
      <c r="J1783" s="250">
        <v>0</v>
      </c>
      <c r="K1783" s="250"/>
      <c r="L1783" s="250">
        <v>0</v>
      </c>
      <c r="M1783" s="251" t="str">
        <f t="shared" si="81"/>
        <v>NA</v>
      </c>
      <c r="N1783" s="251" t="str">
        <f t="shared" si="82"/>
        <v>NA</v>
      </c>
      <c r="O1783" s="250">
        <v>0</v>
      </c>
      <c r="P1783" s="251" t="str">
        <f t="shared" si="83"/>
        <v>NA</v>
      </c>
      <c r="Q1783" s="298" t="s">
        <v>848</v>
      </c>
      <c r="R1783" s="299" t="s">
        <v>849</v>
      </c>
      <c r="S1783" s="299" t="s">
        <v>832</v>
      </c>
      <c r="T1783" s="299" t="s">
        <v>832</v>
      </c>
      <c r="U1783" s="299" t="s">
        <v>832</v>
      </c>
      <c r="V1783" s="299" t="s">
        <v>832</v>
      </c>
      <c r="W1783" s="299" t="s">
        <v>832</v>
      </c>
      <c r="X1783" s="299" t="s">
        <v>832</v>
      </c>
      <c r="Y1783" s="257"/>
    </row>
    <row r="1784" spans="1:25" ht="12.75" customHeight="1" x14ac:dyDescent="0.2">
      <c r="A1784" s="229" t="s">
        <v>705</v>
      </c>
      <c r="B1784" s="247"/>
      <c r="C1784" s="280">
        <v>1771</v>
      </c>
      <c r="D1784" s="249" t="s">
        <v>4369</v>
      </c>
      <c r="E1784" s="249" t="s">
        <v>4370</v>
      </c>
      <c r="F1784" s="249" t="s">
        <v>803</v>
      </c>
      <c r="G1784" s="281" t="s">
        <v>804</v>
      </c>
      <c r="H1784" s="250">
        <v>55397.09</v>
      </c>
      <c r="I1784" s="250"/>
      <c r="J1784" s="250">
        <v>53067.307000000001</v>
      </c>
      <c r="K1784" s="250"/>
      <c r="L1784" s="250">
        <v>55397.67</v>
      </c>
      <c r="M1784" s="251">
        <f t="shared" si="81"/>
        <v>4.2056053846871666E-2</v>
      </c>
      <c r="N1784" s="251">
        <f t="shared" si="82"/>
        <v>4.391334574411318E-2</v>
      </c>
      <c r="O1784" s="250">
        <v>57887.770000000004</v>
      </c>
      <c r="P1784" s="251">
        <f t="shared" si="83"/>
        <v>4.4949543906810628E-2</v>
      </c>
      <c r="Q1784" s="251" t="s">
        <v>805</v>
      </c>
      <c r="R1784" s="258"/>
      <c r="S1784" s="258" t="s">
        <v>806</v>
      </c>
      <c r="T1784" s="258" t="s">
        <v>807</v>
      </c>
      <c r="U1784" s="282" t="s">
        <v>808</v>
      </c>
      <c r="V1784" s="285">
        <v>514</v>
      </c>
      <c r="W1784" s="286" t="s">
        <v>824</v>
      </c>
      <c r="X1784" s="286" t="s">
        <v>824</v>
      </c>
      <c r="Y1784" s="257"/>
    </row>
    <row r="1785" spans="1:25" ht="12.75" customHeight="1" x14ac:dyDescent="0.2">
      <c r="A1785" s="229" t="s">
        <v>705</v>
      </c>
      <c r="B1785" s="247"/>
      <c r="C1785" s="280">
        <v>1772</v>
      </c>
      <c r="D1785" s="249" t="s">
        <v>4371</v>
      </c>
      <c r="E1785" s="249" t="s">
        <v>4372</v>
      </c>
      <c r="F1785" s="249" t="s">
        <v>1040</v>
      </c>
      <c r="G1785" s="281"/>
      <c r="H1785" s="250">
        <v>0</v>
      </c>
      <c r="I1785" s="250"/>
      <c r="J1785" s="250">
        <v>25351.986000000001</v>
      </c>
      <c r="K1785" s="250"/>
      <c r="L1785" s="250">
        <v>26465.200000000001</v>
      </c>
      <c r="M1785" s="251" t="str">
        <f t="shared" si="81"/>
        <v>NA</v>
      </c>
      <c r="N1785" s="251">
        <f t="shared" si="82"/>
        <v>4.3910327183045932E-2</v>
      </c>
      <c r="O1785" s="250">
        <v>27791.38</v>
      </c>
      <c r="P1785" s="251">
        <f t="shared" si="83"/>
        <v>5.0110333570122283E-2</v>
      </c>
      <c r="Q1785" s="251" t="s">
        <v>805</v>
      </c>
      <c r="R1785" s="258"/>
      <c r="S1785" s="258" t="s">
        <v>840</v>
      </c>
      <c r="T1785" s="299" t="s">
        <v>809</v>
      </c>
      <c r="U1785" s="282" t="s">
        <v>841</v>
      </c>
      <c r="V1785" s="285">
        <v>824</v>
      </c>
      <c r="W1785" s="286" t="s">
        <v>874</v>
      </c>
      <c r="X1785" s="286" t="s">
        <v>815</v>
      </c>
      <c r="Y1785" s="257"/>
    </row>
    <row r="1786" spans="1:25" ht="12.75" customHeight="1" x14ac:dyDescent="0.2">
      <c r="A1786" s="229" t="s">
        <v>705</v>
      </c>
      <c r="B1786" s="247"/>
      <c r="C1786" s="280">
        <v>1773</v>
      </c>
      <c r="D1786" s="249" t="s">
        <v>4373</v>
      </c>
      <c r="E1786" s="249" t="s">
        <v>4374</v>
      </c>
      <c r="F1786" s="249" t="s">
        <v>877</v>
      </c>
      <c r="G1786" s="281"/>
      <c r="H1786" s="250">
        <v>84552.420000000013</v>
      </c>
      <c r="I1786" s="250"/>
      <c r="J1786" s="250">
        <v>76284.363300000012</v>
      </c>
      <c r="K1786" s="250"/>
      <c r="L1786" s="250">
        <v>88242.150000000009</v>
      </c>
      <c r="M1786" s="251">
        <f t="shared" si="81"/>
        <v>9.7786162714207356E-2</v>
      </c>
      <c r="N1786" s="251">
        <f t="shared" si="82"/>
        <v>0.15675278894278974</v>
      </c>
      <c r="O1786" s="250">
        <v>93702.930000000022</v>
      </c>
      <c r="P1786" s="251">
        <f t="shared" si="83"/>
        <v>6.1884031610743989E-2</v>
      </c>
      <c r="Q1786" s="251" t="s">
        <v>805</v>
      </c>
      <c r="R1786" s="258"/>
      <c r="S1786" s="258" t="s">
        <v>1364</v>
      </c>
      <c r="T1786" s="258" t="s">
        <v>841</v>
      </c>
      <c r="U1786" s="282" t="s">
        <v>841</v>
      </c>
      <c r="V1786" s="283" t="s">
        <v>809</v>
      </c>
      <c r="W1786" s="284" t="s">
        <v>809</v>
      </c>
      <c r="X1786" s="284" t="s">
        <v>809</v>
      </c>
      <c r="Y1786" s="257"/>
    </row>
    <row r="1787" spans="1:25" ht="12.75" customHeight="1" x14ac:dyDescent="0.2">
      <c r="A1787" s="229" t="s">
        <v>705</v>
      </c>
      <c r="B1787" s="247"/>
      <c r="C1787" s="287">
        <v>1774</v>
      </c>
      <c r="D1787" s="324" t="s">
        <v>4375</v>
      </c>
      <c r="E1787" s="324" t="s">
        <v>4376</v>
      </c>
      <c r="F1787" s="324" t="s">
        <v>1475</v>
      </c>
      <c r="G1787" s="289" t="s">
        <v>707</v>
      </c>
      <c r="H1787" s="290">
        <v>0</v>
      </c>
      <c r="I1787" s="290"/>
      <c r="J1787" s="290">
        <v>0</v>
      </c>
      <c r="K1787" s="290"/>
      <c r="L1787" s="290">
        <v>0</v>
      </c>
      <c r="M1787" s="291" t="str">
        <f t="shared" si="81"/>
        <v>NA</v>
      </c>
      <c r="N1787" s="291" t="str">
        <f t="shared" si="82"/>
        <v>NA</v>
      </c>
      <c r="O1787" s="290">
        <v>0</v>
      </c>
      <c r="P1787" s="291" t="str">
        <f t="shared" si="83"/>
        <v>NA</v>
      </c>
      <c r="Q1787" s="291" t="s">
        <v>707</v>
      </c>
      <c r="R1787" s="292" t="s">
        <v>831</v>
      </c>
      <c r="S1787" s="293" t="s">
        <v>832</v>
      </c>
      <c r="T1787" s="293" t="s">
        <v>832</v>
      </c>
      <c r="U1787" s="293" t="s">
        <v>832</v>
      </c>
      <c r="V1787" s="294" t="s">
        <v>809</v>
      </c>
      <c r="W1787" s="295" t="s">
        <v>809</v>
      </c>
      <c r="X1787" s="295" t="s">
        <v>809</v>
      </c>
      <c r="Y1787" s="257"/>
    </row>
    <row r="1788" spans="1:25" ht="12.75" customHeight="1" x14ac:dyDescent="0.2">
      <c r="A1788" s="229" t="s">
        <v>705</v>
      </c>
      <c r="B1788" s="247"/>
      <c r="C1788" s="280">
        <v>1775</v>
      </c>
      <c r="D1788" s="249" t="s">
        <v>4377</v>
      </c>
      <c r="E1788" s="249" t="s">
        <v>4378</v>
      </c>
      <c r="F1788" s="249" t="s">
        <v>1211</v>
      </c>
      <c r="G1788" s="281"/>
      <c r="H1788" s="250">
        <v>0</v>
      </c>
      <c r="I1788" s="250"/>
      <c r="J1788" s="250">
        <v>0</v>
      </c>
      <c r="K1788" s="250"/>
      <c r="L1788" s="250">
        <v>0</v>
      </c>
      <c r="M1788" s="251" t="str">
        <f t="shared" si="81"/>
        <v>NA</v>
      </c>
      <c r="N1788" s="251" t="str">
        <f t="shared" si="82"/>
        <v>NA</v>
      </c>
      <c r="O1788" s="250">
        <v>0</v>
      </c>
      <c r="P1788" s="251" t="str">
        <f t="shared" si="83"/>
        <v>NA</v>
      </c>
      <c r="Q1788" s="251" t="s">
        <v>707</v>
      </c>
      <c r="R1788" s="258"/>
      <c r="S1788" s="299" t="s">
        <v>809</v>
      </c>
      <c r="T1788" s="299" t="s">
        <v>809</v>
      </c>
      <c r="U1788" s="299" t="s">
        <v>832</v>
      </c>
      <c r="V1788" s="283" t="s">
        <v>809</v>
      </c>
      <c r="W1788" s="284" t="s">
        <v>809</v>
      </c>
      <c r="X1788" s="284" t="s">
        <v>809</v>
      </c>
      <c r="Y1788" s="257"/>
    </row>
    <row r="1789" spans="1:25" ht="12.75" customHeight="1" x14ac:dyDescent="0.2">
      <c r="A1789" s="229" t="s">
        <v>705</v>
      </c>
      <c r="B1789" s="247"/>
      <c r="C1789" s="280">
        <v>1776</v>
      </c>
      <c r="D1789" s="249" t="s">
        <v>4379</v>
      </c>
      <c r="E1789" s="249" t="s">
        <v>4380</v>
      </c>
      <c r="F1789" s="249" t="s">
        <v>819</v>
      </c>
      <c r="G1789" s="281" t="s">
        <v>813</v>
      </c>
      <c r="H1789" s="250">
        <v>36632.239999999998</v>
      </c>
      <c r="I1789" s="250"/>
      <c r="J1789" s="250">
        <v>35091.641100000001</v>
      </c>
      <c r="K1789" s="250"/>
      <c r="L1789" s="250">
        <v>36632.979999999996</v>
      </c>
      <c r="M1789" s="251">
        <f t="shared" si="81"/>
        <v>4.2055820228301552E-2</v>
      </c>
      <c r="N1789" s="251">
        <f t="shared" si="82"/>
        <v>4.3923249289130432E-2</v>
      </c>
      <c r="O1789" s="250">
        <v>37677.69</v>
      </c>
      <c r="P1789" s="251">
        <f t="shared" si="83"/>
        <v>2.8518291441209712E-2</v>
      </c>
      <c r="Q1789" s="251" t="s">
        <v>805</v>
      </c>
      <c r="R1789" s="258"/>
      <c r="S1789" s="258" t="s">
        <v>806</v>
      </c>
      <c r="T1789" s="299" t="s">
        <v>809</v>
      </c>
      <c r="U1789" s="282" t="s">
        <v>814</v>
      </c>
      <c r="V1789" s="285">
        <v>173</v>
      </c>
      <c r="W1789" s="286" t="s">
        <v>815</v>
      </c>
      <c r="X1789" s="286" t="s">
        <v>816</v>
      </c>
      <c r="Y1789" s="257"/>
    </row>
    <row r="1790" spans="1:25" ht="12.75" customHeight="1" x14ac:dyDescent="0.2">
      <c r="A1790" s="229" t="s">
        <v>705</v>
      </c>
      <c r="B1790" s="247"/>
      <c r="C1790" s="280">
        <v>1777</v>
      </c>
      <c r="D1790" s="249" t="s">
        <v>4381</v>
      </c>
      <c r="E1790" s="249" t="s">
        <v>4382</v>
      </c>
      <c r="F1790" s="249" t="s">
        <v>1067</v>
      </c>
      <c r="G1790" s="281" t="s">
        <v>804</v>
      </c>
      <c r="H1790" s="250">
        <v>111169.92000000001</v>
      </c>
      <c r="I1790" s="250"/>
      <c r="J1790" s="250">
        <v>106494.5292</v>
      </c>
      <c r="K1790" s="250"/>
      <c r="L1790" s="250">
        <v>123227.89</v>
      </c>
      <c r="M1790" s="251">
        <f t="shared" si="81"/>
        <v>4.2056257663943698E-2</v>
      </c>
      <c r="N1790" s="251">
        <f t="shared" si="82"/>
        <v>0.15712883023853957</v>
      </c>
      <c r="O1790" s="250">
        <v>127852.19</v>
      </c>
      <c r="P1790" s="251">
        <f t="shared" si="83"/>
        <v>3.7526407374174814E-2</v>
      </c>
      <c r="Q1790" s="251" t="s">
        <v>805</v>
      </c>
      <c r="R1790" s="258"/>
      <c r="S1790" s="258" t="s">
        <v>806</v>
      </c>
      <c r="T1790" s="258" t="s">
        <v>807</v>
      </c>
      <c r="U1790" s="282" t="s">
        <v>1103</v>
      </c>
      <c r="V1790" s="285">
        <v>824</v>
      </c>
      <c r="W1790" s="286" t="s">
        <v>912</v>
      </c>
      <c r="X1790" s="286" t="s">
        <v>816</v>
      </c>
      <c r="Y1790" s="257"/>
    </row>
    <row r="1791" spans="1:25" ht="12.75" customHeight="1" x14ac:dyDescent="0.2">
      <c r="A1791" s="229" t="s">
        <v>705</v>
      </c>
      <c r="B1791" s="247"/>
      <c r="C1791" s="280">
        <v>1778</v>
      </c>
      <c r="D1791" s="249" t="s">
        <v>4383</v>
      </c>
      <c r="E1791" s="249" t="s">
        <v>4384</v>
      </c>
      <c r="F1791" s="249" t="s">
        <v>931</v>
      </c>
      <c r="G1791" s="281" t="s">
        <v>813</v>
      </c>
      <c r="H1791" s="250">
        <v>32384.16</v>
      </c>
      <c r="I1791" s="250"/>
      <c r="J1791" s="250">
        <v>31022.199000000001</v>
      </c>
      <c r="K1791" s="250"/>
      <c r="L1791" s="250">
        <v>24070.800000000007</v>
      </c>
      <c r="M1791" s="251">
        <f t="shared" si="81"/>
        <v>4.2056394237182604E-2</v>
      </c>
      <c r="N1791" s="251">
        <f t="shared" si="82"/>
        <v>0.22407821573190198</v>
      </c>
      <c r="O1791" s="250">
        <v>25231.660000000003</v>
      </c>
      <c r="P1791" s="251">
        <f t="shared" si="83"/>
        <v>4.8226897319573782E-2</v>
      </c>
      <c r="Q1791" s="251" t="s">
        <v>805</v>
      </c>
      <c r="R1791" s="258"/>
      <c r="S1791" s="258" t="s">
        <v>806</v>
      </c>
      <c r="T1791" s="258" t="s">
        <v>807</v>
      </c>
      <c r="U1791" s="282" t="s">
        <v>814</v>
      </c>
      <c r="V1791" s="285">
        <v>136</v>
      </c>
      <c r="W1791" s="286" t="s">
        <v>815</v>
      </c>
      <c r="X1791" s="286" t="s">
        <v>816</v>
      </c>
      <c r="Y1791" s="257"/>
    </row>
    <row r="1792" spans="1:25" ht="12.75" customHeight="1" x14ac:dyDescent="0.2">
      <c r="A1792" s="229" t="s">
        <v>705</v>
      </c>
      <c r="B1792" s="247"/>
      <c r="C1792" s="280">
        <v>1779</v>
      </c>
      <c r="D1792" s="249" t="s">
        <v>4385</v>
      </c>
      <c r="E1792" s="249" t="s">
        <v>4386</v>
      </c>
      <c r="F1792" s="249" t="s">
        <v>943</v>
      </c>
      <c r="G1792" s="297" t="s">
        <v>707</v>
      </c>
      <c r="H1792" s="250">
        <v>0</v>
      </c>
      <c r="I1792" s="250"/>
      <c r="J1792" s="250">
        <v>0</v>
      </c>
      <c r="K1792" s="250"/>
      <c r="L1792" s="250">
        <v>0</v>
      </c>
      <c r="M1792" s="251" t="str">
        <f t="shared" si="81"/>
        <v>NA</v>
      </c>
      <c r="N1792" s="251" t="str">
        <f t="shared" si="82"/>
        <v>NA</v>
      </c>
      <c r="O1792" s="250">
        <v>0</v>
      </c>
      <c r="P1792" s="251" t="str">
        <f t="shared" si="83"/>
        <v>NA</v>
      </c>
      <c r="Q1792" s="298" t="s">
        <v>848</v>
      </c>
      <c r="R1792" s="299" t="s">
        <v>849</v>
      </c>
      <c r="S1792" s="258" t="s">
        <v>925</v>
      </c>
      <c r="T1792" s="299" t="s">
        <v>809</v>
      </c>
      <c r="U1792" s="299" t="s">
        <v>832</v>
      </c>
      <c r="V1792" s="285">
        <v>1224</v>
      </c>
      <c r="W1792" s="286" t="s">
        <v>824</v>
      </c>
      <c r="X1792" s="286" t="s">
        <v>824</v>
      </c>
      <c r="Y1792" s="257"/>
    </row>
    <row r="1793" spans="1:25" ht="12.75" customHeight="1" x14ac:dyDescent="0.2">
      <c r="A1793" s="229" t="s">
        <v>705</v>
      </c>
      <c r="B1793" s="247"/>
      <c r="C1793" s="280">
        <v>1780</v>
      </c>
      <c r="D1793" s="249" t="s">
        <v>4387</v>
      </c>
      <c r="E1793" s="249" t="s">
        <v>4388</v>
      </c>
      <c r="F1793" s="249" t="s">
        <v>877</v>
      </c>
      <c r="G1793" s="281" t="s">
        <v>813</v>
      </c>
      <c r="H1793" s="250">
        <v>92297.540000000023</v>
      </c>
      <c r="I1793" s="250"/>
      <c r="J1793" s="250">
        <v>129221.43720000001</v>
      </c>
      <c r="K1793" s="250"/>
      <c r="L1793" s="250">
        <v>133063.41999999998</v>
      </c>
      <c r="M1793" s="251">
        <f t="shared" si="81"/>
        <v>0.40005288548318824</v>
      </c>
      <c r="N1793" s="251">
        <f t="shared" si="82"/>
        <v>2.9731775804765374E-2</v>
      </c>
      <c r="O1793" s="250">
        <v>136723.81999999998</v>
      </c>
      <c r="P1793" s="251">
        <f t="shared" si="83"/>
        <v>2.7508687210955458E-2</v>
      </c>
      <c r="Q1793" s="251" t="s">
        <v>805</v>
      </c>
      <c r="R1793" s="258"/>
      <c r="S1793" s="258" t="s">
        <v>806</v>
      </c>
      <c r="T1793" s="258" t="s">
        <v>807</v>
      </c>
      <c r="U1793" s="282" t="s">
        <v>814</v>
      </c>
      <c r="V1793" s="285">
        <v>428</v>
      </c>
      <c r="W1793" s="286" t="s">
        <v>816</v>
      </c>
      <c r="X1793" s="286" t="s">
        <v>816</v>
      </c>
      <c r="Y1793" s="257"/>
    </row>
    <row r="1794" spans="1:25" ht="12.75" customHeight="1" x14ac:dyDescent="0.2">
      <c r="A1794" s="229" t="s">
        <v>705</v>
      </c>
      <c r="B1794" s="247"/>
      <c r="C1794" s="280">
        <v>1781</v>
      </c>
      <c r="D1794" s="249" t="s">
        <v>4389</v>
      </c>
      <c r="E1794" s="249" t="s">
        <v>4390</v>
      </c>
      <c r="F1794" s="249" t="s">
        <v>897</v>
      </c>
      <c r="G1794" s="297" t="s">
        <v>707</v>
      </c>
      <c r="H1794" s="250">
        <v>0</v>
      </c>
      <c r="I1794" s="250"/>
      <c r="J1794" s="250">
        <v>0</v>
      </c>
      <c r="K1794" s="250"/>
      <c r="L1794" s="250">
        <v>0</v>
      </c>
      <c r="M1794" s="251" t="str">
        <f t="shared" si="81"/>
        <v>NA</v>
      </c>
      <c r="N1794" s="251" t="str">
        <f t="shared" si="82"/>
        <v>NA</v>
      </c>
      <c r="O1794" s="250">
        <v>0</v>
      </c>
      <c r="P1794" s="251" t="str">
        <f t="shared" si="83"/>
        <v>NA</v>
      </c>
      <c r="Q1794" s="298" t="s">
        <v>848</v>
      </c>
      <c r="R1794" s="299" t="s">
        <v>849</v>
      </c>
      <c r="S1794" s="299" t="s">
        <v>832</v>
      </c>
      <c r="T1794" s="299" t="s">
        <v>832</v>
      </c>
      <c r="U1794" s="299" t="s">
        <v>832</v>
      </c>
      <c r="V1794" s="283" t="s">
        <v>809</v>
      </c>
      <c r="W1794" s="284" t="s">
        <v>809</v>
      </c>
      <c r="X1794" s="284" t="s">
        <v>809</v>
      </c>
      <c r="Y1794" s="257"/>
    </row>
    <row r="1795" spans="1:25" ht="12.75" customHeight="1" x14ac:dyDescent="0.2">
      <c r="A1795" s="229" t="s">
        <v>705</v>
      </c>
      <c r="B1795" s="247"/>
      <c r="C1795" s="280">
        <v>1782</v>
      </c>
      <c r="D1795" s="249" t="s">
        <v>4391</v>
      </c>
      <c r="E1795" s="249" t="s">
        <v>4392</v>
      </c>
      <c r="F1795" s="249" t="s">
        <v>937</v>
      </c>
      <c r="G1795" s="281" t="s">
        <v>813</v>
      </c>
      <c r="H1795" s="250">
        <v>94183.35</v>
      </c>
      <c r="I1795" s="250"/>
      <c r="J1795" s="250">
        <v>90222.36559999999</v>
      </c>
      <c r="K1795" s="250"/>
      <c r="L1795" s="250">
        <v>94042.45</v>
      </c>
      <c r="M1795" s="251">
        <f t="shared" si="81"/>
        <v>4.2056100149336542E-2</v>
      </c>
      <c r="N1795" s="251">
        <f t="shared" si="82"/>
        <v>4.2340769659446921E-2</v>
      </c>
      <c r="O1795" s="250">
        <v>103413.76999999999</v>
      </c>
      <c r="P1795" s="251">
        <f t="shared" si="83"/>
        <v>9.9649892149768451E-2</v>
      </c>
      <c r="Q1795" s="251" t="s">
        <v>805</v>
      </c>
      <c r="R1795" s="258"/>
      <c r="S1795" s="258" t="s">
        <v>806</v>
      </c>
      <c r="T1795" s="258" t="s">
        <v>807</v>
      </c>
      <c r="U1795" s="282" t="s">
        <v>814</v>
      </c>
      <c r="V1795" s="283" t="s">
        <v>809</v>
      </c>
      <c r="W1795" s="284" t="s">
        <v>809</v>
      </c>
      <c r="X1795" s="284" t="s">
        <v>809</v>
      </c>
      <c r="Y1795" s="257"/>
    </row>
    <row r="1796" spans="1:25" ht="12.75" customHeight="1" x14ac:dyDescent="0.2">
      <c r="A1796" s="229" t="s">
        <v>705</v>
      </c>
      <c r="B1796" s="247"/>
      <c r="C1796" s="280">
        <v>1783</v>
      </c>
      <c r="D1796" s="249" t="s">
        <v>4393</v>
      </c>
      <c r="E1796" s="249" t="s">
        <v>4394</v>
      </c>
      <c r="F1796" s="249" t="s">
        <v>844</v>
      </c>
      <c r="G1796" s="281" t="s">
        <v>813</v>
      </c>
      <c r="H1796" s="250">
        <v>41395.93</v>
      </c>
      <c r="I1796" s="250"/>
      <c r="J1796" s="250">
        <v>37069.066400000003</v>
      </c>
      <c r="K1796" s="250"/>
      <c r="L1796" s="250">
        <v>62304.67</v>
      </c>
      <c r="M1796" s="251">
        <f t="shared" si="81"/>
        <v>0.1045238891842748</v>
      </c>
      <c r="N1796" s="251">
        <f t="shared" si="82"/>
        <v>0.68077256998304092</v>
      </c>
      <c r="O1796" s="250">
        <v>66789.289999999994</v>
      </c>
      <c r="P1796" s="251">
        <f t="shared" si="83"/>
        <v>7.197887413575893E-2</v>
      </c>
      <c r="Q1796" s="251" t="s">
        <v>805</v>
      </c>
      <c r="R1796" s="258"/>
      <c r="S1796" s="258" t="s">
        <v>806</v>
      </c>
      <c r="T1796" s="258" t="s">
        <v>807</v>
      </c>
      <c r="U1796" s="282" t="s">
        <v>814</v>
      </c>
      <c r="V1796" s="283" t="s">
        <v>809</v>
      </c>
      <c r="W1796" s="284" t="s">
        <v>809</v>
      </c>
      <c r="X1796" s="284" t="s">
        <v>809</v>
      </c>
      <c r="Y1796" s="257"/>
    </row>
    <row r="1797" spans="1:25" ht="12.75" customHeight="1" x14ac:dyDescent="0.2">
      <c r="A1797" s="229" t="s">
        <v>705</v>
      </c>
      <c r="B1797" s="247"/>
      <c r="C1797" s="280">
        <v>1784</v>
      </c>
      <c r="D1797" s="249" t="s">
        <v>4395</v>
      </c>
      <c r="E1797" s="249" t="s">
        <v>4396</v>
      </c>
      <c r="F1797" s="249" t="s">
        <v>858</v>
      </c>
      <c r="G1797" s="281"/>
      <c r="H1797" s="250">
        <v>291835.74</v>
      </c>
      <c r="I1797" s="250"/>
      <c r="J1797" s="250">
        <v>188519.20319999999</v>
      </c>
      <c r="K1797" s="250"/>
      <c r="L1797" s="250">
        <v>226851.96999999997</v>
      </c>
      <c r="M1797" s="251">
        <f t="shared" si="81"/>
        <v>0.35402290617317811</v>
      </c>
      <c r="N1797" s="251">
        <f t="shared" si="82"/>
        <v>0.20333613843748724</v>
      </c>
      <c r="O1797" s="250">
        <v>232951.3</v>
      </c>
      <c r="P1797" s="251">
        <f t="shared" si="83"/>
        <v>2.6886828445880445E-2</v>
      </c>
      <c r="Q1797" s="251" t="s">
        <v>805</v>
      </c>
      <c r="R1797" s="258"/>
      <c r="S1797" s="258" t="s">
        <v>806</v>
      </c>
      <c r="T1797" s="258" t="s">
        <v>807</v>
      </c>
      <c r="U1797" s="282" t="s">
        <v>932</v>
      </c>
      <c r="V1797" s="285">
        <v>2053</v>
      </c>
      <c r="W1797" s="286" t="s">
        <v>824</v>
      </c>
      <c r="X1797" s="286" t="s">
        <v>824</v>
      </c>
      <c r="Y1797" s="257"/>
    </row>
    <row r="1798" spans="1:25" ht="12.75" customHeight="1" x14ac:dyDescent="0.2">
      <c r="A1798" s="229" t="s">
        <v>705</v>
      </c>
      <c r="B1798" s="247"/>
      <c r="C1798" s="280">
        <v>1785</v>
      </c>
      <c r="D1798" s="249" t="s">
        <v>4397</v>
      </c>
      <c r="E1798" s="249" t="s">
        <v>4398</v>
      </c>
      <c r="F1798" s="249" t="s">
        <v>858</v>
      </c>
      <c r="G1798" s="281" t="s">
        <v>813</v>
      </c>
      <c r="H1798" s="250">
        <v>473540.30999999994</v>
      </c>
      <c r="I1798" s="250"/>
      <c r="J1798" s="250">
        <v>164616.62480000002</v>
      </c>
      <c r="K1798" s="250"/>
      <c r="L1798" s="250">
        <v>155735.25999999998</v>
      </c>
      <c r="M1798" s="251">
        <f t="shared" si="81"/>
        <v>0.65237040791733225</v>
      </c>
      <c r="N1798" s="251">
        <f t="shared" si="82"/>
        <v>5.3951809610908986E-2</v>
      </c>
      <c r="O1798" s="250">
        <v>160800.35000000003</v>
      </c>
      <c r="P1798" s="251">
        <f t="shared" si="83"/>
        <v>3.2523720061854042E-2</v>
      </c>
      <c r="Q1798" s="251" t="s">
        <v>805</v>
      </c>
      <c r="R1798" s="258"/>
      <c r="S1798" s="258" t="s">
        <v>806</v>
      </c>
      <c r="T1798" s="258" t="s">
        <v>807</v>
      </c>
      <c r="U1798" s="282" t="s">
        <v>823</v>
      </c>
      <c r="V1798" s="285">
        <v>824</v>
      </c>
      <c r="W1798" s="286" t="s">
        <v>824</v>
      </c>
      <c r="X1798" s="286" t="s">
        <v>824</v>
      </c>
      <c r="Y1798" s="257"/>
    </row>
    <row r="1799" spans="1:25" ht="12.75" customHeight="1" x14ac:dyDescent="0.2">
      <c r="A1799" s="229" t="s">
        <v>705</v>
      </c>
      <c r="B1799" s="247"/>
      <c r="C1799" s="280">
        <v>1786</v>
      </c>
      <c r="D1799" s="249" t="s">
        <v>4399</v>
      </c>
      <c r="E1799" s="249" t="s">
        <v>4400</v>
      </c>
      <c r="F1799" s="249" t="s">
        <v>1067</v>
      </c>
      <c r="G1799" s="281" t="s">
        <v>804</v>
      </c>
      <c r="H1799" s="250">
        <v>72395.92</v>
      </c>
      <c r="I1799" s="250"/>
      <c r="J1799" s="250">
        <v>69351.237500000003</v>
      </c>
      <c r="K1799" s="250"/>
      <c r="L1799" s="250">
        <v>72396.820000000007</v>
      </c>
      <c r="M1799" s="251">
        <f t="shared" si="81"/>
        <v>4.2055995696995016E-2</v>
      </c>
      <c r="N1799" s="251">
        <f t="shared" si="82"/>
        <v>4.3915330277992576E-2</v>
      </c>
      <c r="O1799" s="250">
        <v>75683.739999999991</v>
      </c>
      <c r="P1799" s="251">
        <f t="shared" si="83"/>
        <v>4.5401441665531492E-2</v>
      </c>
      <c r="Q1799" s="251" t="s">
        <v>805</v>
      </c>
      <c r="R1799" s="258"/>
      <c r="S1799" s="258" t="s">
        <v>806</v>
      </c>
      <c r="T1799" s="299" t="s">
        <v>809</v>
      </c>
      <c r="U1799" s="282" t="s">
        <v>808</v>
      </c>
      <c r="V1799" s="285">
        <v>254</v>
      </c>
      <c r="W1799" s="286" t="s">
        <v>824</v>
      </c>
      <c r="X1799" s="286" t="s">
        <v>824</v>
      </c>
      <c r="Y1799" s="257"/>
    </row>
    <row r="1800" spans="1:25" ht="12.75" customHeight="1" x14ac:dyDescent="0.2">
      <c r="A1800" s="229" t="s">
        <v>705</v>
      </c>
      <c r="B1800" s="247"/>
      <c r="C1800" s="280">
        <v>1787</v>
      </c>
      <c r="D1800" s="249" t="s">
        <v>4401</v>
      </c>
      <c r="E1800" s="249" t="s">
        <v>4402</v>
      </c>
      <c r="F1800" s="249" t="s">
        <v>1002</v>
      </c>
      <c r="G1800" s="297" t="s">
        <v>707</v>
      </c>
      <c r="H1800" s="250">
        <v>0</v>
      </c>
      <c r="I1800" s="250"/>
      <c r="J1800" s="250">
        <v>0</v>
      </c>
      <c r="K1800" s="250"/>
      <c r="L1800" s="250">
        <v>0</v>
      </c>
      <c r="M1800" s="251" t="str">
        <f t="shared" si="81"/>
        <v>NA</v>
      </c>
      <c r="N1800" s="251" t="str">
        <f t="shared" si="82"/>
        <v>NA</v>
      </c>
      <c r="O1800" s="250">
        <v>0</v>
      </c>
      <c r="P1800" s="251" t="str">
        <f t="shared" si="83"/>
        <v>NA</v>
      </c>
      <c r="Q1800" s="298" t="s">
        <v>848</v>
      </c>
      <c r="R1800" s="299" t="s">
        <v>849</v>
      </c>
      <c r="S1800" s="299" t="s">
        <v>832</v>
      </c>
      <c r="T1800" s="299" t="s">
        <v>832</v>
      </c>
      <c r="U1800" s="299" t="s">
        <v>832</v>
      </c>
      <c r="V1800" s="299" t="s">
        <v>832</v>
      </c>
      <c r="W1800" s="299" t="s">
        <v>832</v>
      </c>
      <c r="X1800" s="299" t="s">
        <v>832</v>
      </c>
      <c r="Y1800" s="257"/>
    </row>
    <row r="1801" spans="1:25" ht="12.75" customHeight="1" x14ac:dyDescent="0.2">
      <c r="A1801" s="229" t="s">
        <v>705</v>
      </c>
      <c r="B1801" s="247"/>
      <c r="C1801" s="287">
        <v>1788</v>
      </c>
      <c r="D1801" s="324" t="s">
        <v>4403</v>
      </c>
      <c r="E1801" s="324" t="s">
        <v>4404</v>
      </c>
      <c r="F1801" s="324" t="s">
        <v>1002</v>
      </c>
      <c r="G1801" s="289" t="s">
        <v>707</v>
      </c>
      <c r="H1801" s="290">
        <v>0</v>
      </c>
      <c r="I1801" s="290"/>
      <c r="J1801" s="290">
        <v>0</v>
      </c>
      <c r="K1801" s="290"/>
      <c r="L1801" s="290">
        <v>0</v>
      </c>
      <c r="M1801" s="291" t="str">
        <f t="shared" si="81"/>
        <v>NA</v>
      </c>
      <c r="N1801" s="291" t="str">
        <f t="shared" si="82"/>
        <v>NA</v>
      </c>
      <c r="O1801" s="290">
        <v>0</v>
      </c>
      <c r="P1801" s="291" t="str">
        <f t="shared" si="83"/>
        <v>NA</v>
      </c>
      <c r="Q1801" s="291" t="s">
        <v>707</v>
      </c>
      <c r="R1801" s="292" t="s">
        <v>831</v>
      </c>
      <c r="S1801" s="293" t="s">
        <v>832</v>
      </c>
      <c r="T1801" s="293" t="s">
        <v>832</v>
      </c>
      <c r="U1801" s="293" t="s">
        <v>832</v>
      </c>
      <c r="V1801" s="294" t="s">
        <v>809</v>
      </c>
      <c r="W1801" s="295" t="s">
        <v>809</v>
      </c>
      <c r="X1801" s="295" t="s">
        <v>809</v>
      </c>
      <c r="Y1801" s="257"/>
    </row>
    <row r="1802" spans="1:25" ht="12.75" customHeight="1" x14ac:dyDescent="0.2">
      <c r="A1802" s="229" t="s">
        <v>705</v>
      </c>
      <c r="B1802" s="247"/>
      <c r="C1802" s="280">
        <v>1789</v>
      </c>
      <c r="D1802" s="249" t="s">
        <v>4405</v>
      </c>
      <c r="E1802" s="249" t="s">
        <v>4406</v>
      </c>
      <c r="F1802" s="249" t="s">
        <v>1002</v>
      </c>
      <c r="G1802" s="297" t="s">
        <v>707</v>
      </c>
      <c r="H1802" s="250">
        <v>0</v>
      </c>
      <c r="I1802" s="250"/>
      <c r="J1802" s="250">
        <v>0</v>
      </c>
      <c r="K1802" s="250"/>
      <c r="L1802" s="250">
        <v>0</v>
      </c>
      <c r="M1802" s="251" t="str">
        <f t="shared" si="81"/>
        <v>NA</v>
      </c>
      <c r="N1802" s="251" t="str">
        <f t="shared" si="82"/>
        <v>NA</v>
      </c>
      <c r="O1802" s="250">
        <v>0</v>
      </c>
      <c r="P1802" s="251" t="str">
        <f t="shared" si="83"/>
        <v>NA</v>
      </c>
      <c r="Q1802" s="298" t="s">
        <v>848</v>
      </c>
      <c r="R1802" s="299" t="s">
        <v>849</v>
      </c>
      <c r="S1802" s="299" t="s">
        <v>832</v>
      </c>
      <c r="T1802" s="299" t="s">
        <v>832</v>
      </c>
      <c r="U1802" s="299" t="s">
        <v>832</v>
      </c>
      <c r="V1802" s="299" t="s">
        <v>832</v>
      </c>
      <c r="W1802" s="299" t="s">
        <v>832</v>
      </c>
      <c r="X1802" s="299" t="s">
        <v>832</v>
      </c>
      <c r="Y1802" s="257"/>
    </row>
    <row r="1803" spans="1:25" ht="12.75" customHeight="1" x14ac:dyDescent="0.2">
      <c r="A1803" s="229" t="s">
        <v>705</v>
      </c>
      <c r="B1803" s="247"/>
      <c r="C1803" s="280">
        <v>1790</v>
      </c>
      <c r="D1803" s="249" t="s">
        <v>4407</v>
      </c>
      <c r="E1803" s="249" t="s">
        <v>4408</v>
      </c>
      <c r="F1803" s="249" t="s">
        <v>890</v>
      </c>
      <c r="G1803" s="281" t="s">
        <v>813</v>
      </c>
      <c r="H1803" s="250">
        <v>10830.59</v>
      </c>
      <c r="I1803" s="250"/>
      <c r="J1803" s="250">
        <v>10375.088</v>
      </c>
      <c r="K1803" s="250"/>
      <c r="L1803" s="250">
        <v>24685.140000000007</v>
      </c>
      <c r="M1803" s="251">
        <f t="shared" si="81"/>
        <v>4.2056988585109437E-2</v>
      </c>
      <c r="N1803" s="251">
        <f t="shared" si="82"/>
        <v>1.3792704216099185</v>
      </c>
      <c r="O1803" s="250">
        <v>25652.679999999993</v>
      </c>
      <c r="P1803" s="251">
        <f t="shared" si="83"/>
        <v>3.9195240537423973E-2</v>
      </c>
      <c r="Q1803" s="251" t="s">
        <v>805</v>
      </c>
      <c r="R1803" s="258"/>
      <c r="S1803" s="258" t="s">
        <v>806</v>
      </c>
      <c r="T1803" s="258" t="s">
        <v>807</v>
      </c>
      <c r="U1803" s="282" t="s">
        <v>814</v>
      </c>
      <c r="V1803" s="285">
        <v>58</v>
      </c>
      <c r="W1803" s="286" t="s">
        <v>815</v>
      </c>
      <c r="X1803" s="286" t="s">
        <v>816</v>
      </c>
      <c r="Y1803" s="257"/>
    </row>
    <row r="1804" spans="1:25" ht="12.75" customHeight="1" x14ac:dyDescent="0.2">
      <c r="A1804" s="229" t="s">
        <v>705</v>
      </c>
      <c r="B1804" s="247"/>
      <c r="C1804" s="280">
        <v>1791</v>
      </c>
      <c r="D1804" s="249" t="s">
        <v>4409</v>
      </c>
      <c r="E1804" s="249" t="s">
        <v>4410</v>
      </c>
      <c r="F1804" s="249" t="s">
        <v>883</v>
      </c>
      <c r="G1804" s="297" t="s">
        <v>707</v>
      </c>
      <c r="H1804" s="250">
        <v>0</v>
      </c>
      <c r="I1804" s="250"/>
      <c r="J1804" s="250">
        <v>0</v>
      </c>
      <c r="K1804" s="250"/>
      <c r="L1804" s="250">
        <v>0</v>
      </c>
      <c r="M1804" s="251" t="str">
        <f t="shared" si="81"/>
        <v>NA</v>
      </c>
      <c r="N1804" s="251" t="str">
        <f t="shared" si="82"/>
        <v>NA</v>
      </c>
      <c r="O1804" s="250">
        <v>0</v>
      </c>
      <c r="P1804" s="251" t="str">
        <f t="shared" si="83"/>
        <v>NA</v>
      </c>
      <c r="Q1804" s="298" t="s">
        <v>848</v>
      </c>
      <c r="R1804" s="299" t="s">
        <v>849</v>
      </c>
      <c r="S1804" s="299" t="s">
        <v>832</v>
      </c>
      <c r="T1804" s="299" t="s">
        <v>832</v>
      </c>
      <c r="U1804" s="299" t="s">
        <v>832</v>
      </c>
      <c r="V1804" s="299" t="s">
        <v>832</v>
      </c>
      <c r="W1804" s="299" t="s">
        <v>832</v>
      </c>
      <c r="X1804" s="299" t="s">
        <v>832</v>
      </c>
      <c r="Y1804" s="257"/>
    </row>
    <row r="1805" spans="1:25" ht="12.75" customHeight="1" x14ac:dyDescent="0.2">
      <c r="A1805" s="229" t="s">
        <v>705</v>
      </c>
      <c r="B1805" s="247"/>
      <c r="C1805" s="280">
        <v>1792</v>
      </c>
      <c r="D1805" s="249" t="s">
        <v>4411</v>
      </c>
      <c r="E1805" s="249" t="s">
        <v>4412</v>
      </c>
      <c r="F1805" s="249" t="s">
        <v>1009</v>
      </c>
      <c r="G1805" s="297" t="s">
        <v>707</v>
      </c>
      <c r="H1805" s="250">
        <v>0</v>
      </c>
      <c r="I1805" s="250"/>
      <c r="J1805" s="250">
        <v>0</v>
      </c>
      <c r="K1805" s="250"/>
      <c r="L1805" s="250">
        <v>0</v>
      </c>
      <c r="M1805" s="251" t="str">
        <f t="shared" si="81"/>
        <v>NA</v>
      </c>
      <c r="N1805" s="251" t="str">
        <f t="shared" si="82"/>
        <v>NA</v>
      </c>
      <c r="O1805" s="250">
        <v>0</v>
      </c>
      <c r="P1805" s="251" t="str">
        <f t="shared" si="83"/>
        <v>NA</v>
      </c>
      <c r="Q1805" s="298" t="s">
        <v>848</v>
      </c>
      <c r="R1805" s="299" t="s">
        <v>849</v>
      </c>
      <c r="S1805" s="299" t="s">
        <v>832</v>
      </c>
      <c r="T1805" s="299" t="s">
        <v>832</v>
      </c>
      <c r="U1805" s="299" t="s">
        <v>832</v>
      </c>
      <c r="V1805" s="299" t="s">
        <v>832</v>
      </c>
      <c r="W1805" s="299" t="s">
        <v>832</v>
      </c>
      <c r="X1805" s="299" t="s">
        <v>832</v>
      </c>
      <c r="Y1805" s="257"/>
    </row>
    <row r="1806" spans="1:25" ht="12.75" customHeight="1" x14ac:dyDescent="0.2">
      <c r="A1806" s="229" t="s">
        <v>705</v>
      </c>
      <c r="B1806" s="247"/>
      <c r="C1806" s="280">
        <v>1793</v>
      </c>
      <c r="D1806" s="249" t="s">
        <v>4413</v>
      </c>
      <c r="E1806" s="249" t="s">
        <v>4414</v>
      </c>
      <c r="F1806" s="249" t="s">
        <v>877</v>
      </c>
      <c r="G1806" s="281" t="s">
        <v>813</v>
      </c>
      <c r="H1806" s="250">
        <v>56955.350000000006</v>
      </c>
      <c r="I1806" s="250"/>
      <c r="J1806" s="250">
        <v>57368.461600000002</v>
      </c>
      <c r="K1806" s="250"/>
      <c r="L1806" s="250">
        <v>46437.94</v>
      </c>
      <c r="M1806" s="251">
        <f t="shared" ref="M1806:M1869" si="84">IF(H1806&gt;0,ABS((J1806-H1806)/H1806),"NA")</f>
        <v>7.2532536451798907E-3</v>
      </c>
      <c r="N1806" s="251">
        <f t="shared" ref="N1806:N1869" si="85">IF(J1806&gt;0,ABS((L1806-J1806)/J1806),"NA")</f>
        <v>0.19053189322406372</v>
      </c>
      <c r="O1806" s="250">
        <v>47702.299999999996</v>
      </c>
      <c r="P1806" s="251">
        <f t="shared" ref="P1806:P1869" si="86">IF(L1806&gt;0,ABS((O1806-L1806)/L1806),"NA")</f>
        <v>2.7226875266215367E-2</v>
      </c>
      <c r="Q1806" s="251" t="s">
        <v>805</v>
      </c>
      <c r="R1806" s="258"/>
      <c r="S1806" s="258" t="s">
        <v>806</v>
      </c>
      <c r="T1806" s="258" t="s">
        <v>807</v>
      </c>
      <c r="U1806" s="282" t="s">
        <v>814</v>
      </c>
      <c r="V1806" s="285">
        <v>205</v>
      </c>
      <c r="W1806" s="286" t="s">
        <v>815</v>
      </c>
      <c r="X1806" s="286" t="s">
        <v>816</v>
      </c>
      <c r="Y1806" s="257"/>
    </row>
    <row r="1807" spans="1:25" ht="12.75" customHeight="1" x14ac:dyDescent="0.2">
      <c r="A1807" s="229" t="s">
        <v>705</v>
      </c>
      <c r="B1807" s="247"/>
      <c r="C1807" s="280">
        <v>1794</v>
      </c>
      <c r="D1807" s="249" t="s">
        <v>4415</v>
      </c>
      <c r="E1807" s="249" t="s">
        <v>4416</v>
      </c>
      <c r="F1807" s="249" t="s">
        <v>852</v>
      </c>
      <c r="G1807" s="297" t="s">
        <v>707</v>
      </c>
      <c r="H1807" s="250">
        <v>0</v>
      </c>
      <c r="I1807" s="250"/>
      <c r="J1807" s="250">
        <v>0</v>
      </c>
      <c r="K1807" s="250"/>
      <c r="L1807" s="250">
        <v>0</v>
      </c>
      <c r="M1807" s="251" t="str">
        <f t="shared" si="84"/>
        <v>NA</v>
      </c>
      <c r="N1807" s="251" t="str">
        <f t="shared" si="85"/>
        <v>NA</v>
      </c>
      <c r="O1807" s="250">
        <v>0</v>
      </c>
      <c r="P1807" s="251" t="str">
        <f t="shared" si="86"/>
        <v>NA</v>
      </c>
      <c r="Q1807" s="298" t="s">
        <v>848</v>
      </c>
      <c r="R1807" s="299" t="s">
        <v>849</v>
      </c>
      <c r="S1807" s="299" t="s">
        <v>832</v>
      </c>
      <c r="T1807" s="299" t="s">
        <v>832</v>
      </c>
      <c r="U1807" s="299" t="s">
        <v>832</v>
      </c>
      <c r="V1807" s="299" t="s">
        <v>832</v>
      </c>
      <c r="W1807" s="299" t="s">
        <v>832</v>
      </c>
      <c r="X1807" s="299" t="s">
        <v>832</v>
      </c>
      <c r="Y1807" s="257"/>
    </row>
    <row r="1808" spans="1:25" ht="12.75" customHeight="1" x14ac:dyDescent="0.2">
      <c r="A1808" s="229" t="s">
        <v>705</v>
      </c>
      <c r="B1808" s="247"/>
      <c r="C1808" s="280">
        <v>1795</v>
      </c>
      <c r="D1808" s="249" t="s">
        <v>4417</v>
      </c>
      <c r="E1808" s="249" t="s">
        <v>4418</v>
      </c>
      <c r="F1808" s="249" t="s">
        <v>877</v>
      </c>
      <c r="G1808" s="281" t="s">
        <v>813</v>
      </c>
      <c r="H1808" s="250">
        <v>20073.37</v>
      </c>
      <c r="I1808" s="250"/>
      <c r="J1808" s="250">
        <v>50476.637900000002</v>
      </c>
      <c r="K1808" s="250"/>
      <c r="L1808" s="250">
        <v>22550.920000000002</v>
      </c>
      <c r="M1808" s="251">
        <f t="shared" si="84"/>
        <v>1.5146070590040439</v>
      </c>
      <c r="N1808" s="251">
        <f t="shared" si="85"/>
        <v>0.55324045066797123</v>
      </c>
      <c r="O1808" s="250">
        <v>22948.239999999998</v>
      </c>
      <c r="P1808" s="251">
        <f t="shared" si="86"/>
        <v>1.7618793379604737E-2</v>
      </c>
      <c r="Q1808" s="251" t="s">
        <v>805</v>
      </c>
      <c r="R1808" s="258"/>
      <c r="S1808" s="258" t="s">
        <v>806</v>
      </c>
      <c r="T1808" s="258" t="s">
        <v>807</v>
      </c>
      <c r="U1808" s="282" t="s">
        <v>814</v>
      </c>
      <c r="V1808" s="285">
        <v>191</v>
      </c>
      <c r="W1808" s="286" t="s">
        <v>815</v>
      </c>
      <c r="X1808" s="286" t="s">
        <v>816</v>
      </c>
      <c r="Y1808" s="257"/>
    </row>
    <row r="1809" spans="1:25" ht="12.75" customHeight="1" x14ac:dyDescent="0.2">
      <c r="A1809" s="229" t="s">
        <v>705</v>
      </c>
      <c r="B1809" s="247"/>
      <c r="C1809" s="280">
        <v>1796</v>
      </c>
      <c r="D1809" s="249" t="s">
        <v>4419</v>
      </c>
      <c r="E1809" s="249" t="s">
        <v>4420</v>
      </c>
      <c r="F1809" s="249" t="s">
        <v>2512</v>
      </c>
      <c r="G1809" s="297" t="s">
        <v>707</v>
      </c>
      <c r="H1809" s="250">
        <v>0</v>
      </c>
      <c r="I1809" s="250"/>
      <c r="J1809" s="250">
        <v>0</v>
      </c>
      <c r="K1809" s="250"/>
      <c r="L1809" s="250">
        <v>0</v>
      </c>
      <c r="M1809" s="251" t="str">
        <f t="shared" si="84"/>
        <v>NA</v>
      </c>
      <c r="N1809" s="251" t="str">
        <f t="shared" si="85"/>
        <v>NA</v>
      </c>
      <c r="O1809" s="250">
        <v>0</v>
      </c>
      <c r="P1809" s="251" t="str">
        <f t="shared" si="86"/>
        <v>NA</v>
      </c>
      <c r="Q1809" s="298" t="s">
        <v>848</v>
      </c>
      <c r="R1809" s="299" t="s">
        <v>849</v>
      </c>
      <c r="S1809" s="299" t="s">
        <v>832</v>
      </c>
      <c r="T1809" s="299" t="s">
        <v>832</v>
      </c>
      <c r="U1809" s="299" t="s">
        <v>832</v>
      </c>
      <c r="V1809" s="299" t="s">
        <v>832</v>
      </c>
      <c r="W1809" s="299" t="s">
        <v>832</v>
      </c>
      <c r="X1809" s="299" t="s">
        <v>832</v>
      </c>
      <c r="Y1809" s="257"/>
    </row>
    <row r="1810" spans="1:25" ht="12.75" customHeight="1" x14ac:dyDescent="0.2">
      <c r="A1810" s="229" t="s">
        <v>705</v>
      </c>
      <c r="B1810" s="247"/>
      <c r="C1810" s="280">
        <v>1797</v>
      </c>
      <c r="D1810" s="249" t="s">
        <v>4421</v>
      </c>
      <c r="E1810" s="249" t="s">
        <v>4422</v>
      </c>
      <c r="F1810" s="249" t="s">
        <v>886</v>
      </c>
      <c r="G1810" s="281" t="s">
        <v>813</v>
      </c>
      <c r="H1810" s="250">
        <v>176491.65999999997</v>
      </c>
      <c r="I1810" s="250"/>
      <c r="J1810" s="250">
        <v>169069.106</v>
      </c>
      <c r="K1810" s="250"/>
      <c r="L1810" s="250">
        <v>193131.24000000002</v>
      </c>
      <c r="M1810" s="251">
        <f t="shared" si="84"/>
        <v>4.2056117552523309E-2</v>
      </c>
      <c r="N1810" s="251">
        <f t="shared" si="85"/>
        <v>0.14232129434694013</v>
      </c>
      <c r="O1810" s="250">
        <v>199145.06000000003</v>
      </c>
      <c r="P1810" s="251">
        <f t="shared" si="86"/>
        <v>3.1138514929019284E-2</v>
      </c>
      <c r="Q1810" s="251" t="s">
        <v>805</v>
      </c>
      <c r="R1810" s="258"/>
      <c r="S1810" s="258" t="s">
        <v>806</v>
      </c>
      <c r="T1810" s="258" t="s">
        <v>807</v>
      </c>
      <c r="U1810" s="282" t="s">
        <v>814</v>
      </c>
      <c r="V1810" s="285">
        <v>422</v>
      </c>
      <c r="W1810" s="286" t="s">
        <v>874</v>
      </c>
      <c r="X1810" s="286" t="s">
        <v>816</v>
      </c>
      <c r="Y1810" s="257"/>
    </row>
    <row r="1811" spans="1:25" ht="12.75" customHeight="1" x14ac:dyDescent="0.2">
      <c r="A1811" s="229" t="s">
        <v>705</v>
      </c>
      <c r="B1811" s="247"/>
      <c r="C1811" s="280">
        <v>1798</v>
      </c>
      <c r="D1811" s="249" t="s">
        <v>4423</v>
      </c>
      <c r="E1811" s="249" t="s">
        <v>4424</v>
      </c>
      <c r="F1811" s="249" t="s">
        <v>847</v>
      </c>
      <c r="G1811" s="297" t="s">
        <v>707</v>
      </c>
      <c r="H1811" s="250">
        <v>0</v>
      </c>
      <c r="I1811" s="250"/>
      <c r="J1811" s="250">
        <v>0</v>
      </c>
      <c r="K1811" s="250"/>
      <c r="L1811" s="250">
        <v>0</v>
      </c>
      <c r="M1811" s="251" t="str">
        <f t="shared" si="84"/>
        <v>NA</v>
      </c>
      <c r="N1811" s="251" t="str">
        <f t="shared" si="85"/>
        <v>NA</v>
      </c>
      <c r="O1811" s="250">
        <v>0</v>
      </c>
      <c r="P1811" s="251" t="str">
        <f t="shared" si="86"/>
        <v>NA</v>
      </c>
      <c r="Q1811" s="298" t="s">
        <v>848</v>
      </c>
      <c r="R1811" s="299" t="s">
        <v>849</v>
      </c>
      <c r="S1811" s="299" t="s">
        <v>832</v>
      </c>
      <c r="T1811" s="299" t="s">
        <v>832</v>
      </c>
      <c r="U1811" s="299" t="s">
        <v>832</v>
      </c>
      <c r="V1811" s="299" t="s">
        <v>832</v>
      </c>
      <c r="W1811" s="299" t="s">
        <v>832</v>
      </c>
      <c r="X1811" s="299" t="s">
        <v>832</v>
      </c>
      <c r="Y1811" s="257"/>
    </row>
    <row r="1812" spans="1:25" ht="12.75" customHeight="1" x14ac:dyDescent="0.2">
      <c r="A1812" s="229" t="s">
        <v>705</v>
      </c>
      <c r="B1812" s="247"/>
      <c r="C1812" s="280">
        <v>1799</v>
      </c>
      <c r="D1812" s="249" t="s">
        <v>4425</v>
      </c>
      <c r="E1812" s="249" t="s">
        <v>4426</v>
      </c>
      <c r="F1812" s="249" t="s">
        <v>847</v>
      </c>
      <c r="G1812" s="297" t="s">
        <v>707</v>
      </c>
      <c r="H1812" s="250">
        <v>0</v>
      </c>
      <c r="I1812" s="250"/>
      <c r="J1812" s="250">
        <v>0</v>
      </c>
      <c r="K1812" s="250"/>
      <c r="L1812" s="250">
        <v>0</v>
      </c>
      <c r="M1812" s="251" t="str">
        <f t="shared" si="84"/>
        <v>NA</v>
      </c>
      <c r="N1812" s="251" t="str">
        <f t="shared" si="85"/>
        <v>NA</v>
      </c>
      <c r="O1812" s="250">
        <v>0</v>
      </c>
      <c r="P1812" s="251" t="str">
        <f t="shared" si="86"/>
        <v>NA</v>
      </c>
      <c r="Q1812" s="298" t="s">
        <v>848</v>
      </c>
      <c r="R1812" s="299" t="s">
        <v>849</v>
      </c>
      <c r="S1812" s="299" t="s">
        <v>832</v>
      </c>
      <c r="T1812" s="299" t="s">
        <v>832</v>
      </c>
      <c r="U1812" s="299" t="s">
        <v>832</v>
      </c>
      <c r="V1812" s="285">
        <v>807</v>
      </c>
      <c r="W1812" s="286" t="s">
        <v>824</v>
      </c>
      <c r="X1812" s="286" t="s">
        <v>824</v>
      </c>
      <c r="Y1812" s="257"/>
    </row>
    <row r="1813" spans="1:25" ht="12.75" customHeight="1" x14ac:dyDescent="0.2">
      <c r="A1813" s="229" t="s">
        <v>705</v>
      </c>
      <c r="B1813" s="247"/>
      <c r="C1813" s="280">
        <v>1800</v>
      </c>
      <c r="D1813" s="249" t="s">
        <v>4427</v>
      </c>
      <c r="E1813" s="249" t="s">
        <v>4428</v>
      </c>
      <c r="F1813" s="249" t="s">
        <v>1067</v>
      </c>
      <c r="G1813" s="281" t="s">
        <v>804</v>
      </c>
      <c r="H1813" s="250">
        <v>36022.36</v>
      </c>
      <c r="I1813" s="250"/>
      <c r="J1813" s="250">
        <v>34507.403700000003</v>
      </c>
      <c r="K1813" s="250"/>
      <c r="L1813" s="250">
        <v>36022.939999999995</v>
      </c>
      <c r="M1813" s="251">
        <f t="shared" si="84"/>
        <v>4.205599799679971E-2</v>
      </c>
      <c r="N1813" s="251">
        <f t="shared" si="85"/>
        <v>4.3919163353341256E-2</v>
      </c>
      <c r="O1813" s="250">
        <v>37301.619999999995</v>
      </c>
      <c r="P1813" s="251">
        <f t="shared" si="86"/>
        <v>3.5496269876917334E-2</v>
      </c>
      <c r="Q1813" s="251" t="s">
        <v>805</v>
      </c>
      <c r="R1813" s="258"/>
      <c r="S1813" s="258" t="s">
        <v>806</v>
      </c>
      <c r="T1813" s="299" t="s">
        <v>809</v>
      </c>
      <c r="U1813" s="282" t="s">
        <v>808</v>
      </c>
      <c r="V1813" s="285">
        <v>254</v>
      </c>
      <c r="W1813" s="286" t="s">
        <v>824</v>
      </c>
      <c r="X1813" s="286" t="s">
        <v>824</v>
      </c>
      <c r="Y1813" s="257"/>
    </row>
    <row r="1814" spans="1:25" ht="12.75" customHeight="1" x14ac:dyDescent="0.2">
      <c r="A1814" s="229" t="s">
        <v>705</v>
      </c>
      <c r="B1814" s="247"/>
      <c r="C1814" s="280">
        <v>1801</v>
      </c>
      <c r="D1814" s="249" t="s">
        <v>4429</v>
      </c>
      <c r="E1814" s="249" t="s">
        <v>4430</v>
      </c>
      <c r="F1814" s="249" t="s">
        <v>1043</v>
      </c>
      <c r="G1814" s="281" t="s">
        <v>813</v>
      </c>
      <c r="H1814" s="250">
        <v>121534.39999999999</v>
      </c>
      <c r="I1814" s="250"/>
      <c r="J1814" s="250">
        <v>116423.1198</v>
      </c>
      <c r="K1814" s="250"/>
      <c r="L1814" s="250">
        <v>121536.87</v>
      </c>
      <c r="M1814" s="251">
        <f t="shared" si="84"/>
        <v>4.2056242512407964E-2</v>
      </c>
      <c r="N1814" s="251">
        <f t="shared" si="85"/>
        <v>4.3923837540041553E-2</v>
      </c>
      <c r="O1814" s="250">
        <v>124877.70999999999</v>
      </c>
      <c r="P1814" s="251">
        <f t="shared" si="86"/>
        <v>2.7488284007972204E-2</v>
      </c>
      <c r="Q1814" s="251" t="s">
        <v>805</v>
      </c>
      <c r="R1814" s="258"/>
      <c r="S1814" s="258" t="s">
        <v>806</v>
      </c>
      <c r="T1814" s="299" t="s">
        <v>809</v>
      </c>
      <c r="U1814" s="282" t="s">
        <v>814</v>
      </c>
      <c r="V1814" s="285">
        <v>405</v>
      </c>
      <c r="W1814" s="286" t="s">
        <v>824</v>
      </c>
      <c r="X1814" s="286" t="s">
        <v>824</v>
      </c>
      <c r="Y1814" s="257"/>
    </row>
    <row r="1815" spans="1:25" ht="12.75" customHeight="1" x14ac:dyDescent="0.2">
      <c r="A1815" s="229" t="s">
        <v>705</v>
      </c>
      <c r="B1815" s="247"/>
      <c r="C1815" s="280">
        <v>1802</v>
      </c>
      <c r="D1815" s="249" t="s">
        <v>4431</v>
      </c>
      <c r="E1815" s="249" t="s">
        <v>4432</v>
      </c>
      <c r="F1815" s="249" t="s">
        <v>822</v>
      </c>
      <c r="G1815" s="281" t="s">
        <v>813</v>
      </c>
      <c r="H1815" s="250">
        <v>61339.869999999995</v>
      </c>
      <c r="I1815" s="250"/>
      <c r="J1815" s="250">
        <v>58760.160000000003</v>
      </c>
      <c r="K1815" s="250"/>
      <c r="L1815" s="250">
        <v>60108.87999999999</v>
      </c>
      <c r="M1815" s="251">
        <f t="shared" si="84"/>
        <v>4.2056006965779227E-2</v>
      </c>
      <c r="N1815" s="251">
        <f t="shared" si="85"/>
        <v>2.2952966772043958E-2</v>
      </c>
      <c r="O1815" s="250">
        <v>65536.259999999995</v>
      </c>
      <c r="P1815" s="251">
        <f t="shared" si="86"/>
        <v>9.0292482574954078E-2</v>
      </c>
      <c r="Q1815" s="251" t="s">
        <v>805</v>
      </c>
      <c r="R1815" s="258"/>
      <c r="S1815" s="258" t="s">
        <v>806</v>
      </c>
      <c r="T1815" s="258" t="s">
        <v>807</v>
      </c>
      <c r="U1815" s="282" t="s">
        <v>823</v>
      </c>
      <c r="V1815" s="285">
        <v>824</v>
      </c>
      <c r="W1815" s="286" t="s">
        <v>815</v>
      </c>
      <c r="X1815" s="286" t="s">
        <v>816</v>
      </c>
      <c r="Y1815" s="257"/>
    </row>
    <row r="1816" spans="1:25" ht="12.75" customHeight="1" x14ac:dyDescent="0.2">
      <c r="A1816" s="229" t="s">
        <v>705</v>
      </c>
      <c r="B1816" s="247"/>
      <c r="C1816" s="280">
        <v>1803</v>
      </c>
      <c r="D1816" s="249" t="s">
        <v>4433</v>
      </c>
      <c r="E1816" s="249" t="s">
        <v>4434</v>
      </c>
      <c r="F1816" s="249" t="s">
        <v>883</v>
      </c>
      <c r="G1816" s="297" t="s">
        <v>707</v>
      </c>
      <c r="H1816" s="250">
        <v>0</v>
      </c>
      <c r="I1816" s="250"/>
      <c r="J1816" s="250">
        <v>0</v>
      </c>
      <c r="K1816" s="250"/>
      <c r="L1816" s="250">
        <v>0</v>
      </c>
      <c r="M1816" s="251" t="str">
        <f t="shared" si="84"/>
        <v>NA</v>
      </c>
      <c r="N1816" s="251" t="str">
        <f t="shared" si="85"/>
        <v>NA</v>
      </c>
      <c r="O1816" s="250">
        <v>0</v>
      </c>
      <c r="P1816" s="251" t="str">
        <f t="shared" si="86"/>
        <v>NA</v>
      </c>
      <c r="Q1816" s="298" t="s">
        <v>848</v>
      </c>
      <c r="R1816" s="299" t="s">
        <v>849</v>
      </c>
      <c r="S1816" s="258" t="s">
        <v>1529</v>
      </c>
      <c r="T1816" s="299" t="s">
        <v>809</v>
      </c>
      <c r="U1816" s="299" t="s">
        <v>832</v>
      </c>
      <c r="V1816" s="285">
        <v>5655</v>
      </c>
      <c r="W1816" s="286" t="s">
        <v>824</v>
      </c>
      <c r="X1816" s="286" t="s">
        <v>824</v>
      </c>
      <c r="Y1816" s="257"/>
    </row>
    <row r="1817" spans="1:25" ht="12.75" customHeight="1" x14ac:dyDescent="0.2">
      <c r="A1817" s="229" t="s">
        <v>705</v>
      </c>
      <c r="B1817" s="247"/>
      <c r="C1817" s="280">
        <v>1804</v>
      </c>
      <c r="D1817" s="249" t="s">
        <v>4435</v>
      </c>
      <c r="E1817" s="249" t="s">
        <v>4436</v>
      </c>
      <c r="F1817" s="249" t="s">
        <v>1821</v>
      </c>
      <c r="G1817" s="297" t="s">
        <v>707</v>
      </c>
      <c r="H1817" s="250">
        <v>0</v>
      </c>
      <c r="I1817" s="250"/>
      <c r="J1817" s="250">
        <v>0</v>
      </c>
      <c r="K1817" s="250"/>
      <c r="L1817" s="250">
        <v>0</v>
      </c>
      <c r="M1817" s="251" t="str">
        <f t="shared" si="84"/>
        <v>NA</v>
      </c>
      <c r="N1817" s="251" t="str">
        <f t="shared" si="85"/>
        <v>NA</v>
      </c>
      <c r="O1817" s="250">
        <v>0</v>
      </c>
      <c r="P1817" s="251" t="str">
        <f t="shared" si="86"/>
        <v>NA</v>
      </c>
      <c r="Q1817" s="298" t="s">
        <v>848</v>
      </c>
      <c r="R1817" s="299" t="s">
        <v>849</v>
      </c>
      <c r="S1817" s="299" t="s">
        <v>832</v>
      </c>
      <c r="T1817" s="299" t="s">
        <v>832</v>
      </c>
      <c r="U1817" s="299" t="s">
        <v>832</v>
      </c>
      <c r="V1817" s="299" t="s">
        <v>832</v>
      </c>
      <c r="W1817" s="299" t="s">
        <v>832</v>
      </c>
      <c r="X1817" s="299" t="s">
        <v>832</v>
      </c>
      <c r="Y1817" s="257"/>
    </row>
    <row r="1818" spans="1:25" ht="12.75" customHeight="1" x14ac:dyDescent="0.2">
      <c r="A1818" s="229" t="s">
        <v>705</v>
      </c>
      <c r="B1818" s="247"/>
      <c r="C1818" s="280">
        <v>1805</v>
      </c>
      <c r="D1818" s="249" t="s">
        <v>4437</v>
      </c>
      <c r="E1818" s="249" t="s">
        <v>4438</v>
      </c>
      <c r="F1818" s="249" t="s">
        <v>877</v>
      </c>
      <c r="G1818" s="281" t="s">
        <v>813</v>
      </c>
      <c r="H1818" s="250">
        <v>19791.03</v>
      </c>
      <c r="I1818" s="250"/>
      <c r="J1818" s="250">
        <v>24345.074200000003</v>
      </c>
      <c r="K1818" s="250"/>
      <c r="L1818" s="250">
        <v>9190.0499999999993</v>
      </c>
      <c r="M1818" s="251">
        <f t="shared" si="84"/>
        <v>0.23010647753047742</v>
      </c>
      <c r="N1818" s="251">
        <f t="shared" si="85"/>
        <v>0.62250885232463171</v>
      </c>
      <c r="O1818" s="250">
        <v>9329.99</v>
      </c>
      <c r="P1818" s="251">
        <f t="shared" si="86"/>
        <v>1.5227338262577519E-2</v>
      </c>
      <c r="Q1818" s="251" t="s">
        <v>805</v>
      </c>
      <c r="R1818" s="258"/>
      <c r="S1818" s="258" t="s">
        <v>806</v>
      </c>
      <c r="T1818" s="258" t="s">
        <v>807</v>
      </c>
      <c r="U1818" s="282" t="s">
        <v>823</v>
      </c>
      <c r="V1818" s="285">
        <v>824</v>
      </c>
      <c r="W1818" s="286" t="s">
        <v>815</v>
      </c>
      <c r="X1818" s="286" t="s">
        <v>816</v>
      </c>
      <c r="Y1818" s="257"/>
    </row>
    <row r="1819" spans="1:25" ht="12.75" customHeight="1" x14ac:dyDescent="0.2">
      <c r="A1819" s="229" t="s">
        <v>705</v>
      </c>
      <c r="B1819" s="247"/>
      <c r="C1819" s="280">
        <v>1806</v>
      </c>
      <c r="D1819" s="249" t="s">
        <v>4439</v>
      </c>
      <c r="E1819" s="249" t="s">
        <v>4440</v>
      </c>
      <c r="F1819" s="249" t="s">
        <v>880</v>
      </c>
      <c r="G1819" s="281" t="s">
        <v>813</v>
      </c>
      <c r="H1819" s="250">
        <v>14634.67</v>
      </c>
      <c r="I1819" s="250"/>
      <c r="J1819" s="250">
        <v>14019.202799999999</v>
      </c>
      <c r="K1819" s="250"/>
      <c r="L1819" s="250">
        <v>14634.82</v>
      </c>
      <c r="M1819" s="251">
        <f t="shared" si="84"/>
        <v>4.2055420450204953E-2</v>
      </c>
      <c r="N1819" s="251">
        <f t="shared" si="85"/>
        <v>4.3912425605256288E-2</v>
      </c>
      <c r="O1819" s="250">
        <v>15313.31</v>
      </c>
      <c r="P1819" s="251">
        <f t="shared" si="86"/>
        <v>4.6361349165893385E-2</v>
      </c>
      <c r="Q1819" s="251" t="s">
        <v>805</v>
      </c>
      <c r="R1819" s="258"/>
      <c r="S1819" s="258" t="s">
        <v>806</v>
      </c>
      <c r="T1819" s="258" t="s">
        <v>807</v>
      </c>
      <c r="U1819" s="282" t="s">
        <v>823</v>
      </c>
      <c r="V1819" s="285">
        <v>824</v>
      </c>
      <c r="W1819" s="286" t="s">
        <v>912</v>
      </c>
      <c r="X1819" s="286" t="s">
        <v>815</v>
      </c>
      <c r="Y1819" s="257"/>
    </row>
    <row r="1820" spans="1:25" ht="12.75" customHeight="1" x14ac:dyDescent="0.2">
      <c r="A1820" s="229" t="s">
        <v>705</v>
      </c>
      <c r="B1820" s="247"/>
      <c r="C1820" s="280">
        <v>1807</v>
      </c>
      <c r="D1820" s="249" t="s">
        <v>4441</v>
      </c>
      <c r="E1820" s="249" t="s">
        <v>4442</v>
      </c>
      <c r="F1820" s="249" t="s">
        <v>847</v>
      </c>
      <c r="G1820" s="297" t="s">
        <v>707</v>
      </c>
      <c r="H1820" s="250">
        <v>0</v>
      </c>
      <c r="I1820" s="250"/>
      <c r="J1820" s="250">
        <v>0</v>
      </c>
      <c r="K1820" s="250"/>
      <c r="L1820" s="250">
        <v>0</v>
      </c>
      <c r="M1820" s="251" t="str">
        <f t="shared" si="84"/>
        <v>NA</v>
      </c>
      <c r="N1820" s="251" t="str">
        <f t="shared" si="85"/>
        <v>NA</v>
      </c>
      <c r="O1820" s="250">
        <v>0</v>
      </c>
      <c r="P1820" s="251" t="str">
        <f t="shared" si="86"/>
        <v>NA</v>
      </c>
      <c r="Q1820" s="298" t="s">
        <v>848</v>
      </c>
      <c r="R1820" s="299" t="s">
        <v>849</v>
      </c>
      <c r="S1820" s="299" t="s">
        <v>832</v>
      </c>
      <c r="T1820" s="299" t="s">
        <v>832</v>
      </c>
      <c r="U1820" s="299" t="s">
        <v>832</v>
      </c>
      <c r="V1820" s="299" t="s">
        <v>832</v>
      </c>
      <c r="W1820" s="299" t="s">
        <v>832</v>
      </c>
      <c r="X1820" s="299" t="s">
        <v>832</v>
      </c>
      <c r="Y1820" s="257"/>
    </row>
    <row r="1821" spans="1:25" ht="12.75" customHeight="1" x14ac:dyDescent="0.2">
      <c r="A1821" s="229" t="s">
        <v>705</v>
      </c>
      <c r="B1821" s="247"/>
      <c r="C1821" s="280">
        <v>1808</v>
      </c>
      <c r="D1821" s="249" t="s">
        <v>4443</v>
      </c>
      <c r="E1821" s="249" t="s">
        <v>4444</v>
      </c>
      <c r="F1821" s="249" t="s">
        <v>931</v>
      </c>
      <c r="G1821" s="281" t="s">
        <v>813</v>
      </c>
      <c r="H1821" s="250">
        <v>19236.5</v>
      </c>
      <c r="I1821" s="250"/>
      <c r="J1821" s="250">
        <v>18427.480800000001</v>
      </c>
      <c r="K1821" s="250"/>
      <c r="L1821" s="250">
        <v>28814.18</v>
      </c>
      <c r="M1821" s="251">
        <f t="shared" si="84"/>
        <v>4.2056465573259108E-2</v>
      </c>
      <c r="N1821" s="251">
        <f t="shared" si="85"/>
        <v>0.56365269418704256</v>
      </c>
      <c r="O1821" s="250">
        <v>29918.070000000003</v>
      </c>
      <c r="P1821" s="251">
        <f t="shared" si="86"/>
        <v>3.8310651214089837E-2</v>
      </c>
      <c r="Q1821" s="251" t="s">
        <v>805</v>
      </c>
      <c r="R1821" s="258"/>
      <c r="S1821" s="258" t="s">
        <v>806</v>
      </c>
      <c r="T1821" s="258" t="s">
        <v>807</v>
      </c>
      <c r="U1821" s="282" t="s">
        <v>814</v>
      </c>
      <c r="V1821" s="285">
        <v>81</v>
      </c>
      <c r="W1821" s="286" t="s">
        <v>824</v>
      </c>
      <c r="X1821" s="286" t="s">
        <v>824</v>
      </c>
      <c r="Y1821" s="257"/>
    </row>
    <row r="1822" spans="1:25" ht="12.75" customHeight="1" x14ac:dyDescent="0.2">
      <c r="A1822" s="229" t="s">
        <v>705</v>
      </c>
      <c r="B1822" s="247"/>
      <c r="C1822" s="280">
        <v>1809</v>
      </c>
      <c r="D1822" s="249" t="s">
        <v>4445</v>
      </c>
      <c r="E1822" s="249" t="s">
        <v>4446</v>
      </c>
      <c r="F1822" s="249" t="s">
        <v>897</v>
      </c>
      <c r="G1822" s="297" t="s">
        <v>707</v>
      </c>
      <c r="H1822" s="250">
        <v>0</v>
      </c>
      <c r="I1822" s="250"/>
      <c r="J1822" s="250">
        <v>0</v>
      </c>
      <c r="K1822" s="250"/>
      <c r="L1822" s="250">
        <v>0</v>
      </c>
      <c r="M1822" s="251" t="str">
        <f t="shared" si="84"/>
        <v>NA</v>
      </c>
      <c r="N1822" s="251" t="str">
        <f t="shared" si="85"/>
        <v>NA</v>
      </c>
      <c r="O1822" s="250">
        <v>0</v>
      </c>
      <c r="P1822" s="251" t="str">
        <f t="shared" si="86"/>
        <v>NA</v>
      </c>
      <c r="Q1822" s="298" t="s">
        <v>848</v>
      </c>
      <c r="R1822" s="299" t="s">
        <v>849</v>
      </c>
      <c r="S1822" s="299" t="s">
        <v>832</v>
      </c>
      <c r="T1822" s="299" t="s">
        <v>832</v>
      </c>
      <c r="U1822" s="299" t="s">
        <v>832</v>
      </c>
      <c r="V1822" s="299" t="s">
        <v>832</v>
      </c>
      <c r="W1822" s="299" t="s">
        <v>832</v>
      </c>
      <c r="X1822" s="299" t="s">
        <v>832</v>
      </c>
      <c r="Y1822" s="257"/>
    </row>
    <row r="1823" spans="1:25" ht="12.75" customHeight="1" x14ac:dyDescent="0.2">
      <c r="A1823" s="229" t="s">
        <v>705</v>
      </c>
      <c r="B1823" s="247"/>
      <c r="C1823" s="280">
        <v>1810</v>
      </c>
      <c r="D1823" s="249" t="s">
        <v>4447</v>
      </c>
      <c r="E1823" s="249" t="s">
        <v>4448</v>
      </c>
      <c r="F1823" s="249" t="s">
        <v>877</v>
      </c>
      <c r="G1823" s="281" t="s">
        <v>813</v>
      </c>
      <c r="H1823" s="250">
        <v>41038.870000000003</v>
      </c>
      <c r="I1823" s="250"/>
      <c r="J1823" s="250">
        <v>39312.933700000001</v>
      </c>
      <c r="K1823" s="250"/>
      <c r="L1823" s="250">
        <v>41048.740000000005</v>
      </c>
      <c r="M1823" s="251">
        <f t="shared" si="84"/>
        <v>4.2056136048580314E-2</v>
      </c>
      <c r="N1823" s="251">
        <f t="shared" si="85"/>
        <v>4.415356821869551E-2</v>
      </c>
      <c r="O1823" s="250">
        <v>43105.72</v>
      </c>
      <c r="P1823" s="251">
        <f t="shared" si="86"/>
        <v>5.0110673311775114E-2</v>
      </c>
      <c r="Q1823" s="251" t="s">
        <v>805</v>
      </c>
      <c r="R1823" s="258"/>
      <c r="S1823" s="258" t="s">
        <v>806</v>
      </c>
      <c r="T1823" s="258" t="s">
        <v>807</v>
      </c>
      <c r="U1823" s="282" t="s">
        <v>814</v>
      </c>
      <c r="V1823" s="285">
        <v>418</v>
      </c>
      <c r="W1823" s="286" t="s">
        <v>824</v>
      </c>
      <c r="X1823" s="286" t="s">
        <v>824</v>
      </c>
      <c r="Y1823" s="257"/>
    </row>
    <row r="1824" spans="1:25" ht="12.75" customHeight="1" x14ac:dyDescent="0.2">
      <c r="A1824" s="229" t="s">
        <v>705</v>
      </c>
      <c r="B1824" s="247"/>
      <c r="C1824" s="280">
        <v>1811</v>
      </c>
      <c r="D1824" s="249" t="s">
        <v>4449</v>
      </c>
      <c r="E1824" s="249" t="s">
        <v>4448</v>
      </c>
      <c r="F1824" s="249" t="s">
        <v>855</v>
      </c>
      <c r="G1824" s="297" t="s">
        <v>707</v>
      </c>
      <c r="H1824" s="250">
        <v>0</v>
      </c>
      <c r="I1824" s="250"/>
      <c r="J1824" s="250">
        <v>0</v>
      </c>
      <c r="K1824" s="250"/>
      <c r="L1824" s="250">
        <v>0</v>
      </c>
      <c r="M1824" s="251" t="str">
        <f t="shared" si="84"/>
        <v>NA</v>
      </c>
      <c r="N1824" s="251" t="str">
        <f t="shared" si="85"/>
        <v>NA</v>
      </c>
      <c r="O1824" s="250">
        <v>0</v>
      </c>
      <c r="P1824" s="251" t="str">
        <f t="shared" si="86"/>
        <v>NA</v>
      </c>
      <c r="Q1824" s="298" t="s">
        <v>848</v>
      </c>
      <c r="R1824" s="299" t="s">
        <v>849</v>
      </c>
      <c r="S1824" s="299" t="s">
        <v>832</v>
      </c>
      <c r="T1824" s="299" t="s">
        <v>832</v>
      </c>
      <c r="U1824" s="299" t="s">
        <v>832</v>
      </c>
      <c r="V1824" s="285">
        <v>2442</v>
      </c>
      <c r="W1824" s="286" t="s">
        <v>874</v>
      </c>
      <c r="X1824" s="286" t="s">
        <v>815</v>
      </c>
      <c r="Y1824" s="257"/>
    </row>
    <row r="1825" spans="1:25" ht="12.75" customHeight="1" x14ac:dyDescent="0.2">
      <c r="A1825" s="229" t="s">
        <v>705</v>
      </c>
      <c r="B1825" s="247"/>
      <c r="C1825" s="280">
        <v>1812</v>
      </c>
      <c r="D1825" s="249" t="s">
        <v>4450</v>
      </c>
      <c r="E1825" s="249" t="s">
        <v>4451</v>
      </c>
      <c r="F1825" s="249" t="s">
        <v>852</v>
      </c>
      <c r="G1825" s="297" t="s">
        <v>707</v>
      </c>
      <c r="H1825" s="250">
        <v>0</v>
      </c>
      <c r="I1825" s="250"/>
      <c r="J1825" s="250">
        <v>0</v>
      </c>
      <c r="K1825" s="250"/>
      <c r="L1825" s="250">
        <v>0</v>
      </c>
      <c r="M1825" s="251" t="str">
        <f t="shared" si="84"/>
        <v>NA</v>
      </c>
      <c r="N1825" s="251" t="str">
        <f t="shared" si="85"/>
        <v>NA</v>
      </c>
      <c r="O1825" s="250">
        <v>0</v>
      </c>
      <c r="P1825" s="251" t="str">
        <f t="shared" si="86"/>
        <v>NA</v>
      </c>
      <c r="Q1825" s="298" t="s">
        <v>848</v>
      </c>
      <c r="R1825" s="299" t="s">
        <v>849</v>
      </c>
      <c r="S1825" s="299" t="s">
        <v>832</v>
      </c>
      <c r="T1825" s="299" t="s">
        <v>832</v>
      </c>
      <c r="U1825" s="299" t="s">
        <v>832</v>
      </c>
      <c r="V1825" s="285">
        <v>2565</v>
      </c>
      <c r="W1825" s="286" t="s">
        <v>912</v>
      </c>
      <c r="X1825" s="286" t="s">
        <v>815</v>
      </c>
      <c r="Y1825" s="257"/>
    </row>
    <row r="1826" spans="1:25" ht="12.75" customHeight="1" x14ac:dyDescent="0.2">
      <c r="A1826" s="229" t="s">
        <v>705</v>
      </c>
      <c r="B1826" s="247"/>
      <c r="C1826" s="280">
        <v>1813</v>
      </c>
      <c r="D1826" s="296" t="s">
        <v>4452</v>
      </c>
      <c r="E1826" s="296" t="s">
        <v>4453</v>
      </c>
      <c r="F1826" s="296" t="s">
        <v>1374</v>
      </c>
      <c r="G1826" s="281" t="s">
        <v>813</v>
      </c>
      <c r="H1826" s="250">
        <v>81905.639999999985</v>
      </c>
      <c r="I1826" s="250"/>
      <c r="J1826" s="250">
        <v>93177.994300000006</v>
      </c>
      <c r="K1826" s="250"/>
      <c r="L1826" s="250">
        <v>97273.86</v>
      </c>
      <c r="M1826" s="251">
        <f t="shared" si="84"/>
        <v>0.13762610608988615</v>
      </c>
      <c r="N1826" s="251">
        <f t="shared" si="85"/>
        <v>4.3957435774081635E-2</v>
      </c>
      <c r="O1826" s="250">
        <v>101214.6</v>
      </c>
      <c r="P1826" s="251">
        <f t="shared" si="86"/>
        <v>4.0511808619499684E-2</v>
      </c>
      <c r="Q1826" s="251" t="s">
        <v>805</v>
      </c>
      <c r="R1826" s="258"/>
      <c r="S1826" s="258" t="s">
        <v>1405</v>
      </c>
      <c r="T1826" s="258" t="s">
        <v>807</v>
      </c>
      <c r="U1826" s="282" t="s">
        <v>823</v>
      </c>
      <c r="V1826" s="285">
        <v>1120</v>
      </c>
      <c r="W1826" s="286" t="s">
        <v>824</v>
      </c>
      <c r="X1826" s="286" t="s">
        <v>824</v>
      </c>
      <c r="Y1826" s="257"/>
    </row>
    <row r="1827" spans="1:25" ht="12.75" customHeight="1" x14ac:dyDescent="0.2">
      <c r="A1827" s="229" t="s">
        <v>705</v>
      </c>
      <c r="B1827" s="247"/>
      <c r="C1827" s="280">
        <v>1814</v>
      </c>
      <c r="D1827" s="249" t="s">
        <v>4454</v>
      </c>
      <c r="E1827" s="249" t="s">
        <v>4455</v>
      </c>
      <c r="F1827" s="249" t="s">
        <v>1374</v>
      </c>
      <c r="G1827" s="281" t="s">
        <v>813</v>
      </c>
      <c r="H1827" s="250">
        <v>57447.210000000006</v>
      </c>
      <c r="I1827" s="250"/>
      <c r="J1827" s="250">
        <v>55031.199999999997</v>
      </c>
      <c r="K1827" s="250"/>
      <c r="L1827" s="250">
        <v>57232.600000000006</v>
      </c>
      <c r="M1827" s="251">
        <f t="shared" si="84"/>
        <v>4.2056176444426267E-2</v>
      </c>
      <c r="N1827" s="251">
        <f t="shared" si="85"/>
        <v>4.0002762069517091E-2</v>
      </c>
      <c r="O1827" s="250">
        <v>61428.639999999999</v>
      </c>
      <c r="P1827" s="251">
        <f t="shared" si="86"/>
        <v>7.3315557916292337E-2</v>
      </c>
      <c r="Q1827" s="251" t="s">
        <v>805</v>
      </c>
      <c r="R1827" s="258"/>
      <c r="S1827" s="258" t="s">
        <v>806</v>
      </c>
      <c r="T1827" s="258" t="s">
        <v>807</v>
      </c>
      <c r="U1827" s="282" t="s">
        <v>814</v>
      </c>
      <c r="V1827" s="283" t="s">
        <v>809</v>
      </c>
      <c r="W1827" s="284" t="s">
        <v>809</v>
      </c>
      <c r="X1827" s="284" t="s">
        <v>809</v>
      </c>
      <c r="Y1827" s="257"/>
    </row>
    <row r="1828" spans="1:25" ht="12.75" customHeight="1" x14ac:dyDescent="0.2">
      <c r="A1828" s="229" t="s">
        <v>705</v>
      </c>
      <c r="B1828" s="247"/>
      <c r="C1828" s="280">
        <v>1815</v>
      </c>
      <c r="D1828" s="249" t="s">
        <v>4456</v>
      </c>
      <c r="E1828" s="249" t="s">
        <v>4457</v>
      </c>
      <c r="F1828" s="249" t="s">
        <v>877</v>
      </c>
      <c r="G1828" s="281" t="s">
        <v>813</v>
      </c>
      <c r="H1828" s="250">
        <v>12661.510000000002</v>
      </c>
      <c r="I1828" s="250"/>
      <c r="J1828" s="250">
        <v>26196.247100000001</v>
      </c>
      <c r="K1828" s="250"/>
      <c r="L1828" s="250">
        <v>7689.69</v>
      </c>
      <c r="M1828" s="251">
        <f t="shared" si="84"/>
        <v>1.068967058431419</v>
      </c>
      <c r="N1828" s="251">
        <f t="shared" si="85"/>
        <v>0.70645833463679619</v>
      </c>
      <c r="O1828" s="250">
        <v>7957.1399999999994</v>
      </c>
      <c r="P1828" s="251">
        <f t="shared" si="86"/>
        <v>3.4780335748255106E-2</v>
      </c>
      <c r="Q1828" s="251" t="s">
        <v>805</v>
      </c>
      <c r="R1828" s="258"/>
      <c r="S1828" s="258" t="s">
        <v>806</v>
      </c>
      <c r="T1828" s="258" t="s">
        <v>807</v>
      </c>
      <c r="U1828" s="282" t="s">
        <v>823</v>
      </c>
      <c r="V1828" s="285">
        <v>826</v>
      </c>
      <c r="W1828" s="286" t="s">
        <v>824</v>
      </c>
      <c r="X1828" s="286" t="s">
        <v>816</v>
      </c>
      <c r="Y1828" s="257"/>
    </row>
    <row r="1829" spans="1:25" ht="12.75" customHeight="1" x14ac:dyDescent="0.2">
      <c r="A1829" s="229" t="s">
        <v>705</v>
      </c>
      <c r="B1829" s="247"/>
      <c r="C1829" s="280">
        <v>1816</v>
      </c>
      <c r="D1829" s="249" t="s">
        <v>4458</v>
      </c>
      <c r="E1829" s="249" t="s">
        <v>4459</v>
      </c>
      <c r="F1829" s="249" t="s">
        <v>877</v>
      </c>
      <c r="G1829" s="281" t="s">
        <v>813</v>
      </c>
      <c r="H1829" s="250">
        <v>27238.83</v>
      </c>
      <c r="I1829" s="250"/>
      <c r="J1829" s="250">
        <v>34206.258699999998</v>
      </c>
      <c r="K1829" s="250"/>
      <c r="L1829" s="250">
        <v>10896.6</v>
      </c>
      <c r="M1829" s="251">
        <f t="shared" si="84"/>
        <v>0.25579030743978343</v>
      </c>
      <c r="N1829" s="251">
        <f t="shared" si="85"/>
        <v>0.68144426154386772</v>
      </c>
      <c r="O1829" s="250">
        <v>11018.64</v>
      </c>
      <c r="P1829" s="251">
        <f t="shared" si="86"/>
        <v>1.1199823798248907E-2</v>
      </c>
      <c r="Q1829" s="251" t="s">
        <v>805</v>
      </c>
      <c r="R1829" s="258"/>
      <c r="S1829" s="258" t="s">
        <v>806</v>
      </c>
      <c r="T1829" s="258" t="s">
        <v>807</v>
      </c>
      <c r="U1829" s="282" t="s">
        <v>814</v>
      </c>
      <c r="V1829" s="285">
        <v>114</v>
      </c>
      <c r="W1829" s="286" t="s">
        <v>815</v>
      </c>
      <c r="X1829" s="286" t="s">
        <v>816</v>
      </c>
      <c r="Y1829" s="257"/>
    </row>
    <row r="1830" spans="1:25" ht="12.75" customHeight="1" x14ac:dyDescent="0.2">
      <c r="A1830" s="229" t="s">
        <v>705</v>
      </c>
      <c r="B1830" s="247"/>
      <c r="C1830" s="280">
        <v>1817</v>
      </c>
      <c r="D1830" s="249" t="s">
        <v>4460</v>
      </c>
      <c r="E1830" s="249" t="s">
        <v>4461</v>
      </c>
      <c r="F1830" s="249" t="s">
        <v>920</v>
      </c>
      <c r="G1830" s="297" t="s">
        <v>707</v>
      </c>
      <c r="H1830" s="250">
        <v>0</v>
      </c>
      <c r="I1830" s="250"/>
      <c r="J1830" s="250">
        <v>0</v>
      </c>
      <c r="K1830" s="250"/>
      <c r="L1830" s="250">
        <v>0</v>
      </c>
      <c r="M1830" s="251" t="str">
        <f t="shared" si="84"/>
        <v>NA</v>
      </c>
      <c r="N1830" s="251" t="str">
        <f t="shared" si="85"/>
        <v>NA</v>
      </c>
      <c r="O1830" s="250">
        <v>0</v>
      </c>
      <c r="P1830" s="251" t="str">
        <f t="shared" si="86"/>
        <v>NA</v>
      </c>
      <c r="Q1830" s="298" t="s">
        <v>848</v>
      </c>
      <c r="R1830" s="299" t="s">
        <v>849</v>
      </c>
      <c r="S1830" s="299" t="s">
        <v>832</v>
      </c>
      <c r="T1830" s="299" t="s">
        <v>832</v>
      </c>
      <c r="U1830" s="299" t="s">
        <v>832</v>
      </c>
      <c r="V1830" s="299" t="s">
        <v>832</v>
      </c>
      <c r="W1830" s="299" t="s">
        <v>832</v>
      </c>
      <c r="X1830" s="299" t="s">
        <v>832</v>
      </c>
      <c r="Y1830" s="257"/>
    </row>
    <row r="1831" spans="1:25" ht="12.75" customHeight="1" x14ac:dyDescent="0.2">
      <c r="A1831" s="229" t="s">
        <v>705</v>
      </c>
      <c r="B1831" s="247"/>
      <c r="C1831" s="287">
        <v>1818</v>
      </c>
      <c r="D1831" s="324" t="s">
        <v>4462</v>
      </c>
      <c r="E1831" s="324" t="s">
        <v>4463</v>
      </c>
      <c r="F1831" s="324" t="s">
        <v>920</v>
      </c>
      <c r="G1831" s="289" t="s">
        <v>707</v>
      </c>
      <c r="H1831" s="290">
        <v>0</v>
      </c>
      <c r="I1831" s="290"/>
      <c r="J1831" s="290">
        <v>0</v>
      </c>
      <c r="K1831" s="290"/>
      <c r="L1831" s="290">
        <v>0</v>
      </c>
      <c r="M1831" s="291" t="str">
        <f t="shared" si="84"/>
        <v>NA</v>
      </c>
      <c r="N1831" s="291" t="str">
        <f t="shared" si="85"/>
        <v>NA</v>
      </c>
      <c r="O1831" s="290">
        <v>0</v>
      </c>
      <c r="P1831" s="291" t="str">
        <f t="shared" si="86"/>
        <v>NA</v>
      </c>
      <c r="Q1831" s="291" t="s">
        <v>707</v>
      </c>
      <c r="R1831" s="292" t="s">
        <v>831</v>
      </c>
      <c r="S1831" s="293" t="s">
        <v>832</v>
      </c>
      <c r="T1831" s="293" t="s">
        <v>832</v>
      </c>
      <c r="U1831" s="293" t="s">
        <v>832</v>
      </c>
      <c r="V1831" s="294" t="s">
        <v>809</v>
      </c>
      <c r="W1831" s="295" t="s">
        <v>809</v>
      </c>
      <c r="X1831" s="295" t="s">
        <v>809</v>
      </c>
      <c r="Y1831" s="257"/>
    </row>
    <row r="1832" spans="1:25" ht="12.75" customHeight="1" x14ac:dyDescent="0.2">
      <c r="A1832" s="229" t="s">
        <v>705</v>
      </c>
      <c r="B1832" s="247"/>
      <c r="C1832" s="280">
        <v>1819</v>
      </c>
      <c r="D1832" s="249" t="s">
        <v>4464</v>
      </c>
      <c r="E1832" s="249" t="s">
        <v>4465</v>
      </c>
      <c r="F1832" s="249" t="s">
        <v>877</v>
      </c>
      <c r="G1832" s="281" t="s">
        <v>813</v>
      </c>
      <c r="H1832" s="250">
        <v>16922.280000000002</v>
      </c>
      <c r="I1832" s="250"/>
      <c r="J1832" s="250">
        <v>26559.850200000001</v>
      </c>
      <c r="K1832" s="250"/>
      <c r="L1832" s="250">
        <v>20605</v>
      </c>
      <c r="M1832" s="251">
        <f t="shared" si="84"/>
        <v>0.56951960374133959</v>
      </c>
      <c r="N1832" s="251">
        <f t="shared" si="85"/>
        <v>0.22420496181864763</v>
      </c>
      <c r="O1832" s="250">
        <v>21423.449999999997</v>
      </c>
      <c r="P1832" s="251">
        <f t="shared" si="86"/>
        <v>3.9720941519048633E-2</v>
      </c>
      <c r="Q1832" s="251" t="s">
        <v>805</v>
      </c>
      <c r="R1832" s="258"/>
      <c r="S1832" s="258" t="s">
        <v>806</v>
      </c>
      <c r="T1832" s="258" t="s">
        <v>807</v>
      </c>
      <c r="U1832" s="282" t="s">
        <v>823</v>
      </c>
      <c r="V1832" s="285">
        <v>824</v>
      </c>
      <c r="W1832" s="286" t="s">
        <v>815</v>
      </c>
      <c r="X1832" s="286" t="s">
        <v>816</v>
      </c>
      <c r="Y1832" s="257"/>
    </row>
    <row r="1833" spans="1:25" ht="12.75" customHeight="1" x14ac:dyDescent="0.2">
      <c r="A1833" s="229" t="s">
        <v>705</v>
      </c>
      <c r="B1833" s="247"/>
      <c r="C1833" s="280">
        <v>1820</v>
      </c>
      <c r="D1833" s="249" t="s">
        <v>4466</v>
      </c>
      <c r="E1833" s="249" t="s">
        <v>4467</v>
      </c>
      <c r="F1833" s="249" t="s">
        <v>1043</v>
      </c>
      <c r="G1833" s="281" t="s">
        <v>813</v>
      </c>
      <c r="H1833" s="250">
        <v>99230.95</v>
      </c>
      <c r="I1833" s="250"/>
      <c r="J1833" s="250">
        <v>83909.251000000004</v>
      </c>
      <c r="K1833" s="250"/>
      <c r="L1833" s="250">
        <v>86179.53</v>
      </c>
      <c r="M1833" s="251">
        <f t="shared" si="84"/>
        <v>0.15440443732524978</v>
      </c>
      <c r="N1833" s="251">
        <f t="shared" si="85"/>
        <v>2.7056361163323873E-2</v>
      </c>
      <c r="O1833" s="250">
        <v>90061.839999999982</v>
      </c>
      <c r="P1833" s="251">
        <f t="shared" si="86"/>
        <v>4.5049096925917131E-2</v>
      </c>
      <c r="Q1833" s="251" t="s">
        <v>805</v>
      </c>
      <c r="R1833" s="258"/>
      <c r="S1833" s="258" t="s">
        <v>806</v>
      </c>
      <c r="T1833" s="258" t="s">
        <v>807</v>
      </c>
      <c r="U1833" s="282" t="s">
        <v>814</v>
      </c>
      <c r="V1833" s="285">
        <v>42</v>
      </c>
      <c r="W1833" s="286" t="s">
        <v>824</v>
      </c>
      <c r="X1833" s="286" t="s">
        <v>816</v>
      </c>
      <c r="Y1833" s="257"/>
    </row>
    <row r="1834" spans="1:25" ht="12.75" customHeight="1" x14ac:dyDescent="0.2">
      <c r="A1834" s="229" t="s">
        <v>705</v>
      </c>
      <c r="B1834" s="247"/>
      <c r="C1834" s="328">
        <v>1821</v>
      </c>
      <c r="D1834" s="329" t="s">
        <v>4468</v>
      </c>
      <c r="E1834" s="329" t="s">
        <v>4469</v>
      </c>
      <c r="F1834" s="329" t="s">
        <v>931</v>
      </c>
      <c r="G1834" s="330" t="s">
        <v>707</v>
      </c>
      <c r="H1834" s="331">
        <v>0</v>
      </c>
      <c r="I1834" s="331"/>
      <c r="J1834" s="331">
        <v>0</v>
      </c>
      <c r="K1834" s="331"/>
      <c r="L1834" s="331">
        <v>0</v>
      </c>
      <c r="M1834" s="332" t="str">
        <f t="shared" si="84"/>
        <v>NA</v>
      </c>
      <c r="N1834" s="332" t="str">
        <f t="shared" si="85"/>
        <v>NA</v>
      </c>
      <c r="O1834" s="331">
        <v>0</v>
      </c>
      <c r="P1834" s="332" t="str">
        <f t="shared" si="86"/>
        <v>NA</v>
      </c>
      <c r="Q1834" s="332" t="s">
        <v>707</v>
      </c>
      <c r="R1834" s="333" t="s">
        <v>2350</v>
      </c>
      <c r="S1834" s="334" t="s">
        <v>809</v>
      </c>
      <c r="T1834" s="334" t="s">
        <v>809</v>
      </c>
      <c r="U1834" s="334" t="s">
        <v>832</v>
      </c>
      <c r="V1834" s="335" t="s">
        <v>809</v>
      </c>
      <c r="W1834" s="336" t="s">
        <v>809</v>
      </c>
      <c r="X1834" s="336" t="s">
        <v>809</v>
      </c>
      <c r="Y1834" s="257"/>
    </row>
    <row r="1835" spans="1:25" ht="12.75" customHeight="1" x14ac:dyDescent="0.2">
      <c r="A1835" s="229" t="s">
        <v>705</v>
      </c>
      <c r="B1835" s="247"/>
      <c r="C1835" s="280">
        <v>1822</v>
      </c>
      <c r="D1835" s="249" t="s">
        <v>4470</v>
      </c>
      <c r="E1835" s="249" t="s">
        <v>4471</v>
      </c>
      <c r="F1835" s="249" t="s">
        <v>931</v>
      </c>
      <c r="G1835" s="281" t="s">
        <v>813</v>
      </c>
      <c r="H1835" s="250">
        <v>25313.03</v>
      </c>
      <c r="I1835" s="250"/>
      <c r="J1835" s="250">
        <v>18801.227100000004</v>
      </c>
      <c r="K1835" s="250"/>
      <c r="L1835" s="250">
        <v>22114.030000000002</v>
      </c>
      <c r="M1835" s="251">
        <f t="shared" si="84"/>
        <v>0.2572510244723763</v>
      </c>
      <c r="N1835" s="251">
        <f t="shared" si="85"/>
        <v>0.17620141932118877</v>
      </c>
      <c r="O1835" s="250">
        <v>23953.200000000004</v>
      </c>
      <c r="P1835" s="251">
        <f t="shared" si="86"/>
        <v>8.3167563759296778E-2</v>
      </c>
      <c r="Q1835" s="251" t="s">
        <v>805</v>
      </c>
      <c r="R1835" s="258"/>
      <c r="S1835" s="258" t="s">
        <v>806</v>
      </c>
      <c r="T1835" s="258" t="s">
        <v>807</v>
      </c>
      <c r="U1835" s="282" t="s">
        <v>814</v>
      </c>
      <c r="V1835" s="285">
        <v>307</v>
      </c>
      <c r="W1835" s="286" t="s">
        <v>824</v>
      </c>
      <c r="X1835" s="286" t="s">
        <v>824</v>
      </c>
      <c r="Y1835" s="257"/>
    </row>
    <row r="1836" spans="1:25" ht="12.75" customHeight="1" x14ac:dyDescent="0.2">
      <c r="A1836" s="229" t="s">
        <v>705</v>
      </c>
      <c r="B1836" s="247"/>
      <c r="C1836" s="280">
        <v>1823</v>
      </c>
      <c r="D1836" s="249" t="s">
        <v>4472</v>
      </c>
      <c r="E1836" s="249" t="s">
        <v>4473</v>
      </c>
      <c r="F1836" s="249" t="s">
        <v>847</v>
      </c>
      <c r="G1836" s="297" t="s">
        <v>707</v>
      </c>
      <c r="H1836" s="250">
        <v>0</v>
      </c>
      <c r="I1836" s="250"/>
      <c r="J1836" s="250">
        <v>0</v>
      </c>
      <c r="K1836" s="250"/>
      <c r="L1836" s="250">
        <v>0</v>
      </c>
      <c r="M1836" s="251" t="str">
        <f t="shared" si="84"/>
        <v>NA</v>
      </c>
      <c r="N1836" s="251" t="str">
        <f t="shared" si="85"/>
        <v>NA</v>
      </c>
      <c r="O1836" s="250">
        <v>0</v>
      </c>
      <c r="P1836" s="251" t="str">
        <f t="shared" si="86"/>
        <v>NA</v>
      </c>
      <c r="Q1836" s="298" t="s">
        <v>848</v>
      </c>
      <c r="R1836" s="299" t="s">
        <v>849</v>
      </c>
      <c r="S1836" s="299" t="s">
        <v>832</v>
      </c>
      <c r="T1836" s="299" t="s">
        <v>832</v>
      </c>
      <c r="U1836" s="299" t="s">
        <v>832</v>
      </c>
      <c r="V1836" s="299" t="s">
        <v>832</v>
      </c>
      <c r="W1836" s="299" t="s">
        <v>832</v>
      </c>
      <c r="X1836" s="299" t="s">
        <v>832</v>
      </c>
      <c r="Y1836" s="257"/>
    </row>
    <row r="1837" spans="1:25" ht="12.75" customHeight="1" x14ac:dyDescent="0.2">
      <c r="A1837" s="229" t="s">
        <v>705</v>
      </c>
      <c r="B1837" s="247"/>
      <c r="C1837" s="280">
        <v>1824</v>
      </c>
      <c r="D1837" s="249" t="s">
        <v>4474</v>
      </c>
      <c r="E1837" s="249" t="s">
        <v>4475</v>
      </c>
      <c r="F1837" s="249" t="s">
        <v>877</v>
      </c>
      <c r="G1837" s="281" t="s">
        <v>813</v>
      </c>
      <c r="H1837" s="250">
        <v>51133.200000000004</v>
      </c>
      <c r="I1837" s="250"/>
      <c r="J1837" s="250">
        <v>51729.010600000001</v>
      </c>
      <c r="K1837" s="250"/>
      <c r="L1837" s="250">
        <v>41411.31</v>
      </c>
      <c r="M1837" s="251">
        <f t="shared" si="84"/>
        <v>1.1652128167218109E-2</v>
      </c>
      <c r="N1837" s="251">
        <f t="shared" si="85"/>
        <v>0.19945675512301417</v>
      </c>
      <c r="O1837" s="250">
        <v>42512.7</v>
      </c>
      <c r="P1837" s="251">
        <f t="shared" si="86"/>
        <v>2.6596357371935334E-2</v>
      </c>
      <c r="Q1837" s="251" t="s">
        <v>805</v>
      </c>
      <c r="R1837" s="258"/>
      <c r="S1837" s="258" t="s">
        <v>806</v>
      </c>
      <c r="T1837" s="258" t="s">
        <v>807</v>
      </c>
      <c r="U1837" s="282" t="s">
        <v>814</v>
      </c>
      <c r="V1837" s="285">
        <v>225</v>
      </c>
      <c r="W1837" s="286" t="s">
        <v>815</v>
      </c>
      <c r="X1837" s="286" t="s">
        <v>816</v>
      </c>
      <c r="Y1837" s="257"/>
    </row>
    <row r="1838" spans="1:25" ht="12.75" customHeight="1" x14ac:dyDescent="0.2">
      <c r="A1838" s="229" t="s">
        <v>705</v>
      </c>
      <c r="B1838" s="247"/>
      <c r="C1838" s="280">
        <v>1825</v>
      </c>
      <c r="D1838" s="249" t="s">
        <v>4476</v>
      </c>
      <c r="E1838" s="249" t="s">
        <v>4477</v>
      </c>
      <c r="F1838" s="249" t="s">
        <v>812</v>
      </c>
      <c r="G1838" s="281" t="s">
        <v>813</v>
      </c>
      <c r="H1838" s="250">
        <v>207047.78999999998</v>
      </c>
      <c r="I1838" s="250"/>
      <c r="J1838" s="250">
        <v>49731.486799999999</v>
      </c>
      <c r="K1838" s="250"/>
      <c r="L1838" s="250">
        <v>55836.259999999995</v>
      </c>
      <c r="M1838" s="251">
        <f t="shared" si="84"/>
        <v>0.75980672481459466</v>
      </c>
      <c r="N1838" s="251">
        <f t="shared" si="85"/>
        <v>0.12275468908763847</v>
      </c>
      <c r="O1838" s="250">
        <v>56391.7</v>
      </c>
      <c r="P1838" s="251">
        <f t="shared" si="86"/>
        <v>9.9476576690487942E-3</v>
      </c>
      <c r="Q1838" s="251" t="s">
        <v>805</v>
      </c>
      <c r="R1838" s="258"/>
      <c r="S1838" s="258" t="s">
        <v>806</v>
      </c>
      <c r="T1838" s="258" t="s">
        <v>807</v>
      </c>
      <c r="U1838" s="282" t="s">
        <v>823</v>
      </c>
      <c r="V1838" s="285">
        <v>824</v>
      </c>
      <c r="W1838" s="286" t="s">
        <v>824</v>
      </c>
      <c r="X1838" s="286" t="s">
        <v>824</v>
      </c>
      <c r="Y1838" s="257"/>
    </row>
    <row r="1839" spans="1:25" ht="12.75" customHeight="1" x14ac:dyDescent="0.2">
      <c r="A1839" s="229" t="s">
        <v>705</v>
      </c>
      <c r="B1839" s="247"/>
      <c r="C1839" s="280">
        <v>1826</v>
      </c>
      <c r="D1839" s="249" t="s">
        <v>4478</v>
      </c>
      <c r="E1839" s="249" t="s">
        <v>4479</v>
      </c>
      <c r="F1839" s="249" t="s">
        <v>928</v>
      </c>
      <c r="G1839" s="297" t="s">
        <v>707</v>
      </c>
      <c r="H1839" s="250">
        <v>0</v>
      </c>
      <c r="I1839" s="250"/>
      <c r="J1839" s="250">
        <v>0</v>
      </c>
      <c r="K1839" s="250"/>
      <c r="L1839" s="250">
        <v>0</v>
      </c>
      <c r="M1839" s="251" t="str">
        <f t="shared" si="84"/>
        <v>NA</v>
      </c>
      <c r="N1839" s="251" t="str">
        <f t="shared" si="85"/>
        <v>NA</v>
      </c>
      <c r="O1839" s="250">
        <v>0</v>
      </c>
      <c r="P1839" s="251" t="str">
        <f t="shared" si="86"/>
        <v>NA</v>
      </c>
      <c r="Q1839" s="298" t="s">
        <v>848</v>
      </c>
      <c r="R1839" s="299" t="s">
        <v>849</v>
      </c>
      <c r="S1839" s="299" t="s">
        <v>832</v>
      </c>
      <c r="T1839" s="299" t="s">
        <v>832</v>
      </c>
      <c r="U1839" s="299" t="s">
        <v>832</v>
      </c>
      <c r="V1839" s="285">
        <v>1324</v>
      </c>
      <c r="W1839" s="286" t="s">
        <v>816</v>
      </c>
      <c r="X1839" s="286" t="s">
        <v>824</v>
      </c>
      <c r="Y1839" s="257"/>
    </row>
    <row r="1840" spans="1:25" ht="12.75" customHeight="1" x14ac:dyDescent="0.2">
      <c r="A1840" s="229" t="s">
        <v>705</v>
      </c>
      <c r="B1840" s="247"/>
      <c r="C1840" s="280">
        <v>1827</v>
      </c>
      <c r="D1840" s="296" t="s">
        <v>4480</v>
      </c>
      <c r="E1840" s="296" t="s">
        <v>4481</v>
      </c>
      <c r="F1840" s="296" t="s">
        <v>858</v>
      </c>
      <c r="G1840" s="281"/>
      <c r="H1840" s="250">
        <v>0</v>
      </c>
      <c r="I1840" s="250"/>
      <c r="J1840" s="250">
        <v>0</v>
      </c>
      <c r="K1840" s="250"/>
      <c r="L1840" s="250">
        <v>0</v>
      </c>
      <c r="M1840" s="251" t="str">
        <f t="shared" si="84"/>
        <v>NA</v>
      </c>
      <c r="N1840" s="251" t="str">
        <f t="shared" si="85"/>
        <v>NA</v>
      </c>
      <c r="O1840" s="250">
        <v>0</v>
      </c>
      <c r="P1840" s="251" t="str">
        <f t="shared" si="86"/>
        <v>NA</v>
      </c>
      <c r="Q1840" s="251" t="s">
        <v>707</v>
      </c>
      <c r="R1840" s="258"/>
      <c r="S1840" s="299" t="s">
        <v>809</v>
      </c>
      <c r="T1840" s="299" t="s">
        <v>809</v>
      </c>
      <c r="U1840" s="299" t="s">
        <v>832</v>
      </c>
      <c r="V1840" s="283" t="s">
        <v>809</v>
      </c>
      <c r="W1840" s="284" t="s">
        <v>809</v>
      </c>
      <c r="X1840" s="284" t="s">
        <v>809</v>
      </c>
      <c r="Y1840" s="257"/>
    </row>
    <row r="1841" spans="1:25" ht="12.75" customHeight="1" x14ac:dyDescent="0.2">
      <c r="A1841" s="229" t="s">
        <v>705</v>
      </c>
      <c r="B1841" s="247"/>
      <c r="C1841" s="280">
        <v>1828</v>
      </c>
      <c r="D1841" s="249" t="s">
        <v>4482</v>
      </c>
      <c r="E1841" s="249" t="s">
        <v>4483</v>
      </c>
      <c r="F1841" s="249" t="s">
        <v>852</v>
      </c>
      <c r="G1841" s="297" t="s">
        <v>707</v>
      </c>
      <c r="H1841" s="250">
        <v>0</v>
      </c>
      <c r="I1841" s="250"/>
      <c r="J1841" s="250">
        <v>0</v>
      </c>
      <c r="K1841" s="250"/>
      <c r="L1841" s="250">
        <v>0</v>
      </c>
      <c r="M1841" s="251" t="str">
        <f t="shared" si="84"/>
        <v>NA</v>
      </c>
      <c r="N1841" s="251" t="str">
        <f t="shared" si="85"/>
        <v>NA</v>
      </c>
      <c r="O1841" s="250">
        <v>0</v>
      </c>
      <c r="P1841" s="251" t="str">
        <f t="shared" si="86"/>
        <v>NA</v>
      </c>
      <c r="Q1841" s="298" t="s">
        <v>848</v>
      </c>
      <c r="R1841" s="299" t="s">
        <v>849</v>
      </c>
      <c r="S1841" s="299" t="s">
        <v>832</v>
      </c>
      <c r="T1841" s="299" t="s">
        <v>832</v>
      </c>
      <c r="U1841" s="299" t="s">
        <v>832</v>
      </c>
      <c r="V1841" s="299" t="s">
        <v>832</v>
      </c>
      <c r="W1841" s="299" t="s">
        <v>832</v>
      </c>
      <c r="X1841" s="299" t="s">
        <v>832</v>
      </c>
      <c r="Y1841" s="257"/>
    </row>
    <row r="1842" spans="1:25" ht="12.75" customHeight="1" x14ac:dyDescent="0.2">
      <c r="A1842" s="229" t="s">
        <v>705</v>
      </c>
      <c r="B1842" s="247"/>
      <c r="C1842" s="280">
        <v>1829</v>
      </c>
      <c r="D1842" s="249" t="s">
        <v>4484</v>
      </c>
      <c r="E1842" s="249" t="s">
        <v>4485</v>
      </c>
      <c r="F1842" s="249" t="s">
        <v>1374</v>
      </c>
      <c r="G1842" s="281" t="s">
        <v>813</v>
      </c>
      <c r="H1842" s="250">
        <v>25886.940000000002</v>
      </c>
      <c r="I1842" s="250"/>
      <c r="J1842" s="250">
        <v>21396.5605</v>
      </c>
      <c r="K1842" s="250"/>
      <c r="L1842" s="250">
        <v>38246.35</v>
      </c>
      <c r="M1842" s="251">
        <f t="shared" si="84"/>
        <v>0.17346119317308273</v>
      </c>
      <c r="N1842" s="251">
        <f t="shared" si="85"/>
        <v>0.78749991149278409</v>
      </c>
      <c r="O1842" s="250">
        <v>41882.51</v>
      </c>
      <c r="P1842" s="251">
        <f t="shared" si="86"/>
        <v>9.5072078773530119E-2</v>
      </c>
      <c r="Q1842" s="251" t="s">
        <v>805</v>
      </c>
      <c r="R1842" s="258"/>
      <c r="S1842" s="258" t="s">
        <v>904</v>
      </c>
      <c r="T1842" s="258" t="s">
        <v>807</v>
      </c>
      <c r="U1842" s="282" t="s">
        <v>814</v>
      </c>
      <c r="V1842" s="285">
        <v>106</v>
      </c>
      <c r="W1842" s="286" t="s">
        <v>824</v>
      </c>
      <c r="X1842" s="286" t="s">
        <v>824</v>
      </c>
      <c r="Y1842" s="257"/>
    </row>
    <row r="1843" spans="1:25" ht="12.75" customHeight="1" x14ac:dyDescent="0.2">
      <c r="A1843" s="229" t="s">
        <v>705</v>
      </c>
      <c r="B1843" s="247"/>
      <c r="C1843" s="280">
        <v>1830</v>
      </c>
      <c r="D1843" s="249" t="s">
        <v>4486</v>
      </c>
      <c r="E1843" s="249" t="s">
        <v>4487</v>
      </c>
      <c r="F1843" s="249" t="s">
        <v>1160</v>
      </c>
      <c r="G1843" s="297" t="s">
        <v>707</v>
      </c>
      <c r="H1843" s="250">
        <v>0</v>
      </c>
      <c r="I1843" s="250"/>
      <c r="J1843" s="250">
        <v>0</v>
      </c>
      <c r="K1843" s="250"/>
      <c r="L1843" s="250">
        <v>0</v>
      </c>
      <c r="M1843" s="251" t="str">
        <f t="shared" si="84"/>
        <v>NA</v>
      </c>
      <c r="N1843" s="251" t="str">
        <f t="shared" si="85"/>
        <v>NA</v>
      </c>
      <c r="O1843" s="250">
        <v>0</v>
      </c>
      <c r="P1843" s="251" t="str">
        <f t="shared" si="86"/>
        <v>NA</v>
      </c>
      <c r="Q1843" s="298" t="s">
        <v>848</v>
      </c>
      <c r="R1843" s="299" t="s">
        <v>849</v>
      </c>
      <c r="S1843" s="258" t="s">
        <v>806</v>
      </c>
      <c r="T1843" s="299" t="s">
        <v>809</v>
      </c>
      <c r="U1843" s="299" t="s">
        <v>832</v>
      </c>
      <c r="V1843" s="299" t="s">
        <v>832</v>
      </c>
      <c r="W1843" s="299" t="s">
        <v>832</v>
      </c>
      <c r="X1843" s="299" t="s">
        <v>832</v>
      </c>
      <c r="Y1843" s="257"/>
    </row>
    <row r="1844" spans="1:25" ht="12.75" customHeight="1" x14ac:dyDescent="0.2">
      <c r="A1844" s="229" t="s">
        <v>705</v>
      </c>
      <c r="B1844" s="247"/>
      <c r="C1844" s="287">
        <v>1831</v>
      </c>
      <c r="D1844" s="324" t="s">
        <v>4488</v>
      </c>
      <c r="E1844" s="324" t="s">
        <v>4489</v>
      </c>
      <c r="F1844" s="324" t="s">
        <v>2892</v>
      </c>
      <c r="G1844" s="289" t="s">
        <v>707</v>
      </c>
      <c r="H1844" s="290">
        <v>0</v>
      </c>
      <c r="I1844" s="290"/>
      <c r="J1844" s="290">
        <v>0</v>
      </c>
      <c r="K1844" s="290"/>
      <c r="L1844" s="290">
        <v>0</v>
      </c>
      <c r="M1844" s="291" t="str">
        <f t="shared" si="84"/>
        <v>NA</v>
      </c>
      <c r="N1844" s="291" t="str">
        <f t="shared" si="85"/>
        <v>NA</v>
      </c>
      <c r="O1844" s="290">
        <v>0</v>
      </c>
      <c r="P1844" s="291" t="str">
        <f t="shared" si="86"/>
        <v>NA</v>
      </c>
      <c r="Q1844" s="291" t="s">
        <v>707</v>
      </c>
      <c r="R1844" s="292" t="s">
        <v>831</v>
      </c>
      <c r="S1844" s="293" t="s">
        <v>832</v>
      </c>
      <c r="T1844" s="293" t="s">
        <v>832</v>
      </c>
      <c r="U1844" s="293" t="s">
        <v>832</v>
      </c>
      <c r="V1844" s="294" t="s">
        <v>809</v>
      </c>
      <c r="W1844" s="295" t="s">
        <v>809</v>
      </c>
      <c r="X1844" s="295" t="s">
        <v>809</v>
      </c>
      <c r="Y1844" s="257"/>
    </row>
    <row r="1845" spans="1:25" ht="12.75" customHeight="1" x14ac:dyDescent="0.2">
      <c r="A1845" s="229" t="s">
        <v>705</v>
      </c>
      <c r="B1845" s="247"/>
      <c r="C1845" s="280">
        <v>1832</v>
      </c>
      <c r="D1845" s="249" t="s">
        <v>4490</v>
      </c>
      <c r="E1845" s="249" t="s">
        <v>4491</v>
      </c>
      <c r="F1845" s="249" t="s">
        <v>1064</v>
      </c>
      <c r="G1845" s="281" t="s">
        <v>813</v>
      </c>
      <c r="H1845" s="250">
        <v>109118.42000000001</v>
      </c>
      <c r="I1845" s="250"/>
      <c r="J1845" s="250">
        <v>97590.791899999997</v>
      </c>
      <c r="K1845" s="250"/>
      <c r="L1845" s="250">
        <v>102601.44</v>
      </c>
      <c r="M1845" s="251">
        <f t="shared" si="84"/>
        <v>0.10564328277480571</v>
      </c>
      <c r="N1845" s="251">
        <f t="shared" si="85"/>
        <v>5.134345159463765E-2</v>
      </c>
      <c r="O1845" s="250">
        <v>107102.36000000002</v>
      </c>
      <c r="P1845" s="251">
        <f t="shared" si="86"/>
        <v>4.3868000293173399E-2</v>
      </c>
      <c r="Q1845" s="251" t="s">
        <v>805</v>
      </c>
      <c r="R1845" s="258"/>
      <c r="S1845" s="258" t="s">
        <v>806</v>
      </c>
      <c r="T1845" s="258" t="s">
        <v>807</v>
      </c>
      <c r="U1845" s="282" t="s">
        <v>814</v>
      </c>
      <c r="V1845" s="285">
        <v>819</v>
      </c>
      <c r="W1845" s="286" t="s">
        <v>816</v>
      </c>
      <c r="X1845" s="286" t="s">
        <v>824</v>
      </c>
      <c r="Y1845" s="257"/>
    </row>
    <row r="1846" spans="1:25" ht="12.75" customHeight="1" x14ac:dyDescent="0.2">
      <c r="A1846" s="229" t="s">
        <v>705</v>
      </c>
      <c r="B1846" s="247"/>
      <c r="C1846" s="280">
        <v>1833</v>
      </c>
      <c r="D1846" s="249" t="s">
        <v>4492</v>
      </c>
      <c r="E1846" s="249" t="s">
        <v>4493</v>
      </c>
      <c r="F1846" s="249" t="s">
        <v>822</v>
      </c>
      <c r="G1846" s="281" t="s">
        <v>813</v>
      </c>
      <c r="H1846" s="250">
        <v>209799.85</v>
      </c>
      <c r="I1846" s="250"/>
      <c r="J1846" s="250">
        <v>1137.0806</v>
      </c>
      <c r="K1846" s="250"/>
      <c r="L1846" s="250">
        <v>1187.03</v>
      </c>
      <c r="M1846" s="251">
        <f t="shared" si="84"/>
        <v>0.99458016485712464</v>
      </c>
      <c r="N1846" s="251">
        <f t="shared" si="85"/>
        <v>4.3927756748290289E-2</v>
      </c>
      <c r="O1846" s="250">
        <v>1222.8</v>
      </c>
      <c r="P1846" s="251">
        <f t="shared" si="86"/>
        <v>3.013403199582149E-2</v>
      </c>
      <c r="Q1846" s="251" t="s">
        <v>805</v>
      </c>
      <c r="R1846" s="258"/>
      <c r="S1846" s="258" t="s">
        <v>925</v>
      </c>
      <c r="T1846" s="258" t="s">
        <v>908</v>
      </c>
      <c r="U1846" s="282" t="s">
        <v>823</v>
      </c>
      <c r="V1846" s="285">
        <v>1439</v>
      </c>
      <c r="W1846" s="286" t="s">
        <v>815</v>
      </c>
      <c r="X1846" s="286" t="s">
        <v>816</v>
      </c>
      <c r="Y1846" s="257"/>
    </row>
    <row r="1847" spans="1:25" ht="12.75" customHeight="1" x14ac:dyDescent="0.2">
      <c r="A1847" s="229" t="s">
        <v>705</v>
      </c>
      <c r="B1847" s="247"/>
      <c r="C1847" s="280">
        <v>1834</v>
      </c>
      <c r="D1847" s="249" t="s">
        <v>4494</v>
      </c>
      <c r="E1847" s="249" t="s">
        <v>4495</v>
      </c>
      <c r="F1847" s="249" t="s">
        <v>827</v>
      </c>
      <c r="G1847" s="281"/>
      <c r="H1847" s="250">
        <v>23009.59</v>
      </c>
      <c r="I1847" s="250"/>
      <c r="J1847" s="250">
        <v>22041.894</v>
      </c>
      <c r="K1847" s="250"/>
      <c r="L1847" s="250">
        <v>26868.42</v>
      </c>
      <c r="M1847" s="251">
        <f t="shared" si="84"/>
        <v>4.2056203522096651E-2</v>
      </c>
      <c r="N1847" s="251">
        <f t="shared" si="85"/>
        <v>0.21897056577805873</v>
      </c>
      <c r="O1847" s="250">
        <v>27641.730000000003</v>
      </c>
      <c r="P1847" s="251">
        <f t="shared" si="86"/>
        <v>2.8781372332277261E-2</v>
      </c>
      <c r="Q1847" s="251" t="s">
        <v>805</v>
      </c>
      <c r="R1847" s="258"/>
      <c r="S1847" s="258" t="s">
        <v>806</v>
      </c>
      <c r="T1847" s="258" t="s">
        <v>807</v>
      </c>
      <c r="U1847" s="282" t="s">
        <v>932</v>
      </c>
      <c r="V1847" s="285">
        <v>2053</v>
      </c>
      <c r="W1847" s="286" t="s">
        <v>874</v>
      </c>
      <c r="X1847" s="286" t="s">
        <v>815</v>
      </c>
      <c r="Y1847" s="257"/>
    </row>
    <row r="1848" spans="1:25" ht="12.75" customHeight="1" x14ac:dyDescent="0.2">
      <c r="A1848" s="229" t="s">
        <v>705</v>
      </c>
      <c r="B1848" s="247"/>
      <c r="C1848" s="280">
        <v>1835</v>
      </c>
      <c r="D1848" s="249" t="s">
        <v>4496</v>
      </c>
      <c r="E1848" s="249" t="s">
        <v>4497</v>
      </c>
      <c r="F1848" s="249" t="s">
        <v>866</v>
      </c>
      <c r="G1848" s="281" t="s">
        <v>813</v>
      </c>
      <c r="H1848" s="250">
        <v>65409.47</v>
      </c>
      <c r="I1848" s="250"/>
      <c r="J1848" s="250">
        <v>62658.6008</v>
      </c>
      <c r="K1848" s="250"/>
      <c r="L1848" s="250">
        <v>51942.630000000005</v>
      </c>
      <c r="M1848" s="251">
        <f t="shared" si="84"/>
        <v>4.2056130404358891E-2</v>
      </c>
      <c r="N1848" s="251">
        <f t="shared" si="85"/>
        <v>0.17102154633494457</v>
      </c>
      <c r="O1848" s="250">
        <v>54424.71</v>
      </c>
      <c r="P1848" s="251">
        <f t="shared" si="86"/>
        <v>4.7785027442776663E-2</v>
      </c>
      <c r="Q1848" s="251" t="s">
        <v>805</v>
      </c>
      <c r="R1848" s="258"/>
      <c r="S1848" s="258" t="s">
        <v>806</v>
      </c>
      <c r="T1848" s="258" t="s">
        <v>807</v>
      </c>
      <c r="U1848" s="282" t="s">
        <v>823</v>
      </c>
      <c r="V1848" s="285">
        <v>824</v>
      </c>
      <c r="W1848" s="286" t="s">
        <v>824</v>
      </c>
      <c r="X1848" s="286" t="s">
        <v>824</v>
      </c>
      <c r="Y1848" s="257"/>
    </row>
    <row r="1849" spans="1:25" ht="12.75" customHeight="1" x14ac:dyDescent="0.2">
      <c r="A1849" s="229" t="s">
        <v>705</v>
      </c>
      <c r="B1849" s="247"/>
      <c r="C1849" s="280">
        <v>1836</v>
      </c>
      <c r="D1849" s="249" t="s">
        <v>4498</v>
      </c>
      <c r="E1849" s="249" t="s">
        <v>4497</v>
      </c>
      <c r="F1849" s="249" t="s">
        <v>943</v>
      </c>
      <c r="G1849" s="297" t="s">
        <v>707</v>
      </c>
      <c r="H1849" s="250">
        <v>0</v>
      </c>
      <c r="I1849" s="250"/>
      <c r="J1849" s="250">
        <v>0</v>
      </c>
      <c r="K1849" s="250"/>
      <c r="L1849" s="250">
        <v>0</v>
      </c>
      <c r="M1849" s="251" t="str">
        <f t="shared" si="84"/>
        <v>NA</v>
      </c>
      <c r="N1849" s="251" t="str">
        <f t="shared" si="85"/>
        <v>NA</v>
      </c>
      <c r="O1849" s="250">
        <v>0</v>
      </c>
      <c r="P1849" s="251" t="str">
        <f t="shared" si="86"/>
        <v>NA</v>
      </c>
      <c r="Q1849" s="298" t="s">
        <v>848</v>
      </c>
      <c r="R1849" s="299" t="s">
        <v>849</v>
      </c>
      <c r="S1849" s="299" t="s">
        <v>832</v>
      </c>
      <c r="T1849" s="299" t="s">
        <v>832</v>
      </c>
      <c r="U1849" s="299" t="s">
        <v>832</v>
      </c>
      <c r="V1849" s="299" t="s">
        <v>832</v>
      </c>
      <c r="W1849" s="299" t="s">
        <v>832</v>
      </c>
      <c r="X1849" s="299" t="s">
        <v>832</v>
      </c>
      <c r="Y1849" s="257"/>
    </row>
    <row r="1850" spans="1:25" ht="12.75" customHeight="1" x14ac:dyDescent="0.2">
      <c r="A1850" s="229" t="s">
        <v>705</v>
      </c>
      <c r="B1850" s="247"/>
      <c r="C1850" s="280">
        <v>1837</v>
      </c>
      <c r="D1850" s="249" t="s">
        <v>4499</v>
      </c>
      <c r="E1850" s="249" t="s">
        <v>4500</v>
      </c>
      <c r="F1850" s="249" t="s">
        <v>877</v>
      </c>
      <c r="G1850" s="281" t="s">
        <v>813</v>
      </c>
      <c r="H1850" s="250">
        <v>57545.369999999995</v>
      </c>
      <c r="I1850" s="250"/>
      <c r="J1850" s="250">
        <v>37637.582299999995</v>
      </c>
      <c r="K1850" s="250"/>
      <c r="L1850" s="250">
        <v>38143.900000000009</v>
      </c>
      <c r="M1850" s="251">
        <f t="shared" si="84"/>
        <v>0.34594942564449588</v>
      </c>
      <c r="N1850" s="251">
        <f t="shared" si="85"/>
        <v>1.3452450159106373E-2</v>
      </c>
      <c r="O1850" s="250">
        <v>39942.18</v>
      </c>
      <c r="P1850" s="251">
        <f t="shared" si="86"/>
        <v>4.7144628630003516E-2</v>
      </c>
      <c r="Q1850" s="251" t="s">
        <v>805</v>
      </c>
      <c r="R1850" s="258"/>
      <c r="S1850" s="258" t="s">
        <v>904</v>
      </c>
      <c r="T1850" s="258" t="s">
        <v>807</v>
      </c>
      <c r="U1850" s="282" t="s">
        <v>823</v>
      </c>
      <c r="V1850" s="285">
        <v>808</v>
      </c>
      <c r="W1850" s="286" t="s">
        <v>874</v>
      </c>
      <c r="X1850" s="286" t="s">
        <v>816</v>
      </c>
      <c r="Y1850" s="257"/>
    </row>
    <row r="1851" spans="1:25" ht="12.75" customHeight="1" x14ac:dyDescent="0.2">
      <c r="A1851" s="229" t="s">
        <v>705</v>
      </c>
      <c r="B1851" s="247"/>
      <c r="C1851" s="280">
        <v>1838</v>
      </c>
      <c r="D1851" s="249" t="s">
        <v>4501</v>
      </c>
      <c r="E1851" s="249" t="s">
        <v>4502</v>
      </c>
      <c r="F1851" s="249" t="s">
        <v>852</v>
      </c>
      <c r="G1851" s="297" t="s">
        <v>707</v>
      </c>
      <c r="H1851" s="250">
        <v>0</v>
      </c>
      <c r="I1851" s="250"/>
      <c r="J1851" s="250">
        <v>0</v>
      </c>
      <c r="K1851" s="250"/>
      <c r="L1851" s="250">
        <v>0</v>
      </c>
      <c r="M1851" s="251" t="str">
        <f t="shared" si="84"/>
        <v>NA</v>
      </c>
      <c r="N1851" s="251" t="str">
        <f t="shared" si="85"/>
        <v>NA</v>
      </c>
      <c r="O1851" s="250">
        <v>0</v>
      </c>
      <c r="P1851" s="251" t="str">
        <f t="shared" si="86"/>
        <v>NA</v>
      </c>
      <c r="Q1851" s="298" t="s">
        <v>848</v>
      </c>
      <c r="R1851" s="299" t="s">
        <v>849</v>
      </c>
      <c r="S1851" s="299" t="s">
        <v>832</v>
      </c>
      <c r="T1851" s="299" t="s">
        <v>832</v>
      </c>
      <c r="U1851" s="299" t="s">
        <v>832</v>
      </c>
      <c r="V1851" s="299" t="s">
        <v>832</v>
      </c>
      <c r="W1851" s="299" t="s">
        <v>832</v>
      </c>
      <c r="X1851" s="299" t="s">
        <v>832</v>
      </c>
      <c r="Y1851" s="257"/>
    </row>
    <row r="1852" spans="1:25" ht="12.75" customHeight="1" x14ac:dyDescent="0.2">
      <c r="A1852" s="229" t="s">
        <v>705</v>
      </c>
      <c r="B1852" s="247"/>
      <c r="C1852" s="280">
        <v>1839</v>
      </c>
      <c r="D1852" s="249" t="s">
        <v>4503</v>
      </c>
      <c r="E1852" s="249" t="s">
        <v>4504</v>
      </c>
      <c r="F1852" s="249" t="s">
        <v>997</v>
      </c>
      <c r="G1852" s="281" t="s">
        <v>804</v>
      </c>
      <c r="H1852" s="250">
        <v>145439.09</v>
      </c>
      <c r="I1852" s="250"/>
      <c r="J1852" s="250">
        <v>139322.48910000001</v>
      </c>
      <c r="K1852" s="250"/>
      <c r="L1852" s="250">
        <v>286459.5</v>
      </c>
      <c r="M1852" s="251">
        <f t="shared" si="84"/>
        <v>4.2056099910966101E-2</v>
      </c>
      <c r="N1852" s="251">
        <f t="shared" si="85"/>
        <v>1.0560894500986919</v>
      </c>
      <c r="O1852" s="250">
        <v>307756.68</v>
      </c>
      <c r="P1852" s="251">
        <f t="shared" si="86"/>
        <v>7.4346216480863758E-2</v>
      </c>
      <c r="Q1852" s="251" t="s">
        <v>805</v>
      </c>
      <c r="R1852" s="258"/>
      <c r="S1852" s="258" t="s">
        <v>806</v>
      </c>
      <c r="T1852" s="258" t="s">
        <v>807</v>
      </c>
      <c r="U1852" s="282" t="s">
        <v>808</v>
      </c>
      <c r="V1852" s="283" t="s">
        <v>809</v>
      </c>
      <c r="W1852" s="284" t="s">
        <v>809</v>
      </c>
      <c r="X1852" s="284" t="s">
        <v>809</v>
      </c>
      <c r="Y1852" s="257"/>
    </row>
    <row r="1853" spans="1:25" ht="12.75" customHeight="1" x14ac:dyDescent="0.2">
      <c r="A1853" s="229" t="s">
        <v>705</v>
      </c>
      <c r="B1853" s="247"/>
      <c r="C1853" s="280">
        <v>1840</v>
      </c>
      <c r="D1853" s="249" t="s">
        <v>4505</v>
      </c>
      <c r="E1853" s="249" t="s">
        <v>4506</v>
      </c>
      <c r="F1853" s="249" t="s">
        <v>1170</v>
      </c>
      <c r="G1853" s="281" t="s">
        <v>804</v>
      </c>
      <c r="H1853" s="250">
        <v>13147.009999999998</v>
      </c>
      <c r="I1853" s="250"/>
      <c r="J1853" s="250">
        <v>12594.1018</v>
      </c>
      <c r="K1853" s="250"/>
      <c r="L1853" s="250">
        <v>31056.16</v>
      </c>
      <c r="M1853" s="251">
        <f t="shared" si="84"/>
        <v>4.205581345111916E-2</v>
      </c>
      <c r="N1853" s="251">
        <f t="shared" si="85"/>
        <v>1.4659289319068389</v>
      </c>
      <c r="O1853" s="250">
        <v>32471.9</v>
      </c>
      <c r="P1853" s="251">
        <f t="shared" si="86"/>
        <v>4.558644726199252E-2</v>
      </c>
      <c r="Q1853" s="251" t="s">
        <v>805</v>
      </c>
      <c r="R1853" s="258"/>
      <c r="S1853" s="258" t="s">
        <v>806</v>
      </c>
      <c r="T1853" s="299" t="s">
        <v>809</v>
      </c>
      <c r="U1853" s="282" t="s">
        <v>1103</v>
      </c>
      <c r="V1853" s="285">
        <v>819</v>
      </c>
      <c r="W1853" s="286" t="s">
        <v>824</v>
      </c>
      <c r="X1853" s="286" t="s">
        <v>824</v>
      </c>
      <c r="Y1853" s="257"/>
    </row>
    <row r="1854" spans="1:25" ht="12.75" customHeight="1" x14ac:dyDescent="0.2">
      <c r="A1854" s="229" t="s">
        <v>705</v>
      </c>
      <c r="B1854" s="247"/>
      <c r="C1854" s="287">
        <v>1841</v>
      </c>
      <c r="D1854" s="324" t="s">
        <v>4507</v>
      </c>
      <c r="E1854" s="324" t="s">
        <v>4508</v>
      </c>
      <c r="F1854" s="324" t="s">
        <v>1227</v>
      </c>
      <c r="G1854" s="289" t="s">
        <v>707</v>
      </c>
      <c r="H1854" s="290">
        <v>0</v>
      </c>
      <c r="I1854" s="290"/>
      <c r="J1854" s="290">
        <v>0</v>
      </c>
      <c r="K1854" s="290"/>
      <c r="L1854" s="290">
        <v>0</v>
      </c>
      <c r="M1854" s="291" t="str">
        <f t="shared" si="84"/>
        <v>NA</v>
      </c>
      <c r="N1854" s="291" t="str">
        <f t="shared" si="85"/>
        <v>NA</v>
      </c>
      <c r="O1854" s="290">
        <v>0</v>
      </c>
      <c r="P1854" s="291" t="str">
        <f t="shared" si="86"/>
        <v>NA</v>
      </c>
      <c r="Q1854" s="291" t="s">
        <v>707</v>
      </c>
      <c r="R1854" s="292" t="s">
        <v>831</v>
      </c>
      <c r="S1854" s="293" t="s">
        <v>832</v>
      </c>
      <c r="T1854" s="293" t="s">
        <v>832</v>
      </c>
      <c r="U1854" s="293" t="s">
        <v>832</v>
      </c>
      <c r="V1854" s="294" t="s">
        <v>809</v>
      </c>
      <c r="W1854" s="295" t="s">
        <v>809</v>
      </c>
      <c r="X1854" s="295" t="s">
        <v>809</v>
      </c>
      <c r="Y1854" s="257"/>
    </row>
    <row r="1855" spans="1:25" ht="12.75" customHeight="1" x14ac:dyDescent="0.2">
      <c r="A1855" s="229" t="s">
        <v>705</v>
      </c>
      <c r="B1855" s="247"/>
      <c r="C1855" s="280">
        <v>1842</v>
      </c>
      <c r="D1855" s="249" t="s">
        <v>4509</v>
      </c>
      <c r="E1855" s="249" t="s">
        <v>4510</v>
      </c>
      <c r="F1855" s="249" t="s">
        <v>1002</v>
      </c>
      <c r="G1855" s="297" t="s">
        <v>707</v>
      </c>
      <c r="H1855" s="250">
        <v>0</v>
      </c>
      <c r="I1855" s="250"/>
      <c r="J1855" s="250">
        <v>0</v>
      </c>
      <c r="K1855" s="250"/>
      <c r="L1855" s="250">
        <v>0</v>
      </c>
      <c r="M1855" s="251" t="str">
        <f t="shared" si="84"/>
        <v>NA</v>
      </c>
      <c r="N1855" s="251" t="str">
        <f t="shared" si="85"/>
        <v>NA</v>
      </c>
      <c r="O1855" s="250">
        <v>0</v>
      </c>
      <c r="P1855" s="251" t="str">
        <f t="shared" si="86"/>
        <v>NA</v>
      </c>
      <c r="Q1855" s="298" t="s">
        <v>848</v>
      </c>
      <c r="R1855" s="299" t="s">
        <v>849</v>
      </c>
      <c r="S1855" s="299" t="s">
        <v>832</v>
      </c>
      <c r="T1855" s="299" t="s">
        <v>832</v>
      </c>
      <c r="U1855" s="299" t="s">
        <v>832</v>
      </c>
      <c r="V1855" s="299" t="s">
        <v>832</v>
      </c>
      <c r="W1855" s="299" t="s">
        <v>832</v>
      </c>
      <c r="X1855" s="299" t="s">
        <v>832</v>
      </c>
      <c r="Y1855" s="257"/>
    </row>
    <row r="1856" spans="1:25" ht="12.75" customHeight="1" x14ac:dyDescent="0.2">
      <c r="A1856" s="229" t="s">
        <v>705</v>
      </c>
      <c r="B1856" s="247"/>
      <c r="C1856" s="280">
        <v>1843</v>
      </c>
      <c r="D1856" s="249" t="s">
        <v>4511</v>
      </c>
      <c r="E1856" s="249" t="s">
        <v>4512</v>
      </c>
      <c r="F1856" s="249" t="s">
        <v>877</v>
      </c>
      <c r="G1856" s="281"/>
      <c r="H1856" s="250">
        <v>26021.160000000003</v>
      </c>
      <c r="I1856" s="250"/>
      <c r="J1856" s="250">
        <v>24816.103300000002</v>
      </c>
      <c r="K1856" s="250"/>
      <c r="L1856" s="250">
        <v>27978.52</v>
      </c>
      <c r="M1856" s="251">
        <f t="shared" si="84"/>
        <v>4.6310644875170857E-2</v>
      </c>
      <c r="N1856" s="251">
        <f t="shared" si="85"/>
        <v>0.12743405609534184</v>
      </c>
      <c r="O1856" s="250">
        <v>29119.1</v>
      </c>
      <c r="P1856" s="251">
        <f t="shared" si="86"/>
        <v>4.0766273555570422E-2</v>
      </c>
      <c r="Q1856" s="251" t="s">
        <v>805</v>
      </c>
      <c r="R1856" s="258"/>
      <c r="S1856" s="258" t="s">
        <v>806</v>
      </c>
      <c r="T1856" s="258" t="s">
        <v>807</v>
      </c>
      <c r="U1856" s="282" t="s">
        <v>932</v>
      </c>
      <c r="V1856" s="285">
        <v>2057</v>
      </c>
      <c r="W1856" s="286" t="s">
        <v>824</v>
      </c>
      <c r="X1856" s="286" t="s">
        <v>824</v>
      </c>
      <c r="Y1856" s="257"/>
    </row>
    <row r="1857" spans="1:25" ht="12.75" customHeight="1" x14ac:dyDescent="0.2">
      <c r="A1857" s="229" t="s">
        <v>705</v>
      </c>
      <c r="B1857" s="247"/>
      <c r="C1857" s="280">
        <v>1844</v>
      </c>
      <c r="D1857" s="249" t="s">
        <v>4513</v>
      </c>
      <c r="E1857" s="249" t="s">
        <v>4514</v>
      </c>
      <c r="F1857" s="249" t="s">
        <v>886</v>
      </c>
      <c r="G1857" s="281" t="s">
        <v>813</v>
      </c>
      <c r="H1857" s="250">
        <v>48418.659999999996</v>
      </c>
      <c r="I1857" s="250"/>
      <c r="J1857" s="250">
        <v>46382.361499999999</v>
      </c>
      <c r="K1857" s="250"/>
      <c r="L1857" s="250">
        <v>51616.04</v>
      </c>
      <c r="M1857" s="251">
        <f t="shared" si="84"/>
        <v>4.2056068879229566E-2</v>
      </c>
      <c r="N1857" s="251">
        <f t="shared" si="85"/>
        <v>0.11283768938759192</v>
      </c>
      <c r="O1857" s="250">
        <v>52069.130000000005</v>
      </c>
      <c r="P1857" s="251">
        <f t="shared" si="86"/>
        <v>8.7780852618682837E-3</v>
      </c>
      <c r="Q1857" s="251" t="s">
        <v>805</v>
      </c>
      <c r="R1857" s="258"/>
      <c r="S1857" s="258" t="s">
        <v>806</v>
      </c>
      <c r="T1857" s="258" t="s">
        <v>807</v>
      </c>
      <c r="U1857" s="282" t="s">
        <v>814</v>
      </c>
      <c r="V1857" s="283" t="s">
        <v>809</v>
      </c>
      <c r="W1857" s="284" t="s">
        <v>809</v>
      </c>
      <c r="X1857" s="284" t="s">
        <v>809</v>
      </c>
      <c r="Y1857" s="257"/>
    </row>
    <row r="1858" spans="1:25" ht="12.75" customHeight="1" x14ac:dyDescent="0.2">
      <c r="A1858" s="229" t="s">
        <v>705</v>
      </c>
      <c r="B1858" s="247"/>
      <c r="C1858" s="280">
        <v>1845</v>
      </c>
      <c r="D1858" s="249" t="s">
        <v>4515</v>
      </c>
      <c r="E1858" s="249" t="s">
        <v>4516</v>
      </c>
      <c r="F1858" s="249" t="s">
        <v>858</v>
      </c>
      <c r="G1858" s="281" t="s">
        <v>813</v>
      </c>
      <c r="H1858" s="250">
        <v>106273.04000000001</v>
      </c>
      <c r="I1858" s="250"/>
      <c r="J1858" s="250">
        <v>79475.052100000001</v>
      </c>
      <c r="K1858" s="250"/>
      <c r="L1858" s="250">
        <v>61413.539999999994</v>
      </c>
      <c r="M1858" s="251">
        <f t="shared" si="84"/>
        <v>0.25216167618805302</v>
      </c>
      <c r="N1858" s="251">
        <f t="shared" si="85"/>
        <v>0.22726014796786786</v>
      </c>
      <c r="O1858" s="250">
        <v>62966.85</v>
      </c>
      <c r="P1858" s="251">
        <f t="shared" si="86"/>
        <v>2.5292630908428419E-2</v>
      </c>
      <c r="Q1858" s="251" t="s">
        <v>805</v>
      </c>
      <c r="R1858" s="258"/>
      <c r="S1858" s="258" t="s">
        <v>806</v>
      </c>
      <c r="T1858" s="258" t="s">
        <v>807</v>
      </c>
      <c r="U1858" s="282" t="s">
        <v>823</v>
      </c>
      <c r="V1858" s="285">
        <v>819</v>
      </c>
      <c r="W1858" s="286" t="s">
        <v>816</v>
      </c>
      <c r="X1858" s="286" t="s">
        <v>816</v>
      </c>
      <c r="Y1858" s="257"/>
    </row>
    <row r="1859" spans="1:25" ht="12.75" customHeight="1" x14ac:dyDescent="0.2">
      <c r="A1859" s="229" t="s">
        <v>705</v>
      </c>
      <c r="B1859" s="247"/>
      <c r="C1859" s="280">
        <v>1846</v>
      </c>
      <c r="D1859" s="249" t="s">
        <v>4517</v>
      </c>
      <c r="E1859" s="249" t="s">
        <v>4518</v>
      </c>
      <c r="F1859" s="249" t="s">
        <v>877</v>
      </c>
      <c r="G1859" s="281" t="s">
        <v>813</v>
      </c>
      <c r="H1859" s="250">
        <v>38201.5</v>
      </c>
      <c r="I1859" s="250"/>
      <c r="J1859" s="250">
        <v>60051.172000000006</v>
      </c>
      <c r="K1859" s="250"/>
      <c r="L1859" s="250">
        <v>42834.21</v>
      </c>
      <c r="M1859" s="251">
        <f t="shared" si="84"/>
        <v>0.57195848330562948</v>
      </c>
      <c r="N1859" s="251">
        <f t="shared" si="85"/>
        <v>0.28670484566063098</v>
      </c>
      <c r="O1859" s="250">
        <v>44664.45</v>
      </c>
      <c r="P1859" s="251">
        <f t="shared" si="86"/>
        <v>4.2728464001086937E-2</v>
      </c>
      <c r="Q1859" s="251" t="s">
        <v>805</v>
      </c>
      <c r="R1859" s="258"/>
      <c r="S1859" s="258" t="s">
        <v>806</v>
      </c>
      <c r="T1859" s="258" t="s">
        <v>807</v>
      </c>
      <c r="U1859" s="282" t="s">
        <v>823</v>
      </c>
      <c r="V1859" s="285">
        <v>826</v>
      </c>
      <c r="W1859" s="286" t="s">
        <v>824</v>
      </c>
      <c r="X1859" s="286" t="s">
        <v>824</v>
      </c>
      <c r="Y1859" s="257"/>
    </row>
    <row r="1860" spans="1:25" ht="12.75" customHeight="1" x14ac:dyDescent="0.2">
      <c r="A1860" s="229" t="s">
        <v>705</v>
      </c>
      <c r="B1860" s="247"/>
      <c r="C1860" s="280">
        <v>1847</v>
      </c>
      <c r="D1860" s="249" t="s">
        <v>4519</v>
      </c>
      <c r="E1860" s="249" t="s">
        <v>4520</v>
      </c>
      <c r="F1860" s="249" t="s">
        <v>2512</v>
      </c>
      <c r="G1860" s="297" t="s">
        <v>707</v>
      </c>
      <c r="H1860" s="250">
        <v>0</v>
      </c>
      <c r="I1860" s="250"/>
      <c r="J1860" s="250">
        <v>0</v>
      </c>
      <c r="K1860" s="250"/>
      <c r="L1860" s="250">
        <v>0</v>
      </c>
      <c r="M1860" s="251" t="str">
        <f t="shared" si="84"/>
        <v>NA</v>
      </c>
      <c r="N1860" s="251" t="str">
        <f t="shared" si="85"/>
        <v>NA</v>
      </c>
      <c r="O1860" s="250">
        <v>0</v>
      </c>
      <c r="P1860" s="251" t="str">
        <f t="shared" si="86"/>
        <v>NA</v>
      </c>
      <c r="Q1860" s="298" t="s">
        <v>848</v>
      </c>
      <c r="R1860" s="299" t="s">
        <v>849</v>
      </c>
      <c r="S1860" s="299" t="s">
        <v>832</v>
      </c>
      <c r="T1860" s="299" t="s">
        <v>832</v>
      </c>
      <c r="U1860" s="299" t="s">
        <v>832</v>
      </c>
      <c r="V1860" s="299" t="s">
        <v>832</v>
      </c>
      <c r="W1860" s="299" t="s">
        <v>832</v>
      </c>
      <c r="X1860" s="299" t="s">
        <v>832</v>
      </c>
      <c r="Y1860" s="257"/>
    </row>
    <row r="1861" spans="1:25" ht="12.75" customHeight="1" x14ac:dyDescent="0.2">
      <c r="A1861" s="229" t="s">
        <v>705</v>
      </c>
      <c r="B1861" s="247"/>
      <c r="C1861" s="280">
        <v>1848</v>
      </c>
      <c r="D1861" s="249" t="s">
        <v>4521</v>
      </c>
      <c r="E1861" s="249" t="s">
        <v>4522</v>
      </c>
      <c r="F1861" s="249" t="s">
        <v>940</v>
      </c>
      <c r="G1861" s="281" t="s">
        <v>804</v>
      </c>
      <c r="H1861" s="250">
        <v>788639.61</v>
      </c>
      <c r="I1861" s="250"/>
      <c r="J1861" s="250">
        <v>808945.34440000006</v>
      </c>
      <c r="K1861" s="250"/>
      <c r="L1861" s="250">
        <v>826921.55999999971</v>
      </c>
      <c r="M1861" s="251">
        <f t="shared" si="84"/>
        <v>2.5747799302142677E-2</v>
      </c>
      <c r="N1861" s="251">
        <f t="shared" si="85"/>
        <v>2.2221792515948923E-2</v>
      </c>
      <c r="O1861" s="250">
        <v>912386.92000000016</v>
      </c>
      <c r="P1861" s="251">
        <f t="shared" si="86"/>
        <v>0.10335364819850686</v>
      </c>
      <c r="Q1861" s="251" t="s">
        <v>805</v>
      </c>
      <c r="R1861" s="258"/>
      <c r="S1861" s="258" t="s">
        <v>908</v>
      </c>
      <c r="T1861" s="258" t="s">
        <v>908</v>
      </c>
      <c r="U1861" s="282" t="s">
        <v>1103</v>
      </c>
      <c r="V1861" s="285">
        <v>824</v>
      </c>
      <c r="W1861" s="286" t="s">
        <v>816</v>
      </c>
      <c r="X1861" s="286" t="s">
        <v>816</v>
      </c>
      <c r="Y1861" s="257"/>
    </row>
    <row r="1862" spans="1:25" ht="12.75" customHeight="1" x14ac:dyDescent="0.2">
      <c r="A1862" s="229" t="s">
        <v>705</v>
      </c>
      <c r="B1862" s="247"/>
      <c r="C1862" s="280">
        <v>1849</v>
      </c>
      <c r="D1862" s="249" t="s">
        <v>4523</v>
      </c>
      <c r="E1862" s="249" t="s">
        <v>4524</v>
      </c>
      <c r="F1862" s="249" t="s">
        <v>1021</v>
      </c>
      <c r="G1862" s="281" t="s">
        <v>813</v>
      </c>
      <c r="H1862" s="250">
        <v>256179.28</v>
      </c>
      <c r="I1862" s="250"/>
      <c r="J1862" s="250">
        <v>245405.34720000002</v>
      </c>
      <c r="K1862" s="250"/>
      <c r="L1862" s="250">
        <v>276493.39</v>
      </c>
      <c r="M1862" s="251">
        <f t="shared" si="84"/>
        <v>4.2056222501679216E-2</v>
      </c>
      <c r="N1862" s="251">
        <f t="shared" si="85"/>
        <v>0.12668038066287088</v>
      </c>
      <c r="O1862" s="250">
        <v>286815.17</v>
      </c>
      <c r="P1862" s="251">
        <f t="shared" si="86"/>
        <v>3.7331019016403864E-2</v>
      </c>
      <c r="Q1862" s="251" t="s">
        <v>805</v>
      </c>
      <c r="R1862" s="258"/>
      <c r="S1862" s="258" t="s">
        <v>806</v>
      </c>
      <c r="T1862" s="299" t="s">
        <v>809</v>
      </c>
      <c r="U1862" s="282" t="s">
        <v>823</v>
      </c>
      <c r="V1862" s="285">
        <v>824</v>
      </c>
      <c r="W1862" s="286" t="s">
        <v>874</v>
      </c>
      <c r="X1862" s="286" t="s">
        <v>816</v>
      </c>
      <c r="Y1862" s="257"/>
    </row>
    <row r="1863" spans="1:25" ht="12.75" customHeight="1" x14ac:dyDescent="0.2">
      <c r="A1863" s="229" t="s">
        <v>705</v>
      </c>
      <c r="B1863" s="247"/>
      <c r="C1863" s="280">
        <v>1850</v>
      </c>
      <c r="D1863" s="249" t="s">
        <v>4525</v>
      </c>
      <c r="E1863" s="249" t="s">
        <v>4526</v>
      </c>
      <c r="F1863" s="249" t="s">
        <v>877</v>
      </c>
      <c r="G1863" s="281" t="s">
        <v>813</v>
      </c>
      <c r="H1863" s="250">
        <v>32930.39</v>
      </c>
      <c r="I1863" s="250"/>
      <c r="J1863" s="250">
        <v>69832.282099999997</v>
      </c>
      <c r="K1863" s="250"/>
      <c r="L1863" s="250">
        <v>36868.54</v>
      </c>
      <c r="M1863" s="251">
        <f t="shared" si="84"/>
        <v>1.1206029476116135</v>
      </c>
      <c r="N1863" s="251">
        <f t="shared" si="85"/>
        <v>0.47204159893837977</v>
      </c>
      <c r="O1863" s="250">
        <v>38642.75</v>
      </c>
      <c r="P1863" s="251">
        <f t="shared" si="86"/>
        <v>4.8122599918521296E-2</v>
      </c>
      <c r="Q1863" s="251" t="s">
        <v>805</v>
      </c>
      <c r="R1863" s="258"/>
      <c r="S1863" s="258" t="s">
        <v>806</v>
      </c>
      <c r="T1863" s="258" t="s">
        <v>807</v>
      </c>
      <c r="U1863" s="282" t="s">
        <v>823</v>
      </c>
      <c r="V1863" s="285">
        <v>826</v>
      </c>
      <c r="W1863" s="286" t="s">
        <v>824</v>
      </c>
      <c r="X1863" s="286" t="s">
        <v>824</v>
      </c>
      <c r="Y1863" s="257"/>
    </row>
    <row r="1864" spans="1:25" ht="12.75" customHeight="1" x14ac:dyDescent="0.2">
      <c r="A1864" s="229" t="s">
        <v>705</v>
      </c>
      <c r="B1864" s="247"/>
      <c r="C1864" s="280">
        <v>1851</v>
      </c>
      <c r="D1864" s="249" t="s">
        <v>4527</v>
      </c>
      <c r="E1864" s="249" t="s">
        <v>4528</v>
      </c>
      <c r="F1864" s="249" t="s">
        <v>931</v>
      </c>
      <c r="G1864" s="281" t="s">
        <v>813</v>
      </c>
      <c r="H1864" s="250">
        <v>73224.59</v>
      </c>
      <c r="I1864" s="250"/>
      <c r="J1864" s="250">
        <v>70145.063999999998</v>
      </c>
      <c r="K1864" s="250"/>
      <c r="L1864" s="250">
        <v>90396.31</v>
      </c>
      <c r="M1864" s="251">
        <f t="shared" si="84"/>
        <v>4.2055899527740588E-2</v>
      </c>
      <c r="N1864" s="251">
        <f t="shared" si="85"/>
        <v>0.28870521808918731</v>
      </c>
      <c r="O1864" s="250">
        <v>94258.830000000016</v>
      </c>
      <c r="P1864" s="251">
        <f t="shared" si="86"/>
        <v>4.2728735276915827E-2</v>
      </c>
      <c r="Q1864" s="251" t="s">
        <v>805</v>
      </c>
      <c r="R1864" s="258"/>
      <c r="S1864" s="258" t="s">
        <v>806</v>
      </c>
      <c r="T1864" s="258" t="s">
        <v>807</v>
      </c>
      <c r="U1864" s="282" t="s">
        <v>823</v>
      </c>
      <c r="V1864" s="285">
        <v>824</v>
      </c>
      <c r="W1864" s="286" t="s">
        <v>815</v>
      </c>
      <c r="X1864" s="286" t="s">
        <v>816</v>
      </c>
      <c r="Y1864" s="257"/>
    </row>
    <row r="1865" spans="1:25" ht="12.75" customHeight="1" x14ac:dyDescent="0.2">
      <c r="A1865" s="229" t="s">
        <v>705</v>
      </c>
      <c r="B1865" s="247"/>
      <c r="C1865" s="280">
        <v>1852</v>
      </c>
      <c r="D1865" s="249" t="s">
        <v>4529</v>
      </c>
      <c r="E1865" s="249" t="s">
        <v>4530</v>
      </c>
      <c r="F1865" s="249" t="s">
        <v>844</v>
      </c>
      <c r="G1865" s="281" t="s">
        <v>813</v>
      </c>
      <c r="H1865" s="250">
        <v>11318.89</v>
      </c>
      <c r="I1865" s="250"/>
      <c r="J1865" s="250">
        <v>10842.866099999999</v>
      </c>
      <c r="K1865" s="250"/>
      <c r="L1865" s="250">
        <v>21230.45</v>
      </c>
      <c r="M1865" s="251">
        <f t="shared" si="84"/>
        <v>4.2055705108893199E-2</v>
      </c>
      <c r="N1865" s="251">
        <f t="shared" si="85"/>
        <v>0.95801089898177405</v>
      </c>
      <c r="O1865" s="250">
        <v>22853.41</v>
      </c>
      <c r="P1865" s="251">
        <f t="shared" si="86"/>
        <v>7.6444917559448766E-2</v>
      </c>
      <c r="Q1865" s="251" t="s">
        <v>805</v>
      </c>
      <c r="R1865" s="258"/>
      <c r="S1865" s="258" t="s">
        <v>806</v>
      </c>
      <c r="T1865" s="258" t="s">
        <v>807</v>
      </c>
      <c r="U1865" s="282" t="s">
        <v>814</v>
      </c>
      <c r="V1865" s="283" t="s">
        <v>809</v>
      </c>
      <c r="W1865" s="284" t="s">
        <v>809</v>
      </c>
      <c r="X1865" s="284" t="s">
        <v>809</v>
      </c>
      <c r="Y1865" s="257"/>
    </row>
    <row r="1866" spans="1:25" ht="12.75" customHeight="1" x14ac:dyDescent="0.2">
      <c r="A1866" s="229" t="s">
        <v>705</v>
      </c>
      <c r="B1866" s="247"/>
      <c r="C1866" s="280">
        <v>1853</v>
      </c>
      <c r="D1866" s="249" t="s">
        <v>4531</v>
      </c>
      <c r="E1866" s="249" t="s">
        <v>4532</v>
      </c>
      <c r="F1866" s="249" t="s">
        <v>844</v>
      </c>
      <c r="G1866" s="281" t="s">
        <v>813</v>
      </c>
      <c r="H1866" s="250">
        <v>134854.07999999999</v>
      </c>
      <c r="I1866" s="250"/>
      <c r="J1866" s="250">
        <v>123161.03140000001</v>
      </c>
      <c r="K1866" s="250"/>
      <c r="L1866" s="250">
        <v>128569.62999999999</v>
      </c>
      <c r="M1866" s="251">
        <f t="shared" si="84"/>
        <v>8.6708897498688819E-2</v>
      </c>
      <c r="N1866" s="251">
        <f t="shared" si="85"/>
        <v>4.3914853087207766E-2</v>
      </c>
      <c r="O1866" s="250">
        <v>134809.06</v>
      </c>
      <c r="P1866" s="251">
        <f t="shared" si="86"/>
        <v>4.8529578874886771E-2</v>
      </c>
      <c r="Q1866" s="251" t="s">
        <v>805</v>
      </c>
      <c r="R1866" s="258"/>
      <c r="S1866" s="258" t="s">
        <v>806</v>
      </c>
      <c r="T1866" s="258" t="s">
        <v>807</v>
      </c>
      <c r="U1866" s="282" t="s">
        <v>814</v>
      </c>
      <c r="V1866" s="285">
        <v>154</v>
      </c>
      <c r="W1866" s="286" t="s">
        <v>874</v>
      </c>
      <c r="X1866" s="286" t="s">
        <v>816</v>
      </c>
      <c r="Y1866" s="257"/>
    </row>
    <row r="1867" spans="1:25" ht="12.75" customHeight="1" x14ac:dyDescent="0.2">
      <c r="A1867" s="229" t="s">
        <v>705</v>
      </c>
      <c r="B1867" s="247"/>
      <c r="C1867" s="280">
        <v>1854</v>
      </c>
      <c r="D1867" s="249" t="s">
        <v>4533</v>
      </c>
      <c r="E1867" s="249" t="s">
        <v>4532</v>
      </c>
      <c r="F1867" s="249" t="s">
        <v>803</v>
      </c>
      <c r="G1867" s="281" t="s">
        <v>804</v>
      </c>
      <c r="H1867" s="250">
        <v>80381.420000000013</v>
      </c>
      <c r="I1867" s="250"/>
      <c r="J1867" s="250">
        <v>81304.214499999987</v>
      </c>
      <c r="K1867" s="250"/>
      <c r="L1867" s="250">
        <v>65058.21</v>
      </c>
      <c r="M1867" s="251">
        <f t="shared" si="84"/>
        <v>1.1480196542932116E-2</v>
      </c>
      <c r="N1867" s="251">
        <f t="shared" si="85"/>
        <v>0.19981749531569473</v>
      </c>
      <c r="O1867" s="250">
        <v>66940.52</v>
      </c>
      <c r="P1867" s="251">
        <f t="shared" si="86"/>
        <v>2.8932705034460753E-2</v>
      </c>
      <c r="Q1867" s="251" t="s">
        <v>805</v>
      </c>
      <c r="R1867" s="258"/>
      <c r="S1867" s="258" t="s">
        <v>806</v>
      </c>
      <c r="T1867" s="258" t="s">
        <v>807</v>
      </c>
      <c r="U1867" s="282" t="s">
        <v>1103</v>
      </c>
      <c r="V1867" s="285">
        <v>824</v>
      </c>
      <c r="W1867" s="286" t="s">
        <v>874</v>
      </c>
      <c r="X1867" s="286" t="s">
        <v>816</v>
      </c>
      <c r="Y1867" s="257"/>
    </row>
    <row r="1868" spans="1:25" ht="12.75" customHeight="1" x14ac:dyDescent="0.2">
      <c r="A1868" s="229" t="s">
        <v>705</v>
      </c>
      <c r="B1868" s="247"/>
      <c r="C1868" s="280">
        <v>1855</v>
      </c>
      <c r="D1868" s="249" t="s">
        <v>4534</v>
      </c>
      <c r="E1868" s="249" t="s">
        <v>4535</v>
      </c>
      <c r="F1868" s="249" t="s">
        <v>890</v>
      </c>
      <c r="G1868" s="281"/>
      <c r="H1868" s="250">
        <v>0</v>
      </c>
      <c r="I1868" s="250"/>
      <c r="J1868" s="250">
        <v>0</v>
      </c>
      <c r="K1868" s="250"/>
      <c r="L1868" s="250">
        <v>0</v>
      </c>
      <c r="M1868" s="251" t="str">
        <f t="shared" si="84"/>
        <v>NA</v>
      </c>
      <c r="N1868" s="251" t="str">
        <f t="shared" si="85"/>
        <v>NA</v>
      </c>
      <c r="O1868" s="250">
        <v>0</v>
      </c>
      <c r="P1868" s="251" t="str">
        <f t="shared" si="86"/>
        <v>NA</v>
      </c>
      <c r="Q1868" s="251" t="s">
        <v>707</v>
      </c>
      <c r="R1868" s="258"/>
      <c r="S1868" s="299" t="s">
        <v>809</v>
      </c>
      <c r="T1868" s="299" t="s">
        <v>809</v>
      </c>
      <c r="U1868" s="299" t="s">
        <v>832</v>
      </c>
      <c r="V1868" s="283" t="s">
        <v>809</v>
      </c>
      <c r="W1868" s="284" t="s">
        <v>809</v>
      </c>
      <c r="X1868" s="284" t="s">
        <v>809</v>
      </c>
      <c r="Y1868" s="257"/>
    </row>
    <row r="1869" spans="1:25" ht="12.75" customHeight="1" x14ac:dyDescent="0.2">
      <c r="A1869" s="229" t="s">
        <v>705</v>
      </c>
      <c r="B1869" s="247"/>
      <c r="C1869" s="280">
        <v>1856</v>
      </c>
      <c r="D1869" s="249" t="s">
        <v>4536</v>
      </c>
      <c r="E1869" s="249" t="s">
        <v>4532</v>
      </c>
      <c r="F1869" s="249" t="s">
        <v>855</v>
      </c>
      <c r="G1869" s="297" t="s">
        <v>707</v>
      </c>
      <c r="H1869" s="250">
        <v>0</v>
      </c>
      <c r="I1869" s="250"/>
      <c r="J1869" s="250">
        <v>0</v>
      </c>
      <c r="K1869" s="250"/>
      <c r="L1869" s="250">
        <v>0</v>
      </c>
      <c r="M1869" s="251" t="str">
        <f t="shared" si="84"/>
        <v>NA</v>
      </c>
      <c r="N1869" s="251" t="str">
        <f t="shared" si="85"/>
        <v>NA</v>
      </c>
      <c r="O1869" s="250">
        <v>0</v>
      </c>
      <c r="P1869" s="251" t="str">
        <f t="shared" si="86"/>
        <v>NA</v>
      </c>
      <c r="Q1869" s="298" t="s">
        <v>848</v>
      </c>
      <c r="R1869" s="299" t="s">
        <v>849</v>
      </c>
      <c r="S1869" s="299" t="s">
        <v>832</v>
      </c>
      <c r="T1869" s="299" t="s">
        <v>832</v>
      </c>
      <c r="U1869" s="299" t="s">
        <v>832</v>
      </c>
      <c r="V1869" s="285">
        <v>1637</v>
      </c>
      <c r="W1869" s="286" t="s">
        <v>912</v>
      </c>
      <c r="X1869" s="286" t="s">
        <v>874</v>
      </c>
      <c r="Y1869" s="257"/>
    </row>
    <row r="1870" spans="1:25" ht="12.75" customHeight="1" x14ac:dyDescent="0.2">
      <c r="A1870" s="229" t="s">
        <v>705</v>
      </c>
      <c r="B1870" s="247"/>
      <c r="C1870" s="280">
        <v>1857</v>
      </c>
      <c r="D1870" s="249" t="s">
        <v>4537</v>
      </c>
      <c r="E1870" s="249" t="s">
        <v>4532</v>
      </c>
      <c r="F1870" s="249" t="s">
        <v>931</v>
      </c>
      <c r="G1870" s="281" t="s">
        <v>813</v>
      </c>
      <c r="H1870" s="250">
        <v>60262.38</v>
      </c>
      <c r="I1870" s="250"/>
      <c r="J1870" s="250">
        <v>60822.150500000003</v>
      </c>
      <c r="K1870" s="250"/>
      <c r="L1870" s="250">
        <v>23561.230000000003</v>
      </c>
      <c r="M1870" s="251">
        <f t="shared" ref="M1870:M1933" si="87">IF(H1870&gt;0,ABS((J1870-H1870)/H1870),"NA")</f>
        <v>9.2888880259957545E-3</v>
      </c>
      <c r="N1870" s="251">
        <f t="shared" ref="N1870:N1933" si="88">IF(J1870&gt;0,ABS((L1870-J1870)/J1870),"NA")</f>
        <v>0.61262089869709557</v>
      </c>
      <c r="O1870" s="250">
        <v>23792.58</v>
      </c>
      <c r="P1870" s="251">
        <f t="shared" ref="P1870:P1933" si="89">IF(L1870&gt;0,ABS((O1870-L1870)/L1870),"NA")</f>
        <v>9.8190968807654998E-3</v>
      </c>
      <c r="Q1870" s="251" t="s">
        <v>805</v>
      </c>
      <c r="R1870" s="258"/>
      <c r="S1870" s="258" t="s">
        <v>806</v>
      </c>
      <c r="T1870" s="258" t="s">
        <v>807</v>
      </c>
      <c r="U1870" s="282" t="s">
        <v>823</v>
      </c>
      <c r="V1870" s="285">
        <v>1629</v>
      </c>
      <c r="W1870" s="286" t="s">
        <v>815</v>
      </c>
      <c r="X1870" s="286" t="s">
        <v>816</v>
      </c>
      <c r="Y1870" s="257"/>
    </row>
    <row r="1871" spans="1:25" ht="12.75" customHeight="1" x14ac:dyDescent="0.2">
      <c r="A1871" s="229" t="s">
        <v>705</v>
      </c>
      <c r="B1871" s="247"/>
      <c r="C1871" s="280">
        <v>1858</v>
      </c>
      <c r="D1871" s="249" t="s">
        <v>4538</v>
      </c>
      <c r="E1871" s="249" t="s">
        <v>4539</v>
      </c>
      <c r="F1871" s="249" t="s">
        <v>1250</v>
      </c>
      <c r="G1871" s="281"/>
      <c r="H1871" s="250">
        <v>125378.54000000001</v>
      </c>
      <c r="I1871" s="250"/>
      <c r="J1871" s="250">
        <v>120105.594</v>
      </c>
      <c r="K1871" s="250"/>
      <c r="L1871" s="250">
        <v>0</v>
      </c>
      <c r="M1871" s="251">
        <f t="shared" si="87"/>
        <v>4.2056208343150353E-2</v>
      </c>
      <c r="N1871" s="251">
        <f t="shared" si="88"/>
        <v>1</v>
      </c>
      <c r="O1871" s="250">
        <v>0</v>
      </c>
      <c r="P1871" s="251" t="str">
        <f t="shared" si="89"/>
        <v>NA</v>
      </c>
      <c r="Q1871" s="251" t="s">
        <v>805</v>
      </c>
      <c r="R1871" s="258"/>
      <c r="S1871" s="258" t="s">
        <v>806</v>
      </c>
      <c r="T1871" s="258" t="s">
        <v>807</v>
      </c>
      <c r="U1871" s="299" t="s">
        <v>832</v>
      </c>
      <c r="V1871" s="283" t="s">
        <v>809</v>
      </c>
      <c r="W1871" s="284" t="s">
        <v>809</v>
      </c>
      <c r="X1871" s="284" t="s">
        <v>809</v>
      </c>
      <c r="Y1871" s="257"/>
    </row>
    <row r="1872" spans="1:25" ht="12.75" customHeight="1" x14ac:dyDescent="0.2">
      <c r="A1872" s="229" t="s">
        <v>705</v>
      </c>
      <c r="B1872" s="247"/>
      <c r="C1872" s="280">
        <v>1859</v>
      </c>
      <c r="D1872" s="249" t="s">
        <v>4540</v>
      </c>
      <c r="E1872" s="249" t="s">
        <v>4541</v>
      </c>
      <c r="F1872" s="249" t="s">
        <v>852</v>
      </c>
      <c r="G1872" s="297" t="s">
        <v>707</v>
      </c>
      <c r="H1872" s="250">
        <v>0</v>
      </c>
      <c r="I1872" s="250"/>
      <c r="J1872" s="250">
        <v>0</v>
      </c>
      <c r="K1872" s="250"/>
      <c r="L1872" s="250">
        <v>0</v>
      </c>
      <c r="M1872" s="251" t="str">
        <f t="shared" si="87"/>
        <v>NA</v>
      </c>
      <c r="N1872" s="251" t="str">
        <f t="shared" si="88"/>
        <v>NA</v>
      </c>
      <c r="O1872" s="250">
        <v>0</v>
      </c>
      <c r="P1872" s="251" t="str">
        <f t="shared" si="89"/>
        <v>NA</v>
      </c>
      <c r="Q1872" s="298" t="s">
        <v>848</v>
      </c>
      <c r="R1872" s="299" t="s">
        <v>849</v>
      </c>
      <c r="S1872" s="299" t="s">
        <v>832</v>
      </c>
      <c r="T1872" s="299" t="s">
        <v>832</v>
      </c>
      <c r="U1872" s="299" t="s">
        <v>832</v>
      </c>
      <c r="V1872" s="299" t="s">
        <v>832</v>
      </c>
      <c r="W1872" s="299" t="s">
        <v>832</v>
      </c>
      <c r="X1872" s="299" t="s">
        <v>832</v>
      </c>
      <c r="Y1872" s="257"/>
    </row>
    <row r="1873" spans="1:25" ht="12.75" customHeight="1" x14ac:dyDescent="0.2">
      <c r="A1873" s="229" t="s">
        <v>705</v>
      </c>
      <c r="B1873" s="247"/>
      <c r="C1873" s="280">
        <v>1860</v>
      </c>
      <c r="D1873" s="249" t="s">
        <v>4542</v>
      </c>
      <c r="E1873" s="249" t="s">
        <v>4541</v>
      </c>
      <c r="F1873" s="249" t="s">
        <v>931</v>
      </c>
      <c r="G1873" s="281" t="s">
        <v>813</v>
      </c>
      <c r="H1873" s="250">
        <v>210413.65999999997</v>
      </c>
      <c r="I1873" s="250"/>
      <c r="J1873" s="250">
        <v>201564.48179999998</v>
      </c>
      <c r="K1873" s="250"/>
      <c r="L1873" s="250">
        <v>239651.66999999993</v>
      </c>
      <c r="M1873" s="251">
        <f t="shared" si="87"/>
        <v>4.2056101300647478E-2</v>
      </c>
      <c r="N1873" s="251">
        <f t="shared" si="88"/>
        <v>0.18895783552675474</v>
      </c>
      <c r="O1873" s="250">
        <v>261587.40000000002</v>
      </c>
      <c r="P1873" s="251">
        <f t="shared" si="89"/>
        <v>9.1531721852804546E-2</v>
      </c>
      <c r="Q1873" s="251" t="s">
        <v>805</v>
      </c>
      <c r="R1873" s="258"/>
      <c r="S1873" s="258" t="s">
        <v>806</v>
      </c>
      <c r="T1873" s="258" t="s">
        <v>807</v>
      </c>
      <c r="U1873" s="282" t="s">
        <v>823</v>
      </c>
      <c r="V1873" s="285">
        <v>824</v>
      </c>
      <c r="W1873" s="286" t="s">
        <v>824</v>
      </c>
      <c r="X1873" s="286" t="s">
        <v>824</v>
      </c>
      <c r="Y1873" s="257"/>
    </row>
    <row r="1874" spans="1:25" ht="12.75" customHeight="1" x14ac:dyDescent="0.2">
      <c r="A1874" s="229" t="s">
        <v>705</v>
      </c>
      <c r="B1874" s="247"/>
      <c r="C1874" s="280">
        <v>1861</v>
      </c>
      <c r="D1874" s="249" t="s">
        <v>4543</v>
      </c>
      <c r="E1874" s="249" t="s">
        <v>4544</v>
      </c>
      <c r="F1874" s="249" t="s">
        <v>1371</v>
      </c>
      <c r="G1874" s="281" t="s">
        <v>813</v>
      </c>
      <c r="H1874" s="250">
        <v>91133.49</v>
      </c>
      <c r="I1874" s="250"/>
      <c r="J1874" s="250">
        <v>87300.790500000003</v>
      </c>
      <c r="K1874" s="250"/>
      <c r="L1874" s="250">
        <v>91134.19</v>
      </c>
      <c r="M1874" s="251">
        <f t="shared" si="87"/>
        <v>4.2055884176058683E-2</v>
      </c>
      <c r="N1874" s="251">
        <f t="shared" si="88"/>
        <v>4.3910249587029791E-2</v>
      </c>
      <c r="O1874" s="250">
        <v>95700.94</v>
      </c>
      <c r="P1874" s="251">
        <f t="shared" si="89"/>
        <v>5.011017270247313E-2</v>
      </c>
      <c r="Q1874" s="251" t="s">
        <v>805</v>
      </c>
      <c r="R1874" s="258"/>
      <c r="S1874" s="258" t="s">
        <v>806</v>
      </c>
      <c r="T1874" s="299" t="s">
        <v>809</v>
      </c>
      <c r="U1874" s="282" t="s">
        <v>814</v>
      </c>
      <c r="V1874" s="285">
        <v>405</v>
      </c>
      <c r="W1874" s="286" t="s">
        <v>816</v>
      </c>
      <c r="X1874" s="286" t="s">
        <v>824</v>
      </c>
      <c r="Y1874" s="257"/>
    </row>
    <row r="1875" spans="1:25" ht="12.75" customHeight="1" x14ac:dyDescent="0.2">
      <c r="A1875" s="229" t="s">
        <v>705</v>
      </c>
      <c r="B1875" s="247"/>
      <c r="C1875" s="280">
        <v>1862</v>
      </c>
      <c r="D1875" s="249" t="s">
        <v>4545</v>
      </c>
      <c r="E1875" s="249" t="s">
        <v>4546</v>
      </c>
      <c r="F1875" s="249" t="s">
        <v>883</v>
      </c>
      <c r="G1875" s="297" t="s">
        <v>707</v>
      </c>
      <c r="H1875" s="250">
        <v>0</v>
      </c>
      <c r="I1875" s="250"/>
      <c r="J1875" s="250">
        <v>0</v>
      </c>
      <c r="K1875" s="250"/>
      <c r="L1875" s="250">
        <v>0</v>
      </c>
      <c r="M1875" s="251" t="str">
        <f t="shared" si="87"/>
        <v>NA</v>
      </c>
      <c r="N1875" s="251" t="str">
        <f t="shared" si="88"/>
        <v>NA</v>
      </c>
      <c r="O1875" s="250">
        <v>0</v>
      </c>
      <c r="P1875" s="251" t="str">
        <f t="shared" si="89"/>
        <v>NA</v>
      </c>
      <c r="Q1875" s="298" t="s">
        <v>848</v>
      </c>
      <c r="R1875" s="299" t="s">
        <v>849</v>
      </c>
      <c r="S1875" s="299" t="s">
        <v>832</v>
      </c>
      <c r="T1875" s="299" t="s">
        <v>832</v>
      </c>
      <c r="U1875" s="299" t="s">
        <v>832</v>
      </c>
      <c r="V1875" s="299" t="s">
        <v>832</v>
      </c>
      <c r="W1875" s="299" t="s">
        <v>832</v>
      </c>
      <c r="X1875" s="299" t="s">
        <v>832</v>
      </c>
      <c r="Y1875" s="257"/>
    </row>
    <row r="1876" spans="1:25" ht="12.75" customHeight="1" x14ac:dyDescent="0.2">
      <c r="A1876" s="229" t="s">
        <v>705</v>
      </c>
      <c r="B1876" s="247"/>
      <c r="C1876" s="280">
        <v>1863</v>
      </c>
      <c r="D1876" s="249" t="s">
        <v>4547</v>
      </c>
      <c r="E1876" s="249" t="s">
        <v>4548</v>
      </c>
      <c r="F1876" s="249" t="s">
        <v>877</v>
      </c>
      <c r="G1876" s="281" t="s">
        <v>813</v>
      </c>
      <c r="H1876" s="250">
        <v>28340.76</v>
      </c>
      <c r="I1876" s="250"/>
      <c r="J1876" s="250">
        <v>30197.7058</v>
      </c>
      <c r="K1876" s="250"/>
      <c r="L1876" s="250">
        <v>5369.04</v>
      </c>
      <c r="M1876" s="251">
        <f t="shared" si="87"/>
        <v>6.5522089033603945E-2</v>
      </c>
      <c r="N1876" s="251">
        <f t="shared" si="88"/>
        <v>0.82220371191244601</v>
      </c>
      <c r="O1876" s="250">
        <v>5548.34</v>
      </c>
      <c r="P1876" s="251">
        <f t="shared" si="89"/>
        <v>3.3395169341260293E-2</v>
      </c>
      <c r="Q1876" s="251" t="s">
        <v>805</v>
      </c>
      <c r="R1876" s="258"/>
      <c r="S1876" s="258" t="s">
        <v>806</v>
      </c>
      <c r="T1876" s="258" t="s">
        <v>807</v>
      </c>
      <c r="U1876" s="282" t="s">
        <v>823</v>
      </c>
      <c r="V1876" s="285">
        <v>826</v>
      </c>
      <c r="W1876" s="286" t="s">
        <v>824</v>
      </c>
      <c r="X1876" s="286" t="s">
        <v>816</v>
      </c>
      <c r="Y1876" s="257"/>
    </row>
    <row r="1877" spans="1:25" ht="12.75" customHeight="1" x14ac:dyDescent="0.2">
      <c r="A1877" s="229" t="s">
        <v>705</v>
      </c>
      <c r="B1877" s="247"/>
      <c r="C1877" s="280">
        <v>1864</v>
      </c>
      <c r="D1877" s="249" t="s">
        <v>4549</v>
      </c>
      <c r="E1877" s="249" t="s">
        <v>4550</v>
      </c>
      <c r="F1877" s="249" t="s">
        <v>1021</v>
      </c>
      <c r="G1877" s="281" t="s">
        <v>813</v>
      </c>
      <c r="H1877" s="250">
        <v>70317.81</v>
      </c>
      <c r="I1877" s="250"/>
      <c r="J1877" s="250">
        <v>67360.509300000005</v>
      </c>
      <c r="K1877" s="250"/>
      <c r="L1877" s="250">
        <v>70319.209999999992</v>
      </c>
      <c r="M1877" s="251">
        <f t="shared" si="87"/>
        <v>4.2056211648229556E-2</v>
      </c>
      <c r="N1877" s="251">
        <f t="shared" si="88"/>
        <v>4.3923371879849883E-2</v>
      </c>
      <c r="O1877" s="250">
        <v>72315.390000000014</v>
      </c>
      <c r="P1877" s="251">
        <f t="shared" si="89"/>
        <v>2.8387406513810699E-2</v>
      </c>
      <c r="Q1877" s="251" t="s">
        <v>805</v>
      </c>
      <c r="R1877" s="258"/>
      <c r="S1877" s="258" t="s">
        <v>806</v>
      </c>
      <c r="T1877" s="258" t="s">
        <v>807</v>
      </c>
      <c r="U1877" s="282" t="s">
        <v>823</v>
      </c>
      <c r="V1877" s="285">
        <v>950</v>
      </c>
      <c r="W1877" s="286" t="s">
        <v>824</v>
      </c>
      <c r="X1877" s="286" t="s">
        <v>824</v>
      </c>
      <c r="Y1877" s="257"/>
    </row>
    <row r="1878" spans="1:25" ht="12.75" customHeight="1" x14ac:dyDescent="0.2">
      <c r="A1878" s="229" t="s">
        <v>705</v>
      </c>
      <c r="B1878" s="247"/>
      <c r="C1878" s="280">
        <v>1865</v>
      </c>
      <c r="D1878" s="249" t="s">
        <v>4551</v>
      </c>
      <c r="E1878" s="249" t="s">
        <v>4552</v>
      </c>
      <c r="F1878" s="249" t="s">
        <v>822</v>
      </c>
      <c r="G1878" s="281" t="s">
        <v>813</v>
      </c>
      <c r="H1878" s="250">
        <v>26442.21</v>
      </c>
      <c r="I1878" s="250"/>
      <c r="J1878" s="250">
        <v>25330.161999999997</v>
      </c>
      <c r="K1878" s="250"/>
      <c r="L1878" s="250">
        <v>26442.440000000002</v>
      </c>
      <c r="M1878" s="251">
        <f t="shared" si="87"/>
        <v>4.2055788831569019E-2</v>
      </c>
      <c r="N1878" s="251">
        <f t="shared" si="88"/>
        <v>4.391120751616219E-2</v>
      </c>
      <c r="O1878" s="250">
        <v>27856.97</v>
      </c>
      <c r="P1878" s="251">
        <f t="shared" si="89"/>
        <v>5.3494685059321256E-2</v>
      </c>
      <c r="Q1878" s="251" t="s">
        <v>805</v>
      </c>
      <c r="R1878" s="258"/>
      <c r="S1878" s="258" t="s">
        <v>806</v>
      </c>
      <c r="T1878" s="299" t="s">
        <v>809</v>
      </c>
      <c r="U1878" s="282" t="s">
        <v>823</v>
      </c>
      <c r="V1878" s="285">
        <v>824</v>
      </c>
      <c r="W1878" s="286" t="s">
        <v>815</v>
      </c>
      <c r="X1878" s="286" t="s">
        <v>816</v>
      </c>
      <c r="Y1878" s="257"/>
    </row>
    <row r="1879" spans="1:25" ht="12.75" customHeight="1" x14ac:dyDescent="0.2">
      <c r="A1879" s="229" t="s">
        <v>705</v>
      </c>
      <c r="B1879" s="247"/>
      <c r="C1879" s="280">
        <v>1866</v>
      </c>
      <c r="D1879" s="249" t="s">
        <v>4553</v>
      </c>
      <c r="E1879" s="249" t="s">
        <v>4554</v>
      </c>
      <c r="F1879" s="249" t="s">
        <v>2512</v>
      </c>
      <c r="G1879" s="297" t="s">
        <v>707</v>
      </c>
      <c r="H1879" s="250">
        <v>0</v>
      </c>
      <c r="I1879" s="250"/>
      <c r="J1879" s="250">
        <v>0</v>
      </c>
      <c r="K1879" s="250"/>
      <c r="L1879" s="250">
        <v>0</v>
      </c>
      <c r="M1879" s="251" t="str">
        <f t="shared" si="87"/>
        <v>NA</v>
      </c>
      <c r="N1879" s="251" t="str">
        <f t="shared" si="88"/>
        <v>NA</v>
      </c>
      <c r="O1879" s="250">
        <v>0</v>
      </c>
      <c r="P1879" s="251" t="str">
        <f t="shared" si="89"/>
        <v>NA</v>
      </c>
      <c r="Q1879" s="298" t="s">
        <v>848</v>
      </c>
      <c r="R1879" s="299" t="s">
        <v>849</v>
      </c>
      <c r="S1879" s="299" t="s">
        <v>832</v>
      </c>
      <c r="T1879" s="299" t="s">
        <v>832</v>
      </c>
      <c r="U1879" s="299" t="s">
        <v>832</v>
      </c>
      <c r="V1879" s="299" t="s">
        <v>832</v>
      </c>
      <c r="W1879" s="299" t="s">
        <v>832</v>
      </c>
      <c r="X1879" s="299" t="s">
        <v>832</v>
      </c>
      <c r="Y1879" s="257"/>
    </row>
    <row r="1880" spans="1:25" ht="12.75" customHeight="1" x14ac:dyDescent="0.2">
      <c r="A1880" s="229" t="s">
        <v>705</v>
      </c>
      <c r="B1880" s="247"/>
      <c r="C1880" s="280">
        <v>1867</v>
      </c>
      <c r="D1880" s="249" t="s">
        <v>4555</v>
      </c>
      <c r="E1880" s="249" t="s">
        <v>4552</v>
      </c>
      <c r="F1880" s="249" t="s">
        <v>886</v>
      </c>
      <c r="G1880" s="281" t="s">
        <v>813</v>
      </c>
      <c r="H1880" s="250">
        <v>105585.2</v>
      </c>
      <c r="I1880" s="250"/>
      <c r="J1880" s="250">
        <v>138132.0031</v>
      </c>
      <c r="K1880" s="250"/>
      <c r="L1880" s="250">
        <v>134198.29</v>
      </c>
      <c r="M1880" s="251">
        <f t="shared" si="87"/>
        <v>0.30825156461322234</v>
      </c>
      <c r="N1880" s="251">
        <f t="shared" si="88"/>
        <v>2.8477926995326353E-2</v>
      </c>
      <c r="O1880" s="250">
        <v>139576.38</v>
      </c>
      <c r="P1880" s="251">
        <f t="shared" si="89"/>
        <v>4.0075696940698693E-2</v>
      </c>
      <c r="Q1880" s="251" t="s">
        <v>805</v>
      </c>
      <c r="R1880" s="258"/>
      <c r="S1880" s="258" t="s">
        <v>823</v>
      </c>
      <c r="T1880" s="258" t="s">
        <v>807</v>
      </c>
      <c r="U1880" s="282" t="s">
        <v>823</v>
      </c>
      <c r="V1880" s="285">
        <v>824</v>
      </c>
      <c r="W1880" s="286" t="s">
        <v>815</v>
      </c>
      <c r="X1880" s="286" t="s">
        <v>815</v>
      </c>
      <c r="Y1880" s="257"/>
    </row>
    <row r="1881" spans="1:25" ht="12.75" customHeight="1" x14ac:dyDescent="0.2">
      <c r="A1881" s="229" t="s">
        <v>705</v>
      </c>
      <c r="B1881" s="247"/>
      <c r="C1881" s="280">
        <v>1868</v>
      </c>
      <c r="D1881" s="249" t="s">
        <v>4556</v>
      </c>
      <c r="E1881" s="249" t="s">
        <v>4557</v>
      </c>
      <c r="F1881" s="249" t="s">
        <v>877</v>
      </c>
      <c r="G1881" s="281" t="s">
        <v>813</v>
      </c>
      <c r="H1881" s="250">
        <v>49839.360000000001</v>
      </c>
      <c r="I1881" s="250"/>
      <c r="J1881" s="250">
        <v>45867.722499999996</v>
      </c>
      <c r="K1881" s="250"/>
      <c r="L1881" s="250">
        <v>47881.84</v>
      </c>
      <c r="M1881" s="251">
        <f t="shared" si="87"/>
        <v>7.9688774093407383E-2</v>
      </c>
      <c r="N1881" s="251">
        <f t="shared" si="88"/>
        <v>4.3911434669554404E-2</v>
      </c>
      <c r="O1881" s="250">
        <v>51241.73</v>
      </c>
      <c r="P1881" s="251">
        <f t="shared" si="89"/>
        <v>7.0170444577735677E-2</v>
      </c>
      <c r="Q1881" s="251" t="s">
        <v>805</v>
      </c>
      <c r="R1881" s="258"/>
      <c r="S1881" s="258" t="s">
        <v>806</v>
      </c>
      <c r="T1881" s="258" t="s">
        <v>807</v>
      </c>
      <c r="U1881" s="282" t="s">
        <v>823</v>
      </c>
      <c r="V1881" s="285">
        <v>819</v>
      </c>
      <c r="W1881" s="286" t="s">
        <v>816</v>
      </c>
      <c r="X1881" s="286" t="s">
        <v>824</v>
      </c>
      <c r="Y1881" s="257"/>
    </row>
    <row r="1882" spans="1:25" ht="12.75" customHeight="1" x14ac:dyDescent="0.2">
      <c r="A1882" s="229" t="s">
        <v>705</v>
      </c>
      <c r="B1882" s="247"/>
      <c r="C1882" s="287">
        <v>1869</v>
      </c>
      <c r="D1882" s="324" t="s">
        <v>4558</v>
      </c>
      <c r="E1882" s="324" t="s">
        <v>4559</v>
      </c>
      <c r="F1882" s="324" t="s">
        <v>1217</v>
      </c>
      <c r="G1882" s="289" t="s">
        <v>707</v>
      </c>
      <c r="H1882" s="290">
        <v>0</v>
      </c>
      <c r="I1882" s="290"/>
      <c r="J1882" s="290">
        <v>0</v>
      </c>
      <c r="K1882" s="290"/>
      <c r="L1882" s="290">
        <v>0</v>
      </c>
      <c r="M1882" s="291" t="str">
        <f t="shared" si="87"/>
        <v>NA</v>
      </c>
      <c r="N1882" s="291" t="str">
        <f t="shared" si="88"/>
        <v>NA</v>
      </c>
      <c r="O1882" s="290">
        <v>0</v>
      </c>
      <c r="P1882" s="291" t="str">
        <f t="shared" si="89"/>
        <v>NA</v>
      </c>
      <c r="Q1882" s="291" t="s">
        <v>707</v>
      </c>
      <c r="R1882" s="292" t="s">
        <v>831</v>
      </c>
      <c r="S1882" s="293" t="s">
        <v>832</v>
      </c>
      <c r="T1882" s="293" t="s">
        <v>832</v>
      </c>
      <c r="U1882" s="293" t="s">
        <v>832</v>
      </c>
      <c r="V1882" s="294" t="s">
        <v>809</v>
      </c>
      <c r="W1882" s="295" t="s">
        <v>809</v>
      </c>
      <c r="X1882" s="295" t="s">
        <v>809</v>
      </c>
      <c r="Y1882" s="257"/>
    </row>
    <row r="1883" spans="1:25" ht="12.75" customHeight="1" x14ac:dyDescent="0.2">
      <c r="A1883" s="229" t="s">
        <v>705</v>
      </c>
      <c r="B1883" s="247"/>
      <c r="C1883" s="280">
        <v>1870</v>
      </c>
      <c r="D1883" s="249" t="s">
        <v>4560</v>
      </c>
      <c r="E1883" s="249" t="s">
        <v>4561</v>
      </c>
      <c r="F1883" s="249" t="s">
        <v>852</v>
      </c>
      <c r="G1883" s="297" t="s">
        <v>707</v>
      </c>
      <c r="H1883" s="250">
        <v>0</v>
      </c>
      <c r="I1883" s="250"/>
      <c r="J1883" s="250">
        <v>0</v>
      </c>
      <c r="K1883" s="250"/>
      <c r="L1883" s="250">
        <v>0</v>
      </c>
      <c r="M1883" s="251" t="str">
        <f t="shared" si="87"/>
        <v>NA</v>
      </c>
      <c r="N1883" s="251" t="str">
        <f t="shared" si="88"/>
        <v>NA</v>
      </c>
      <c r="O1883" s="250">
        <v>0</v>
      </c>
      <c r="P1883" s="251" t="str">
        <f t="shared" si="89"/>
        <v>NA</v>
      </c>
      <c r="Q1883" s="298" t="s">
        <v>848</v>
      </c>
      <c r="R1883" s="299" t="s">
        <v>849</v>
      </c>
      <c r="S1883" s="258" t="s">
        <v>1529</v>
      </c>
      <c r="T1883" s="299" t="s">
        <v>809</v>
      </c>
      <c r="U1883" s="299" t="s">
        <v>832</v>
      </c>
      <c r="V1883" s="285">
        <v>10619</v>
      </c>
      <c r="W1883" s="286" t="s">
        <v>912</v>
      </c>
      <c r="X1883" s="286" t="s">
        <v>815</v>
      </c>
      <c r="Y1883" s="257"/>
    </row>
    <row r="1884" spans="1:25" ht="12.75" customHeight="1" x14ac:dyDescent="0.2">
      <c r="A1884" s="229" t="s">
        <v>705</v>
      </c>
      <c r="B1884" s="247"/>
      <c r="C1884" s="280">
        <v>1871</v>
      </c>
      <c r="D1884" s="249" t="s">
        <v>4562</v>
      </c>
      <c r="E1884" s="249" t="s">
        <v>4563</v>
      </c>
      <c r="F1884" s="249" t="s">
        <v>852</v>
      </c>
      <c r="G1884" s="297" t="s">
        <v>707</v>
      </c>
      <c r="H1884" s="250">
        <v>0</v>
      </c>
      <c r="I1884" s="250"/>
      <c r="J1884" s="250">
        <v>0</v>
      </c>
      <c r="K1884" s="250"/>
      <c r="L1884" s="250">
        <v>0</v>
      </c>
      <c r="M1884" s="251" t="str">
        <f t="shared" si="87"/>
        <v>NA</v>
      </c>
      <c r="N1884" s="251" t="str">
        <f t="shared" si="88"/>
        <v>NA</v>
      </c>
      <c r="O1884" s="250">
        <v>0</v>
      </c>
      <c r="P1884" s="251" t="str">
        <f t="shared" si="89"/>
        <v>NA</v>
      </c>
      <c r="Q1884" s="298" t="s">
        <v>848</v>
      </c>
      <c r="R1884" s="299" t="s">
        <v>849</v>
      </c>
      <c r="S1884" s="258" t="s">
        <v>806</v>
      </c>
      <c r="T1884" s="299" t="s">
        <v>809</v>
      </c>
      <c r="U1884" s="299" t="s">
        <v>832</v>
      </c>
      <c r="V1884" s="299" t="s">
        <v>832</v>
      </c>
      <c r="W1884" s="299" t="s">
        <v>832</v>
      </c>
      <c r="X1884" s="299" t="s">
        <v>832</v>
      </c>
      <c r="Y1884" s="257"/>
    </row>
    <row r="1885" spans="1:25" ht="12.75" customHeight="1" x14ac:dyDescent="0.2">
      <c r="A1885" s="229" t="s">
        <v>705</v>
      </c>
      <c r="B1885" s="247"/>
      <c r="C1885" s="280">
        <v>1872</v>
      </c>
      <c r="D1885" s="249" t="s">
        <v>4564</v>
      </c>
      <c r="E1885" s="249" t="s">
        <v>4565</v>
      </c>
      <c r="F1885" s="249" t="s">
        <v>847</v>
      </c>
      <c r="G1885" s="297" t="s">
        <v>707</v>
      </c>
      <c r="H1885" s="250">
        <v>0</v>
      </c>
      <c r="I1885" s="250"/>
      <c r="J1885" s="250">
        <v>0</v>
      </c>
      <c r="K1885" s="250"/>
      <c r="L1885" s="250">
        <v>0</v>
      </c>
      <c r="M1885" s="251" t="str">
        <f t="shared" si="87"/>
        <v>NA</v>
      </c>
      <c r="N1885" s="251" t="str">
        <f t="shared" si="88"/>
        <v>NA</v>
      </c>
      <c r="O1885" s="250">
        <v>0</v>
      </c>
      <c r="P1885" s="251" t="str">
        <f t="shared" si="89"/>
        <v>NA</v>
      </c>
      <c r="Q1885" s="298" t="s">
        <v>848</v>
      </c>
      <c r="R1885" s="299" t="s">
        <v>849</v>
      </c>
      <c r="S1885" s="299" t="s">
        <v>832</v>
      </c>
      <c r="T1885" s="299" t="s">
        <v>832</v>
      </c>
      <c r="U1885" s="299" t="s">
        <v>832</v>
      </c>
      <c r="V1885" s="299" t="s">
        <v>832</v>
      </c>
      <c r="W1885" s="299" t="s">
        <v>832</v>
      </c>
      <c r="X1885" s="299" t="s">
        <v>832</v>
      </c>
      <c r="Y1885" s="257"/>
    </row>
    <row r="1886" spans="1:25" ht="12.75" customHeight="1" x14ac:dyDescent="0.2">
      <c r="A1886" s="229" t="s">
        <v>705</v>
      </c>
      <c r="B1886" s="247"/>
      <c r="C1886" s="280">
        <v>1873</v>
      </c>
      <c r="D1886" s="249" t="s">
        <v>4566</v>
      </c>
      <c r="E1886" s="249" t="s">
        <v>4567</v>
      </c>
      <c r="F1886" s="249" t="s">
        <v>949</v>
      </c>
      <c r="G1886" s="281" t="s">
        <v>804</v>
      </c>
      <c r="H1886" s="250">
        <v>0</v>
      </c>
      <c r="I1886" s="250"/>
      <c r="J1886" s="250">
        <v>0</v>
      </c>
      <c r="K1886" s="250"/>
      <c r="L1886" s="250">
        <v>0</v>
      </c>
      <c r="M1886" s="251" t="str">
        <f t="shared" si="87"/>
        <v>NA</v>
      </c>
      <c r="N1886" s="251" t="str">
        <f t="shared" si="88"/>
        <v>NA</v>
      </c>
      <c r="O1886" s="250">
        <v>0</v>
      </c>
      <c r="P1886" s="251" t="str">
        <f t="shared" si="89"/>
        <v>NA</v>
      </c>
      <c r="Q1886" s="251" t="s">
        <v>707</v>
      </c>
      <c r="R1886" s="258"/>
      <c r="S1886" s="299" t="s">
        <v>809</v>
      </c>
      <c r="T1886" s="299" t="s">
        <v>809</v>
      </c>
      <c r="U1886" s="299" t="s">
        <v>832</v>
      </c>
      <c r="V1886" s="283" t="s">
        <v>809</v>
      </c>
      <c r="W1886" s="284" t="s">
        <v>809</v>
      </c>
      <c r="X1886" s="284" t="s">
        <v>809</v>
      </c>
      <c r="Y1886" s="257"/>
    </row>
    <row r="1887" spans="1:25" ht="12.75" customHeight="1" x14ac:dyDescent="0.2">
      <c r="A1887" s="229" t="s">
        <v>705</v>
      </c>
      <c r="B1887" s="247"/>
      <c r="C1887" s="280">
        <v>1874</v>
      </c>
      <c r="D1887" s="249" t="s">
        <v>4568</v>
      </c>
      <c r="E1887" s="249" t="s">
        <v>4569</v>
      </c>
      <c r="F1887" s="249" t="s">
        <v>2361</v>
      </c>
      <c r="G1887" s="281" t="s">
        <v>804</v>
      </c>
      <c r="H1887" s="250">
        <v>19851.59</v>
      </c>
      <c r="I1887" s="250"/>
      <c r="J1887" s="250">
        <v>19016.719099999998</v>
      </c>
      <c r="K1887" s="250"/>
      <c r="L1887" s="250">
        <v>32012.489999999998</v>
      </c>
      <c r="M1887" s="251">
        <f t="shared" si="87"/>
        <v>4.2055618718702212E-2</v>
      </c>
      <c r="N1887" s="251">
        <f t="shared" si="88"/>
        <v>0.68338659427324666</v>
      </c>
      <c r="O1887" s="250">
        <v>33795.64</v>
      </c>
      <c r="P1887" s="251">
        <f t="shared" si="89"/>
        <v>5.5701696431611589E-2</v>
      </c>
      <c r="Q1887" s="251" t="s">
        <v>805</v>
      </c>
      <c r="R1887" s="258"/>
      <c r="S1887" s="258" t="s">
        <v>806</v>
      </c>
      <c r="T1887" s="258" t="s">
        <v>807</v>
      </c>
      <c r="U1887" s="282" t="s">
        <v>808</v>
      </c>
      <c r="V1887" s="283" t="s">
        <v>809</v>
      </c>
      <c r="W1887" s="284" t="s">
        <v>809</v>
      </c>
      <c r="X1887" s="284" t="s">
        <v>809</v>
      </c>
      <c r="Y1887" s="257"/>
    </row>
    <row r="1888" spans="1:25" ht="12.75" customHeight="1" x14ac:dyDescent="0.2">
      <c r="A1888" s="229" t="s">
        <v>705</v>
      </c>
      <c r="B1888" s="247"/>
      <c r="C1888" s="280">
        <v>1875</v>
      </c>
      <c r="D1888" s="249" t="s">
        <v>4570</v>
      </c>
      <c r="E1888" s="249" t="s">
        <v>4571</v>
      </c>
      <c r="F1888" s="249" t="s">
        <v>886</v>
      </c>
      <c r="G1888" s="281" t="s">
        <v>813</v>
      </c>
      <c r="H1888" s="250">
        <v>191578.13</v>
      </c>
      <c r="I1888" s="250"/>
      <c r="J1888" s="250">
        <v>183521.09379999997</v>
      </c>
      <c r="K1888" s="250"/>
      <c r="L1888" s="250">
        <v>217498.28</v>
      </c>
      <c r="M1888" s="251">
        <f t="shared" si="87"/>
        <v>4.2056137618631265E-2</v>
      </c>
      <c r="N1888" s="251">
        <f t="shared" si="88"/>
        <v>0.18514049527749726</v>
      </c>
      <c r="O1888" s="250">
        <v>224264.79</v>
      </c>
      <c r="P1888" s="251">
        <f t="shared" si="89"/>
        <v>3.111063682894416E-2</v>
      </c>
      <c r="Q1888" s="251" t="s">
        <v>805</v>
      </c>
      <c r="R1888" s="258"/>
      <c r="S1888" s="258" t="s">
        <v>806</v>
      </c>
      <c r="T1888" s="258" t="s">
        <v>807</v>
      </c>
      <c r="U1888" s="282" t="s">
        <v>823</v>
      </c>
      <c r="V1888" s="285">
        <v>824</v>
      </c>
      <c r="W1888" s="286" t="s">
        <v>824</v>
      </c>
      <c r="X1888" s="286" t="s">
        <v>824</v>
      </c>
      <c r="Y1888" s="257"/>
    </row>
    <row r="1889" spans="1:25" ht="12.75" customHeight="1" x14ac:dyDescent="0.2">
      <c r="A1889" s="229" t="s">
        <v>705</v>
      </c>
      <c r="B1889" s="247"/>
      <c r="C1889" s="280">
        <v>1876</v>
      </c>
      <c r="D1889" s="249" t="s">
        <v>4572</v>
      </c>
      <c r="E1889" s="249" t="s">
        <v>4573</v>
      </c>
      <c r="F1889" s="249" t="s">
        <v>886</v>
      </c>
      <c r="G1889" s="281" t="s">
        <v>813</v>
      </c>
      <c r="H1889" s="250">
        <v>77902.28</v>
      </c>
      <c r="I1889" s="250"/>
      <c r="J1889" s="250">
        <v>110390.6183</v>
      </c>
      <c r="K1889" s="250"/>
      <c r="L1889" s="250">
        <v>123822.19</v>
      </c>
      <c r="M1889" s="251">
        <f t="shared" si="87"/>
        <v>0.41703963349981543</v>
      </c>
      <c r="N1889" s="251">
        <f t="shared" si="88"/>
        <v>0.12167312681860393</v>
      </c>
      <c r="O1889" s="250">
        <v>130026.98000000001</v>
      </c>
      <c r="P1889" s="251">
        <f t="shared" si="89"/>
        <v>5.0110485043109061E-2</v>
      </c>
      <c r="Q1889" s="251" t="s">
        <v>805</v>
      </c>
      <c r="R1889" s="258"/>
      <c r="S1889" s="258" t="s">
        <v>806</v>
      </c>
      <c r="T1889" s="258" t="s">
        <v>807</v>
      </c>
      <c r="U1889" s="282" t="s">
        <v>823</v>
      </c>
      <c r="V1889" s="285">
        <v>824</v>
      </c>
      <c r="W1889" s="286" t="s">
        <v>824</v>
      </c>
      <c r="X1889" s="286" t="s">
        <v>824</v>
      </c>
      <c r="Y1889" s="257"/>
    </row>
    <row r="1890" spans="1:25" ht="12.75" customHeight="1" x14ac:dyDescent="0.2">
      <c r="A1890" s="229" t="s">
        <v>705</v>
      </c>
      <c r="B1890" s="247"/>
      <c r="C1890" s="280">
        <v>1877</v>
      </c>
      <c r="D1890" s="249" t="s">
        <v>4574</v>
      </c>
      <c r="E1890" s="249" t="s">
        <v>4575</v>
      </c>
      <c r="F1890" s="249" t="s">
        <v>1227</v>
      </c>
      <c r="G1890" s="297" t="s">
        <v>707</v>
      </c>
      <c r="H1890" s="250">
        <v>0</v>
      </c>
      <c r="I1890" s="250"/>
      <c r="J1890" s="250">
        <v>0</v>
      </c>
      <c r="K1890" s="250"/>
      <c r="L1890" s="250">
        <v>0</v>
      </c>
      <c r="M1890" s="251" t="str">
        <f t="shared" si="87"/>
        <v>NA</v>
      </c>
      <c r="N1890" s="251" t="str">
        <f t="shared" si="88"/>
        <v>NA</v>
      </c>
      <c r="O1890" s="250">
        <v>0</v>
      </c>
      <c r="P1890" s="251" t="str">
        <f t="shared" si="89"/>
        <v>NA</v>
      </c>
      <c r="Q1890" s="298" t="s">
        <v>848</v>
      </c>
      <c r="R1890" s="299" t="s">
        <v>849</v>
      </c>
      <c r="S1890" s="299" t="s">
        <v>832</v>
      </c>
      <c r="T1890" s="299" t="s">
        <v>832</v>
      </c>
      <c r="U1890" s="299" t="s">
        <v>832</v>
      </c>
      <c r="V1890" s="299" t="s">
        <v>832</v>
      </c>
      <c r="W1890" s="299" t="s">
        <v>832</v>
      </c>
      <c r="X1890" s="299" t="s">
        <v>832</v>
      </c>
      <c r="Y1890" s="257"/>
    </row>
    <row r="1891" spans="1:25" ht="12.75" customHeight="1" x14ac:dyDescent="0.2">
      <c r="A1891" s="229" t="s">
        <v>705</v>
      </c>
      <c r="B1891" s="247"/>
      <c r="C1891" s="280">
        <v>1878</v>
      </c>
      <c r="D1891" s="249" t="s">
        <v>4576</v>
      </c>
      <c r="E1891" s="249" t="s">
        <v>4577</v>
      </c>
      <c r="F1891" s="249" t="s">
        <v>1014</v>
      </c>
      <c r="G1891" s="281" t="s">
        <v>813</v>
      </c>
      <c r="H1891" s="250">
        <v>313448.42</v>
      </c>
      <c r="I1891" s="250"/>
      <c r="J1891" s="250">
        <v>300266.01240000001</v>
      </c>
      <c r="K1891" s="250"/>
      <c r="L1891" s="250">
        <v>313450.88</v>
      </c>
      <c r="M1891" s="251">
        <f t="shared" si="87"/>
        <v>4.2056066513271873E-2</v>
      </c>
      <c r="N1891" s="251">
        <f t="shared" si="88"/>
        <v>4.3910622766174912E-2</v>
      </c>
      <c r="O1891" s="250">
        <v>328408.2</v>
      </c>
      <c r="P1891" s="251">
        <f t="shared" si="89"/>
        <v>4.7718226217772962E-2</v>
      </c>
      <c r="Q1891" s="251" t="s">
        <v>805</v>
      </c>
      <c r="R1891" s="258"/>
      <c r="S1891" s="258" t="s">
        <v>806</v>
      </c>
      <c r="T1891" s="299" t="s">
        <v>809</v>
      </c>
      <c r="U1891" s="282" t="s">
        <v>823</v>
      </c>
      <c r="V1891" s="285">
        <v>824</v>
      </c>
      <c r="W1891" s="286" t="s">
        <v>815</v>
      </c>
      <c r="X1891" s="286" t="s">
        <v>816</v>
      </c>
      <c r="Y1891" s="257"/>
    </row>
    <row r="1892" spans="1:25" ht="12.75" customHeight="1" x14ac:dyDescent="0.2">
      <c r="A1892" s="229" t="s">
        <v>705</v>
      </c>
      <c r="B1892" s="247"/>
      <c r="C1892" s="280">
        <v>1879</v>
      </c>
      <c r="D1892" s="249" t="s">
        <v>4578</v>
      </c>
      <c r="E1892" s="249" t="s">
        <v>4579</v>
      </c>
      <c r="F1892" s="249" t="s">
        <v>1014</v>
      </c>
      <c r="G1892" s="281" t="s">
        <v>813</v>
      </c>
      <c r="H1892" s="250">
        <v>389153.50999999995</v>
      </c>
      <c r="I1892" s="250"/>
      <c r="J1892" s="250">
        <v>352821.44690000004</v>
      </c>
      <c r="K1892" s="250"/>
      <c r="L1892" s="250">
        <v>158523.60999999999</v>
      </c>
      <c r="M1892" s="251">
        <f t="shared" si="87"/>
        <v>9.3361776693212703E-2</v>
      </c>
      <c r="N1892" s="251">
        <f t="shared" si="88"/>
        <v>0.55069735302987344</v>
      </c>
      <c r="O1892" s="250">
        <v>166168.55000000005</v>
      </c>
      <c r="P1892" s="251">
        <f t="shared" si="89"/>
        <v>4.8225876259063626E-2</v>
      </c>
      <c r="Q1892" s="251" t="s">
        <v>805</v>
      </c>
      <c r="R1892" s="258"/>
      <c r="S1892" s="258" t="s">
        <v>925</v>
      </c>
      <c r="T1892" s="258" t="s">
        <v>908</v>
      </c>
      <c r="U1892" s="282" t="s">
        <v>823</v>
      </c>
      <c r="V1892" s="285">
        <v>1801</v>
      </c>
      <c r="W1892" s="286" t="s">
        <v>815</v>
      </c>
      <c r="X1892" s="286" t="s">
        <v>824</v>
      </c>
      <c r="Y1892" s="257"/>
    </row>
    <row r="1893" spans="1:25" ht="12.75" customHeight="1" x14ac:dyDescent="0.2">
      <c r="A1893" s="229" t="s">
        <v>705</v>
      </c>
      <c r="B1893" s="247"/>
      <c r="C1893" s="280">
        <v>1880</v>
      </c>
      <c r="D1893" s="249" t="s">
        <v>4580</v>
      </c>
      <c r="E1893" s="249" t="s">
        <v>4581</v>
      </c>
      <c r="F1893" s="249" t="s">
        <v>803</v>
      </c>
      <c r="G1893" s="281" t="s">
        <v>804</v>
      </c>
      <c r="H1893" s="250">
        <v>24196.2</v>
      </c>
      <c r="I1893" s="250"/>
      <c r="J1893" s="250">
        <v>23178.600000000002</v>
      </c>
      <c r="K1893" s="250"/>
      <c r="L1893" s="250">
        <v>24196.799999999999</v>
      </c>
      <c r="M1893" s="251">
        <f t="shared" si="87"/>
        <v>4.2056190641505627E-2</v>
      </c>
      <c r="N1893" s="251">
        <f t="shared" si="88"/>
        <v>4.3928451243819604E-2</v>
      </c>
      <c r="O1893" s="250">
        <v>25623.599999999999</v>
      </c>
      <c r="P1893" s="251">
        <f t="shared" si="89"/>
        <v>5.8966474905772635E-2</v>
      </c>
      <c r="Q1893" s="251" t="s">
        <v>805</v>
      </c>
      <c r="R1893" s="258"/>
      <c r="S1893" s="258" t="s">
        <v>806</v>
      </c>
      <c r="T1893" s="299" t="s">
        <v>809</v>
      </c>
      <c r="U1893" s="282" t="s">
        <v>808</v>
      </c>
      <c r="V1893" s="285">
        <v>114</v>
      </c>
      <c r="W1893" s="286" t="s">
        <v>816</v>
      </c>
      <c r="X1893" s="286" t="s">
        <v>816</v>
      </c>
      <c r="Y1893" s="257"/>
    </row>
    <row r="1894" spans="1:25" ht="12.75" customHeight="1" x14ac:dyDescent="0.2">
      <c r="A1894" s="229" t="s">
        <v>705</v>
      </c>
      <c r="B1894" s="247"/>
      <c r="C1894" s="280">
        <v>1881</v>
      </c>
      <c r="D1894" s="249" t="s">
        <v>4582</v>
      </c>
      <c r="E1894" s="249" t="s">
        <v>4583</v>
      </c>
      <c r="F1894" s="249" t="s">
        <v>931</v>
      </c>
      <c r="G1894" s="281" t="s">
        <v>813</v>
      </c>
      <c r="H1894" s="250">
        <v>82799.320000000007</v>
      </c>
      <c r="I1894" s="250"/>
      <c r="J1894" s="250">
        <v>79317.099799999996</v>
      </c>
      <c r="K1894" s="250"/>
      <c r="L1894" s="250">
        <v>82800.08</v>
      </c>
      <c r="M1894" s="251">
        <f t="shared" si="87"/>
        <v>4.2056144905537995E-2</v>
      </c>
      <c r="N1894" s="251">
        <f t="shared" si="88"/>
        <v>4.3912097249930025E-2</v>
      </c>
      <c r="O1894" s="250">
        <v>87119.37999999999</v>
      </c>
      <c r="P1894" s="251">
        <f t="shared" si="89"/>
        <v>5.2165408535837024E-2</v>
      </c>
      <c r="Q1894" s="251" t="s">
        <v>805</v>
      </c>
      <c r="R1894" s="258"/>
      <c r="S1894" s="258" t="s">
        <v>806</v>
      </c>
      <c r="T1894" s="299" t="s">
        <v>809</v>
      </c>
      <c r="U1894" s="282" t="s">
        <v>823</v>
      </c>
      <c r="V1894" s="285">
        <v>824</v>
      </c>
      <c r="W1894" s="286" t="s">
        <v>815</v>
      </c>
      <c r="X1894" s="286" t="s">
        <v>816</v>
      </c>
      <c r="Y1894" s="257"/>
    </row>
    <row r="1895" spans="1:25" ht="12.75" customHeight="1" x14ac:dyDescent="0.2">
      <c r="A1895" s="229" t="s">
        <v>705</v>
      </c>
      <c r="B1895" s="247"/>
      <c r="C1895" s="280">
        <v>1882</v>
      </c>
      <c r="D1895" s="249" t="s">
        <v>4584</v>
      </c>
      <c r="E1895" s="249" t="s">
        <v>4585</v>
      </c>
      <c r="F1895" s="249" t="s">
        <v>1371</v>
      </c>
      <c r="G1895" s="281" t="s">
        <v>813</v>
      </c>
      <c r="H1895" s="250">
        <v>27363.78</v>
      </c>
      <c r="I1895" s="250"/>
      <c r="J1895" s="250">
        <v>26212.965400000001</v>
      </c>
      <c r="K1895" s="250"/>
      <c r="L1895" s="250">
        <v>31283.449999999997</v>
      </c>
      <c r="M1895" s="251">
        <f t="shared" si="87"/>
        <v>4.2056126748570483E-2</v>
      </c>
      <c r="N1895" s="251">
        <f t="shared" si="88"/>
        <v>0.19343422320314801</v>
      </c>
      <c r="O1895" s="250">
        <v>32778.340000000004</v>
      </c>
      <c r="P1895" s="251">
        <f t="shared" si="89"/>
        <v>4.778533058214509E-2</v>
      </c>
      <c r="Q1895" s="251" t="s">
        <v>805</v>
      </c>
      <c r="R1895" s="258"/>
      <c r="S1895" s="258" t="s">
        <v>806</v>
      </c>
      <c r="T1895" s="258" t="s">
        <v>807</v>
      </c>
      <c r="U1895" s="282" t="s">
        <v>814</v>
      </c>
      <c r="V1895" s="285">
        <v>224</v>
      </c>
      <c r="W1895" s="286" t="s">
        <v>815</v>
      </c>
      <c r="X1895" s="286" t="s">
        <v>816</v>
      </c>
      <c r="Y1895" s="257"/>
    </row>
    <row r="1896" spans="1:25" ht="12.75" customHeight="1" x14ac:dyDescent="0.2">
      <c r="A1896" s="229" t="s">
        <v>705</v>
      </c>
      <c r="B1896" s="247"/>
      <c r="C1896" s="280">
        <v>1883</v>
      </c>
      <c r="D1896" s="249" t="s">
        <v>4586</v>
      </c>
      <c r="E1896" s="249" t="s">
        <v>4587</v>
      </c>
      <c r="F1896" s="249" t="s">
        <v>847</v>
      </c>
      <c r="G1896" s="297" t="s">
        <v>707</v>
      </c>
      <c r="H1896" s="250">
        <v>0</v>
      </c>
      <c r="I1896" s="250"/>
      <c r="J1896" s="250">
        <v>0</v>
      </c>
      <c r="K1896" s="250"/>
      <c r="L1896" s="250">
        <v>0</v>
      </c>
      <c r="M1896" s="251" t="str">
        <f t="shared" si="87"/>
        <v>NA</v>
      </c>
      <c r="N1896" s="251" t="str">
        <f t="shared" si="88"/>
        <v>NA</v>
      </c>
      <c r="O1896" s="250">
        <v>0</v>
      </c>
      <c r="P1896" s="251" t="str">
        <f t="shared" si="89"/>
        <v>NA</v>
      </c>
      <c r="Q1896" s="298" t="s">
        <v>848</v>
      </c>
      <c r="R1896" s="299" t="s">
        <v>849</v>
      </c>
      <c r="S1896" s="258" t="s">
        <v>806</v>
      </c>
      <c r="T1896" s="299" t="s">
        <v>809</v>
      </c>
      <c r="U1896" s="299" t="s">
        <v>832</v>
      </c>
      <c r="V1896" s="299" t="s">
        <v>832</v>
      </c>
      <c r="W1896" s="299" t="s">
        <v>832</v>
      </c>
      <c r="X1896" s="299" t="s">
        <v>832</v>
      </c>
      <c r="Y1896" s="257"/>
    </row>
    <row r="1897" spans="1:25" ht="12.75" customHeight="1" x14ac:dyDescent="0.2">
      <c r="A1897" s="229" t="s">
        <v>705</v>
      </c>
      <c r="B1897" s="247"/>
      <c r="C1897" s="280">
        <v>1884</v>
      </c>
      <c r="D1897" s="249" t="s">
        <v>4588</v>
      </c>
      <c r="E1897" s="249" t="s">
        <v>4589</v>
      </c>
      <c r="F1897" s="249" t="s">
        <v>1046</v>
      </c>
      <c r="G1897" s="281" t="s">
        <v>813</v>
      </c>
      <c r="H1897" s="250">
        <v>36638.380000000005</v>
      </c>
      <c r="I1897" s="250"/>
      <c r="J1897" s="250">
        <v>35097.5075</v>
      </c>
      <c r="K1897" s="250"/>
      <c r="L1897" s="250">
        <v>70807.91</v>
      </c>
      <c r="M1897" s="251">
        <f t="shared" si="87"/>
        <v>4.2056239932005857E-2</v>
      </c>
      <c r="N1897" s="251">
        <f t="shared" si="88"/>
        <v>1.0174626360575607</v>
      </c>
      <c r="O1897" s="250">
        <v>74207.590000000011</v>
      </c>
      <c r="P1897" s="251">
        <f t="shared" si="89"/>
        <v>4.8012714963624928E-2</v>
      </c>
      <c r="Q1897" s="251" t="s">
        <v>805</v>
      </c>
      <c r="R1897" s="258"/>
      <c r="S1897" s="258" t="s">
        <v>806</v>
      </c>
      <c r="T1897" s="258" t="s">
        <v>807</v>
      </c>
      <c r="U1897" s="282" t="s">
        <v>823</v>
      </c>
      <c r="V1897" s="285">
        <v>826</v>
      </c>
      <c r="W1897" s="286" t="s">
        <v>824</v>
      </c>
      <c r="X1897" s="286" t="s">
        <v>816</v>
      </c>
      <c r="Y1897" s="257"/>
    </row>
    <row r="1898" spans="1:25" ht="12.75" customHeight="1" x14ac:dyDescent="0.2">
      <c r="A1898" s="229" t="s">
        <v>705</v>
      </c>
      <c r="B1898" s="247"/>
      <c r="C1898" s="280">
        <v>1885</v>
      </c>
      <c r="D1898" s="249" t="s">
        <v>4590</v>
      </c>
      <c r="E1898" s="249" t="s">
        <v>4591</v>
      </c>
      <c r="F1898" s="249" t="s">
        <v>1860</v>
      </c>
      <c r="G1898" s="281" t="s">
        <v>813</v>
      </c>
      <c r="H1898" s="250">
        <v>42498.94</v>
      </c>
      <c r="I1898" s="250"/>
      <c r="J1898" s="250">
        <v>40711.598599999998</v>
      </c>
      <c r="K1898" s="250"/>
      <c r="L1898" s="250">
        <v>43507.340000000004</v>
      </c>
      <c r="M1898" s="251">
        <f t="shared" si="87"/>
        <v>4.2056140694332722E-2</v>
      </c>
      <c r="N1898" s="251">
        <f t="shared" si="88"/>
        <v>6.8671864926473467E-2</v>
      </c>
      <c r="O1898" s="250">
        <v>45532.229999999996</v>
      </c>
      <c r="P1898" s="251">
        <f t="shared" si="89"/>
        <v>4.6541342219496573E-2</v>
      </c>
      <c r="Q1898" s="251" t="s">
        <v>805</v>
      </c>
      <c r="R1898" s="258"/>
      <c r="S1898" s="258" t="s">
        <v>806</v>
      </c>
      <c r="T1898" s="258" t="s">
        <v>807</v>
      </c>
      <c r="U1898" s="282" t="s">
        <v>823</v>
      </c>
      <c r="V1898" s="285">
        <v>824</v>
      </c>
      <c r="W1898" s="286" t="s">
        <v>815</v>
      </c>
      <c r="X1898" s="286" t="s">
        <v>816</v>
      </c>
      <c r="Y1898" s="257"/>
    </row>
    <row r="1899" spans="1:25" ht="12.75" customHeight="1" x14ac:dyDescent="0.2">
      <c r="A1899" s="229" t="s">
        <v>705</v>
      </c>
      <c r="B1899" s="247"/>
      <c r="C1899" s="280">
        <v>1886</v>
      </c>
      <c r="D1899" s="249" t="s">
        <v>4592</v>
      </c>
      <c r="E1899" s="249" t="s">
        <v>4593</v>
      </c>
      <c r="F1899" s="249" t="s">
        <v>1160</v>
      </c>
      <c r="G1899" s="297" t="s">
        <v>707</v>
      </c>
      <c r="H1899" s="250">
        <v>0</v>
      </c>
      <c r="I1899" s="250"/>
      <c r="J1899" s="250">
        <v>0</v>
      </c>
      <c r="K1899" s="250"/>
      <c r="L1899" s="250">
        <v>0</v>
      </c>
      <c r="M1899" s="251" t="str">
        <f t="shared" si="87"/>
        <v>NA</v>
      </c>
      <c r="N1899" s="251" t="str">
        <f t="shared" si="88"/>
        <v>NA</v>
      </c>
      <c r="O1899" s="250">
        <v>0</v>
      </c>
      <c r="P1899" s="251" t="str">
        <f t="shared" si="89"/>
        <v>NA</v>
      </c>
      <c r="Q1899" s="298" t="s">
        <v>848</v>
      </c>
      <c r="R1899" s="299" t="s">
        <v>849</v>
      </c>
      <c r="S1899" s="258" t="s">
        <v>806</v>
      </c>
      <c r="T1899" s="299" t="s">
        <v>809</v>
      </c>
      <c r="U1899" s="299" t="s">
        <v>832</v>
      </c>
      <c r="V1899" s="299" t="s">
        <v>832</v>
      </c>
      <c r="W1899" s="299" t="s">
        <v>832</v>
      </c>
      <c r="X1899" s="299" t="s">
        <v>832</v>
      </c>
      <c r="Y1899" s="257"/>
    </row>
    <row r="1900" spans="1:25" ht="12.75" customHeight="1" x14ac:dyDescent="0.2">
      <c r="A1900" s="229" t="s">
        <v>705</v>
      </c>
      <c r="B1900" s="247"/>
      <c r="C1900" s="280">
        <v>1887</v>
      </c>
      <c r="D1900" s="249" t="s">
        <v>4594</v>
      </c>
      <c r="E1900" s="249" t="s">
        <v>4595</v>
      </c>
      <c r="F1900" s="249" t="s">
        <v>1002</v>
      </c>
      <c r="G1900" s="297" t="s">
        <v>707</v>
      </c>
      <c r="H1900" s="250">
        <v>0</v>
      </c>
      <c r="I1900" s="250"/>
      <c r="J1900" s="250">
        <v>0</v>
      </c>
      <c r="K1900" s="250"/>
      <c r="L1900" s="250">
        <v>0</v>
      </c>
      <c r="M1900" s="251" t="str">
        <f t="shared" si="87"/>
        <v>NA</v>
      </c>
      <c r="N1900" s="251" t="str">
        <f t="shared" si="88"/>
        <v>NA</v>
      </c>
      <c r="O1900" s="250">
        <v>0</v>
      </c>
      <c r="P1900" s="251" t="str">
        <f t="shared" si="89"/>
        <v>NA</v>
      </c>
      <c r="Q1900" s="298" t="s">
        <v>848</v>
      </c>
      <c r="R1900" s="299" t="s">
        <v>849</v>
      </c>
      <c r="S1900" s="258" t="s">
        <v>806</v>
      </c>
      <c r="T1900" s="299" t="s">
        <v>809</v>
      </c>
      <c r="U1900" s="299" t="s">
        <v>832</v>
      </c>
      <c r="V1900" s="299" t="s">
        <v>832</v>
      </c>
      <c r="W1900" s="299" t="s">
        <v>832</v>
      </c>
      <c r="X1900" s="299" t="s">
        <v>832</v>
      </c>
      <c r="Y1900" s="257"/>
    </row>
    <row r="1901" spans="1:25" ht="12.75" customHeight="1" x14ac:dyDescent="0.2">
      <c r="A1901" s="229" t="s">
        <v>705</v>
      </c>
      <c r="B1901" s="247"/>
      <c r="C1901" s="280">
        <v>1888</v>
      </c>
      <c r="D1901" s="249" t="s">
        <v>4596</v>
      </c>
      <c r="E1901" s="249" t="s">
        <v>4597</v>
      </c>
      <c r="F1901" s="249" t="s">
        <v>803</v>
      </c>
      <c r="G1901" s="281" t="s">
        <v>804</v>
      </c>
      <c r="H1901" s="250">
        <v>87958.78</v>
      </c>
      <c r="I1901" s="250"/>
      <c r="J1901" s="250">
        <v>84259.589099999997</v>
      </c>
      <c r="K1901" s="250"/>
      <c r="L1901" s="250">
        <v>87959.72</v>
      </c>
      <c r="M1901" s="251">
        <f t="shared" si="87"/>
        <v>4.2055959621086166E-2</v>
      </c>
      <c r="N1901" s="251">
        <f t="shared" si="88"/>
        <v>4.3913469547171145E-2</v>
      </c>
      <c r="O1901" s="250">
        <v>92324.82</v>
      </c>
      <c r="P1901" s="251">
        <f t="shared" si="89"/>
        <v>4.9626124321450839E-2</v>
      </c>
      <c r="Q1901" s="251" t="s">
        <v>805</v>
      </c>
      <c r="R1901" s="258"/>
      <c r="S1901" s="258" t="s">
        <v>806</v>
      </c>
      <c r="T1901" s="299" t="s">
        <v>809</v>
      </c>
      <c r="U1901" s="282" t="s">
        <v>1103</v>
      </c>
      <c r="V1901" s="285">
        <v>805</v>
      </c>
      <c r="W1901" s="286" t="s">
        <v>816</v>
      </c>
      <c r="X1901" s="286" t="s">
        <v>824</v>
      </c>
      <c r="Y1901" s="257"/>
    </row>
    <row r="1902" spans="1:25" ht="12.75" customHeight="1" x14ac:dyDescent="0.2">
      <c r="A1902" s="229" t="s">
        <v>705</v>
      </c>
      <c r="B1902" s="247"/>
      <c r="C1902" s="287">
        <v>1889</v>
      </c>
      <c r="D1902" s="324" t="s">
        <v>4598</v>
      </c>
      <c r="E1902" s="324" t="s">
        <v>4599</v>
      </c>
      <c r="F1902" s="324" t="s">
        <v>943</v>
      </c>
      <c r="G1902" s="289" t="s">
        <v>707</v>
      </c>
      <c r="H1902" s="290">
        <v>0</v>
      </c>
      <c r="I1902" s="290"/>
      <c r="J1902" s="290">
        <v>0</v>
      </c>
      <c r="K1902" s="290"/>
      <c r="L1902" s="290">
        <v>0</v>
      </c>
      <c r="M1902" s="291" t="str">
        <f t="shared" si="87"/>
        <v>NA</v>
      </c>
      <c r="N1902" s="291" t="str">
        <f t="shared" si="88"/>
        <v>NA</v>
      </c>
      <c r="O1902" s="290">
        <v>0</v>
      </c>
      <c r="P1902" s="291" t="str">
        <f t="shared" si="89"/>
        <v>NA</v>
      </c>
      <c r="Q1902" s="291" t="s">
        <v>707</v>
      </c>
      <c r="R1902" s="292" t="s">
        <v>831</v>
      </c>
      <c r="S1902" s="293" t="s">
        <v>832</v>
      </c>
      <c r="T1902" s="293" t="s">
        <v>832</v>
      </c>
      <c r="U1902" s="293" t="s">
        <v>832</v>
      </c>
      <c r="V1902" s="294" t="s">
        <v>809</v>
      </c>
      <c r="W1902" s="295" t="s">
        <v>809</v>
      </c>
      <c r="X1902" s="295" t="s">
        <v>809</v>
      </c>
      <c r="Y1902" s="257"/>
    </row>
    <row r="1903" spans="1:25" ht="12.75" customHeight="1" x14ac:dyDescent="0.2">
      <c r="A1903" s="229" t="s">
        <v>705</v>
      </c>
      <c r="B1903" s="247"/>
      <c r="C1903" s="280">
        <v>1890</v>
      </c>
      <c r="D1903" s="249" t="s">
        <v>4600</v>
      </c>
      <c r="E1903" s="249" t="s">
        <v>4601</v>
      </c>
      <c r="F1903" s="249" t="s">
        <v>830</v>
      </c>
      <c r="G1903" s="297" t="s">
        <v>707</v>
      </c>
      <c r="H1903" s="250">
        <v>0</v>
      </c>
      <c r="I1903" s="250"/>
      <c r="J1903" s="250">
        <v>0</v>
      </c>
      <c r="K1903" s="250"/>
      <c r="L1903" s="250">
        <v>0</v>
      </c>
      <c r="M1903" s="251" t="str">
        <f t="shared" si="87"/>
        <v>NA</v>
      </c>
      <c r="N1903" s="251" t="str">
        <f t="shared" si="88"/>
        <v>NA</v>
      </c>
      <c r="O1903" s="250">
        <v>0</v>
      </c>
      <c r="P1903" s="251" t="str">
        <f t="shared" si="89"/>
        <v>NA</v>
      </c>
      <c r="Q1903" s="298" t="s">
        <v>848</v>
      </c>
      <c r="R1903" s="299" t="s">
        <v>849</v>
      </c>
      <c r="S1903" s="258" t="s">
        <v>806</v>
      </c>
      <c r="T1903" s="299" t="s">
        <v>809</v>
      </c>
      <c r="U1903" s="299" t="s">
        <v>832</v>
      </c>
      <c r="V1903" s="299" t="s">
        <v>832</v>
      </c>
      <c r="W1903" s="299" t="s">
        <v>832</v>
      </c>
      <c r="X1903" s="299" t="s">
        <v>832</v>
      </c>
      <c r="Y1903" s="257"/>
    </row>
    <row r="1904" spans="1:25" ht="12.75" customHeight="1" x14ac:dyDescent="0.2">
      <c r="A1904" s="229" t="s">
        <v>705</v>
      </c>
      <c r="B1904" s="247"/>
      <c r="C1904" s="280">
        <v>1891</v>
      </c>
      <c r="D1904" s="249" t="s">
        <v>4602</v>
      </c>
      <c r="E1904" s="249" t="s">
        <v>4603</v>
      </c>
      <c r="F1904" s="249" t="s">
        <v>844</v>
      </c>
      <c r="G1904" s="281" t="s">
        <v>813</v>
      </c>
      <c r="H1904" s="250">
        <v>49576.88</v>
      </c>
      <c r="I1904" s="250"/>
      <c r="J1904" s="250">
        <v>47491.882499999992</v>
      </c>
      <c r="K1904" s="250"/>
      <c r="L1904" s="250">
        <v>49577.4</v>
      </c>
      <c r="M1904" s="251">
        <f t="shared" si="87"/>
        <v>4.2055843368925296E-2</v>
      </c>
      <c r="N1904" s="251">
        <f t="shared" si="88"/>
        <v>4.3913136102785764E-2</v>
      </c>
      <c r="O1904" s="250">
        <v>51817.55</v>
      </c>
      <c r="P1904" s="251">
        <f t="shared" si="89"/>
        <v>4.5184902798452546E-2</v>
      </c>
      <c r="Q1904" s="251" t="s">
        <v>805</v>
      </c>
      <c r="R1904" s="258"/>
      <c r="S1904" s="258" t="s">
        <v>806</v>
      </c>
      <c r="T1904" s="299" t="s">
        <v>809</v>
      </c>
      <c r="U1904" s="282" t="s">
        <v>814</v>
      </c>
      <c r="V1904" s="285">
        <v>286</v>
      </c>
      <c r="W1904" s="286" t="s">
        <v>815</v>
      </c>
      <c r="X1904" s="286" t="s">
        <v>816</v>
      </c>
      <c r="Y1904" s="257"/>
    </row>
    <row r="1905" spans="1:25" ht="12.75" customHeight="1" x14ac:dyDescent="0.2">
      <c r="A1905" s="229" t="s">
        <v>705</v>
      </c>
      <c r="B1905" s="247"/>
      <c r="C1905" s="280">
        <v>1892</v>
      </c>
      <c r="D1905" s="249" t="s">
        <v>4604</v>
      </c>
      <c r="E1905" s="249" t="s">
        <v>4605</v>
      </c>
      <c r="F1905" s="249" t="s">
        <v>1503</v>
      </c>
      <c r="G1905" s="297" t="s">
        <v>707</v>
      </c>
      <c r="H1905" s="250">
        <v>0</v>
      </c>
      <c r="I1905" s="250"/>
      <c r="J1905" s="250">
        <v>0</v>
      </c>
      <c r="K1905" s="250"/>
      <c r="L1905" s="250">
        <v>0</v>
      </c>
      <c r="M1905" s="251" t="str">
        <f t="shared" si="87"/>
        <v>NA</v>
      </c>
      <c r="N1905" s="251" t="str">
        <f t="shared" si="88"/>
        <v>NA</v>
      </c>
      <c r="O1905" s="250">
        <v>0</v>
      </c>
      <c r="P1905" s="251" t="str">
        <f t="shared" si="89"/>
        <v>NA</v>
      </c>
      <c r="Q1905" s="298" t="s">
        <v>848</v>
      </c>
      <c r="R1905" s="299" t="s">
        <v>849</v>
      </c>
      <c r="S1905" s="299" t="s">
        <v>809</v>
      </c>
      <c r="T1905" s="299" t="s">
        <v>809</v>
      </c>
      <c r="U1905" s="299" t="s">
        <v>832</v>
      </c>
      <c r="V1905" s="283" t="s">
        <v>809</v>
      </c>
      <c r="W1905" s="284" t="s">
        <v>809</v>
      </c>
      <c r="X1905" s="284" t="s">
        <v>809</v>
      </c>
      <c r="Y1905" s="257"/>
    </row>
    <row r="1906" spans="1:25" ht="12.75" customHeight="1" x14ac:dyDescent="0.2">
      <c r="A1906" s="229" t="s">
        <v>705</v>
      </c>
      <c r="B1906" s="247"/>
      <c r="C1906" s="280">
        <v>1893</v>
      </c>
      <c r="D1906" s="249" t="s">
        <v>4606</v>
      </c>
      <c r="E1906" s="249" t="s">
        <v>4607</v>
      </c>
      <c r="F1906" s="249" t="s">
        <v>844</v>
      </c>
      <c r="G1906" s="281" t="s">
        <v>813</v>
      </c>
      <c r="H1906" s="250">
        <v>28420.36</v>
      </c>
      <c r="I1906" s="250"/>
      <c r="J1906" s="250">
        <v>27225.133499999996</v>
      </c>
      <c r="K1906" s="250"/>
      <c r="L1906" s="250">
        <v>33906.06</v>
      </c>
      <c r="M1906" s="251">
        <f t="shared" si="87"/>
        <v>4.2055290643749917E-2</v>
      </c>
      <c r="N1906" s="251">
        <f t="shared" si="88"/>
        <v>0.24539554599429245</v>
      </c>
      <c r="O1906" s="250">
        <v>35143.17</v>
      </c>
      <c r="P1906" s="251">
        <f t="shared" si="89"/>
        <v>3.6486398006728017E-2</v>
      </c>
      <c r="Q1906" s="251" t="s">
        <v>805</v>
      </c>
      <c r="R1906" s="258"/>
      <c r="S1906" s="258" t="s">
        <v>806</v>
      </c>
      <c r="T1906" s="258" t="s">
        <v>807</v>
      </c>
      <c r="U1906" s="282" t="s">
        <v>814</v>
      </c>
      <c r="V1906" s="285">
        <v>139</v>
      </c>
      <c r="W1906" s="286" t="s">
        <v>815</v>
      </c>
      <c r="X1906" s="286" t="s">
        <v>816</v>
      </c>
      <c r="Y1906" s="257"/>
    </row>
    <row r="1907" spans="1:25" ht="12.75" customHeight="1" x14ac:dyDescent="0.2">
      <c r="A1907" s="229" t="s">
        <v>705</v>
      </c>
      <c r="B1907" s="247"/>
      <c r="C1907" s="280">
        <v>1894</v>
      </c>
      <c r="D1907" s="249" t="s">
        <v>4608</v>
      </c>
      <c r="E1907" s="249" t="s">
        <v>4609</v>
      </c>
      <c r="F1907" s="249" t="s">
        <v>852</v>
      </c>
      <c r="G1907" s="297" t="s">
        <v>707</v>
      </c>
      <c r="H1907" s="250">
        <v>0</v>
      </c>
      <c r="I1907" s="250"/>
      <c r="J1907" s="250">
        <v>0</v>
      </c>
      <c r="K1907" s="250"/>
      <c r="L1907" s="250">
        <v>0</v>
      </c>
      <c r="M1907" s="251" t="str">
        <f t="shared" si="87"/>
        <v>NA</v>
      </c>
      <c r="N1907" s="251" t="str">
        <f t="shared" si="88"/>
        <v>NA</v>
      </c>
      <c r="O1907" s="250">
        <v>0</v>
      </c>
      <c r="P1907" s="251" t="str">
        <f t="shared" si="89"/>
        <v>NA</v>
      </c>
      <c r="Q1907" s="298" t="s">
        <v>848</v>
      </c>
      <c r="R1907" s="299" t="s">
        <v>849</v>
      </c>
      <c r="S1907" s="299" t="s">
        <v>832</v>
      </c>
      <c r="T1907" s="299" t="s">
        <v>832</v>
      </c>
      <c r="U1907" s="299" t="s">
        <v>832</v>
      </c>
      <c r="V1907" s="299" t="s">
        <v>832</v>
      </c>
      <c r="W1907" s="299" t="s">
        <v>832</v>
      </c>
      <c r="X1907" s="299" t="s">
        <v>832</v>
      </c>
      <c r="Y1907" s="257"/>
    </row>
    <row r="1908" spans="1:25" ht="12.75" customHeight="1" x14ac:dyDescent="0.2">
      <c r="A1908" s="229" t="s">
        <v>705</v>
      </c>
      <c r="B1908" s="247"/>
      <c r="C1908" s="280">
        <v>1895</v>
      </c>
      <c r="D1908" s="249" t="s">
        <v>4610</v>
      </c>
      <c r="E1908" s="249" t="s">
        <v>4611</v>
      </c>
      <c r="F1908" s="249" t="s">
        <v>852</v>
      </c>
      <c r="G1908" s="297" t="s">
        <v>707</v>
      </c>
      <c r="H1908" s="250">
        <v>0</v>
      </c>
      <c r="I1908" s="250"/>
      <c r="J1908" s="250">
        <v>0</v>
      </c>
      <c r="K1908" s="250"/>
      <c r="L1908" s="250">
        <v>0</v>
      </c>
      <c r="M1908" s="251" t="str">
        <f t="shared" si="87"/>
        <v>NA</v>
      </c>
      <c r="N1908" s="251" t="str">
        <f t="shared" si="88"/>
        <v>NA</v>
      </c>
      <c r="O1908" s="250">
        <v>0</v>
      </c>
      <c r="P1908" s="251" t="str">
        <f t="shared" si="89"/>
        <v>NA</v>
      </c>
      <c r="Q1908" s="298" t="s">
        <v>848</v>
      </c>
      <c r="R1908" s="299" t="s">
        <v>849</v>
      </c>
      <c r="S1908" s="258" t="s">
        <v>806</v>
      </c>
      <c r="T1908" s="299" t="s">
        <v>809</v>
      </c>
      <c r="U1908" s="299" t="s">
        <v>832</v>
      </c>
      <c r="V1908" s="283" t="s">
        <v>809</v>
      </c>
      <c r="W1908" s="284" t="s">
        <v>809</v>
      </c>
      <c r="X1908" s="284" t="s">
        <v>809</v>
      </c>
      <c r="Y1908" s="257"/>
    </row>
    <row r="1909" spans="1:25" ht="12.75" customHeight="1" x14ac:dyDescent="0.2">
      <c r="A1909" s="229" t="s">
        <v>705</v>
      </c>
      <c r="B1909" s="247"/>
      <c r="C1909" s="280">
        <v>1896</v>
      </c>
      <c r="D1909" s="249" t="s">
        <v>4612</v>
      </c>
      <c r="E1909" s="249" t="s">
        <v>4613</v>
      </c>
      <c r="F1909" s="249" t="s">
        <v>861</v>
      </c>
      <c r="G1909" s="297" t="s">
        <v>707</v>
      </c>
      <c r="H1909" s="250">
        <v>0</v>
      </c>
      <c r="I1909" s="250"/>
      <c r="J1909" s="250">
        <v>0</v>
      </c>
      <c r="K1909" s="250"/>
      <c r="L1909" s="250">
        <v>0</v>
      </c>
      <c r="M1909" s="251" t="str">
        <f t="shared" si="87"/>
        <v>NA</v>
      </c>
      <c r="N1909" s="251" t="str">
        <f t="shared" si="88"/>
        <v>NA</v>
      </c>
      <c r="O1909" s="250">
        <v>0</v>
      </c>
      <c r="P1909" s="251" t="str">
        <f t="shared" si="89"/>
        <v>NA</v>
      </c>
      <c r="Q1909" s="298" t="s">
        <v>848</v>
      </c>
      <c r="R1909" s="299" t="s">
        <v>849</v>
      </c>
      <c r="S1909" s="299" t="s">
        <v>832</v>
      </c>
      <c r="T1909" s="299" t="s">
        <v>832</v>
      </c>
      <c r="U1909" s="299" t="s">
        <v>832</v>
      </c>
      <c r="V1909" s="283" t="s">
        <v>809</v>
      </c>
      <c r="W1909" s="284" t="s">
        <v>809</v>
      </c>
      <c r="X1909" s="284" t="s">
        <v>809</v>
      </c>
      <c r="Y1909" s="257"/>
    </row>
    <row r="1910" spans="1:25" ht="12.75" customHeight="1" x14ac:dyDescent="0.2">
      <c r="A1910" s="229" t="s">
        <v>705</v>
      </c>
      <c r="B1910" s="247"/>
      <c r="C1910" s="287">
        <v>1897</v>
      </c>
      <c r="D1910" s="324" t="s">
        <v>4614</v>
      </c>
      <c r="E1910" s="324" t="s">
        <v>4615</v>
      </c>
      <c r="F1910" s="324" t="s">
        <v>943</v>
      </c>
      <c r="G1910" s="289" t="s">
        <v>707</v>
      </c>
      <c r="H1910" s="290">
        <v>0</v>
      </c>
      <c r="I1910" s="290"/>
      <c r="J1910" s="290">
        <v>0</v>
      </c>
      <c r="K1910" s="290"/>
      <c r="L1910" s="290">
        <v>0</v>
      </c>
      <c r="M1910" s="291" t="str">
        <f t="shared" si="87"/>
        <v>NA</v>
      </c>
      <c r="N1910" s="291" t="str">
        <f t="shared" si="88"/>
        <v>NA</v>
      </c>
      <c r="O1910" s="290">
        <v>0</v>
      </c>
      <c r="P1910" s="291" t="str">
        <f t="shared" si="89"/>
        <v>NA</v>
      </c>
      <c r="Q1910" s="291" t="s">
        <v>707</v>
      </c>
      <c r="R1910" s="292" t="s">
        <v>831</v>
      </c>
      <c r="S1910" s="293" t="s">
        <v>832</v>
      </c>
      <c r="T1910" s="293" t="s">
        <v>832</v>
      </c>
      <c r="U1910" s="293" t="s">
        <v>832</v>
      </c>
      <c r="V1910" s="294" t="s">
        <v>809</v>
      </c>
      <c r="W1910" s="295" t="s">
        <v>809</v>
      </c>
      <c r="X1910" s="295" t="s">
        <v>809</v>
      </c>
      <c r="Y1910" s="257"/>
    </row>
    <row r="1911" spans="1:25" ht="12.75" customHeight="1" x14ac:dyDescent="0.2">
      <c r="A1911" s="229" t="s">
        <v>705</v>
      </c>
      <c r="B1911" s="247"/>
      <c r="C1911" s="280">
        <v>1898</v>
      </c>
      <c r="D1911" s="249" t="s">
        <v>4616</v>
      </c>
      <c r="E1911" s="249" t="s">
        <v>4617</v>
      </c>
      <c r="F1911" s="249" t="s">
        <v>1615</v>
      </c>
      <c r="G1911" s="281" t="s">
        <v>813</v>
      </c>
      <c r="H1911" s="250">
        <v>210974.05</v>
      </c>
      <c r="I1911" s="250"/>
      <c r="J1911" s="250">
        <v>202101.29679999998</v>
      </c>
      <c r="K1911" s="250"/>
      <c r="L1911" s="250">
        <v>210976.15000000002</v>
      </c>
      <c r="M1911" s="251">
        <f t="shared" si="87"/>
        <v>4.2056135339867663E-2</v>
      </c>
      <c r="N1911" s="251">
        <f t="shared" si="88"/>
        <v>4.3912895862230024E-2</v>
      </c>
      <c r="O1911" s="250">
        <v>220601.02000000002</v>
      </c>
      <c r="P1911" s="251">
        <f t="shared" si="89"/>
        <v>4.5620654277746531E-2</v>
      </c>
      <c r="Q1911" s="251" t="s">
        <v>805</v>
      </c>
      <c r="R1911" s="258"/>
      <c r="S1911" s="258" t="s">
        <v>806</v>
      </c>
      <c r="T1911" s="258" t="s">
        <v>807</v>
      </c>
      <c r="U1911" s="282" t="s">
        <v>814</v>
      </c>
      <c r="V1911" s="285">
        <v>489</v>
      </c>
      <c r="W1911" s="286" t="s">
        <v>815</v>
      </c>
      <c r="X1911" s="286" t="s">
        <v>816</v>
      </c>
      <c r="Y1911" s="257"/>
    </row>
    <row r="1912" spans="1:25" ht="12.75" customHeight="1" x14ac:dyDescent="0.2">
      <c r="A1912" s="229" t="s">
        <v>705</v>
      </c>
      <c r="B1912" s="247"/>
      <c r="C1912" s="280">
        <v>1899</v>
      </c>
      <c r="D1912" s="249" t="s">
        <v>4618</v>
      </c>
      <c r="E1912" s="249" t="s">
        <v>4619</v>
      </c>
      <c r="F1912" s="249" t="s">
        <v>847</v>
      </c>
      <c r="G1912" s="297" t="s">
        <v>707</v>
      </c>
      <c r="H1912" s="250">
        <v>0</v>
      </c>
      <c r="I1912" s="250"/>
      <c r="J1912" s="250">
        <v>0</v>
      </c>
      <c r="K1912" s="250"/>
      <c r="L1912" s="250">
        <v>0</v>
      </c>
      <c r="M1912" s="251" t="str">
        <f t="shared" si="87"/>
        <v>NA</v>
      </c>
      <c r="N1912" s="251" t="str">
        <f t="shared" si="88"/>
        <v>NA</v>
      </c>
      <c r="O1912" s="250">
        <v>0</v>
      </c>
      <c r="P1912" s="251" t="str">
        <f t="shared" si="89"/>
        <v>NA</v>
      </c>
      <c r="Q1912" s="298" t="s">
        <v>848</v>
      </c>
      <c r="R1912" s="299" t="s">
        <v>849</v>
      </c>
      <c r="S1912" s="299" t="s">
        <v>832</v>
      </c>
      <c r="T1912" s="299" t="s">
        <v>832</v>
      </c>
      <c r="U1912" s="299" t="s">
        <v>832</v>
      </c>
      <c r="V1912" s="299" t="s">
        <v>832</v>
      </c>
      <c r="W1912" s="299" t="s">
        <v>832</v>
      </c>
      <c r="X1912" s="299" t="s">
        <v>832</v>
      </c>
      <c r="Y1912" s="257"/>
    </row>
    <row r="1913" spans="1:25" ht="12.75" customHeight="1" x14ac:dyDescent="0.2">
      <c r="A1913" s="229" t="s">
        <v>705</v>
      </c>
      <c r="B1913" s="247"/>
      <c r="C1913" s="280">
        <v>1900</v>
      </c>
      <c r="D1913" s="249" t="s">
        <v>4620</v>
      </c>
      <c r="E1913" s="249" t="s">
        <v>4621</v>
      </c>
      <c r="F1913" s="249" t="s">
        <v>877</v>
      </c>
      <c r="G1913" s="281" t="s">
        <v>813</v>
      </c>
      <c r="H1913" s="250">
        <v>48451.770000000004</v>
      </c>
      <c r="I1913" s="250"/>
      <c r="J1913" s="250">
        <v>46414.079600000005</v>
      </c>
      <c r="K1913" s="250"/>
      <c r="L1913" s="250">
        <v>38731.729999999996</v>
      </c>
      <c r="M1913" s="251">
        <f t="shared" si="87"/>
        <v>4.2056056982025615E-2</v>
      </c>
      <c r="N1913" s="251">
        <f t="shared" si="88"/>
        <v>0.16551765469028082</v>
      </c>
      <c r="O1913" s="250">
        <v>40824.240000000005</v>
      </c>
      <c r="P1913" s="251">
        <f t="shared" si="89"/>
        <v>5.4025730324981855E-2</v>
      </c>
      <c r="Q1913" s="251" t="s">
        <v>805</v>
      </c>
      <c r="R1913" s="258"/>
      <c r="S1913" s="258" t="s">
        <v>806</v>
      </c>
      <c r="T1913" s="258" t="s">
        <v>807</v>
      </c>
      <c r="U1913" s="282" t="s">
        <v>814</v>
      </c>
      <c r="V1913" s="285">
        <v>202</v>
      </c>
      <c r="W1913" s="286" t="s">
        <v>824</v>
      </c>
      <c r="X1913" s="286" t="s">
        <v>824</v>
      </c>
      <c r="Y1913" s="257"/>
    </row>
    <row r="1914" spans="1:25" ht="12.75" customHeight="1" x14ac:dyDescent="0.2">
      <c r="A1914" s="229" t="s">
        <v>705</v>
      </c>
      <c r="B1914" s="247"/>
      <c r="C1914" s="287">
        <v>1901</v>
      </c>
      <c r="D1914" s="288" t="s">
        <v>4622</v>
      </c>
      <c r="E1914" s="288" t="s">
        <v>4623</v>
      </c>
      <c r="F1914" s="288" t="s">
        <v>858</v>
      </c>
      <c r="G1914" s="289" t="s">
        <v>707</v>
      </c>
      <c r="H1914" s="290">
        <v>0</v>
      </c>
      <c r="I1914" s="290"/>
      <c r="J1914" s="290">
        <v>0</v>
      </c>
      <c r="K1914" s="290"/>
      <c r="L1914" s="290">
        <v>0</v>
      </c>
      <c r="M1914" s="291" t="str">
        <f t="shared" si="87"/>
        <v>NA</v>
      </c>
      <c r="N1914" s="291" t="str">
        <f t="shared" si="88"/>
        <v>NA</v>
      </c>
      <c r="O1914" s="290">
        <v>0</v>
      </c>
      <c r="P1914" s="291" t="str">
        <f t="shared" si="89"/>
        <v>NA</v>
      </c>
      <c r="Q1914" s="291" t="s">
        <v>707</v>
      </c>
      <c r="R1914" s="292" t="s">
        <v>831</v>
      </c>
      <c r="S1914" s="293" t="s">
        <v>832</v>
      </c>
      <c r="T1914" s="293" t="s">
        <v>832</v>
      </c>
      <c r="U1914" s="293" t="s">
        <v>832</v>
      </c>
      <c r="V1914" s="294" t="s">
        <v>809</v>
      </c>
      <c r="W1914" s="295" t="s">
        <v>809</v>
      </c>
      <c r="X1914" s="295" t="s">
        <v>809</v>
      </c>
      <c r="Y1914" s="257"/>
    </row>
    <row r="1915" spans="1:25" ht="12.75" customHeight="1" x14ac:dyDescent="0.2">
      <c r="A1915" s="229" t="s">
        <v>705</v>
      </c>
      <c r="B1915" s="247"/>
      <c r="C1915" s="280">
        <v>1902</v>
      </c>
      <c r="D1915" s="249" t="s">
        <v>4624</v>
      </c>
      <c r="E1915" s="249" t="s">
        <v>4625</v>
      </c>
      <c r="F1915" s="249" t="s">
        <v>812</v>
      </c>
      <c r="G1915" s="281" t="s">
        <v>813</v>
      </c>
      <c r="H1915" s="250">
        <v>39101.75</v>
      </c>
      <c r="I1915" s="250"/>
      <c r="J1915" s="250">
        <v>37457.275100000006</v>
      </c>
      <c r="K1915" s="250"/>
      <c r="L1915" s="250">
        <v>36486.239999999998</v>
      </c>
      <c r="M1915" s="251">
        <f t="shared" si="87"/>
        <v>4.2056299270492849E-2</v>
      </c>
      <c r="N1915" s="251">
        <f t="shared" si="88"/>
        <v>2.5923805119502888E-2</v>
      </c>
      <c r="O1915" s="250">
        <v>38164.61</v>
      </c>
      <c r="P1915" s="251">
        <f t="shared" si="89"/>
        <v>4.6000081126474052E-2</v>
      </c>
      <c r="Q1915" s="251" t="s">
        <v>805</v>
      </c>
      <c r="R1915" s="258"/>
      <c r="S1915" s="258" t="s">
        <v>806</v>
      </c>
      <c r="T1915" s="258" t="s">
        <v>807</v>
      </c>
      <c r="U1915" s="282" t="s">
        <v>814</v>
      </c>
      <c r="V1915" s="285">
        <v>178</v>
      </c>
      <c r="W1915" s="286" t="s">
        <v>815</v>
      </c>
      <c r="X1915" s="286" t="s">
        <v>816</v>
      </c>
      <c r="Y1915" s="257"/>
    </row>
    <row r="1916" spans="1:25" ht="12.75" customHeight="1" x14ac:dyDescent="0.2">
      <c r="A1916" s="229" t="s">
        <v>705</v>
      </c>
      <c r="B1916" s="247"/>
      <c r="C1916" s="280">
        <v>1903</v>
      </c>
      <c r="D1916" s="249" t="s">
        <v>4626</v>
      </c>
      <c r="E1916" s="249" t="s">
        <v>4627</v>
      </c>
      <c r="F1916" s="249" t="s">
        <v>1371</v>
      </c>
      <c r="G1916" s="281" t="s">
        <v>813</v>
      </c>
      <c r="H1916" s="250">
        <v>55920.92</v>
      </c>
      <c r="I1916" s="250"/>
      <c r="J1916" s="250">
        <v>53569.109500000006</v>
      </c>
      <c r="K1916" s="250"/>
      <c r="L1916" s="250">
        <v>79706.83</v>
      </c>
      <c r="M1916" s="251">
        <f t="shared" si="87"/>
        <v>4.2056005158713279E-2</v>
      </c>
      <c r="N1916" s="251">
        <f t="shared" si="88"/>
        <v>0.48792523795826759</v>
      </c>
      <c r="O1916" s="250">
        <v>82895.91</v>
      </c>
      <c r="P1916" s="251">
        <f t="shared" si="89"/>
        <v>4.0010122093677561E-2</v>
      </c>
      <c r="Q1916" s="251" t="s">
        <v>805</v>
      </c>
      <c r="R1916" s="258"/>
      <c r="S1916" s="258" t="s">
        <v>806</v>
      </c>
      <c r="T1916" s="258" t="s">
        <v>807</v>
      </c>
      <c r="U1916" s="282" t="s">
        <v>814</v>
      </c>
      <c r="V1916" s="285">
        <v>505</v>
      </c>
      <c r="W1916" s="286" t="s">
        <v>815</v>
      </c>
      <c r="X1916" s="286" t="s">
        <v>816</v>
      </c>
      <c r="Y1916" s="257"/>
    </row>
    <row r="1917" spans="1:25" ht="12.75" customHeight="1" x14ac:dyDescent="0.2">
      <c r="A1917" s="229" t="s">
        <v>705</v>
      </c>
      <c r="B1917" s="247"/>
      <c r="C1917" s="280">
        <v>1904</v>
      </c>
      <c r="D1917" s="249" t="s">
        <v>4628</v>
      </c>
      <c r="E1917" s="249" t="s">
        <v>4629</v>
      </c>
      <c r="F1917" s="249" t="s">
        <v>943</v>
      </c>
      <c r="G1917" s="297" t="s">
        <v>707</v>
      </c>
      <c r="H1917" s="250">
        <v>0</v>
      </c>
      <c r="I1917" s="250"/>
      <c r="J1917" s="250">
        <v>0</v>
      </c>
      <c r="K1917" s="250"/>
      <c r="L1917" s="250">
        <v>0</v>
      </c>
      <c r="M1917" s="251" t="str">
        <f t="shared" si="87"/>
        <v>NA</v>
      </c>
      <c r="N1917" s="251" t="str">
        <f t="shared" si="88"/>
        <v>NA</v>
      </c>
      <c r="O1917" s="250">
        <v>0</v>
      </c>
      <c r="P1917" s="251" t="str">
        <f t="shared" si="89"/>
        <v>NA</v>
      </c>
      <c r="Q1917" s="298" t="s">
        <v>848</v>
      </c>
      <c r="R1917" s="299" t="s">
        <v>849</v>
      </c>
      <c r="S1917" s="299" t="s">
        <v>832</v>
      </c>
      <c r="T1917" s="299" t="s">
        <v>832</v>
      </c>
      <c r="U1917" s="299" t="s">
        <v>832</v>
      </c>
      <c r="V1917" s="299" t="s">
        <v>832</v>
      </c>
      <c r="W1917" s="299" t="s">
        <v>832</v>
      </c>
      <c r="X1917" s="299" t="s">
        <v>832</v>
      </c>
      <c r="Y1917" s="257"/>
    </row>
    <row r="1918" spans="1:25" ht="12.75" customHeight="1" x14ac:dyDescent="0.2">
      <c r="A1918" s="229" t="s">
        <v>705</v>
      </c>
      <c r="B1918" s="247"/>
      <c r="C1918" s="287">
        <v>1905</v>
      </c>
      <c r="D1918" s="324" t="s">
        <v>4630</v>
      </c>
      <c r="E1918" s="324" t="s">
        <v>4631</v>
      </c>
      <c r="F1918" s="324" t="s">
        <v>2127</v>
      </c>
      <c r="G1918" s="289" t="s">
        <v>707</v>
      </c>
      <c r="H1918" s="290">
        <v>0</v>
      </c>
      <c r="I1918" s="290"/>
      <c r="J1918" s="290">
        <v>0</v>
      </c>
      <c r="K1918" s="290"/>
      <c r="L1918" s="290">
        <v>0</v>
      </c>
      <c r="M1918" s="291" t="str">
        <f t="shared" si="87"/>
        <v>NA</v>
      </c>
      <c r="N1918" s="291" t="str">
        <f t="shared" si="88"/>
        <v>NA</v>
      </c>
      <c r="O1918" s="290">
        <v>0</v>
      </c>
      <c r="P1918" s="291" t="str">
        <f t="shared" si="89"/>
        <v>NA</v>
      </c>
      <c r="Q1918" s="291" t="s">
        <v>707</v>
      </c>
      <c r="R1918" s="292" t="s">
        <v>831</v>
      </c>
      <c r="S1918" s="293" t="s">
        <v>832</v>
      </c>
      <c r="T1918" s="293" t="s">
        <v>832</v>
      </c>
      <c r="U1918" s="293" t="s">
        <v>832</v>
      </c>
      <c r="V1918" s="294" t="s">
        <v>809</v>
      </c>
      <c r="W1918" s="295" t="s">
        <v>809</v>
      </c>
      <c r="X1918" s="295" t="s">
        <v>809</v>
      </c>
      <c r="Y1918" s="257"/>
    </row>
    <row r="1919" spans="1:25" ht="12.75" customHeight="1" x14ac:dyDescent="0.2">
      <c r="A1919" s="229" t="s">
        <v>705</v>
      </c>
      <c r="B1919" s="247"/>
      <c r="C1919" s="280">
        <v>1906</v>
      </c>
      <c r="D1919" s="249" t="s">
        <v>4632</v>
      </c>
      <c r="E1919" s="249" t="s">
        <v>4633</v>
      </c>
      <c r="F1919" s="249" t="s">
        <v>852</v>
      </c>
      <c r="G1919" s="297" t="s">
        <v>707</v>
      </c>
      <c r="H1919" s="250">
        <v>0</v>
      </c>
      <c r="I1919" s="250"/>
      <c r="J1919" s="250">
        <v>0</v>
      </c>
      <c r="K1919" s="250"/>
      <c r="L1919" s="250">
        <v>0</v>
      </c>
      <c r="M1919" s="251" t="str">
        <f t="shared" si="87"/>
        <v>NA</v>
      </c>
      <c r="N1919" s="251" t="str">
        <f t="shared" si="88"/>
        <v>NA</v>
      </c>
      <c r="O1919" s="250">
        <v>0</v>
      </c>
      <c r="P1919" s="251" t="str">
        <f t="shared" si="89"/>
        <v>NA</v>
      </c>
      <c r="Q1919" s="298" t="s">
        <v>848</v>
      </c>
      <c r="R1919" s="299" t="s">
        <v>849</v>
      </c>
      <c r="S1919" s="299" t="s">
        <v>832</v>
      </c>
      <c r="T1919" s="299" t="s">
        <v>832</v>
      </c>
      <c r="U1919" s="299" t="s">
        <v>832</v>
      </c>
      <c r="V1919" s="299" t="s">
        <v>832</v>
      </c>
      <c r="W1919" s="299" t="s">
        <v>832</v>
      </c>
      <c r="X1919" s="299" t="s">
        <v>832</v>
      </c>
      <c r="Y1919" s="257"/>
    </row>
    <row r="1920" spans="1:25" ht="12.75" customHeight="1" x14ac:dyDescent="0.2">
      <c r="A1920" s="229" t="s">
        <v>705</v>
      </c>
      <c r="B1920" s="247"/>
      <c r="C1920" s="280">
        <v>1907</v>
      </c>
      <c r="D1920" s="249" t="s">
        <v>4634</v>
      </c>
      <c r="E1920" s="249" t="s">
        <v>4635</v>
      </c>
      <c r="F1920" s="249" t="s">
        <v>886</v>
      </c>
      <c r="G1920" s="281" t="s">
        <v>813</v>
      </c>
      <c r="H1920" s="250">
        <v>20577.780000000002</v>
      </c>
      <c r="I1920" s="250"/>
      <c r="J1920" s="250">
        <v>27793.106599999999</v>
      </c>
      <c r="K1920" s="250"/>
      <c r="L1920" s="250">
        <v>45281.03</v>
      </c>
      <c r="M1920" s="251">
        <f t="shared" si="87"/>
        <v>0.35063678394851128</v>
      </c>
      <c r="N1920" s="251">
        <f t="shared" si="88"/>
        <v>0.62921801624004137</v>
      </c>
      <c r="O1920" s="250">
        <v>47721.840000000004</v>
      </c>
      <c r="P1920" s="251">
        <f t="shared" si="89"/>
        <v>5.3903588323852288E-2</v>
      </c>
      <c r="Q1920" s="251" t="s">
        <v>805</v>
      </c>
      <c r="R1920" s="258"/>
      <c r="S1920" s="258" t="s">
        <v>806</v>
      </c>
      <c r="T1920" s="258" t="s">
        <v>807</v>
      </c>
      <c r="U1920" s="282" t="s">
        <v>814</v>
      </c>
      <c r="V1920" s="285">
        <v>114</v>
      </c>
      <c r="W1920" s="286" t="s">
        <v>815</v>
      </c>
      <c r="X1920" s="286" t="s">
        <v>816</v>
      </c>
      <c r="Y1920" s="257"/>
    </row>
    <row r="1921" spans="1:25" ht="12.75" customHeight="1" x14ac:dyDescent="0.2">
      <c r="A1921" s="229" t="s">
        <v>705</v>
      </c>
      <c r="B1921" s="247"/>
      <c r="C1921" s="280">
        <v>1908</v>
      </c>
      <c r="D1921" s="249" t="s">
        <v>4636</v>
      </c>
      <c r="E1921" s="249" t="s">
        <v>4637</v>
      </c>
      <c r="F1921" s="249" t="s">
        <v>877</v>
      </c>
      <c r="G1921" s="281" t="s">
        <v>813</v>
      </c>
      <c r="H1921" s="250">
        <v>44988.81</v>
      </c>
      <c r="I1921" s="250"/>
      <c r="J1921" s="250">
        <v>43096.7621</v>
      </c>
      <c r="K1921" s="250"/>
      <c r="L1921" s="250">
        <v>44986.179999999993</v>
      </c>
      <c r="M1921" s="251">
        <f t="shared" si="87"/>
        <v>4.2055966805967925E-2</v>
      </c>
      <c r="N1921" s="251">
        <f t="shared" si="88"/>
        <v>4.3841295910255706E-2</v>
      </c>
      <c r="O1921" s="250">
        <v>47135.850000000006</v>
      </c>
      <c r="P1921" s="251">
        <f t="shared" si="89"/>
        <v>4.7785119785676691E-2</v>
      </c>
      <c r="Q1921" s="251" t="s">
        <v>805</v>
      </c>
      <c r="R1921" s="258"/>
      <c r="S1921" s="258" t="s">
        <v>806</v>
      </c>
      <c r="T1921" s="258" t="s">
        <v>807</v>
      </c>
      <c r="U1921" s="282" t="s">
        <v>814</v>
      </c>
      <c r="V1921" s="285">
        <v>169</v>
      </c>
      <c r="W1921" s="286" t="s">
        <v>816</v>
      </c>
      <c r="X1921" s="286" t="s">
        <v>816</v>
      </c>
      <c r="Y1921" s="257"/>
    </row>
    <row r="1922" spans="1:25" ht="12.75" customHeight="1" x14ac:dyDescent="0.2">
      <c r="A1922" s="229" t="s">
        <v>705</v>
      </c>
      <c r="B1922" s="247"/>
      <c r="C1922" s="280">
        <v>1909</v>
      </c>
      <c r="D1922" s="249" t="s">
        <v>4638</v>
      </c>
      <c r="E1922" s="249" t="s">
        <v>4639</v>
      </c>
      <c r="F1922" s="249" t="s">
        <v>1071</v>
      </c>
      <c r="G1922" s="281" t="s">
        <v>804</v>
      </c>
      <c r="H1922" s="250">
        <v>0</v>
      </c>
      <c r="I1922" s="250"/>
      <c r="J1922" s="250">
        <v>0</v>
      </c>
      <c r="K1922" s="250"/>
      <c r="L1922" s="250">
        <v>0</v>
      </c>
      <c r="M1922" s="251" t="str">
        <f t="shared" si="87"/>
        <v>NA</v>
      </c>
      <c r="N1922" s="251" t="str">
        <f t="shared" si="88"/>
        <v>NA</v>
      </c>
      <c r="O1922" s="250">
        <v>0</v>
      </c>
      <c r="P1922" s="251" t="str">
        <f t="shared" si="89"/>
        <v>NA</v>
      </c>
      <c r="Q1922" s="251" t="s">
        <v>707</v>
      </c>
      <c r="R1922" s="258"/>
      <c r="S1922" s="299" t="s">
        <v>809</v>
      </c>
      <c r="T1922" s="299" t="s">
        <v>809</v>
      </c>
      <c r="U1922" s="299" t="s">
        <v>832</v>
      </c>
      <c r="V1922" s="283" t="s">
        <v>809</v>
      </c>
      <c r="W1922" s="284" t="s">
        <v>809</v>
      </c>
      <c r="X1922" s="284" t="s">
        <v>809</v>
      </c>
      <c r="Y1922" s="257"/>
    </row>
    <row r="1923" spans="1:25" ht="12.75" customHeight="1" x14ac:dyDescent="0.2">
      <c r="A1923" s="229" t="s">
        <v>705</v>
      </c>
      <c r="B1923" s="247"/>
      <c r="C1923" s="280">
        <v>1910</v>
      </c>
      <c r="D1923" s="249" t="s">
        <v>4640</v>
      </c>
      <c r="E1923" s="249" t="s">
        <v>4639</v>
      </c>
      <c r="F1923" s="249" t="s">
        <v>830</v>
      </c>
      <c r="G1923" s="297" t="s">
        <v>707</v>
      </c>
      <c r="H1923" s="250">
        <v>0</v>
      </c>
      <c r="I1923" s="250"/>
      <c r="J1923" s="250">
        <v>0</v>
      </c>
      <c r="K1923" s="250"/>
      <c r="L1923" s="250">
        <v>0</v>
      </c>
      <c r="M1923" s="251" t="str">
        <f t="shared" si="87"/>
        <v>NA</v>
      </c>
      <c r="N1923" s="251" t="str">
        <f t="shared" si="88"/>
        <v>NA</v>
      </c>
      <c r="O1923" s="250">
        <v>0</v>
      </c>
      <c r="P1923" s="251" t="str">
        <f t="shared" si="89"/>
        <v>NA</v>
      </c>
      <c r="Q1923" s="298" t="s">
        <v>848</v>
      </c>
      <c r="R1923" s="299" t="s">
        <v>849</v>
      </c>
      <c r="S1923" s="299" t="s">
        <v>832</v>
      </c>
      <c r="T1923" s="299" t="s">
        <v>832</v>
      </c>
      <c r="U1923" s="299" t="s">
        <v>832</v>
      </c>
      <c r="V1923" s="299" t="s">
        <v>832</v>
      </c>
      <c r="W1923" s="299" t="s">
        <v>832</v>
      </c>
      <c r="X1923" s="299" t="s">
        <v>832</v>
      </c>
      <c r="Y1923" s="257"/>
    </row>
    <row r="1924" spans="1:25" ht="12.75" customHeight="1" x14ac:dyDescent="0.2">
      <c r="A1924" s="229" t="s">
        <v>705</v>
      </c>
      <c r="B1924" s="247"/>
      <c r="C1924" s="280">
        <v>1911</v>
      </c>
      <c r="D1924" s="249" t="s">
        <v>4641</v>
      </c>
      <c r="E1924" s="249" t="s">
        <v>4642</v>
      </c>
      <c r="F1924" s="249" t="s">
        <v>852</v>
      </c>
      <c r="G1924" s="297" t="s">
        <v>707</v>
      </c>
      <c r="H1924" s="250">
        <v>0</v>
      </c>
      <c r="I1924" s="250"/>
      <c r="J1924" s="250">
        <v>0</v>
      </c>
      <c r="K1924" s="250"/>
      <c r="L1924" s="250">
        <v>0</v>
      </c>
      <c r="M1924" s="251" t="str">
        <f t="shared" si="87"/>
        <v>NA</v>
      </c>
      <c r="N1924" s="251" t="str">
        <f t="shared" si="88"/>
        <v>NA</v>
      </c>
      <c r="O1924" s="250">
        <v>0</v>
      </c>
      <c r="P1924" s="251" t="str">
        <f t="shared" si="89"/>
        <v>NA</v>
      </c>
      <c r="Q1924" s="298" t="s">
        <v>848</v>
      </c>
      <c r="R1924" s="299" t="s">
        <v>849</v>
      </c>
      <c r="S1924" s="299" t="s">
        <v>832</v>
      </c>
      <c r="T1924" s="299" t="s">
        <v>832</v>
      </c>
      <c r="U1924" s="299" t="s">
        <v>832</v>
      </c>
      <c r="V1924" s="299" t="s">
        <v>832</v>
      </c>
      <c r="W1924" s="299" t="s">
        <v>832</v>
      </c>
      <c r="X1924" s="299" t="s">
        <v>832</v>
      </c>
      <c r="Y1924" s="257"/>
    </row>
    <row r="1925" spans="1:25" ht="12.75" customHeight="1" x14ac:dyDescent="0.2">
      <c r="A1925" s="229" t="s">
        <v>705</v>
      </c>
      <c r="B1925" s="247"/>
      <c r="C1925" s="280">
        <v>1912</v>
      </c>
      <c r="D1925" s="249" t="s">
        <v>4643</v>
      </c>
      <c r="E1925" s="249" t="s">
        <v>4644</v>
      </c>
      <c r="F1925" s="249" t="s">
        <v>1014</v>
      </c>
      <c r="G1925" s="281" t="s">
        <v>813</v>
      </c>
      <c r="H1925" s="250">
        <v>609077.01</v>
      </c>
      <c r="I1925" s="250"/>
      <c r="J1925" s="250">
        <v>583461.6091</v>
      </c>
      <c r="K1925" s="250"/>
      <c r="L1925" s="250">
        <v>609090.81000000006</v>
      </c>
      <c r="M1925" s="251">
        <f t="shared" si="87"/>
        <v>4.2056095500961378E-2</v>
      </c>
      <c r="N1925" s="251">
        <f t="shared" si="88"/>
        <v>4.3926113561325066E-2</v>
      </c>
      <c r="O1925" s="250">
        <v>621098.99</v>
      </c>
      <c r="P1925" s="251">
        <f t="shared" si="89"/>
        <v>1.9714925595413161E-2</v>
      </c>
      <c r="Q1925" s="251" t="s">
        <v>805</v>
      </c>
      <c r="R1925" s="258"/>
      <c r="S1925" s="258" t="s">
        <v>806</v>
      </c>
      <c r="T1925" s="258" t="s">
        <v>807</v>
      </c>
      <c r="U1925" s="282" t="s">
        <v>814</v>
      </c>
      <c r="V1925" s="285">
        <v>513</v>
      </c>
      <c r="W1925" s="286" t="s">
        <v>824</v>
      </c>
      <c r="X1925" s="286" t="s">
        <v>824</v>
      </c>
      <c r="Y1925" s="257"/>
    </row>
    <row r="1926" spans="1:25" ht="12.75" customHeight="1" x14ac:dyDescent="0.2">
      <c r="A1926" s="229" t="s">
        <v>705</v>
      </c>
      <c r="B1926" s="247"/>
      <c r="C1926" s="280">
        <v>1913</v>
      </c>
      <c r="D1926" s="249" t="s">
        <v>4645</v>
      </c>
      <c r="E1926" s="249" t="s">
        <v>4646</v>
      </c>
      <c r="F1926" s="249" t="s">
        <v>822</v>
      </c>
      <c r="G1926" s="281" t="s">
        <v>813</v>
      </c>
      <c r="H1926" s="250">
        <v>21082.82</v>
      </c>
      <c r="I1926" s="250"/>
      <c r="J1926" s="250">
        <v>20196.156500000001</v>
      </c>
      <c r="K1926" s="250"/>
      <c r="L1926" s="250">
        <v>21083.06</v>
      </c>
      <c r="M1926" s="251">
        <f t="shared" si="87"/>
        <v>4.2056209748031752E-2</v>
      </c>
      <c r="N1926" s="251">
        <f t="shared" si="88"/>
        <v>4.3914469567514013E-2</v>
      </c>
      <c r="O1926" s="250">
        <v>22088.77</v>
      </c>
      <c r="P1926" s="251">
        <f t="shared" si="89"/>
        <v>4.7702278511752995E-2</v>
      </c>
      <c r="Q1926" s="251" t="s">
        <v>805</v>
      </c>
      <c r="R1926" s="258"/>
      <c r="S1926" s="258" t="s">
        <v>806</v>
      </c>
      <c r="T1926" s="299" t="s">
        <v>809</v>
      </c>
      <c r="U1926" s="282" t="s">
        <v>814</v>
      </c>
      <c r="V1926" s="285">
        <v>114</v>
      </c>
      <c r="W1926" s="286" t="s">
        <v>816</v>
      </c>
      <c r="X1926" s="286" t="s">
        <v>816</v>
      </c>
      <c r="Y1926" s="257"/>
    </row>
    <row r="1927" spans="1:25" ht="12.75" customHeight="1" x14ac:dyDescent="0.2">
      <c r="A1927" s="229" t="s">
        <v>705</v>
      </c>
      <c r="B1927" s="247"/>
      <c r="C1927" s="280">
        <v>1914</v>
      </c>
      <c r="D1927" s="249" t="s">
        <v>4647</v>
      </c>
      <c r="E1927" s="249" t="s">
        <v>4648</v>
      </c>
      <c r="F1927" s="249" t="s">
        <v>877</v>
      </c>
      <c r="G1927" s="281" t="s">
        <v>813</v>
      </c>
      <c r="H1927" s="250">
        <v>180455.11000000002</v>
      </c>
      <c r="I1927" s="250"/>
      <c r="J1927" s="250">
        <v>172865.88079999998</v>
      </c>
      <c r="K1927" s="250"/>
      <c r="L1927" s="250">
        <v>180460.01</v>
      </c>
      <c r="M1927" s="251">
        <f t="shared" si="87"/>
        <v>4.2056050393918076E-2</v>
      </c>
      <c r="N1927" s="251">
        <f t="shared" si="88"/>
        <v>4.3930758139520763E-2</v>
      </c>
      <c r="O1927" s="250">
        <v>189926.26</v>
      </c>
      <c r="P1927" s="251">
        <f t="shared" si="89"/>
        <v>5.2456220078897255E-2</v>
      </c>
      <c r="Q1927" s="251" t="s">
        <v>805</v>
      </c>
      <c r="R1927" s="258"/>
      <c r="S1927" s="258" t="s">
        <v>806</v>
      </c>
      <c r="T1927" s="258" t="s">
        <v>807</v>
      </c>
      <c r="U1927" s="282" t="s">
        <v>814</v>
      </c>
      <c r="V1927" s="285">
        <v>456</v>
      </c>
      <c r="W1927" s="286" t="s">
        <v>824</v>
      </c>
      <c r="X1927" s="286" t="s">
        <v>824</v>
      </c>
      <c r="Y1927" s="257"/>
    </row>
    <row r="1928" spans="1:25" ht="12.75" customHeight="1" x14ac:dyDescent="0.2">
      <c r="A1928" s="229" t="s">
        <v>705</v>
      </c>
      <c r="B1928" s="247"/>
      <c r="C1928" s="300">
        <v>1915</v>
      </c>
      <c r="D1928" s="327" t="s">
        <v>4649</v>
      </c>
      <c r="E1928" s="327" t="s">
        <v>4650</v>
      </c>
      <c r="F1928" s="327" t="s">
        <v>886</v>
      </c>
      <c r="G1928" s="302" t="s">
        <v>707</v>
      </c>
      <c r="H1928" s="303">
        <v>0</v>
      </c>
      <c r="I1928" s="303"/>
      <c r="J1928" s="303">
        <v>0</v>
      </c>
      <c r="K1928" s="303"/>
      <c r="L1928" s="303">
        <v>0</v>
      </c>
      <c r="M1928" s="304" t="str">
        <f t="shared" si="87"/>
        <v>NA</v>
      </c>
      <c r="N1928" s="304" t="str">
        <f t="shared" si="88"/>
        <v>NA</v>
      </c>
      <c r="O1928" s="303">
        <v>0</v>
      </c>
      <c r="P1928" s="304" t="str">
        <f t="shared" si="89"/>
        <v>NA</v>
      </c>
      <c r="Q1928" s="304" t="s">
        <v>707</v>
      </c>
      <c r="R1928" s="305" t="s">
        <v>887</v>
      </c>
      <c r="S1928" s="306" t="s">
        <v>832</v>
      </c>
      <c r="T1928" s="306" t="s">
        <v>832</v>
      </c>
      <c r="U1928" s="306" t="s">
        <v>832</v>
      </c>
      <c r="V1928" s="307" t="s">
        <v>809</v>
      </c>
      <c r="W1928" s="308" t="s">
        <v>809</v>
      </c>
      <c r="X1928" s="308" t="s">
        <v>809</v>
      </c>
      <c r="Y1928" s="257"/>
    </row>
    <row r="1929" spans="1:25" ht="12.75" customHeight="1" x14ac:dyDescent="0.2">
      <c r="A1929" s="229" t="s">
        <v>705</v>
      </c>
      <c r="B1929" s="247"/>
      <c r="C1929" s="280">
        <v>1916</v>
      </c>
      <c r="D1929" s="249" t="s">
        <v>4651</v>
      </c>
      <c r="E1929" s="249" t="s">
        <v>4652</v>
      </c>
      <c r="F1929" s="249" t="s">
        <v>1002</v>
      </c>
      <c r="G1929" s="297" t="s">
        <v>707</v>
      </c>
      <c r="H1929" s="250">
        <v>0</v>
      </c>
      <c r="I1929" s="250"/>
      <c r="J1929" s="250">
        <v>0</v>
      </c>
      <c r="K1929" s="250"/>
      <c r="L1929" s="250">
        <v>0</v>
      </c>
      <c r="M1929" s="251" t="str">
        <f t="shared" si="87"/>
        <v>NA</v>
      </c>
      <c r="N1929" s="251" t="str">
        <f t="shared" si="88"/>
        <v>NA</v>
      </c>
      <c r="O1929" s="250">
        <v>0</v>
      </c>
      <c r="P1929" s="251" t="str">
        <f t="shared" si="89"/>
        <v>NA</v>
      </c>
      <c r="Q1929" s="298" t="s">
        <v>848</v>
      </c>
      <c r="R1929" s="299" t="s">
        <v>849</v>
      </c>
      <c r="S1929" s="299" t="s">
        <v>832</v>
      </c>
      <c r="T1929" s="299" t="s">
        <v>832</v>
      </c>
      <c r="U1929" s="299" t="s">
        <v>832</v>
      </c>
      <c r="V1929" s="299" t="s">
        <v>832</v>
      </c>
      <c r="W1929" s="299" t="s">
        <v>832</v>
      </c>
      <c r="X1929" s="299" t="s">
        <v>832</v>
      </c>
      <c r="Y1929" s="257"/>
    </row>
    <row r="1930" spans="1:25" ht="12.75" customHeight="1" x14ac:dyDescent="0.2">
      <c r="A1930" s="229" t="s">
        <v>705</v>
      </c>
      <c r="B1930" s="247"/>
      <c r="C1930" s="280">
        <v>1917</v>
      </c>
      <c r="D1930" s="249" t="s">
        <v>4653</v>
      </c>
      <c r="E1930" s="249" t="s">
        <v>4654</v>
      </c>
      <c r="F1930" s="249" t="s">
        <v>931</v>
      </c>
      <c r="G1930" s="281"/>
      <c r="H1930" s="250">
        <v>361920.25</v>
      </c>
      <c r="I1930" s="250"/>
      <c r="J1930" s="250">
        <v>356439.10080000001</v>
      </c>
      <c r="K1930" s="250"/>
      <c r="L1930" s="250">
        <v>399180.48000000004</v>
      </c>
      <c r="M1930" s="251">
        <f t="shared" si="87"/>
        <v>1.5144632553718632E-2</v>
      </c>
      <c r="N1930" s="251">
        <f t="shared" si="88"/>
        <v>0.11991215078275728</v>
      </c>
      <c r="O1930" s="250">
        <v>413679.39999999997</v>
      </c>
      <c r="P1930" s="251">
        <f t="shared" si="89"/>
        <v>3.6321715931600475E-2</v>
      </c>
      <c r="Q1930" s="251" t="s">
        <v>805</v>
      </c>
      <c r="R1930" s="258"/>
      <c r="S1930" s="258" t="s">
        <v>925</v>
      </c>
      <c r="T1930" s="258" t="s">
        <v>908</v>
      </c>
      <c r="U1930" s="282" t="s">
        <v>956</v>
      </c>
      <c r="V1930" s="285">
        <v>7081</v>
      </c>
      <c r="W1930" s="286" t="s">
        <v>824</v>
      </c>
      <c r="X1930" s="286" t="s">
        <v>816</v>
      </c>
      <c r="Y1930" s="257"/>
    </row>
    <row r="1931" spans="1:25" ht="12.75" customHeight="1" x14ac:dyDescent="0.2">
      <c r="A1931" s="229" t="s">
        <v>705</v>
      </c>
      <c r="B1931" s="247"/>
      <c r="C1931" s="280">
        <v>1918</v>
      </c>
      <c r="D1931" s="249" t="s">
        <v>4655</v>
      </c>
      <c r="E1931" s="249" t="s">
        <v>4656</v>
      </c>
      <c r="F1931" s="249" t="s">
        <v>830</v>
      </c>
      <c r="G1931" s="297" t="s">
        <v>707</v>
      </c>
      <c r="H1931" s="250">
        <v>0</v>
      </c>
      <c r="I1931" s="250"/>
      <c r="J1931" s="250">
        <v>0</v>
      </c>
      <c r="K1931" s="250"/>
      <c r="L1931" s="250">
        <v>0</v>
      </c>
      <c r="M1931" s="251" t="str">
        <f t="shared" si="87"/>
        <v>NA</v>
      </c>
      <c r="N1931" s="251" t="str">
        <f t="shared" si="88"/>
        <v>NA</v>
      </c>
      <c r="O1931" s="250">
        <v>0</v>
      </c>
      <c r="P1931" s="251" t="str">
        <f t="shared" si="89"/>
        <v>NA</v>
      </c>
      <c r="Q1931" s="298" t="s">
        <v>848</v>
      </c>
      <c r="R1931" s="299" t="s">
        <v>849</v>
      </c>
      <c r="S1931" s="299" t="s">
        <v>832</v>
      </c>
      <c r="T1931" s="299" t="s">
        <v>832</v>
      </c>
      <c r="U1931" s="299" t="s">
        <v>832</v>
      </c>
      <c r="V1931" s="299" t="s">
        <v>832</v>
      </c>
      <c r="W1931" s="299" t="s">
        <v>832</v>
      </c>
      <c r="X1931" s="299" t="s">
        <v>832</v>
      </c>
      <c r="Y1931" s="257"/>
    </row>
    <row r="1932" spans="1:25" ht="12.75" customHeight="1" x14ac:dyDescent="0.2">
      <c r="A1932" s="229" t="s">
        <v>705</v>
      </c>
      <c r="B1932" s="247"/>
      <c r="C1932" s="318">
        <v>1919</v>
      </c>
      <c r="D1932" s="319" t="s">
        <v>988</v>
      </c>
      <c r="E1932" s="319" t="s">
        <v>988</v>
      </c>
      <c r="F1932" s="319"/>
      <c r="G1932" s="320" t="s">
        <v>707</v>
      </c>
      <c r="H1932" s="321">
        <v>0</v>
      </c>
      <c r="I1932" s="321"/>
      <c r="J1932" s="321">
        <v>0</v>
      </c>
      <c r="K1932" s="321"/>
      <c r="L1932" s="321">
        <v>0</v>
      </c>
      <c r="M1932" s="322" t="str">
        <f t="shared" si="87"/>
        <v>NA</v>
      </c>
      <c r="N1932" s="322" t="str">
        <f t="shared" si="88"/>
        <v>NA</v>
      </c>
      <c r="O1932" s="321">
        <v>0</v>
      </c>
      <c r="P1932" s="322" t="str">
        <f t="shared" si="89"/>
        <v>NA</v>
      </c>
      <c r="Q1932" s="322" t="s">
        <v>707</v>
      </c>
      <c r="R1932" s="323" t="s">
        <v>989</v>
      </c>
      <c r="S1932" s="323" t="s">
        <v>809</v>
      </c>
      <c r="T1932" s="323" t="s">
        <v>809</v>
      </c>
      <c r="U1932" s="323" t="s">
        <v>989</v>
      </c>
      <c r="V1932" s="323" t="s">
        <v>989</v>
      </c>
      <c r="W1932" s="323" t="s">
        <v>989</v>
      </c>
      <c r="X1932" s="323" t="s">
        <v>989</v>
      </c>
      <c r="Y1932" s="257"/>
    </row>
    <row r="1933" spans="1:25" ht="12.75" customHeight="1" x14ac:dyDescent="0.2">
      <c r="A1933" s="229" t="s">
        <v>705</v>
      </c>
      <c r="B1933" s="247"/>
      <c r="C1933" s="280">
        <v>1920</v>
      </c>
      <c r="D1933" s="249" t="s">
        <v>4657</v>
      </c>
      <c r="E1933" s="249" t="s">
        <v>4658</v>
      </c>
      <c r="F1933" s="249" t="s">
        <v>931</v>
      </c>
      <c r="G1933" s="281"/>
      <c r="H1933" s="250">
        <v>19579.670000000002</v>
      </c>
      <c r="I1933" s="250"/>
      <c r="J1933" s="250">
        <v>71346.377899999992</v>
      </c>
      <c r="K1933" s="250"/>
      <c r="L1933" s="250">
        <v>74480.489999999991</v>
      </c>
      <c r="M1933" s="251">
        <f t="shared" si="87"/>
        <v>2.6439009390863069</v>
      </c>
      <c r="N1933" s="251">
        <f t="shared" si="88"/>
        <v>4.392811789818974E-2</v>
      </c>
      <c r="O1933" s="250">
        <v>80920.710000000006</v>
      </c>
      <c r="P1933" s="251">
        <f t="shared" si="89"/>
        <v>8.6468550354596441E-2</v>
      </c>
      <c r="Q1933" s="251" t="s">
        <v>805</v>
      </c>
      <c r="R1933" s="258"/>
      <c r="S1933" s="258" t="s">
        <v>840</v>
      </c>
      <c r="T1933" s="299" t="s">
        <v>809</v>
      </c>
      <c r="U1933" s="282" t="s">
        <v>841</v>
      </c>
      <c r="V1933" s="285">
        <v>819</v>
      </c>
      <c r="W1933" s="286" t="s">
        <v>815</v>
      </c>
      <c r="X1933" s="286" t="s">
        <v>874</v>
      </c>
      <c r="Y1933" s="257"/>
    </row>
    <row r="1934" spans="1:25" ht="12.75" customHeight="1" x14ac:dyDescent="0.2">
      <c r="A1934" s="229" t="s">
        <v>705</v>
      </c>
      <c r="B1934" s="247"/>
      <c r="C1934" s="280">
        <v>1921</v>
      </c>
      <c r="D1934" s="249" t="s">
        <v>4659</v>
      </c>
      <c r="E1934" s="249" t="s">
        <v>4660</v>
      </c>
      <c r="F1934" s="249" t="s">
        <v>3611</v>
      </c>
      <c r="G1934" s="281" t="s">
        <v>813</v>
      </c>
      <c r="H1934" s="250">
        <v>29777.39</v>
      </c>
      <c r="I1934" s="250"/>
      <c r="J1934" s="250">
        <v>28525.078600000001</v>
      </c>
      <c r="K1934" s="250"/>
      <c r="L1934" s="250">
        <v>27807.809999999998</v>
      </c>
      <c r="M1934" s="251">
        <f t="shared" ref="M1934:M1997" si="90">IF(H1934&gt;0,ABS((J1934-H1934)/H1934),"NA")</f>
        <v>4.2055781248793084E-2</v>
      </c>
      <c r="N1934" s="251">
        <f t="shared" ref="N1934:N1997" si="91">IF(J1934&gt;0,ABS((L1934-J1934)/J1934),"NA")</f>
        <v>2.5145192763816014E-2</v>
      </c>
      <c r="O1934" s="250">
        <v>29846.57</v>
      </c>
      <c r="P1934" s="251">
        <f t="shared" ref="P1934:P1997" si="92">IF(L1934&gt;0,ABS((O1934-L1934)/L1934),"NA")</f>
        <v>7.3316093572273477E-2</v>
      </c>
      <c r="Q1934" s="251" t="s">
        <v>805</v>
      </c>
      <c r="R1934" s="258"/>
      <c r="S1934" s="258" t="s">
        <v>806</v>
      </c>
      <c r="T1934" s="299" t="s">
        <v>809</v>
      </c>
      <c r="U1934" s="282" t="s">
        <v>814</v>
      </c>
      <c r="V1934" s="283" t="s">
        <v>809</v>
      </c>
      <c r="W1934" s="284" t="s">
        <v>809</v>
      </c>
      <c r="X1934" s="284" t="s">
        <v>809</v>
      </c>
      <c r="Y1934" s="257"/>
    </row>
    <row r="1935" spans="1:25" ht="12.75" customHeight="1" x14ac:dyDescent="0.2">
      <c r="A1935" s="229" t="s">
        <v>705</v>
      </c>
      <c r="B1935" s="247"/>
      <c r="C1935" s="280">
        <v>1922</v>
      </c>
      <c r="D1935" s="249" t="s">
        <v>4661</v>
      </c>
      <c r="E1935" s="249" t="s">
        <v>4662</v>
      </c>
      <c r="F1935" s="249" t="s">
        <v>852</v>
      </c>
      <c r="G1935" s="297" t="s">
        <v>707</v>
      </c>
      <c r="H1935" s="250">
        <v>0</v>
      </c>
      <c r="I1935" s="250"/>
      <c r="J1935" s="250">
        <v>0</v>
      </c>
      <c r="K1935" s="250"/>
      <c r="L1935" s="250">
        <v>0</v>
      </c>
      <c r="M1935" s="251" t="str">
        <f t="shared" si="90"/>
        <v>NA</v>
      </c>
      <c r="N1935" s="251" t="str">
        <f t="shared" si="91"/>
        <v>NA</v>
      </c>
      <c r="O1935" s="250">
        <v>0</v>
      </c>
      <c r="P1935" s="251" t="str">
        <f t="shared" si="92"/>
        <v>NA</v>
      </c>
      <c r="Q1935" s="298" t="s">
        <v>848</v>
      </c>
      <c r="R1935" s="299" t="s">
        <v>849</v>
      </c>
      <c r="S1935" s="299" t="s">
        <v>809</v>
      </c>
      <c r="T1935" s="299" t="s">
        <v>809</v>
      </c>
      <c r="U1935" s="299" t="s">
        <v>832</v>
      </c>
      <c r="V1935" s="283" t="s">
        <v>809</v>
      </c>
      <c r="W1935" s="284" t="s">
        <v>809</v>
      </c>
      <c r="X1935" s="284" t="s">
        <v>809</v>
      </c>
      <c r="Y1935" s="257"/>
    </row>
    <row r="1936" spans="1:25" ht="12.75" customHeight="1" x14ac:dyDescent="0.2">
      <c r="A1936" s="229" t="s">
        <v>705</v>
      </c>
      <c r="B1936" s="247"/>
      <c r="C1936" s="280">
        <v>1923</v>
      </c>
      <c r="D1936" s="249" t="s">
        <v>4663</v>
      </c>
      <c r="E1936" s="249" t="s">
        <v>4664</v>
      </c>
      <c r="F1936" s="249" t="s">
        <v>877</v>
      </c>
      <c r="G1936" s="281" t="s">
        <v>813</v>
      </c>
      <c r="H1936" s="250">
        <v>24965.45</v>
      </c>
      <c r="I1936" s="250"/>
      <c r="J1936" s="250">
        <v>26126.592400000001</v>
      </c>
      <c r="K1936" s="250"/>
      <c r="L1936" s="250">
        <v>29518.560000000001</v>
      </c>
      <c r="M1936" s="251">
        <f t="shared" si="90"/>
        <v>4.6509972782385278E-2</v>
      </c>
      <c r="N1936" s="251">
        <f t="shared" si="91"/>
        <v>0.12982816695222757</v>
      </c>
      <c r="O1936" s="250">
        <v>30779.84</v>
      </c>
      <c r="P1936" s="251">
        <f t="shared" si="92"/>
        <v>4.2728371573681062E-2</v>
      </c>
      <c r="Q1936" s="251" t="s">
        <v>805</v>
      </c>
      <c r="R1936" s="258"/>
      <c r="S1936" s="258" t="s">
        <v>806</v>
      </c>
      <c r="T1936" s="258" t="s">
        <v>807</v>
      </c>
      <c r="U1936" s="282" t="s">
        <v>823</v>
      </c>
      <c r="V1936" s="285">
        <v>826</v>
      </c>
      <c r="W1936" s="286" t="s">
        <v>824</v>
      </c>
      <c r="X1936" s="286" t="s">
        <v>824</v>
      </c>
      <c r="Y1936" s="257"/>
    </row>
    <row r="1937" spans="1:25" ht="12.75" customHeight="1" x14ac:dyDescent="0.2">
      <c r="A1937" s="229" t="s">
        <v>705</v>
      </c>
      <c r="B1937" s="247"/>
      <c r="C1937" s="280">
        <v>1924</v>
      </c>
      <c r="D1937" s="249" t="s">
        <v>4665</v>
      </c>
      <c r="E1937" s="249" t="s">
        <v>4666</v>
      </c>
      <c r="F1937" s="249" t="s">
        <v>931</v>
      </c>
      <c r="G1937" s="281"/>
      <c r="H1937" s="250">
        <v>959726.58000000007</v>
      </c>
      <c r="I1937" s="250"/>
      <c r="J1937" s="250">
        <v>932924.98979999998</v>
      </c>
      <c r="K1937" s="250"/>
      <c r="L1937" s="250">
        <v>1733472.9899999986</v>
      </c>
      <c r="M1937" s="251">
        <f t="shared" si="90"/>
        <v>2.7926276877733334E-2</v>
      </c>
      <c r="N1937" s="251">
        <f t="shared" si="91"/>
        <v>0.85810543071808987</v>
      </c>
      <c r="O1937" s="250">
        <v>1757516.4899999998</v>
      </c>
      <c r="P1937" s="251">
        <f t="shared" si="92"/>
        <v>1.3870132467423784E-2</v>
      </c>
      <c r="Q1937" s="251" t="s">
        <v>805</v>
      </c>
      <c r="R1937" s="258"/>
      <c r="S1937" s="258" t="s">
        <v>908</v>
      </c>
      <c r="T1937" s="258" t="s">
        <v>908</v>
      </c>
      <c r="U1937" s="282" t="s">
        <v>956</v>
      </c>
      <c r="V1937" s="285">
        <v>8820</v>
      </c>
      <c r="W1937" s="286" t="s">
        <v>874</v>
      </c>
      <c r="X1937" s="286" t="s">
        <v>815</v>
      </c>
      <c r="Y1937" s="257"/>
    </row>
    <row r="1938" spans="1:25" ht="12.75" customHeight="1" x14ac:dyDescent="0.2">
      <c r="A1938" s="229" t="s">
        <v>705</v>
      </c>
      <c r="B1938" s="247"/>
      <c r="C1938" s="280">
        <v>1925</v>
      </c>
      <c r="D1938" s="249" t="s">
        <v>4667</v>
      </c>
      <c r="E1938" s="249" t="s">
        <v>4666</v>
      </c>
      <c r="F1938" s="249" t="s">
        <v>847</v>
      </c>
      <c r="G1938" s="297" t="s">
        <v>707</v>
      </c>
      <c r="H1938" s="250">
        <v>0</v>
      </c>
      <c r="I1938" s="250"/>
      <c r="J1938" s="250">
        <v>0</v>
      </c>
      <c r="K1938" s="250"/>
      <c r="L1938" s="250">
        <v>0</v>
      </c>
      <c r="M1938" s="251" t="str">
        <f t="shared" si="90"/>
        <v>NA</v>
      </c>
      <c r="N1938" s="251" t="str">
        <f t="shared" si="91"/>
        <v>NA</v>
      </c>
      <c r="O1938" s="250">
        <v>0</v>
      </c>
      <c r="P1938" s="251" t="str">
        <f t="shared" si="92"/>
        <v>NA</v>
      </c>
      <c r="Q1938" s="298" t="s">
        <v>848</v>
      </c>
      <c r="R1938" s="299" t="s">
        <v>849</v>
      </c>
      <c r="S1938" s="299" t="s">
        <v>832</v>
      </c>
      <c r="T1938" s="299" t="s">
        <v>832</v>
      </c>
      <c r="U1938" s="299" t="s">
        <v>832</v>
      </c>
      <c r="V1938" s="285">
        <v>974</v>
      </c>
      <c r="W1938" s="286" t="s">
        <v>815</v>
      </c>
      <c r="X1938" s="286" t="s">
        <v>816</v>
      </c>
      <c r="Y1938" s="257"/>
    </row>
    <row r="1939" spans="1:25" ht="12.75" customHeight="1" x14ac:dyDescent="0.2">
      <c r="A1939" s="229" t="s">
        <v>705</v>
      </c>
      <c r="B1939" s="247"/>
      <c r="C1939" s="280">
        <v>1926</v>
      </c>
      <c r="D1939" s="249" t="s">
        <v>4668</v>
      </c>
      <c r="E1939" s="249" t="s">
        <v>4669</v>
      </c>
      <c r="F1939" s="249" t="s">
        <v>931</v>
      </c>
      <c r="G1939" s="281"/>
      <c r="H1939" s="250">
        <v>26281.21</v>
      </c>
      <c r="I1939" s="250"/>
      <c r="J1939" s="250">
        <v>73480.302100000001</v>
      </c>
      <c r="K1939" s="250"/>
      <c r="L1939" s="250">
        <v>83942.56</v>
      </c>
      <c r="M1939" s="251">
        <f t="shared" si="90"/>
        <v>1.7959253816700222</v>
      </c>
      <c r="N1939" s="251">
        <f t="shared" si="91"/>
        <v>0.14238180302745376</v>
      </c>
      <c r="O1939" s="250">
        <v>88148.97</v>
      </c>
      <c r="P1939" s="251">
        <f t="shared" si="92"/>
        <v>5.0110575612657082E-2</v>
      </c>
      <c r="Q1939" s="251" t="s">
        <v>805</v>
      </c>
      <c r="R1939" s="258"/>
      <c r="S1939" s="258" t="s">
        <v>840</v>
      </c>
      <c r="T1939" s="258" t="s">
        <v>841</v>
      </c>
      <c r="U1939" s="282" t="s">
        <v>841</v>
      </c>
      <c r="V1939" s="285">
        <v>819</v>
      </c>
      <c r="W1939" s="286" t="s">
        <v>815</v>
      </c>
      <c r="X1939" s="286" t="s">
        <v>874</v>
      </c>
      <c r="Y1939" s="257"/>
    </row>
    <row r="1940" spans="1:25" ht="12.75" customHeight="1" x14ac:dyDescent="0.2">
      <c r="A1940" s="229" t="s">
        <v>705</v>
      </c>
      <c r="B1940" s="247"/>
      <c r="C1940" s="280">
        <v>1927</v>
      </c>
      <c r="D1940" s="249" t="s">
        <v>4670</v>
      </c>
      <c r="E1940" s="249" t="s">
        <v>4671</v>
      </c>
      <c r="F1940" s="249" t="s">
        <v>1049</v>
      </c>
      <c r="G1940" s="297" t="s">
        <v>707</v>
      </c>
      <c r="H1940" s="250">
        <v>0</v>
      </c>
      <c r="I1940" s="250"/>
      <c r="J1940" s="250">
        <v>0</v>
      </c>
      <c r="K1940" s="250"/>
      <c r="L1940" s="250">
        <v>0</v>
      </c>
      <c r="M1940" s="251" t="str">
        <f t="shared" si="90"/>
        <v>NA</v>
      </c>
      <c r="N1940" s="251" t="str">
        <f t="shared" si="91"/>
        <v>NA</v>
      </c>
      <c r="O1940" s="250">
        <v>0</v>
      </c>
      <c r="P1940" s="251" t="str">
        <f t="shared" si="92"/>
        <v>NA</v>
      </c>
      <c r="Q1940" s="298" t="s">
        <v>848</v>
      </c>
      <c r="R1940" s="299" t="s">
        <v>849</v>
      </c>
      <c r="S1940" s="299" t="s">
        <v>809</v>
      </c>
      <c r="T1940" s="299" t="s">
        <v>809</v>
      </c>
      <c r="U1940" s="299" t="s">
        <v>832</v>
      </c>
      <c r="V1940" s="283" t="s">
        <v>809</v>
      </c>
      <c r="W1940" s="284" t="s">
        <v>809</v>
      </c>
      <c r="X1940" s="284" t="s">
        <v>809</v>
      </c>
      <c r="Y1940" s="257"/>
    </row>
    <row r="1941" spans="1:25" ht="12.75" customHeight="1" x14ac:dyDescent="0.2">
      <c r="A1941" s="229" t="s">
        <v>705</v>
      </c>
      <c r="B1941" s="247"/>
      <c r="C1941" s="280">
        <v>1928</v>
      </c>
      <c r="D1941" s="249" t="s">
        <v>4672</v>
      </c>
      <c r="E1941" s="249" t="s">
        <v>4673</v>
      </c>
      <c r="F1941" s="249" t="s">
        <v>852</v>
      </c>
      <c r="G1941" s="297" t="s">
        <v>707</v>
      </c>
      <c r="H1941" s="250">
        <v>0</v>
      </c>
      <c r="I1941" s="250"/>
      <c r="J1941" s="250">
        <v>0</v>
      </c>
      <c r="K1941" s="250"/>
      <c r="L1941" s="250">
        <v>0</v>
      </c>
      <c r="M1941" s="251" t="str">
        <f t="shared" si="90"/>
        <v>NA</v>
      </c>
      <c r="N1941" s="251" t="str">
        <f t="shared" si="91"/>
        <v>NA</v>
      </c>
      <c r="O1941" s="250">
        <v>0</v>
      </c>
      <c r="P1941" s="251" t="str">
        <f t="shared" si="92"/>
        <v>NA</v>
      </c>
      <c r="Q1941" s="298" t="s">
        <v>848</v>
      </c>
      <c r="R1941" s="299" t="s">
        <v>849</v>
      </c>
      <c r="S1941" s="299" t="s">
        <v>832</v>
      </c>
      <c r="T1941" s="299" t="s">
        <v>832</v>
      </c>
      <c r="U1941" s="299" t="s">
        <v>832</v>
      </c>
      <c r="V1941" s="299" t="s">
        <v>832</v>
      </c>
      <c r="W1941" s="299" t="s">
        <v>832</v>
      </c>
      <c r="X1941" s="299" t="s">
        <v>832</v>
      </c>
      <c r="Y1941" s="257"/>
    </row>
    <row r="1942" spans="1:25" ht="12.75" customHeight="1" x14ac:dyDescent="0.2">
      <c r="A1942" s="229" t="s">
        <v>705</v>
      </c>
      <c r="B1942" s="247"/>
      <c r="C1942" s="280">
        <v>1929</v>
      </c>
      <c r="D1942" s="249" t="s">
        <v>4674</v>
      </c>
      <c r="E1942" s="249" t="s">
        <v>4675</v>
      </c>
      <c r="F1942" s="249" t="s">
        <v>890</v>
      </c>
      <c r="G1942" s="281" t="s">
        <v>813</v>
      </c>
      <c r="H1942" s="250">
        <v>97944.11</v>
      </c>
      <c r="I1942" s="250"/>
      <c r="J1942" s="250">
        <v>81416.883700000006</v>
      </c>
      <c r="K1942" s="250"/>
      <c r="L1942" s="250">
        <v>63912.849999999991</v>
      </c>
      <c r="M1942" s="251">
        <f t="shared" si="90"/>
        <v>0.16874140058039216</v>
      </c>
      <c r="N1942" s="251">
        <f t="shared" si="91"/>
        <v>0.21499267602157085</v>
      </c>
      <c r="O1942" s="250">
        <v>65631.599999999991</v>
      </c>
      <c r="P1942" s="251">
        <f t="shared" si="92"/>
        <v>2.6892088210743226E-2</v>
      </c>
      <c r="Q1942" s="251" t="s">
        <v>805</v>
      </c>
      <c r="R1942" s="258"/>
      <c r="S1942" s="258" t="s">
        <v>806</v>
      </c>
      <c r="T1942" s="258" t="s">
        <v>807</v>
      </c>
      <c r="U1942" s="282" t="s">
        <v>823</v>
      </c>
      <c r="V1942" s="285">
        <v>824</v>
      </c>
      <c r="W1942" s="286" t="s">
        <v>816</v>
      </c>
      <c r="X1942" s="286" t="s">
        <v>816</v>
      </c>
      <c r="Y1942" s="257"/>
    </row>
    <row r="1943" spans="1:25" ht="12.75" customHeight="1" x14ac:dyDescent="0.2">
      <c r="A1943" s="229" t="s">
        <v>705</v>
      </c>
      <c r="B1943" s="247"/>
      <c r="C1943" s="280">
        <v>1930</v>
      </c>
      <c r="D1943" s="249" t="s">
        <v>4676</v>
      </c>
      <c r="E1943" s="249" t="s">
        <v>4677</v>
      </c>
      <c r="F1943" s="249" t="s">
        <v>886</v>
      </c>
      <c r="G1943" s="281" t="s">
        <v>813</v>
      </c>
      <c r="H1943" s="250">
        <v>118747.52</v>
      </c>
      <c r="I1943" s="250"/>
      <c r="J1943" s="250">
        <v>113753.47450000001</v>
      </c>
      <c r="K1943" s="250"/>
      <c r="L1943" s="250">
        <v>21791.95</v>
      </c>
      <c r="M1943" s="251">
        <f t="shared" si="90"/>
        <v>4.2055998306322465E-2</v>
      </c>
      <c r="N1943" s="251">
        <f t="shared" si="91"/>
        <v>0.80842826915146226</v>
      </c>
      <c r="O1943" s="250">
        <v>22809</v>
      </c>
      <c r="P1943" s="251">
        <f t="shared" si="92"/>
        <v>4.6670903705267275E-2</v>
      </c>
      <c r="Q1943" s="251" t="s">
        <v>805</v>
      </c>
      <c r="R1943" s="258"/>
      <c r="S1943" s="258" t="s">
        <v>806</v>
      </c>
      <c r="T1943" s="258" t="s">
        <v>807</v>
      </c>
      <c r="U1943" s="282" t="s">
        <v>823</v>
      </c>
      <c r="V1943" s="285">
        <v>1507</v>
      </c>
      <c r="W1943" s="286" t="s">
        <v>815</v>
      </c>
      <c r="X1943" s="286" t="s">
        <v>816</v>
      </c>
      <c r="Y1943" s="257"/>
    </row>
    <row r="1944" spans="1:25" ht="12.75" customHeight="1" x14ac:dyDescent="0.2">
      <c r="A1944" s="229" t="s">
        <v>705</v>
      </c>
      <c r="B1944" s="247"/>
      <c r="C1944" s="280">
        <v>1931</v>
      </c>
      <c r="D1944" s="249" t="s">
        <v>4678</v>
      </c>
      <c r="E1944" s="249" t="s">
        <v>4679</v>
      </c>
      <c r="F1944" s="249" t="s">
        <v>822</v>
      </c>
      <c r="G1944" s="281" t="s">
        <v>813</v>
      </c>
      <c r="H1944" s="250">
        <v>60830.35</v>
      </c>
      <c r="I1944" s="250"/>
      <c r="J1944" s="250">
        <v>58272.068299999999</v>
      </c>
      <c r="K1944" s="250"/>
      <c r="L1944" s="250">
        <v>60831.38</v>
      </c>
      <c r="M1944" s="251">
        <f t="shared" si="90"/>
        <v>4.2056008226156835E-2</v>
      </c>
      <c r="N1944" s="251">
        <f t="shared" si="91"/>
        <v>4.3920042220296454E-2</v>
      </c>
      <c r="O1944" s="250">
        <v>63018.35</v>
      </c>
      <c r="P1944" s="251">
        <f t="shared" si="92"/>
        <v>3.5951346163772734E-2</v>
      </c>
      <c r="Q1944" s="251" t="s">
        <v>805</v>
      </c>
      <c r="R1944" s="258"/>
      <c r="S1944" s="258" t="s">
        <v>806</v>
      </c>
      <c r="T1944" s="299" t="s">
        <v>809</v>
      </c>
      <c r="U1944" s="282" t="s">
        <v>823</v>
      </c>
      <c r="V1944" s="285">
        <v>824</v>
      </c>
      <c r="W1944" s="286" t="s">
        <v>816</v>
      </c>
      <c r="X1944" s="286" t="s">
        <v>816</v>
      </c>
      <c r="Y1944" s="257"/>
    </row>
    <row r="1945" spans="1:25" ht="12.75" customHeight="1" x14ac:dyDescent="0.2">
      <c r="A1945" s="229" t="s">
        <v>705</v>
      </c>
      <c r="B1945" s="247"/>
      <c r="C1945" s="280">
        <v>1932</v>
      </c>
      <c r="D1945" s="249" t="s">
        <v>4680</v>
      </c>
      <c r="E1945" s="249" t="s">
        <v>4681</v>
      </c>
      <c r="F1945" s="249" t="s">
        <v>803</v>
      </c>
      <c r="G1945" s="281" t="s">
        <v>804</v>
      </c>
      <c r="H1945" s="250">
        <v>2240462.0299999998</v>
      </c>
      <c r="I1945" s="250"/>
      <c r="J1945" s="250">
        <v>1765617.0862</v>
      </c>
      <c r="K1945" s="250"/>
      <c r="L1945" s="250">
        <v>1649470.5199999996</v>
      </c>
      <c r="M1945" s="251">
        <f t="shared" si="90"/>
        <v>0.21194063431639582</v>
      </c>
      <c r="N1945" s="251">
        <f t="shared" si="91"/>
        <v>6.5782420836203878E-2</v>
      </c>
      <c r="O1945" s="250">
        <v>1740707.9299999997</v>
      </c>
      <c r="P1945" s="251">
        <f t="shared" si="92"/>
        <v>5.5313149822162434E-2</v>
      </c>
      <c r="Q1945" s="251" t="s">
        <v>805</v>
      </c>
      <c r="R1945" s="258"/>
      <c r="S1945" s="258" t="s">
        <v>925</v>
      </c>
      <c r="T1945" s="258" t="s">
        <v>908</v>
      </c>
      <c r="U1945" s="282" t="s">
        <v>1103</v>
      </c>
      <c r="V1945" s="285">
        <v>1330</v>
      </c>
      <c r="W1945" s="286" t="s">
        <v>816</v>
      </c>
      <c r="X1945" s="286" t="s">
        <v>815</v>
      </c>
      <c r="Y1945" s="257"/>
    </row>
    <row r="1946" spans="1:25" ht="12.75" customHeight="1" x14ac:dyDescent="0.2">
      <c r="A1946" s="229" t="s">
        <v>705</v>
      </c>
      <c r="B1946" s="247"/>
      <c r="C1946" s="280">
        <v>1933</v>
      </c>
      <c r="D1946" s="249" t="s">
        <v>4682</v>
      </c>
      <c r="E1946" s="249" t="s">
        <v>4683</v>
      </c>
      <c r="F1946" s="249" t="s">
        <v>1116</v>
      </c>
      <c r="G1946" s="281" t="s">
        <v>804</v>
      </c>
      <c r="H1946" s="250">
        <v>46320.399999999994</v>
      </c>
      <c r="I1946" s="250"/>
      <c r="J1946" s="250">
        <v>44372.344499999999</v>
      </c>
      <c r="K1946" s="250"/>
      <c r="L1946" s="250">
        <v>45949.41</v>
      </c>
      <c r="M1946" s="251">
        <f t="shared" si="90"/>
        <v>4.2056102710684606E-2</v>
      </c>
      <c r="N1946" s="251">
        <f t="shared" si="91"/>
        <v>3.5541631116652046E-2</v>
      </c>
      <c r="O1946" s="250">
        <v>49318.21</v>
      </c>
      <c r="P1946" s="251">
        <f t="shared" si="92"/>
        <v>7.331541362555026E-2</v>
      </c>
      <c r="Q1946" s="251" t="s">
        <v>805</v>
      </c>
      <c r="R1946" s="258"/>
      <c r="S1946" s="258" t="s">
        <v>806</v>
      </c>
      <c r="T1946" s="258" t="s">
        <v>807</v>
      </c>
      <c r="U1946" s="282" t="s">
        <v>808</v>
      </c>
      <c r="V1946" s="283" t="s">
        <v>809</v>
      </c>
      <c r="W1946" s="284" t="s">
        <v>809</v>
      </c>
      <c r="X1946" s="284" t="s">
        <v>809</v>
      </c>
      <c r="Y1946" s="257"/>
    </row>
    <row r="1947" spans="1:25" ht="12.75" customHeight="1" x14ac:dyDescent="0.2">
      <c r="A1947" s="229" t="s">
        <v>705</v>
      </c>
      <c r="B1947" s="247"/>
      <c r="C1947" s="280">
        <v>1934</v>
      </c>
      <c r="D1947" s="249" t="s">
        <v>4684</v>
      </c>
      <c r="E1947" s="249" t="s">
        <v>4685</v>
      </c>
      <c r="F1947" s="249" t="s">
        <v>1116</v>
      </c>
      <c r="G1947" s="281" t="s">
        <v>804</v>
      </c>
      <c r="H1947" s="250">
        <v>49537.939999999995</v>
      </c>
      <c r="I1947" s="250"/>
      <c r="J1947" s="250">
        <v>58292.947099999998</v>
      </c>
      <c r="K1947" s="250"/>
      <c r="L1947" s="250">
        <v>26953.010000000002</v>
      </c>
      <c r="M1947" s="251">
        <f t="shared" si="90"/>
        <v>0.17673337042275078</v>
      </c>
      <c r="N1947" s="251">
        <f t="shared" si="91"/>
        <v>0.53762828367962201</v>
      </c>
      <c r="O1947" s="250">
        <v>29481.690000000002</v>
      </c>
      <c r="P1947" s="251">
        <f t="shared" si="92"/>
        <v>9.3818093044153519E-2</v>
      </c>
      <c r="Q1947" s="251" t="s">
        <v>805</v>
      </c>
      <c r="R1947" s="258"/>
      <c r="S1947" s="258" t="s">
        <v>806</v>
      </c>
      <c r="T1947" s="258" t="s">
        <v>807</v>
      </c>
      <c r="U1947" s="282" t="s">
        <v>808</v>
      </c>
      <c r="V1947" s="283" t="s">
        <v>809</v>
      </c>
      <c r="W1947" s="284" t="s">
        <v>809</v>
      </c>
      <c r="X1947" s="284" t="s">
        <v>809</v>
      </c>
      <c r="Y1947" s="257"/>
    </row>
    <row r="1948" spans="1:25" ht="12.75" customHeight="1" x14ac:dyDescent="0.2">
      <c r="A1948" s="229" t="s">
        <v>705</v>
      </c>
      <c r="B1948" s="247"/>
      <c r="C1948" s="280">
        <v>1935</v>
      </c>
      <c r="D1948" s="249" t="s">
        <v>4686</v>
      </c>
      <c r="E1948" s="249" t="s">
        <v>4687</v>
      </c>
      <c r="F1948" s="249" t="s">
        <v>3351</v>
      </c>
      <c r="G1948" s="281" t="s">
        <v>813</v>
      </c>
      <c r="H1948" s="250">
        <v>744090.38</v>
      </c>
      <c r="I1948" s="250"/>
      <c r="J1948" s="250">
        <v>521047.35459999996</v>
      </c>
      <c r="K1948" s="250"/>
      <c r="L1948" s="250">
        <v>492977.97</v>
      </c>
      <c r="M1948" s="251">
        <f t="shared" si="90"/>
        <v>0.2997525991399056</v>
      </c>
      <c r="N1948" s="251">
        <f t="shared" si="91"/>
        <v>5.3871081682294354E-2</v>
      </c>
      <c r="O1948" s="250">
        <v>529473.42000000004</v>
      </c>
      <c r="P1948" s="251">
        <f t="shared" si="92"/>
        <v>7.4030590048476355E-2</v>
      </c>
      <c r="Q1948" s="251" t="s">
        <v>805</v>
      </c>
      <c r="R1948" s="258"/>
      <c r="S1948" s="258" t="s">
        <v>806</v>
      </c>
      <c r="T1948" s="258" t="s">
        <v>807</v>
      </c>
      <c r="U1948" s="282" t="s">
        <v>814</v>
      </c>
      <c r="V1948" s="285">
        <v>405</v>
      </c>
      <c r="W1948" s="286" t="s">
        <v>815</v>
      </c>
      <c r="X1948" s="286" t="s">
        <v>816</v>
      </c>
      <c r="Y1948" s="257"/>
    </row>
    <row r="1949" spans="1:25" ht="12.75" customHeight="1" x14ac:dyDescent="0.2">
      <c r="A1949" s="229" t="s">
        <v>705</v>
      </c>
      <c r="B1949" s="247"/>
      <c r="C1949" s="280">
        <v>1936</v>
      </c>
      <c r="D1949" s="249" t="s">
        <v>4688</v>
      </c>
      <c r="E1949" s="249" t="s">
        <v>4689</v>
      </c>
      <c r="F1949" s="249" t="s">
        <v>931</v>
      </c>
      <c r="G1949" s="281" t="s">
        <v>813</v>
      </c>
      <c r="H1949" s="250">
        <v>275073.68</v>
      </c>
      <c r="I1949" s="250"/>
      <c r="J1949" s="250">
        <v>270036.72779999999</v>
      </c>
      <c r="K1949" s="250"/>
      <c r="L1949" s="250">
        <v>283704.36000000004</v>
      </c>
      <c r="M1949" s="251">
        <f t="shared" si="90"/>
        <v>1.8311283725873009E-2</v>
      </c>
      <c r="N1949" s="251">
        <f t="shared" si="91"/>
        <v>5.0613975037213627E-2</v>
      </c>
      <c r="O1949" s="250">
        <v>296741.69</v>
      </c>
      <c r="P1949" s="251">
        <f t="shared" si="92"/>
        <v>4.5953928942085893E-2</v>
      </c>
      <c r="Q1949" s="251" t="s">
        <v>805</v>
      </c>
      <c r="R1949" s="258"/>
      <c r="S1949" s="258" t="s">
        <v>925</v>
      </c>
      <c r="T1949" s="258" t="s">
        <v>908</v>
      </c>
      <c r="U1949" s="282" t="s">
        <v>823</v>
      </c>
      <c r="V1949" s="285">
        <v>824</v>
      </c>
      <c r="W1949" s="286" t="s">
        <v>816</v>
      </c>
      <c r="X1949" s="286" t="s">
        <v>824</v>
      </c>
      <c r="Y1949" s="257"/>
    </row>
    <row r="1950" spans="1:25" ht="12.75" customHeight="1" x14ac:dyDescent="0.2">
      <c r="B1950" s="247"/>
      <c r="C1950" s="280">
        <v>1937</v>
      </c>
      <c r="D1950" s="249" t="s">
        <v>4690</v>
      </c>
      <c r="E1950" s="249" t="s">
        <v>4691</v>
      </c>
      <c r="F1950" s="249" t="s">
        <v>1170</v>
      </c>
      <c r="G1950" s="281" t="s">
        <v>804</v>
      </c>
      <c r="H1950" s="250">
        <v>0</v>
      </c>
      <c r="I1950" s="250"/>
      <c r="J1950" s="250">
        <v>0</v>
      </c>
      <c r="K1950" s="250"/>
      <c r="L1950" s="250">
        <v>7972.0300000000007</v>
      </c>
      <c r="M1950" s="251" t="str">
        <f t="shared" si="90"/>
        <v>NA</v>
      </c>
      <c r="N1950" s="251" t="str">
        <f t="shared" si="91"/>
        <v>NA</v>
      </c>
      <c r="O1950" s="250">
        <v>8556.5</v>
      </c>
      <c r="P1950" s="251">
        <f t="shared" si="92"/>
        <v>7.3315077840901161E-2</v>
      </c>
      <c r="Q1950" s="251" t="s">
        <v>805</v>
      </c>
      <c r="R1950" s="258"/>
      <c r="S1950" s="299" t="s">
        <v>809</v>
      </c>
      <c r="T1950" s="258" t="s">
        <v>807</v>
      </c>
      <c r="U1950" s="282" t="s">
        <v>808</v>
      </c>
      <c r="V1950" s="283" t="s">
        <v>809</v>
      </c>
      <c r="W1950" s="284" t="s">
        <v>809</v>
      </c>
      <c r="X1950" s="284" t="s">
        <v>809</v>
      </c>
      <c r="Y1950" s="257"/>
    </row>
    <row r="1951" spans="1:25" ht="12.75" customHeight="1" x14ac:dyDescent="0.2">
      <c r="A1951" s="229" t="s">
        <v>705</v>
      </c>
      <c r="B1951" s="247"/>
      <c r="C1951" s="280">
        <v>1938</v>
      </c>
      <c r="D1951" s="249" t="s">
        <v>4692</v>
      </c>
      <c r="E1951" s="249" t="s">
        <v>4693</v>
      </c>
      <c r="F1951" s="249" t="s">
        <v>1845</v>
      </c>
      <c r="G1951" s="281" t="s">
        <v>813</v>
      </c>
      <c r="H1951" s="250">
        <v>108243.45000000001</v>
      </c>
      <c r="I1951" s="250"/>
      <c r="J1951" s="250">
        <v>103691.16279999999</v>
      </c>
      <c r="K1951" s="250"/>
      <c r="L1951" s="250">
        <v>19439.97</v>
      </c>
      <c r="M1951" s="251">
        <f t="shared" si="90"/>
        <v>4.2056006160188168E-2</v>
      </c>
      <c r="N1951" s="251">
        <f t="shared" si="91"/>
        <v>0.81252047450277021</v>
      </c>
      <c r="O1951" s="250">
        <v>20522.800000000003</v>
      </c>
      <c r="P1951" s="251">
        <f t="shared" si="92"/>
        <v>5.5701217645912092E-2</v>
      </c>
      <c r="Q1951" s="251" t="s">
        <v>805</v>
      </c>
      <c r="R1951" s="258"/>
      <c r="S1951" s="258" t="s">
        <v>806</v>
      </c>
      <c r="T1951" s="258" t="s">
        <v>807</v>
      </c>
      <c r="U1951" s="282" t="s">
        <v>814</v>
      </c>
      <c r="V1951" s="283" t="s">
        <v>809</v>
      </c>
      <c r="W1951" s="284" t="s">
        <v>809</v>
      </c>
      <c r="X1951" s="284" t="s">
        <v>809</v>
      </c>
      <c r="Y1951" s="257"/>
    </row>
    <row r="1952" spans="1:25" ht="12.75" customHeight="1" x14ac:dyDescent="0.2">
      <c r="A1952" s="229" t="s">
        <v>705</v>
      </c>
      <c r="B1952" s="247"/>
      <c r="C1952" s="280">
        <v>1939</v>
      </c>
      <c r="D1952" s="249" t="s">
        <v>4694</v>
      </c>
      <c r="E1952" s="249" t="s">
        <v>4695</v>
      </c>
      <c r="F1952" s="249" t="s">
        <v>1250</v>
      </c>
      <c r="G1952" s="281" t="s">
        <v>813</v>
      </c>
      <c r="H1952" s="250">
        <v>36568.74</v>
      </c>
      <c r="I1952" s="250"/>
      <c r="J1952" s="250">
        <v>35030.798299999995</v>
      </c>
      <c r="K1952" s="250"/>
      <c r="L1952" s="250">
        <v>36570.07</v>
      </c>
      <c r="M1952" s="251">
        <f t="shared" si="90"/>
        <v>4.2056185146111216E-2</v>
      </c>
      <c r="N1952" s="251">
        <f t="shared" si="91"/>
        <v>4.394052590003366E-2</v>
      </c>
      <c r="O1952" s="250">
        <v>39251.229999999996</v>
      </c>
      <c r="P1952" s="251">
        <f t="shared" si="92"/>
        <v>7.3315692313413575E-2</v>
      </c>
      <c r="Q1952" s="251" t="s">
        <v>805</v>
      </c>
      <c r="R1952" s="258"/>
      <c r="S1952" s="258" t="s">
        <v>806</v>
      </c>
      <c r="T1952" s="258" t="s">
        <v>807</v>
      </c>
      <c r="U1952" s="282" t="s">
        <v>814</v>
      </c>
      <c r="V1952" s="283" t="s">
        <v>809</v>
      </c>
      <c r="W1952" s="284" t="s">
        <v>809</v>
      </c>
      <c r="X1952" s="284" t="s">
        <v>809</v>
      </c>
      <c r="Y1952" s="257"/>
    </row>
    <row r="1953" spans="1:25" ht="12.75" customHeight="1" x14ac:dyDescent="0.2">
      <c r="A1953" s="229" t="s">
        <v>705</v>
      </c>
      <c r="B1953" s="247"/>
      <c r="C1953" s="280">
        <v>1940</v>
      </c>
      <c r="D1953" s="249" t="s">
        <v>4696</v>
      </c>
      <c r="E1953" s="249" t="s">
        <v>4697</v>
      </c>
      <c r="F1953" s="249" t="s">
        <v>847</v>
      </c>
      <c r="G1953" s="297" t="s">
        <v>707</v>
      </c>
      <c r="H1953" s="250">
        <v>0</v>
      </c>
      <c r="I1953" s="250"/>
      <c r="J1953" s="250">
        <v>0</v>
      </c>
      <c r="K1953" s="250"/>
      <c r="L1953" s="250">
        <v>0</v>
      </c>
      <c r="M1953" s="251" t="str">
        <f t="shared" si="90"/>
        <v>NA</v>
      </c>
      <c r="N1953" s="251" t="str">
        <f t="shared" si="91"/>
        <v>NA</v>
      </c>
      <c r="O1953" s="250">
        <v>0</v>
      </c>
      <c r="P1953" s="251" t="str">
        <f t="shared" si="92"/>
        <v>NA</v>
      </c>
      <c r="Q1953" s="298" t="s">
        <v>848</v>
      </c>
      <c r="R1953" s="299" t="s">
        <v>849</v>
      </c>
      <c r="S1953" s="299" t="s">
        <v>832</v>
      </c>
      <c r="T1953" s="299" t="s">
        <v>832</v>
      </c>
      <c r="U1953" s="299" t="s">
        <v>832</v>
      </c>
      <c r="V1953" s="299" t="s">
        <v>832</v>
      </c>
      <c r="W1953" s="299" t="s">
        <v>832</v>
      </c>
      <c r="X1953" s="299" t="s">
        <v>832</v>
      </c>
      <c r="Y1953" s="257"/>
    </row>
    <row r="1954" spans="1:25" ht="12.75" customHeight="1" x14ac:dyDescent="0.2">
      <c r="A1954" s="229" t="s">
        <v>705</v>
      </c>
      <c r="B1954" s="247"/>
      <c r="C1954" s="280">
        <v>1941</v>
      </c>
      <c r="D1954" s="249" t="s">
        <v>4698</v>
      </c>
      <c r="E1954" s="249" t="s">
        <v>4699</v>
      </c>
      <c r="F1954" s="249" t="s">
        <v>928</v>
      </c>
      <c r="G1954" s="297" t="s">
        <v>707</v>
      </c>
      <c r="H1954" s="250">
        <v>0</v>
      </c>
      <c r="I1954" s="250"/>
      <c r="J1954" s="250">
        <v>0</v>
      </c>
      <c r="K1954" s="250"/>
      <c r="L1954" s="250">
        <v>0</v>
      </c>
      <c r="M1954" s="251" t="str">
        <f t="shared" si="90"/>
        <v>NA</v>
      </c>
      <c r="N1954" s="251" t="str">
        <f t="shared" si="91"/>
        <v>NA</v>
      </c>
      <c r="O1954" s="250">
        <v>0</v>
      </c>
      <c r="P1954" s="251" t="str">
        <f t="shared" si="92"/>
        <v>NA</v>
      </c>
      <c r="Q1954" s="298" t="s">
        <v>848</v>
      </c>
      <c r="R1954" s="299" t="s">
        <v>849</v>
      </c>
      <c r="S1954" s="299" t="s">
        <v>832</v>
      </c>
      <c r="T1954" s="299" t="s">
        <v>832</v>
      </c>
      <c r="U1954" s="299" t="s">
        <v>832</v>
      </c>
      <c r="V1954" s="299" t="s">
        <v>832</v>
      </c>
      <c r="W1954" s="299" t="s">
        <v>832</v>
      </c>
      <c r="X1954" s="299" t="s">
        <v>832</v>
      </c>
      <c r="Y1954" s="257"/>
    </row>
    <row r="1955" spans="1:25" ht="12.75" customHeight="1" x14ac:dyDescent="0.2">
      <c r="A1955" s="229" t="s">
        <v>705</v>
      </c>
      <c r="B1955" s="247"/>
      <c r="C1955" s="280">
        <v>1942</v>
      </c>
      <c r="D1955" s="249" t="s">
        <v>4700</v>
      </c>
      <c r="E1955" s="249" t="s">
        <v>4699</v>
      </c>
      <c r="F1955" s="249" t="s">
        <v>880</v>
      </c>
      <c r="G1955" s="281" t="s">
        <v>813</v>
      </c>
      <c r="H1955" s="250">
        <v>94382.720000000001</v>
      </c>
      <c r="I1955" s="250"/>
      <c r="J1955" s="250">
        <v>90413.351699999999</v>
      </c>
      <c r="K1955" s="250"/>
      <c r="L1955" s="250">
        <v>94384.63</v>
      </c>
      <c r="M1955" s="251">
        <f t="shared" si="90"/>
        <v>4.2056091411648254E-2</v>
      </c>
      <c r="N1955" s="251">
        <f t="shared" si="91"/>
        <v>4.3923582361785236E-2</v>
      </c>
      <c r="O1955" s="250">
        <v>98127.459999999992</v>
      </c>
      <c r="P1955" s="251">
        <f t="shared" si="92"/>
        <v>3.965507943401364E-2</v>
      </c>
      <c r="Q1955" s="251" t="s">
        <v>805</v>
      </c>
      <c r="R1955" s="258"/>
      <c r="S1955" s="258" t="s">
        <v>806</v>
      </c>
      <c r="T1955" s="258" t="s">
        <v>807</v>
      </c>
      <c r="U1955" s="282" t="s">
        <v>814</v>
      </c>
      <c r="V1955" s="285">
        <v>334</v>
      </c>
      <c r="W1955" s="286" t="s">
        <v>912</v>
      </c>
      <c r="X1955" s="286" t="s">
        <v>874</v>
      </c>
      <c r="Y1955" s="257"/>
    </row>
    <row r="1956" spans="1:25" ht="12.75" customHeight="1" x14ac:dyDescent="0.2">
      <c r="A1956" s="229" t="s">
        <v>705</v>
      </c>
      <c r="B1956" s="247"/>
      <c r="C1956" s="280">
        <v>1943</v>
      </c>
      <c r="D1956" s="249" t="s">
        <v>4701</v>
      </c>
      <c r="E1956" s="249" t="s">
        <v>4702</v>
      </c>
      <c r="F1956" s="249" t="s">
        <v>877</v>
      </c>
      <c r="G1956" s="281" t="s">
        <v>813</v>
      </c>
      <c r="H1956" s="250">
        <v>33873.879999999997</v>
      </c>
      <c r="I1956" s="250"/>
      <c r="J1956" s="250">
        <v>61218.670900000012</v>
      </c>
      <c r="K1956" s="250"/>
      <c r="L1956" s="250">
        <v>59835.12</v>
      </c>
      <c r="M1956" s="251">
        <f t="shared" si="90"/>
        <v>0.80725298961914072</v>
      </c>
      <c r="N1956" s="251">
        <f t="shared" si="91"/>
        <v>2.2600145995655862E-2</v>
      </c>
      <c r="O1956" s="250">
        <v>61724.08</v>
      </c>
      <c r="P1956" s="251">
        <f t="shared" si="92"/>
        <v>3.1569419431263762E-2</v>
      </c>
      <c r="Q1956" s="251" t="s">
        <v>805</v>
      </c>
      <c r="R1956" s="258"/>
      <c r="S1956" s="258" t="s">
        <v>806</v>
      </c>
      <c r="T1956" s="258" t="s">
        <v>807</v>
      </c>
      <c r="U1956" s="282" t="s">
        <v>823</v>
      </c>
      <c r="V1956" s="285">
        <v>824</v>
      </c>
      <c r="W1956" s="286" t="s">
        <v>815</v>
      </c>
      <c r="X1956" s="286" t="s">
        <v>816</v>
      </c>
      <c r="Y1956" s="257"/>
    </row>
    <row r="1957" spans="1:25" ht="12.75" customHeight="1" x14ac:dyDescent="0.2">
      <c r="A1957" s="229" t="s">
        <v>705</v>
      </c>
      <c r="B1957" s="247"/>
      <c r="C1957" s="280">
        <v>1944</v>
      </c>
      <c r="D1957" s="249" t="s">
        <v>4703</v>
      </c>
      <c r="E1957" s="249" t="s">
        <v>4704</v>
      </c>
      <c r="F1957" s="249" t="s">
        <v>877</v>
      </c>
      <c r="G1957" s="281" t="s">
        <v>813</v>
      </c>
      <c r="H1957" s="250">
        <v>101438.95</v>
      </c>
      <c r="I1957" s="250"/>
      <c r="J1957" s="250">
        <v>89706.711599999995</v>
      </c>
      <c r="K1957" s="250"/>
      <c r="L1957" s="250">
        <v>74079.06</v>
      </c>
      <c r="M1957" s="251">
        <f t="shared" si="90"/>
        <v>0.1156581214612336</v>
      </c>
      <c r="N1957" s="251">
        <f t="shared" si="91"/>
        <v>0.17420827629579499</v>
      </c>
      <c r="O1957" s="250">
        <v>78409.7</v>
      </c>
      <c r="P1957" s="251">
        <f t="shared" si="92"/>
        <v>5.8459705077251241E-2</v>
      </c>
      <c r="Q1957" s="251" t="s">
        <v>805</v>
      </c>
      <c r="R1957" s="258"/>
      <c r="S1957" s="258" t="s">
        <v>806</v>
      </c>
      <c r="T1957" s="258" t="s">
        <v>807</v>
      </c>
      <c r="U1957" s="282" t="s">
        <v>814</v>
      </c>
      <c r="V1957" s="285">
        <v>220</v>
      </c>
      <c r="W1957" s="286" t="s">
        <v>912</v>
      </c>
      <c r="X1957" s="286" t="s">
        <v>816</v>
      </c>
      <c r="Y1957" s="257"/>
    </row>
    <row r="1958" spans="1:25" ht="12.75" customHeight="1" x14ac:dyDescent="0.2">
      <c r="A1958" s="229" t="s">
        <v>705</v>
      </c>
      <c r="B1958" s="247"/>
      <c r="C1958" s="280">
        <v>1945</v>
      </c>
      <c r="D1958" s="249" t="s">
        <v>4705</v>
      </c>
      <c r="E1958" s="249" t="s">
        <v>4706</v>
      </c>
      <c r="F1958" s="249" t="s">
        <v>1845</v>
      </c>
      <c r="G1958" s="281" t="s">
        <v>813</v>
      </c>
      <c r="H1958" s="250">
        <v>2023532.1800000002</v>
      </c>
      <c r="I1958" s="250"/>
      <c r="J1958" s="250">
        <v>1832545.6577999999</v>
      </c>
      <c r="K1958" s="250"/>
      <c r="L1958" s="250">
        <v>1445857.2200000004</v>
      </c>
      <c r="M1958" s="251">
        <f t="shared" si="90"/>
        <v>9.4382745225232947E-2</v>
      </c>
      <c r="N1958" s="251">
        <f t="shared" si="91"/>
        <v>0.2110116253606609</v>
      </c>
      <c r="O1958" s="250">
        <v>1623444.2300000004</v>
      </c>
      <c r="P1958" s="251">
        <f t="shared" si="92"/>
        <v>0.12282472124045551</v>
      </c>
      <c r="Q1958" s="251" t="s">
        <v>805</v>
      </c>
      <c r="R1958" s="258"/>
      <c r="S1958" s="258" t="s">
        <v>925</v>
      </c>
      <c r="T1958" s="258" t="s">
        <v>908</v>
      </c>
      <c r="U1958" s="282" t="s">
        <v>823</v>
      </c>
      <c r="V1958" s="285">
        <v>1490</v>
      </c>
      <c r="W1958" s="286" t="s">
        <v>816</v>
      </c>
      <c r="X1958" s="286" t="s">
        <v>816</v>
      </c>
      <c r="Y1958" s="257"/>
    </row>
    <row r="1959" spans="1:25" ht="12.75" customHeight="1" x14ac:dyDescent="0.2">
      <c r="A1959" s="229" t="s">
        <v>705</v>
      </c>
      <c r="B1959" s="247"/>
      <c r="C1959" s="280">
        <v>1946</v>
      </c>
      <c r="D1959" s="249" t="s">
        <v>4707</v>
      </c>
      <c r="E1959" s="249" t="s">
        <v>4708</v>
      </c>
      <c r="F1959" s="249" t="s">
        <v>861</v>
      </c>
      <c r="G1959" s="297" t="s">
        <v>707</v>
      </c>
      <c r="H1959" s="250">
        <v>0</v>
      </c>
      <c r="I1959" s="250"/>
      <c r="J1959" s="250">
        <v>0</v>
      </c>
      <c r="K1959" s="250"/>
      <c r="L1959" s="250">
        <v>0</v>
      </c>
      <c r="M1959" s="251" t="str">
        <f t="shared" si="90"/>
        <v>NA</v>
      </c>
      <c r="N1959" s="251" t="str">
        <f t="shared" si="91"/>
        <v>NA</v>
      </c>
      <c r="O1959" s="250">
        <v>0</v>
      </c>
      <c r="P1959" s="251" t="str">
        <f t="shared" si="92"/>
        <v>NA</v>
      </c>
      <c r="Q1959" s="298" t="s">
        <v>848</v>
      </c>
      <c r="R1959" s="299" t="s">
        <v>849</v>
      </c>
      <c r="S1959" s="299" t="s">
        <v>832</v>
      </c>
      <c r="T1959" s="299" t="s">
        <v>832</v>
      </c>
      <c r="U1959" s="299" t="s">
        <v>832</v>
      </c>
      <c r="V1959" s="299" t="s">
        <v>832</v>
      </c>
      <c r="W1959" s="299" t="s">
        <v>832</v>
      </c>
      <c r="X1959" s="299" t="s">
        <v>832</v>
      </c>
      <c r="Y1959" s="257"/>
    </row>
    <row r="1960" spans="1:25" ht="12.75" customHeight="1" x14ac:dyDescent="0.2">
      <c r="A1960" s="229" t="s">
        <v>705</v>
      </c>
      <c r="B1960" s="247"/>
      <c r="C1960" s="280">
        <v>1947</v>
      </c>
      <c r="D1960" s="249" t="s">
        <v>4709</v>
      </c>
      <c r="E1960" s="249" t="s">
        <v>4710</v>
      </c>
      <c r="F1960" s="249" t="s">
        <v>877</v>
      </c>
      <c r="G1960" s="281" t="s">
        <v>813</v>
      </c>
      <c r="H1960" s="250">
        <v>113602.06</v>
      </c>
      <c r="I1960" s="250"/>
      <c r="J1960" s="250">
        <v>113274.59150000001</v>
      </c>
      <c r="K1960" s="250"/>
      <c r="L1960" s="250">
        <v>64494.610000000008</v>
      </c>
      <c r="M1960" s="251">
        <f t="shared" si="90"/>
        <v>2.8825929741061749E-3</v>
      </c>
      <c r="N1960" s="251">
        <f t="shared" si="91"/>
        <v>0.43063480392246656</v>
      </c>
      <c r="O1960" s="250">
        <v>66551.740000000005</v>
      </c>
      <c r="P1960" s="251">
        <f t="shared" si="92"/>
        <v>3.189615380262005E-2</v>
      </c>
      <c r="Q1960" s="251" t="s">
        <v>805</v>
      </c>
      <c r="R1960" s="258"/>
      <c r="S1960" s="258" t="s">
        <v>806</v>
      </c>
      <c r="T1960" s="258" t="s">
        <v>807</v>
      </c>
      <c r="U1960" s="282" t="s">
        <v>823</v>
      </c>
      <c r="V1960" s="285">
        <v>767</v>
      </c>
      <c r="W1960" s="286" t="s">
        <v>815</v>
      </c>
      <c r="X1960" s="286" t="s">
        <v>816</v>
      </c>
      <c r="Y1960" s="257"/>
    </row>
    <row r="1961" spans="1:25" ht="12.75" customHeight="1" x14ac:dyDescent="0.2">
      <c r="A1961" s="229" t="s">
        <v>705</v>
      </c>
      <c r="B1961" s="247"/>
      <c r="C1961" s="280">
        <v>1948</v>
      </c>
      <c r="D1961" s="249" t="s">
        <v>4711</v>
      </c>
      <c r="E1961" s="249" t="s">
        <v>4712</v>
      </c>
      <c r="F1961" s="249" t="s">
        <v>861</v>
      </c>
      <c r="G1961" s="297" t="s">
        <v>707</v>
      </c>
      <c r="H1961" s="250">
        <v>0</v>
      </c>
      <c r="I1961" s="250"/>
      <c r="J1961" s="250">
        <v>0</v>
      </c>
      <c r="K1961" s="250"/>
      <c r="L1961" s="250">
        <v>0</v>
      </c>
      <c r="M1961" s="251" t="str">
        <f t="shared" si="90"/>
        <v>NA</v>
      </c>
      <c r="N1961" s="251" t="str">
        <f t="shared" si="91"/>
        <v>NA</v>
      </c>
      <c r="O1961" s="250">
        <v>0</v>
      </c>
      <c r="P1961" s="251" t="str">
        <f t="shared" si="92"/>
        <v>NA</v>
      </c>
      <c r="Q1961" s="298" t="s">
        <v>848</v>
      </c>
      <c r="R1961" s="299" t="s">
        <v>849</v>
      </c>
      <c r="S1961" s="258" t="s">
        <v>925</v>
      </c>
      <c r="T1961" s="299" t="s">
        <v>809</v>
      </c>
      <c r="U1961" s="299" t="s">
        <v>832</v>
      </c>
      <c r="V1961" s="299" t="s">
        <v>832</v>
      </c>
      <c r="W1961" s="299" t="s">
        <v>832</v>
      </c>
      <c r="X1961" s="299" t="s">
        <v>832</v>
      </c>
      <c r="Y1961" s="257"/>
    </row>
    <row r="1962" spans="1:25" ht="12.75" customHeight="1" x14ac:dyDescent="0.2">
      <c r="A1962" s="229" t="s">
        <v>705</v>
      </c>
      <c r="B1962" s="247"/>
      <c r="C1962" s="280">
        <v>1949</v>
      </c>
      <c r="D1962" s="249" t="s">
        <v>4713</v>
      </c>
      <c r="E1962" s="249" t="s">
        <v>4714</v>
      </c>
      <c r="F1962" s="249" t="s">
        <v>877</v>
      </c>
      <c r="G1962" s="281" t="s">
        <v>813</v>
      </c>
      <c r="H1962" s="250">
        <v>236978.90000000005</v>
      </c>
      <c r="I1962" s="250"/>
      <c r="J1962" s="250">
        <v>238456.46970000002</v>
      </c>
      <c r="K1962" s="250"/>
      <c r="L1962" s="250">
        <v>195156.88</v>
      </c>
      <c r="M1962" s="251">
        <f t="shared" si="90"/>
        <v>6.2350264095240686E-3</v>
      </c>
      <c r="N1962" s="251">
        <f t="shared" si="91"/>
        <v>0.18158278428962252</v>
      </c>
      <c r="O1962" s="250">
        <v>202815.34000000003</v>
      </c>
      <c r="P1962" s="251">
        <f t="shared" si="92"/>
        <v>3.9242582685273614E-2</v>
      </c>
      <c r="Q1962" s="251" t="s">
        <v>805</v>
      </c>
      <c r="R1962" s="258"/>
      <c r="S1962" s="258" t="s">
        <v>806</v>
      </c>
      <c r="T1962" s="258" t="s">
        <v>807</v>
      </c>
      <c r="U1962" s="282" t="s">
        <v>823</v>
      </c>
      <c r="V1962" s="285">
        <v>824</v>
      </c>
      <c r="W1962" s="286" t="s">
        <v>815</v>
      </c>
      <c r="X1962" s="286" t="s">
        <v>816</v>
      </c>
      <c r="Y1962" s="257"/>
    </row>
    <row r="1963" spans="1:25" ht="12.75" customHeight="1" x14ac:dyDescent="0.2">
      <c r="A1963" s="229" t="s">
        <v>705</v>
      </c>
      <c r="B1963" s="247"/>
      <c r="C1963" s="280">
        <v>1950</v>
      </c>
      <c r="D1963" s="249" t="s">
        <v>4715</v>
      </c>
      <c r="E1963" s="249" t="s">
        <v>4716</v>
      </c>
      <c r="F1963" s="249" t="s">
        <v>1116</v>
      </c>
      <c r="G1963" s="281" t="s">
        <v>804</v>
      </c>
      <c r="H1963" s="250">
        <v>39560.769999999997</v>
      </c>
      <c r="I1963" s="250"/>
      <c r="J1963" s="250">
        <v>18859.419099999999</v>
      </c>
      <c r="K1963" s="250"/>
      <c r="L1963" s="250">
        <v>19687.68</v>
      </c>
      <c r="M1963" s="251">
        <f t="shared" si="90"/>
        <v>0.5232797769103078</v>
      </c>
      <c r="N1963" s="251">
        <f t="shared" si="91"/>
        <v>4.3917625225264822E-2</v>
      </c>
      <c r="O1963" s="250">
        <v>21465.32</v>
      </c>
      <c r="P1963" s="251">
        <f t="shared" si="92"/>
        <v>9.0291999869969414E-2</v>
      </c>
      <c r="Q1963" s="251" t="s">
        <v>805</v>
      </c>
      <c r="R1963" s="258"/>
      <c r="S1963" s="258" t="s">
        <v>823</v>
      </c>
      <c r="T1963" s="299" t="s">
        <v>809</v>
      </c>
      <c r="U1963" s="282" t="s">
        <v>808</v>
      </c>
      <c r="V1963" s="285">
        <v>58</v>
      </c>
      <c r="W1963" s="286" t="s">
        <v>816</v>
      </c>
      <c r="X1963" s="286" t="s">
        <v>816</v>
      </c>
      <c r="Y1963" s="257"/>
    </row>
    <row r="1964" spans="1:25" ht="12.75" customHeight="1" x14ac:dyDescent="0.2">
      <c r="A1964" s="229" t="s">
        <v>705</v>
      </c>
      <c r="B1964" s="247"/>
      <c r="C1964" s="280">
        <v>1951</v>
      </c>
      <c r="D1964" s="249" t="s">
        <v>4717</v>
      </c>
      <c r="E1964" s="249" t="s">
        <v>4718</v>
      </c>
      <c r="F1964" s="249" t="s">
        <v>847</v>
      </c>
      <c r="G1964" s="297" t="s">
        <v>707</v>
      </c>
      <c r="H1964" s="250">
        <v>0</v>
      </c>
      <c r="I1964" s="250"/>
      <c r="J1964" s="250">
        <v>0</v>
      </c>
      <c r="K1964" s="250"/>
      <c r="L1964" s="250">
        <v>0</v>
      </c>
      <c r="M1964" s="251" t="str">
        <f t="shared" si="90"/>
        <v>NA</v>
      </c>
      <c r="N1964" s="251" t="str">
        <f t="shared" si="91"/>
        <v>NA</v>
      </c>
      <c r="O1964" s="250">
        <v>0</v>
      </c>
      <c r="P1964" s="251" t="str">
        <f t="shared" si="92"/>
        <v>NA</v>
      </c>
      <c r="Q1964" s="298" t="s">
        <v>848</v>
      </c>
      <c r="R1964" s="299" t="s">
        <v>849</v>
      </c>
      <c r="S1964" s="299" t="s">
        <v>832</v>
      </c>
      <c r="T1964" s="299" t="s">
        <v>832</v>
      </c>
      <c r="U1964" s="299" t="s">
        <v>832</v>
      </c>
      <c r="V1964" s="299" t="s">
        <v>832</v>
      </c>
      <c r="W1964" s="299" t="s">
        <v>832</v>
      </c>
      <c r="X1964" s="299" t="s">
        <v>832</v>
      </c>
      <c r="Y1964" s="257"/>
    </row>
    <row r="1965" spans="1:25" ht="12.75" customHeight="1" x14ac:dyDescent="0.2">
      <c r="A1965" s="229" t="s">
        <v>705</v>
      </c>
      <c r="B1965" s="247"/>
      <c r="C1965" s="280">
        <v>1952</v>
      </c>
      <c r="D1965" s="249" t="s">
        <v>4719</v>
      </c>
      <c r="E1965" s="249" t="s">
        <v>4720</v>
      </c>
      <c r="F1965" s="249" t="s">
        <v>931</v>
      </c>
      <c r="G1965" s="281"/>
      <c r="H1965" s="250">
        <v>1692837.6300000001</v>
      </c>
      <c r="I1965" s="250"/>
      <c r="J1965" s="250">
        <v>2494285.2413000003</v>
      </c>
      <c r="K1965" s="250"/>
      <c r="L1965" s="250">
        <v>1595602.1500000001</v>
      </c>
      <c r="M1965" s="251">
        <f t="shared" si="90"/>
        <v>0.47343442578128425</v>
      </c>
      <c r="N1965" s="251">
        <f t="shared" si="91"/>
        <v>0.36029684032112308</v>
      </c>
      <c r="O1965" s="250">
        <v>1669112.1299999997</v>
      </c>
      <c r="P1965" s="251">
        <f t="shared" si="92"/>
        <v>4.6070369107988174E-2</v>
      </c>
      <c r="Q1965" s="251" t="s">
        <v>805</v>
      </c>
      <c r="R1965" s="258"/>
      <c r="S1965" s="258" t="s">
        <v>925</v>
      </c>
      <c r="T1965" s="258" t="s">
        <v>908</v>
      </c>
      <c r="U1965" s="282" t="s">
        <v>932</v>
      </c>
      <c r="V1965" s="285">
        <v>2306</v>
      </c>
      <c r="W1965" s="286" t="s">
        <v>816</v>
      </c>
      <c r="X1965" s="286" t="s">
        <v>816</v>
      </c>
      <c r="Y1965" s="257"/>
    </row>
    <row r="1966" spans="1:25" ht="12.75" customHeight="1" x14ac:dyDescent="0.2">
      <c r="A1966" s="229" t="s">
        <v>705</v>
      </c>
      <c r="B1966" s="247"/>
      <c r="C1966" s="280">
        <v>1953</v>
      </c>
      <c r="D1966" s="296" t="s">
        <v>4721</v>
      </c>
      <c r="E1966" s="296" t="s">
        <v>4722</v>
      </c>
      <c r="F1966" s="296" t="s">
        <v>1546</v>
      </c>
      <c r="G1966" s="281"/>
      <c r="H1966" s="250">
        <v>0</v>
      </c>
      <c r="I1966" s="250"/>
      <c r="J1966" s="250">
        <v>12079.4918</v>
      </c>
      <c r="K1966" s="250"/>
      <c r="L1966" s="250">
        <v>12609.91</v>
      </c>
      <c r="M1966" s="251" t="str">
        <f t="shared" si="90"/>
        <v>NA</v>
      </c>
      <c r="N1966" s="251">
        <f t="shared" si="91"/>
        <v>4.3910638690942284E-2</v>
      </c>
      <c r="O1966" s="250">
        <v>13917.5</v>
      </c>
      <c r="P1966" s="251">
        <f t="shared" si="92"/>
        <v>0.10369542685078642</v>
      </c>
      <c r="Q1966" s="251" t="s">
        <v>805</v>
      </c>
      <c r="R1966" s="258"/>
      <c r="S1966" s="258" t="s">
        <v>840</v>
      </c>
      <c r="T1966" s="299" t="s">
        <v>809</v>
      </c>
      <c r="U1966" s="282" t="s">
        <v>841</v>
      </c>
      <c r="V1966" s="283" t="s">
        <v>809</v>
      </c>
      <c r="W1966" s="284" t="s">
        <v>809</v>
      </c>
      <c r="X1966" s="284" t="s">
        <v>809</v>
      </c>
      <c r="Y1966" s="257"/>
    </row>
    <row r="1967" spans="1:25" ht="12.75" customHeight="1" x14ac:dyDescent="0.2">
      <c r="B1967" s="247"/>
      <c r="C1967" s="280">
        <v>1954</v>
      </c>
      <c r="D1967" s="296" t="s">
        <v>4723</v>
      </c>
      <c r="E1967" s="296" t="s">
        <v>4724</v>
      </c>
      <c r="F1967" s="296" t="s">
        <v>1546</v>
      </c>
      <c r="G1967" s="281"/>
      <c r="H1967" s="250">
        <v>0</v>
      </c>
      <c r="I1967" s="250"/>
      <c r="J1967" s="250">
        <v>4447.8126999999995</v>
      </c>
      <c r="K1967" s="250"/>
      <c r="L1967" s="250">
        <v>4643.12</v>
      </c>
      <c r="M1967" s="251" t="str">
        <f t="shared" si="90"/>
        <v>NA</v>
      </c>
      <c r="N1967" s="251">
        <f t="shared" si="91"/>
        <v>4.3910864322142078E-2</v>
      </c>
      <c r="O1967" s="250">
        <v>5124.58</v>
      </c>
      <c r="P1967" s="251">
        <f t="shared" si="92"/>
        <v>0.10369320629232069</v>
      </c>
      <c r="Q1967" s="251" t="s">
        <v>805</v>
      </c>
      <c r="R1967" s="258"/>
      <c r="S1967" s="258" t="s">
        <v>840</v>
      </c>
      <c r="T1967" s="299" t="s">
        <v>809</v>
      </c>
      <c r="U1967" s="282" t="s">
        <v>841</v>
      </c>
      <c r="V1967" s="283" t="s">
        <v>809</v>
      </c>
      <c r="W1967" s="284" t="s">
        <v>809</v>
      </c>
      <c r="X1967" s="284" t="s">
        <v>809</v>
      </c>
      <c r="Y1967" s="257"/>
    </row>
    <row r="1968" spans="1:25" ht="12.75" customHeight="1" x14ac:dyDescent="0.2">
      <c r="A1968" s="229" t="s">
        <v>705</v>
      </c>
      <c r="B1968" s="247"/>
      <c r="C1968" s="280">
        <v>1955</v>
      </c>
      <c r="D1968" s="249" t="s">
        <v>4725</v>
      </c>
      <c r="E1968" s="249" t="s">
        <v>4726</v>
      </c>
      <c r="F1968" s="249" t="s">
        <v>931</v>
      </c>
      <c r="G1968" s="281" t="s">
        <v>813</v>
      </c>
      <c r="H1968" s="250">
        <v>435940.57000000012</v>
      </c>
      <c r="I1968" s="250"/>
      <c r="J1968" s="250">
        <v>256390.46300000005</v>
      </c>
      <c r="K1968" s="250"/>
      <c r="L1968" s="250">
        <v>267524.71999999997</v>
      </c>
      <c r="M1968" s="251">
        <f t="shared" si="90"/>
        <v>0.41186831269225532</v>
      </c>
      <c r="N1968" s="251">
        <f t="shared" si="91"/>
        <v>4.3426954613362212E-2</v>
      </c>
      <c r="O1968" s="250">
        <v>275759.88</v>
      </c>
      <c r="P1968" s="251">
        <f t="shared" si="92"/>
        <v>3.0782800183848557E-2</v>
      </c>
      <c r="Q1968" s="251" t="s">
        <v>805</v>
      </c>
      <c r="R1968" s="258"/>
      <c r="S1968" s="258" t="s">
        <v>806</v>
      </c>
      <c r="T1968" s="258" t="s">
        <v>908</v>
      </c>
      <c r="U1968" s="282" t="s">
        <v>814</v>
      </c>
      <c r="V1968" s="285">
        <v>307</v>
      </c>
      <c r="W1968" s="286" t="s">
        <v>824</v>
      </c>
      <c r="X1968" s="286" t="s">
        <v>824</v>
      </c>
      <c r="Y1968" s="257"/>
    </row>
    <row r="1969" spans="1:25" ht="12.75" customHeight="1" x14ac:dyDescent="0.2">
      <c r="A1969" s="229" t="s">
        <v>705</v>
      </c>
      <c r="B1969" s="247"/>
      <c r="C1969" s="280">
        <v>1956</v>
      </c>
      <c r="D1969" s="249" t="s">
        <v>4727</v>
      </c>
      <c r="E1969" s="249" t="s">
        <v>4728</v>
      </c>
      <c r="F1969" s="249" t="s">
        <v>812</v>
      </c>
      <c r="G1969" s="281" t="s">
        <v>813</v>
      </c>
      <c r="H1969" s="250">
        <v>39538.299999999996</v>
      </c>
      <c r="I1969" s="250"/>
      <c r="J1969" s="250">
        <v>37875.457699999999</v>
      </c>
      <c r="K1969" s="250"/>
      <c r="L1969" s="250">
        <v>39538.58</v>
      </c>
      <c r="M1969" s="251">
        <f t="shared" si="90"/>
        <v>4.2056494588791044E-2</v>
      </c>
      <c r="N1969" s="251">
        <f t="shared" si="91"/>
        <v>4.391028916859803E-2</v>
      </c>
      <c r="O1969" s="250">
        <v>41498.759999999995</v>
      </c>
      <c r="P1969" s="251">
        <f t="shared" si="92"/>
        <v>4.9576388428719316E-2</v>
      </c>
      <c r="Q1969" s="251" t="s">
        <v>805</v>
      </c>
      <c r="R1969" s="258"/>
      <c r="S1969" s="258" t="s">
        <v>806</v>
      </c>
      <c r="T1969" s="258" t="s">
        <v>807</v>
      </c>
      <c r="U1969" s="282" t="s">
        <v>814</v>
      </c>
      <c r="V1969" s="285">
        <v>114</v>
      </c>
      <c r="W1969" s="286" t="s">
        <v>816</v>
      </c>
      <c r="X1969" s="286" t="s">
        <v>816</v>
      </c>
      <c r="Y1969" s="257"/>
    </row>
    <row r="1970" spans="1:25" ht="12.75" customHeight="1" x14ac:dyDescent="0.2">
      <c r="A1970" s="229" t="s">
        <v>705</v>
      </c>
      <c r="B1970" s="247"/>
      <c r="C1970" s="280">
        <v>1957</v>
      </c>
      <c r="D1970" s="249" t="s">
        <v>4729</v>
      </c>
      <c r="E1970" s="249" t="s">
        <v>4730</v>
      </c>
      <c r="F1970" s="249" t="s">
        <v>1546</v>
      </c>
      <c r="G1970" s="281" t="s">
        <v>813</v>
      </c>
      <c r="H1970" s="250">
        <v>35983.21</v>
      </c>
      <c r="I1970" s="250"/>
      <c r="J1970" s="250">
        <v>43178.9473</v>
      </c>
      <c r="K1970" s="250"/>
      <c r="L1970" s="250">
        <v>92920.93</v>
      </c>
      <c r="M1970" s="251">
        <f t="shared" si="90"/>
        <v>0.19997485771836368</v>
      </c>
      <c r="N1970" s="251">
        <f t="shared" si="91"/>
        <v>1.1519961881979461</v>
      </c>
      <c r="O1970" s="250">
        <v>106759.55</v>
      </c>
      <c r="P1970" s="251">
        <f t="shared" si="92"/>
        <v>0.14892898725830672</v>
      </c>
      <c r="Q1970" s="251" t="s">
        <v>805</v>
      </c>
      <c r="R1970" s="258"/>
      <c r="S1970" s="258" t="s">
        <v>806</v>
      </c>
      <c r="T1970" s="258" t="s">
        <v>807</v>
      </c>
      <c r="U1970" s="282" t="s">
        <v>814</v>
      </c>
      <c r="V1970" s="285">
        <v>309</v>
      </c>
      <c r="W1970" s="286" t="s">
        <v>824</v>
      </c>
      <c r="X1970" s="286" t="s">
        <v>824</v>
      </c>
      <c r="Y1970" s="257"/>
    </row>
    <row r="1971" spans="1:25" ht="12.75" customHeight="1" x14ac:dyDescent="0.2">
      <c r="A1971" s="229" t="s">
        <v>705</v>
      </c>
      <c r="B1971" s="247"/>
      <c r="C1971" s="280">
        <v>1958</v>
      </c>
      <c r="D1971" s="249" t="s">
        <v>4731</v>
      </c>
      <c r="E1971" s="249" t="s">
        <v>4732</v>
      </c>
      <c r="F1971" s="249" t="s">
        <v>1414</v>
      </c>
      <c r="G1971" s="281" t="s">
        <v>804</v>
      </c>
      <c r="H1971" s="250">
        <v>20478.5</v>
      </c>
      <c r="I1971" s="250"/>
      <c r="J1971" s="250">
        <v>19617.247000000003</v>
      </c>
      <c r="K1971" s="250"/>
      <c r="L1971" s="250">
        <v>20403.5</v>
      </c>
      <c r="M1971" s="251">
        <f t="shared" si="90"/>
        <v>4.205644944698083E-2</v>
      </c>
      <c r="N1971" s="251">
        <f t="shared" si="91"/>
        <v>4.0079680905276714E-2</v>
      </c>
      <c r="O1971" s="250">
        <v>21899.4</v>
      </c>
      <c r="P1971" s="251">
        <f t="shared" si="92"/>
        <v>7.3315852672335702E-2</v>
      </c>
      <c r="Q1971" s="251" t="s">
        <v>805</v>
      </c>
      <c r="R1971" s="258"/>
      <c r="S1971" s="258" t="s">
        <v>806</v>
      </c>
      <c r="T1971" s="258" t="s">
        <v>807</v>
      </c>
      <c r="U1971" s="282" t="s">
        <v>808</v>
      </c>
      <c r="V1971" s="283" t="s">
        <v>809</v>
      </c>
      <c r="W1971" s="284" t="s">
        <v>809</v>
      </c>
      <c r="X1971" s="284" t="s">
        <v>809</v>
      </c>
      <c r="Y1971" s="257"/>
    </row>
    <row r="1972" spans="1:25" ht="12.75" customHeight="1" x14ac:dyDescent="0.2">
      <c r="A1972" s="229" t="s">
        <v>705</v>
      </c>
      <c r="B1972" s="247"/>
      <c r="C1972" s="280">
        <v>1959</v>
      </c>
      <c r="D1972" s="249" t="s">
        <v>4733</v>
      </c>
      <c r="E1972" s="249" t="s">
        <v>4734</v>
      </c>
      <c r="F1972" s="249" t="s">
        <v>866</v>
      </c>
      <c r="G1972" s="281" t="s">
        <v>813</v>
      </c>
      <c r="H1972" s="250">
        <v>68292.920000000013</v>
      </c>
      <c r="I1972" s="250"/>
      <c r="J1972" s="250">
        <v>65420.799099999997</v>
      </c>
      <c r="K1972" s="250"/>
      <c r="L1972" s="250">
        <v>68293.56</v>
      </c>
      <c r="M1972" s="251">
        <f t="shared" si="90"/>
        <v>4.2055910041626801E-2</v>
      </c>
      <c r="N1972" s="251">
        <f t="shared" si="91"/>
        <v>4.3912042340063705E-2</v>
      </c>
      <c r="O1972" s="250">
        <v>71518.409999999989</v>
      </c>
      <c r="P1972" s="251">
        <f t="shared" si="92"/>
        <v>4.7220411412144739E-2</v>
      </c>
      <c r="Q1972" s="251" t="s">
        <v>805</v>
      </c>
      <c r="R1972" s="258"/>
      <c r="S1972" s="258" t="s">
        <v>806</v>
      </c>
      <c r="T1972" s="299" t="s">
        <v>809</v>
      </c>
      <c r="U1972" s="282" t="s">
        <v>814</v>
      </c>
      <c r="V1972" s="285">
        <v>232</v>
      </c>
      <c r="W1972" s="286" t="s">
        <v>815</v>
      </c>
      <c r="X1972" s="286" t="s">
        <v>816</v>
      </c>
      <c r="Y1972" s="257"/>
    </row>
    <row r="1973" spans="1:25" ht="12.75" customHeight="1" x14ac:dyDescent="0.2">
      <c r="A1973" s="229" t="s">
        <v>705</v>
      </c>
      <c r="B1973" s="247"/>
      <c r="C1973" s="280">
        <v>1960</v>
      </c>
      <c r="D1973" s="249" t="s">
        <v>4735</v>
      </c>
      <c r="E1973" s="249" t="s">
        <v>4736</v>
      </c>
      <c r="F1973" s="249" t="s">
        <v>880</v>
      </c>
      <c r="G1973" s="281" t="s">
        <v>813</v>
      </c>
      <c r="H1973" s="250">
        <v>31479.7</v>
      </c>
      <c r="I1973" s="250"/>
      <c r="J1973" s="250">
        <v>29327.817499999997</v>
      </c>
      <c r="K1973" s="250"/>
      <c r="L1973" s="250">
        <v>32500.09</v>
      </c>
      <c r="M1973" s="251">
        <f t="shared" si="90"/>
        <v>6.8357782952188334E-2</v>
      </c>
      <c r="N1973" s="251">
        <f t="shared" si="91"/>
        <v>0.1081659929178161</v>
      </c>
      <c r="O1973" s="250">
        <v>33843.590000000004</v>
      </c>
      <c r="P1973" s="251">
        <f t="shared" si="92"/>
        <v>4.1338347063039016E-2</v>
      </c>
      <c r="Q1973" s="251" t="s">
        <v>805</v>
      </c>
      <c r="R1973" s="258"/>
      <c r="S1973" s="258" t="s">
        <v>806</v>
      </c>
      <c r="T1973" s="258" t="s">
        <v>807</v>
      </c>
      <c r="U1973" s="282" t="s">
        <v>823</v>
      </c>
      <c r="V1973" s="285">
        <v>826</v>
      </c>
      <c r="W1973" s="286" t="s">
        <v>816</v>
      </c>
      <c r="X1973" s="286" t="s">
        <v>824</v>
      </c>
      <c r="Y1973" s="257"/>
    </row>
    <row r="1974" spans="1:25" ht="12.75" customHeight="1" x14ac:dyDescent="0.2">
      <c r="A1974" s="229" t="s">
        <v>705</v>
      </c>
      <c r="B1974" s="247"/>
      <c r="C1974" s="280">
        <v>1961</v>
      </c>
      <c r="D1974" s="249" t="s">
        <v>4737</v>
      </c>
      <c r="E1974" s="249" t="s">
        <v>4738</v>
      </c>
      <c r="F1974" s="249" t="s">
        <v>858</v>
      </c>
      <c r="G1974" s="281" t="s">
        <v>813</v>
      </c>
      <c r="H1974" s="250">
        <v>15883.54</v>
      </c>
      <c r="I1974" s="250"/>
      <c r="J1974" s="250">
        <v>15215.531499999999</v>
      </c>
      <c r="K1974" s="250"/>
      <c r="L1974" s="250">
        <v>15578.79</v>
      </c>
      <c r="M1974" s="251">
        <f t="shared" si="90"/>
        <v>4.2056651099188325E-2</v>
      </c>
      <c r="N1974" s="251">
        <f t="shared" si="91"/>
        <v>2.3874190658407284E-2</v>
      </c>
      <c r="O1974" s="250">
        <v>16102.47</v>
      </c>
      <c r="P1974" s="251">
        <f t="shared" si="92"/>
        <v>3.3614934150855008E-2</v>
      </c>
      <c r="Q1974" s="251" t="s">
        <v>805</v>
      </c>
      <c r="R1974" s="258"/>
      <c r="S1974" s="258" t="s">
        <v>904</v>
      </c>
      <c r="T1974" s="258" t="s">
        <v>807</v>
      </c>
      <c r="U1974" s="282" t="s">
        <v>814</v>
      </c>
      <c r="V1974" s="285">
        <v>306</v>
      </c>
      <c r="W1974" s="286" t="s">
        <v>824</v>
      </c>
      <c r="X1974" s="286" t="s">
        <v>824</v>
      </c>
      <c r="Y1974" s="257"/>
    </row>
    <row r="1975" spans="1:25" ht="12.75" customHeight="1" x14ac:dyDescent="0.2">
      <c r="A1975" s="229" t="s">
        <v>705</v>
      </c>
      <c r="B1975" s="247"/>
      <c r="C1975" s="280">
        <v>1962</v>
      </c>
      <c r="D1975" s="249" t="s">
        <v>4739</v>
      </c>
      <c r="E1975" s="249" t="s">
        <v>4740</v>
      </c>
      <c r="F1975" s="249" t="s">
        <v>1014</v>
      </c>
      <c r="G1975" s="281" t="s">
        <v>813</v>
      </c>
      <c r="H1975" s="250">
        <v>114386.65</v>
      </c>
      <c r="I1975" s="250"/>
      <c r="J1975" s="250">
        <v>129997.07879999999</v>
      </c>
      <c r="K1975" s="250"/>
      <c r="L1975" s="250">
        <v>135705.27000000002</v>
      </c>
      <c r="M1975" s="251">
        <f t="shared" si="90"/>
        <v>0.13647072276353922</v>
      </c>
      <c r="N1975" s="251">
        <f t="shared" si="91"/>
        <v>4.3910149771765723E-2</v>
      </c>
      <c r="O1975" s="250">
        <v>142505.50999999998</v>
      </c>
      <c r="P1975" s="251">
        <f t="shared" si="92"/>
        <v>5.0110360489316004E-2</v>
      </c>
      <c r="Q1975" s="251" t="s">
        <v>805</v>
      </c>
      <c r="R1975" s="258"/>
      <c r="S1975" s="258" t="s">
        <v>806</v>
      </c>
      <c r="T1975" s="299" t="s">
        <v>809</v>
      </c>
      <c r="U1975" s="282" t="s">
        <v>823</v>
      </c>
      <c r="V1975" s="285">
        <v>824</v>
      </c>
      <c r="W1975" s="286" t="s">
        <v>824</v>
      </c>
      <c r="X1975" s="286" t="s">
        <v>824</v>
      </c>
      <c r="Y1975" s="257"/>
    </row>
    <row r="1976" spans="1:25" ht="12.75" customHeight="1" x14ac:dyDescent="0.2">
      <c r="A1976" s="229" t="s">
        <v>705</v>
      </c>
      <c r="B1976" s="247"/>
      <c r="C1976" s="280">
        <v>1963</v>
      </c>
      <c r="D1976" s="249" t="s">
        <v>4741</v>
      </c>
      <c r="E1976" s="249" t="s">
        <v>4742</v>
      </c>
      <c r="F1976" s="249" t="s">
        <v>1067</v>
      </c>
      <c r="G1976" s="281" t="s">
        <v>804</v>
      </c>
      <c r="H1976" s="250">
        <v>448541.93</v>
      </c>
      <c r="I1976" s="250"/>
      <c r="J1976" s="250">
        <v>209775.04369999998</v>
      </c>
      <c r="K1976" s="250"/>
      <c r="L1976" s="250">
        <v>218987.43</v>
      </c>
      <c r="M1976" s="251">
        <f t="shared" si="90"/>
        <v>0.532317873381425</v>
      </c>
      <c r="N1976" s="251">
        <f t="shared" si="91"/>
        <v>4.3915549426244802E-2</v>
      </c>
      <c r="O1976" s="250">
        <v>226489.97</v>
      </c>
      <c r="P1976" s="251">
        <f t="shared" si="92"/>
        <v>3.4260139954151746E-2</v>
      </c>
      <c r="Q1976" s="251" t="s">
        <v>805</v>
      </c>
      <c r="R1976" s="258"/>
      <c r="S1976" s="258" t="s">
        <v>904</v>
      </c>
      <c r="T1976" s="258" t="s">
        <v>807</v>
      </c>
      <c r="U1976" s="282" t="s">
        <v>808</v>
      </c>
      <c r="V1976" s="285">
        <v>105</v>
      </c>
      <c r="W1976" s="286" t="s">
        <v>824</v>
      </c>
      <c r="X1976" s="286" t="s">
        <v>824</v>
      </c>
      <c r="Y1976" s="257"/>
    </row>
    <row r="1977" spans="1:25" ht="12.75" customHeight="1" x14ac:dyDescent="0.2">
      <c r="A1977" s="229" t="s">
        <v>705</v>
      </c>
      <c r="B1977" s="247"/>
      <c r="C1977" s="280">
        <v>1964</v>
      </c>
      <c r="D1977" s="249" t="s">
        <v>4743</v>
      </c>
      <c r="E1977" s="249" t="s">
        <v>4744</v>
      </c>
      <c r="F1977" s="249" t="s">
        <v>847</v>
      </c>
      <c r="G1977" s="297" t="s">
        <v>707</v>
      </c>
      <c r="H1977" s="250">
        <v>0</v>
      </c>
      <c r="I1977" s="250"/>
      <c r="J1977" s="250">
        <v>0</v>
      </c>
      <c r="K1977" s="250"/>
      <c r="L1977" s="250">
        <v>0</v>
      </c>
      <c r="M1977" s="251" t="str">
        <f t="shared" si="90"/>
        <v>NA</v>
      </c>
      <c r="N1977" s="251" t="str">
        <f t="shared" si="91"/>
        <v>NA</v>
      </c>
      <c r="O1977" s="250">
        <v>0</v>
      </c>
      <c r="P1977" s="251" t="str">
        <f t="shared" si="92"/>
        <v>NA</v>
      </c>
      <c r="Q1977" s="298" t="s">
        <v>848</v>
      </c>
      <c r="R1977" s="299" t="s">
        <v>849</v>
      </c>
      <c r="S1977" s="299" t="s">
        <v>809</v>
      </c>
      <c r="T1977" s="299" t="s">
        <v>809</v>
      </c>
      <c r="U1977" s="299" t="s">
        <v>832</v>
      </c>
      <c r="V1977" s="283" t="s">
        <v>809</v>
      </c>
      <c r="W1977" s="284" t="s">
        <v>809</v>
      </c>
      <c r="X1977" s="284" t="s">
        <v>809</v>
      </c>
      <c r="Y1977" s="257"/>
    </row>
    <row r="1978" spans="1:25" ht="12.75" customHeight="1" x14ac:dyDescent="0.2">
      <c r="A1978" s="229" t="s">
        <v>705</v>
      </c>
      <c r="B1978" s="247"/>
      <c r="C1978" s="280">
        <v>1965</v>
      </c>
      <c r="D1978" s="249" t="s">
        <v>4745</v>
      </c>
      <c r="E1978" s="249" t="s">
        <v>4746</v>
      </c>
      <c r="F1978" s="249" t="s">
        <v>886</v>
      </c>
      <c r="G1978" s="281" t="s">
        <v>813</v>
      </c>
      <c r="H1978" s="250">
        <v>60746.450000000004</v>
      </c>
      <c r="I1978" s="250"/>
      <c r="J1978" s="250">
        <v>58191.686500000003</v>
      </c>
      <c r="K1978" s="250"/>
      <c r="L1978" s="250">
        <v>60747.020000000004</v>
      </c>
      <c r="M1978" s="251">
        <f t="shared" si="90"/>
        <v>4.205617776841282E-2</v>
      </c>
      <c r="N1978" s="251">
        <f t="shared" si="91"/>
        <v>4.3912346482688734E-2</v>
      </c>
      <c r="O1978" s="250">
        <v>63582.090000000004</v>
      </c>
      <c r="P1978" s="251">
        <f t="shared" si="92"/>
        <v>4.6670108262100753E-2</v>
      </c>
      <c r="Q1978" s="251" t="s">
        <v>805</v>
      </c>
      <c r="R1978" s="258"/>
      <c r="S1978" s="258" t="s">
        <v>806</v>
      </c>
      <c r="T1978" s="258" t="s">
        <v>807</v>
      </c>
      <c r="U1978" s="282" t="s">
        <v>823</v>
      </c>
      <c r="V1978" s="285">
        <v>824</v>
      </c>
      <c r="W1978" s="286" t="s">
        <v>816</v>
      </c>
      <c r="X1978" s="286" t="s">
        <v>824</v>
      </c>
      <c r="Y1978" s="257"/>
    </row>
    <row r="1979" spans="1:25" ht="12.75" customHeight="1" x14ac:dyDescent="0.2">
      <c r="A1979" s="229" t="s">
        <v>705</v>
      </c>
      <c r="B1979" s="247"/>
      <c r="C1979" s="280">
        <v>1966</v>
      </c>
      <c r="D1979" s="249" t="s">
        <v>4747</v>
      </c>
      <c r="E1979" s="249" t="s">
        <v>4748</v>
      </c>
      <c r="F1979" s="249" t="s">
        <v>890</v>
      </c>
      <c r="G1979" s="281" t="s">
        <v>813</v>
      </c>
      <c r="H1979" s="250">
        <v>35951.979999999996</v>
      </c>
      <c r="I1979" s="250"/>
      <c r="J1979" s="250">
        <v>34359.200400000002</v>
      </c>
      <c r="K1979" s="250"/>
      <c r="L1979" s="250">
        <v>41003.49</v>
      </c>
      <c r="M1979" s="251">
        <f t="shared" si="90"/>
        <v>4.4302973021235398E-2</v>
      </c>
      <c r="N1979" s="251">
        <f t="shared" si="91"/>
        <v>0.19337730571867429</v>
      </c>
      <c r="O1979" s="250">
        <v>41379.449999999997</v>
      </c>
      <c r="P1979" s="251">
        <f t="shared" si="92"/>
        <v>9.1689756164657979E-3</v>
      </c>
      <c r="Q1979" s="251" t="s">
        <v>805</v>
      </c>
      <c r="R1979" s="258"/>
      <c r="S1979" s="258" t="s">
        <v>806</v>
      </c>
      <c r="T1979" s="258" t="s">
        <v>807</v>
      </c>
      <c r="U1979" s="282" t="s">
        <v>823</v>
      </c>
      <c r="V1979" s="285">
        <v>826</v>
      </c>
      <c r="W1979" s="286" t="s">
        <v>824</v>
      </c>
      <c r="X1979" s="286" t="s">
        <v>824</v>
      </c>
      <c r="Y1979" s="257"/>
    </row>
    <row r="1980" spans="1:25" ht="12.75" customHeight="1" x14ac:dyDescent="0.2">
      <c r="A1980" s="229" t="s">
        <v>705</v>
      </c>
      <c r="B1980" s="247"/>
      <c r="C1980" s="280">
        <v>1967</v>
      </c>
      <c r="D1980" s="249" t="s">
        <v>4749</v>
      </c>
      <c r="E1980" s="249" t="s">
        <v>4750</v>
      </c>
      <c r="F1980" s="249" t="s">
        <v>803</v>
      </c>
      <c r="G1980" s="281" t="s">
        <v>804</v>
      </c>
      <c r="H1980" s="250">
        <v>20461.7</v>
      </c>
      <c r="I1980" s="250"/>
      <c r="J1980" s="250">
        <v>19601.169299999998</v>
      </c>
      <c r="K1980" s="250"/>
      <c r="L1980" s="250">
        <v>22717.78</v>
      </c>
      <c r="M1980" s="251">
        <f t="shared" si="90"/>
        <v>4.2055679635612041E-2</v>
      </c>
      <c r="N1980" s="251">
        <f t="shared" si="91"/>
        <v>0.15900126427661648</v>
      </c>
      <c r="O1980" s="250">
        <v>23834.690000000002</v>
      </c>
      <c r="P1980" s="251">
        <f t="shared" si="92"/>
        <v>4.9164575059711099E-2</v>
      </c>
      <c r="Q1980" s="251" t="s">
        <v>805</v>
      </c>
      <c r="R1980" s="258"/>
      <c r="S1980" s="258" t="s">
        <v>806</v>
      </c>
      <c r="T1980" s="258" t="s">
        <v>807</v>
      </c>
      <c r="U1980" s="282" t="s">
        <v>808</v>
      </c>
      <c r="V1980" s="285">
        <v>70</v>
      </c>
      <c r="W1980" s="286" t="s">
        <v>816</v>
      </c>
      <c r="X1980" s="286" t="s">
        <v>824</v>
      </c>
      <c r="Y1980" s="257"/>
    </row>
    <row r="1981" spans="1:25" ht="12.75" customHeight="1" x14ac:dyDescent="0.2">
      <c r="A1981" s="229" t="s">
        <v>705</v>
      </c>
      <c r="B1981" s="247"/>
      <c r="C1981" s="280">
        <v>1968</v>
      </c>
      <c r="D1981" s="249" t="s">
        <v>4751</v>
      </c>
      <c r="E1981" s="249" t="s">
        <v>4752</v>
      </c>
      <c r="F1981" s="249" t="s">
        <v>931</v>
      </c>
      <c r="G1981" s="281" t="s">
        <v>813</v>
      </c>
      <c r="H1981" s="250">
        <v>62124.41</v>
      </c>
      <c r="I1981" s="250"/>
      <c r="J1981" s="250">
        <v>40845.496500000001</v>
      </c>
      <c r="K1981" s="250"/>
      <c r="L1981" s="250">
        <v>43132.03</v>
      </c>
      <c r="M1981" s="251">
        <f t="shared" si="90"/>
        <v>0.34252097524950337</v>
      </c>
      <c r="N1981" s="251">
        <f t="shared" si="91"/>
        <v>5.5980063799689589E-2</v>
      </c>
      <c r="O1981" s="250">
        <v>44374.75</v>
      </c>
      <c r="P1981" s="251">
        <f t="shared" si="92"/>
        <v>2.8811998878791496E-2</v>
      </c>
      <c r="Q1981" s="251" t="s">
        <v>805</v>
      </c>
      <c r="R1981" s="258"/>
      <c r="S1981" s="258" t="s">
        <v>904</v>
      </c>
      <c r="T1981" s="258" t="s">
        <v>807</v>
      </c>
      <c r="U1981" s="282" t="s">
        <v>814</v>
      </c>
      <c r="V1981" s="285">
        <v>105</v>
      </c>
      <c r="W1981" s="286" t="s">
        <v>824</v>
      </c>
      <c r="X1981" s="286" t="s">
        <v>824</v>
      </c>
      <c r="Y1981" s="257"/>
    </row>
    <row r="1982" spans="1:25" ht="12.75" customHeight="1" x14ac:dyDescent="0.2">
      <c r="A1982" s="229" t="s">
        <v>705</v>
      </c>
      <c r="B1982" s="247"/>
      <c r="C1982" s="287">
        <v>1969</v>
      </c>
      <c r="D1982" s="324" t="s">
        <v>4753</v>
      </c>
      <c r="E1982" s="324" t="s">
        <v>4754</v>
      </c>
      <c r="F1982" s="324" t="s">
        <v>4755</v>
      </c>
      <c r="G1982" s="289" t="s">
        <v>707</v>
      </c>
      <c r="H1982" s="290">
        <v>0</v>
      </c>
      <c r="I1982" s="290"/>
      <c r="J1982" s="290">
        <v>0</v>
      </c>
      <c r="K1982" s="290"/>
      <c r="L1982" s="290">
        <v>0</v>
      </c>
      <c r="M1982" s="291" t="str">
        <f t="shared" si="90"/>
        <v>NA</v>
      </c>
      <c r="N1982" s="291" t="str">
        <f t="shared" si="91"/>
        <v>NA</v>
      </c>
      <c r="O1982" s="290">
        <v>0</v>
      </c>
      <c r="P1982" s="291" t="str">
        <f t="shared" si="92"/>
        <v>NA</v>
      </c>
      <c r="Q1982" s="291" t="s">
        <v>707</v>
      </c>
      <c r="R1982" s="292" t="s">
        <v>831</v>
      </c>
      <c r="S1982" s="293" t="s">
        <v>832</v>
      </c>
      <c r="T1982" s="293" t="s">
        <v>832</v>
      </c>
      <c r="U1982" s="293" t="s">
        <v>832</v>
      </c>
      <c r="V1982" s="294" t="s">
        <v>809</v>
      </c>
      <c r="W1982" s="295" t="s">
        <v>809</v>
      </c>
      <c r="X1982" s="295" t="s">
        <v>809</v>
      </c>
      <c r="Y1982" s="257"/>
    </row>
    <row r="1983" spans="1:25" ht="12.75" customHeight="1" x14ac:dyDescent="0.2">
      <c r="A1983" s="229" t="s">
        <v>705</v>
      </c>
      <c r="B1983" s="247"/>
      <c r="C1983" s="280">
        <v>1970</v>
      </c>
      <c r="D1983" s="249" t="s">
        <v>4756</v>
      </c>
      <c r="E1983" s="249" t="s">
        <v>4757</v>
      </c>
      <c r="F1983" s="249" t="s">
        <v>890</v>
      </c>
      <c r="G1983" s="281" t="s">
        <v>813</v>
      </c>
      <c r="H1983" s="250">
        <v>47217.189999999995</v>
      </c>
      <c r="I1983" s="250"/>
      <c r="J1983" s="250">
        <v>45231.433099999995</v>
      </c>
      <c r="K1983" s="250"/>
      <c r="L1983" s="250">
        <v>41396.03</v>
      </c>
      <c r="M1983" s="251">
        <f t="shared" si="90"/>
        <v>4.2055804252646135E-2</v>
      </c>
      <c r="N1983" s="251">
        <f t="shared" si="91"/>
        <v>8.4795082471087926E-2</v>
      </c>
      <c r="O1983" s="250">
        <v>43421.58</v>
      </c>
      <c r="P1983" s="251">
        <f t="shared" si="92"/>
        <v>4.8931020680002477E-2</v>
      </c>
      <c r="Q1983" s="251" t="s">
        <v>805</v>
      </c>
      <c r="R1983" s="258"/>
      <c r="S1983" s="258" t="s">
        <v>806</v>
      </c>
      <c r="T1983" s="258" t="s">
        <v>807</v>
      </c>
      <c r="U1983" s="282" t="s">
        <v>823</v>
      </c>
      <c r="V1983" s="285">
        <v>824</v>
      </c>
      <c r="W1983" s="286" t="s">
        <v>912</v>
      </c>
      <c r="X1983" s="286" t="s">
        <v>815</v>
      </c>
      <c r="Y1983" s="257"/>
    </row>
    <row r="1984" spans="1:25" ht="12.75" customHeight="1" x14ac:dyDescent="0.2">
      <c r="A1984" s="229" t="s">
        <v>705</v>
      </c>
      <c r="B1984" s="247"/>
      <c r="C1984" s="280">
        <v>1971</v>
      </c>
      <c r="D1984" s="249" t="s">
        <v>4758</v>
      </c>
      <c r="E1984" s="249" t="s">
        <v>4759</v>
      </c>
      <c r="F1984" s="249" t="s">
        <v>1043</v>
      </c>
      <c r="G1984" s="281" t="s">
        <v>813</v>
      </c>
      <c r="H1984" s="250">
        <v>14627.49</v>
      </c>
      <c r="I1984" s="250"/>
      <c r="J1984" s="250">
        <v>14012.319299999999</v>
      </c>
      <c r="K1984" s="250"/>
      <c r="L1984" s="250">
        <v>14870.330000000002</v>
      </c>
      <c r="M1984" s="251">
        <f t="shared" si="90"/>
        <v>4.2055793577708861E-2</v>
      </c>
      <c r="N1984" s="251">
        <f t="shared" si="91"/>
        <v>6.1232596947744591E-2</v>
      </c>
      <c r="O1984" s="250">
        <v>15960.55</v>
      </c>
      <c r="P1984" s="251">
        <f t="shared" si="92"/>
        <v>7.3315118090855919E-2</v>
      </c>
      <c r="Q1984" s="251" t="s">
        <v>805</v>
      </c>
      <c r="R1984" s="258"/>
      <c r="S1984" s="258" t="s">
        <v>806</v>
      </c>
      <c r="T1984" s="258" t="s">
        <v>807</v>
      </c>
      <c r="U1984" s="282" t="s">
        <v>814</v>
      </c>
      <c r="V1984" s="283" t="s">
        <v>809</v>
      </c>
      <c r="W1984" s="284" t="s">
        <v>809</v>
      </c>
      <c r="X1984" s="284" t="s">
        <v>809</v>
      </c>
      <c r="Y1984" s="257"/>
    </row>
    <row r="1985" spans="1:25" ht="12.75" customHeight="1" x14ac:dyDescent="0.2">
      <c r="A1985" s="229" t="s">
        <v>705</v>
      </c>
      <c r="B1985" s="247"/>
      <c r="C1985" s="280">
        <v>1972</v>
      </c>
      <c r="D1985" s="249" t="s">
        <v>4760</v>
      </c>
      <c r="E1985" s="249" t="s">
        <v>4761</v>
      </c>
      <c r="F1985" s="249" t="s">
        <v>883</v>
      </c>
      <c r="G1985" s="297" t="s">
        <v>707</v>
      </c>
      <c r="H1985" s="250">
        <v>0</v>
      </c>
      <c r="I1985" s="250"/>
      <c r="J1985" s="250">
        <v>0</v>
      </c>
      <c r="K1985" s="250"/>
      <c r="L1985" s="250">
        <v>0</v>
      </c>
      <c r="M1985" s="251" t="str">
        <f t="shared" si="90"/>
        <v>NA</v>
      </c>
      <c r="N1985" s="251" t="str">
        <f t="shared" si="91"/>
        <v>NA</v>
      </c>
      <c r="O1985" s="250">
        <v>0</v>
      </c>
      <c r="P1985" s="251" t="str">
        <f t="shared" si="92"/>
        <v>NA</v>
      </c>
      <c r="Q1985" s="298" t="s">
        <v>848</v>
      </c>
      <c r="R1985" s="299" t="s">
        <v>849</v>
      </c>
      <c r="S1985" s="299" t="s">
        <v>832</v>
      </c>
      <c r="T1985" s="299" t="s">
        <v>832</v>
      </c>
      <c r="U1985" s="299" t="s">
        <v>832</v>
      </c>
      <c r="V1985" s="299" t="s">
        <v>832</v>
      </c>
      <c r="W1985" s="299" t="s">
        <v>832</v>
      </c>
      <c r="X1985" s="299" t="s">
        <v>832</v>
      </c>
      <c r="Y1985" s="257"/>
    </row>
    <row r="1986" spans="1:25" ht="12.75" customHeight="1" x14ac:dyDescent="0.2">
      <c r="A1986" s="229" t="s">
        <v>705</v>
      </c>
      <c r="B1986" s="247"/>
      <c r="C1986" s="280">
        <v>1973</v>
      </c>
      <c r="D1986" s="249" t="s">
        <v>4762</v>
      </c>
      <c r="E1986" s="249" t="s">
        <v>4763</v>
      </c>
      <c r="F1986" s="249" t="s">
        <v>858</v>
      </c>
      <c r="G1986" s="281" t="s">
        <v>813</v>
      </c>
      <c r="H1986" s="250">
        <v>63168.32</v>
      </c>
      <c r="I1986" s="250"/>
      <c r="J1986" s="250">
        <v>41559.211500000005</v>
      </c>
      <c r="K1986" s="250"/>
      <c r="L1986" s="250">
        <v>38293.29</v>
      </c>
      <c r="M1986" s="251">
        <f t="shared" si="90"/>
        <v>0.34208775063196228</v>
      </c>
      <c r="N1986" s="251">
        <f t="shared" si="91"/>
        <v>7.858478017562974E-2</v>
      </c>
      <c r="O1986" s="250">
        <v>39241.020000000004</v>
      </c>
      <c r="P1986" s="251">
        <f t="shared" si="92"/>
        <v>2.4749244580447468E-2</v>
      </c>
      <c r="Q1986" s="251" t="s">
        <v>805</v>
      </c>
      <c r="R1986" s="258"/>
      <c r="S1986" s="258" t="s">
        <v>806</v>
      </c>
      <c r="T1986" s="258" t="s">
        <v>807</v>
      </c>
      <c r="U1986" s="282" t="s">
        <v>814</v>
      </c>
      <c r="V1986" s="285">
        <v>514</v>
      </c>
      <c r="W1986" s="286" t="s">
        <v>824</v>
      </c>
      <c r="X1986" s="286" t="s">
        <v>824</v>
      </c>
      <c r="Y1986" s="257"/>
    </row>
    <row r="1987" spans="1:25" ht="12.75" customHeight="1" x14ac:dyDescent="0.2">
      <c r="A1987" s="229" t="s">
        <v>705</v>
      </c>
      <c r="B1987" s="247"/>
      <c r="C1987" s="280">
        <v>1974</v>
      </c>
      <c r="D1987" s="249" t="s">
        <v>4764</v>
      </c>
      <c r="E1987" s="249" t="s">
        <v>4765</v>
      </c>
      <c r="F1987" s="249" t="s">
        <v>852</v>
      </c>
      <c r="G1987" s="297" t="s">
        <v>707</v>
      </c>
      <c r="H1987" s="250">
        <v>0</v>
      </c>
      <c r="I1987" s="250"/>
      <c r="J1987" s="250">
        <v>0</v>
      </c>
      <c r="K1987" s="250"/>
      <c r="L1987" s="250">
        <v>0</v>
      </c>
      <c r="M1987" s="251" t="str">
        <f t="shared" si="90"/>
        <v>NA</v>
      </c>
      <c r="N1987" s="251" t="str">
        <f t="shared" si="91"/>
        <v>NA</v>
      </c>
      <c r="O1987" s="250">
        <v>0</v>
      </c>
      <c r="P1987" s="251" t="str">
        <f t="shared" si="92"/>
        <v>NA</v>
      </c>
      <c r="Q1987" s="298" t="s">
        <v>848</v>
      </c>
      <c r="R1987" s="299" t="s">
        <v>849</v>
      </c>
      <c r="S1987" s="299" t="s">
        <v>832</v>
      </c>
      <c r="T1987" s="299" t="s">
        <v>832</v>
      </c>
      <c r="U1987" s="299" t="s">
        <v>832</v>
      </c>
      <c r="V1987" s="299" t="s">
        <v>832</v>
      </c>
      <c r="W1987" s="299" t="s">
        <v>832</v>
      </c>
      <c r="X1987" s="299" t="s">
        <v>832</v>
      </c>
      <c r="Y1987" s="257"/>
    </row>
    <row r="1988" spans="1:25" ht="12.75" customHeight="1" x14ac:dyDescent="0.2">
      <c r="A1988" s="229" t="s">
        <v>705</v>
      </c>
      <c r="B1988" s="247"/>
      <c r="C1988" s="280">
        <v>1975</v>
      </c>
      <c r="D1988" s="249" t="s">
        <v>4766</v>
      </c>
      <c r="E1988" s="249" t="s">
        <v>4767</v>
      </c>
      <c r="F1988" s="249" t="s">
        <v>803</v>
      </c>
      <c r="G1988" s="281" t="s">
        <v>804</v>
      </c>
      <c r="H1988" s="250">
        <v>24605.22</v>
      </c>
      <c r="I1988" s="250"/>
      <c r="J1988" s="250">
        <v>23570.408199999998</v>
      </c>
      <c r="K1988" s="250"/>
      <c r="L1988" s="250">
        <v>41966.75</v>
      </c>
      <c r="M1988" s="251">
        <f t="shared" si="90"/>
        <v>4.2056596120660698E-2</v>
      </c>
      <c r="N1988" s="251">
        <f t="shared" si="91"/>
        <v>0.78048465024038083</v>
      </c>
      <c r="O1988" s="250">
        <v>43645.85</v>
      </c>
      <c r="P1988" s="251">
        <f t="shared" si="92"/>
        <v>4.0010246206818458E-2</v>
      </c>
      <c r="Q1988" s="251" t="s">
        <v>805</v>
      </c>
      <c r="R1988" s="258"/>
      <c r="S1988" s="258" t="s">
        <v>806</v>
      </c>
      <c r="T1988" s="258" t="s">
        <v>807</v>
      </c>
      <c r="U1988" s="282" t="s">
        <v>808</v>
      </c>
      <c r="V1988" s="285">
        <v>125</v>
      </c>
      <c r="W1988" s="286" t="s">
        <v>816</v>
      </c>
      <c r="X1988" s="286" t="s">
        <v>816</v>
      </c>
      <c r="Y1988" s="257"/>
    </row>
    <row r="1989" spans="1:25" ht="12.75" customHeight="1" x14ac:dyDescent="0.2">
      <c r="A1989" s="229" t="s">
        <v>705</v>
      </c>
      <c r="B1989" s="247"/>
      <c r="C1989" s="280">
        <v>1976</v>
      </c>
      <c r="D1989" s="249" t="s">
        <v>4768</v>
      </c>
      <c r="E1989" s="249" t="s">
        <v>4769</v>
      </c>
      <c r="F1989" s="249" t="s">
        <v>877</v>
      </c>
      <c r="G1989" s="281" t="s">
        <v>813</v>
      </c>
      <c r="H1989" s="250">
        <v>47334.89</v>
      </c>
      <c r="I1989" s="250"/>
      <c r="J1989" s="250">
        <v>42387.265899999999</v>
      </c>
      <c r="K1989" s="250"/>
      <c r="L1989" s="250">
        <v>14248.970000000001</v>
      </c>
      <c r="M1989" s="251">
        <f t="shared" si="90"/>
        <v>0.10452383220918018</v>
      </c>
      <c r="N1989" s="251">
        <f t="shared" si="91"/>
        <v>0.66383842653083214</v>
      </c>
      <c r="O1989" s="250">
        <v>15293.64</v>
      </c>
      <c r="P1989" s="251">
        <f t="shared" si="92"/>
        <v>7.3315474732559491E-2</v>
      </c>
      <c r="Q1989" s="251" t="s">
        <v>805</v>
      </c>
      <c r="R1989" s="258"/>
      <c r="S1989" s="258" t="s">
        <v>806</v>
      </c>
      <c r="T1989" s="258" t="s">
        <v>807</v>
      </c>
      <c r="U1989" s="282" t="s">
        <v>814</v>
      </c>
      <c r="V1989" s="283" t="s">
        <v>809</v>
      </c>
      <c r="W1989" s="284" t="s">
        <v>809</v>
      </c>
      <c r="X1989" s="284" t="s">
        <v>809</v>
      </c>
      <c r="Y1989" s="257"/>
    </row>
    <row r="1990" spans="1:25" ht="12.75" customHeight="1" x14ac:dyDescent="0.2">
      <c r="A1990" s="229" t="s">
        <v>705</v>
      </c>
      <c r="B1990" s="247"/>
      <c r="C1990" s="280">
        <v>1977</v>
      </c>
      <c r="D1990" s="249" t="s">
        <v>4770</v>
      </c>
      <c r="E1990" s="249" t="s">
        <v>4771</v>
      </c>
      <c r="F1990" s="249" t="s">
        <v>2512</v>
      </c>
      <c r="G1990" s="297" t="s">
        <v>707</v>
      </c>
      <c r="H1990" s="250">
        <v>0</v>
      </c>
      <c r="I1990" s="250"/>
      <c r="J1990" s="250">
        <v>0</v>
      </c>
      <c r="K1990" s="250"/>
      <c r="L1990" s="250">
        <v>0</v>
      </c>
      <c r="M1990" s="251" t="str">
        <f t="shared" si="90"/>
        <v>NA</v>
      </c>
      <c r="N1990" s="251" t="str">
        <f t="shared" si="91"/>
        <v>NA</v>
      </c>
      <c r="O1990" s="250">
        <v>0</v>
      </c>
      <c r="P1990" s="251" t="str">
        <f t="shared" si="92"/>
        <v>NA</v>
      </c>
      <c r="Q1990" s="298" t="s">
        <v>848</v>
      </c>
      <c r="R1990" s="299" t="s">
        <v>849</v>
      </c>
      <c r="S1990" s="299" t="s">
        <v>832</v>
      </c>
      <c r="T1990" s="299" t="s">
        <v>832</v>
      </c>
      <c r="U1990" s="299" t="s">
        <v>832</v>
      </c>
      <c r="V1990" s="299" t="s">
        <v>832</v>
      </c>
      <c r="W1990" s="299" t="s">
        <v>832</v>
      </c>
      <c r="X1990" s="299" t="s">
        <v>832</v>
      </c>
      <c r="Y1990" s="257"/>
    </row>
    <row r="1991" spans="1:25" ht="12.75" customHeight="1" x14ac:dyDescent="0.2">
      <c r="A1991" s="229" t="s">
        <v>705</v>
      </c>
      <c r="B1991" s="247"/>
      <c r="C1991" s="280">
        <v>1978</v>
      </c>
      <c r="D1991" s="249" t="s">
        <v>4772</v>
      </c>
      <c r="E1991" s="249" t="s">
        <v>4773</v>
      </c>
      <c r="F1991" s="249" t="s">
        <v>858</v>
      </c>
      <c r="G1991" s="281" t="s">
        <v>813</v>
      </c>
      <c r="H1991" s="250">
        <v>216970.63000000003</v>
      </c>
      <c r="I1991" s="250"/>
      <c r="J1991" s="250">
        <v>92284.48970000002</v>
      </c>
      <c r="K1991" s="250"/>
      <c r="L1991" s="250">
        <v>116481.98</v>
      </c>
      <c r="M1991" s="251">
        <f t="shared" si="90"/>
        <v>0.57466828713176521</v>
      </c>
      <c r="N1991" s="251">
        <f t="shared" si="91"/>
        <v>0.26220538661113679</v>
      </c>
      <c r="O1991" s="250">
        <v>119546.23999999998</v>
      </c>
      <c r="P1991" s="251">
        <f t="shared" si="92"/>
        <v>2.6306730019527314E-2</v>
      </c>
      <c r="Q1991" s="251" t="s">
        <v>805</v>
      </c>
      <c r="R1991" s="258"/>
      <c r="S1991" s="258" t="s">
        <v>806</v>
      </c>
      <c r="T1991" s="258" t="s">
        <v>807</v>
      </c>
      <c r="U1991" s="282" t="s">
        <v>814</v>
      </c>
      <c r="V1991" s="285">
        <v>515</v>
      </c>
      <c r="W1991" s="286" t="s">
        <v>824</v>
      </c>
      <c r="X1991" s="286" t="s">
        <v>824</v>
      </c>
      <c r="Y1991" s="257"/>
    </row>
    <row r="1992" spans="1:25" ht="12.75" customHeight="1" x14ac:dyDescent="0.2">
      <c r="A1992" s="229" t="s">
        <v>705</v>
      </c>
      <c r="B1992" s="247"/>
      <c r="C1992" s="287">
        <v>1979</v>
      </c>
      <c r="D1992" s="324" t="s">
        <v>4774</v>
      </c>
      <c r="E1992" s="324" t="s">
        <v>4775</v>
      </c>
      <c r="F1992" s="324" t="s">
        <v>943</v>
      </c>
      <c r="G1992" s="289" t="s">
        <v>707</v>
      </c>
      <c r="H1992" s="290">
        <v>0</v>
      </c>
      <c r="I1992" s="290"/>
      <c r="J1992" s="290">
        <v>0</v>
      </c>
      <c r="K1992" s="290"/>
      <c r="L1992" s="290">
        <v>0</v>
      </c>
      <c r="M1992" s="291" t="str">
        <f t="shared" si="90"/>
        <v>NA</v>
      </c>
      <c r="N1992" s="291" t="str">
        <f t="shared" si="91"/>
        <v>NA</v>
      </c>
      <c r="O1992" s="290">
        <v>0</v>
      </c>
      <c r="P1992" s="291" t="str">
        <f t="shared" si="92"/>
        <v>NA</v>
      </c>
      <c r="Q1992" s="291" t="s">
        <v>707</v>
      </c>
      <c r="R1992" s="292" t="s">
        <v>831</v>
      </c>
      <c r="S1992" s="293" t="s">
        <v>832</v>
      </c>
      <c r="T1992" s="293" t="s">
        <v>832</v>
      </c>
      <c r="U1992" s="293" t="s">
        <v>832</v>
      </c>
      <c r="V1992" s="294" t="s">
        <v>809</v>
      </c>
      <c r="W1992" s="295" t="s">
        <v>809</v>
      </c>
      <c r="X1992" s="295" t="s">
        <v>809</v>
      </c>
      <c r="Y1992" s="257"/>
    </row>
    <row r="1993" spans="1:25" ht="12.75" customHeight="1" x14ac:dyDescent="0.2">
      <c r="A1993" s="229" t="s">
        <v>705</v>
      </c>
      <c r="B1993" s="247"/>
      <c r="C1993" s="280">
        <v>1980</v>
      </c>
      <c r="D1993" s="249" t="s">
        <v>4776</v>
      </c>
      <c r="E1993" s="249" t="s">
        <v>4777</v>
      </c>
      <c r="F1993" s="249" t="s">
        <v>812</v>
      </c>
      <c r="G1993" s="281" t="s">
        <v>813</v>
      </c>
      <c r="H1993" s="250">
        <v>26497.300000000003</v>
      </c>
      <c r="I1993" s="250"/>
      <c r="J1993" s="250">
        <v>25382.932100000002</v>
      </c>
      <c r="K1993" s="250"/>
      <c r="L1993" s="250">
        <v>26413.09</v>
      </c>
      <c r="M1993" s="251">
        <f t="shared" si="90"/>
        <v>4.2055903809067374E-2</v>
      </c>
      <c r="N1993" s="251">
        <f t="shared" si="91"/>
        <v>4.0584669097389198E-2</v>
      </c>
      <c r="O1993" s="250">
        <v>27628.61</v>
      </c>
      <c r="P1993" s="251">
        <f t="shared" si="92"/>
        <v>4.6019606187689528E-2</v>
      </c>
      <c r="Q1993" s="251" t="s">
        <v>805</v>
      </c>
      <c r="R1993" s="258"/>
      <c r="S1993" s="258" t="s">
        <v>806</v>
      </c>
      <c r="T1993" s="258" t="s">
        <v>807</v>
      </c>
      <c r="U1993" s="282" t="s">
        <v>814</v>
      </c>
      <c r="V1993" s="285">
        <v>116</v>
      </c>
      <c r="W1993" s="286" t="s">
        <v>815</v>
      </c>
      <c r="X1993" s="286" t="s">
        <v>816</v>
      </c>
      <c r="Y1993" s="257"/>
    </row>
    <row r="1994" spans="1:25" ht="12.75" customHeight="1" x14ac:dyDescent="0.2">
      <c r="A1994" s="229" t="s">
        <v>705</v>
      </c>
      <c r="B1994" s="247"/>
      <c r="C1994" s="280">
        <v>1981</v>
      </c>
      <c r="D1994" s="249" t="s">
        <v>4778</v>
      </c>
      <c r="E1994" s="249" t="s">
        <v>4779</v>
      </c>
      <c r="F1994" s="249" t="s">
        <v>819</v>
      </c>
      <c r="G1994" s="281" t="s">
        <v>813</v>
      </c>
      <c r="H1994" s="250">
        <v>57780.259999999995</v>
      </c>
      <c r="I1994" s="250"/>
      <c r="J1994" s="250">
        <v>42025.334999999999</v>
      </c>
      <c r="K1994" s="250"/>
      <c r="L1994" s="250">
        <v>49186.249999999993</v>
      </c>
      <c r="M1994" s="251">
        <f t="shared" si="90"/>
        <v>0.27266967992182795</v>
      </c>
      <c r="N1994" s="251">
        <f t="shared" si="91"/>
        <v>0.17039519137682052</v>
      </c>
      <c r="O1994" s="250">
        <v>50945.45</v>
      </c>
      <c r="P1994" s="251">
        <f t="shared" si="92"/>
        <v>3.5766093166281321E-2</v>
      </c>
      <c r="Q1994" s="251" t="s">
        <v>805</v>
      </c>
      <c r="R1994" s="258"/>
      <c r="S1994" s="258" t="s">
        <v>806</v>
      </c>
      <c r="T1994" s="258" t="s">
        <v>807</v>
      </c>
      <c r="U1994" s="282" t="s">
        <v>814</v>
      </c>
      <c r="V1994" s="285">
        <v>514</v>
      </c>
      <c r="W1994" s="286" t="s">
        <v>824</v>
      </c>
      <c r="X1994" s="286" t="s">
        <v>824</v>
      </c>
      <c r="Y1994" s="257"/>
    </row>
    <row r="1995" spans="1:25" ht="12.75" customHeight="1" x14ac:dyDescent="0.2">
      <c r="A1995" s="229" t="s">
        <v>705</v>
      </c>
      <c r="B1995" s="247"/>
      <c r="C1995" s="280">
        <v>1982</v>
      </c>
      <c r="D1995" s="249" t="s">
        <v>4780</v>
      </c>
      <c r="E1995" s="249" t="s">
        <v>4781</v>
      </c>
      <c r="F1995" s="249" t="s">
        <v>931</v>
      </c>
      <c r="G1995" s="281" t="s">
        <v>813</v>
      </c>
      <c r="H1995" s="250">
        <v>254727.59000000005</v>
      </c>
      <c r="I1995" s="250"/>
      <c r="J1995" s="250">
        <v>285151.06300000002</v>
      </c>
      <c r="K1995" s="250"/>
      <c r="L1995" s="250">
        <v>325393.67</v>
      </c>
      <c r="M1995" s="251">
        <f t="shared" si="90"/>
        <v>0.11943532697027426</v>
      </c>
      <c r="N1995" s="251">
        <f t="shared" si="91"/>
        <v>0.1411273259044451</v>
      </c>
      <c r="O1995" s="250">
        <v>353669.7</v>
      </c>
      <c r="P1995" s="251">
        <f t="shared" si="92"/>
        <v>8.6897910460274258E-2</v>
      </c>
      <c r="Q1995" s="251" t="s">
        <v>805</v>
      </c>
      <c r="R1995" s="258"/>
      <c r="S1995" s="258" t="s">
        <v>806</v>
      </c>
      <c r="T1995" s="258" t="s">
        <v>807</v>
      </c>
      <c r="U1995" s="282" t="s">
        <v>823</v>
      </c>
      <c r="V1995" s="285">
        <v>824</v>
      </c>
      <c r="W1995" s="286" t="s">
        <v>815</v>
      </c>
      <c r="X1995" s="286" t="s">
        <v>816</v>
      </c>
      <c r="Y1995" s="257"/>
    </row>
    <row r="1996" spans="1:25" ht="12.75" customHeight="1" x14ac:dyDescent="0.2">
      <c r="A1996" s="229" t="s">
        <v>705</v>
      </c>
      <c r="B1996" s="247"/>
      <c r="C1996" s="280">
        <v>1983</v>
      </c>
      <c r="D1996" s="249" t="s">
        <v>4782</v>
      </c>
      <c r="E1996" s="249" t="s">
        <v>4783</v>
      </c>
      <c r="F1996" s="249" t="s">
        <v>877</v>
      </c>
      <c r="G1996" s="281" t="s">
        <v>813</v>
      </c>
      <c r="H1996" s="250">
        <v>48991.3</v>
      </c>
      <c r="I1996" s="250"/>
      <c r="J1996" s="250">
        <v>46930.924200000001</v>
      </c>
      <c r="K1996" s="250"/>
      <c r="L1996" s="250">
        <v>35291.56</v>
      </c>
      <c r="M1996" s="251">
        <f t="shared" si="90"/>
        <v>4.2055952791618133E-2</v>
      </c>
      <c r="N1996" s="251">
        <f t="shared" si="91"/>
        <v>0.24801054738231648</v>
      </c>
      <c r="O1996" s="250">
        <v>37355.870000000003</v>
      </c>
      <c r="P1996" s="251">
        <f t="shared" si="92"/>
        <v>5.8493022127670331E-2</v>
      </c>
      <c r="Q1996" s="251" t="s">
        <v>805</v>
      </c>
      <c r="R1996" s="258"/>
      <c r="S1996" s="258" t="s">
        <v>806</v>
      </c>
      <c r="T1996" s="258" t="s">
        <v>807</v>
      </c>
      <c r="U1996" s="282" t="s">
        <v>823</v>
      </c>
      <c r="V1996" s="285">
        <v>826</v>
      </c>
      <c r="W1996" s="286" t="s">
        <v>824</v>
      </c>
      <c r="X1996" s="286" t="s">
        <v>816</v>
      </c>
      <c r="Y1996" s="257"/>
    </row>
    <row r="1997" spans="1:25" ht="12.75" customHeight="1" x14ac:dyDescent="0.2">
      <c r="A1997" s="229" t="s">
        <v>705</v>
      </c>
      <c r="B1997" s="247"/>
      <c r="C1997" s="280">
        <v>1984</v>
      </c>
      <c r="D1997" s="249" t="s">
        <v>4784</v>
      </c>
      <c r="E1997" s="249" t="s">
        <v>4785</v>
      </c>
      <c r="F1997" s="249" t="s">
        <v>877</v>
      </c>
      <c r="G1997" s="281" t="s">
        <v>813</v>
      </c>
      <c r="H1997" s="250">
        <v>95723.3</v>
      </c>
      <c r="I1997" s="250"/>
      <c r="J1997" s="250">
        <v>80297.065000000002</v>
      </c>
      <c r="K1997" s="250"/>
      <c r="L1997" s="250">
        <v>81576.350000000006</v>
      </c>
      <c r="M1997" s="251">
        <f t="shared" si="90"/>
        <v>0.16115444202195287</v>
      </c>
      <c r="N1997" s="251">
        <f t="shared" si="91"/>
        <v>1.5931902367788953E-2</v>
      </c>
      <c r="O1997" s="250">
        <v>85574.05</v>
      </c>
      <c r="P1997" s="251">
        <f t="shared" si="92"/>
        <v>4.9005624791989305E-2</v>
      </c>
      <c r="Q1997" s="251" t="s">
        <v>805</v>
      </c>
      <c r="R1997" s="258"/>
      <c r="S1997" s="258" t="s">
        <v>806</v>
      </c>
      <c r="T1997" s="258" t="s">
        <v>807</v>
      </c>
      <c r="U1997" s="282" t="s">
        <v>823</v>
      </c>
      <c r="V1997" s="285">
        <v>826</v>
      </c>
      <c r="W1997" s="286" t="s">
        <v>815</v>
      </c>
      <c r="X1997" s="286" t="s">
        <v>816</v>
      </c>
      <c r="Y1997" s="257"/>
    </row>
    <row r="1998" spans="1:25" ht="12.75" customHeight="1" x14ac:dyDescent="0.2">
      <c r="A1998" s="229" t="s">
        <v>705</v>
      </c>
      <c r="B1998" s="247"/>
      <c r="C1998" s="280">
        <v>1985</v>
      </c>
      <c r="D1998" s="249" t="s">
        <v>4786</v>
      </c>
      <c r="E1998" s="249" t="s">
        <v>4787</v>
      </c>
      <c r="F1998" s="249" t="s">
        <v>928</v>
      </c>
      <c r="G1998" s="297" t="s">
        <v>707</v>
      </c>
      <c r="H1998" s="250">
        <v>0</v>
      </c>
      <c r="I1998" s="250"/>
      <c r="J1998" s="250">
        <v>0</v>
      </c>
      <c r="K1998" s="250"/>
      <c r="L1998" s="250">
        <v>0</v>
      </c>
      <c r="M1998" s="251" t="str">
        <f t="shared" ref="M1998:M2061" si="93">IF(H1998&gt;0,ABS((J1998-H1998)/H1998),"NA")</f>
        <v>NA</v>
      </c>
      <c r="N1998" s="251" t="str">
        <f t="shared" ref="N1998:N2061" si="94">IF(J1998&gt;0,ABS((L1998-J1998)/J1998),"NA")</f>
        <v>NA</v>
      </c>
      <c r="O1998" s="250">
        <v>0</v>
      </c>
      <c r="P1998" s="251" t="str">
        <f t="shared" ref="P1998:P2061" si="95">IF(L1998&gt;0,ABS((O1998-L1998)/L1998),"NA")</f>
        <v>NA</v>
      </c>
      <c r="Q1998" s="298" t="s">
        <v>848</v>
      </c>
      <c r="R1998" s="299" t="s">
        <v>849</v>
      </c>
      <c r="S1998" s="299" t="s">
        <v>832</v>
      </c>
      <c r="T1998" s="299" t="s">
        <v>832</v>
      </c>
      <c r="U1998" s="299" t="s">
        <v>832</v>
      </c>
      <c r="V1998" s="299" t="s">
        <v>832</v>
      </c>
      <c r="W1998" s="299" t="s">
        <v>832</v>
      </c>
      <c r="X1998" s="299" t="s">
        <v>832</v>
      </c>
      <c r="Y1998" s="257"/>
    </row>
    <row r="1999" spans="1:25" ht="12.75" customHeight="1" x14ac:dyDescent="0.2">
      <c r="A1999" s="229" t="s">
        <v>705</v>
      </c>
      <c r="B1999" s="247"/>
      <c r="C1999" s="280">
        <v>1986</v>
      </c>
      <c r="D1999" s="249" t="s">
        <v>4788</v>
      </c>
      <c r="E1999" s="249" t="s">
        <v>4789</v>
      </c>
      <c r="F1999" s="249" t="s">
        <v>928</v>
      </c>
      <c r="G1999" s="297" t="s">
        <v>707</v>
      </c>
      <c r="H1999" s="250">
        <v>0</v>
      </c>
      <c r="I1999" s="250"/>
      <c r="J1999" s="250">
        <v>0</v>
      </c>
      <c r="K1999" s="250"/>
      <c r="L1999" s="250">
        <v>0</v>
      </c>
      <c r="M1999" s="251" t="str">
        <f t="shared" si="93"/>
        <v>NA</v>
      </c>
      <c r="N1999" s="251" t="str">
        <f t="shared" si="94"/>
        <v>NA</v>
      </c>
      <c r="O1999" s="250">
        <v>0</v>
      </c>
      <c r="P1999" s="251" t="str">
        <f t="shared" si="95"/>
        <v>NA</v>
      </c>
      <c r="Q1999" s="298" t="s">
        <v>848</v>
      </c>
      <c r="R1999" s="299" t="s">
        <v>849</v>
      </c>
      <c r="S1999" s="299" t="s">
        <v>832</v>
      </c>
      <c r="T1999" s="299" t="s">
        <v>832</v>
      </c>
      <c r="U1999" s="299" t="s">
        <v>832</v>
      </c>
      <c r="V1999" s="299" t="s">
        <v>832</v>
      </c>
      <c r="W1999" s="299" t="s">
        <v>832</v>
      </c>
      <c r="X1999" s="299" t="s">
        <v>832</v>
      </c>
      <c r="Y1999" s="257"/>
    </row>
    <row r="2000" spans="1:25" ht="12.75" customHeight="1" x14ac:dyDescent="0.2">
      <c r="A2000" s="229" t="s">
        <v>705</v>
      </c>
      <c r="B2000" s="247"/>
      <c r="C2000" s="280">
        <v>1987</v>
      </c>
      <c r="D2000" s="249" t="s">
        <v>4790</v>
      </c>
      <c r="E2000" s="249" t="s">
        <v>4791</v>
      </c>
      <c r="F2000" s="249" t="s">
        <v>827</v>
      </c>
      <c r="G2000" s="281" t="s">
        <v>813</v>
      </c>
      <c r="H2000" s="250">
        <v>153095.67999999999</v>
      </c>
      <c r="I2000" s="250"/>
      <c r="J2000" s="250">
        <v>139677.78670000003</v>
      </c>
      <c r="K2000" s="250"/>
      <c r="L2000" s="250">
        <v>178382.3</v>
      </c>
      <c r="M2000" s="251">
        <f t="shared" si="93"/>
        <v>8.7643840113581048E-2</v>
      </c>
      <c r="N2000" s="251">
        <f t="shared" si="94"/>
        <v>0.27709855814890255</v>
      </c>
      <c r="O2000" s="250">
        <v>192703.31</v>
      </c>
      <c r="P2000" s="251">
        <f t="shared" si="95"/>
        <v>8.028268499733443E-2</v>
      </c>
      <c r="Q2000" s="251" t="s">
        <v>805</v>
      </c>
      <c r="R2000" s="258"/>
      <c r="S2000" s="258" t="s">
        <v>806</v>
      </c>
      <c r="T2000" s="258" t="s">
        <v>807</v>
      </c>
      <c r="U2000" s="282" t="s">
        <v>814</v>
      </c>
      <c r="V2000" s="285">
        <v>824</v>
      </c>
      <c r="W2000" s="286" t="s">
        <v>816</v>
      </c>
      <c r="X2000" s="286" t="s">
        <v>824</v>
      </c>
      <c r="Y2000" s="257"/>
    </row>
    <row r="2001" spans="1:25" ht="12.75" customHeight="1" x14ac:dyDescent="0.2">
      <c r="A2001" s="229" t="s">
        <v>705</v>
      </c>
      <c r="B2001" s="247"/>
      <c r="C2001" s="280">
        <v>1988</v>
      </c>
      <c r="D2001" s="249" t="s">
        <v>4792</v>
      </c>
      <c r="E2001" s="249" t="s">
        <v>4793</v>
      </c>
      <c r="F2001" s="249" t="s">
        <v>852</v>
      </c>
      <c r="G2001" s="297" t="s">
        <v>707</v>
      </c>
      <c r="H2001" s="250">
        <v>0</v>
      </c>
      <c r="I2001" s="250"/>
      <c r="J2001" s="250">
        <v>0</v>
      </c>
      <c r="K2001" s="250"/>
      <c r="L2001" s="250">
        <v>0</v>
      </c>
      <c r="M2001" s="251" t="str">
        <f t="shared" si="93"/>
        <v>NA</v>
      </c>
      <c r="N2001" s="251" t="str">
        <f t="shared" si="94"/>
        <v>NA</v>
      </c>
      <c r="O2001" s="250">
        <v>0</v>
      </c>
      <c r="P2001" s="251" t="str">
        <f t="shared" si="95"/>
        <v>NA</v>
      </c>
      <c r="Q2001" s="298" t="s">
        <v>848</v>
      </c>
      <c r="R2001" s="299" t="s">
        <v>849</v>
      </c>
      <c r="S2001" s="299" t="s">
        <v>832</v>
      </c>
      <c r="T2001" s="299" t="s">
        <v>832</v>
      </c>
      <c r="U2001" s="299" t="s">
        <v>832</v>
      </c>
      <c r="V2001" s="299" t="s">
        <v>832</v>
      </c>
      <c r="W2001" s="299" t="s">
        <v>832</v>
      </c>
      <c r="X2001" s="299" t="s">
        <v>832</v>
      </c>
      <c r="Y2001" s="257"/>
    </row>
    <row r="2002" spans="1:25" ht="12.75" customHeight="1" x14ac:dyDescent="0.2">
      <c r="A2002" s="229" t="s">
        <v>705</v>
      </c>
      <c r="B2002" s="247"/>
      <c r="C2002" s="280">
        <v>1989</v>
      </c>
      <c r="D2002" s="249" t="s">
        <v>4794</v>
      </c>
      <c r="E2002" s="249" t="s">
        <v>4791</v>
      </c>
      <c r="F2002" s="249" t="s">
        <v>866</v>
      </c>
      <c r="G2002" s="281" t="s">
        <v>813</v>
      </c>
      <c r="H2002" s="250">
        <v>165281.60999999999</v>
      </c>
      <c r="I2002" s="250"/>
      <c r="J2002" s="250">
        <v>158915.86079999999</v>
      </c>
      <c r="K2002" s="250"/>
      <c r="L2002" s="250">
        <v>162590.66999999998</v>
      </c>
      <c r="M2002" s="251">
        <f t="shared" si="93"/>
        <v>3.8514564324488319E-2</v>
      </c>
      <c r="N2002" s="251">
        <f t="shared" si="94"/>
        <v>2.3124244373724519E-2</v>
      </c>
      <c r="O2002" s="250">
        <v>165859.63</v>
      </c>
      <c r="P2002" s="251">
        <f t="shared" si="95"/>
        <v>2.0105458695754322E-2</v>
      </c>
      <c r="Q2002" s="251" t="s">
        <v>805</v>
      </c>
      <c r="R2002" s="258"/>
      <c r="S2002" s="258" t="s">
        <v>806</v>
      </c>
      <c r="T2002" s="258" t="s">
        <v>807</v>
      </c>
      <c r="U2002" s="282" t="s">
        <v>823</v>
      </c>
      <c r="V2002" s="285">
        <v>826</v>
      </c>
      <c r="W2002" s="286" t="s">
        <v>816</v>
      </c>
      <c r="X2002" s="286" t="s">
        <v>824</v>
      </c>
      <c r="Y2002" s="257"/>
    </row>
    <row r="2003" spans="1:25" ht="12.75" customHeight="1" x14ac:dyDescent="0.2">
      <c r="A2003" s="229" t="s">
        <v>705</v>
      </c>
      <c r="B2003" s="247"/>
      <c r="C2003" s="280">
        <v>1990</v>
      </c>
      <c r="D2003" s="249" t="s">
        <v>4795</v>
      </c>
      <c r="E2003" s="249" t="s">
        <v>4796</v>
      </c>
      <c r="F2003" s="249" t="s">
        <v>931</v>
      </c>
      <c r="G2003" s="281" t="s">
        <v>813</v>
      </c>
      <c r="H2003" s="250">
        <v>117344.17</v>
      </c>
      <c r="I2003" s="250"/>
      <c r="J2003" s="250">
        <v>112422.77040000001</v>
      </c>
      <c r="K2003" s="250"/>
      <c r="L2003" s="250">
        <v>125347.31</v>
      </c>
      <c r="M2003" s="251">
        <f t="shared" si="93"/>
        <v>4.1939873110014667E-2</v>
      </c>
      <c r="N2003" s="251">
        <f t="shared" si="94"/>
        <v>0.11496371735027078</v>
      </c>
      <c r="O2003" s="250">
        <v>135617.54</v>
      </c>
      <c r="P2003" s="251">
        <f t="shared" si="95"/>
        <v>8.1934187498718641E-2</v>
      </c>
      <c r="Q2003" s="251" t="s">
        <v>805</v>
      </c>
      <c r="R2003" s="258"/>
      <c r="S2003" s="258" t="s">
        <v>823</v>
      </c>
      <c r="T2003" s="258" t="s">
        <v>807</v>
      </c>
      <c r="U2003" s="282" t="s">
        <v>814</v>
      </c>
      <c r="V2003" s="285">
        <v>147</v>
      </c>
      <c r="W2003" s="286" t="s">
        <v>816</v>
      </c>
      <c r="X2003" s="286" t="s">
        <v>816</v>
      </c>
      <c r="Y2003" s="257"/>
    </row>
    <row r="2004" spans="1:25" ht="12.75" customHeight="1" x14ac:dyDescent="0.2">
      <c r="A2004" s="229" t="s">
        <v>705</v>
      </c>
      <c r="B2004" s="247"/>
      <c r="C2004" s="280">
        <v>1991</v>
      </c>
      <c r="D2004" s="249" t="s">
        <v>4797</v>
      </c>
      <c r="E2004" s="249" t="s">
        <v>4798</v>
      </c>
      <c r="F2004" s="249" t="s">
        <v>1845</v>
      </c>
      <c r="G2004" s="281" t="s">
        <v>813</v>
      </c>
      <c r="H2004" s="250">
        <v>65005.729999999996</v>
      </c>
      <c r="I2004" s="250"/>
      <c r="J2004" s="250">
        <v>62271.838000000003</v>
      </c>
      <c r="K2004" s="250"/>
      <c r="L2004" s="250">
        <v>65006.209999999992</v>
      </c>
      <c r="M2004" s="251">
        <f t="shared" si="93"/>
        <v>4.2056169509980007E-2</v>
      </c>
      <c r="N2004" s="251">
        <f t="shared" si="94"/>
        <v>4.3910250408860395E-2</v>
      </c>
      <c r="O2004" s="250">
        <v>68263.69</v>
      </c>
      <c r="P2004" s="251">
        <f t="shared" si="95"/>
        <v>5.0110289463114535E-2</v>
      </c>
      <c r="Q2004" s="251" t="s">
        <v>805</v>
      </c>
      <c r="R2004" s="258"/>
      <c r="S2004" s="258" t="s">
        <v>806</v>
      </c>
      <c r="T2004" s="299" t="s">
        <v>809</v>
      </c>
      <c r="U2004" s="282" t="s">
        <v>814</v>
      </c>
      <c r="V2004" s="285">
        <v>514</v>
      </c>
      <c r="W2004" s="286" t="s">
        <v>824</v>
      </c>
      <c r="X2004" s="286" t="s">
        <v>824</v>
      </c>
      <c r="Y2004" s="257"/>
    </row>
    <row r="2005" spans="1:25" ht="12.75" customHeight="1" x14ac:dyDescent="0.2">
      <c r="A2005" s="229" t="s">
        <v>705</v>
      </c>
      <c r="B2005" s="247"/>
      <c r="C2005" s="280">
        <v>1992</v>
      </c>
      <c r="D2005" s="249" t="s">
        <v>4799</v>
      </c>
      <c r="E2005" s="249" t="s">
        <v>4800</v>
      </c>
      <c r="F2005" s="249" t="s">
        <v>1250</v>
      </c>
      <c r="G2005" s="281"/>
      <c r="H2005" s="250">
        <v>16413.61</v>
      </c>
      <c r="I2005" s="250"/>
      <c r="J2005" s="250">
        <v>26809.856400000001</v>
      </c>
      <c r="K2005" s="250"/>
      <c r="L2005" s="250">
        <v>19993.419999999998</v>
      </c>
      <c r="M2005" s="251">
        <f t="shared" si="93"/>
        <v>0.63339182544242245</v>
      </c>
      <c r="N2005" s="251">
        <f t="shared" si="94"/>
        <v>0.25425113429551982</v>
      </c>
      <c r="O2005" s="250">
        <v>21193.909999999996</v>
      </c>
      <c r="P2005" s="251">
        <f t="shared" si="95"/>
        <v>6.0044254559750064E-2</v>
      </c>
      <c r="Q2005" s="251" t="s">
        <v>805</v>
      </c>
      <c r="R2005" s="258"/>
      <c r="S2005" s="258" t="s">
        <v>840</v>
      </c>
      <c r="T2005" s="258" t="s">
        <v>807</v>
      </c>
      <c r="U2005" s="282" t="s">
        <v>841</v>
      </c>
      <c r="V2005" s="283" t="s">
        <v>809</v>
      </c>
      <c r="W2005" s="284" t="s">
        <v>809</v>
      </c>
      <c r="X2005" s="284" t="s">
        <v>809</v>
      </c>
      <c r="Y2005" s="257"/>
    </row>
    <row r="2006" spans="1:25" ht="12.75" customHeight="1" x14ac:dyDescent="0.2">
      <c r="A2006" s="229" t="s">
        <v>705</v>
      </c>
      <c r="B2006" s="247"/>
      <c r="C2006" s="280">
        <v>1993</v>
      </c>
      <c r="D2006" s="249" t="s">
        <v>4801</v>
      </c>
      <c r="E2006" s="249" t="s">
        <v>4802</v>
      </c>
      <c r="F2006" s="249" t="s">
        <v>1002</v>
      </c>
      <c r="G2006" s="297" t="s">
        <v>707</v>
      </c>
      <c r="H2006" s="250">
        <v>0</v>
      </c>
      <c r="I2006" s="250"/>
      <c r="J2006" s="250">
        <v>0</v>
      </c>
      <c r="K2006" s="250"/>
      <c r="L2006" s="250">
        <v>0</v>
      </c>
      <c r="M2006" s="251" t="str">
        <f t="shared" si="93"/>
        <v>NA</v>
      </c>
      <c r="N2006" s="251" t="str">
        <f t="shared" si="94"/>
        <v>NA</v>
      </c>
      <c r="O2006" s="250">
        <v>0</v>
      </c>
      <c r="P2006" s="251" t="str">
        <f t="shared" si="95"/>
        <v>NA</v>
      </c>
      <c r="Q2006" s="298" t="s">
        <v>848</v>
      </c>
      <c r="R2006" s="299" t="s">
        <v>849</v>
      </c>
      <c r="S2006" s="299" t="s">
        <v>832</v>
      </c>
      <c r="T2006" s="299" t="s">
        <v>832</v>
      </c>
      <c r="U2006" s="299" t="s">
        <v>832</v>
      </c>
      <c r="V2006" s="283" t="s">
        <v>809</v>
      </c>
      <c r="W2006" s="284" t="s">
        <v>809</v>
      </c>
      <c r="X2006" s="284" t="s">
        <v>809</v>
      </c>
      <c r="Y2006" s="257"/>
    </row>
    <row r="2007" spans="1:25" ht="12.75" customHeight="1" x14ac:dyDescent="0.2">
      <c r="A2007" s="229" t="s">
        <v>705</v>
      </c>
      <c r="B2007" s="247"/>
      <c r="C2007" s="280">
        <v>1994</v>
      </c>
      <c r="D2007" s="249" t="s">
        <v>4803</v>
      </c>
      <c r="E2007" s="249" t="s">
        <v>4804</v>
      </c>
      <c r="F2007" s="249" t="s">
        <v>877</v>
      </c>
      <c r="G2007" s="281" t="s">
        <v>813</v>
      </c>
      <c r="H2007" s="250">
        <v>76324.469999999987</v>
      </c>
      <c r="I2007" s="250"/>
      <c r="J2007" s="250">
        <v>73114.578200000004</v>
      </c>
      <c r="K2007" s="250"/>
      <c r="L2007" s="250">
        <v>70429.570000000007</v>
      </c>
      <c r="M2007" s="251">
        <f t="shared" si="93"/>
        <v>4.2055867535011823E-2</v>
      </c>
      <c r="N2007" s="251">
        <f t="shared" si="94"/>
        <v>3.6723294671212318E-2</v>
      </c>
      <c r="O2007" s="250">
        <v>74163.350000000006</v>
      </c>
      <c r="P2007" s="251">
        <f t="shared" si="95"/>
        <v>5.3014380181506129E-2</v>
      </c>
      <c r="Q2007" s="251" t="s">
        <v>805</v>
      </c>
      <c r="R2007" s="258"/>
      <c r="S2007" s="258" t="s">
        <v>806</v>
      </c>
      <c r="T2007" s="258" t="s">
        <v>807</v>
      </c>
      <c r="U2007" s="282" t="s">
        <v>814</v>
      </c>
      <c r="V2007" s="283" t="s">
        <v>809</v>
      </c>
      <c r="W2007" s="284" t="s">
        <v>809</v>
      </c>
      <c r="X2007" s="284" t="s">
        <v>809</v>
      </c>
      <c r="Y2007" s="257"/>
    </row>
    <row r="2008" spans="1:25" ht="12.75" customHeight="1" x14ac:dyDescent="0.2">
      <c r="A2008" s="229" t="s">
        <v>705</v>
      </c>
      <c r="B2008" s="247"/>
      <c r="C2008" s="280">
        <v>1995</v>
      </c>
      <c r="D2008" s="249" t="s">
        <v>4805</v>
      </c>
      <c r="E2008" s="249" t="s">
        <v>4806</v>
      </c>
      <c r="F2008" s="249" t="s">
        <v>847</v>
      </c>
      <c r="G2008" s="297" t="s">
        <v>707</v>
      </c>
      <c r="H2008" s="250">
        <v>0</v>
      </c>
      <c r="I2008" s="250"/>
      <c r="J2008" s="250">
        <v>0</v>
      </c>
      <c r="K2008" s="250"/>
      <c r="L2008" s="250">
        <v>0</v>
      </c>
      <c r="M2008" s="251" t="str">
        <f t="shared" si="93"/>
        <v>NA</v>
      </c>
      <c r="N2008" s="251" t="str">
        <f t="shared" si="94"/>
        <v>NA</v>
      </c>
      <c r="O2008" s="250">
        <v>0</v>
      </c>
      <c r="P2008" s="251" t="str">
        <f t="shared" si="95"/>
        <v>NA</v>
      </c>
      <c r="Q2008" s="298" t="s">
        <v>848</v>
      </c>
      <c r="R2008" s="299" t="s">
        <v>849</v>
      </c>
      <c r="S2008" s="258" t="s">
        <v>806</v>
      </c>
      <c r="T2008" s="299" t="s">
        <v>809</v>
      </c>
      <c r="U2008" s="299" t="s">
        <v>832</v>
      </c>
      <c r="V2008" s="299" t="s">
        <v>832</v>
      </c>
      <c r="W2008" s="299" t="s">
        <v>832</v>
      </c>
      <c r="X2008" s="299" t="s">
        <v>832</v>
      </c>
      <c r="Y2008" s="257"/>
    </row>
    <row r="2009" spans="1:25" ht="12.75" customHeight="1" x14ac:dyDescent="0.2">
      <c r="A2009" s="229" t="s">
        <v>705</v>
      </c>
      <c r="B2009" s="247"/>
      <c r="C2009" s="280">
        <v>1996</v>
      </c>
      <c r="D2009" s="249" t="s">
        <v>4807</v>
      </c>
      <c r="E2009" s="249" t="s">
        <v>4808</v>
      </c>
      <c r="F2009" s="249" t="s">
        <v>1116</v>
      </c>
      <c r="G2009" s="281" t="s">
        <v>804</v>
      </c>
      <c r="H2009" s="250">
        <v>296504.28000000003</v>
      </c>
      <c r="I2009" s="250"/>
      <c r="J2009" s="250">
        <v>248455.8842</v>
      </c>
      <c r="K2009" s="250"/>
      <c r="L2009" s="250">
        <v>258250.79</v>
      </c>
      <c r="M2009" s="251">
        <f t="shared" si="93"/>
        <v>0.16204958592840557</v>
      </c>
      <c r="N2009" s="251">
        <f t="shared" si="94"/>
        <v>3.9423118641518602E-2</v>
      </c>
      <c r="O2009" s="250">
        <v>286555.33999999997</v>
      </c>
      <c r="P2009" s="251">
        <f t="shared" si="95"/>
        <v>0.10960102000075182</v>
      </c>
      <c r="Q2009" s="251" t="s">
        <v>805</v>
      </c>
      <c r="R2009" s="258"/>
      <c r="S2009" s="258" t="s">
        <v>806</v>
      </c>
      <c r="T2009" s="258" t="s">
        <v>807</v>
      </c>
      <c r="U2009" s="282" t="s">
        <v>808</v>
      </c>
      <c r="V2009" s="285">
        <v>667</v>
      </c>
      <c r="W2009" s="286" t="s">
        <v>824</v>
      </c>
      <c r="X2009" s="286" t="s">
        <v>816</v>
      </c>
      <c r="Y2009" s="257"/>
    </row>
    <row r="2010" spans="1:25" ht="12.75" customHeight="1" x14ac:dyDescent="0.2">
      <c r="A2010" s="229" t="s">
        <v>705</v>
      </c>
      <c r="B2010" s="247"/>
      <c r="C2010" s="280">
        <v>1997</v>
      </c>
      <c r="D2010" s="249" t="s">
        <v>4809</v>
      </c>
      <c r="E2010" s="249" t="s">
        <v>4810</v>
      </c>
      <c r="F2010" s="249" t="s">
        <v>890</v>
      </c>
      <c r="G2010" s="281" t="s">
        <v>813</v>
      </c>
      <c r="H2010" s="250">
        <v>14752.600000000002</v>
      </c>
      <c r="I2010" s="250"/>
      <c r="J2010" s="250">
        <v>12747.325799999999</v>
      </c>
      <c r="K2010" s="250"/>
      <c r="L2010" s="250">
        <v>20294.22</v>
      </c>
      <c r="M2010" s="251">
        <f t="shared" si="93"/>
        <v>0.13592683323617552</v>
      </c>
      <c r="N2010" s="251">
        <f t="shared" si="94"/>
        <v>0.59203744521851032</v>
      </c>
      <c r="O2010" s="250">
        <v>20813.689999999999</v>
      </c>
      <c r="P2010" s="251">
        <f t="shared" si="95"/>
        <v>2.559694336614058E-2</v>
      </c>
      <c r="Q2010" s="251" t="s">
        <v>805</v>
      </c>
      <c r="R2010" s="258"/>
      <c r="S2010" s="258" t="s">
        <v>806</v>
      </c>
      <c r="T2010" s="258" t="s">
        <v>807</v>
      </c>
      <c r="U2010" s="282" t="s">
        <v>823</v>
      </c>
      <c r="V2010" s="285">
        <v>826</v>
      </c>
      <c r="W2010" s="286" t="s">
        <v>824</v>
      </c>
      <c r="X2010" s="286" t="s">
        <v>824</v>
      </c>
      <c r="Y2010" s="257"/>
    </row>
    <row r="2011" spans="1:25" ht="12.75" customHeight="1" x14ac:dyDescent="0.2">
      <c r="A2011" s="229" t="s">
        <v>705</v>
      </c>
      <c r="B2011" s="247"/>
      <c r="C2011" s="280">
        <v>1998</v>
      </c>
      <c r="D2011" s="249" t="s">
        <v>4811</v>
      </c>
      <c r="E2011" s="249" t="s">
        <v>4812</v>
      </c>
      <c r="F2011" s="249" t="s">
        <v>1184</v>
      </c>
      <c r="G2011" s="281" t="s">
        <v>813</v>
      </c>
      <c r="H2011" s="250">
        <v>81421.14</v>
      </c>
      <c r="I2011" s="250"/>
      <c r="J2011" s="250">
        <v>77996.883200000011</v>
      </c>
      <c r="K2011" s="250"/>
      <c r="L2011" s="250">
        <v>81421.91</v>
      </c>
      <c r="M2011" s="251">
        <f t="shared" si="93"/>
        <v>4.2056114665061047E-2</v>
      </c>
      <c r="N2011" s="251">
        <f t="shared" si="94"/>
        <v>4.3912354692655101E-2</v>
      </c>
      <c r="O2011" s="250">
        <v>85204.05</v>
      </c>
      <c r="P2011" s="251">
        <f t="shared" si="95"/>
        <v>4.6451133362015201E-2</v>
      </c>
      <c r="Q2011" s="251" t="s">
        <v>805</v>
      </c>
      <c r="R2011" s="258"/>
      <c r="S2011" s="258" t="s">
        <v>806</v>
      </c>
      <c r="T2011" s="299" t="s">
        <v>809</v>
      </c>
      <c r="U2011" s="282" t="s">
        <v>814</v>
      </c>
      <c r="V2011" s="285">
        <v>312</v>
      </c>
      <c r="W2011" s="286" t="s">
        <v>815</v>
      </c>
      <c r="X2011" s="286" t="s">
        <v>816</v>
      </c>
      <c r="Y2011" s="257"/>
    </row>
    <row r="2012" spans="1:25" ht="12.75" customHeight="1" x14ac:dyDescent="0.2">
      <c r="A2012" s="229" t="s">
        <v>705</v>
      </c>
      <c r="B2012" s="247"/>
      <c r="C2012" s="280">
        <v>1999</v>
      </c>
      <c r="D2012" s="249" t="s">
        <v>4813</v>
      </c>
      <c r="E2012" s="249" t="s">
        <v>4814</v>
      </c>
      <c r="F2012" s="249" t="s">
        <v>1175</v>
      </c>
      <c r="G2012" s="281" t="s">
        <v>813</v>
      </c>
      <c r="H2012" s="250">
        <v>7849.4</v>
      </c>
      <c r="I2012" s="250"/>
      <c r="J2012" s="250">
        <v>7519.2988999999998</v>
      </c>
      <c r="K2012" s="250"/>
      <c r="L2012" s="250">
        <v>7849.47</v>
      </c>
      <c r="M2012" s="251">
        <f t="shared" si="93"/>
        <v>4.2054309883557961E-2</v>
      </c>
      <c r="N2012" s="251">
        <f t="shared" si="94"/>
        <v>4.3909825156704503E-2</v>
      </c>
      <c r="O2012" s="250">
        <v>8663.42</v>
      </c>
      <c r="P2012" s="251">
        <f t="shared" si="95"/>
        <v>0.10369489914605697</v>
      </c>
      <c r="Q2012" s="251" t="s">
        <v>805</v>
      </c>
      <c r="R2012" s="258"/>
      <c r="S2012" s="258" t="s">
        <v>806</v>
      </c>
      <c r="T2012" s="299" t="s">
        <v>809</v>
      </c>
      <c r="U2012" s="282" t="s">
        <v>814</v>
      </c>
      <c r="V2012" s="285">
        <v>43</v>
      </c>
      <c r="W2012" s="286" t="s">
        <v>815</v>
      </c>
      <c r="X2012" s="286" t="s">
        <v>912</v>
      </c>
      <c r="Y2012" s="257"/>
    </row>
    <row r="2013" spans="1:25" ht="12.75" customHeight="1" x14ac:dyDescent="0.2">
      <c r="A2013" s="229" t="s">
        <v>705</v>
      </c>
      <c r="B2013" s="247"/>
      <c r="C2013" s="280">
        <v>2000</v>
      </c>
      <c r="D2013" s="249" t="s">
        <v>4815</v>
      </c>
      <c r="E2013" s="249" t="s">
        <v>4816</v>
      </c>
      <c r="F2013" s="249" t="s">
        <v>822</v>
      </c>
      <c r="G2013" s="281" t="s">
        <v>813</v>
      </c>
      <c r="H2013" s="250">
        <v>24660.190000000002</v>
      </c>
      <c r="I2013" s="250"/>
      <c r="J2013" s="250">
        <v>23623.082399999999</v>
      </c>
      <c r="K2013" s="250"/>
      <c r="L2013" s="250">
        <v>24660.480000000003</v>
      </c>
      <c r="M2013" s="251">
        <f t="shared" si="93"/>
        <v>4.2055945229943603E-2</v>
      </c>
      <c r="N2013" s="251">
        <f t="shared" si="94"/>
        <v>4.3914573993104472E-2</v>
      </c>
      <c r="O2013" s="250">
        <v>25836.820000000003</v>
      </c>
      <c r="P2013" s="251">
        <f t="shared" si="95"/>
        <v>4.7701423492162359E-2</v>
      </c>
      <c r="Q2013" s="251" t="s">
        <v>805</v>
      </c>
      <c r="R2013" s="258"/>
      <c r="S2013" s="258" t="s">
        <v>806</v>
      </c>
      <c r="T2013" s="299" t="s">
        <v>809</v>
      </c>
      <c r="U2013" s="282" t="s">
        <v>814</v>
      </c>
      <c r="V2013" s="285">
        <v>105</v>
      </c>
      <c r="W2013" s="286" t="s">
        <v>816</v>
      </c>
      <c r="X2013" s="286" t="s">
        <v>816</v>
      </c>
      <c r="Y2013" s="257"/>
    </row>
    <row r="2014" spans="1:25" ht="12.75" customHeight="1" x14ac:dyDescent="0.2">
      <c r="A2014" s="229" t="s">
        <v>705</v>
      </c>
      <c r="B2014" s="247"/>
      <c r="C2014" s="280">
        <v>2001</v>
      </c>
      <c r="D2014" s="249" t="s">
        <v>4817</v>
      </c>
      <c r="E2014" s="249" t="s">
        <v>4818</v>
      </c>
      <c r="F2014" s="249" t="s">
        <v>1227</v>
      </c>
      <c r="G2014" s="297" t="s">
        <v>707</v>
      </c>
      <c r="H2014" s="250">
        <v>0</v>
      </c>
      <c r="I2014" s="250"/>
      <c r="J2014" s="250">
        <v>0</v>
      </c>
      <c r="K2014" s="250"/>
      <c r="L2014" s="250">
        <v>0</v>
      </c>
      <c r="M2014" s="251" t="str">
        <f t="shared" si="93"/>
        <v>NA</v>
      </c>
      <c r="N2014" s="251" t="str">
        <f t="shared" si="94"/>
        <v>NA</v>
      </c>
      <c r="O2014" s="250">
        <v>0</v>
      </c>
      <c r="P2014" s="251" t="str">
        <f t="shared" si="95"/>
        <v>NA</v>
      </c>
      <c r="Q2014" s="298" t="s">
        <v>848</v>
      </c>
      <c r="R2014" s="299" t="s">
        <v>849</v>
      </c>
      <c r="S2014" s="299" t="s">
        <v>832</v>
      </c>
      <c r="T2014" s="299" t="s">
        <v>832</v>
      </c>
      <c r="U2014" s="299" t="s">
        <v>832</v>
      </c>
      <c r="V2014" s="299" t="s">
        <v>832</v>
      </c>
      <c r="W2014" s="299" t="s">
        <v>832</v>
      </c>
      <c r="X2014" s="299" t="s">
        <v>832</v>
      </c>
      <c r="Y2014" s="257"/>
    </row>
    <row r="2015" spans="1:25" ht="12.75" customHeight="1" x14ac:dyDescent="0.2">
      <c r="A2015" s="229" t="s">
        <v>705</v>
      </c>
      <c r="B2015" s="247"/>
      <c r="C2015" s="280">
        <v>2002</v>
      </c>
      <c r="D2015" s="249" t="s">
        <v>4819</v>
      </c>
      <c r="E2015" s="249" t="s">
        <v>4820</v>
      </c>
      <c r="F2015" s="249" t="s">
        <v>877</v>
      </c>
      <c r="G2015" s="281" t="s">
        <v>813</v>
      </c>
      <c r="H2015" s="250">
        <v>31764.97</v>
      </c>
      <c r="I2015" s="250"/>
      <c r="J2015" s="250">
        <v>71321.534999999989</v>
      </c>
      <c r="K2015" s="250"/>
      <c r="L2015" s="250">
        <v>42549.96</v>
      </c>
      <c r="M2015" s="251">
        <f t="shared" si="93"/>
        <v>1.2452889141718058</v>
      </c>
      <c r="N2015" s="251">
        <f t="shared" si="94"/>
        <v>0.40340655876237091</v>
      </c>
      <c r="O2015" s="250">
        <v>42954.539999999994</v>
      </c>
      <c r="P2015" s="251">
        <f t="shared" si="95"/>
        <v>9.5083520642556298E-3</v>
      </c>
      <c r="Q2015" s="251" t="s">
        <v>805</v>
      </c>
      <c r="R2015" s="258"/>
      <c r="S2015" s="258" t="s">
        <v>806</v>
      </c>
      <c r="T2015" s="258" t="s">
        <v>807</v>
      </c>
      <c r="U2015" s="282" t="s">
        <v>823</v>
      </c>
      <c r="V2015" s="285">
        <v>824</v>
      </c>
      <c r="W2015" s="286" t="s">
        <v>824</v>
      </c>
      <c r="X2015" s="286" t="s">
        <v>824</v>
      </c>
      <c r="Y2015" s="257"/>
    </row>
    <row r="2016" spans="1:25" ht="12.75" customHeight="1" x14ac:dyDescent="0.2">
      <c r="A2016" s="229" t="s">
        <v>705</v>
      </c>
      <c r="B2016" s="247"/>
      <c r="C2016" s="280">
        <v>2003</v>
      </c>
      <c r="D2016" s="249" t="s">
        <v>4821</v>
      </c>
      <c r="E2016" s="249" t="s">
        <v>4822</v>
      </c>
      <c r="F2016" s="249" t="s">
        <v>886</v>
      </c>
      <c r="G2016" s="281" t="s">
        <v>813</v>
      </c>
      <c r="H2016" s="250">
        <v>48827.270000000004</v>
      </c>
      <c r="I2016" s="250"/>
      <c r="J2016" s="250">
        <v>74659.869199999986</v>
      </c>
      <c r="K2016" s="250"/>
      <c r="L2016" s="250">
        <v>77205.820000000007</v>
      </c>
      <c r="M2016" s="251">
        <f t="shared" si="93"/>
        <v>0.52906089568390735</v>
      </c>
      <c r="N2016" s="251">
        <f t="shared" si="94"/>
        <v>3.4100659795959311E-2</v>
      </c>
      <c r="O2016" s="250">
        <v>80826.06</v>
      </c>
      <c r="P2016" s="251">
        <f t="shared" si="95"/>
        <v>4.6890765488922861E-2</v>
      </c>
      <c r="Q2016" s="251" t="s">
        <v>805</v>
      </c>
      <c r="R2016" s="258"/>
      <c r="S2016" s="258" t="s">
        <v>806</v>
      </c>
      <c r="T2016" s="258" t="s">
        <v>807</v>
      </c>
      <c r="U2016" s="282" t="s">
        <v>814</v>
      </c>
      <c r="V2016" s="285">
        <v>290</v>
      </c>
      <c r="W2016" s="286" t="s">
        <v>815</v>
      </c>
      <c r="X2016" s="286" t="s">
        <v>816</v>
      </c>
      <c r="Y2016" s="257"/>
    </row>
    <row r="2017" spans="1:25" ht="12.75" customHeight="1" x14ac:dyDescent="0.2">
      <c r="A2017" s="229" t="s">
        <v>705</v>
      </c>
      <c r="B2017" s="247"/>
      <c r="C2017" s="280">
        <v>2004</v>
      </c>
      <c r="D2017" s="249" t="s">
        <v>4823</v>
      </c>
      <c r="E2017" s="249" t="s">
        <v>4824</v>
      </c>
      <c r="F2017" s="249" t="s">
        <v>911</v>
      </c>
      <c r="G2017" s="281" t="s">
        <v>804</v>
      </c>
      <c r="H2017" s="250">
        <v>58301.01</v>
      </c>
      <c r="I2017" s="250"/>
      <c r="J2017" s="250">
        <v>55849.101199999997</v>
      </c>
      <c r="K2017" s="250"/>
      <c r="L2017" s="250">
        <v>61492.03</v>
      </c>
      <c r="M2017" s="251">
        <f t="shared" si="93"/>
        <v>4.2056026130593699E-2</v>
      </c>
      <c r="N2017" s="251">
        <f t="shared" si="94"/>
        <v>0.10103884715695302</v>
      </c>
      <c r="O2017" s="250">
        <v>66000.34</v>
      </c>
      <c r="P2017" s="251">
        <f t="shared" si="95"/>
        <v>7.3315354851677492E-2</v>
      </c>
      <c r="Q2017" s="251" t="s">
        <v>805</v>
      </c>
      <c r="R2017" s="258"/>
      <c r="S2017" s="258" t="s">
        <v>806</v>
      </c>
      <c r="T2017" s="258" t="s">
        <v>807</v>
      </c>
      <c r="U2017" s="282" t="s">
        <v>808</v>
      </c>
      <c r="V2017" s="283" t="s">
        <v>809</v>
      </c>
      <c r="W2017" s="284" t="s">
        <v>809</v>
      </c>
      <c r="X2017" s="284" t="s">
        <v>809</v>
      </c>
      <c r="Y2017" s="257"/>
    </row>
    <row r="2018" spans="1:25" ht="12.75" customHeight="1" x14ac:dyDescent="0.2">
      <c r="A2018" s="229" t="s">
        <v>705</v>
      </c>
      <c r="B2018" s="247"/>
      <c r="C2018" s="280">
        <v>2005</v>
      </c>
      <c r="D2018" s="249" t="s">
        <v>4825</v>
      </c>
      <c r="E2018" s="249" t="s">
        <v>4826</v>
      </c>
      <c r="F2018" s="249" t="s">
        <v>847</v>
      </c>
      <c r="G2018" s="297" t="s">
        <v>707</v>
      </c>
      <c r="H2018" s="250">
        <v>0</v>
      </c>
      <c r="I2018" s="250"/>
      <c r="J2018" s="250">
        <v>0</v>
      </c>
      <c r="K2018" s="250"/>
      <c r="L2018" s="250">
        <v>0</v>
      </c>
      <c r="M2018" s="251" t="str">
        <f t="shared" si="93"/>
        <v>NA</v>
      </c>
      <c r="N2018" s="251" t="str">
        <f t="shared" si="94"/>
        <v>NA</v>
      </c>
      <c r="O2018" s="250">
        <v>0</v>
      </c>
      <c r="P2018" s="251" t="str">
        <f t="shared" si="95"/>
        <v>NA</v>
      </c>
      <c r="Q2018" s="298" t="s">
        <v>848</v>
      </c>
      <c r="R2018" s="299" t="s">
        <v>849</v>
      </c>
      <c r="S2018" s="258" t="s">
        <v>806</v>
      </c>
      <c r="T2018" s="299" t="s">
        <v>809</v>
      </c>
      <c r="U2018" s="299" t="s">
        <v>832</v>
      </c>
      <c r="V2018" s="299" t="s">
        <v>832</v>
      </c>
      <c r="W2018" s="299" t="s">
        <v>832</v>
      </c>
      <c r="X2018" s="299" t="s">
        <v>832</v>
      </c>
      <c r="Y2018" s="257"/>
    </row>
    <row r="2019" spans="1:25" ht="12.75" customHeight="1" x14ac:dyDescent="0.2">
      <c r="A2019" s="229" t="s">
        <v>705</v>
      </c>
      <c r="B2019" s="247"/>
      <c r="C2019" s="280">
        <v>2006</v>
      </c>
      <c r="D2019" s="249" t="s">
        <v>4827</v>
      </c>
      <c r="E2019" s="249" t="s">
        <v>4828</v>
      </c>
      <c r="F2019" s="249" t="s">
        <v>877</v>
      </c>
      <c r="G2019" s="281" t="s">
        <v>813</v>
      </c>
      <c r="H2019" s="250">
        <v>18926.96</v>
      </c>
      <c r="I2019" s="250"/>
      <c r="J2019" s="250">
        <v>18130.9673</v>
      </c>
      <c r="K2019" s="250"/>
      <c r="L2019" s="250">
        <v>20484.59</v>
      </c>
      <c r="M2019" s="251">
        <f t="shared" si="93"/>
        <v>4.205602484498297E-2</v>
      </c>
      <c r="N2019" s="251">
        <f t="shared" si="94"/>
        <v>0.12981230736652422</v>
      </c>
      <c r="O2019" s="250">
        <v>21359.89</v>
      </c>
      <c r="P2019" s="251">
        <f t="shared" si="95"/>
        <v>4.2729681189616162E-2</v>
      </c>
      <c r="Q2019" s="251" t="s">
        <v>805</v>
      </c>
      <c r="R2019" s="258"/>
      <c r="S2019" s="258" t="s">
        <v>806</v>
      </c>
      <c r="T2019" s="258" t="s">
        <v>807</v>
      </c>
      <c r="U2019" s="282" t="s">
        <v>814</v>
      </c>
      <c r="V2019" s="285">
        <v>81</v>
      </c>
      <c r="W2019" s="286" t="s">
        <v>824</v>
      </c>
      <c r="X2019" s="286" t="s">
        <v>824</v>
      </c>
      <c r="Y2019" s="257"/>
    </row>
    <row r="2020" spans="1:25" ht="12.75" customHeight="1" x14ac:dyDescent="0.2">
      <c r="A2020" s="229" t="s">
        <v>705</v>
      </c>
      <c r="B2020" s="247"/>
      <c r="C2020" s="280">
        <v>2007</v>
      </c>
      <c r="D2020" s="249" t="s">
        <v>4829</v>
      </c>
      <c r="E2020" s="249" t="s">
        <v>4826</v>
      </c>
      <c r="F2020" s="249" t="s">
        <v>931</v>
      </c>
      <c r="G2020" s="281" t="s">
        <v>813</v>
      </c>
      <c r="H2020" s="250">
        <v>31762.959999999999</v>
      </c>
      <c r="I2020" s="250"/>
      <c r="J2020" s="250">
        <v>30427.133600000001</v>
      </c>
      <c r="K2020" s="250"/>
      <c r="L2020" s="250">
        <v>31763.22</v>
      </c>
      <c r="M2020" s="251">
        <f t="shared" si="93"/>
        <v>4.2056105602248602E-2</v>
      </c>
      <c r="N2020" s="251">
        <f t="shared" si="94"/>
        <v>4.3911017631973068E-2</v>
      </c>
      <c r="O2020" s="250">
        <v>33302.75</v>
      </c>
      <c r="P2020" s="251">
        <f t="shared" si="95"/>
        <v>4.8468952455072212E-2</v>
      </c>
      <c r="Q2020" s="251" t="s">
        <v>805</v>
      </c>
      <c r="R2020" s="258"/>
      <c r="S2020" s="258" t="s">
        <v>806</v>
      </c>
      <c r="T2020" s="299" t="s">
        <v>809</v>
      </c>
      <c r="U2020" s="282" t="s">
        <v>823</v>
      </c>
      <c r="V2020" s="285">
        <v>824</v>
      </c>
      <c r="W2020" s="286" t="s">
        <v>815</v>
      </c>
      <c r="X2020" s="286" t="s">
        <v>816</v>
      </c>
      <c r="Y2020" s="257"/>
    </row>
    <row r="2021" spans="1:25" ht="12.75" customHeight="1" x14ac:dyDescent="0.2">
      <c r="A2021" s="229" t="s">
        <v>705</v>
      </c>
      <c r="B2021" s="247"/>
      <c r="C2021" s="280">
        <v>2008</v>
      </c>
      <c r="D2021" s="249" t="s">
        <v>4830</v>
      </c>
      <c r="E2021" s="249" t="s">
        <v>4831</v>
      </c>
      <c r="F2021" s="249" t="s">
        <v>819</v>
      </c>
      <c r="G2021" s="281" t="s">
        <v>813</v>
      </c>
      <c r="H2021" s="250">
        <v>274531.39</v>
      </c>
      <c r="I2021" s="250"/>
      <c r="J2021" s="250">
        <v>262985.68640000001</v>
      </c>
      <c r="K2021" s="250"/>
      <c r="L2021" s="250">
        <v>274536.70999999996</v>
      </c>
      <c r="M2021" s="251">
        <f t="shared" si="93"/>
        <v>4.2056041751728307E-2</v>
      </c>
      <c r="N2021" s="251">
        <f t="shared" si="94"/>
        <v>4.3922632285130922E-2</v>
      </c>
      <c r="O2021" s="250">
        <v>282650.71999999997</v>
      </c>
      <c r="P2021" s="251">
        <f t="shared" si="95"/>
        <v>2.9555282424707466E-2</v>
      </c>
      <c r="Q2021" s="251" t="s">
        <v>805</v>
      </c>
      <c r="R2021" s="258"/>
      <c r="S2021" s="258" t="s">
        <v>806</v>
      </c>
      <c r="T2021" s="299" t="s">
        <v>809</v>
      </c>
      <c r="U2021" s="282" t="s">
        <v>823</v>
      </c>
      <c r="V2021" s="285">
        <v>824</v>
      </c>
      <c r="W2021" s="286" t="s">
        <v>815</v>
      </c>
      <c r="X2021" s="286" t="s">
        <v>816</v>
      </c>
      <c r="Y2021" s="257"/>
    </row>
    <row r="2022" spans="1:25" ht="12.75" customHeight="1" x14ac:dyDescent="0.2">
      <c r="A2022" s="229" t="s">
        <v>705</v>
      </c>
      <c r="B2022" s="247"/>
      <c r="C2022" s="280">
        <v>2009</v>
      </c>
      <c r="D2022" s="249" t="s">
        <v>4832</v>
      </c>
      <c r="E2022" s="249" t="s">
        <v>4833</v>
      </c>
      <c r="F2022" s="249" t="s">
        <v>1374</v>
      </c>
      <c r="G2022" s="281" t="s">
        <v>813</v>
      </c>
      <c r="H2022" s="250">
        <v>156068.12</v>
      </c>
      <c r="I2022" s="250"/>
      <c r="J2022" s="250">
        <v>151298.05650000001</v>
      </c>
      <c r="K2022" s="250"/>
      <c r="L2022" s="250">
        <v>157935.16999999998</v>
      </c>
      <c r="M2022" s="251">
        <f t="shared" si="93"/>
        <v>3.0563983855254932E-2</v>
      </c>
      <c r="N2022" s="251">
        <f t="shared" si="94"/>
        <v>4.3867804078501015E-2</v>
      </c>
      <c r="O2022" s="250">
        <v>170488.36000000002</v>
      </c>
      <c r="P2022" s="251">
        <f t="shared" si="95"/>
        <v>7.948318287813938E-2</v>
      </c>
      <c r="Q2022" s="251" t="s">
        <v>805</v>
      </c>
      <c r="R2022" s="258"/>
      <c r="S2022" s="258" t="s">
        <v>806</v>
      </c>
      <c r="T2022" s="258" t="s">
        <v>807</v>
      </c>
      <c r="U2022" s="282" t="s">
        <v>823</v>
      </c>
      <c r="V2022" s="285">
        <v>1120</v>
      </c>
      <c r="W2022" s="286" t="s">
        <v>824</v>
      </c>
      <c r="X2022" s="286" t="s">
        <v>824</v>
      </c>
      <c r="Y2022" s="257"/>
    </row>
    <row r="2023" spans="1:25" ht="12.75" customHeight="1" x14ac:dyDescent="0.2">
      <c r="A2023" s="229" t="s">
        <v>705</v>
      </c>
      <c r="B2023" s="247"/>
      <c r="C2023" s="280">
        <v>2010</v>
      </c>
      <c r="D2023" s="249" t="s">
        <v>4834</v>
      </c>
      <c r="E2023" s="249" t="s">
        <v>4835</v>
      </c>
      <c r="F2023" s="249" t="s">
        <v>877</v>
      </c>
      <c r="G2023" s="281" t="s">
        <v>813</v>
      </c>
      <c r="H2023" s="250">
        <v>30177.69</v>
      </c>
      <c r="I2023" s="250"/>
      <c r="J2023" s="250">
        <v>31351.107300000007</v>
      </c>
      <c r="K2023" s="250"/>
      <c r="L2023" s="250">
        <v>31233.360000000001</v>
      </c>
      <c r="M2023" s="251">
        <f t="shared" si="93"/>
        <v>3.8883602422849738E-2</v>
      </c>
      <c r="N2023" s="251">
        <f t="shared" si="94"/>
        <v>3.7557620811691822E-3</v>
      </c>
      <c r="O2023" s="250">
        <v>32153.18</v>
      </c>
      <c r="P2023" s="251">
        <f t="shared" si="95"/>
        <v>2.9449921494197222E-2</v>
      </c>
      <c r="Q2023" s="251" t="s">
        <v>805</v>
      </c>
      <c r="R2023" s="258"/>
      <c r="S2023" s="258" t="s">
        <v>806</v>
      </c>
      <c r="T2023" s="258" t="s">
        <v>807</v>
      </c>
      <c r="U2023" s="282" t="s">
        <v>814</v>
      </c>
      <c r="V2023" s="285">
        <v>114</v>
      </c>
      <c r="W2023" s="286" t="s">
        <v>912</v>
      </c>
      <c r="X2023" s="286" t="s">
        <v>874</v>
      </c>
      <c r="Y2023" s="257"/>
    </row>
    <row r="2024" spans="1:25" ht="12.75" customHeight="1" x14ac:dyDescent="0.2">
      <c r="A2024" s="229" t="s">
        <v>705</v>
      </c>
      <c r="B2024" s="247"/>
      <c r="C2024" s="287">
        <v>2011</v>
      </c>
      <c r="D2024" s="324" t="s">
        <v>4836</v>
      </c>
      <c r="E2024" s="324" t="s">
        <v>4837</v>
      </c>
      <c r="F2024" s="324" t="s">
        <v>920</v>
      </c>
      <c r="G2024" s="297" t="s">
        <v>707</v>
      </c>
      <c r="H2024" s="290">
        <v>0</v>
      </c>
      <c r="I2024" s="290"/>
      <c r="J2024" s="290">
        <v>0</v>
      </c>
      <c r="K2024" s="290"/>
      <c r="L2024" s="290">
        <v>0</v>
      </c>
      <c r="M2024" s="291" t="str">
        <f t="shared" si="93"/>
        <v>NA</v>
      </c>
      <c r="N2024" s="291" t="str">
        <f t="shared" si="94"/>
        <v>NA</v>
      </c>
      <c r="O2024" s="290">
        <v>0</v>
      </c>
      <c r="P2024" s="291" t="str">
        <f t="shared" si="95"/>
        <v>NA</v>
      </c>
      <c r="Q2024" s="358" t="s">
        <v>848</v>
      </c>
      <c r="R2024" s="299" t="s">
        <v>849</v>
      </c>
      <c r="S2024" s="293" t="s">
        <v>832</v>
      </c>
      <c r="T2024" s="293" t="s">
        <v>832</v>
      </c>
      <c r="U2024" s="293" t="s">
        <v>832</v>
      </c>
      <c r="V2024" s="294" t="s">
        <v>809</v>
      </c>
      <c r="W2024" s="295" t="s">
        <v>809</v>
      </c>
      <c r="X2024" s="295" t="s">
        <v>809</v>
      </c>
      <c r="Y2024" s="257"/>
    </row>
    <row r="2025" spans="1:25" ht="12.75" customHeight="1" x14ac:dyDescent="0.2">
      <c r="A2025" s="229" t="s">
        <v>705</v>
      </c>
      <c r="B2025" s="247"/>
      <c r="C2025" s="280">
        <v>2012</v>
      </c>
      <c r="D2025" s="249" t="s">
        <v>4838</v>
      </c>
      <c r="E2025" s="249" t="s">
        <v>4839</v>
      </c>
      <c r="F2025" s="249" t="s">
        <v>920</v>
      </c>
      <c r="G2025" s="297" t="s">
        <v>707</v>
      </c>
      <c r="H2025" s="250">
        <v>0</v>
      </c>
      <c r="I2025" s="250"/>
      <c r="J2025" s="250">
        <v>0</v>
      </c>
      <c r="K2025" s="250"/>
      <c r="L2025" s="250">
        <v>0</v>
      </c>
      <c r="M2025" s="251" t="str">
        <f t="shared" si="93"/>
        <v>NA</v>
      </c>
      <c r="N2025" s="251" t="str">
        <f t="shared" si="94"/>
        <v>NA</v>
      </c>
      <c r="O2025" s="250">
        <v>0</v>
      </c>
      <c r="P2025" s="251" t="str">
        <f t="shared" si="95"/>
        <v>NA</v>
      </c>
      <c r="Q2025" s="298" t="s">
        <v>848</v>
      </c>
      <c r="R2025" s="299" t="s">
        <v>849</v>
      </c>
      <c r="S2025" s="299" t="s">
        <v>832</v>
      </c>
      <c r="T2025" s="299" t="s">
        <v>832</v>
      </c>
      <c r="U2025" s="299" t="s">
        <v>832</v>
      </c>
      <c r="V2025" s="299" t="s">
        <v>832</v>
      </c>
      <c r="W2025" s="299" t="s">
        <v>832</v>
      </c>
      <c r="X2025" s="299" t="s">
        <v>832</v>
      </c>
      <c r="Y2025" s="257"/>
    </row>
    <row r="2026" spans="1:25" ht="12.75" customHeight="1" x14ac:dyDescent="0.2">
      <c r="A2026" s="229" t="s">
        <v>705</v>
      </c>
      <c r="B2026" s="247"/>
      <c r="C2026" s="280">
        <v>2013</v>
      </c>
      <c r="D2026" s="249" t="s">
        <v>4840</v>
      </c>
      <c r="E2026" s="249" t="s">
        <v>4841</v>
      </c>
      <c r="F2026" s="249" t="s">
        <v>943</v>
      </c>
      <c r="G2026" s="297" t="s">
        <v>707</v>
      </c>
      <c r="H2026" s="250">
        <v>0</v>
      </c>
      <c r="I2026" s="250"/>
      <c r="J2026" s="250">
        <v>0</v>
      </c>
      <c r="K2026" s="250"/>
      <c r="L2026" s="250">
        <v>0</v>
      </c>
      <c r="M2026" s="251" t="str">
        <f t="shared" si="93"/>
        <v>NA</v>
      </c>
      <c r="N2026" s="251" t="str">
        <f t="shared" si="94"/>
        <v>NA</v>
      </c>
      <c r="O2026" s="250">
        <v>0</v>
      </c>
      <c r="P2026" s="251" t="str">
        <f t="shared" si="95"/>
        <v>NA</v>
      </c>
      <c r="Q2026" s="298" t="s">
        <v>848</v>
      </c>
      <c r="R2026" s="299" t="s">
        <v>849</v>
      </c>
      <c r="S2026" s="299" t="s">
        <v>832</v>
      </c>
      <c r="T2026" s="299" t="s">
        <v>832</v>
      </c>
      <c r="U2026" s="299" t="s">
        <v>832</v>
      </c>
      <c r="V2026" s="299" t="s">
        <v>832</v>
      </c>
      <c r="W2026" s="299" t="s">
        <v>832</v>
      </c>
      <c r="X2026" s="299" t="s">
        <v>832</v>
      </c>
      <c r="Y2026" s="257"/>
    </row>
    <row r="2027" spans="1:25" ht="12.75" customHeight="1" x14ac:dyDescent="0.2">
      <c r="A2027" s="229" t="s">
        <v>705</v>
      </c>
      <c r="B2027" s="247"/>
      <c r="C2027" s="280">
        <v>2014</v>
      </c>
      <c r="D2027" s="249" t="s">
        <v>4842</v>
      </c>
      <c r="E2027" s="249" t="s">
        <v>4843</v>
      </c>
      <c r="F2027" s="249" t="s">
        <v>877</v>
      </c>
      <c r="G2027" s="281" t="s">
        <v>813</v>
      </c>
      <c r="H2027" s="250">
        <v>149627.33000000002</v>
      </c>
      <c r="I2027" s="250"/>
      <c r="J2027" s="250">
        <v>143334.59340000001</v>
      </c>
      <c r="K2027" s="250"/>
      <c r="L2027" s="250">
        <v>114264.11</v>
      </c>
      <c r="M2027" s="251">
        <f t="shared" si="93"/>
        <v>4.2056064223026657E-2</v>
      </c>
      <c r="N2027" s="251">
        <f t="shared" si="94"/>
        <v>0.20281554306205615</v>
      </c>
      <c r="O2027" s="250">
        <v>122807.87999999999</v>
      </c>
      <c r="P2027" s="251">
        <f t="shared" si="95"/>
        <v>7.4772122235056915E-2</v>
      </c>
      <c r="Q2027" s="251" t="s">
        <v>805</v>
      </c>
      <c r="R2027" s="258"/>
      <c r="S2027" s="258" t="s">
        <v>806</v>
      </c>
      <c r="T2027" s="258" t="s">
        <v>807</v>
      </c>
      <c r="U2027" s="282" t="s">
        <v>823</v>
      </c>
      <c r="V2027" s="285">
        <v>824</v>
      </c>
      <c r="W2027" s="286" t="s">
        <v>815</v>
      </c>
      <c r="X2027" s="286" t="s">
        <v>816</v>
      </c>
      <c r="Y2027" s="257"/>
    </row>
    <row r="2028" spans="1:25" ht="12.75" customHeight="1" x14ac:dyDescent="0.2">
      <c r="A2028" s="229" t="s">
        <v>705</v>
      </c>
      <c r="B2028" s="247"/>
      <c r="C2028" s="280">
        <v>2015</v>
      </c>
      <c r="D2028" s="249" t="s">
        <v>4844</v>
      </c>
      <c r="E2028" s="249" t="s">
        <v>4845</v>
      </c>
      <c r="F2028" s="249" t="s">
        <v>803</v>
      </c>
      <c r="G2028" s="281" t="s">
        <v>804</v>
      </c>
      <c r="H2028" s="250">
        <v>82730.11</v>
      </c>
      <c r="I2028" s="250"/>
      <c r="J2028" s="250">
        <v>78357.302099999986</v>
      </c>
      <c r="K2028" s="250"/>
      <c r="L2028" s="250">
        <v>64150.520000000004</v>
      </c>
      <c r="M2028" s="251">
        <f t="shared" si="93"/>
        <v>5.2856304675528827E-2</v>
      </c>
      <c r="N2028" s="251">
        <f t="shared" si="94"/>
        <v>0.18130769844358877</v>
      </c>
      <c r="O2028" s="250">
        <v>68192.67</v>
      </c>
      <c r="P2028" s="251">
        <f t="shared" si="95"/>
        <v>6.3010401162765226E-2</v>
      </c>
      <c r="Q2028" s="251" t="s">
        <v>805</v>
      </c>
      <c r="R2028" s="258"/>
      <c r="S2028" s="258" t="s">
        <v>806</v>
      </c>
      <c r="T2028" s="258" t="s">
        <v>807</v>
      </c>
      <c r="U2028" s="282" t="s">
        <v>808</v>
      </c>
      <c r="V2028" s="285">
        <v>749</v>
      </c>
      <c r="W2028" s="286" t="s">
        <v>824</v>
      </c>
      <c r="X2028" s="286" t="s">
        <v>824</v>
      </c>
      <c r="Y2028" s="257"/>
    </row>
    <row r="2029" spans="1:25" ht="12.75" customHeight="1" x14ac:dyDescent="0.2">
      <c r="A2029" s="229" t="s">
        <v>705</v>
      </c>
      <c r="B2029" s="247"/>
      <c r="C2029" s="280">
        <v>2016</v>
      </c>
      <c r="D2029" s="249" t="s">
        <v>4846</v>
      </c>
      <c r="E2029" s="249" t="s">
        <v>4847</v>
      </c>
      <c r="F2029" s="249" t="s">
        <v>931</v>
      </c>
      <c r="G2029" s="281" t="s">
        <v>813</v>
      </c>
      <c r="H2029" s="250">
        <v>10366.09</v>
      </c>
      <c r="I2029" s="250"/>
      <c r="J2029" s="250">
        <v>8925.268</v>
      </c>
      <c r="K2029" s="250"/>
      <c r="L2029" s="250">
        <v>16833.57</v>
      </c>
      <c r="M2029" s="251">
        <f t="shared" si="93"/>
        <v>0.13899377682424136</v>
      </c>
      <c r="N2029" s="251">
        <f t="shared" si="94"/>
        <v>0.88605765115400448</v>
      </c>
      <c r="O2029" s="250">
        <v>17552.86</v>
      </c>
      <c r="P2029" s="251">
        <f t="shared" si="95"/>
        <v>4.2729498258539389E-2</v>
      </c>
      <c r="Q2029" s="251" t="s">
        <v>805</v>
      </c>
      <c r="R2029" s="258"/>
      <c r="S2029" s="258" t="s">
        <v>806</v>
      </c>
      <c r="T2029" s="258" t="s">
        <v>807</v>
      </c>
      <c r="U2029" s="282" t="s">
        <v>814</v>
      </c>
      <c r="V2029" s="285">
        <v>54</v>
      </c>
      <c r="W2029" s="286" t="s">
        <v>824</v>
      </c>
      <c r="X2029" s="286" t="s">
        <v>824</v>
      </c>
      <c r="Y2029" s="257"/>
    </row>
    <row r="2030" spans="1:25" ht="12.75" customHeight="1" x14ac:dyDescent="0.2">
      <c r="A2030" s="229" t="s">
        <v>705</v>
      </c>
      <c r="B2030" s="247"/>
      <c r="C2030" s="280">
        <v>2017</v>
      </c>
      <c r="D2030" s="249" t="s">
        <v>4848</v>
      </c>
      <c r="E2030" s="249" t="s">
        <v>4849</v>
      </c>
      <c r="F2030" s="249" t="s">
        <v>877</v>
      </c>
      <c r="G2030" s="281" t="s">
        <v>813</v>
      </c>
      <c r="H2030" s="250">
        <v>50348.08</v>
      </c>
      <c r="I2030" s="250"/>
      <c r="J2030" s="250">
        <v>15149.200500000001</v>
      </c>
      <c r="K2030" s="250"/>
      <c r="L2030" s="250">
        <v>13268.260000000002</v>
      </c>
      <c r="M2030" s="251">
        <f t="shared" si="93"/>
        <v>0.69911066122084498</v>
      </c>
      <c r="N2030" s="251">
        <f t="shared" si="94"/>
        <v>0.12416104070970602</v>
      </c>
      <c r="O2030" s="250">
        <v>14771.079999999998</v>
      </c>
      <c r="P2030" s="251">
        <f t="shared" si="95"/>
        <v>0.11326428634952856</v>
      </c>
      <c r="Q2030" s="251" t="s">
        <v>805</v>
      </c>
      <c r="R2030" s="258"/>
      <c r="S2030" s="258" t="s">
        <v>904</v>
      </c>
      <c r="T2030" s="258" t="s">
        <v>807</v>
      </c>
      <c r="U2030" s="282" t="s">
        <v>814</v>
      </c>
      <c r="V2030" s="285">
        <v>306</v>
      </c>
      <c r="W2030" s="286" t="s">
        <v>824</v>
      </c>
      <c r="X2030" s="286" t="s">
        <v>824</v>
      </c>
      <c r="Y2030" s="257"/>
    </row>
    <row r="2031" spans="1:25" ht="12.75" customHeight="1" x14ac:dyDescent="0.2">
      <c r="A2031" s="229" t="s">
        <v>705</v>
      </c>
      <c r="B2031" s="247"/>
      <c r="C2031" s="280">
        <v>2018</v>
      </c>
      <c r="D2031" s="249" t="s">
        <v>4850</v>
      </c>
      <c r="E2031" s="249" t="s">
        <v>4851</v>
      </c>
      <c r="F2031" s="249" t="s">
        <v>869</v>
      </c>
      <c r="G2031" s="281" t="s">
        <v>813</v>
      </c>
      <c r="H2031" s="250">
        <v>151677.27000000002</v>
      </c>
      <c r="I2031" s="250"/>
      <c r="J2031" s="250">
        <v>145298.3144</v>
      </c>
      <c r="K2031" s="250"/>
      <c r="L2031" s="250">
        <v>84058.33</v>
      </c>
      <c r="M2031" s="251">
        <f t="shared" si="93"/>
        <v>4.2056107681790522E-2</v>
      </c>
      <c r="N2031" s="251">
        <f t="shared" si="94"/>
        <v>0.42147759698993453</v>
      </c>
      <c r="O2031" s="250">
        <v>86158.57</v>
      </c>
      <c r="P2031" s="251">
        <f t="shared" si="95"/>
        <v>2.4985507087756861E-2</v>
      </c>
      <c r="Q2031" s="251" t="s">
        <v>805</v>
      </c>
      <c r="R2031" s="258"/>
      <c r="S2031" s="258" t="s">
        <v>806</v>
      </c>
      <c r="T2031" s="258" t="s">
        <v>807</v>
      </c>
      <c r="U2031" s="282" t="s">
        <v>814</v>
      </c>
      <c r="V2031" s="285">
        <v>487</v>
      </c>
      <c r="W2031" s="286" t="s">
        <v>815</v>
      </c>
      <c r="X2031" s="286" t="s">
        <v>816</v>
      </c>
      <c r="Y2031" s="257"/>
    </row>
    <row r="2032" spans="1:25" ht="12.75" customHeight="1" x14ac:dyDescent="0.2">
      <c r="A2032" s="229" t="s">
        <v>705</v>
      </c>
      <c r="B2032" s="247"/>
      <c r="C2032" s="280">
        <v>2019</v>
      </c>
      <c r="D2032" s="249" t="s">
        <v>4852</v>
      </c>
      <c r="E2032" s="249" t="s">
        <v>4851</v>
      </c>
      <c r="F2032" s="249" t="s">
        <v>847</v>
      </c>
      <c r="G2032" s="297" t="s">
        <v>707</v>
      </c>
      <c r="H2032" s="250">
        <v>0</v>
      </c>
      <c r="I2032" s="250"/>
      <c r="J2032" s="250">
        <v>0</v>
      </c>
      <c r="K2032" s="250"/>
      <c r="L2032" s="250">
        <v>0</v>
      </c>
      <c r="M2032" s="251" t="str">
        <f t="shared" si="93"/>
        <v>NA</v>
      </c>
      <c r="N2032" s="251" t="str">
        <f t="shared" si="94"/>
        <v>NA</v>
      </c>
      <c r="O2032" s="250">
        <v>0</v>
      </c>
      <c r="P2032" s="251" t="str">
        <f t="shared" si="95"/>
        <v>NA</v>
      </c>
      <c r="Q2032" s="298" t="s">
        <v>848</v>
      </c>
      <c r="R2032" s="299" t="s">
        <v>849</v>
      </c>
      <c r="S2032" s="299" t="s">
        <v>832</v>
      </c>
      <c r="T2032" s="299" t="s">
        <v>832</v>
      </c>
      <c r="U2032" s="299" t="s">
        <v>832</v>
      </c>
      <c r="V2032" s="299" t="s">
        <v>832</v>
      </c>
      <c r="W2032" s="299" t="s">
        <v>832</v>
      </c>
      <c r="X2032" s="299" t="s">
        <v>832</v>
      </c>
      <c r="Y2032" s="257"/>
    </row>
    <row r="2033" spans="1:25" ht="12.75" customHeight="1" x14ac:dyDescent="0.2">
      <c r="A2033" s="229" t="s">
        <v>705</v>
      </c>
      <c r="B2033" s="247"/>
      <c r="C2033" s="280">
        <v>2020</v>
      </c>
      <c r="D2033" s="249" t="s">
        <v>4853</v>
      </c>
      <c r="E2033" s="249" t="s">
        <v>4854</v>
      </c>
      <c r="F2033" s="249" t="s">
        <v>915</v>
      </c>
      <c r="G2033" s="281" t="s">
        <v>813</v>
      </c>
      <c r="H2033" s="250">
        <v>20756.3</v>
      </c>
      <c r="I2033" s="250"/>
      <c r="J2033" s="250">
        <v>19883.369699999999</v>
      </c>
      <c r="K2033" s="250"/>
      <c r="L2033" s="250">
        <v>26350.9</v>
      </c>
      <c r="M2033" s="251">
        <f t="shared" si="93"/>
        <v>4.2056161261881934E-2</v>
      </c>
      <c r="N2033" s="251">
        <f t="shared" si="94"/>
        <v>0.3252733514279525</v>
      </c>
      <c r="O2033" s="250">
        <v>29024.09</v>
      </c>
      <c r="P2033" s="251">
        <f t="shared" si="95"/>
        <v>0.10144587091901978</v>
      </c>
      <c r="Q2033" s="251" t="s">
        <v>805</v>
      </c>
      <c r="R2033" s="258"/>
      <c r="S2033" s="258" t="s">
        <v>806</v>
      </c>
      <c r="T2033" s="258" t="s">
        <v>807</v>
      </c>
      <c r="U2033" s="282" t="s">
        <v>814</v>
      </c>
      <c r="V2033" s="285">
        <v>84</v>
      </c>
      <c r="W2033" s="286" t="s">
        <v>824</v>
      </c>
      <c r="X2033" s="286" t="s">
        <v>824</v>
      </c>
      <c r="Y2033" s="257"/>
    </row>
    <row r="2034" spans="1:25" ht="12.75" customHeight="1" x14ac:dyDescent="0.2">
      <c r="A2034" s="229" t="s">
        <v>705</v>
      </c>
      <c r="B2034" s="247"/>
      <c r="C2034" s="280">
        <v>2021</v>
      </c>
      <c r="D2034" s="249" t="s">
        <v>4855</v>
      </c>
      <c r="E2034" s="249" t="s">
        <v>4856</v>
      </c>
      <c r="F2034" s="249" t="s">
        <v>812</v>
      </c>
      <c r="G2034" s="281" t="s">
        <v>813</v>
      </c>
      <c r="H2034" s="250">
        <v>20632.07</v>
      </c>
      <c r="I2034" s="250"/>
      <c r="J2034" s="250">
        <v>19764.382299999997</v>
      </c>
      <c r="K2034" s="250"/>
      <c r="L2034" s="250">
        <v>20162.18</v>
      </c>
      <c r="M2034" s="251">
        <f t="shared" si="93"/>
        <v>4.2055290622802374E-2</v>
      </c>
      <c r="N2034" s="251">
        <f t="shared" si="94"/>
        <v>2.0126998858952593E-2</v>
      </c>
      <c r="O2034" s="250">
        <v>21103.599999999999</v>
      </c>
      <c r="P2034" s="251">
        <f t="shared" si="95"/>
        <v>4.6692371559027758E-2</v>
      </c>
      <c r="Q2034" s="251" t="s">
        <v>805</v>
      </c>
      <c r="R2034" s="258"/>
      <c r="S2034" s="258" t="s">
        <v>806</v>
      </c>
      <c r="T2034" s="258" t="s">
        <v>807</v>
      </c>
      <c r="U2034" s="282" t="s">
        <v>814</v>
      </c>
      <c r="V2034" s="285">
        <v>74</v>
      </c>
      <c r="W2034" s="286" t="s">
        <v>815</v>
      </c>
      <c r="X2034" s="286" t="s">
        <v>816</v>
      </c>
      <c r="Y2034" s="257"/>
    </row>
    <row r="2035" spans="1:25" ht="12.75" customHeight="1" x14ac:dyDescent="0.2">
      <c r="A2035" s="229" t="s">
        <v>705</v>
      </c>
      <c r="B2035" s="247"/>
      <c r="C2035" s="280">
        <v>2022</v>
      </c>
      <c r="D2035" s="249" t="s">
        <v>4857</v>
      </c>
      <c r="E2035" s="249" t="s">
        <v>4858</v>
      </c>
      <c r="F2035" s="249" t="s">
        <v>1184</v>
      </c>
      <c r="G2035" s="281" t="s">
        <v>813</v>
      </c>
      <c r="H2035" s="250">
        <v>287813.06</v>
      </c>
      <c r="I2035" s="250"/>
      <c r="J2035" s="250">
        <v>227840.39019999999</v>
      </c>
      <c r="K2035" s="250"/>
      <c r="L2035" s="250">
        <v>210485.02000000002</v>
      </c>
      <c r="M2035" s="251">
        <f t="shared" si="93"/>
        <v>0.20837369158995078</v>
      </c>
      <c r="N2035" s="251">
        <f t="shared" si="94"/>
        <v>7.617336936951917E-2</v>
      </c>
      <c r="O2035" s="250">
        <v>221022.74</v>
      </c>
      <c r="P2035" s="251">
        <f t="shared" si="95"/>
        <v>5.0063990302017553E-2</v>
      </c>
      <c r="Q2035" s="251" t="s">
        <v>805</v>
      </c>
      <c r="R2035" s="258"/>
      <c r="S2035" s="258" t="s">
        <v>806</v>
      </c>
      <c r="T2035" s="258" t="s">
        <v>807</v>
      </c>
      <c r="U2035" s="282" t="s">
        <v>823</v>
      </c>
      <c r="V2035" s="285">
        <v>1888</v>
      </c>
      <c r="W2035" s="286" t="s">
        <v>824</v>
      </c>
      <c r="X2035" s="286" t="s">
        <v>824</v>
      </c>
      <c r="Y2035" s="257"/>
    </row>
    <row r="2036" spans="1:25" ht="12.75" customHeight="1" x14ac:dyDescent="0.2">
      <c r="A2036" s="229" t="s">
        <v>705</v>
      </c>
      <c r="B2036" s="247"/>
      <c r="C2036" s="280">
        <v>2023</v>
      </c>
      <c r="D2036" s="249" t="s">
        <v>4859</v>
      </c>
      <c r="E2036" s="249" t="s">
        <v>4860</v>
      </c>
      <c r="F2036" s="249" t="s">
        <v>1184</v>
      </c>
      <c r="G2036" s="281"/>
      <c r="H2036" s="250">
        <v>0</v>
      </c>
      <c r="I2036" s="250"/>
      <c r="J2036" s="250">
        <v>23584.938900000001</v>
      </c>
      <c r="K2036" s="250"/>
      <c r="L2036" s="250">
        <v>24620.560000000001</v>
      </c>
      <c r="M2036" s="251" t="str">
        <f t="shared" si="93"/>
        <v>NA</v>
      </c>
      <c r="N2036" s="251">
        <f t="shared" si="94"/>
        <v>4.3910272754618E-2</v>
      </c>
      <c r="O2036" s="250">
        <v>25869.940000000002</v>
      </c>
      <c r="P2036" s="251">
        <f t="shared" si="95"/>
        <v>5.0745393281062694E-2</v>
      </c>
      <c r="Q2036" s="251" t="s">
        <v>805</v>
      </c>
      <c r="R2036" s="258"/>
      <c r="S2036" s="258" t="s">
        <v>840</v>
      </c>
      <c r="T2036" s="258" t="s">
        <v>841</v>
      </c>
      <c r="U2036" s="282" t="s">
        <v>841</v>
      </c>
      <c r="V2036" s="283" t="s">
        <v>809</v>
      </c>
      <c r="W2036" s="284" t="s">
        <v>809</v>
      </c>
      <c r="X2036" s="284" t="s">
        <v>809</v>
      </c>
      <c r="Y2036" s="257"/>
    </row>
    <row r="2037" spans="1:25" ht="12.75" customHeight="1" x14ac:dyDescent="0.2">
      <c r="A2037" s="229" t="s">
        <v>705</v>
      </c>
      <c r="B2037" s="247"/>
      <c r="C2037" s="280">
        <v>2024</v>
      </c>
      <c r="D2037" s="249" t="s">
        <v>4861</v>
      </c>
      <c r="E2037" s="249" t="s">
        <v>4862</v>
      </c>
      <c r="F2037" s="249" t="s">
        <v>877</v>
      </c>
      <c r="G2037" s="281" t="s">
        <v>813</v>
      </c>
      <c r="H2037" s="250">
        <v>229336.56999999998</v>
      </c>
      <c r="I2037" s="250"/>
      <c r="J2037" s="250">
        <v>226488.16859999998</v>
      </c>
      <c r="K2037" s="250"/>
      <c r="L2037" s="250">
        <v>205491.38</v>
      </c>
      <c r="M2037" s="251">
        <f t="shared" si="93"/>
        <v>1.2420179651243597E-2</v>
      </c>
      <c r="N2037" s="251">
        <f t="shared" si="94"/>
        <v>9.2705895984714029E-2</v>
      </c>
      <c r="O2037" s="250">
        <v>215949.22999999995</v>
      </c>
      <c r="P2037" s="251">
        <f t="shared" si="95"/>
        <v>5.0891915758217922E-2</v>
      </c>
      <c r="Q2037" s="251" t="s">
        <v>805</v>
      </c>
      <c r="R2037" s="258"/>
      <c r="S2037" s="258" t="s">
        <v>806</v>
      </c>
      <c r="T2037" s="258" t="s">
        <v>807</v>
      </c>
      <c r="U2037" s="282" t="s">
        <v>823</v>
      </c>
      <c r="V2037" s="285">
        <v>824</v>
      </c>
      <c r="W2037" s="286" t="s">
        <v>815</v>
      </c>
      <c r="X2037" s="286" t="s">
        <v>816</v>
      </c>
      <c r="Y2037" s="257"/>
    </row>
    <row r="2038" spans="1:25" ht="12.75" customHeight="1" x14ac:dyDescent="0.2">
      <c r="A2038" s="229" t="s">
        <v>705</v>
      </c>
      <c r="B2038" s="247"/>
      <c r="C2038" s="280">
        <v>2025</v>
      </c>
      <c r="D2038" s="249" t="s">
        <v>4863</v>
      </c>
      <c r="E2038" s="249" t="s">
        <v>4864</v>
      </c>
      <c r="F2038" s="249" t="s">
        <v>830</v>
      </c>
      <c r="G2038" s="297" t="s">
        <v>707</v>
      </c>
      <c r="H2038" s="250">
        <v>0</v>
      </c>
      <c r="I2038" s="250"/>
      <c r="J2038" s="250">
        <v>0</v>
      </c>
      <c r="K2038" s="250"/>
      <c r="L2038" s="250">
        <v>0</v>
      </c>
      <c r="M2038" s="251" t="str">
        <f t="shared" si="93"/>
        <v>NA</v>
      </c>
      <c r="N2038" s="251" t="str">
        <f t="shared" si="94"/>
        <v>NA</v>
      </c>
      <c r="O2038" s="250">
        <v>0</v>
      </c>
      <c r="P2038" s="251" t="str">
        <f t="shared" si="95"/>
        <v>NA</v>
      </c>
      <c r="Q2038" s="298" t="s">
        <v>848</v>
      </c>
      <c r="R2038" s="299" t="s">
        <v>849</v>
      </c>
      <c r="S2038" s="258" t="s">
        <v>806</v>
      </c>
      <c r="T2038" s="299" t="s">
        <v>809</v>
      </c>
      <c r="U2038" s="299" t="s">
        <v>832</v>
      </c>
      <c r="V2038" s="285">
        <v>977</v>
      </c>
      <c r="W2038" s="286" t="s">
        <v>815</v>
      </c>
      <c r="X2038" s="286" t="s">
        <v>816</v>
      </c>
      <c r="Y2038" s="257"/>
    </row>
    <row r="2039" spans="1:25" ht="12.75" customHeight="1" x14ac:dyDescent="0.2">
      <c r="A2039" s="229" t="s">
        <v>705</v>
      </c>
      <c r="B2039" s="247"/>
      <c r="C2039" s="280">
        <v>2026</v>
      </c>
      <c r="D2039" s="249" t="s">
        <v>4865</v>
      </c>
      <c r="E2039" s="249" t="s">
        <v>4866</v>
      </c>
      <c r="F2039" s="249" t="s">
        <v>1009</v>
      </c>
      <c r="G2039" s="297" t="s">
        <v>707</v>
      </c>
      <c r="H2039" s="250">
        <v>0</v>
      </c>
      <c r="I2039" s="250"/>
      <c r="J2039" s="250">
        <v>0</v>
      </c>
      <c r="K2039" s="250"/>
      <c r="L2039" s="250">
        <v>0</v>
      </c>
      <c r="M2039" s="251" t="str">
        <f t="shared" si="93"/>
        <v>NA</v>
      </c>
      <c r="N2039" s="251" t="str">
        <f t="shared" si="94"/>
        <v>NA</v>
      </c>
      <c r="O2039" s="250">
        <v>0</v>
      </c>
      <c r="P2039" s="251" t="str">
        <f t="shared" si="95"/>
        <v>NA</v>
      </c>
      <c r="Q2039" s="298" t="s">
        <v>848</v>
      </c>
      <c r="R2039" s="299" t="s">
        <v>849</v>
      </c>
      <c r="S2039" s="299" t="s">
        <v>832</v>
      </c>
      <c r="T2039" s="299" t="s">
        <v>832</v>
      </c>
      <c r="U2039" s="299" t="s">
        <v>832</v>
      </c>
      <c r="V2039" s="299" t="s">
        <v>832</v>
      </c>
      <c r="W2039" s="299" t="s">
        <v>832</v>
      </c>
      <c r="X2039" s="299" t="s">
        <v>832</v>
      </c>
      <c r="Y2039" s="257"/>
    </row>
    <row r="2040" spans="1:25" ht="12.75" customHeight="1" x14ac:dyDescent="0.2">
      <c r="A2040" s="229" t="s">
        <v>705</v>
      </c>
      <c r="B2040" s="247"/>
      <c r="C2040" s="280">
        <v>2027</v>
      </c>
      <c r="D2040" s="249" t="s">
        <v>4867</v>
      </c>
      <c r="E2040" s="249" t="s">
        <v>4868</v>
      </c>
      <c r="F2040" s="249" t="s">
        <v>877</v>
      </c>
      <c r="G2040" s="281" t="s">
        <v>813</v>
      </c>
      <c r="H2040" s="250">
        <v>20467.11</v>
      </c>
      <c r="I2040" s="250"/>
      <c r="J2040" s="250">
        <v>23019.446</v>
      </c>
      <c r="K2040" s="250"/>
      <c r="L2040" s="250">
        <v>25727.1</v>
      </c>
      <c r="M2040" s="251">
        <f t="shared" si="93"/>
        <v>0.124704269435206</v>
      </c>
      <c r="N2040" s="251">
        <f t="shared" si="94"/>
        <v>0.11762463788224958</v>
      </c>
      <c r="O2040" s="250">
        <v>26568.020000000004</v>
      </c>
      <c r="P2040" s="251">
        <f t="shared" si="95"/>
        <v>3.268615584344934E-2</v>
      </c>
      <c r="Q2040" s="251" t="s">
        <v>805</v>
      </c>
      <c r="R2040" s="258"/>
      <c r="S2040" s="258" t="s">
        <v>806</v>
      </c>
      <c r="T2040" s="258" t="s">
        <v>807</v>
      </c>
      <c r="U2040" s="282" t="s">
        <v>823</v>
      </c>
      <c r="V2040" s="285">
        <v>826</v>
      </c>
      <c r="W2040" s="286" t="s">
        <v>824</v>
      </c>
      <c r="X2040" s="286" t="s">
        <v>824</v>
      </c>
      <c r="Y2040" s="257"/>
    </row>
    <row r="2041" spans="1:25" ht="12.75" customHeight="1" x14ac:dyDescent="0.2">
      <c r="A2041" s="229" t="s">
        <v>705</v>
      </c>
      <c r="B2041" s="247"/>
      <c r="C2041" s="280">
        <v>2028</v>
      </c>
      <c r="D2041" s="249" t="s">
        <v>4869</v>
      </c>
      <c r="E2041" s="249" t="s">
        <v>4870</v>
      </c>
      <c r="F2041" s="249" t="s">
        <v>822</v>
      </c>
      <c r="G2041" s="281" t="s">
        <v>813</v>
      </c>
      <c r="H2041" s="250">
        <v>42567.08</v>
      </c>
      <c r="I2041" s="250"/>
      <c r="J2041" s="250">
        <v>40776.882399999995</v>
      </c>
      <c r="K2041" s="250"/>
      <c r="L2041" s="250">
        <v>42567.479999999996</v>
      </c>
      <c r="M2041" s="251">
        <f t="shared" si="93"/>
        <v>4.2055917389682514E-2</v>
      </c>
      <c r="N2041" s="251">
        <f t="shared" si="94"/>
        <v>4.3912077005671263E-2</v>
      </c>
      <c r="O2041" s="250">
        <v>44954.96</v>
      </c>
      <c r="P2041" s="251">
        <f t="shared" si="95"/>
        <v>5.6086947124894482E-2</v>
      </c>
      <c r="Q2041" s="251" t="s">
        <v>805</v>
      </c>
      <c r="R2041" s="258"/>
      <c r="S2041" s="258" t="s">
        <v>806</v>
      </c>
      <c r="T2041" s="299" t="s">
        <v>809</v>
      </c>
      <c r="U2041" s="282" t="s">
        <v>823</v>
      </c>
      <c r="V2041" s="285">
        <v>824</v>
      </c>
      <c r="W2041" s="286" t="s">
        <v>816</v>
      </c>
      <c r="X2041" s="286" t="s">
        <v>824</v>
      </c>
      <c r="Y2041" s="257"/>
    </row>
    <row r="2042" spans="1:25" ht="12.75" customHeight="1" x14ac:dyDescent="0.2">
      <c r="A2042" s="229" t="s">
        <v>705</v>
      </c>
      <c r="B2042" s="247"/>
      <c r="C2042" s="280">
        <v>2029</v>
      </c>
      <c r="D2042" s="249" t="s">
        <v>4871</v>
      </c>
      <c r="E2042" s="249" t="s">
        <v>4872</v>
      </c>
      <c r="F2042" s="249" t="s">
        <v>877</v>
      </c>
      <c r="G2042" s="281" t="s">
        <v>813</v>
      </c>
      <c r="H2042" s="250">
        <v>52302.619999999995</v>
      </c>
      <c r="I2042" s="250"/>
      <c r="J2042" s="250">
        <v>50102.974000000002</v>
      </c>
      <c r="K2042" s="250"/>
      <c r="L2042" s="250">
        <v>52304.409999999996</v>
      </c>
      <c r="M2042" s="251">
        <f t="shared" si="93"/>
        <v>4.205613409041447E-2</v>
      </c>
      <c r="N2042" s="251">
        <f t="shared" si="94"/>
        <v>4.393823009388613E-2</v>
      </c>
      <c r="O2042" s="250">
        <v>54824.15</v>
      </c>
      <c r="P2042" s="251">
        <f t="shared" si="95"/>
        <v>4.8174522951315302E-2</v>
      </c>
      <c r="Q2042" s="251" t="s">
        <v>805</v>
      </c>
      <c r="R2042" s="258"/>
      <c r="S2042" s="258" t="s">
        <v>806</v>
      </c>
      <c r="T2042" s="258" t="s">
        <v>807</v>
      </c>
      <c r="U2042" s="282" t="s">
        <v>823</v>
      </c>
      <c r="V2042" s="285">
        <v>819</v>
      </c>
      <c r="W2042" s="286" t="s">
        <v>816</v>
      </c>
      <c r="X2042" s="286" t="s">
        <v>824</v>
      </c>
      <c r="Y2042" s="257"/>
    </row>
    <row r="2043" spans="1:25" ht="12.75" customHeight="1" x14ac:dyDescent="0.2">
      <c r="A2043" s="229" t="s">
        <v>705</v>
      </c>
      <c r="B2043" s="247"/>
      <c r="C2043" s="280">
        <v>2030</v>
      </c>
      <c r="D2043" s="249" t="s">
        <v>4873</v>
      </c>
      <c r="E2043" s="249" t="s">
        <v>4874</v>
      </c>
      <c r="F2043" s="249" t="s">
        <v>931</v>
      </c>
      <c r="G2043" s="281" t="s">
        <v>813</v>
      </c>
      <c r="H2043" s="250">
        <v>9317.1099999999988</v>
      </c>
      <c r="I2043" s="250"/>
      <c r="J2043" s="250">
        <v>8925.268</v>
      </c>
      <c r="K2043" s="250"/>
      <c r="L2043" s="250">
        <v>13081.01</v>
      </c>
      <c r="M2043" s="251">
        <f t="shared" si="93"/>
        <v>4.2056174071144245E-2</v>
      </c>
      <c r="N2043" s="251">
        <f t="shared" si="94"/>
        <v>0.46561537423862231</v>
      </c>
      <c r="O2043" s="250">
        <v>13736.52</v>
      </c>
      <c r="P2043" s="251">
        <f t="shared" si="95"/>
        <v>5.011157395338741E-2</v>
      </c>
      <c r="Q2043" s="251" t="s">
        <v>805</v>
      </c>
      <c r="R2043" s="258"/>
      <c r="S2043" s="258" t="s">
        <v>806</v>
      </c>
      <c r="T2043" s="258" t="s">
        <v>807</v>
      </c>
      <c r="U2043" s="282" t="s">
        <v>814</v>
      </c>
      <c r="V2043" s="285">
        <v>49</v>
      </c>
      <c r="W2043" s="286" t="s">
        <v>816</v>
      </c>
      <c r="X2043" s="286" t="s">
        <v>816</v>
      </c>
      <c r="Y2043" s="257"/>
    </row>
    <row r="2044" spans="1:25" ht="12.75" customHeight="1" x14ac:dyDescent="0.2">
      <c r="A2044" s="229" t="s">
        <v>705</v>
      </c>
      <c r="B2044" s="247"/>
      <c r="C2044" s="280">
        <v>2031</v>
      </c>
      <c r="D2044" s="249" t="s">
        <v>4875</v>
      </c>
      <c r="E2044" s="249" t="s">
        <v>4876</v>
      </c>
      <c r="F2044" s="249" t="s">
        <v>822</v>
      </c>
      <c r="G2044" s="281"/>
      <c r="H2044" s="250">
        <v>6314.4</v>
      </c>
      <c r="I2044" s="250"/>
      <c r="J2044" s="250">
        <v>6048.84</v>
      </c>
      <c r="K2044" s="250"/>
      <c r="L2044" s="250">
        <v>6314.49</v>
      </c>
      <c r="M2044" s="251">
        <f t="shared" si="93"/>
        <v>4.2056252375522539E-2</v>
      </c>
      <c r="N2044" s="251">
        <f t="shared" si="94"/>
        <v>4.391751145674206E-2</v>
      </c>
      <c r="O2044" s="250">
        <v>6884.6399999999994</v>
      </c>
      <c r="P2044" s="251">
        <f t="shared" si="95"/>
        <v>9.0292327646413192E-2</v>
      </c>
      <c r="Q2044" s="251" t="s">
        <v>805</v>
      </c>
      <c r="R2044" s="258"/>
      <c r="S2044" s="258" t="s">
        <v>806</v>
      </c>
      <c r="T2044" s="299" t="s">
        <v>809</v>
      </c>
      <c r="U2044" s="282" t="s">
        <v>932</v>
      </c>
      <c r="V2044" s="285">
        <v>2053</v>
      </c>
      <c r="W2044" s="286" t="s">
        <v>815</v>
      </c>
      <c r="X2044" s="286" t="s">
        <v>816</v>
      </c>
      <c r="Y2044" s="257"/>
    </row>
    <row r="2045" spans="1:25" ht="12.75" customHeight="1" x14ac:dyDescent="0.2">
      <c r="A2045" s="229" t="s">
        <v>705</v>
      </c>
      <c r="B2045" s="247"/>
      <c r="C2045" s="280">
        <v>2032</v>
      </c>
      <c r="D2045" s="249" t="s">
        <v>4877</v>
      </c>
      <c r="E2045" s="249" t="s">
        <v>4878</v>
      </c>
      <c r="F2045" s="249" t="s">
        <v>1184</v>
      </c>
      <c r="G2045" s="281" t="s">
        <v>813</v>
      </c>
      <c r="H2045" s="250">
        <v>29001.15</v>
      </c>
      <c r="I2045" s="250"/>
      <c r="J2045" s="250">
        <v>27781.468000000001</v>
      </c>
      <c r="K2045" s="250"/>
      <c r="L2045" s="250">
        <v>29001.39</v>
      </c>
      <c r="M2045" s="251">
        <f t="shared" si="93"/>
        <v>4.2056332248893602E-2</v>
      </c>
      <c r="N2045" s="251">
        <f t="shared" si="94"/>
        <v>4.3911358463850747E-2</v>
      </c>
      <c r="O2045" s="250">
        <v>30552.809999999998</v>
      </c>
      <c r="P2045" s="251">
        <f t="shared" si="95"/>
        <v>5.3494677324086824E-2</v>
      </c>
      <c r="Q2045" s="251" t="s">
        <v>805</v>
      </c>
      <c r="R2045" s="258"/>
      <c r="S2045" s="258" t="s">
        <v>806</v>
      </c>
      <c r="T2045" s="299" t="s">
        <v>809</v>
      </c>
      <c r="U2045" s="282" t="s">
        <v>823</v>
      </c>
      <c r="V2045" s="285">
        <v>824</v>
      </c>
      <c r="W2045" s="286" t="s">
        <v>815</v>
      </c>
      <c r="X2045" s="286" t="s">
        <v>816</v>
      </c>
      <c r="Y2045" s="257"/>
    </row>
    <row r="2046" spans="1:25" ht="12.75" customHeight="1" x14ac:dyDescent="0.2">
      <c r="A2046" s="229" t="s">
        <v>705</v>
      </c>
      <c r="B2046" s="247"/>
      <c r="C2046" s="280">
        <v>2033</v>
      </c>
      <c r="D2046" s="249" t="s">
        <v>4879</v>
      </c>
      <c r="E2046" s="249" t="s">
        <v>4880</v>
      </c>
      <c r="F2046" s="249" t="s">
        <v>2066</v>
      </c>
      <c r="G2046" s="281" t="s">
        <v>813</v>
      </c>
      <c r="H2046" s="250">
        <v>0</v>
      </c>
      <c r="I2046" s="250"/>
      <c r="J2046" s="250">
        <v>26606.725399999999</v>
      </c>
      <c r="K2046" s="250"/>
      <c r="L2046" s="250">
        <v>33087.839999999997</v>
      </c>
      <c r="M2046" s="251" t="str">
        <f t="shared" si="93"/>
        <v>NA</v>
      </c>
      <c r="N2046" s="251">
        <f t="shared" si="94"/>
        <v>0.24358933700274132</v>
      </c>
      <c r="O2046" s="250">
        <v>35513.68</v>
      </c>
      <c r="P2046" s="251">
        <f t="shared" si="95"/>
        <v>7.3315151427231398E-2</v>
      </c>
      <c r="Q2046" s="251" t="s">
        <v>805</v>
      </c>
      <c r="R2046" s="258"/>
      <c r="S2046" s="258" t="s">
        <v>806</v>
      </c>
      <c r="T2046" s="258" t="s">
        <v>807</v>
      </c>
      <c r="U2046" s="282" t="s">
        <v>814</v>
      </c>
      <c r="V2046" s="283" t="s">
        <v>809</v>
      </c>
      <c r="W2046" s="284" t="s">
        <v>809</v>
      </c>
      <c r="X2046" s="284" t="s">
        <v>809</v>
      </c>
      <c r="Y2046" s="257"/>
    </row>
    <row r="2047" spans="1:25" ht="12.75" customHeight="1" x14ac:dyDescent="0.2">
      <c r="B2047" s="247"/>
      <c r="C2047" s="280">
        <v>2034</v>
      </c>
      <c r="D2047" s="249" t="s">
        <v>4881</v>
      </c>
      <c r="E2047" s="249" t="s">
        <v>4882</v>
      </c>
      <c r="F2047" s="249" t="s">
        <v>803</v>
      </c>
      <c r="G2047" s="281" t="s">
        <v>804</v>
      </c>
      <c r="H2047" s="250">
        <v>6320.66</v>
      </c>
      <c r="I2047" s="250"/>
      <c r="J2047" s="250">
        <v>6054.8292000000001</v>
      </c>
      <c r="K2047" s="250"/>
      <c r="L2047" s="250">
        <v>12372.6</v>
      </c>
      <c r="M2047" s="251">
        <f t="shared" si="93"/>
        <v>4.2057443368255808E-2</v>
      </c>
      <c r="N2047" s="251">
        <f t="shared" si="94"/>
        <v>1.0434267576036662</v>
      </c>
      <c r="O2047" s="250">
        <v>12936.630000000001</v>
      </c>
      <c r="P2047" s="251">
        <f t="shared" si="95"/>
        <v>4.5587022937781926E-2</v>
      </c>
      <c r="Q2047" s="251" t="s">
        <v>805</v>
      </c>
      <c r="R2047" s="258"/>
      <c r="S2047" s="258" t="s">
        <v>806</v>
      </c>
      <c r="T2047" s="258" t="s">
        <v>807</v>
      </c>
      <c r="U2047" s="282" t="s">
        <v>808</v>
      </c>
      <c r="V2047" s="285">
        <v>22</v>
      </c>
      <c r="W2047" s="286" t="s">
        <v>815</v>
      </c>
      <c r="X2047" s="286" t="s">
        <v>816</v>
      </c>
      <c r="Y2047" s="257"/>
    </row>
    <row r="2048" spans="1:25" ht="12.75" customHeight="1" x14ac:dyDescent="0.2">
      <c r="A2048" s="229" t="s">
        <v>705</v>
      </c>
      <c r="B2048" s="247"/>
      <c r="C2048" s="280">
        <v>2035</v>
      </c>
      <c r="D2048" s="249" t="s">
        <v>4883</v>
      </c>
      <c r="E2048" s="249" t="s">
        <v>4884</v>
      </c>
      <c r="F2048" s="249" t="s">
        <v>1615</v>
      </c>
      <c r="G2048" s="281" t="s">
        <v>813</v>
      </c>
      <c r="H2048" s="250">
        <v>223202.61000000002</v>
      </c>
      <c r="I2048" s="250"/>
      <c r="J2048" s="250">
        <v>192922.15389999998</v>
      </c>
      <c r="K2048" s="250"/>
      <c r="L2048" s="250">
        <v>196066.18</v>
      </c>
      <c r="M2048" s="251">
        <f t="shared" si="93"/>
        <v>0.13566353950789392</v>
      </c>
      <c r="N2048" s="251">
        <f t="shared" si="94"/>
        <v>1.6296863975661935E-2</v>
      </c>
      <c r="O2048" s="250">
        <v>206023.37</v>
      </c>
      <c r="P2048" s="251">
        <f t="shared" si="95"/>
        <v>5.0784842138506509E-2</v>
      </c>
      <c r="Q2048" s="251" t="s">
        <v>805</v>
      </c>
      <c r="R2048" s="258"/>
      <c r="S2048" s="258" t="s">
        <v>806</v>
      </c>
      <c r="T2048" s="258" t="s">
        <v>807</v>
      </c>
      <c r="U2048" s="282" t="s">
        <v>814</v>
      </c>
      <c r="V2048" s="285">
        <v>824</v>
      </c>
      <c r="W2048" s="286" t="s">
        <v>816</v>
      </c>
      <c r="X2048" s="286" t="s">
        <v>824</v>
      </c>
      <c r="Y2048" s="257"/>
    </row>
    <row r="2049" spans="1:25" ht="12.75" customHeight="1" x14ac:dyDescent="0.2">
      <c r="A2049" s="229" t="s">
        <v>705</v>
      </c>
      <c r="B2049" s="247"/>
      <c r="C2049" s="280">
        <v>2036</v>
      </c>
      <c r="D2049" s="249" t="s">
        <v>4885</v>
      </c>
      <c r="E2049" s="249" t="s">
        <v>4886</v>
      </c>
      <c r="F2049" s="249" t="s">
        <v>1046</v>
      </c>
      <c r="G2049" s="281" t="s">
        <v>813</v>
      </c>
      <c r="H2049" s="250">
        <v>194735.33000000002</v>
      </c>
      <c r="I2049" s="250"/>
      <c r="J2049" s="250">
        <v>186545.53589999999</v>
      </c>
      <c r="K2049" s="250"/>
      <c r="L2049" s="250">
        <v>194737.12</v>
      </c>
      <c r="M2049" s="251">
        <f t="shared" si="93"/>
        <v>4.2056025991791153E-2</v>
      </c>
      <c r="N2049" s="251">
        <f t="shared" si="94"/>
        <v>4.3911981385559427E-2</v>
      </c>
      <c r="O2049" s="250">
        <v>203911.67</v>
      </c>
      <c r="P2049" s="251">
        <f t="shared" si="95"/>
        <v>4.7112486823262141E-2</v>
      </c>
      <c r="Q2049" s="251" t="s">
        <v>805</v>
      </c>
      <c r="R2049" s="258"/>
      <c r="S2049" s="258" t="s">
        <v>925</v>
      </c>
      <c r="T2049" s="299" t="s">
        <v>809</v>
      </c>
      <c r="U2049" s="282" t="s">
        <v>823</v>
      </c>
      <c r="V2049" s="285">
        <v>1218</v>
      </c>
      <c r="W2049" s="286" t="s">
        <v>815</v>
      </c>
      <c r="X2049" s="286" t="s">
        <v>816</v>
      </c>
      <c r="Y2049" s="257"/>
    </row>
    <row r="2050" spans="1:25" ht="12.75" customHeight="1" x14ac:dyDescent="0.2">
      <c r="A2050" s="229" t="s">
        <v>705</v>
      </c>
      <c r="B2050" s="247"/>
      <c r="C2050" s="280">
        <v>2037</v>
      </c>
      <c r="D2050" s="249" t="s">
        <v>4887</v>
      </c>
      <c r="E2050" s="249" t="s">
        <v>4888</v>
      </c>
      <c r="F2050" s="249" t="s">
        <v>1198</v>
      </c>
      <c r="G2050" s="297" t="s">
        <v>707</v>
      </c>
      <c r="H2050" s="250">
        <v>0</v>
      </c>
      <c r="I2050" s="250"/>
      <c r="J2050" s="250">
        <v>0</v>
      </c>
      <c r="K2050" s="250"/>
      <c r="L2050" s="250">
        <v>0</v>
      </c>
      <c r="M2050" s="251" t="str">
        <f t="shared" si="93"/>
        <v>NA</v>
      </c>
      <c r="N2050" s="251" t="str">
        <f t="shared" si="94"/>
        <v>NA</v>
      </c>
      <c r="O2050" s="250">
        <v>0</v>
      </c>
      <c r="P2050" s="251" t="str">
        <f t="shared" si="95"/>
        <v>NA</v>
      </c>
      <c r="Q2050" s="298" t="s">
        <v>848</v>
      </c>
      <c r="R2050" s="299" t="s">
        <v>849</v>
      </c>
      <c r="S2050" s="299" t="s">
        <v>832</v>
      </c>
      <c r="T2050" s="299" t="s">
        <v>832</v>
      </c>
      <c r="U2050" s="299" t="s">
        <v>832</v>
      </c>
      <c r="V2050" s="283" t="s">
        <v>809</v>
      </c>
      <c r="W2050" s="284" t="s">
        <v>809</v>
      </c>
      <c r="X2050" s="284" t="s">
        <v>809</v>
      </c>
      <c r="Y2050" s="257"/>
    </row>
    <row r="2051" spans="1:25" ht="12.75" customHeight="1" x14ac:dyDescent="0.2">
      <c r="A2051" s="229" t="s">
        <v>705</v>
      </c>
      <c r="B2051" s="247"/>
      <c r="C2051" s="280">
        <v>2038</v>
      </c>
      <c r="D2051" s="249" t="s">
        <v>4889</v>
      </c>
      <c r="E2051" s="249" t="s">
        <v>4890</v>
      </c>
      <c r="F2051" s="249" t="s">
        <v>877</v>
      </c>
      <c r="G2051" s="281" t="s">
        <v>813</v>
      </c>
      <c r="H2051" s="250">
        <v>92799.180000000008</v>
      </c>
      <c r="I2051" s="250"/>
      <c r="J2051" s="250">
        <v>104544.23799999998</v>
      </c>
      <c r="K2051" s="250"/>
      <c r="L2051" s="250">
        <v>89842.25999999998</v>
      </c>
      <c r="M2051" s="251">
        <f t="shared" si="93"/>
        <v>0.12656424334783964</v>
      </c>
      <c r="N2051" s="251">
        <f t="shared" si="94"/>
        <v>0.14062925208752303</v>
      </c>
      <c r="O2051" s="250">
        <v>96380.53</v>
      </c>
      <c r="P2051" s="251">
        <f t="shared" si="95"/>
        <v>7.2774994751913194E-2</v>
      </c>
      <c r="Q2051" s="251" t="s">
        <v>805</v>
      </c>
      <c r="R2051" s="258"/>
      <c r="S2051" s="258" t="s">
        <v>806</v>
      </c>
      <c r="T2051" s="258" t="s">
        <v>807</v>
      </c>
      <c r="U2051" s="282" t="s">
        <v>823</v>
      </c>
      <c r="V2051" s="285">
        <v>824</v>
      </c>
      <c r="W2051" s="286" t="s">
        <v>815</v>
      </c>
      <c r="X2051" s="286" t="s">
        <v>816</v>
      </c>
      <c r="Y2051" s="257"/>
    </row>
    <row r="2052" spans="1:25" ht="12.75" customHeight="1" x14ac:dyDescent="0.2">
      <c r="A2052" s="229" t="s">
        <v>705</v>
      </c>
      <c r="B2052" s="247"/>
      <c r="C2052" s="280">
        <v>2039</v>
      </c>
      <c r="D2052" s="249" t="s">
        <v>4891</v>
      </c>
      <c r="E2052" s="249" t="s">
        <v>4892</v>
      </c>
      <c r="F2052" s="249" t="s">
        <v>877</v>
      </c>
      <c r="G2052" s="281" t="s">
        <v>813</v>
      </c>
      <c r="H2052" s="250">
        <v>33048.949999999997</v>
      </c>
      <c r="I2052" s="250"/>
      <c r="J2052" s="250">
        <v>31659.05</v>
      </c>
      <c r="K2052" s="250"/>
      <c r="L2052" s="250">
        <v>33049.21</v>
      </c>
      <c r="M2052" s="251">
        <f t="shared" si="93"/>
        <v>4.205579904959153E-2</v>
      </c>
      <c r="N2052" s="251">
        <f t="shared" si="94"/>
        <v>4.3910351068651772E-2</v>
      </c>
      <c r="O2052" s="250">
        <v>34705.33</v>
      </c>
      <c r="P2052" s="251">
        <f t="shared" si="95"/>
        <v>5.0110728819236609E-2</v>
      </c>
      <c r="Q2052" s="251" t="s">
        <v>805</v>
      </c>
      <c r="R2052" s="258"/>
      <c r="S2052" s="258" t="s">
        <v>806</v>
      </c>
      <c r="T2052" s="258" t="s">
        <v>807</v>
      </c>
      <c r="U2052" s="282" t="s">
        <v>814</v>
      </c>
      <c r="V2052" s="285">
        <v>158</v>
      </c>
      <c r="W2052" s="286" t="s">
        <v>815</v>
      </c>
      <c r="X2052" s="286" t="s">
        <v>816</v>
      </c>
      <c r="Y2052" s="257"/>
    </row>
    <row r="2053" spans="1:25" ht="12.75" customHeight="1" x14ac:dyDescent="0.2">
      <c r="A2053" s="229" t="s">
        <v>705</v>
      </c>
      <c r="B2053" s="247"/>
      <c r="C2053" s="280">
        <v>2040</v>
      </c>
      <c r="D2053" s="249" t="s">
        <v>4893</v>
      </c>
      <c r="E2053" s="249" t="s">
        <v>4894</v>
      </c>
      <c r="F2053" s="249" t="s">
        <v>1043</v>
      </c>
      <c r="G2053" s="281" t="s">
        <v>813</v>
      </c>
      <c r="H2053" s="250">
        <v>143917.56000000003</v>
      </c>
      <c r="I2053" s="250"/>
      <c r="J2053" s="250">
        <v>150824.8138</v>
      </c>
      <c r="K2053" s="250"/>
      <c r="L2053" s="250">
        <v>95735.950000000012</v>
      </c>
      <c r="M2053" s="251">
        <f t="shared" si="93"/>
        <v>4.7994517138839593E-2</v>
      </c>
      <c r="N2053" s="251">
        <f t="shared" si="94"/>
        <v>0.36525066673080814</v>
      </c>
      <c r="O2053" s="250">
        <v>99747.450000000012</v>
      </c>
      <c r="P2053" s="251">
        <f t="shared" si="95"/>
        <v>4.1901709859253497E-2</v>
      </c>
      <c r="Q2053" s="251" t="s">
        <v>805</v>
      </c>
      <c r="R2053" s="258"/>
      <c r="S2053" s="258" t="s">
        <v>806</v>
      </c>
      <c r="T2053" s="258" t="s">
        <v>807</v>
      </c>
      <c r="U2053" s="282" t="s">
        <v>814</v>
      </c>
      <c r="V2053" s="285">
        <v>255</v>
      </c>
      <c r="W2053" s="286" t="s">
        <v>816</v>
      </c>
      <c r="X2053" s="286" t="s">
        <v>816</v>
      </c>
      <c r="Y2053" s="257"/>
    </row>
    <row r="2054" spans="1:25" ht="12.75" customHeight="1" x14ac:dyDescent="0.2">
      <c r="A2054" s="229" t="s">
        <v>705</v>
      </c>
      <c r="B2054" s="247"/>
      <c r="C2054" s="280">
        <v>2041</v>
      </c>
      <c r="D2054" s="249" t="s">
        <v>4895</v>
      </c>
      <c r="E2054" s="249" t="s">
        <v>4896</v>
      </c>
      <c r="F2054" s="249" t="s">
        <v>890</v>
      </c>
      <c r="G2054" s="281" t="s">
        <v>813</v>
      </c>
      <c r="H2054" s="250">
        <v>38238.03</v>
      </c>
      <c r="I2054" s="250"/>
      <c r="J2054" s="250">
        <v>36722.702900000004</v>
      </c>
      <c r="K2054" s="250"/>
      <c r="L2054" s="250">
        <v>61987.119999999995</v>
      </c>
      <c r="M2054" s="251">
        <f t="shared" si="93"/>
        <v>3.9628796253363338E-2</v>
      </c>
      <c r="N2054" s="251">
        <f t="shared" si="94"/>
        <v>0.68797814716410732</v>
      </c>
      <c r="O2054" s="250">
        <v>63886.639999999992</v>
      </c>
      <c r="P2054" s="251">
        <f t="shared" si="95"/>
        <v>3.0643785354118679E-2</v>
      </c>
      <c r="Q2054" s="251" t="s">
        <v>805</v>
      </c>
      <c r="R2054" s="258"/>
      <c r="S2054" s="258" t="s">
        <v>806</v>
      </c>
      <c r="T2054" s="258" t="s">
        <v>807</v>
      </c>
      <c r="U2054" s="282" t="s">
        <v>823</v>
      </c>
      <c r="V2054" s="285">
        <v>826</v>
      </c>
      <c r="W2054" s="286" t="s">
        <v>824</v>
      </c>
      <c r="X2054" s="286" t="s">
        <v>824</v>
      </c>
      <c r="Y2054" s="257"/>
    </row>
    <row r="2055" spans="1:25" ht="12.75" customHeight="1" x14ac:dyDescent="0.2">
      <c r="A2055" s="229" t="s">
        <v>705</v>
      </c>
      <c r="B2055" s="247"/>
      <c r="C2055" s="280">
        <v>2042</v>
      </c>
      <c r="D2055" s="249" t="s">
        <v>4897</v>
      </c>
      <c r="E2055" s="249" t="s">
        <v>4898</v>
      </c>
      <c r="F2055" s="249" t="s">
        <v>877</v>
      </c>
      <c r="G2055" s="281" t="s">
        <v>813</v>
      </c>
      <c r="H2055" s="250">
        <v>514404.64</v>
      </c>
      <c r="I2055" s="250"/>
      <c r="J2055" s="250">
        <v>492770.78289999993</v>
      </c>
      <c r="K2055" s="250"/>
      <c r="L2055" s="250">
        <v>514414.48</v>
      </c>
      <c r="M2055" s="251">
        <f t="shared" si="93"/>
        <v>4.20561080086682E-2</v>
      </c>
      <c r="N2055" s="251">
        <f t="shared" si="94"/>
        <v>4.3922443965985491E-2</v>
      </c>
      <c r="O2055" s="250">
        <v>529793.75</v>
      </c>
      <c r="P2055" s="251">
        <f t="shared" si="95"/>
        <v>2.9896650654157361E-2</v>
      </c>
      <c r="Q2055" s="251" t="s">
        <v>805</v>
      </c>
      <c r="R2055" s="258"/>
      <c r="S2055" s="258" t="s">
        <v>806</v>
      </c>
      <c r="T2055" s="299" t="s">
        <v>809</v>
      </c>
      <c r="U2055" s="282" t="s">
        <v>823</v>
      </c>
      <c r="V2055" s="285">
        <v>1418</v>
      </c>
      <c r="W2055" s="286" t="s">
        <v>874</v>
      </c>
      <c r="X2055" s="286" t="s">
        <v>816</v>
      </c>
      <c r="Y2055" s="257"/>
    </row>
    <row r="2056" spans="1:25" ht="12.75" customHeight="1" x14ac:dyDescent="0.2">
      <c r="A2056" s="229" t="s">
        <v>705</v>
      </c>
      <c r="B2056" s="247"/>
      <c r="C2056" s="280">
        <v>2043</v>
      </c>
      <c r="D2056" s="249" t="s">
        <v>4899</v>
      </c>
      <c r="E2056" s="249" t="s">
        <v>4900</v>
      </c>
      <c r="F2056" s="249" t="s">
        <v>877</v>
      </c>
      <c r="G2056" s="281" t="s">
        <v>813</v>
      </c>
      <c r="H2056" s="250">
        <v>20674.86</v>
      </c>
      <c r="I2056" s="250"/>
      <c r="J2056" s="250">
        <v>28887.1315</v>
      </c>
      <c r="K2056" s="250"/>
      <c r="L2056" s="250">
        <v>32223.22</v>
      </c>
      <c r="M2056" s="251">
        <f t="shared" si="93"/>
        <v>0.39721050106264316</v>
      </c>
      <c r="N2056" s="251">
        <f t="shared" si="94"/>
        <v>0.11548701192432352</v>
      </c>
      <c r="O2056" s="250">
        <v>33219.51</v>
      </c>
      <c r="P2056" s="251">
        <f t="shared" si="95"/>
        <v>3.0918387423727389E-2</v>
      </c>
      <c r="Q2056" s="251" t="s">
        <v>805</v>
      </c>
      <c r="R2056" s="258"/>
      <c r="S2056" s="258" t="s">
        <v>806</v>
      </c>
      <c r="T2056" s="258" t="s">
        <v>807</v>
      </c>
      <c r="U2056" s="282" t="s">
        <v>823</v>
      </c>
      <c r="V2056" s="285">
        <v>826</v>
      </c>
      <c r="W2056" s="286" t="s">
        <v>824</v>
      </c>
      <c r="X2056" s="286" t="s">
        <v>824</v>
      </c>
      <c r="Y2056" s="257"/>
    </row>
    <row r="2057" spans="1:25" ht="12.75" customHeight="1" x14ac:dyDescent="0.2">
      <c r="A2057" s="229" t="s">
        <v>705</v>
      </c>
      <c r="B2057" s="247"/>
      <c r="C2057" s="280">
        <v>2044</v>
      </c>
      <c r="D2057" s="249" t="s">
        <v>4901</v>
      </c>
      <c r="E2057" s="249" t="s">
        <v>4902</v>
      </c>
      <c r="F2057" s="249" t="s">
        <v>861</v>
      </c>
      <c r="G2057" s="297" t="s">
        <v>707</v>
      </c>
      <c r="H2057" s="250">
        <v>0</v>
      </c>
      <c r="I2057" s="250"/>
      <c r="J2057" s="250">
        <v>0</v>
      </c>
      <c r="K2057" s="250"/>
      <c r="L2057" s="250">
        <v>0</v>
      </c>
      <c r="M2057" s="251" t="str">
        <f t="shared" si="93"/>
        <v>NA</v>
      </c>
      <c r="N2057" s="251" t="str">
        <f t="shared" si="94"/>
        <v>NA</v>
      </c>
      <c r="O2057" s="250">
        <v>0</v>
      </c>
      <c r="P2057" s="251" t="str">
        <f t="shared" si="95"/>
        <v>NA</v>
      </c>
      <c r="Q2057" s="298" t="s">
        <v>848</v>
      </c>
      <c r="R2057" s="299" t="s">
        <v>849</v>
      </c>
      <c r="S2057" s="258" t="s">
        <v>925</v>
      </c>
      <c r="T2057" s="299" t="s">
        <v>809</v>
      </c>
      <c r="U2057" s="299" t="s">
        <v>832</v>
      </c>
      <c r="V2057" s="285">
        <v>1258</v>
      </c>
      <c r="W2057" s="286" t="s">
        <v>824</v>
      </c>
      <c r="X2057" s="286" t="s">
        <v>824</v>
      </c>
      <c r="Y2057" s="257"/>
    </row>
    <row r="2058" spans="1:25" ht="12.75" customHeight="1" x14ac:dyDescent="0.2">
      <c r="A2058" s="229" t="s">
        <v>705</v>
      </c>
      <c r="B2058" s="247"/>
      <c r="C2058" s="280">
        <v>2045</v>
      </c>
      <c r="D2058" s="249" t="s">
        <v>4903</v>
      </c>
      <c r="E2058" s="249" t="s">
        <v>4904</v>
      </c>
      <c r="F2058" s="249" t="s">
        <v>907</v>
      </c>
      <c r="G2058" s="281" t="s">
        <v>813</v>
      </c>
      <c r="H2058" s="250">
        <v>81614.25</v>
      </c>
      <c r="I2058" s="250"/>
      <c r="J2058" s="250">
        <v>98985.627500000002</v>
      </c>
      <c r="K2058" s="250"/>
      <c r="L2058" s="250">
        <v>115015.86</v>
      </c>
      <c r="M2058" s="251">
        <f t="shared" si="93"/>
        <v>0.21284735815130326</v>
      </c>
      <c r="N2058" s="251">
        <f t="shared" si="94"/>
        <v>0.16194505106309498</v>
      </c>
      <c r="O2058" s="250">
        <v>124699.87</v>
      </c>
      <c r="P2058" s="251">
        <f t="shared" si="95"/>
        <v>8.4197170720629266E-2</v>
      </c>
      <c r="Q2058" s="251" t="s">
        <v>805</v>
      </c>
      <c r="R2058" s="258"/>
      <c r="S2058" s="258" t="s">
        <v>806</v>
      </c>
      <c r="T2058" s="258" t="s">
        <v>807</v>
      </c>
      <c r="U2058" s="282" t="s">
        <v>823</v>
      </c>
      <c r="V2058" s="285">
        <v>824</v>
      </c>
      <c r="W2058" s="286" t="s">
        <v>824</v>
      </c>
      <c r="X2058" s="286" t="s">
        <v>824</v>
      </c>
      <c r="Y2058" s="257"/>
    </row>
    <row r="2059" spans="1:25" ht="12.75" customHeight="1" x14ac:dyDescent="0.2">
      <c r="A2059" s="229" t="s">
        <v>705</v>
      </c>
      <c r="B2059" s="247"/>
      <c r="C2059" s="280">
        <v>2046</v>
      </c>
      <c r="D2059" s="249" t="s">
        <v>4905</v>
      </c>
      <c r="E2059" s="249" t="s">
        <v>4906</v>
      </c>
      <c r="F2059" s="249" t="s">
        <v>937</v>
      </c>
      <c r="G2059" s="281" t="s">
        <v>813</v>
      </c>
      <c r="H2059" s="250">
        <v>631898.84000000008</v>
      </c>
      <c r="I2059" s="250"/>
      <c r="J2059" s="250">
        <v>386274.45500000002</v>
      </c>
      <c r="K2059" s="250"/>
      <c r="L2059" s="250">
        <v>403239.02999999997</v>
      </c>
      <c r="M2059" s="251">
        <f t="shared" si="93"/>
        <v>0.38870839674274449</v>
      </c>
      <c r="N2059" s="251">
        <f t="shared" si="94"/>
        <v>4.3918449124470196E-2</v>
      </c>
      <c r="O2059" s="250">
        <v>418702.65</v>
      </c>
      <c r="P2059" s="251">
        <f t="shared" si="95"/>
        <v>3.8348519983296393E-2</v>
      </c>
      <c r="Q2059" s="251" t="s">
        <v>805</v>
      </c>
      <c r="R2059" s="258"/>
      <c r="S2059" s="258" t="s">
        <v>806</v>
      </c>
      <c r="T2059" s="258" t="s">
        <v>807</v>
      </c>
      <c r="U2059" s="282" t="s">
        <v>823</v>
      </c>
      <c r="V2059" s="285">
        <v>824</v>
      </c>
      <c r="W2059" s="286" t="s">
        <v>874</v>
      </c>
      <c r="X2059" s="286" t="s">
        <v>816</v>
      </c>
      <c r="Y2059" s="257"/>
    </row>
    <row r="2060" spans="1:25" ht="12.75" customHeight="1" x14ac:dyDescent="0.2">
      <c r="A2060" s="229" t="s">
        <v>705</v>
      </c>
      <c r="B2060" s="247"/>
      <c r="C2060" s="280">
        <v>2047</v>
      </c>
      <c r="D2060" s="249" t="s">
        <v>4907</v>
      </c>
      <c r="E2060" s="249" t="s">
        <v>4908</v>
      </c>
      <c r="F2060" s="249" t="s">
        <v>803</v>
      </c>
      <c r="G2060" s="281" t="s">
        <v>804</v>
      </c>
      <c r="H2060" s="250">
        <v>21640.03</v>
      </c>
      <c r="I2060" s="250"/>
      <c r="J2060" s="250">
        <v>20729.926800000001</v>
      </c>
      <c r="K2060" s="250"/>
      <c r="L2060" s="250">
        <v>33544.160000000003</v>
      </c>
      <c r="M2060" s="251">
        <f t="shared" si="93"/>
        <v>4.2056466649999923E-2</v>
      </c>
      <c r="N2060" s="251">
        <f t="shared" si="94"/>
        <v>0.61815139646320416</v>
      </c>
      <c r="O2060" s="250">
        <v>34950.729999999996</v>
      </c>
      <c r="P2060" s="251">
        <f t="shared" si="95"/>
        <v>4.1931889187268138E-2</v>
      </c>
      <c r="Q2060" s="251" t="s">
        <v>805</v>
      </c>
      <c r="R2060" s="258"/>
      <c r="S2060" s="258" t="s">
        <v>806</v>
      </c>
      <c r="T2060" s="258" t="s">
        <v>807</v>
      </c>
      <c r="U2060" s="282" t="s">
        <v>808</v>
      </c>
      <c r="V2060" s="285">
        <v>114</v>
      </c>
      <c r="W2060" s="286" t="s">
        <v>816</v>
      </c>
      <c r="X2060" s="286" t="s">
        <v>816</v>
      </c>
      <c r="Y2060" s="257"/>
    </row>
    <row r="2061" spans="1:25" ht="12.75" customHeight="1" x14ac:dyDescent="0.2">
      <c r="A2061" s="229" t="s">
        <v>705</v>
      </c>
      <c r="B2061" s="247"/>
      <c r="C2061" s="280">
        <v>2048</v>
      </c>
      <c r="D2061" s="249" t="s">
        <v>4909</v>
      </c>
      <c r="E2061" s="249" t="s">
        <v>4910</v>
      </c>
      <c r="F2061" s="249" t="s">
        <v>937</v>
      </c>
      <c r="G2061" s="281"/>
      <c r="H2061" s="250">
        <v>0</v>
      </c>
      <c r="I2061" s="250"/>
      <c r="J2061" s="250">
        <v>0</v>
      </c>
      <c r="K2061" s="250"/>
      <c r="L2061" s="250">
        <v>0</v>
      </c>
      <c r="M2061" s="251" t="str">
        <f t="shared" si="93"/>
        <v>NA</v>
      </c>
      <c r="N2061" s="251" t="str">
        <f t="shared" si="94"/>
        <v>NA</v>
      </c>
      <c r="O2061" s="250">
        <v>0</v>
      </c>
      <c r="P2061" s="251" t="str">
        <f t="shared" si="95"/>
        <v>NA</v>
      </c>
      <c r="Q2061" s="251" t="s">
        <v>707</v>
      </c>
      <c r="R2061" s="258"/>
      <c r="S2061" s="299" t="s">
        <v>809</v>
      </c>
      <c r="T2061" s="299" t="s">
        <v>809</v>
      </c>
      <c r="U2061" s="299" t="s">
        <v>832</v>
      </c>
      <c r="V2061" s="283" t="s">
        <v>809</v>
      </c>
      <c r="W2061" s="284" t="s">
        <v>809</v>
      </c>
      <c r="X2061" s="284" t="s">
        <v>809</v>
      </c>
      <c r="Y2061" s="257"/>
    </row>
    <row r="2062" spans="1:25" ht="12.75" customHeight="1" x14ac:dyDescent="0.2">
      <c r="A2062" s="229" t="s">
        <v>705</v>
      </c>
      <c r="B2062" s="247"/>
      <c r="C2062" s="280">
        <v>2049</v>
      </c>
      <c r="D2062" s="249" t="s">
        <v>4911</v>
      </c>
      <c r="E2062" s="249" t="s">
        <v>4910</v>
      </c>
      <c r="F2062" s="249" t="s">
        <v>852</v>
      </c>
      <c r="G2062" s="297" t="s">
        <v>707</v>
      </c>
      <c r="H2062" s="250">
        <v>0</v>
      </c>
      <c r="I2062" s="250"/>
      <c r="J2062" s="250">
        <v>0</v>
      </c>
      <c r="K2062" s="250"/>
      <c r="L2062" s="250">
        <v>0</v>
      </c>
      <c r="M2062" s="251" t="str">
        <f t="shared" ref="M2062:M2125" si="96">IF(H2062&gt;0,ABS((J2062-H2062)/H2062),"NA")</f>
        <v>NA</v>
      </c>
      <c r="N2062" s="251" t="str">
        <f t="shared" ref="N2062:N2125" si="97">IF(J2062&gt;0,ABS((L2062-J2062)/J2062),"NA")</f>
        <v>NA</v>
      </c>
      <c r="O2062" s="250">
        <v>0</v>
      </c>
      <c r="P2062" s="251" t="str">
        <f t="shared" ref="P2062:P2125" si="98">IF(L2062&gt;0,ABS((O2062-L2062)/L2062),"NA")</f>
        <v>NA</v>
      </c>
      <c r="Q2062" s="298" t="s">
        <v>848</v>
      </c>
      <c r="R2062" s="299" t="s">
        <v>849</v>
      </c>
      <c r="S2062" s="299" t="s">
        <v>832</v>
      </c>
      <c r="T2062" s="299" t="s">
        <v>832</v>
      </c>
      <c r="U2062" s="299" t="s">
        <v>832</v>
      </c>
      <c r="V2062" s="283" t="s">
        <v>809</v>
      </c>
      <c r="W2062" s="284" t="s">
        <v>809</v>
      </c>
      <c r="X2062" s="284" t="s">
        <v>809</v>
      </c>
      <c r="Y2062" s="257"/>
    </row>
    <row r="2063" spans="1:25" ht="12.75" customHeight="1" x14ac:dyDescent="0.2">
      <c r="A2063" s="229" t="s">
        <v>705</v>
      </c>
      <c r="B2063" s="247"/>
      <c r="C2063" s="280">
        <v>2050</v>
      </c>
      <c r="D2063" s="249" t="s">
        <v>4912</v>
      </c>
      <c r="E2063" s="249" t="s">
        <v>4913</v>
      </c>
      <c r="F2063" s="249" t="s">
        <v>877</v>
      </c>
      <c r="G2063" s="281" t="s">
        <v>813</v>
      </c>
      <c r="H2063" s="250">
        <v>27723.9</v>
      </c>
      <c r="I2063" s="250"/>
      <c r="J2063" s="250">
        <v>26557.9277</v>
      </c>
      <c r="K2063" s="250"/>
      <c r="L2063" s="250">
        <v>11470.11</v>
      </c>
      <c r="M2063" s="251">
        <f t="shared" si="96"/>
        <v>4.2056575734294284E-2</v>
      </c>
      <c r="N2063" s="251">
        <f t="shared" si="97"/>
        <v>0.56810975127400465</v>
      </c>
      <c r="O2063" s="250">
        <v>11633.16</v>
      </c>
      <c r="P2063" s="251">
        <f t="shared" si="98"/>
        <v>1.4215208049443227E-2</v>
      </c>
      <c r="Q2063" s="251" t="s">
        <v>805</v>
      </c>
      <c r="R2063" s="258"/>
      <c r="S2063" s="258" t="s">
        <v>806</v>
      </c>
      <c r="T2063" s="258" t="s">
        <v>807</v>
      </c>
      <c r="U2063" s="282" t="s">
        <v>814</v>
      </c>
      <c r="V2063" s="285">
        <v>513</v>
      </c>
      <c r="W2063" s="286" t="s">
        <v>824</v>
      </c>
      <c r="X2063" s="286" t="s">
        <v>824</v>
      </c>
      <c r="Y2063" s="257"/>
    </row>
    <row r="2064" spans="1:25" ht="12.75" customHeight="1" x14ac:dyDescent="0.2">
      <c r="A2064" s="229" t="s">
        <v>705</v>
      </c>
      <c r="B2064" s="247"/>
      <c r="C2064" s="280">
        <v>2051</v>
      </c>
      <c r="D2064" s="249" t="s">
        <v>4914</v>
      </c>
      <c r="E2064" s="249" t="s">
        <v>4915</v>
      </c>
      <c r="F2064" s="249" t="s">
        <v>861</v>
      </c>
      <c r="G2064" s="297" t="s">
        <v>707</v>
      </c>
      <c r="H2064" s="250">
        <v>0</v>
      </c>
      <c r="I2064" s="250"/>
      <c r="J2064" s="250">
        <v>0</v>
      </c>
      <c r="K2064" s="250"/>
      <c r="L2064" s="250">
        <v>0</v>
      </c>
      <c r="M2064" s="251" t="str">
        <f t="shared" si="96"/>
        <v>NA</v>
      </c>
      <c r="N2064" s="251" t="str">
        <f t="shared" si="97"/>
        <v>NA</v>
      </c>
      <c r="O2064" s="250">
        <v>0</v>
      </c>
      <c r="P2064" s="251" t="str">
        <f t="shared" si="98"/>
        <v>NA</v>
      </c>
      <c r="Q2064" s="298" t="s">
        <v>848</v>
      </c>
      <c r="R2064" s="299" t="s">
        <v>849</v>
      </c>
      <c r="S2064" s="258" t="s">
        <v>806</v>
      </c>
      <c r="T2064" s="299" t="s">
        <v>809</v>
      </c>
      <c r="U2064" s="299" t="s">
        <v>832</v>
      </c>
      <c r="V2064" s="299" t="s">
        <v>832</v>
      </c>
      <c r="W2064" s="299" t="s">
        <v>832</v>
      </c>
      <c r="X2064" s="299" t="s">
        <v>832</v>
      </c>
      <c r="Y2064" s="257"/>
    </row>
    <row r="2065" spans="1:25" ht="12.75" customHeight="1" x14ac:dyDescent="0.2">
      <c r="A2065" s="229" t="s">
        <v>705</v>
      </c>
      <c r="B2065" s="247"/>
      <c r="C2065" s="280">
        <v>2052</v>
      </c>
      <c r="D2065" s="249" t="s">
        <v>4916</v>
      </c>
      <c r="E2065" s="249" t="s">
        <v>4917</v>
      </c>
      <c r="F2065" s="249" t="s">
        <v>1302</v>
      </c>
      <c r="G2065" s="281" t="s">
        <v>813</v>
      </c>
      <c r="H2065" s="250">
        <v>45894.119999999995</v>
      </c>
      <c r="I2065" s="250"/>
      <c r="J2065" s="250">
        <v>43963.985500000003</v>
      </c>
      <c r="K2065" s="250"/>
      <c r="L2065" s="250">
        <v>46115.48</v>
      </c>
      <c r="M2065" s="251">
        <f t="shared" si="96"/>
        <v>4.2056248164252699E-2</v>
      </c>
      <c r="N2065" s="251">
        <f t="shared" si="97"/>
        <v>4.8937658302157357E-2</v>
      </c>
      <c r="O2065" s="250">
        <v>49496.47</v>
      </c>
      <c r="P2065" s="251">
        <f t="shared" si="98"/>
        <v>7.3315728254373533E-2</v>
      </c>
      <c r="Q2065" s="251" t="s">
        <v>805</v>
      </c>
      <c r="R2065" s="258"/>
      <c r="S2065" s="258" t="s">
        <v>806</v>
      </c>
      <c r="T2065" s="258" t="s">
        <v>807</v>
      </c>
      <c r="U2065" s="282" t="s">
        <v>814</v>
      </c>
      <c r="V2065" s="283" t="s">
        <v>809</v>
      </c>
      <c r="W2065" s="284" t="s">
        <v>809</v>
      </c>
      <c r="X2065" s="284" t="s">
        <v>809</v>
      </c>
      <c r="Y2065" s="257"/>
    </row>
    <row r="2066" spans="1:25" ht="12.75" customHeight="1" x14ac:dyDescent="0.2">
      <c r="A2066" s="229" t="s">
        <v>705</v>
      </c>
      <c r="B2066" s="247"/>
      <c r="C2066" s="280">
        <v>2053</v>
      </c>
      <c r="D2066" s="249" t="s">
        <v>4918</v>
      </c>
      <c r="E2066" s="249" t="s">
        <v>4919</v>
      </c>
      <c r="F2066" s="249" t="s">
        <v>830</v>
      </c>
      <c r="G2066" s="297" t="s">
        <v>707</v>
      </c>
      <c r="H2066" s="250">
        <v>0</v>
      </c>
      <c r="I2066" s="250"/>
      <c r="J2066" s="250">
        <v>0</v>
      </c>
      <c r="K2066" s="250"/>
      <c r="L2066" s="250">
        <v>0</v>
      </c>
      <c r="M2066" s="251" t="str">
        <f t="shared" si="96"/>
        <v>NA</v>
      </c>
      <c r="N2066" s="251" t="str">
        <f t="shared" si="97"/>
        <v>NA</v>
      </c>
      <c r="O2066" s="250">
        <v>0</v>
      </c>
      <c r="P2066" s="251" t="str">
        <f t="shared" si="98"/>
        <v>NA</v>
      </c>
      <c r="Q2066" s="298" t="s">
        <v>848</v>
      </c>
      <c r="R2066" s="299" t="s">
        <v>849</v>
      </c>
      <c r="S2066" s="258" t="s">
        <v>806</v>
      </c>
      <c r="T2066" s="299" t="s">
        <v>809</v>
      </c>
      <c r="U2066" s="299" t="s">
        <v>832</v>
      </c>
      <c r="V2066" s="299" t="s">
        <v>832</v>
      </c>
      <c r="W2066" s="299" t="s">
        <v>832</v>
      </c>
      <c r="X2066" s="299" t="s">
        <v>832</v>
      </c>
      <c r="Y2066" s="257"/>
    </row>
    <row r="2067" spans="1:25" ht="12.75" customHeight="1" x14ac:dyDescent="0.2">
      <c r="A2067" s="229" t="s">
        <v>705</v>
      </c>
      <c r="B2067" s="247"/>
      <c r="C2067" s="280">
        <v>2054</v>
      </c>
      <c r="D2067" s="249" t="s">
        <v>4920</v>
      </c>
      <c r="E2067" s="249" t="s">
        <v>4921</v>
      </c>
      <c r="F2067" s="249" t="s">
        <v>940</v>
      </c>
      <c r="G2067" s="281" t="s">
        <v>804</v>
      </c>
      <c r="H2067" s="250">
        <v>14209.57</v>
      </c>
      <c r="I2067" s="250"/>
      <c r="J2067" s="250">
        <v>13611.9673</v>
      </c>
      <c r="K2067" s="250"/>
      <c r="L2067" s="250">
        <v>12582.630000000001</v>
      </c>
      <c r="M2067" s="251">
        <f t="shared" si="96"/>
        <v>4.2056353570164295E-2</v>
      </c>
      <c r="N2067" s="251">
        <f t="shared" si="97"/>
        <v>7.5620024447164161E-2</v>
      </c>
      <c r="O2067" s="250">
        <v>13505.130000000001</v>
      </c>
      <c r="P2067" s="251">
        <f t="shared" si="98"/>
        <v>7.3315356169576629E-2</v>
      </c>
      <c r="Q2067" s="251" t="s">
        <v>805</v>
      </c>
      <c r="R2067" s="258"/>
      <c r="S2067" s="258" t="s">
        <v>806</v>
      </c>
      <c r="T2067" s="258" t="s">
        <v>807</v>
      </c>
      <c r="U2067" s="282" t="s">
        <v>808</v>
      </c>
      <c r="V2067" s="283" t="s">
        <v>809</v>
      </c>
      <c r="W2067" s="284" t="s">
        <v>809</v>
      </c>
      <c r="X2067" s="284" t="s">
        <v>809</v>
      </c>
      <c r="Y2067" s="257"/>
    </row>
    <row r="2068" spans="1:25" ht="12.75" customHeight="1" x14ac:dyDescent="0.2">
      <c r="A2068" s="229" t="s">
        <v>705</v>
      </c>
      <c r="B2068" s="247"/>
      <c r="C2068" s="280">
        <v>2055</v>
      </c>
      <c r="D2068" s="249" t="s">
        <v>4922</v>
      </c>
      <c r="E2068" s="249" t="s">
        <v>4923</v>
      </c>
      <c r="F2068" s="249" t="s">
        <v>877</v>
      </c>
      <c r="G2068" s="281"/>
      <c r="H2068" s="250">
        <v>13068.19</v>
      </c>
      <c r="I2068" s="250"/>
      <c r="J2068" s="250">
        <v>12518.598</v>
      </c>
      <c r="K2068" s="250"/>
      <c r="L2068" s="250">
        <v>8995.5</v>
      </c>
      <c r="M2068" s="251">
        <f t="shared" si="96"/>
        <v>4.2055709321642903E-2</v>
      </c>
      <c r="N2068" s="251">
        <f t="shared" si="97"/>
        <v>0.28142911850033048</v>
      </c>
      <c r="O2068" s="250">
        <v>9536.1099999999988</v>
      </c>
      <c r="P2068" s="251">
        <f t="shared" si="98"/>
        <v>6.00978266911232E-2</v>
      </c>
      <c r="Q2068" s="251" t="s">
        <v>805</v>
      </c>
      <c r="R2068" s="258"/>
      <c r="S2068" s="258" t="s">
        <v>806</v>
      </c>
      <c r="T2068" s="258" t="s">
        <v>807</v>
      </c>
      <c r="U2068" s="282" t="s">
        <v>932</v>
      </c>
      <c r="V2068" s="285">
        <v>2053</v>
      </c>
      <c r="W2068" s="286" t="s">
        <v>815</v>
      </c>
      <c r="X2068" s="286" t="s">
        <v>816</v>
      </c>
      <c r="Y2068" s="257"/>
    </row>
    <row r="2069" spans="1:25" ht="12.75" customHeight="1" x14ac:dyDescent="0.2">
      <c r="A2069" s="229" t="s">
        <v>705</v>
      </c>
      <c r="B2069" s="247"/>
      <c r="C2069" s="280">
        <v>2056</v>
      </c>
      <c r="D2069" s="249" t="s">
        <v>4924</v>
      </c>
      <c r="E2069" s="249" t="s">
        <v>4925</v>
      </c>
      <c r="F2069" s="249" t="s">
        <v>877</v>
      </c>
      <c r="G2069" s="281"/>
      <c r="H2069" s="250">
        <v>1250812.06</v>
      </c>
      <c r="I2069" s="250"/>
      <c r="J2069" s="250">
        <v>1008370.3445000002</v>
      </c>
      <c r="K2069" s="250"/>
      <c r="L2069" s="250">
        <v>953677.96999999962</v>
      </c>
      <c r="M2069" s="251">
        <f t="shared" si="96"/>
        <v>0.1938274527829543</v>
      </c>
      <c r="N2069" s="251">
        <f t="shared" si="97"/>
        <v>5.4238380569511684E-2</v>
      </c>
      <c r="O2069" s="250">
        <v>1023110.8100000002</v>
      </c>
      <c r="P2069" s="251">
        <f t="shared" si="98"/>
        <v>7.2805330713469854E-2</v>
      </c>
      <c r="Q2069" s="251" t="s">
        <v>805</v>
      </c>
      <c r="R2069" s="258"/>
      <c r="S2069" s="258" t="s">
        <v>1358</v>
      </c>
      <c r="T2069" s="258" t="s">
        <v>1359</v>
      </c>
      <c r="U2069" s="282" t="s">
        <v>956</v>
      </c>
      <c r="V2069" s="285">
        <v>10738</v>
      </c>
      <c r="W2069" s="286" t="s">
        <v>816</v>
      </c>
      <c r="X2069" s="286" t="s">
        <v>824</v>
      </c>
      <c r="Y2069" s="257"/>
    </row>
    <row r="2070" spans="1:25" ht="12.75" customHeight="1" x14ac:dyDescent="0.2">
      <c r="A2070" s="229" t="s">
        <v>705</v>
      </c>
      <c r="B2070" s="247"/>
      <c r="C2070" s="280">
        <v>2057</v>
      </c>
      <c r="D2070" s="249" t="s">
        <v>4926</v>
      </c>
      <c r="E2070" s="249" t="s">
        <v>4927</v>
      </c>
      <c r="F2070" s="249" t="s">
        <v>822</v>
      </c>
      <c r="G2070" s="281" t="s">
        <v>813</v>
      </c>
      <c r="H2070" s="250">
        <v>134049.79</v>
      </c>
      <c r="I2070" s="250"/>
      <c r="J2070" s="250">
        <v>155291.92070000002</v>
      </c>
      <c r="K2070" s="250"/>
      <c r="L2070" s="250">
        <v>184579.59999999998</v>
      </c>
      <c r="M2070" s="251">
        <f t="shared" si="96"/>
        <v>0.15846448323417744</v>
      </c>
      <c r="N2070" s="251">
        <f t="shared" si="97"/>
        <v>0.18859757267462246</v>
      </c>
      <c r="O2070" s="250">
        <v>196871.01</v>
      </c>
      <c r="P2070" s="251">
        <f t="shared" si="98"/>
        <v>6.6591378462192111E-2</v>
      </c>
      <c r="Q2070" s="251" t="s">
        <v>805</v>
      </c>
      <c r="R2070" s="258"/>
      <c r="S2070" s="258" t="s">
        <v>806</v>
      </c>
      <c r="T2070" s="258" t="s">
        <v>807</v>
      </c>
      <c r="U2070" s="282" t="s">
        <v>823</v>
      </c>
      <c r="V2070" s="285">
        <v>824</v>
      </c>
      <c r="W2070" s="286" t="s">
        <v>824</v>
      </c>
      <c r="X2070" s="286" t="s">
        <v>824</v>
      </c>
      <c r="Y2070" s="257"/>
    </row>
    <row r="2071" spans="1:25" ht="12.75" customHeight="1" x14ac:dyDescent="0.2">
      <c r="A2071" s="229" t="s">
        <v>705</v>
      </c>
      <c r="B2071" s="247"/>
      <c r="C2071" s="280">
        <v>2058</v>
      </c>
      <c r="D2071" s="249" t="s">
        <v>4928</v>
      </c>
      <c r="E2071" s="249" t="s">
        <v>4929</v>
      </c>
      <c r="F2071" s="249" t="s">
        <v>890</v>
      </c>
      <c r="G2071" s="281" t="s">
        <v>813</v>
      </c>
      <c r="H2071" s="250">
        <v>43507.139999999992</v>
      </c>
      <c r="I2071" s="250"/>
      <c r="J2071" s="250">
        <v>41677.382700000002</v>
      </c>
      <c r="K2071" s="250"/>
      <c r="L2071" s="250">
        <v>73182</v>
      </c>
      <c r="M2071" s="251">
        <f t="shared" si="96"/>
        <v>4.2056483142766693E-2</v>
      </c>
      <c r="N2071" s="251">
        <f t="shared" si="97"/>
        <v>0.75591640499056567</v>
      </c>
      <c r="O2071" s="250">
        <v>89694.94</v>
      </c>
      <c r="P2071" s="251">
        <f t="shared" si="98"/>
        <v>0.22564209778360803</v>
      </c>
      <c r="Q2071" s="251" t="s">
        <v>805</v>
      </c>
      <c r="R2071" s="258"/>
      <c r="S2071" s="258" t="s">
        <v>806</v>
      </c>
      <c r="T2071" s="258" t="s">
        <v>807</v>
      </c>
      <c r="U2071" s="282" t="s">
        <v>823</v>
      </c>
      <c r="V2071" s="285">
        <v>824</v>
      </c>
      <c r="W2071" s="286" t="s">
        <v>815</v>
      </c>
      <c r="X2071" s="286" t="s">
        <v>816</v>
      </c>
      <c r="Y2071" s="257"/>
    </row>
    <row r="2072" spans="1:25" ht="12.75" customHeight="1" x14ac:dyDescent="0.2">
      <c r="A2072" s="229" t="s">
        <v>705</v>
      </c>
      <c r="B2072" s="247"/>
      <c r="C2072" s="280">
        <v>2059</v>
      </c>
      <c r="D2072" s="249" t="s">
        <v>4930</v>
      </c>
      <c r="E2072" s="249" t="s">
        <v>4931</v>
      </c>
      <c r="F2072" s="249" t="s">
        <v>886</v>
      </c>
      <c r="G2072" s="281" t="s">
        <v>813</v>
      </c>
      <c r="H2072" s="250">
        <v>13658.21</v>
      </c>
      <c r="I2072" s="250"/>
      <c r="J2072" s="250">
        <v>13083.813599999999</v>
      </c>
      <c r="K2072" s="250"/>
      <c r="L2072" s="250">
        <v>21100.77</v>
      </c>
      <c r="M2072" s="251">
        <f t="shared" si="96"/>
        <v>4.2055027708608937E-2</v>
      </c>
      <c r="N2072" s="251">
        <f t="shared" si="97"/>
        <v>0.61273850614930814</v>
      </c>
      <c r="O2072" s="250">
        <v>21753.19</v>
      </c>
      <c r="P2072" s="251">
        <f t="shared" si="98"/>
        <v>3.0919250814069734E-2</v>
      </c>
      <c r="Q2072" s="251" t="s">
        <v>805</v>
      </c>
      <c r="R2072" s="258"/>
      <c r="S2072" s="258" t="s">
        <v>806</v>
      </c>
      <c r="T2072" s="258" t="s">
        <v>807</v>
      </c>
      <c r="U2072" s="282" t="s">
        <v>814</v>
      </c>
      <c r="V2072" s="285">
        <v>48</v>
      </c>
      <c r="W2072" s="286" t="s">
        <v>824</v>
      </c>
      <c r="X2072" s="286" t="s">
        <v>824</v>
      </c>
      <c r="Y2072" s="257"/>
    </row>
    <row r="2073" spans="1:25" ht="12.75" customHeight="1" x14ac:dyDescent="0.2">
      <c r="A2073" s="229" t="s">
        <v>705</v>
      </c>
      <c r="B2073" s="247"/>
      <c r="C2073" s="280">
        <v>2060</v>
      </c>
      <c r="D2073" s="296" t="s">
        <v>4932</v>
      </c>
      <c r="E2073" s="296" t="s">
        <v>4933</v>
      </c>
      <c r="F2073" s="296" t="s">
        <v>2127</v>
      </c>
      <c r="G2073" s="297" t="s">
        <v>707</v>
      </c>
      <c r="H2073" s="250">
        <v>0</v>
      </c>
      <c r="I2073" s="250"/>
      <c r="J2073" s="250">
        <v>0</v>
      </c>
      <c r="K2073" s="250"/>
      <c r="L2073" s="250">
        <v>0</v>
      </c>
      <c r="M2073" s="251" t="str">
        <f t="shared" si="96"/>
        <v>NA</v>
      </c>
      <c r="N2073" s="251" t="str">
        <f t="shared" si="97"/>
        <v>NA</v>
      </c>
      <c r="O2073" s="250">
        <v>0</v>
      </c>
      <c r="P2073" s="251" t="str">
        <f t="shared" si="98"/>
        <v>NA</v>
      </c>
      <c r="Q2073" s="298" t="s">
        <v>848</v>
      </c>
      <c r="R2073" s="299" t="s">
        <v>849</v>
      </c>
      <c r="S2073" s="299" t="s">
        <v>832</v>
      </c>
      <c r="T2073" s="299" t="s">
        <v>832</v>
      </c>
      <c r="U2073" s="299" t="s">
        <v>832</v>
      </c>
      <c r="V2073" s="283" t="s">
        <v>809</v>
      </c>
      <c r="W2073" s="284" t="s">
        <v>809</v>
      </c>
      <c r="X2073" s="284" t="s">
        <v>809</v>
      </c>
      <c r="Y2073" s="257"/>
    </row>
    <row r="2074" spans="1:25" ht="12.75" customHeight="1" x14ac:dyDescent="0.2">
      <c r="A2074" s="229" t="s">
        <v>705</v>
      </c>
      <c r="B2074" s="247"/>
      <c r="C2074" s="280">
        <v>2061</v>
      </c>
      <c r="D2074" s="249" t="s">
        <v>4934</v>
      </c>
      <c r="E2074" s="249" t="s">
        <v>4935</v>
      </c>
      <c r="F2074" s="249" t="s">
        <v>877</v>
      </c>
      <c r="G2074" s="281" t="s">
        <v>813</v>
      </c>
      <c r="H2074" s="250">
        <v>139228.16999999998</v>
      </c>
      <c r="I2074" s="250"/>
      <c r="J2074" s="250">
        <v>133372.76449999999</v>
      </c>
      <c r="K2074" s="250"/>
      <c r="L2074" s="250">
        <v>139229.49</v>
      </c>
      <c r="M2074" s="251">
        <f t="shared" si="96"/>
        <v>4.2056183744999261E-2</v>
      </c>
      <c r="N2074" s="251">
        <f t="shared" si="97"/>
        <v>4.3912454855054017E-2</v>
      </c>
      <c r="O2074" s="250">
        <v>145851.16999999998</v>
      </c>
      <c r="P2074" s="251">
        <f t="shared" si="98"/>
        <v>4.7559464593312763E-2</v>
      </c>
      <c r="Q2074" s="251" t="s">
        <v>805</v>
      </c>
      <c r="R2074" s="258"/>
      <c r="S2074" s="258" t="s">
        <v>806</v>
      </c>
      <c r="T2074" s="258" t="s">
        <v>807</v>
      </c>
      <c r="U2074" s="282" t="s">
        <v>823</v>
      </c>
      <c r="V2074" s="285">
        <v>824</v>
      </c>
      <c r="W2074" s="286" t="s">
        <v>815</v>
      </c>
      <c r="X2074" s="286" t="s">
        <v>816</v>
      </c>
      <c r="Y2074" s="257"/>
    </row>
    <row r="2075" spans="1:25" ht="12.75" customHeight="1" x14ac:dyDescent="0.2">
      <c r="A2075" s="229" t="s">
        <v>705</v>
      </c>
      <c r="B2075" s="247"/>
      <c r="C2075" s="280">
        <v>2062</v>
      </c>
      <c r="D2075" s="249" t="s">
        <v>4936</v>
      </c>
      <c r="E2075" s="249" t="s">
        <v>4937</v>
      </c>
      <c r="F2075" s="249" t="s">
        <v>931</v>
      </c>
      <c r="G2075" s="281" t="s">
        <v>813</v>
      </c>
      <c r="H2075" s="250">
        <v>73957.850000000006</v>
      </c>
      <c r="I2075" s="250"/>
      <c r="J2075" s="250">
        <v>70847.4712</v>
      </c>
      <c r="K2075" s="250"/>
      <c r="L2075" s="250">
        <v>73958.16</v>
      </c>
      <c r="M2075" s="251">
        <f t="shared" si="96"/>
        <v>4.205610087367339E-2</v>
      </c>
      <c r="N2075" s="251">
        <f t="shared" si="97"/>
        <v>4.3906843071626858E-2</v>
      </c>
      <c r="O2075" s="250">
        <v>82882.559999999998</v>
      </c>
      <c r="P2075" s="251">
        <f t="shared" si="98"/>
        <v>0.12066822646750533</v>
      </c>
      <c r="Q2075" s="251" t="s">
        <v>805</v>
      </c>
      <c r="R2075" s="258"/>
      <c r="S2075" s="258" t="s">
        <v>806</v>
      </c>
      <c r="T2075" s="299" t="s">
        <v>809</v>
      </c>
      <c r="U2075" s="282" t="s">
        <v>823</v>
      </c>
      <c r="V2075" s="285">
        <v>824</v>
      </c>
      <c r="W2075" s="286" t="s">
        <v>815</v>
      </c>
      <c r="X2075" s="286" t="s">
        <v>824</v>
      </c>
      <c r="Y2075" s="257"/>
    </row>
    <row r="2076" spans="1:25" ht="12.75" customHeight="1" x14ac:dyDescent="0.2">
      <c r="A2076" s="229" t="s">
        <v>705</v>
      </c>
      <c r="B2076" s="247"/>
      <c r="C2076" s="280">
        <v>2063</v>
      </c>
      <c r="D2076" s="249" t="s">
        <v>4938</v>
      </c>
      <c r="E2076" s="249" t="s">
        <v>4939</v>
      </c>
      <c r="F2076" s="249" t="s">
        <v>803</v>
      </c>
      <c r="G2076" s="281" t="s">
        <v>804</v>
      </c>
      <c r="H2076" s="250">
        <v>18422.27</v>
      </c>
      <c r="I2076" s="250"/>
      <c r="J2076" s="250">
        <v>17647.511599999998</v>
      </c>
      <c r="K2076" s="250"/>
      <c r="L2076" s="250">
        <v>18422.47</v>
      </c>
      <c r="M2076" s="251">
        <f t="shared" si="96"/>
        <v>4.2055533872861622E-2</v>
      </c>
      <c r="N2076" s="251">
        <f t="shared" si="97"/>
        <v>4.3913182638168846E-2</v>
      </c>
      <c r="O2076" s="250">
        <v>19254.440000000002</v>
      </c>
      <c r="P2076" s="251">
        <f t="shared" si="98"/>
        <v>4.5160610927850668E-2</v>
      </c>
      <c r="Q2076" s="251" t="s">
        <v>805</v>
      </c>
      <c r="R2076" s="258"/>
      <c r="S2076" s="258" t="s">
        <v>806</v>
      </c>
      <c r="T2076" s="299" t="s">
        <v>809</v>
      </c>
      <c r="U2076" s="282" t="s">
        <v>808</v>
      </c>
      <c r="V2076" s="285">
        <v>98</v>
      </c>
      <c r="W2076" s="286" t="s">
        <v>815</v>
      </c>
      <c r="X2076" s="286" t="s">
        <v>816</v>
      </c>
      <c r="Y2076" s="257"/>
    </row>
    <row r="2077" spans="1:25" ht="12.75" customHeight="1" x14ac:dyDescent="0.2">
      <c r="A2077" s="229" t="s">
        <v>705</v>
      </c>
      <c r="B2077" s="247"/>
      <c r="C2077" s="280">
        <v>2064</v>
      </c>
      <c r="D2077" s="249" t="s">
        <v>4940</v>
      </c>
      <c r="E2077" s="249" t="s">
        <v>4941</v>
      </c>
      <c r="F2077" s="249" t="s">
        <v>1184</v>
      </c>
      <c r="G2077" s="281" t="s">
        <v>813</v>
      </c>
      <c r="H2077" s="250">
        <v>18491.169999999998</v>
      </c>
      <c r="I2077" s="250"/>
      <c r="J2077" s="250">
        <v>17713.501199999999</v>
      </c>
      <c r="K2077" s="250"/>
      <c r="L2077" s="250">
        <v>26925.280000000002</v>
      </c>
      <c r="M2077" s="251">
        <f t="shared" si="96"/>
        <v>4.2056224673722623E-2</v>
      </c>
      <c r="N2077" s="251">
        <f t="shared" si="97"/>
        <v>0.52004280215364784</v>
      </c>
      <c r="O2077" s="250">
        <v>28187.839999999997</v>
      </c>
      <c r="P2077" s="251">
        <f t="shared" si="98"/>
        <v>4.6891248670394285E-2</v>
      </c>
      <c r="Q2077" s="251" t="s">
        <v>805</v>
      </c>
      <c r="R2077" s="258"/>
      <c r="S2077" s="258" t="s">
        <v>806</v>
      </c>
      <c r="T2077" s="258" t="s">
        <v>807</v>
      </c>
      <c r="U2077" s="282" t="s">
        <v>814</v>
      </c>
      <c r="V2077" s="285">
        <v>81</v>
      </c>
      <c r="W2077" s="286" t="s">
        <v>815</v>
      </c>
      <c r="X2077" s="286" t="s">
        <v>816</v>
      </c>
      <c r="Y2077" s="257"/>
    </row>
    <row r="2078" spans="1:25" ht="12.75" customHeight="1" x14ac:dyDescent="0.2">
      <c r="A2078" s="229" t="s">
        <v>705</v>
      </c>
      <c r="B2078" s="247"/>
      <c r="C2078" s="280">
        <v>2065</v>
      </c>
      <c r="D2078" s="249" t="s">
        <v>4942</v>
      </c>
      <c r="E2078" s="249" t="s">
        <v>4943</v>
      </c>
      <c r="F2078" s="249" t="s">
        <v>852</v>
      </c>
      <c r="G2078" s="297" t="s">
        <v>707</v>
      </c>
      <c r="H2078" s="250">
        <v>0</v>
      </c>
      <c r="I2078" s="250"/>
      <c r="J2078" s="250">
        <v>0</v>
      </c>
      <c r="K2078" s="250"/>
      <c r="L2078" s="250">
        <v>0</v>
      </c>
      <c r="M2078" s="251" t="str">
        <f t="shared" si="96"/>
        <v>NA</v>
      </c>
      <c r="N2078" s="251" t="str">
        <f t="shared" si="97"/>
        <v>NA</v>
      </c>
      <c r="O2078" s="250">
        <v>0</v>
      </c>
      <c r="P2078" s="251" t="str">
        <f t="shared" si="98"/>
        <v>NA</v>
      </c>
      <c r="Q2078" s="298" t="s">
        <v>848</v>
      </c>
      <c r="R2078" s="299" t="s">
        <v>849</v>
      </c>
      <c r="S2078" s="299" t="s">
        <v>832</v>
      </c>
      <c r="T2078" s="299" t="s">
        <v>832</v>
      </c>
      <c r="U2078" s="299" t="s">
        <v>832</v>
      </c>
      <c r="V2078" s="299" t="s">
        <v>832</v>
      </c>
      <c r="W2078" s="299" t="s">
        <v>832</v>
      </c>
      <c r="X2078" s="299" t="s">
        <v>832</v>
      </c>
      <c r="Y2078" s="257"/>
    </row>
    <row r="2079" spans="1:25" ht="12.75" customHeight="1" x14ac:dyDescent="0.2">
      <c r="A2079" s="229" t="s">
        <v>705</v>
      </c>
      <c r="B2079" s="247"/>
      <c r="C2079" s="280">
        <v>2066</v>
      </c>
      <c r="D2079" s="249" t="s">
        <v>4944</v>
      </c>
      <c r="E2079" s="249" t="s">
        <v>4945</v>
      </c>
      <c r="F2079" s="249" t="s">
        <v>869</v>
      </c>
      <c r="G2079" s="281" t="s">
        <v>813</v>
      </c>
      <c r="H2079" s="250">
        <v>83001</v>
      </c>
      <c r="I2079" s="250"/>
      <c r="J2079" s="250">
        <v>79510.31</v>
      </c>
      <c r="K2079" s="250"/>
      <c r="L2079" s="250">
        <v>92092.81</v>
      </c>
      <c r="M2079" s="251">
        <f t="shared" si="96"/>
        <v>4.2055999325309359E-2</v>
      </c>
      <c r="N2079" s="251">
        <f t="shared" si="97"/>
        <v>0.1582499175264189</v>
      </c>
      <c r="O2079" s="250">
        <v>94922.98</v>
      </c>
      <c r="P2079" s="251">
        <f t="shared" si="98"/>
        <v>3.0731715103491774E-2</v>
      </c>
      <c r="Q2079" s="251" t="s">
        <v>805</v>
      </c>
      <c r="R2079" s="258"/>
      <c r="S2079" s="258" t="s">
        <v>806</v>
      </c>
      <c r="T2079" s="258" t="s">
        <v>807</v>
      </c>
      <c r="U2079" s="282" t="s">
        <v>823</v>
      </c>
      <c r="V2079" s="285">
        <v>824</v>
      </c>
      <c r="W2079" s="286" t="s">
        <v>874</v>
      </c>
      <c r="X2079" s="286" t="s">
        <v>816</v>
      </c>
      <c r="Y2079" s="257"/>
    </row>
    <row r="2080" spans="1:25" ht="12.75" customHeight="1" x14ac:dyDescent="0.2">
      <c r="A2080" s="229" t="s">
        <v>705</v>
      </c>
      <c r="B2080" s="247"/>
      <c r="C2080" s="280">
        <v>2067</v>
      </c>
      <c r="D2080" s="249" t="s">
        <v>4946</v>
      </c>
      <c r="E2080" s="249" t="s">
        <v>4947</v>
      </c>
      <c r="F2080" s="249" t="s">
        <v>803</v>
      </c>
      <c r="G2080" s="281" t="s">
        <v>804</v>
      </c>
      <c r="H2080" s="250">
        <v>349085.84</v>
      </c>
      <c r="I2080" s="250"/>
      <c r="J2080" s="250">
        <v>295235.43300000002</v>
      </c>
      <c r="K2080" s="250"/>
      <c r="L2080" s="250">
        <v>308210.81</v>
      </c>
      <c r="M2080" s="251">
        <f t="shared" si="96"/>
        <v>0.15426121838685866</v>
      </c>
      <c r="N2080" s="251">
        <f t="shared" si="97"/>
        <v>4.3949253882409084E-2</v>
      </c>
      <c r="O2080" s="250">
        <v>330464.87000000005</v>
      </c>
      <c r="P2080" s="251">
        <f t="shared" si="98"/>
        <v>7.2204021656476144E-2</v>
      </c>
      <c r="Q2080" s="251" t="s">
        <v>805</v>
      </c>
      <c r="R2080" s="258"/>
      <c r="S2080" s="258" t="s">
        <v>925</v>
      </c>
      <c r="T2080" s="299" t="s">
        <v>809</v>
      </c>
      <c r="U2080" s="282" t="s">
        <v>1992</v>
      </c>
      <c r="V2080" s="285">
        <v>2302</v>
      </c>
      <c r="W2080" s="286" t="s">
        <v>815</v>
      </c>
      <c r="X2080" s="286" t="s">
        <v>815</v>
      </c>
      <c r="Y2080" s="257"/>
    </row>
    <row r="2081" spans="1:25" ht="12.75" customHeight="1" x14ac:dyDescent="0.2">
      <c r="A2081" s="229" t="s">
        <v>705</v>
      </c>
      <c r="B2081" s="247"/>
      <c r="C2081" s="280">
        <v>2068</v>
      </c>
      <c r="D2081" s="249" t="s">
        <v>4948</v>
      </c>
      <c r="E2081" s="249" t="s">
        <v>4949</v>
      </c>
      <c r="F2081" s="249" t="s">
        <v>852</v>
      </c>
      <c r="G2081" s="297" t="s">
        <v>707</v>
      </c>
      <c r="H2081" s="250">
        <v>0</v>
      </c>
      <c r="I2081" s="250"/>
      <c r="J2081" s="250">
        <v>0</v>
      </c>
      <c r="K2081" s="250"/>
      <c r="L2081" s="250">
        <v>0</v>
      </c>
      <c r="M2081" s="251" t="str">
        <f t="shared" si="96"/>
        <v>NA</v>
      </c>
      <c r="N2081" s="251" t="str">
        <f t="shared" si="97"/>
        <v>NA</v>
      </c>
      <c r="O2081" s="250">
        <v>0</v>
      </c>
      <c r="P2081" s="251" t="str">
        <f t="shared" si="98"/>
        <v>NA</v>
      </c>
      <c r="Q2081" s="298" t="s">
        <v>848</v>
      </c>
      <c r="R2081" s="299" t="s">
        <v>849</v>
      </c>
      <c r="S2081" s="299" t="s">
        <v>832</v>
      </c>
      <c r="T2081" s="299" t="s">
        <v>832</v>
      </c>
      <c r="U2081" s="299" t="s">
        <v>832</v>
      </c>
      <c r="V2081" s="299" t="s">
        <v>832</v>
      </c>
      <c r="W2081" s="299" t="s">
        <v>832</v>
      </c>
      <c r="X2081" s="299" t="s">
        <v>832</v>
      </c>
      <c r="Y2081" s="257"/>
    </row>
    <row r="2082" spans="1:25" ht="12.75" customHeight="1" x14ac:dyDescent="0.2">
      <c r="A2082" s="229" t="s">
        <v>705</v>
      </c>
      <c r="B2082" s="247"/>
      <c r="C2082" s="280">
        <v>2069</v>
      </c>
      <c r="D2082" s="249" t="s">
        <v>4950</v>
      </c>
      <c r="E2082" s="249" t="s">
        <v>4951</v>
      </c>
      <c r="F2082" s="249" t="s">
        <v>1077</v>
      </c>
      <c r="G2082" s="281" t="s">
        <v>813</v>
      </c>
      <c r="H2082" s="250">
        <v>100030.39</v>
      </c>
      <c r="I2082" s="250"/>
      <c r="J2082" s="250">
        <v>95823.494400000011</v>
      </c>
      <c r="K2082" s="250"/>
      <c r="L2082" s="250">
        <v>102150.57</v>
      </c>
      <c r="M2082" s="251">
        <f t="shared" si="96"/>
        <v>4.2056175128378379E-2</v>
      </c>
      <c r="N2082" s="251">
        <f t="shared" si="97"/>
        <v>6.6028437384975977E-2</v>
      </c>
      <c r="O2082" s="250">
        <v>106627.21</v>
      </c>
      <c r="P2082" s="251">
        <f t="shared" si="98"/>
        <v>4.3823935588416192E-2</v>
      </c>
      <c r="Q2082" s="251" t="s">
        <v>805</v>
      </c>
      <c r="R2082" s="258"/>
      <c r="S2082" s="258" t="s">
        <v>806</v>
      </c>
      <c r="T2082" s="258" t="s">
        <v>807</v>
      </c>
      <c r="U2082" s="282" t="s">
        <v>823</v>
      </c>
      <c r="V2082" s="285">
        <v>824</v>
      </c>
      <c r="W2082" s="286" t="s">
        <v>824</v>
      </c>
      <c r="X2082" s="286" t="s">
        <v>824</v>
      </c>
      <c r="Y2082" s="257"/>
    </row>
    <row r="2083" spans="1:25" ht="12.75" customHeight="1" x14ac:dyDescent="0.2">
      <c r="A2083" s="229" t="s">
        <v>705</v>
      </c>
      <c r="B2083" s="247"/>
      <c r="C2083" s="280">
        <v>2070</v>
      </c>
      <c r="D2083" s="249" t="s">
        <v>4952</v>
      </c>
      <c r="E2083" s="249" t="s">
        <v>4953</v>
      </c>
      <c r="F2083" s="249" t="s">
        <v>1374</v>
      </c>
      <c r="G2083" s="281" t="s">
        <v>813</v>
      </c>
      <c r="H2083" s="250">
        <v>70862.51999999999</v>
      </c>
      <c r="I2083" s="250"/>
      <c r="J2083" s="250">
        <v>67882.320000000007</v>
      </c>
      <c r="K2083" s="250"/>
      <c r="L2083" s="250">
        <v>70863.12</v>
      </c>
      <c r="M2083" s="251">
        <f t="shared" si="96"/>
        <v>4.2056082679531905E-2</v>
      </c>
      <c r="N2083" s="251">
        <f t="shared" si="97"/>
        <v>4.3911286473414406E-2</v>
      </c>
      <c r="O2083" s="250">
        <v>74653.919999999998</v>
      </c>
      <c r="P2083" s="251">
        <f t="shared" si="98"/>
        <v>5.3494681013198445E-2</v>
      </c>
      <c r="Q2083" s="251" t="s">
        <v>805</v>
      </c>
      <c r="R2083" s="258"/>
      <c r="S2083" s="258" t="s">
        <v>806</v>
      </c>
      <c r="T2083" s="299" t="s">
        <v>809</v>
      </c>
      <c r="U2083" s="282" t="s">
        <v>814</v>
      </c>
      <c r="V2083" s="285">
        <v>334</v>
      </c>
      <c r="W2083" s="286" t="s">
        <v>815</v>
      </c>
      <c r="X2083" s="286" t="s">
        <v>816</v>
      </c>
      <c r="Y2083" s="257"/>
    </row>
    <row r="2084" spans="1:25" ht="12.75" customHeight="1" x14ac:dyDescent="0.2">
      <c r="A2084" s="229" t="s">
        <v>705</v>
      </c>
      <c r="B2084" s="247"/>
      <c r="C2084" s="280">
        <v>2071</v>
      </c>
      <c r="D2084" s="249" t="s">
        <v>4954</v>
      </c>
      <c r="E2084" s="249" t="s">
        <v>4955</v>
      </c>
      <c r="F2084" s="249" t="s">
        <v>866</v>
      </c>
      <c r="G2084" s="281" t="s">
        <v>813</v>
      </c>
      <c r="H2084" s="250">
        <v>24260.739999999998</v>
      </c>
      <c r="I2084" s="250"/>
      <c r="J2084" s="250">
        <v>22307.820200000002</v>
      </c>
      <c r="K2084" s="250"/>
      <c r="L2084" s="250">
        <v>33167.589999999997</v>
      </c>
      <c r="M2084" s="251">
        <f t="shared" si="96"/>
        <v>8.0497124160268663E-2</v>
      </c>
      <c r="N2084" s="251">
        <f t="shared" si="97"/>
        <v>0.48681447593880078</v>
      </c>
      <c r="O2084" s="250">
        <v>34016.57</v>
      </c>
      <c r="P2084" s="251">
        <f t="shared" si="98"/>
        <v>2.5596674343839974E-2</v>
      </c>
      <c r="Q2084" s="251" t="s">
        <v>805</v>
      </c>
      <c r="R2084" s="258"/>
      <c r="S2084" s="258" t="s">
        <v>806</v>
      </c>
      <c r="T2084" s="258" t="s">
        <v>807</v>
      </c>
      <c r="U2084" s="282" t="s">
        <v>823</v>
      </c>
      <c r="V2084" s="285">
        <v>826</v>
      </c>
      <c r="W2084" s="286" t="s">
        <v>824</v>
      </c>
      <c r="X2084" s="286" t="s">
        <v>824</v>
      </c>
      <c r="Y2084" s="257"/>
    </row>
    <row r="2085" spans="1:25" ht="12.75" customHeight="1" x14ac:dyDescent="0.2">
      <c r="A2085" s="229" t="s">
        <v>705</v>
      </c>
      <c r="B2085" s="247"/>
      <c r="C2085" s="280">
        <v>2072</v>
      </c>
      <c r="D2085" s="249" t="s">
        <v>4956</v>
      </c>
      <c r="E2085" s="249" t="s">
        <v>4957</v>
      </c>
      <c r="F2085" s="249" t="s">
        <v>822</v>
      </c>
      <c r="G2085" s="281" t="s">
        <v>813</v>
      </c>
      <c r="H2085" s="250">
        <v>631972.15999999992</v>
      </c>
      <c r="I2085" s="250"/>
      <c r="J2085" s="250">
        <v>555507.99409999989</v>
      </c>
      <c r="K2085" s="250"/>
      <c r="L2085" s="250">
        <v>633279.11999999988</v>
      </c>
      <c r="M2085" s="251">
        <f t="shared" si="96"/>
        <v>0.12099293408747631</v>
      </c>
      <c r="N2085" s="251">
        <f t="shared" si="97"/>
        <v>0.14000001210783655</v>
      </c>
      <c r="O2085" s="250">
        <v>673242.41000000015</v>
      </c>
      <c r="P2085" s="251">
        <f t="shared" si="98"/>
        <v>6.3105333395486463E-2</v>
      </c>
      <c r="Q2085" s="251" t="s">
        <v>805</v>
      </c>
      <c r="R2085" s="258"/>
      <c r="S2085" s="258" t="s">
        <v>806</v>
      </c>
      <c r="T2085" s="258" t="s">
        <v>807</v>
      </c>
      <c r="U2085" s="282" t="s">
        <v>814</v>
      </c>
      <c r="V2085" s="285">
        <v>308</v>
      </c>
      <c r="W2085" s="286" t="s">
        <v>824</v>
      </c>
      <c r="X2085" s="286" t="s">
        <v>824</v>
      </c>
      <c r="Y2085" s="257"/>
    </row>
    <row r="2086" spans="1:25" ht="12.75" customHeight="1" x14ac:dyDescent="0.2">
      <c r="A2086" s="229" t="s">
        <v>705</v>
      </c>
      <c r="B2086" s="247"/>
      <c r="C2086" s="280">
        <v>2073</v>
      </c>
      <c r="D2086" s="249" t="s">
        <v>4958</v>
      </c>
      <c r="E2086" s="249" t="s">
        <v>4959</v>
      </c>
      <c r="F2086" s="249" t="s">
        <v>897</v>
      </c>
      <c r="G2086" s="297" t="s">
        <v>707</v>
      </c>
      <c r="H2086" s="250">
        <v>0</v>
      </c>
      <c r="I2086" s="250"/>
      <c r="J2086" s="250">
        <v>0</v>
      </c>
      <c r="K2086" s="250"/>
      <c r="L2086" s="250">
        <v>0</v>
      </c>
      <c r="M2086" s="251" t="str">
        <f t="shared" si="96"/>
        <v>NA</v>
      </c>
      <c r="N2086" s="251" t="str">
        <f t="shared" si="97"/>
        <v>NA</v>
      </c>
      <c r="O2086" s="250">
        <v>0</v>
      </c>
      <c r="P2086" s="251" t="str">
        <f t="shared" si="98"/>
        <v>NA</v>
      </c>
      <c r="Q2086" s="298" t="s">
        <v>848</v>
      </c>
      <c r="R2086" s="299" t="s">
        <v>849</v>
      </c>
      <c r="S2086" s="299" t="s">
        <v>832</v>
      </c>
      <c r="T2086" s="299" t="s">
        <v>832</v>
      </c>
      <c r="U2086" s="299" t="s">
        <v>832</v>
      </c>
      <c r="V2086" s="299" t="s">
        <v>832</v>
      </c>
      <c r="W2086" s="299" t="s">
        <v>832</v>
      </c>
      <c r="X2086" s="299" t="s">
        <v>832</v>
      </c>
      <c r="Y2086" s="257"/>
    </row>
    <row r="2087" spans="1:25" ht="12.75" customHeight="1" x14ac:dyDescent="0.2">
      <c r="A2087" s="229" t="s">
        <v>705</v>
      </c>
      <c r="B2087" s="247"/>
      <c r="C2087" s="280">
        <v>2074</v>
      </c>
      <c r="D2087" s="249" t="s">
        <v>4960</v>
      </c>
      <c r="E2087" s="249" t="s">
        <v>4961</v>
      </c>
      <c r="F2087" s="249" t="s">
        <v>847</v>
      </c>
      <c r="G2087" s="297" t="s">
        <v>707</v>
      </c>
      <c r="H2087" s="250">
        <v>0</v>
      </c>
      <c r="I2087" s="250"/>
      <c r="J2087" s="250">
        <v>0</v>
      </c>
      <c r="K2087" s="250"/>
      <c r="L2087" s="250">
        <v>0</v>
      </c>
      <c r="M2087" s="251" t="str">
        <f t="shared" si="96"/>
        <v>NA</v>
      </c>
      <c r="N2087" s="251" t="str">
        <f t="shared" si="97"/>
        <v>NA</v>
      </c>
      <c r="O2087" s="250">
        <v>0</v>
      </c>
      <c r="P2087" s="251" t="str">
        <f t="shared" si="98"/>
        <v>NA</v>
      </c>
      <c r="Q2087" s="298" t="s">
        <v>848</v>
      </c>
      <c r="R2087" s="299" t="s">
        <v>849</v>
      </c>
      <c r="S2087" s="299" t="s">
        <v>832</v>
      </c>
      <c r="T2087" s="299" t="s">
        <v>832</v>
      </c>
      <c r="U2087" s="299" t="s">
        <v>832</v>
      </c>
      <c r="V2087" s="299" t="s">
        <v>832</v>
      </c>
      <c r="W2087" s="299" t="s">
        <v>832</v>
      </c>
      <c r="X2087" s="299" t="s">
        <v>832</v>
      </c>
      <c r="Y2087" s="257"/>
    </row>
    <row r="2088" spans="1:25" ht="12.75" customHeight="1" x14ac:dyDescent="0.2">
      <c r="A2088" s="229" t="s">
        <v>705</v>
      </c>
      <c r="B2088" s="247"/>
      <c r="C2088" s="280">
        <v>2075</v>
      </c>
      <c r="D2088" s="249" t="s">
        <v>4962</v>
      </c>
      <c r="E2088" s="249" t="s">
        <v>4963</v>
      </c>
      <c r="F2088" s="249" t="s">
        <v>844</v>
      </c>
      <c r="G2088" s="281" t="s">
        <v>813</v>
      </c>
      <c r="H2088" s="250">
        <v>59756.600000000006</v>
      </c>
      <c r="I2088" s="250"/>
      <c r="J2088" s="250">
        <v>57243.466</v>
      </c>
      <c r="K2088" s="250"/>
      <c r="L2088" s="250">
        <v>59756.65</v>
      </c>
      <c r="M2088" s="251">
        <f t="shared" si="96"/>
        <v>4.2056174548083476E-2</v>
      </c>
      <c r="N2088" s="251">
        <f t="shared" si="97"/>
        <v>4.3903421221908559E-2</v>
      </c>
      <c r="O2088" s="250">
        <v>67369.06</v>
      </c>
      <c r="P2088" s="251">
        <f t="shared" si="98"/>
        <v>0.12739017331125482</v>
      </c>
      <c r="Q2088" s="251" t="s">
        <v>805</v>
      </c>
      <c r="R2088" s="258"/>
      <c r="S2088" s="258" t="s">
        <v>806</v>
      </c>
      <c r="T2088" s="299" t="s">
        <v>809</v>
      </c>
      <c r="U2088" s="282" t="s">
        <v>814</v>
      </c>
      <c r="V2088" s="285">
        <v>213</v>
      </c>
      <c r="W2088" s="286" t="s">
        <v>815</v>
      </c>
      <c r="X2088" s="286" t="s">
        <v>824</v>
      </c>
      <c r="Y2088" s="257"/>
    </row>
    <row r="2089" spans="1:25" ht="12.75" customHeight="1" x14ac:dyDescent="0.2">
      <c r="A2089" s="229" t="s">
        <v>705</v>
      </c>
      <c r="B2089" s="247"/>
      <c r="C2089" s="280">
        <v>2076</v>
      </c>
      <c r="D2089" s="249" t="s">
        <v>4964</v>
      </c>
      <c r="E2089" s="249" t="s">
        <v>4965</v>
      </c>
      <c r="F2089" s="249" t="s">
        <v>928</v>
      </c>
      <c r="G2089" s="297" t="s">
        <v>707</v>
      </c>
      <c r="H2089" s="250">
        <v>0</v>
      </c>
      <c r="I2089" s="250"/>
      <c r="J2089" s="250">
        <v>0</v>
      </c>
      <c r="K2089" s="250"/>
      <c r="L2089" s="250">
        <v>0</v>
      </c>
      <c r="M2089" s="251" t="str">
        <f t="shared" si="96"/>
        <v>NA</v>
      </c>
      <c r="N2089" s="251" t="str">
        <f t="shared" si="97"/>
        <v>NA</v>
      </c>
      <c r="O2089" s="250">
        <v>0</v>
      </c>
      <c r="P2089" s="251" t="str">
        <f t="shared" si="98"/>
        <v>NA</v>
      </c>
      <c r="Q2089" s="298" t="s">
        <v>848</v>
      </c>
      <c r="R2089" s="299" t="s">
        <v>849</v>
      </c>
      <c r="S2089" s="299" t="s">
        <v>832</v>
      </c>
      <c r="T2089" s="299" t="s">
        <v>832</v>
      </c>
      <c r="U2089" s="299" t="s">
        <v>832</v>
      </c>
      <c r="V2089" s="299" t="s">
        <v>832</v>
      </c>
      <c r="W2089" s="299" t="s">
        <v>832</v>
      </c>
      <c r="X2089" s="299" t="s">
        <v>832</v>
      </c>
      <c r="Y2089" s="257"/>
    </row>
    <row r="2090" spans="1:25" ht="12.75" customHeight="1" x14ac:dyDescent="0.2">
      <c r="A2090" s="229" t="s">
        <v>705</v>
      </c>
      <c r="B2090" s="247"/>
      <c r="C2090" s="280">
        <v>2077</v>
      </c>
      <c r="D2090" s="249" t="s">
        <v>4966</v>
      </c>
      <c r="E2090" s="249" t="s">
        <v>4965</v>
      </c>
      <c r="F2090" s="249" t="s">
        <v>877</v>
      </c>
      <c r="G2090" s="281" t="s">
        <v>813</v>
      </c>
      <c r="H2090" s="250">
        <v>40459.300000000003</v>
      </c>
      <c r="I2090" s="250"/>
      <c r="J2090" s="250">
        <v>35155.132100000003</v>
      </c>
      <c r="K2090" s="250"/>
      <c r="L2090" s="250">
        <v>36698.879999999997</v>
      </c>
      <c r="M2090" s="251">
        <f t="shared" si="96"/>
        <v>0.13109885489862652</v>
      </c>
      <c r="N2090" s="251">
        <f t="shared" si="97"/>
        <v>4.3912447707741505E-2</v>
      </c>
      <c r="O2090" s="250">
        <v>38415.860000000008</v>
      </c>
      <c r="P2090" s="251">
        <f t="shared" si="98"/>
        <v>4.6785623975445861E-2</v>
      </c>
      <c r="Q2090" s="251" t="s">
        <v>805</v>
      </c>
      <c r="R2090" s="258"/>
      <c r="S2090" s="258" t="s">
        <v>806</v>
      </c>
      <c r="T2090" s="258" t="s">
        <v>807</v>
      </c>
      <c r="U2090" s="282" t="s">
        <v>814</v>
      </c>
      <c r="V2090" s="285">
        <v>146</v>
      </c>
      <c r="W2090" s="286" t="s">
        <v>815</v>
      </c>
      <c r="X2090" s="286" t="s">
        <v>816</v>
      </c>
      <c r="Y2090" s="257"/>
    </row>
    <row r="2091" spans="1:25" ht="12.75" customHeight="1" x14ac:dyDescent="0.2">
      <c r="A2091" s="229" t="s">
        <v>705</v>
      </c>
      <c r="B2091" s="247"/>
      <c r="C2091" s="280">
        <v>2078</v>
      </c>
      <c r="D2091" s="249" t="s">
        <v>4967</v>
      </c>
      <c r="E2091" s="249" t="s">
        <v>4965</v>
      </c>
      <c r="F2091" s="249" t="s">
        <v>1302</v>
      </c>
      <c r="G2091" s="281" t="s">
        <v>813</v>
      </c>
      <c r="H2091" s="250">
        <v>34018.11</v>
      </c>
      <c r="I2091" s="250"/>
      <c r="J2091" s="250">
        <v>32587.427600000003</v>
      </c>
      <c r="K2091" s="250"/>
      <c r="L2091" s="250">
        <v>34018.82</v>
      </c>
      <c r="M2091" s="251">
        <f t="shared" si="96"/>
        <v>4.2056492850425786E-2</v>
      </c>
      <c r="N2091" s="251">
        <f t="shared" si="97"/>
        <v>4.3924682167916715E-2</v>
      </c>
      <c r="O2091" s="250">
        <v>35037.17</v>
      </c>
      <c r="P2091" s="251">
        <f t="shared" si="98"/>
        <v>2.9934900740237275E-2</v>
      </c>
      <c r="Q2091" s="251" t="s">
        <v>805</v>
      </c>
      <c r="R2091" s="258"/>
      <c r="S2091" s="258" t="s">
        <v>806</v>
      </c>
      <c r="T2091" s="299" t="s">
        <v>809</v>
      </c>
      <c r="U2091" s="282" t="s">
        <v>814</v>
      </c>
      <c r="V2091" s="285">
        <v>304</v>
      </c>
      <c r="W2091" s="286" t="s">
        <v>912</v>
      </c>
      <c r="X2091" s="286" t="s">
        <v>912</v>
      </c>
      <c r="Y2091" s="257"/>
    </row>
    <row r="2092" spans="1:25" ht="12.75" customHeight="1" x14ac:dyDescent="0.2">
      <c r="A2092" s="229" t="s">
        <v>705</v>
      </c>
      <c r="B2092" s="247"/>
      <c r="C2092" s="280">
        <v>2079</v>
      </c>
      <c r="D2092" s="249" t="s">
        <v>4968</v>
      </c>
      <c r="E2092" s="249" t="s">
        <v>4969</v>
      </c>
      <c r="F2092" s="249" t="s">
        <v>847</v>
      </c>
      <c r="G2092" s="297" t="s">
        <v>707</v>
      </c>
      <c r="H2092" s="250">
        <v>0</v>
      </c>
      <c r="I2092" s="250"/>
      <c r="J2092" s="250">
        <v>0</v>
      </c>
      <c r="K2092" s="250"/>
      <c r="L2092" s="250">
        <v>0</v>
      </c>
      <c r="M2092" s="251" t="str">
        <f t="shared" si="96"/>
        <v>NA</v>
      </c>
      <c r="N2092" s="251" t="str">
        <f t="shared" si="97"/>
        <v>NA</v>
      </c>
      <c r="O2092" s="250">
        <v>0</v>
      </c>
      <c r="P2092" s="251" t="str">
        <f t="shared" si="98"/>
        <v>NA</v>
      </c>
      <c r="Q2092" s="298" t="s">
        <v>848</v>
      </c>
      <c r="R2092" s="299" t="s">
        <v>849</v>
      </c>
      <c r="S2092" s="299" t="s">
        <v>832</v>
      </c>
      <c r="T2092" s="299" t="s">
        <v>832</v>
      </c>
      <c r="U2092" s="299" t="s">
        <v>832</v>
      </c>
      <c r="V2092" s="299" t="s">
        <v>832</v>
      </c>
      <c r="W2092" s="299" t="s">
        <v>832</v>
      </c>
      <c r="X2092" s="299" t="s">
        <v>832</v>
      </c>
      <c r="Y2092" s="257"/>
    </row>
    <row r="2093" spans="1:25" ht="12.75" customHeight="1" x14ac:dyDescent="0.2">
      <c r="A2093" s="229" t="s">
        <v>705</v>
      </c>
      <c r="B2093" s="247"/>
      <c r="C2093" s="280">
        <v>2080</v>
      </c>
      <c r="D2093" s="249" t="s">
        <v>4970</v>
      </c>
      <c r="E2093" s="249" t="s">
        <v>4971</v>
      </c>
      <c r="F2093" s="249" t="s">
        <v>1160</v>
      </c>
      <c r="G2093" s="281" t="s">
        <v>813</v>
      </c>
      <c r="H2093" s="250">
        <v>132558.80999999997</v>
      </c>
      <c r="I2093" s="250"/>
      <c r="J2093" s="250">
        <v>93396.984299999996</v>
      </c>
      <c r="K2093" s="250"/>
      <c r="L2093" s="250">
        <v>3980.52</v>
      </c>
      <c r="M2093" s="251">
        <f t="shared" si="96"/>
        <v>0.29542982243126642</v>
      </c>
      <c r="N2093" s="251">
        <f t="shared" si="97"/>
        <v>0.95738063675360019</v>
      </c>
      <c r="O2093" s="250">
        <v>4211.45</v>
      </c>
      <c r="P2093" s="251">
        <f t="shared" si="98"/>
        <v>5.8015033211741139E-2</v>
      </c>
      <c r="Q2093" s="251" t="s">
        <v>805</v>
      </c>
      <c r="R2093" s="258"/>
      <c r="S2093" s="258" t="s">
        <v>806</v>
      </c>
      <c r="T2093" s="258" t="s">
        <v>807</v>
      </c>
      <c r="U2093" s="282" t="s">
        <v>814</v>
      </c>
      <c r="V2093" s="285">
        <v>472</v>
      </c>
      <c r="W2093" s="286" t="s">
        <v>874</v>
      </c>
      <c r="X2093" s="286" t="s">
        <v>815</v>
      </c>
      <c r="Y2093" s="257"/>
    </row>
    <row r="2094" spans="1:25" ht="12.75" customHeight="1" x14ac:dyDescent="0.2">
      <c r="A2094" s="229" t="s">
        <v>705</v>
      </c>
      <c r="B2094" s="247"/>
      <c r="C2094" s="280">
        <v>2081</v>
      </c>
      <c r="D2094" s="249" t="s">
        <v>4972</v>
      </c>
      <c r="E2094" s="249" t="s">
        <v>4973</v>
      </c>
      <c r="F2094" s="249" t="s">
        <v>1211</v>
      </c>
      <c r="G2094" s="281" t="s">
        <v>813</v>
      </c>
      <c r="H2094" s="250">
        <v>31048.639999999999</v>
      </c>
      <c r="I2094" s="250"/>
      <c r="J2094" s="250">
        <v>29742.873</v>
      </c>
      <c r="K2094" s="250"/>
      <c r="L2094" s="250">
        <v>31048.959999999999</v>
      </c>
      <c r="M2094" s="251">
        <f t="shared" si="96"/>
        <v>4.2055529646387084E-2</v>
      </c>
      <c r="N2094" s="251">
        <f t="shared" si="97"/>
        <v>4.3912603869841339E-2</v>
      </c>
      <c r="O2094" s="250">
        <v>32487.190000000002</v>
      </c>
      <c r="P2094" s="251">
        <f t="shared" si="98"/>
        <v>4.632135826771664E-2</v>
      </c>
      <c r="Q2094" s="251" t="s">
        <v>805</v>
      </c>
      <c r="R2094" s="258"/>
      <c r="S2094" s="258" t="s">
        <v>806</v>
      </c>
      <c r="T2094" s="299" t="s">
        <v>809</v>
      </c>
      <c r="U2094" s="282" t="s">
        <v>814</v>
      </c>
      <c r="V2094" s="285">
        <v>77</v>
      </c>
      <c r="W2094" s="286" t="s">
        <v>815</v>
      </c>
      <c r="X2094" s="286" t="s">
        <v>816</v>
      </c>
      <c r="Y2094" s="257"/>
    </row>
    <row r="2095" spans="1:25" ht="12.75" customHeight="1" x14ac:dyDescent="0.2">
      <c r="A2095" s="229" t="s">
        <v>705</v>
      </c>
      <c r="B2095" s="247"/>
      <c r="C2095" s="280">
        <v>2082</v>
      </c>
      <c r="D2095" s="249" t="s">
        <v>4974</v>
      </c>
      <c r="E2095" s="249" t="s">
        <v>4975</v>
      </c>
      <c r="F2095" s="249" t="s">
        <v>897</v>
      </c>
      <c r="G2095" s="297" t="s">
        <v>707</v>
      </c>
      <c r="H2095" s="250">
        <v>0</v>
      </c>
      <c r="I2095" s="250"/>
      <c r="J2095" s="250">
        <v>0</v>
      </c>
      <c r="K2095" s="250"/>
      <c r="L2095" s="250">
        <v>0</v>
      </c>
      <c r="M2095" s="251" t="str">
        <f t="shared" si="96"/>
        <v>NA</v>
      </c>
      <c r="N2095" s="251" t="str">
        <f t="shared" si="97"/>
        <v>NA</v>
      </c>
      <c r="O2095" s="250">
        <v>0</v>
      </c>
      <c r="P2095" s="251" t="str">
        <f t="shared" si="98"/>
        <v>NA</v>
      </c>
      <c r="Q2095" s="298" t="s">
        <v>848</v>
      </c>
      <c r="R2095" s="299" t="s">
        <v>849</v>
      </c>
      <c r="S2095" s="299" t="s">
        <v>832</v>
      </c>
      <c r="T2095" s="299" t="s">
        <v>832</v>
      </c>
      <c r="U2095" s="299" t="s">
        <v>832</v>
      </c>
      <c r="V2095" s="299" t="s">
        <v>832</v>
      </c>
      <c r="W2095" s="299" t="s">
        <v>832</v>
      </c>
      <c r="X2095" s="299" t="s">
        <v>832</v>
      </c>
      <c r="Y2095" s="257"/>
    </row>
    <row r="2096" spans="1:25" ht="12.75" customHeight="1" x14ac:dyDescent="0.2">
      <c r="A2096" s="229" t="s">
        <v>705</v>
      </c>
      <c r="B2096" s="247"/>
      <c r="C2096" s="280">
        <v>2083</v>
      </c>
      <c r="D2096" s="249" t="s">
        <v>4976</v>
      </c>
      <c r="E2096" s="249" t="s">
        <v>4977</v>
      </c>
      <c r="F2096" s="249" t="s">
        <v>852</v>
      </c>
      <c r="G2096" s="297" t="s">
        <v>707</v>
      </c>
      <c r="H2096" s="250">
        <v>0</v>
      </c>
      <c r="I2096" s="250"/>
      <c r="J2096" s="250">
        <v>0</v>
      </c>
      <c r="K2096" s="250"/>
      <c r="L2096" s="250">
        <v>0</v>
      </c>
      <c r="M2096" s="251" t="str">
        <f t="shared" si="96"/>
        <v>NA</v>
      </c>
      <c r="N2096" s="251" t="str">
        <f t="shared" si="97"/>
        <v>NA</v>
      </c>
      <c r="O2096" s="250">
        <v>0</v>
      </c>
      <c r="P2096" s="251" t="str">
        <f t="shared" si="98"/>
        <v>NA</v>
      </c>
      <c r="Q2096" s="298" t="s">
        <v>848</v>
      </c>
      <c r="R2096" s="299" t="s">
        <v>849</v>
      </c>
      <c r="S2096" s="299" t="s">
        <v>832</v>
      </c>
      <c r="T2096" s="299" t="s">
        <v>832</v>
      </c>
      <c r="U2096" s="299" t="s">
        <v>832</v>
      </c>
      <c r="V2096" s="299" t="s">
        <v>832</v>
      </c>
      <c r="W2096" s="299" t="s">
        <v>832</v>
      </c>
      <c r="X2096" s="299" t="s">
        <v>832</v>
      </c>
      <c r="Y2096" s="257"/>
    </row>
    <row r="2097" spans="1:25" ht="12.75" customHeight="1" x14ac:dyDescent="0.2">
      <c r="A2097" s="229" t="s">
        <v>705</v>
      </c>
      <c r="B2097" s="247"/>
      <c r="C2097" s="280">
        <v>2084</v>
      </c>
      <c r="D2097" s="249" t="s">
        <v>4978</v>
      </c>
      <c r="E2097" s="249" t="s">
        <v>4979</v>
      </c>
      <c r="F2097" s="249" t="s">
        <v>812</v>
      </c>
      <c r="G2097" s="281" t="s">
        <v>813</v>
      </c>
      <c r="H2097" s="250">
        <v>24639.199999999997</v>
      </c>
      <c r="I2097" s="250"/>
      <c r="J2097" s="250">
        <v>23602.974300000002</v>
      </c>
      <c r="K2097" s="250"/>
      <c r="L2097" s="250">
        <v>20731.54</v>
      </c>
      <c r="M2097" s="251">
        <f t="shared" si="96"/>
        <v>4.2055979901944686E-2</v>
      </c>
      <c r="N2097" s="251">
        <f t="shared" si="97"/>
        <v>0.12165561269962492</v>
      </c>
      <c r="O2097" s="250">
        <v>21401.640000000003</v>
      </c>
      <c r="P2097" s="251">
        <f t="shared" si="98"/>
        <v>3.2322731451691587E-2</v>
      </c>
      <c r="Q2097" s="251" t="s">
        <v>805</v>
      </c>
      <c r="R2097" s="258"/>
      <c r="S2097" s="258" t="s">
        <v>806</v>
      </c>
      <c r="T2097" s="258" t="s">
        <v>807</v>
      </c>
      <c r="U2097" s="282" t="s">
        <v>814</v>
      </c>
      <c r="V2097" s="285">
        <v>59</v>
      </c>
      <c r="W2097" s="286" t="s">
        <v>824</v>
      </c>
      <c r="X2097" s="286" t="s">
        <v>824</v>
      </c>
      <c r="Y2097" s="257"/>
    </row>
    <row r="2098" spans="1:25" ht="12.75" customHeight="1" x14ac:dyDescent="0.2">
      <c r="A2098" s="229" t="s">
        <v>705</v>
      </c>
      <c r="B2098" s="247"/>
      <c r="C2098" s="280">
        <v>2085</v>
      </c>
      <c r="D2098" s="249" t="s">
        <v>4980</v>
      </c>
      <c r="E2098" s="249" t="s">
        <v>4981</v>
      </c>
      <c r="F2098" s="249" t="s">
        <v>877</v>
      </c>
      <c r="G2098" s="281" t="s">
        <v>813</v>
      </c>
      <c r="H2098" s="250">
        <v>34712.159999999996</v>
      </c>
      <c r="I2098" s="250"/>
      <c r="J2098" s="250">
        <v>52200.939599999998</v>
      </c>
      <c r="K2098" s="250"/>
      <c r="L2098" s="250">
        <v>44707.560000000005</v>
      </c>
      <c r="M2098" s="251">
        <f t="shared" si="96"/>
        <v>0.5038228563131768</v>
      </c>
      <c r="N2098" s="251">
        <f t="shared" si="97"/>
        <v>0.14354874945584301</v>
      </c>
      <c r="O2098" s="250">
        <v>46527.199999999997</v>
      </c>
      <c r="P2098" s="251">
        <f t="shared" si="98"/>
        <v>4.0700946327645524E-2</v>
      </c>
      <c r="Q2098" s="251" t="s">
        <v>805</v>
      </c>
      <c r="R2098" s="258"/>
      <c r="S2098" s="258" t="s">
        <v>806</v>
      </c>
      <c r="T2098" s="258" t="s">
        <v>807</v>
      </c>
      <c r="U2098" s="282" t="s">
        <v>814</v>
      </c>
      <c r="V2098" s="285">
        <v>173</v>
      </c>
      <c r="W2098" s="286" t="s">
        <v>824</v>
      </c>
      <c r="X2098" s="286" t="s">
        <v>824</v>
      </c>
      <c r="Y2098" s="257"/>
    </row>
    <row r="2099" spans="1:25" ht="12.75" customHeight="1" x14ac:dyDescent="0.2">
      <c r="A2099" s="229" t="s">
        <v>705</v>
      </c>
      <c r="B2099" s="247"/>
      <c r="C2099" s="280">
        <v>2086</v>
      </c>
      <c r="D2099" s="249" t="s">
        <v>4982</v>
      </c>
      <c r="E2099" s="249" t="s">
        <v>4983</v>
      </c>
      <c r="F2099" s="249" t="s">
        <v>1116</v>
      </c>
      <c r="G2099" s="281" t="s">
        <v>804</v>
      </c>
      <c r="H2099" s="250">
        <v>122178.5</v>
      </c>
      <c r="I2099" s="250"/>
      <c r="J2099" s="250">
        <v>117040.15729999999</v>
      </c>
      <c r="K2099" s="250"/>
      <c r="L2099" s="250">
        <v>122180.27</v>
      </c>
      <c r="M2099" s="251">
        <f t="shared" si="96"/>
        <v>4.2056030316299578E-2</v>
      </c>
      <c r="N2099" s="251">
        <f t="shared" si="97"/>
        <v>4.3917513600265919E-2</v>
      </c>
      <c r="O2099" s="250">
        <v>133212.21000000002</v>
      </c>
      <c r="P2099" s="251">
        <f t="shared" si="98"/>
        <v>9.0292319701045162E-2</v>
      </c>
      <c r="Q2099" s="251" t="s">
        <v>805</v>
      </c>
      <c r="R2099" s="258"/>
      <c r="S2099" s="258" t="s">
        <v>823</v>
      </c>
      <c r="T2099" s="299" t="s">
        <v>809</v>
      </c>
      <c r="U2099" s="282" t="s">
        <v>808</v>
      </c>
      <c r="V2099" s="285">
        <v>358</v>
      </c>
      <c r="W2099" s="286" t="s">
        <v>815</v>
      </c>
      <c r="X2099" s="286" t="s">
        <v>816</v>
      </c>
      <c r="Y2099" s="257"/>
    </row>
    <row r="2100" spans="1:25" ht="12.75" customHeight="1" x14ac:dyDescent="0.2">
      <c r="A2100" s="229" t="s">
        <v>705</v>
      </c>
      <c r="B2100" s="247"/>
      <c r="C2100" s="280">
        <v>2087</v>
      </c>
      <c r="D2100" s="249" t="s">
        <v>4984</v>
      </c>
      <c r="E2100" s="249" t="s">
        <v>4985</v>
      </c>
      <c r="F2100" s="249" t="s">
        <v>852</v>
      </c>
      <c r="G2100" s="297" t="s">
        <v>707</v>
      </c>
      <c r="H2100" s="250">
        <v>0</v>
      </c>
      <c r="I2100" s="250"/>
      <c r="J2100" s="250">
        <v>0</v>
      </c>
      <c r="K2100" s="250"/>
      <c r="L2100" s="250">
        <v>0</v>
      </c>
      <c r="M2100" s="251" t="str">
        <f t="shared" si="96"/>
        <v>NA</v>
      </c>
      <c r="N2100" s="251" t="str">
        <f t="shared" si="97"/>
        <v>NA</v>
      </c>
      <c r="O2100" s="250">
        <v>0</v>
      </c>
      <c r="P2100" s="251" t="str">
        <f t="shared" si="98"/>
        <v>NA</v>
      </c>
      <c r="Q2100" s="298" t="s">
        <v>848</v>
      </c>
      <c r="R2100" s="299" t="s">
        <v>849</v>
      </c>
      <c r="S2100" s="299" t="s">
        <v>832</v>
      </c>
      <c r="T2100" s="299" t="s">
        <v>832</v>
      </c>
      <c r="U2100" s="299" t="s">
        <v>832</v>
      </c>
      <c r="V2100" s="283" t="s">
        <v>809</v>
      </c>
      <c r="W2100" s="284" t="s">
        <v>809</v>
      </c>
      <c r="X2100" s="284" t="s">
        <v>809</v>
      </c>
      <c r="Y2100" s="257"/>
    </row>
    <row r="2101" spans="1:25" ht="12.75" customHeight="1" x14ac:dyDescent="0.2">
      <c r="A2101" s="229" t="s">
        <v>705</v>
      </c>
      <c r="B2101" s="247"/>
      <c r="C2101" s="280">
        <v>2088</v>
      </c>
      <c r="D2101" s="249" t="s">
        <v>4986</v>
      </c>
      <c r="E2101" s="249" t="s">
        <v>4987</v>
      </c>
      <c r="F2101" s="249" t="s">
        <v>866</v>
      </c>
      <c r="G2101" s="281" t="s">
        <v>813</v>
      </c>
      <c r="H2101" s="250">
        <v>98538.5</v>
      </c>
      <c r="I2101" s="250"/>
      <c r="J2101" s="250">
        <v>94394.358000000007</v>
      </c>
      <c r="K2101" s="250"/>
      <c r="L2101" s="250">
        <v>105984.09</v>
      </c>
      <c r="M2101" s="251">
        <f t="shared" si="96"/>
        <v>4.2056069455086005E-2</v>
      </c>
      <c r="N2101" s="251">
        <f t="shared" si="97"/>
        <v>0.12277992292717313</v>
      </c>
      <c r="O2101" s="250">
        <v>117987.87</v>
      </c>
      <c r="P2101" s="251">
        <f t="shared" si="98"/>
        <v>0.11326020726318449</v>
      </c>
      <c r="Q2101" s="251" t="s">
        <v>805</v>
      </c>
      <c r="R2101" s="258"/>
      <c r="S2101" s="258" t="s">
        <v>806</v>
      </c>
      <c r="T2101" s="258" t="s">
        <v>807</v>
      </c>
      <c r="U2101" s="282" t="s">
        <v>823</v>
      </c>
      <c r="V2101" s="285">
        <v>824</v>
      </c>
      <c r="W2101" s="286" t="s">
        <v>824</v>
      </c>
      <c r="X2101" s="286" t="s">
        <v>824</v>
      </c>
      <c r="Y2101" s="257"/>
    </row>
    <row r="2102" spans="1:25" ht="12.75" customHeight="1" x14ac:dyDescent="0.2">
      <c r="A2102" s="229" t="s">
        <v>705</v>
      </c>
      <c r="B2102" s="247"/>
      <c r="C2102" s="280">
        <v>2089</v>
      </c>
      <c r="D2102" s="249" t="s">
        <v>4988</v>
      </c>
      <c r="E2102" s="249" t="s">
        <v>4989</v>
      </c>
      <c r="F2102" s="249" t="s">
        <v>1184</v>
      </c>
      <c r="G2102" s="281" t="s">
        <v>813</v>
      </c>
      <c r="H2102" s="250">
        <v>35699.81</v>
      </c>
      <c r="I2102" s="250"/>
      <c r="J2102" s="250">
        <v>34198.426599999999</v>
      </c>
      <c r="K2102" s="250"/>
      <c r="L2102" s="250">
        <v>35700.160000000003</v>
      </c>
      <c r="M2102" s="251">
        <f t="shared" si="96"/>
        <v>4.2055781249255915E-2</v>
      </c>
      <c r="N2102" s="251">
        <f t="shared" si="97"/>
        <v>4.3912353558394547E-2</v>
      </c>
      <c r="O2102" s="250">
        <v>37366.289999999994</v>
      </c>
      <c r="P2102" s="251">
        <f t="shared" si="98"/>
        <v>4.6670098957539402E-2</v>
      </c>
      <c r="Q2102" s="251" t="s">
        <v>805</v>
      </c>
      <c r="R2102" s="258"/>
      <c r="S2102" s="258" t="s">
        <v>806</v>
      </c>
      <c r="T2102" s="299" t="s">
        <v>809</v>
      </c>
      <c r="U2102" s="282" t="s">
        <v>814</v>
      </c>
      <c r="V2102" s="285">
        <v>147</v>
      </c>
      <c r="W2102" s="286" t="s">
        <v>815</v>
      </c>
      <c r="X2102" s="286" t="s">
        <v>816</v>
      </c>
      <c r="Y2102" s="257"/>
    </row>
    <row r="2103" spans="1:25" ht="12.75" customHeight="1" x14ac:dyDescent="0.2">
      <c r="A2103" s="229" t="s">
        <v>705</v>
      </c>
      <c r="B2103" s="247"/>
      <c r="C2103" s="280">
        <v>2090</v>
      </c>
      <c r="D2103" s="249" t="s">
        <v>4990</v>
      </c>
      <c r="E2103" s="249" t="s">
        <v>4991</v>
      </c>
      <c r="F2103" s="249" t="s">
        <v>1387</v>
      </c>
      <c r="G2103" s="281" t="s">
        <v>813</v>
      </c>
      <c r="H2103" s="250">
        <v>109813.34</v>
      </c>
      <c r="I2103" s="250"/>
      <c r="J2103" s="250">
        <v>90228.379199999996</v>
      </c>
      <c r="K2103" s="250"/>
      <c r="L2103" s="250">
        <v>99006.19</v>
      </c>
      <c r="M2103" s="251">
        <f t="shared" si="96"/>
        <v>0.17834773807990906</v>
      </c>
      <c r="N2103" s="251">
        <f t="shared" si="97"/>
        <v>9.728436748867153E-2</v>
      </c>
      <c r="O2103" s="250">
        <v>107691.62999999999</v>
      </c>
      <c r="P2103" s="251">
        <f t="shared" si="98"/>
        <v>8.772623206690397E-2</v>
      </c>
      <c r="Q2103" s="251" t="s">
        <v>805</v>
      </c>
      <c r="R2103" s="258"/>
      <c r="S2103" s="258" t="s">
        <v>806</v>
      </c>
      <c r="T2103" s="258" t="s">
        <v>807</v>
      </c>
      <c r="U2103" s="282" t="s">
        <v>823</v>
      </c>
      <c r="V2103" s="285">
        <v>824</v>
      </c>
      <c r="W2103" s="286" t="s">
        <v>815</v>
      </c>
      <c r="X2103" s="286" t="s">
        <v>816</v>
      </c>
      <c r="Y2103" s="257"/>
    </row>
    <row r="2104" spans="1:25" ht="12.75" customHeight="1" x14ac:dyDescent="0.2">
      <c r="A2104" s="229" t="s">
        <v>705</v>
      </c>
      <c r="B2104" s="247"/>
      <c r="C2104" s="280">
        <v>2091</v>
      </c>
      <c r="D2104" s="249" t="s">
        <v>4992</v>
      </c>
      <c r="E2104" s="249" t="s">
        <v>4993</v>
      </c>
      <c r="F2104" s="249" t="s">
        <v>812</v>
      </c>
      <c r="G2104" s="281" t="s">
        <v>813</v>
      </c>
      <c r="H2104" s="250">
        <v>75836.78</v>
      </c>
      <c r="I2104" s="250"/>
      <c r="J2104" s="250">
        <v>72647.395000000004</v>
      </c>
      <c r="K2104" s="250"/>
      <c r="L2104" s="250">
        <v>41565.519999999997</v>
      </c>
      <c r="M2104" s="251">
        <f t="shared" si="96"/>
        <v>4.2055912711483727E-2</v>
      </c>
      <c r="N2104" s="251">
        <f t="shared" si="97"/>
        <v>0.42784569219584551</v>
      </c>
      <c r="O2104" s="250">
        <v>43446.98</v>
      </c>
      <c r="P2104" s="251">
        <f t="shared" si="98"/>
        <v>4.5264921502245287E-2</v>
      </c>
      <c r="Q2104" s="251" t="s">
        <v>805</v>
      </c>
      <c r="R2104" s="258"/>
      <c r="S2104" s="258" t="s">
        <v>904</v>
      </c>
      <c r="T2104" s="258" t="s">
        <v>807</v>
      </c>
      <c r="U2104" s="282" t="s">
        <v>814</v>
      </c>
      <c r="V2104" s="285">
        <v>808</v>
      </c>
      <c r="W2104" s="286" t="s">
        <v>874</v>
      </c>
      <c r="X2104" s="286" t="s">
        <v>816</v>
      </c>
      <c r="Y2104" s="257"/>
    </row>
    <row r="2105" spans="1:25" ht="12.75" customHeight="1" x14ac:dyDescent="0.2">
      <c r="A2105" s="229" t="s">
        <v>705</v>
      </c>
      <c r="B2105" s="247"/>
      <c r="C2105" s="280">
        <v>2092</v>
      </c>
      <c r="D2105" s="249" t="s">
        <v>4994</v>
      </c>
      <c r="E2105" s="249" t="s">
        <v>4995</v>
      </c>
      <c r="F2105" s="249" t="s">
        <v>877</v>
      </c>
      <c r="G2105" s="281" t="s">
        <v>813</v>
      </c>
      <c r="H2105" s="250">
        <v>22994.959999999999</v>
      </c>
      <c r="I2105" s="250"/>
      <c r="J2105" s="250">
        <v>31282.042200000007</v>
      </c>
      <c r="K2105" s="250"/>
      <c r="L2105" s="250">
        <v>12363.439999999999</v>
      </c>
      <c r="M2105" s="251">
        <f t="shared" si="96"/>
        <v>0.36038689347578812</v>
      </c>
      <c r="N2105" s="251">
        <f t="shared" si="97"/>
        <v>0.60477516394374031</v>
      </c>
      <c r="O2105" s="250">
        <v>12513.580000000002</v>
      </c>
      <c r="P2105" s="251">
        <f t="shared" si="98"/>
        <v>1.2143869343807474E-2</v>
      </c>
      <c r="Q2105" s="251" t="s">
        <v>805</v>
      </c>
      <c r="R2105" s="258"/>
      <c r="S2105" s="258" t="s">
        <v>806</v>
      </c>
      <c r="T2105" s="258" t="s">
        <v>807</v>
      </c>
      <c r="U2105" s="282" t="s">
        <v>814</v>
      </c>
      <c r="V2105" s="285">
        <v>114</v>
      </c>
      <c r="W2105" s="286" t="s">
        <v>816</v>
      </c>
      <c r="X2105" s="286" t="s">
        <v>816</v>
      </c>
      <c r="Y2105" s="257"/>
    </row>
    <row r="2106" spans="1:25" ht="12.75" customHeight="1" x14ac:dyDescent="0.2">
      <c r="A2106" s="229" t="s">
        <v>705</v>
      </c>
      <c r="B2106" s="247"/>
      <c r="C2106" s="280">
        <v>2093</v>
      </c>
      <c r="D2106" s="249" t="s">
        <v>4996</v>
      </c>
      <c r="E2106" s="249" t="s">
        <v>4997</v>
      </c>
      <c r="F2106" s="249" t="s">
        <v>2512</v>
      </c>
      <c r="G2106" s="297" t="s">
        <v>707</v>
      </c>
      <c r="H2106" s="250">
        <v>0</v>
      </c>
      <c r="I2106" s="250"/>
      <c r="J2106" s="250">
        <v>0</v>
      </c>
      <c r="K2106" s="250"/>
      <c r="L2106" s="250">
        <v>0</v>
      </c>
      <c r="M2106" s="251" t="str">
        <f t="shared" si="96"/>
        <v>NA</v>
      </c>
      <c r="N2106" s="251" t="str">
        <f t="shared" si="97"/>
        <v>NA</v>
      </c>
      <c r="O2106" s="250">
        <v>0</v>
      </c>
      <c r="P2106" s="251" t="str">
        <f t="shared" si="98"/>
        <v>NA</v>
      </c>
      <c r="Q2106" s="298" t="s">
        <v>848</v>
      </c>
      <c r="R2106" s="299" t="s">
        <v>849</v>
      </c>
      <c r="S2106" s="299" t="s">
        <v>832</v>
      </c>
      <c r="T2106" s="299" t="s">
        <v>832</v>
      </c>
      <c r="U2106" s="299" t="s">
        <v>832</v>
      </c>
      <c r="V2106" s="299" t="s">
        <v>832</v>
      </c>
      <c r="W2106" s="299" t="s">
        <v>832</v>
      </c>
      <c r="X2106" s="299" t="s">
        <v>832</v>
      </c>
      <c r="Y2106" s="257"/>
    </row>
    <row r="2107" spans="1:25" ht="12.75" customHeight="1" x14ac:dyDescent="0.2">
      <c r="A2107" s="229" t="s">
        <v>705</v>
      </c>
      <c r="B2107" s="247"/>
      <c r="C2107" s="287">
        <v>2094</v>
      </c>
      <c r="D2107" s="324" t="s">
        <v>4998</v>
      </c>
      <c r="E2107" s="324" t="s">
        <v>4999</v>
      </c>
      <c r="F2107" s="324" t="s">
        <v>2512</v>
      </c>
      <c r="G2107" s="289" t="s">
        <v>707</v>
      </c>
      <c r="H2107" s="290">
        <v>0</v>
      </c>
      <c r="I2107" s="290"/>
      <c r="J2107" s="290">
        <v>0</v>
      </c>
      <c r="K2107" s="290"/>
      <c r="L2107" s="290">
        <v>0</v>
      </c>
      <c r="M2107" s="291" t="str">
        <f t="shared" si="96"/>
        <v>NA</v>
      </c>
      <c r="N2107" s="291" t="str">
        <f t="shared" si="97"/>
        <v>NA</v>
      </c>
      <c r="O2107" s="290">
        <v>0</v>
      </c>
      <c r="P2107" s="291" t="str">
        <f t="shared" si="98"/>
        <v>NA</v>
      </c>
      <c r="Q2107" s="291" t="s">
        <v>707</v>
      </c>
      <c r="R2107" s="292" t="s">
        <v>831</v>
      </c>
      <c r="S2107" s="293" t="s">
        <v>832</v>
      </c>
      <c r="T2107" s="293" t="s">
        <v>832</v>
      </c>
      <c r="U2107" s="293" t="s">
        <v>832</v>
      </c>
      <c r="V2107" s="294" t="s">
        <v>809</v>
      </c>
      <c r="W2107" s="295" t="s">
        <v>809</v>
      </c>
      <c r="X2107" s="295" t="s">
        <v>809</v>
      </c>
      <c r="Y2107" s="257"/>
    </row>
    <row r="2108" spans="1:25" ht="12.75" customHeight="1" x14ac:dyDescent="0.2">
      <c r="A2108" s="229" t="s">
        <v>705</v>
      </c>
      <c r="B2108" s="247"/>
      <c r="C2108" s="280">
        <v>2095</v>
      </c>
      <c r="D2108" s="249" t="s">
        <v>5000</v>
      </c>
      <c r="E2108" s="249" t="s">
        <v>5001</v>
      </c>
      <c r="F2108" s="249" t="s">
        <v>897</v>
      </c>
      <c r="G2108" s="297" t="s">
        <v>707</v>
      </c>
      <c r="H2108" s="250">
        <v>0</v>
      </c>
      <c r="I2108" s="250"/>
      <c r="J2108" s="250">
        <v>0</v>
      </c>
      <c r="K2108" s="250"/>
      <c r="L2108" s="250">
        <v>0</v>
      </c>
      <c r="M2108" s="251" t="str">
        <f t="shared" si="96"/>
        <v>NA</v>
      </c>
      <c r="N2108" s="251" t="str">
        <f t="shared" si="97"/>
        <v>NA</v>
      </c>
      <c r="O2108" s="250">
        <v>0</v>
      </c>
      <c r="P2108" s="251" t="str">
        <f t="shared" si="98"/>
        <v>NA</v>
      </c>
      <c r="Q2108" s="298" t="s">
        <v>848</v>
      </c>
      <c r="R2108" s="299" t="s">
        <v>849</v>
      </c>
      <c r="S2108" s="299" t="s">
        <v>832</v>
      </c>
      <c r="T2108" s="299" t="s">
        <v>832</v>
      </c>
      <c r="U2108" s="299" t="s">
        <v>832</v>
      </c>
      <c r="V2108" s="283" t="s">
        <v>809</v>
      </c>
      <c r="W2108" s="284" t="s">
        <v>809</v>
      </c>
      <c r="X2108" s="284" t="s">
        <v>809</v>
      </c>
      <c r="Y2108" s="257"/>
    </row>
    <row r="2109" spans="1:25" ht="12.75" customHeight="1" x14ac:dyDescent="0.2">
      <c r="A2109" s="229" t="s">
        <v>705</v>
      </c>
      <c r="B2109" s="247"/>
      <c r="C2109" s="280">
        <v>2096</v>
      </c>
      <c r="D2109" s="249" t="s">
        <v>5002</v>
      </c>
      <c r="E2109" s="249" t="s">
        <v>5003</v>
      </c>
      <c r="F2109" s="249" t="s">
        <v>1387</v>
      </c>
      <c r="G2109" s="281" t="s">
        <v>813</v>
      </c>
      <c r="H2109" s="250">
        <v>65560.34</v>
      </c>
      <c r="I2109" s="250"/>
      <c r="J2109" s="250">
        <v>78870.657600000006</v>
      </c>
      <c r="K2109" s="250"/>
      <c r="L2109" s="250">
        <v>101412.20999999999</v>
      </c>
      <c r="M2109" s="251">
        <f t="shared" si="96"/>
        <v>0.20302392574535169</v>
      </c>
      <c r="N2109" s="251">
        <f t="shared" si="97"/>
        <v>0.28580403772365637</v>
      </c>
      <c r="O2109" s="250">
        <v>104271.44999999998</v>
      </c>
      <c r="P2109" s="251">
        <f t="shared" si="98"/>
        <v>2.8194238149429847E-2</v>
      </c>
      <c r="Q2109" s="251" t="s">
        <v>805</v>
      </c>
      <c r="R2109" s="258"/>
      <c r="S2109" s="258" t="s">
        <v>806</v>
      </c>
      <c r="T2109" s="258" t="s">
        <v>807</v>
      </c>
      <c r="U2109" s="282" t="s">
        <v>823</v>
      </c>
      <c r="V2109" s="285">
        <v>824</v>
      </c>
      <c r="W2109" s="286" t="s">
        <v>815</v>
      </c>
      <c r="X2109" s="286" t="s">
        <v>816</v>
      </c>
      <c r="Y2109" s="257"/>
    </row>
    <row r="2110" spans="1:25" ht="12.75" customHeight="1" x14ac:dyDescent="0.2">
      <c r="A2110" s="229" t="s">
        <v>705</v>
      </c>
      <c r="B2110" s="247"/>
      <c r="C2110" s="280">
        <v>2097</v>
      </c>
      <c r="D2110" s="249" t="s">
        <v>5004</v>
      </c>
      <c r="E2110" s="249" t="s">
        <v>5005</v>
      </c>
      <c r="F2110" s="249" t="s">
        <v>1387</v>
      </c>
      <c r="G2110" s="281" t="s">
        <v>813</v>
      </c>
      <c r="H2110" s="250">
        <v>40996.79</v>
      </c>
      <c r="I2110" s="250"/>
      <c r="J2110" s="250">
        <v>18491.303500000002</v>
      </c>
      <c r="K2110" s="250"/>
      <c r="L2110" s="250">
        <v>30151.51</v>
      </c>
      <c r="M2110" s="251">
        <f t="shared" si="96"/>
        <v>0.54895728421664225</v>
      </c>
      <c r="N2110" s="251">
        <f t="shared" si="97"/>
        <v>0.63057785515228792</v>
      </c>
      <c r="O2110" s="250">
        <v>31085.279999999999</v>
      </c>
      <c r="P2110" s="251">
        <f t="shared" si="98"/>
        <v>3.0969261572637671E-2</v>
      </c>
      <c r="Q2110" s="251" t="s">
        <v>805</v>
      </c>
      <c r="R2110" s="258"/>
      <c r="S2110" s="258" t="s">
        <v>806</v>
      </c>
      <c r="T2110" s="258" t="s">
        <v>807</v>
      </c>
      <c r="U2110" s="282" t="s">
        <v>814</v>
      </c>
      <c r="V2110" s="285">
        <v>70</v>
      </c>
      <c r="W2110" s="286" t="s">
        <v>824</v>
      </c>
      <c r="X2110" s="286" t="s">
        <v>824</v>
      </c>
      <c r="Y2110" s="257"/>
    </row>
    <row r="2111" spans="1:25" ht="12.75" customHeight="1" x14ac:dyDescent="0.2">
      <c r="A2111" s="229" t="s">
        <v>705</v>
      </c>
      <c r="B2111" s="247"/>
      <c r="C2111" s="280">
        <v>2098</v>
      </c>
      <c r="D2111" s="249" t="s">
        <v>5006</v>
      </c>
      <c r="E2111" s="249" t="s">
        <v>5007</v>
      </c>
      <c r="F2111" s="249" t="s">
        <v>886</v>
      </c>
      <c r="G2111" s="281" t="s">
        <v>813</v>
      </c>
      <c r="H2111" s="250">
        <v>15616.000000000002</v>
      </c>
      <c r="I2111" s="250"/>
      <c r="J2111" s="250">
        <v>14959.252</v>
      </c>
      <c r="K2111" s="250"/>
      <c r="L2111" s="250">
        <v>22331.02</v>
      </c>
      <c r="M2111" s="251">
        <f t="shared" si="96"/>
        <v>4.2056096311475492E-2</v>
      </c>
      <c r="N2111" s="251">
        <f t="shared" si="97"/>
        <v>0.49278988013571801</v>
      </c>
      <c r="O2111" s="250">
        <v>23450.050000000003</v>
      </c>
      <c r="P2111" s="251">
        <f t="shared" si="98"/>
        <v>5.0111011498803121E-2</v>
      </c>
      <c r="Q2111" s="251" t="s">
        <v>805</v>
      </c>
      <c r="R2111" s="258"/>
      <c r="S2111" s="258" t="s">
        <v>806</v>
      </c>
      <c r="T2111" s="258" t="s">
        <v>807</v>
      </c>
      <c r="U2111" s="282" t="s">
        <v>814</v>
      </c>
      <c r="V2111" s="285">
        <v>70</v>
      </c>
      <c r="W2111" s="286" t="s">
        <v>824</v>
      </c>
      <c r="X2111" s="286" t="s">
        <v>824</v>
      </c>
      <c r="Y2111" s="257"/>
    </row>
    <row r="2112" spans="1:25" ht="12.75" customHeight="1" x14ac:dyDescent="0.2">
      <c r="A2112" s="229" t="s">
        <v>705</v>
      </c>
      <c r="B2112" s="247"/>
      <c r="C2112" s="280">
        <v>2099</v>
      </c>
      <c r="D2112" s="249" t="s">
        <v>5008</v>
      </c>
      <c r="E2112" s="249" t="s">
        <v>5009</v>
      </c>
      <c r="F2112" s="249" t="s">
        <v>2066</v>
      </c>
      <c r="G2112" s="281" t="s">
        <v>813</v>
      </c>
      <c r="H2112" s="250">
        <v>68958.179999999993</v>
      </c>
      <c r="I2112" s="250"/>
      <c r="J2112" s="250">
        <v>66058.076700000005</v>
      </c>
      <c r="K2112" s="250"/>
      <c r="L2112" s="250">
        <v>70033.87</v>
      </c>
      <c r="M2112" s="251">
        <f t="shared" si="96"/>
        <v>4.205597218488058E-2</v>
      </c>
      <c r="N2112" s="251">
        <f t="shared" si="97"/>
        <v>6.0186331461872397E-2</v>
      </c>
      <c r="O2112" s="250">
        <v>75168.44</v>
      </c>
      <c r="P2112" s="251">
        <f t="shared" si="98"/>
        <v>7.3315525759179198E-2</v>
      </c>
      <c r="Q2112" s="251" t="s">
        <v>805</v>
      </c>
      <c r="R2112" s="258"/>
      <c r="S2112" s="258" t="s">
        <v>806</v>
      </c>
      <c r="T2112" s="258" t="s">
        <v>807</v>
      </c>
      <c r="U2112" s="282" t="s">
        <v>814</v>
      </c>
      <c r="V2112" s="283" t="s">
        <v>809</v>
      </c>
      <c r="W2112" s="284" t="s">
        <v>809</v>
      </c>
      <c r="X2112" s="284" t="s">
        <v>809</v>
      </c>
      <c r="Y2112" s="257"/>
    </row>
    <row r="2113" spans="1:25" ht="12.75" customHeight="1" x14ac:dyDescent="0.2">
      <c r="A2113" s="229" t="s">
        <v>705</v>
      </c>
      <c r="B2113" s="247"/>
      <c r="C2113" s="280">
        <v>2100</v>
      </c>
      <c r="D2113" s="249" t="s">
        <v>5010</v>
      </c>
      <c r="E2113" s="249" t="s">
        <v>5011</v>
      </c>
      <c r="F2113" s="249" t="s">
        <v>1615</v>
      </c>
      <c r="G2113" s="281" t="s">
        <v>813</v>
      </c>
      <c r="H2113" s="250">
        <v>53791.24</v>
      </c>
      <c r="I2113" s="250"/>
      <c r="J2113" s="250">
        <v>51528.9925</v>
      </c>
      <c r="K2113" s="250"/>
      <c r="L2113" s="250">
        <v>51776.09</v>
      </c>
      <c r="M2113" s="251">
        <f t="shared" si="96"/>
        <v>4.2056057826515947E-2</v>
      </c>
      <c r="N2113" s="251">
        <f t="shared" si="97"/>
        <v>4.7953101353572208E-3</v>
      </c>
      <c r="O2113" s="250">
        <v>54270.34</v>
      </c>
      <c r="P2113" s="251">
        <f t="shared" si="98"/>
        <v>4.8173780600273219E-2</v>
      </c>
      <c r="Q2113" s="251" t="s">
        <v>805</v>
      </c>
      <c r="R2113" s="258"/>
      <c r="S2113" s="258" t="s">
        <v>904</v>
      </c>
      <c r="T2113" s="258" t="s">
        <v>807</v>
      </c>
      <c r="U2113" s="282" t="s">
        <v>814</v>
      </c>
      <c r="V2113" s="285">
        <v>106</v>
      </c>
      <c r="W2113" s="286" t="s">
        <v>824</v>
      </c>
      <c r="X2113" s="286" t="s">
        <v>824</v>
      </c>
      <c r="Y2113" s="257"/>
    </row>
    <row r="2114" spans="1:25" ht="12.75" customHeight="1" x14ac:dyDescent="0.2">
      <c r="A2114" s="229" t="s">
        <v>705</v>
      </c>
      <c r="B2114" s="247"/>
      <c r="C2114" s="280">
        <v>2101</v>
      </c>
      <c r="D2114" s="249" t="s">
        <v>5012</v>
      </c>
      <c r="E2114" s="249" t="s">
        <v>5013</v>
      </c>
      <c r="F2114" s="249" t="s">
        <v>907</v>
      </c>
      <c r="G2114" s="281" t="s">
        <v>813</v>
      </c>
      <c r="H2114" s="250">
        <v>48131.200000000004</v>
      </c>
      <c r="I2114" s="250"/>
      <c r="J2114" s="250">
        <v>46106.978300000002</v>
      </c>
      <c r="K2114" s="250"/>
      <c r="L2114" s="250">
        <v>55441.640000000007</v>
      </c>
      <c r="M2114" s="251">
        <f t="shared" si="96"/>
        <v>4.2056331444052956E-2</v>
      </c>
      <c r="N2114" s="251">
        <f t="shared" si="97"/>
        <v>0.20245659212935244</v>
      </c>
      <c r="O2114" s="250">
        <v>57716.25</v>
      </c>
      <c r="P2114" s="251">
        <f t="shared" si="98"/>
        <v>4.102710525879092E-2</v>
      </c>
      <c r="Q2114" s="251" t="s">
        <v>805</v>
      </c>
      <c r="R2114" s="258"/>
      <c r="S2114" s="258" t="s">
        <v>823</v>
      </c>
      <c r="T2114" s="258" t="s">
        <v>807</v>
      </c>
      <c r="U2114" s="282" t="s">
        <v>814</v>
      </c>
      <c r="V2114" s="285">
        <v>224</v>
      </c>
      <c r="W2114" s="286" t="s">
        <v>815</v>
      </c>
      <c r="X2114" s="286" t="s">
        <v>816</v>
      </c>
      <c r="Y2114" s="257"/>
    </row>
    <row r="2115" spans="1:25" ht="12.75" customHeight="1" x14ac:dyDescent="0.2">
      <c r="A2115" s="229" t="s">
        <v>705</v>
      </c>
      <c r="B2115" s="247"/>
      <c r="C2115" s="280">
        <v>2102</v>
      </c>
      <c r="D2115" s="249" t="s">
        <v>5014</v>
      </c>
      <c r="E2115" s="249" t="s">
        <v>5015</v>
      </c>
      <c r="F2115" s="249" t="s">
        <v>822</v>
      </c>
      <c r="G2115" s="281" t="s">
        <v>813</v>
      </c>
      <c r="H2115" s="250">
        <v>90874.91</v>
      </c>
      <c r="I2115" s="250"/>
      <c r="J2115" s="250">
        <v>87053.063399999999</v>
      </c>
      <c r="K2115" s="250"/>
      <c r="L2115" s="250">
        <v>90876.040000000008</v>
      </c>
      <c r="M2115" s="251">
        <f t="shared" si="96"/>
        <v>4.2056125282545029E-2</v>
      </c>
      <c r="N2115" s="251">
        <f t="shared" si="97"/>
        <v>4.3915474662089941E-2</v>
      </c>
      <c r="O2115" s="250">
        <v>94628.35</v>
      </c>
      <c r="P2115" s="251">
        <f t="shared" si="98"/>
        <v>4.1290421545657111E-2</v>
      </c>
      <c r="Q2115" s="251" t="s">
        <v>805</v>
      </c>
      <c r="R2115" s="258"/>
      <c r="S2115" s="258" t="s">
        <v>806</v>
      </c>
      <c r="T2115" s="299" t="s">
        <v>809</v>
      </c>
      <c r="U2115" s="282" t="s">
        <v>814</v>
      </c>
      <c r="V2115" s="285">
        <v>268</v>
      </c>
      <c r="W2115" s="286" t="s">
        <v>815</v>
      </c>
      <c r="X2115" s="286" t="s">
        <v>816</v>
      </c>
      <c r="Y2115" s="257"/>
    </row>
    <row r="2116" spans="1:25" ht="12.75" customHeight="1" x14ac:dyDescent="0.2">
      <c r="A2116" s="229" t="s">
        <v>705</v>
      </c>
      <c r="B2116" s="247"/>
      <c r="C2116" s="280">
        <v>2103</v>
      </c>
      <c r="D2116" s="249" t="s">
        <v>5016</v>
      </c>
      <c r="E2116" s="249" t="s">
        <v>5017</v>
      </c>
      <c r="F2116" s="249" t="s">
        <v>866</v>
      </c>
      <c r="G2116" s="281" t="s">
        <v>813</v>
      </c>
      <c r="H2116" s="250">
        <v>68429.53</v>
      </c>
      <c r="I2116" s="250"/>
      <c r="J2116" s="250">
        <v>65551.637499999997</v>
      </c>
      <c r="K2116" s="250"/>
      <c r="L2116" s="250">
        <v>79267.829999999987</v>
      </c>
      <c r="M2116" s="251">
        <f t="shared" si="96"/>
        <v>4.2056294994281006E-2</v>
      </c>
      <c r="N2116" s="251">
        <f t="shared" si="97"/>
        <v>0.20924256087424195</v>
      </c>
      <c r="O2116" s="250">
        <v>89779.91</v>
      </c>
      <c r="P2116" s="251">
        <f t="shared" si="98"/>
        <v>0.13261470636953249</v>
      </c>
      <c r="Q2116" s="251" t="s">
        <v>805</v>
      </c>
      <c r="R2116" s="258"/>
      <c r="S2116" s="258" t="s">
        <v>806</v>
      </c>
      <c r="T2116" s="258" t="s">
        <v>807</v>
      </c>
      <c r="U2116" s="282" t="s">
        <v>823</v>
      </c>
      <c r="V2116" s="285">
        <v>1207</v>
      </c>
      <c r="W2116" s="286" t="s">
        <v>815</v>
      </c>
      <c r="X2116" s="286" t="s">
        <v>816</v>
      </c>
      <c r="Y2116" s="257"/>
    </row>
    <row r="2117" spans="1:25" ht="12.75" customHeight="1" x14ac:dyDescent="0.2">
      <c r="A2117" s="229" t="s">
        <v>705</v>
      </c>
      <c r="B2117" s="247"/>
      <c r="C2117" s="280">
        <v>2104</v>
      </c>
      <c r="D2117" s="249" t="s">
        <v>5018</v>
      </c>
      <c r="E2117" s="249" t="s">
        <v>5019</v>
      </c>
      <c r="F2117" s="249" t="s">
        <v>866</v>
      </c>
      <c r="G2117" s="281"/>
      <c r="H2117" s="250">
        <v>0</v>
      </c>
      <c r="I2117" s="250"/>
      <c r="J2117" s="250">
        <v>97782.283500000005</v>
      </c>
      <c r="K2117" s="250"/>
      <c r="L2117" s="250">
        <v>102156.24</v>
      </c>
      <c r="M2117" s="251" t="str">
        <f t="shared" si="96"/>
        <v>NA</v>
      </c>
      <c r="N2117" s="251">
        <f t="shared" si="97"/>
        <v>4.4731584735388186E-2</v>
      </c>
      <c r="O2117" s="250">
        <v>123308.54000000001</v>
      </c>
      <c r="P2117" s="251">
        <f t="shared" si="98"/>
        <v>0.20705832556092513</v>
      </c>
      <c r="Q2117" s="251" t="s">
        <v>805</v>
      </c>
      <c r="R2117" s="258"/>
      <c r="S2117" s="258" t="s">
        <v>840</v>
      </c>
      <c r="T2117" s="258" t="s">
        <v>841</v>
      </c>
      <c r="U2117" s="282" t="s">
        <v>841</v>
      </c>
      <c r="V2117" s="283" t="s">
        <v>809</v>
      </c>
      <c r="W2117" s="284" t="s">
        <v>809</v>
      </c>
      <c r="X2117" s="284" t="s">
        <v>809</v>
      </c>
      <c r="Y2117" s="257"/>
    </row>
    <row r="2118" spans="1:25" ht="12.75" customHeight="1" x14ac:dyDescent="0.2">
      <c r="A2118" s="229" t="s">
        <v>705</v>
      </c>
      <c r="B2118" s="247"/>
      <c r="C2118" s="280">
        <v>2105</v>
      </c>
      <c r="D2118" s="249" t="s">
        <v>5020</v>
      </c>
      <c r="E2118" s="249" t="s">
        <v>5021</v>
      </c>
      <c r="F2118" s="249" t="s">
        <v>812</v>
      </c>
      <c r="G2118" s="281" t="s">
        <v>813</v>
      </c>
      <c r="H2118" s="250">
        <v>292176.7</v>
      </c>
      <c r="I2118" s="250"/>
      <c r="J2118" s="250">
        <v>279877.16619999998</v>
      </c>
      <c r="K2118" s="250"/>
      <c r="L2118" s="250">
        <v>310398.07</v>
      </c>
      <c r="M2118" s="251">
        <f t="shared" si="96"/>
        <v>4.2096217117929095E-2</v>
      </c>
      <c r="N2118" s="251">
        <f t="shared" si="97"/>
        <v>0.10905106770371477</v>
      </c>
      <c r="O2118" s="250">
        <v>318343.21000000002</v>
      </c>
      <c r="P2118" s="251">
        <f t="shared" si="98"/>
        <v>2.5596615339779701E-2</v>
      </c>
      <c r="Q2118" s="251" t="s">
        <v>805</v>
      </c>
      <c r="R2118" s="258"/>
      <c r="S2118" s="258" t="s">
        <v>806</v>
      </c>
      <c r="T2118" s="258" t="s">
        <v>807</v>
      </c>
      <c r="U2118" s="282" t="s">
        <v>823</v>
      </c>
      <c r="V2118" s="285">
        <v>826</v>
      </c>
      <c r="W2118" s="286" t="s">
        <v>824</v>
      </c>
      <c r="X2118" s="286" t="s">
        <v>824</v>
      </c>
      <c r="Y2118" s="257"/>
    </row>
    <row r="2119" spans="1:25" ht="12.75" customHeight="1" x14ac:dyDescent="0.2">
      <c r="A2119" s="229" t="s">
        <v>705</v>
      </c>
      <c r="B2119" s="247"/>
      <c r="C2119" s="280">
        <v>2106</v>
      </c>
      <c r="D2119" s="249" t="s">
        <v>5022</v>
      </c>
      <c r="E2119" s="249" t="s">
        <v>5023</v>
      </c>
      <c r="F2119" s="249" t="s">
        <v>1046</v>
      </c>
      <c r="G2119" s="281" t="s">
        <v>813</v>
      </c>
      <c r="H2119" s="250">
        <v>22611.55</v>
      </c>
      <c r="I2119" s="250"/>
      <c r="J2119" s="250">
        <v>21660.608</v>
      </c>
      <c r="K2119" s="250"/>
      <c r="L2119" s="250">
        <v>18258.7</v>
      </c>
      <c r="M2119" s="251">
        <f t="shared" si="96"/>
        <v>4.2055586636033315E-2</v>
      </c>
      <c r="N2119" s="251">
        <f t="shared" si="97"/>
        <v>0.15705505588762789</v>
      </c>
      <c r="O2119" s="250">
        <v>19038.86</v>
      </c>
      <c r="P2119" s="251">
        <f t="shared" si="98"/>
        <v>4.2728124127128425E-2</v>
      </c>
      <c r="Q2119" s="251" t="s">
        <v>805</v>
      </c>
      <c r="R2119" s="258"/>
      <c r="S2119" s="258" t="s">
        <v>806</v>
      </c>
      <c r="T2119" s="258" t="s">
        <v>807</v>
      </c>
      <c r="U2119" s="282" t="s">
        <v>814</v>
      </c>
      <c r="V2119" s="285">
        <v>103</v>
      </c>
      <c r="W2119" s="286" t="s">
        <v>816</v>
      </c>
      <c r="X2119" s="286" t="s">
        <v>824</v>
      </c>
      <c r="Y2119" s="257"/>
    </row>
    <row r="2120" spans="1:25" ht="12.75" customHeight="1" x14ac:dyDescent="0.2">
      <c r="A2120" s="229" t="s">
        <v>705</v>
      </c>
      <c r="B2120" s="247"/>
      <c r="C2120" s="280">
        <v>2107</v>
      </c>
      <c r="D2120" s="249" t="s">
        <v>5024</v>
      </c>
      <c r="E2120" s="249" t="s">
        <v>5025</v>
      </c>
      <c r="F2120" s="249" t="s">
        <v>812</v>
      </c>
      <c r="G2120" s="281"/>
      <c r="H2120" s="250">
        <v>5246765.8499999959</v>
      </c>
      <c r="I2120" s="250"/>
      <c r="J2120" s="250">
        <v>3341213.9504000004</v>
      </c>
      <c r="K2120" s="250"/>
      <c r="L2120" s="250">
        <v>4768516.7099999981</v>
      </c>
      <c r="M2120" s="251">
        <f t="shared" si="96"/>
        <v>0.3631859995429369</v>
      </c>
      <c r="N2120" s="251">
        <f t="shared" si="97"/>
        <v>0.42718089316882119</v>
      </c>
      <c r="O2120" s="250">
        <v>4854103.6699999953</v>
      </c>
      <c r="P2120" s="251">
        <f t="shared" si="98"/>
        <v>1.7948340166348543E-2</v>
      </c>
      <c r="Q2120" s="251" t="s">
        <v>805</v>
      </c>
      <c r="R2120" s="258"/>
      <c r="S2120" s="258" t="s">
        <v>1358</v>
      </c>
      <c r="T2120" s="258" t="s">
        <v>1359</v>
      </c>
      <c r="U2120" s="282" t="s">
        <v>1092</v>
      </c>
      <c r="V2120" s="285">
        <v>5682</v>
      </c>
      <c r="W2120" s="286" t="s">
        <v>874</v>
      </c>
      <c r="X2120" s="286" t="s">
        <v>816</v>
      </c>
      <c r="Y2120" s="257"/>
    </row>
    <row r="2121" spans="1:25" ht="12.75" customHeight="1" x14ac:dyDescent="0.2">
      <c r="A2121" s="229" t="s">
        <v>705</v>
      </c>
      <c r="B2121" s="247"/>
      <c r="C2121" s="280">
        <v>2108</v>
      </c>
      <c r="D2121" s="249" t="s">
        <v>5026</v>
      </c>
      <c r="E2121" s="249" t="s">
        <v>5027</v>
      </c>
      <c r="F2121" s="249" t="s">
        <v>877</v>
      </c>
      <c r="G2121" s="281"/>
      <c r="H2121" s="250">
        <v>595826.4800000001</v>
      </c>
      <c r="I2121" s="250"/>
      <c r="J2121" s="250">
        <v>568948.4236000001</v>
      </c>
      <c r="K2121" s="250"/>
      <c r="L2121" s="250">
        <v>753189.55999999994</v>
      </c>
      <c r="M2121" s="251">
        <f t="shared" si="96"/>
        <v>4.5110543593161551E-2</v>
      </c>
      <c r="N2121" s="251">
        <f t="shared" si="97"/>
        <v>0.32382748375366061</v>
      </c>
      <c r="O2121" s="250">
        <v>779870.49999999977</v>
      </c>
      <c r="P2121" s="251">
        <f t="shared" si="98"/>
        <v>3.5423937633973349E-2</v>
      </c>
      <c r="Q2121" s="251" t="s">
        <v>805</v>
      </c>
      <c r="R2121" s="258"/>
      <c r="S2121" s="258" t="s">
        <v>925</v>
      </c>
      <c r="T2121" s="258" t="s">
        <v>908</v>
      </c>
      <c r="U2121" s="282" t="s">
        <v>932</v>
      </c>
      <c r="V2121" s="285">
        <v>3974</v>
      </c>
      <c r="W2121" s="286" t="s">
        <v>874</v>
      </c>
      <c r="X2121" s="286" t="s">
        <v>816</v>
      </c>
      <c r="Y2121" s="257"/>
    </row>
    <row r="2122" spans="1:25" ht="12.75" customHeight="1" x14ac:dyDescent="0.2">
      <c r="A2122" s="229" t="s">
        <v>705</v>
      </c>
      <c r="B2122" s="247"/>
      <c r="C2122" s="280">
        <v>2109</v>
      </c>
      <c r="D2122" s="249" t="s">
        <v>5028</v>
      </c>
      <c r="E2122" s="249" t="s">
        <v>5029</v>
      </c>
      <c r="F2122" s="249" t="s">
        <v>943</v>
      </c>
      <c r="G2122" s="297" t="s">
        <v>707</v>
      </c>
      <c r="H2122" s="250">
        <v>0</v>
      </c>
      <c r="I2122" s="250"/>
      <c r="J2122" s="250">
        <v>0</v>
      </c>
      <c r="K2122" s="250"/>
      <c r="L2122" s="250">
        <v>0</v>
      </c>
      <c r="M2122" s="251" t="str">
        <f t="shared" si="96"/>
        <v>NA</v>
      </c>
      <c r="N2122" s="251" t="str">
        <f t="shared" si="97"/>
        <v>NA</v>
      </c>
      <c r="O2122" s="250">
        <v>0</v>
      </c>
      <c r="P2122" s="251" t="str">
        <f t="shared" si="98"/>
        <v>NA</v>
      </c>
      <c r="Q2122" s="298" t="s">
        <v>848</v>
      </c>
      <c r="R2122" s="299" t="s">
        <v>849</v>
      </c>
      <c r="S2122" s="299" t="s">
        <v>832</v>
      </c>
      <c r="T2122" s="299" t="s">
        <v>832</v>
      </c>
      <c r="U2122" s="299" t="s">
        <v>832</v>
      </c>
      <c r="V2122" s="299" t="s">
        <v>832</v>
      </c>
      <c r="W2122" s="299" t="s">
        <v>832</v>
      </c>
      <c r="X2122" s="299" t="s">
        <v>832</v>
      </c>
      <c r="Y2122" s="257"/>
    </row>
    <row r="2123" spans="1:25" ht="12.75" customHeight="1" x14ac:dyDescent="0.2">
      <c r="A2123" s="229" t="s">
        <v>705</v>
      </c>
      <c r="B2123" s="247"/>
      <c r="C2123" s="280">
        <v>2110</v>
      </c>
      <c r="D2123" s="249" t="s">
        <v>5030</v>
      </c>
      <c r="E2123" s="249" t="s">
        <v>5031</v>
      </c>
      <c r="F2123" s="249" t="s">
        <v>931</v>
      </c>
      <c r="G2123" s="281" t="s">
        <v>813</v>
      </c>
      <c r="H2123" s="250">
        <v>14237.52</v>
      </c>
      <c r="I2123" s="250"/>
      <c r="J2123" s="250">
        <v>12099.395</v>
      </c>
      <c r="K2123" s="250"/>
      <c r="L2123" s="250">
        <v>22171.58</v>
      </c>
      <c r="M2123" s="251">
        <f t="shared" si="96"/>
        <v>0.15017538166759378</v>
      </c>
      <c r="N2123" s="251">
        <f t="shared" si="97"/>
        <v>0.83245360615138198</v>
      </c>
      <c r="O2123" s="250">
        <v>23118.93</v>
      </c>
      <c r="P2123" s="251">
        <f t="shared" si="98"/>
        <v>4.272812311977759E-2</v>
      </c>
      <c r="Q2123" s="251" t="s">
        <v>805</v>
      </c>
      <c r="R2123" s="258"/>
      <c r="S2123" s="258" t="s">
        <v>806</v>
      </c>
      <c r="T2123" s="258" t="s">
        <v>807</v>
      </c>
      <c r="U2123" s="282" t="s">
        <v>814</v>
      </c>
      <c r="V2123" s="285">
        <v>81</v>
      </c>
      <c r="W2123" s="286" t="s">
        <v>816</v>
      </c>
      <c r="X2123" s="286" t="s">
        <v>824</v>
      </c>
      <c r="Y2123" s="257"/>
    </row>
    <row r="2124" spans="1:25" ht="12.75" customHeight="1" x14ac:dyDescent="0.2">
      <c r="A2124" s="229" t="s">
        <v>705</v>
      </c>
      <c r="B2124" s="247"/>
      <c r="C2124" s="280">
        <v>2111</v>
      </c>
      <c r="D2124" s="249" t="s">
        <v>5032</v>
      </c>
      <c r="E2124" s="249" t="s">
        <v>5033</v>
      </c>
      <c r="F2124" s="249" t="s">
        <v>1184</v>
      </c>
      <c r="G2124" s="281" t="s">
        <v>813</v>
      </c>
      <c r="H2124" s="250">
        <v>58547.67</v>
      </c>
      <c r="I2124" s="250"/>
      <c r="J2124" s="250">
        <v>47366.774399999995</v>
      </c>
      <c r="K2124" s="250"/>
      <c r="L2124" s="250">
        <v>57836.380000000005</v>
      </c>
      <c r="M2124" s="251">
        <f t="shared" si="96"/>
        <v>0.19097080379116715</v>
      </c>
      <c r="N2124" s="251">
        <f t="shared" si="97"/>
        <v>0.22103269079686394</v>
      </c>
      <c r="O2124" s="250">
        <v>60307.679999999993</v>
      </c>
      <c r="P2124" s="251">
        <f t="shared" si="98"/>
        <v>4.2729161126612493E-2</v>
      </c>
      <c r="Q2124" s="251" t="s">
        <v>805</v>
      </c>
      <c r="R2124" s="258"/>
      <c r="S2124" s="258" t="s">
        <v>806</v>
      </c>
      <c r="T2124" s="258" t="s">
        <v>807</v>
      </c>
      <c r="U2124" s="282" t="s">
        <v>814</v>
      </c>
      <c r="V2124" s="285">
        <v>135</v>
      </c>
      <c r="W2124" s="286" t="s">
        <v>816</v>
      </c>
      <c r="X2124" s="286" t="s">
        <v>816</v>
      </c>
      <c r="Y2124" s="257"/>
    </row>
    <row r="2125" spans="1:25" ht="12.75" customHeight="1" x14ac:dyDescent="0.2">
      <c r="A2125" s="229" t="s">
        <v>705</v>
      </c>
      <c r="B2125" s="247"/>
      <c r="C2125" s="280">
        <v>2112</v>
      </c>
      <c r="D2125" s="249" t="s">
        <v>5034</v>
      </c>
      <c r="E2125" s="249" t="s">
        <v>5035</v>
      </c>
      <c r="F2125" s="249" t="s">
        <v>1064</v>
      </c>
      <c r="G2125" s="281" t="s">
        <v>813</v>
      </c>
      <c r="H2125" s="250">
        <v>41685.22</v>
      </c>
      <c r="I2125" s="250"/>
      <c r="J2125" s="250">
        <v>39932.104099999997</v>
      </c>
      <c r="K2125" s="250"/>
      <c r="L2125" s="250">
        <v>41685.53</v>
      </c>
      <c r="M2125" s="251">
        <f t="shared" si="96"/>
        <v>4.205605487988319E-2</v>
      </c>
      <c r="N2125" s="251">
        <f t="shared" si="97"/>
        <v>4.3910180530657338E-2</v>
      </c>
      <c r="O2125" s="250">
        <v>43774.400000000001</v>
      </c>
      <c r="P2125" s="251">
        <f t="shared" si="98"/>
        <v>5.0110194112921259E-2</v>
      </c>
      <c r="Q2125" s="251" t="s">
        <v>805</v>
      </c>
      <c r="R2125" s="258"/>
      <c r="S2125" s="258" t="s">
        <v>806</v>
      </c>
      <c r="T2125" s="299" t="s">
        <v>809</v>
      </c>
      <c r="U2125" s="282" t="s">
        <v>814</v>
      </c>
      <c r="V2125" s="285">
        <v>261</v>
      </c>
      <c r="W2125" s="286" t="s">
        <v>815</v>
      </c>
      <c r="X2125" s="286" t="s">
        <v>816</v>
      </c>
      <c r="Y2125" s="257"/>
    </row>
    <row r="2126" spans="1:25" ht="12.75" customHeight="1" x14ac:dyDescent="0.2">
      <c r="A2126" s="229" t="s">
        <v>705</v>
      </c>
      <c r="B2126" s="247"/>
      <c r="C2126" s="280">
        <v>2113</v>
      </c>
      <c r="D2126" s="249" t="s">
        <v>5036</v>
      </c>
      <c r="E2126" s="249" t="s">
        <v>5037</v>
      </c>
      <c r="F2126" s="249" t="s">
        <v>822</v>
      </c>
      <c r="G2126" s="281" t="s">
        <v>813</v>
      </c>
      <c r="H2126" s="250">
        <v>20094.810000000001</v>
      </c>
      <c r="I2126" s="250"/>
      <c r="J2126" s="250">
        <v>19249.6878</v>
      </c>
      <c r="K2126" s="250"/>
      <c r="L2126" s="250">
        <v>22929.38</v>
      </c>
      <c r="M2126" s="251">
        <f t="shared" ref="M2126:M2189" si="99">IF(H2126&gt;0,ABS((J2126-H2126)/H2126),"NA")</f>
        <v>4.2056740023916704E-2</v>
      </c>
      <c r="N2126" s="251">
        <f t="shared" ref="N2126:N2189" si="100">IF(J2126&gt;0,ABS((L2126-J2126)/J2126),"NA")</f>
        <v>0.19115594176026071</v>
      </c>
      <c r="O2126" s="250">
        <v>23994.480000000003</v>
      </c>
      <c r="P2126" s="251">
        <f t="shared" ref="P2126:P2189" si="101">IF(L2126&gt;0,ABS((O2126-L2126)/L2126),"NA")</f>
        <v>4.6451321405114404E-2</v>
      </c>
      <c r="Q2126" s="251" t="s">
        <v>805</v>
      </c>
      <c r="R2126" s="258"/>
      <c r="S2126" s="258" t="s">
        <v>806</v>
      </c>
      <c r="T2126" s="258" t="s">
        <v>807</v>
      </c>
      <c r="U2126" s="282" t="s">
        <v>814</v>
      </c>
      <c r="V2126" s="285">
        <v>81</v>
      </c>
      <c r="W2126" s="286" t="s">
        <v>815</v>
      </c>
      <c r="X2126" s="286" t="s">
        <v>816</v>
      </c>
      <c r="Y2126" s="257"/>
    </row>
    <row r="2127" spans="1:25" ht="12.75" customHeight="1" x14ac:dyDescent="0.2">
      <c r="A2127" s="229" t="s">
        <v>705</v>
      </c>
      <c r="B2127" s="247"/>
      <c r="C2127" s="280">
        <v>2114</v>
      </c>
      <c r="D2127" s="249" t="s">
        <v>5038</v>
      </c>
      <c r="E2127" s="249" t="s">
        <v>5039</v>
      </c>
      <c r="F2127" s="249" t="s">
        <v>812</v>
      </c>
      <c r="G2127" s="281" t="s">
        <v>813</v>
      </c>
      <c r="H2127" s="250">
        <v>41320.990000000005</v>
      </c>
      <c r="I2127" s="250"/>
      <c r="J2127" s="250">
        <v>39583.173499999997</v>
      </c>
      <c r="K2127" s="250"/>
      <c r="L2127" s="250">
        <v>41321.270000000004</v>
      </c>
      <c r="M2127" s="251">
        <f t="shared" si="99"/>
        <v>4.2056506874593468E-2</v>
      </c>
      <c r="N2127" s="251">
        <f t="shared" si="100"/>
        <v>4.3909983619681403E-2</v>
      </c>
      <c r="O2127" s="250">
        <v>43391.89</v>
      </c>
      <c r="P2127" s="251">
        <f t="shared" si="101"/>
        <v>5.0110270086083875E-2</v>
      </c>
      <c r="Q2127" s="251" t="s">
        <v>805</v>
      </c>
      <c r="R2127" s="258"/>
      <c r="S2127" s="258" t="s">
        <v>806</v>
      </c>
      <c r="T2127" s="258" t="s">
        <v>807</v>
      </c>
      <c r="U2127" s="282" t="s">
        <v>814</v>
      </c>
      <c r="V2127" s="285">
        <v>134</v>
      </c>
      <c r="W2127" s="286" t="s">
        <v>815</v>
      </c>
      <c r="X2127" s="286" t="s">
        <v>816</v>
      </c>
      <c r="Y2127" s="257"/>
    </row>
    <row r="2128" spans="1:25" ht="12.75" customHeight="1" x14ac:dyDescent="0.2">
      <c r="A2128" s="229" t="s">
        <v>705</v>
      </c>
      <c r="B2128" s="247"/>
      <c r="C2128" s="280">
        <v>2115</v>
      </c>
      <c r="D2128" s="249" t="s">
        <v>5040</v>
      </c>
      <c r="E2128" s="249" t="s">
        <v>5041</v>
      </c>
      <c r="F2128" s="249" t="s">
        <v>1615</v>
      </c>
      <c r="G2128" s="281" t="s">
        <v>813</v>
      </c>
      <c r="H2128" s="250">
        <v>272981.71000000002</v>
      </c>
      <c r="I2128" s="250"/>
      <c r="J2128" s="250">
        <v>257887.15400000001</v>
      </c>
      <c r="K2128" s="250"/>
      <c r="L2128" s="250">
        <v>254260.78</v>
      </c>
      <c r="M2128" s="251">
        <f t="shared" si="99"/>
        <v>5.5295118489806554E-2</v>
      </c>
      <c r="N2128" s="251">
        <f t="shared" si="100"/>
        <v>1.4061863663050121E-2</v>
      </c>
      <c r="O2128" s="250">
        <v>263554.86</v>
      </c>
      <c r="P2128" s="251">
        <f t="shared" si="101"/>
        <v>3.6553337089581757E-2</v>
      </c>
      <c r="Q2128" s="251" t="s">
        <v>805</v>
      </c>
      <c r="R2128" s="258"/>
      <c r="S2128" s="258" t="s">
        <v>806</v>
      </c>
      <c r="T2128" s="258" t="s">
        <v>807</v>
      </c>
      <c r="U2128" s="282" t="s">
        <v>823</v>
      </c>
      <c r="V2128" s="285">
        <v>824</v>
      </c>
      <c r="W2128" s="286" t="s">
        <v>816</v>
      </c>
      <c r="X2128" s="286" t="s">
        <v>824</v>
      </c>
      <c r="Y2128" s="257"/>
    </row>
    <row r="2129" spans="1:25" ht="12.75" customHeight="1" x14ac:dyDescent="0.2">
      <c r="A2129" s="229" t="s">
        <v>705</v>
      </c>
      <c r="B2129" s="247"/>
      <c r="C2129" s="280">
        <v>2116</v>
      </c>
      <c r="D2129" s="249" t="s">
        <v>5042</v>
      </c>
      <c r="E2129" s="249" t="s">
        <v>5043</v>
      </c>
      <c r="F2129" s="249" t="s">
        <v>1387</v>
      </c>
      <c r="G2129" s="281" t="s">
        <v>813</v>
      </c>
      <c r="H2129" s="250">
        <v>166871.89000000001</v>
      </c>
      <c r="I2129" s="250"/>
      <c r="J2129" s="250">
        <v>159853.9148</v>
      </c>
      <c r="K2129" s="250"/>
      <c r="L2129" s="250">
        <v>186650.74999999997</v>
      </c>
      <c r="M2129" s="251">
        <f t="shared" si="99"/>
        <v>4.205606588383469E-2</v>
      </c>
      <c r="N2129" s="251">
        <f t="shared" si="100"/>
        <v>0.16763327462781644</v>
      </c>
      <c r="O2129" s="250">
        <v>203194.41000000003</v>
      </c>
      <c r="P2129" s="251">
        <f t="shared" si="101"/>
        <v>8.8634307657483632E-2</v>
      </c>
      <c r="Q2129" s="251" t="s">
        <v>805</v>
      </c>
      <c r="R2129" s="258"/>
      <c r="S2129" s="258" t="s">
        <v>806</v>
      </c>
      <c r="T2129" s="258" t="s">
        <v>807</v>
      </c>
      <c r="U2129" s="282" t="s">
        <v>823</v>
      </c>
      <c r="V2129" s="285">
        <v>824</v>
      </c>
      <c r="W2129" s="286" t="s">
        <v>824</v>
      </c>
      <c r="X2129" s="286" t="s">
        <v>824</v>
      </c>
      <c r="Y2129" s="257"/>
    </row>
    <row r="2130" spans="1:25" ht="12.75" customHeight="1" x14ac:dyDescent="0.2">
      <c r="A2130" s="229" t="s">
        <v>705</v>
      </c>
      <c r="B2130" s="247"/>
      <c r="C2130" s="280">
        <v>2117</v>
      </c>
      <c r="D2130" s="249" t="s">
        <v>5044</v>
      </c>
      <c r="E2130" s="249" t="s">
        <v>5045</v>
      </c>
      <c r="F2130" s="249" t="s">
        <v>812</v>
      </c>
      <c r="G2130" s="281" t="s">
        <v>813</v>
      </c>
      <c r="H2130" s="250">
        <v>20858.32</v>
      </c>
      <c r="I2130" s="250"/>
      <c r="J2130" s="250">
        <v>19981.097700000002</v>
      </c>
      <c r="K2130" s="250"/>
      <c r="L2130" s="250">
        <v>24975.86</v>
      </c>
      <c r="M2130" s="251">
        <f t="shared" si="99"/>
        <v>4.2056229840178767E-2</v>
      </c>
      <c r="N2130" s="251">
        <f t="shared" si="100"/>
        <v>0.24997436952625471</v>
      </c>
      <c r="O2130" s="250">
        <v>26135.07</v>
      </c>
      <c r="P2130" s="251">
        <f t="shared" si="101"/>
        <v>4.6413216601950809E-2</v>
      </c>
      <c r="Q2130" s="251" t="s">
        <v>805</v>
      </c>
      <c r="R2130" s="258"/>
      <c r="S2130" s="258" t="s">
        <v>806</v>
      </c>
      <c r="T2130" s="258" t="s">
        <v>807</v>
      </c>
      <c r="U2130" s="282" t="s">
        <v>814</v>
      </c>
      <c r="V2130" s="285">
        <v>84</v>
      </c>
      <c r="W2130" s="286" t="s">
        <v>815</v>
      </c>
      <c r="X2130" s="286" t="s">
        <v>816</v>
      </c>
      <c r="Y2130" s="257"/>
    </row>
    <row r="2131" spans="1:25" ht="12.75" customHeight="1" x14ac:dyDescent="0.2">
      <c r="A2131" s="229" t="s">
        <v>705</v>
      </c>
      <c r="B2131" s="247"/>
      <c r="C2131" s="280">
        <v>2118</v>
      </c>
      <c r="D2131" s="249" t="s">
        <v>5046</v>
      </c>
      <c r="E2131" s="249" t="s">
        <v>5045</v>
      </c>
      <c r="F2131" s="249" t="s">
        <v>1302</v>
      </c>
      <c r="G2131" s="281" t="s">
        <v>813</v>
      </c>
      <c r="H2131" s="250">
        <v>36989.300000000003</v>
      </c>
      <c r="I2131" s="250"/>
      <c r="J2131" s="250">
        <v>35433.684600000001</v>
      </c>
      <c r="K2131" s="250"/>
      <c r="L2131" s="250">
        <v>44012.54</v>
      </c>
      <c r="M2131" s="251">
        <f t="shared" si="99"/>
        <v>4.2055821548393789E-2</v>
      </c>
      <c r="N2131" s="251">
        <f t="shared" si="100"/>
        <v>0.24211016993699833</v>
      </c>
      <c r="O2131" s="250">
        <v>46056.960000000006</v>
      </c>
      <c r="P2131" s="251">
        <f t="shared" si="101"/>
        <v>4.6450852416152433E-2</v>
      </c>
      <c r="Q2131" s="251" t="s">
        <v>805</v>
      </c>
      <c r="R2131" s="258"/>
      <c r="S2131" s="258" t="s">
        <v>806</v>
      </c>
      <c r="T2131" s="258" t="s">
        <v>807</v>
      </c>
      <c r="U2131" s="282" t="s">
        <v>814</v>
      </c>
      <c r="V2131" s="285">
        <v>174</v>
      </c>
      <c r="W2131" s="286" t="s">
        <v>815</v>
      </c>
      <c r="X2131" s="286" t="s">
        <v>815</v>
      </c>
      <c r="Y2131" s="257"/>
    </row>
    <row r="2132" spans="1:25" ht="12.75" customHeight="1" x14ac:dyDescent="0.2">
      <c r="A2132" s="229" t="s">
        <v>705</v>
      </c>
      <c r="B2132" s="247"/>
      <c r="C2132" s="280">
        <v>2119</v>
      </c>
      <c r="D2132" s="249" t="s">
        <v>5047</v>
      </c>
      <c r="E2132" s="249" t="s">
        <v>5048</v>
      </c>
      <c r="F2132" s="249" t="s">
        <v>869</v>
      </c>
      <c r="G2132" s="281" t="s">
        <v>813</v>
      </c>
      <c r="H2132" s="250">
        <v>24532.86</v>
      </c>
      <c r="I2132" s="250"/>
      <c r="J2132" s="250">
        <v>23501.117999999999</v>
      </c>
      <c r="K2132" s="250"/>
      <c r="L2132" s="250">
        <v>26535.4</v>
      </c>
      <c r="M2132" s="251">
        <f t="shared" si="99"/>
        <v>4.2055512484072466E-2</v>
      </c>
      <c r="N2132" s="251">
        <f t="shared" si="100"/>
        <v>0.12911224053255693</v>
      </c>
      <c r="O2132" s="250">
        <v>29017.199999999997</v>
      </c>
      <c r="P2132" s="251">
        <f t="shared" si="101"/>
        <v>9.3527891043662256E-2</v>
      </c>
      <c r="Q2132" s="251" t="s">
        <v>805</v>
      </c>
      <c r="R2132" s="258"/>
      <c r="S2132" s="258" t="s">
        <v>806</v>
      </c>
      <c r="T2132" s="258" t="s">
        <v>807</v>
      </c>
      <c r="U2132" s="282" t="s">
        <v>823</v>
      </c>
      <c r="V2132" s="285">
        <v>824</v>
      </c>
      <c r="W2132" s="286" t="s">
        <v>824</v>
      </c>
      <c r="X2132" s="286" t="s">
        <v>824</v>
      </c>
      <c r="Y2132" s="257"/>
    </row>
    <row r="2133" spans="1:25" ht="12.75" customHeight="1" x14ac:dyDescent="0.2">
      <c r="A2133" s="229" t="s">
        <v>705</v>
      </c>
      <c r="B2133" s="247"/>
      <c r="C2133" s="280">
        <v>2120</v>
      </c>
      <c r="D2133" s="249" t="s">
        <v>5049</v>
      </c>
      <c r="E2133" s="249" t="s">
        <v>5050</v>
      </c>
      <c r="F2133" s="249" t="s">
        <v>1002</v>
      </c>
      <c r="G2133" s="297" t="s">
        <v>707</v>
      </c>
      <c r="H2133" s="250">
        <v>0</v>
      </c>
      <c r="I2133" s="250"/>
      <c r="J2133" s="250">
        <v>0</v>
      </c>
      <c r="K2133" s="250"/>
      <c r="L2133" s="250">
        <v>0</v>
      </c>
      <c r="M2133" s="251" t="str">
        <f t="shared" si="99"/>
        <v>NA</v>
      </c>
      <c r="N2133" s="251" t="str">
        <f t="shared" si="100"/>
        <v>NA</v>
      </c>
      <c r="O2133" s="250">
        <v>0</v>
      </c>
      <c r="P2133" s="251" t="str">
        <f t="shared" si="101"/>
        <v>NA</v>
      </c>
      <c r="Q2133" s="298" t="s">
        <v>848</v>
      </c>
      <c r="R2133" s="299" t="s">
        <v>849</v>
      </c>
      <c r="S2133" s="299" t="s">
        <v>832</v>
      </c>
      <c r="T2133" s="299" t="s">
        <v>832</v>
      </c>
      <c r="U2133" s="299" t="s">
        <v>832</v>
      </c>
      <c r="V2133" s="299" t="s">
        <v>832</v>
      </c>
      <c r="W2133" s="299" t="s">
        <v>832</v>
      </c>
      <c r="X2133" s="299" t="s">
        <v>832</v>
      </c>
      <c r="Y2133" s="257"/>
    </row>
    <row r="2134" spans="1:25" ht="12.75" customHeight="1" x14ac:dyDescent="0.2">
      <c r="A2134" s="229" t="s">
        <v>705</v>
      </c>
      <c r="B2134" s="247"/>
      <c r="C2134" s="280">
        <v>2121</v>
      </c>
      <c r="D2134" s="249" t="s">
        <v>5051</v>
      </c>
      <c r="E2134" s="249" t="s">
        <v>5052</v>
      </c>
      <c r="F2134" s="249" t="s">
        <v>943</v>
      </c>
      <c r="G2134" s="297" t="s">
        <v>707</v>
      </c>
      <c r="H2134" s="250">
        <v>0</v>
      </c>
      <c r="I2134" s="250"/>
      <c r="J2134" s="250">
        <v>0</v>
      </c>
      <c r="K2134" s="250"/>
      <c r="L2134" s="250">
        <v>0</v>
      </c>
      <c r="M2134" s="251" t="str">
        <f t="shared" si="99"/>
        <v>NA</v>
      </c>
      <c r="N2134" s="251" t="str">
        <f t="shared" si="100"/>
        <v>NA</v>
      </c>
      <c r="O2134" s="250">
        <v>0</v>
      </c>
      <c r="P2134" s="251" t="str">
        <f t="shared" si="101"/>
        <v>NA</v>
      </c>
      <c r="Q2134" s="298" t="s">
        <v>848</v>
      </c>
      <c r="R2134" s="299" t="s">
        <v>849</v>
      </c>
      <c r="S2134" s="299" t="s">
        <v>832</v>
      </c>
      <c r="T2134" s="299" t="s">
        <v>832</v>
      </c>
      <c r="U2134" s="299" t="s">
        <v>832</v>
      </c>
      <c r="V2134" s="299" t="s">
        <v>832</v>
      </c>
      <c r="W2134" s="299" t="s">
        <v>832</v>
      </c>
      <c r="X2134" s="299" t="s">
        <v>832</v>
      </c>
      <c r="Y2134" s="257"/>
    </row>
    <row r="2135" spans="1:25" ht="12.75" customHeight="1" x14ac:dyDescent="0.2">
      <c r="A2135" s="229" t="s">
        <v>705</v>
      </c>
      <c r="B2135" s="247"/>
      <c r="C2135" s="280">
        <v>2122</v>
      </c>
      <c r="D2135" s="249" t="s">
        <v>5053</v>
      </c>
      <c r="E2135" s="249" t="s">
        <v>5054</v>
      </c>
      <c r="F2135" s="249" t="s">
        <v>886</v>
      </c>
      <c r="G2135" s="281" t="s">
        <v>813</v>
      </c>
      <c r="H2135" s="250">
        <v>25618.41</v>
      </c>
      <c r="I2135" s="250"/>
      <c r="J2135" s="250">
        <v>24541.007999999998</v>
      </c>
      <c r="K2135" s="250"/>
      <c r="L2135" s="250">
        <v>37964.080000000002</v>
      </c>
      <c r="M2135" s="251">
        <f t="shared" si="99"/>
        <v>4.2055771611118793E-2</v>
      </c>
      <c r="N2135" s="251">
        <f t="shared" si="100"/>
        <v>0.54696498204148769</v>
      </c>
      <c r="O2135" s="250">
        <v>39586.230000000003</v>
      </c>
      <c r="P2135" s="251">
        <f t="shared" si="101"/>
        <v>4.2728547616589188E-2</v>
      </c>
      <c r="Q2135" s="251" t="s">
        <v>805</v>
      </c>
      <c r="R2135" s="258"/>
      <c r="S2135" s="258" t="s">
        <v>806</v>
      </c>
      <c r="T2135" s="258" t="s">
        <v>807</v>
      </c>
      <c r="U2135" s="282" t="s">
        <v>814</v>
      </c>
      <c r="V2135" s="285">
        <v>505</v>
      </c>
      <c r="W2135" s="286" t="s">
        <v>824</v>
      </c>
      <c r="X2135" s="286" t="s">
        <v>824</v>
      </c>
      <c r="Y2135" s="257"/>
    </row>
    <row r="2136" spans="1:25" ht="12.75" customHeight="1" x14ac:dyDescent="0.2">
      <c r="A2136" s="229" t="s">
        <v>705</v>
      </c>
      <c r="B2136" s="247"/>
      <c r="C2136" s="280">
        <v>2123</v>
      </c>
      <c r="D2136" s="249" t="s">
        <v>5055</v>
      </c>
      <c r="E2136" s="249" t="s">
        <v>5056</v>
      </c>
      <c r="F2136" s="249" t="s">
        <v>890</v>
      </c>
      <c r="G2136" s="281" t="s">
        <v>813</v>
      </c>
      <c r="H2136" s="250">
        <v>221780.19000000003</v>
      </c>
      <c r="I2136" s="250"/>
      <c r="J2136" s="250">
        <v>197645.48869999996</v>
      </c>
      <c r="K2136" s="250"/>
      <c r="L2136" s="250">
        <v>337134.41</v>
      </c>
      <c r="M2136" s="251">
        <f t="shared" si="99"/>
        <v>0.10882261982010237</v>
      </c>
      <c r="N2136" s="251">
        <f t="shared" si="100"/>
        <v>0.70575312503958021</v>
      </c>
      <c r="O2136" s="250">
        <v>408663.56000000006</v>
      </c>
      <c r="P2136" s="251">
        <f t="shared" si="101"/>
        <v>0.21216804893929422</v>
      </c>
      <c r="Q2136" s="251" t="s">
        <v>805</v>
      </c>
      <c r="R2136" s="258"/>
      <c r="S2136" s="258" t="s">
        <v>806</v>
      </c>
      <c r="T2136" s="258" t="s">
        <v>807</v>
      </c>
      <c r="U2136" s="282" t="s">
        <v>823</v>
      </c>
      <c r="V2136" s="285">
        <v>824</v>
      </c>
      <c r="W2136" s="286" t="s">
        <v>815</v>
      </c>
      <c r="X2136" s="286" t="s">
        <v>816</v>
      </c>
      <c r="Y2136" s="257"/>
    </row>
    <row r="2137" spans="1:25" ht="12.75" customHeight="1" x14ac:dyDescent="0.2">
      <c r="A2137" s="229" t="s">
        <v>705</v>
      </c>
      <c r="B2137" s="247"/>
      <c r="C2137" s="280">
        <v>2124</v>
      </c>
      <c r="D2137" s="249" t="s">
        <v>5057</v>
      </c>
      <c r="E2137" s="249" t="s">
        <v>5058</v>
      </c>
      <c r="F2137" s="249" t="s">
        <v>822</v>
      </c>
      <c r="G2137" s="281" t="s">
        <v>813</v>
      </c>
      <c r="H2137" s="250">
        <v>25333.670000000002</v>
      </c>
      <c r="I2137" s="250"/>
      <c r="J2137" s="250">
        <v>24268.231</v>
      </c>
      <c r="K2137" s="250"/>
      <c r="L2137" s="250">
        <v>24257.25</v>
      </c>
      <c r="M2137" s="251">
        <f t="shared" si="99"/>
        <v>4.2056243726234774E-2</v>
      </c>
      <c r="N2137" s="251">
        <f t="shared" si="100"/>
        <v>4.5248456716930736E-4</v>
      </c>
      <c r="O2137" s="250">
        <v>25404.43</v>
      </c>
      <c r="P2137" s="251">
        <f t="shared" si="101"/>
        <v>4.7292252831627669E-2</v>
      </c>
      <c r="Q2137" s="251" t="s">
        <v>805</v>
      </c>
      <c r="R2137" s="258"/>
      <c r="S2137" s="258" t="s">
        <v>806</v>
      </c>
      <c r="T2137" s="258" t="s">
        <v>807</v>
      </c>
      <c r="U2137" s="282" t="s">
        <v>814</v>
      </c>
      <c r="V2137" s="285">
        <v>83</v>
      </c>
      <c r="W2137" s="286" t="s">
        <v>815</v>
      </c>
      <c r="X2137" s="286" t="s">
        <v>816</v>
      </c>
      <c r="Y2137" s="257"/>
    </row>
    <row r="2138" spans="1:25" ht="12.75" customHeight="1" x14ac:dyDescent="0.2">
      <c r="A2138" s="229" t="s">
        <v>705</v>
      </c>
      <c r="B2138" s="247"/>
      <c r="C2138" s="280">
        <v>2125</v>
      </c>
      <c r="D2138" s="249" t="s">
        <v>5059</v>
      </c>
      <c r="E2138" s="249" t="s">
        <v>5060</v>
      </c>
      <c r="F2138" s="249" t="s">
        <v>869</v>
      </c>
      <c r="G2138" s="281" t="s">
        <v>813</v>
      </c>
      <c r="H2138" s="250">
        <v>12764.59</v>
      </c>
      <c r="I2138" s="250"/>
      <c r="J2138" s="250">
        <v>9428.1</v>
      </c>
      <c r="K2138" s="250"/>
      <c r="L2138" s="250">
        <v>18292.03</v>
      </c>
      <c r="M2138" s="251">
        <f t="shared" si="99"/>
        <v>0.26138638217130356</v>
      </c>
      <c r="N2138" s="251">
        <f t="shared" si="100"/>
        <v>0.94016079591858359</v>
      </c>
      <c r="O2138" s="250">
        <v>19073.62</v>
      </c>
      <c r="P2138" s="251">
        <f t="shared" si="101"/>
        <v>4.2728445120634513E-2</v>
      </c>
      <c r="Q2138" s="251" t="s">
        <v>805</v>
      </c>
      <c r="R2138" s="258"/>
      <c r="S2138" s="258" t="s">
        <v>806</v>
      </c>
      <c r="T2138" s="258" t="s">
        <v>807</v>
      </c>
      <c r="U2138" s="282" t="s">
        <v>823</v>
      </c>
      <c r="V2138" s="285">
        <v>826</v>
      </c>
      <c r="W2138" s="286" t="s">
        <v>824</v>
      </c>
      <c r="X2138" s="286" t="s">
        <v>824</v>
      </c>
      <c r="Y2138" s="257"/>
    </row>
    <row r="2139" spans="1:25" ht="12.75" customHeight="1" x14ac:dyDescent="0.2">
      <c r="A2139" s="229" t="s">
        <v>705</v>
      </c>
      <c r="B2139" s="247"/>
      <c r="C2139" s="280">
        <v>2126</v>
      </c>
      <c r="D2139" s="249" t="s">
        <v>5061</v>
      </c>
      <c r="E2139" s="249" t="s">
        <v>5062</v>
      </c>
      <c r="F2139" s="249" t="s">
        <v>869</v>
      </c>
      <c r="G2139" s="281"/>
      <c r="H2139" s="250">
        <v>8176.28</v>
      </c>
      <c r="I2139" s="250"/>
      <c r="J2139" s="250">
        <v>19829.486199999999</v>
      </c>
      <c r="K2139" s="250"/>
      <c r="L2139" s="250">
        <v>20700.2</v>
      </c>
      <c r="M2139" s="251">
        <f t="shared" si="99"/>
        <v>1.4252454906143137</v>
      </c>
      <c r="N2139" s="251">
        <f t="shared" si="100"/>
        <v>4.3910053504059091E-2</v>
      </c>
      <c r="O2139" s="250">
        <v>21737.510000000002</v>
      </c>
      <c r="P2139" s="251">
        <f t="shared" si="101"/>
        <v>5.0111110037584242E-2</v>
      </c>
      <c r="Q2139" s="251" t="s">
        <v>805</v>
      </c>
      <c r="R2139" s="258"/>
      <c r="S2139" s="258" t="s">
        <v>840</v>
      </c>
      <c r="T2139" s="258" t="s">
        <v>841</v>
      </c>
      <c r="U2139" s="282" t="s">
        <v>841</v>
      </c>
      <c r="V2139" s="285">
        <v>819</v>
      </c>
      <c r="W2139" s="286" t="s">
        <v>912</v>
      </c>
      <c r="X2139" s="286" t="s">
        <v>874</v>
      </c>
      <c r="Y2139" s="257"/>
    </row>
    <row r="2140" spans="1:25" ht="12.75" customHeight="1" x14ac:dyDescent="0.2">
      <c r="A2140" s="229" t="s">
        <v>705</v>
      </c>
      <c r="B2140" s="247"/>
      <c r="C2140" s="280">
        <v>2127</v>
      </c>
      <c r="D2140" s="249" t="s">
        <v>5063</v>
      </c>
      <c r="E2140" s="249" t="s">
        <v>5064</v>
      </c>
      <c r="F2140" s="249" t="s">
        <v>830</v>
      </c>
      <c r="G2140" s="297" t="s">
        <v>707</v>
      </c>
      <c r="H2140" s="250">
        <v>0</v>
      </c>
      <c r="I2140" s="250"/>
      <c r="J2140" s="250">
        <v>0</v>
      </c>
      <c r="K2140" s="250"/>
      <c r="L2140" s="250">
        <v>0</v>
      </c>
      <c r="M2140" s="251" t="str">
        <f t="shared" si="99"/>
        <v>NA</v>
      </c>
      <c r="N2140" s="251" t="str">
        <f t="shared" si="100"/>
        <v>NA</v>
      </c>
      <c r="O2140" s="250">
        <v>0</v>
      </c>
      <c r="P2140" s="251" t="str">
        <f t="shared" si="101"/>
        <v>NA</v>
      </c>
      <c r="Q2140" s="298" t="s">
        <v>848</v>
      </c>
      <c r="R2140" s="299" t="s">
        <v>849</v>
      </c>
      <c r="S2140" s="299" t="s">
        <v>832</v>
      </c>
      <c r="T2140" s="299" t="s">
        <v>832</v>
      </c>
      <c r="U2140" s="299" t="s">
        <v>832</v>
      </c>
      <c r="V2140" s="299" t="s">
        <v>832</v>
      </c>
      <c r="W2140" s="299" t="s">
        <v>832</v>
      </c>
      <c r="X2140" s="299" t="s">
        <v>832</v>
      </c>
      <c r="Y2140" s="257"/>
    </row>
    <row r="2141" spans="1:25" ht="12.75" customHeight="1" x14ac:dyDescent="0.2">
      <c r="A2141" s="229" t="s">
        <v>705</v>
      </c>
      <c r="B2141" s="247"/>
      <c r="C2141" s="280">
        <v>2128</v>
      </c>
      <c r="D2141" s="249" t="s">
        <v>5065</v>
      </c>
      <c r="E2141" s="249" t="s">
        <v>5066</v>
      </c>
      <c r="F2141" s="249" t="s">
        <v>1371</v>
      </c>
      <c r="G2141" s="281" t="s">
        <v>813</v>
      </c>
      <c r="H2141" s="250">
        <v>17894.7</v>
      </c>
      <c r="I2141" s="250"/>
      <c r="J2141" s="250">
        <v>17142.114999999998</v>
      </c>
      <c r="K2141" s="250"/>
      <c r="L2141" s="250">
        <v>17417.129999999997</v>
      </c>
      <c r="M2141" s="251">
        <f t="shared" si="99"/>
        <v>4.2056307174750215E-2</v>
      </c>
      <c r="N2141" s="251">
        <f t="shared" si="100"/>
        <v>1.6043236205100682E-2</v>
      </c>
      <c r="O2141" s="250">
        <v>18891.98</v>
      </c>
      <c r="P2141" s="251">
        <f t="shared" si="101"/>
        <v>8.4678130093764153E-2</v>
      </c>
      <c r="Q2141" s="251" t="s">
        <v>805</v>
      </c>
      <c r="R2141" s="258"/>
      <c r="S2141" s="258" t="s">
        <v>806</v>
      </c>
      <c r="T2141" s="258" t="s">
        <v>807</v>
      </c>
      <c r="U2141" s="282" t="s">
        <v>814</v>
      </c>
      <c r="V2141" s="285">
        <v>84</v>
      </c>
      <c r="W2141" s="286" t="s">
        <v>816</v>
      </c>
      <c r="X2141" s="286" t="s">
        <v>816</v>
      </c>
      <c r="Y2141" s="257"/>
    </row>
    <row r="2142" spans="1:25" ht="12.75" customHeight="1" x14ac:dyDescent="0.2">
      <c r="A2142" s="229" t="s">
        <v>705</v>
      </c>
      <c r="B2142" s="247"/>
      <c r="C2142" s="280">
        <v>2129</v>
      </c>
      <c r="D2142" s="249" t="s">
        <v>5067</v>
      </c>
      <c r="E2142" s="249" t="s">
        <v>5068</v>
      </c>
      <c r="F2142" s="249" t="s">
        <v>830</v>
      </c>
      <c r="G2142" s="297" t="s">
        <v>707</v>
      </c>
      <c r="H2142" s="250">
        <v>0</v>
      </c>
      <c r="I2142" s="250"/>
      <c r="J2142" s="250">
        <v>0</v>
      </c>
      <c r="K2142" s="250"/>
      <c r="L2142" s="250">
        <v>0</v>
      </c>
      <c r="M2142" s="251" t="str">
        <f t="shared" si="99"/>
        <v>NA</v>
      </c>
      <c r="N2142" s="251" t="str">
        <f t="shared" si="100"/>
        <v>NA</v>
      </c>
      <c r="O2142" s="250">
        <v>0</v>
      </c>
      <c r="P2142" s="251" t="str">
        <f t="shared" si="101"/>
        <v>NA</v>
      </c>
      <c r="Q2142" s="298" t="s">
        <v>848</v>
      </c>
      <c r="R2142" s="299" t="s">
        <v>849</v>
      </c>
      <c r="S2142" s="299" t="s">
        <v>832</v>
      </c>
      <c r="T2142" s="299" t="s">
        <v>832</v>
      </c>
      <c r="U2142" s="299" t="s">
        <v>832</v>
      </c>
      <c r="V2142" s="299" t="s">
        <v>832</v>
      </c>
      <c r="W2142" s="299" t="s">
        <v>832</v>
      </c>
      <c r="X2142" s="299" t="s">
        <v>832</v>
      </c>
      <c r="Y2142" s="257"/>
    </row>
    <row r="2143" spans="1:25" ht="12.75" customHeight="1" x14ac:dyDescent="0.2">
      <c r="A2143" s="229" t="s">
        <v>705</v>
      </c>
      <c r="B2143" s="247"/>
      <c r="C2143" s="318">
        <v>2130</v>
      </c>
      <c r="D2143" s="319" t="s">
        <v>988</v>
      </c>
      <c r="E2143" s="319" t="s">
        <v>988</v>
      </c>
      <c r="F2143" s="319"/>
      <c r="G2143" s="320" t="s">
        <v>707</v>
      </c>
      <c r="H2143" s="321">
        <v>0</v>
      </c>
      <c r="I2143" s="321"/>
      <c r="J2143" s="321">
        <v>0</v>
      </c>
      <c r="K2143" s="321"/>
      <c r="L2143" s="321">
        <v>0</v>
      </c>
      <c r="M2143" s="322" t="str">
        <f t="shared" si="99"/>
        <v>NA</v>
      </c>
      <c r="N2143" s="322" t="str">
        <f t="shared" si="100"/>
        <v>NA</v>
      </c>
      <c r="O2143" s="321">
        <v>0</v>
      </c>
      <c r="P2143" s="322" t="str">
        <f t="shared" si="101"/>
        <v>NA</v>
      </c>
      <c r="Q2143" s="322" t="s">
        <v>707</v>
      </c>
      <c r="R2143" s="323" t="s">
        <v>989</v>
      </c>
      <c r="S2143" s="323" t="s">
        <v>809</v>
      </c>
      <c r="T2143" s="323" t="s">
        <v>809</v>
      </c>
      <c r="U2143" s="323" t="s">
        <v>989</v>
      </c>
      <c r="V2143" s="323" t="s">
        <v>989</v>
      </c>
      <c r="W2143" s="323" t="s">
        <v>989</v>
      </c>
      <c r="X2143" s="323" t="s">
        <v>989</v>
      </c>
      <c r="Y2143" s="257"/>
    </row>
    <row r="2144" spans="1:25" ht="12.75" customHeight="1" x14ac:dyDescent="0.2">
      <c r="A2144" s="229" t="s">
        <v>705</v>
      </c>
      <c r="B2144" s="247"/>
      <c r="C2144" s="280">
        <v>2131</v>
      </c>
      <c r="D2144" s="249" t="s">
        <v>5069</v>
      </c>
      <c r="E2144" s="249" t="s">
        <v>5070</v>
      </c>
      <c r="F2144" s="249" t="s">
        <v>869</v>
      </c>
      <c r="G2144" s="281" t="s">
        <v>813</v>
      </c>
      <c r="H2144" s="250">
        <v>55553.84</v>
      </c>
      <c r="I2144" s="250"/>
      <c r="J2144" s="250">
        <v>53782.1106</v>
      </c>
      <c r="K2144" s="250"/>
      <c r="L2144" s="250">
        <v>73187.47</v>
      </c>
      <c r="M2144" s="251">
        <f t="shared" si="99"/>
        <v>3.189211402848114E-2</v>
      </c>
      <c r="N2144" s="251">
        <f t="shared" si="100"/>
        <v>0.36081438945982908</v>
      </c>
      <c r="O2144" s="250">
        <v>76299.95</v>
      </c>
      <c r="P2144" s="251">
        <f t="shared" si="101"/>
        <v>4.2527498217932606E-2</v>
      </c>
      <c r="Q2144" s="251" t="s">
        <v>805</v>
      </c>
      <c r="R2144" s="258"/>
      <c r="S2144" s="258" t="s">
        <v>806</v>
      </c>
      <c r="T2144" s="258" t="s">
        <v>807</v>
      </c>
      <c r="U2144" s="282" t="s">
        <v>823</v>
      </c>
      <c r="V2144" s="285">
        <v>826</v>
      </c>
      <c r="W2144" s="286" t="s">
        <v>824</v>
      </c>
      <c r="X2144" s="286" t="s">
        <v>824</v>
      </c>
      <c r="Y2144" s="257"/>
    </row>
    <row r="2145" spans="1:25" ht="12.75" customHeight="1" x14ac:dyDescent="0.2">
      <c r="A2145" s="229" t="s">
        <v>705</v>
      </c>
      <c r="B2145" s="247"/>
      <c r="C2145" s="280">
        <v>2132</v>
      </c>
      <c r="D2145" s="249" t="s">
        <v>5071</v>
      </c>
      <c r="E2145" s="249" t="s">
        <v>5072</v>
      </c>
      <c r="F2145" s="249" t="s">
        <v>1040</v>
      </c>
      <c r="G2145" s="281" t="s">
        <v>813</v>
      </c>
      <c r="H2145" s="250">
        <v>163603.59</v>
      </c>
      <c r="I2145" s="250"/>
      <c r="J2145" s="250">
        <v>178756.67169999998</v>
      </c>
      <c r="K2145" s="250"/>
      <c r="L2145" s="250">
        <v>217094.98</v>
      </c>
      <c r="M2145" s="251">
        <f t="shared" si="99"/>
        <v>9.2620716330246669E-2</v>
      </c>
      <c r="N2145" s="251">
        <f t="shared" si="100"/>
        <v>0.21447204143709753</v>
      </c>
      <c r="O2145" s="250">
        <v>238484.38999999998</v>
      </c>
      <c r="P2145" s="251">
        <f t="shared" si="101"/>
        <v>9.8525585437304788E-2</v>
      </c>
      <c r="Q2145" s="251" t="s">
        <v>805</v>
      </c>
      <c r="R2145" s="258"/>
      <c r="S2145" s="258" t="s">
        <v>806</v>
      </c>
      <c r="T2145" s="258" t="s">
        <v>807</v>
      </c>
      <c r="U2145" s="282" t="s">
        <v>814</v>
      </c>
      <c r="V2145" s="285">
        <v>826</v>
      </c>
      <c r="W2145" s="286" t="s">
        <v>824</v>
      </c>
      <c r="X2145" s="286" t="s">
        <v>824</v>
      </c>
      <c r="Y2145" s="257"/>
    </row>
    <row r="2146" spans="1:25" ht="12.75" customHeight="1" x14ac:dyDescent="0.2">
      <c r="A2146" s="229" t="s">
        <v>705</v>
      </c>
      <c r="B2146" s="247"/>
      <c r="C2146" s="280">
        <v>2133</v>
      </c>
      <c r="D2146" s="249" t="s">
        <v>5073</v>
      </c>
      <c r="E2146" s="249" t="s">
        <v>5074</v>
      </c>
      <c r="F2146" s="249" t="s">
        <v>890</v>
      </c>
      <c r="G2146" s="281" t="s">
        <v>813</v>
      </c>
      <c r="H2146" s="250">
        <v>119862.72</v>
      </c>
      <c r="I2146" s="250"/>
      <c r="J2146" s="250">
        <v>31904.9719</v>
      </c>
      <c r="K2146" s="250"/>
      <c r="L2146" s="250">
        <v>125178.06000000003</v>
      </c>
      <c r="M2146" s="251">
        <f t="shared" si="99"/>
        <v>0.7338207250761537</v>
      </c>
      <c r="N2146" s="251">
        <f t="shared" si="100"/>
        <v>2.9234656088194209</v>
      </c>
      <c r="O2146" s="250">
        <v>137668.97</v>
      </c>
      <c r="P2146" s="251">
        <f t="shared" si="101"/>
        <v>9.9785138066526766E-2</v>
      </c>
      <c r="Q2146" s="251" t="s">
        <v>805</v>
      </c>
      <c r="R2146" s="258"/>
      <c r="S2146" s="258" t="s">
        <v>806</v>
      </c>
      <c r="T2146" s="258" t="s">
        <v>807</v>
      </c>
      <c r="U2146" s="282" t="s">
        <v>814</v>
      </c>
      <c r="V2146" s="285">
        <v>147</v>
      </c>
      <c r="W2146" s="286" t="s">
        <v>816</v>
      </c>
      <c r="X2146" s="286" t="s">
        <v>824</v>
      </c>
      <c r="Y2146" s="257"/>
    </row>
    <row r="2147" spans="1:25" ht="12.75" customHeight="1" x14ac:dyDescent="0.2">
      <c r="A2147" s="229" t="s">
        <v>705</v>
      </c>
      <c r="B2147" s="247"/>
      <c r="C2147" s="280">
        <v>2134</v>
      </c>
      <c r="D2147" s="249" t="s">
        <v>5075</v>
      </c>
      <c r="E2147" s="249" t="s">
        <v>5076</v>
      </c>
      <c r="F2147" s="249" t="s">
        <v>877</v>
      </c>
      <c r="G2147" s="281"/>
      <c r="H2147" s="250">
        <v>180407.11000000002</v>
      </c>
      <c r="I2147" s="250"/>
      <c r="J2147" s="250">
        <v>291062.73559999996</v>
      </c>
      <c r="K2147" s="250"/>
      <c r="L2147" s="250">
        <v>258012.09000000003</v>
      </c>
      <c r="M2147" s="251">
        <f t="shared" si="99"/>
        <v>0.61336621156449944</v>
      </c>
      <c r="N2147" s="251">
        <f t="shared" si="100"/>
        <v>0.11355162154945381</v>
      </c>
      <c r="O2147" s="250">
        <v>303575.51000000013</v>
      </c>
      <c r="P2147" s="251">
        <f t="shared" si="101"/>
        <v>0.17659412781780923</v>
      </c>
      <c r="Q2147" s="251" t="s">
        <v>805</v>
      </c>
      <c r="R2147" s="258"/>
      <c r="S2147" s="258" t="s">
        <v>806</v>
      </c>
      <c r="T2147" s="258" t="s">
        <v>807</v>
      </c>
      <c r="U2147" s="282" t="s">
        <v>932</v>
      </c>
      <c r="V2147" s="285">
        <v>2473</v>
      </c>
      <c r="W2147" s="286" t="s">
        <v>824</v>
      </c>
      <c r="X2147" s="286" t="s">
        <v>824</v>
      </c>
      <c r="Y2147" s="257"/>
    </row>
    <row r="2148" spans="1:25" ht="12.75" customHeight="1" x14ac:dyDescent="0.2">
      <c r="A2148" s="229" t="s">
        <v>705</v>
      </c>
      <c r="B2148" s="247"/>
      <c r="C2148" s="280">
        <v>2135</v>
      </c>
      <c r="D2148" s="249" t="s">
        <v>5077</v>
      </c>
      <c r="E2148" s="249" t="s">
        <v>5078</v>
      </c>
      <c r="F2148" s="249" t="s">
        <v>931</v>
      </c>
      <c r="G2148" s="281" t="s">
        <v>813</v>
      </c>
      <c r="H2148" s="250">
        <v>85723.69</v>
      </c>
      <c r="I2148" s="250"/>
      <c r="J2148" s="250">
        <v>82118.494500000001</v>
      </c>
      <c r="K2148" s="250"/>
      <c r="L2148" s="250">
        <v>103738.26000000001</v>
      </c>
      <c r="M2148" s="251">
        <f t="shared" si="99"/>
        <v>4.2055999922541852E-2</v>
      </c>
      <c r="N2148" s="251">
        <f t="shared" si="100"/>
        <v>0.26327522967435807</v>
      </c>
      <c r="O2148" s="250">
        <v>108942.96999999999</v>
      </c>
      <c r="P2148" s="251">
        <f t="shared" si="101"/>
        <v>5.0171556762181831E-2</v>
      </c>
      <c r="Q2148" s="251" t="s">
        <v>805</v>
      </c>
      <c r="R2148" s="258"/>
      <c r="S2148" s="258" t="s">
        <v>806</v>
      </c>
      <c r="T2148" s="258" t="s">
        <v>807</v>
      </c>
      <c r="U2148" s="282" t="s">
        <v>814</v>
      </c>
      <c r="V2148" s="285">
        <v>301</v>
      </c>
      <c r="W2148" s="286" t="s">
        <v>815</v>
      </c>
      <c r="X2148" s="286" t="s">
        <v>816</v>
      </c>
      <c r="Y2148" s="257"/>
    </row>
    <row r="2149" spans="1:25" ht="12.75" customHeight="1" x14ac:dyDescent="0.2">
      <c r="A2149" s="229" t="s">
        <v>705</v>
      </c>
      <c r="B2149" s="247"/>
      <c r="C2149" s="280">
        <v>2136</v>
      </c>
      <c r="D2149" s="249" t="s">
        <v>5079</v>
      </c>
      <c r="E2149" s="249" t="s">
        <v>5080</v>
      </c>
      <c r="F2149" s="249" t="s">
        <v>847</v>
      </c>
      <c r="G2149" s="297" t="s">
        <v>707</v>
      </c>
      <c r="H2149" s="250">
        <v>0</v>
      </c>
      <c r="I2149" s="250"/>
      <c r="J2149" s="250">
        <v>0</v>
      </c>
      <c r="K2149" s="250"/>
      <c r="L2149" s="250">
        <v>0</v>
      </c>
      <c r="M2149" s="251" t="str">
        <f t="shared" si="99"/>
        <v>NA</v>
      </c>
      <c r="N2149" s="251" t="str">
        <f t="shared" si="100"/>
        <v>NA</v>
      </c>
      <c r="O2149" s="250">
        <v>0</v>
      </c>
      <c r="P2149" s="251" t="str">
        <f t="shared" si="101"/>
        <v>NA</v>
      </c>
      <c r="Q2149" s="298" t="s">
        <v>848</v>
      </c>
      <c r="R2149" s="299" t="s">
        <v>849</v>
      </c>
      <c r="S2149" s="299" t="s">
        <v>832</v>
      </c>
      <c r="T2149" s="299" t="s">
        <v>832</v>
      </c>
      <c r="U2149" s="299" t="s">
        <v>832</v>
      </c>
      <c r="V2149" s="299" t="s">
        <v>832</v>
      </c>
      <c r="W2149" s="299" t="s">
        <v>832</v>
      </c>
      <c r="X2149" s="299" t="s">
        <v>832</v>
      </c>
      <c r="Y2149" s="257"/>
    </row>
    <row r="2150" spans="1:25" ht="12.75" customHeight="1" x14ac:dyDescent="0.2">
      <c r="A2150" s="229" t="s">
        <v>705</v>
      </c>
      <c r="B2150" s="247"/>
      <c r="C2150" s="280">
        <v>2137</v>
      </c>
      <c r="D2150" s="249" t="s">
        <v>5081</v>
      </c>
      <c r="E2150" s="249" t="s">
        <v>5082</v>
      </c>
      <c r="F2150" s="249" t="s">
        <v>844</v>
      </c>
      <c r="G2150" s="281" t="s">
        <v>813</v>
      </c>
      <c r="H2150" s="250">
        <v>117040.97</v>
      </c>
      <c r="I2150" s="250"/>
      <c r="J2150" s="250">
        <v>112118.67550000001</v>
      </c>
      <c r="K2150" s="250"/>
      <c r="L2150" s="250">
        <v>117042</v>
      </c>
      <c r="M2150" s="251">
        <f t="shared" si="99"/>
        <v>4.2056166315094526E-2</v>
      </c>
      <c r="N2150" s="251">
        <f t="shared" si="100"/>
        <v>4.3911725482343816E-2</v>
      </c>
      <c r="O2150" s="250">
        <v>123227.08000000002</v>
      </c>
      <c r="P2150" s="251">
        <f t="shared" si="101"/>
        <v>5.2844961637702845E-2</v>
      </c>
      <c r="Q2150" s="251" t="s">
        <v>805</v>
      </c>
      <c r="R2150" s="258"/>
      <c r="S2150" s="258" t="s">
        <v>806</v>
      </c>
      <c r="T2150" s="299" t="s">
        <v>809</v>
      </c>
      <c r="U2150" s="282" t="s">
        <v>823</v>
      </c>
      <c r="V2150" s="285">
        <v>824</v>
      </c>
      <c r="W2150" s="286" t="s">
        <v>816</v>
      </c>
      <c r="X2150" s="286" t="s">
        <v>824</v>
      </c>
      <c r="Y2150" s="257"/>
    </row>
    <row r="2151" spans="1:25" ht="12.75" customHeight="1" x14ac:dyDescent="0.2">
      <c r="A2151" s="229" t="s">
        <v>705</v>
      </c>
      <c r="B2151" s="247"/>
      <c r="C2151" s="280">
        <v>2138</v>
      </c>
      <c r="D2151" s="249" t="s">
        <v>5083</v>
      </c>
      <c r="E2151" s="249" t="s">
        <v>5084</v>
      </c>
      <c r="F2151" s="249" t="s">
        <v>907</v>
      </c>
      <c r="G2151" s="281" t="s">
        <v>813</v>
      </c>
      <c r="H2151" s="250">
        <v>11307.5</v>
      </c>
      <c r="I2151" s="250"/>
      <c r="J2151" s="250">
        <v>9505.32</v>
      </c>
      <c r="K2151" s="250"/>
      <c r="L2151" s="250">
        <v>19688.61</v>
      </c>
      <c r="M2151" s="251">
        <f t="shared" si="99"/>
        <v>0.15937917311518907</v>
      </c>
      <c r="N2151" s="251">
        <f t="shared" si="100"/>
        <v>1.071325320978147</v>
      </c>
      <c r="O2151" s="250">
        <v>20529.88</v>
      </c>
      <c r="P2151" s="251">
        <f t="shared" si="101"/>
        <v>4.2728765514680841E-2</v>
      </c>
      <c r="Q2151" s="251" t="s">
        <v>805</v>
      </c>
      <c r="R2151" s="258"/>
      <c r="S2151" s="258" t="s">
        <v>806</v>
      </c>
      <c r="T2151" s="258" t="s">
        <v>807</v>
      </c>
      <c r="U2151" s="282" t="s">
        <v>814</v>
      </c>
      <c r="V2151" s="285">
        <v>48</v>
      </c>
      <c r="W2151" s="286" t="s">
        <v>816</v>
      </c>
      <c r="X2151" s="286" t="s">
        <v>824</v>
      </c>
      <c r="Y2151" s="257"/>
    </row>
    <row r="2152" spans="1:25" ht="12.75" customHeight="1" x14ac:dyDescent="0.2">
      <c r="A2152" s="229" t="s">
        <v>705</v>
      </c>
      <c r="B2152" s="247"/>
      <c r="C2152" s="280">
        <v>2139</v>
      </c>
      <c r="D2152" s="249" t="s">
        <v>5085</v>
      </c>
      <c r="E2152" s="249" t="s">
        <v>5086</v>
      </c>
      <c r="F2152" s="249" t="s">
        <v>907</v>
      </c>
      <c r="G2152" s="281" t="s">
        <v>813</v>
      </c>
      <c r="H2152" s="250">
        <v>309519.34000000003</v>
      </c>
      <c r="I2152" s="250"/>
      <c r="J2152" s="250">
        <v>296502.17249999999</v>
      </c>
      <c r="K2152" s="250"/>
      <c r="L2152" s="250">
        <v>309524.40999999997</v>
      </c>
      <c r="M2152" s="251">
        <f t="shared" si="99"/>
        <v>4.2056071520442113E-2</v>
      </c>
      <c r="N2152" s="251">
        <f t="shared" si="100"/>
        <v>4.3919534856021972E-2</v>
      </c>
      <c r="O2152" s="250">
        <v>349644.10000000003</v>
      </c>
      <c r="P2152" s="251">
        <f t="shared" si="101"/>
        <v>0.12961720854261563</v>
      </c>
      <c r="Q2152" s="251" t="s">
        <v>805</v>
      </c>
      <c r="R2152" s="258"/>
      <c r="S2152" s="258" t="s">
        <v>823</v>
      </c>
      <c r="T2152" s="299" t="s">
        <v>809</v>
      </c>
      <c r="U2152" s="282" t="s">
        <v>823</v>
      </c>
      <c r="V2152" s="285">
        <v>824</v>
      </c>
      <c r="W2152" s="286" t="s">
        <v>815</v>
      </c>
      <c r="X2152" s="286" t="s">
        <v>816</v>
      </c>
      <c r="Y2152" s="257"/>
    </row>
    <row r="2153" spans="1:25" ht="12.75" customHeight="1" x14ac:dyDescent="0.2">
      <c r="A2153" s="229" t="s">
        <v>705</v>
      </c>
      <c r="B2153" s="247"/>
      <c r="C2153" s="280">
        <v>2140</v>
      </c>
      <c r="D2153" s="249" t="s">
        <v>5087</v>
      </c>
      <c r="E2153" s="249" t="s">
        <v>5088</v>
      </c>
      <c r="F2153" s="249" t="s">
        <v>931</v>
      </c>
      <c r="G2153" s="281" t="s">
        <v>813</v>
      </c>
      <c r="H2153" s="250">
        <v>106531.43000000001</v>
      </c>
      <c r="I2153" s="250"/>
      <c r="J2153" s="250">
        <v>102051.13619999999</v>
      </c>
      <c r="K2153" s="250"/>
      <c r="L2153" s="250">
        <v>106532.40000000001</v>
      </c>
      <c r="M2153" s="251">
        <f t="shared" si="99"/>
        <v>4.2056074906720142E-2</v>
      </c>
      <c r="N2153" s="251">
        <f t="shared" si="100"/>
        <v>4.3911944216060726E-2</v>
      </c>
      <c r="O2153" s="250">
        <v>112101.16</v>
      </c>
      <c r="P2153" s="251">
        <f t="shared" si="101"/>
        <v>5.2272923542509078E-2</v>
      </c>
      <c r="Q2153" s="251" t="s">
        <v>805</v>
      </c>
      <c r="R2153" s="258"/>
      <c r="S2153" s="258" t="s">
        <v>806</v>
      </c>
      <c r="T2153" s="299" t="s">
        <v>809</v>
      </c>
      <c r="U2153" s="282" t="s">
        <v>823</v>
      </c>
      <c r="V2153" s="285">
        <v>824</v>
      </c>
      <c r="W2153" s="286" t="s">
        <v>824</v>
      </c>
      <c r="X2153" s="286" t="s">
        <v>824</v>
      </c>
      <c r="Y2153" s="257"/>
    </row>
    <row r="2154" spans="1:25" ht="12.75" customHeight="1" x14ac:dyDescent="0.2">
      <c r="A2154" s="229" t="s">
        <v>705</v>
      </c>
      <c r="B2154" s="247"/>
      <c r="C2154" s="280">
        <v>2141</v>
      </c>
      <c r="D2154" s="249" t="s">
        <v>5089</v>
      </c>
      <c r="E2154" s="249" t="s">
        <v>5090</v>
      </c>
      <c r="F2154" s="249" t="s">
        <v>1002</v>
      </c>
      <c r="G2154" s="297" t="s">
        <v>707</v>
      </c>
      <c r="H2154" s="250">
        <v>0</v>
      </c>
      <c r="I2154" s="250"/>
      <c r="J2154" s="250">
        <v>0</v>
      </c>
      <c r="K2154" s="250"/>
      <c r="L2154" s="250">
        <v>0</v>
      </c>
      <c r="M2154" s="251" t="str">
        <f t="shared" si="99"/>
        <v>NA</v>
      </c>
      <c r="N2154" s="251" t="str">
        <f t="shared" si="100"/>
        <v>NA</v>
      </c>
      <c r="O2154" s="250">
        <v>0</v>
      </c>
      <c r="P2154" s="251" t="str">
        <f t="shared" si="101"/>
        <v>NA</v>
      </c>
      <c r="Q2154" s="298" t="s">
        <v>848</v>
      </c>
      <c r="R2154" s="299" t="s">
        <v>849</v>
      </c>
      <c r="S2154" s="258" t="s">
        <v>806</v>
      </c>
      <c r="T2154" s="299" t="s">
        <v>809</v>
      </c>
      <c r="U2154" s="299" t="s">
        <v>832</v>
      </c>
      <c r="V2154" s="299" t="s">
        <v>832</v>
      </c>
      <c r="W2154" s="299" t="s">
        <v>832</v>
      </c>
      <c r="X2154" s="299" t="s">
        <v>832</v>
      </c>
      <c r="Y2154" s="257"/>
    </row>
    <row r="2155" spans="1:25" ht="12.75" customHeight="1" x14ac:dyDescent="0.2">
      <c r="A2155" s="229" t="s">
        <v>705</v>
      </c>
      <c r="B2155" s="247"/>
      <c r="C2155" s="280">
        <v>2142</v>
      </c>
      <c r="D2155" s="249" t="s">
        <v>5091</v>
      </c>
      <c r="E2155" s="249" t="s">
        <v>5092</v>
      </c>
      <c r="F2155" s="249" t="s">
        <v>877</v>
      </c>
      <c r="G2155" s="281" t="s">
        <v>813</v>
      </c>
      <c r="H2155" s="250">
        <v>99574.319999999992</v>
      </c>
      <c r="I2155" s="250"/>
      <c r="J2155" s="250">
        <v>95386.608099999998</v>
      </c>
      <c r="K2155" s="250"/>
      <c r="L2155" s="250">
        <v>99575.849999999991</v>
      </c>
      <c r="M2155" s="251">
        <f t="shared" si="99"/>
        <v>4.2056143592042558E-2</v>
      </c>
      <c r="N2155" s="251">
        <f t="shared" si="100"/>
        <v>4.3918554013453737E-2</v>
      </c>
      <c r="O2155" s="250">
        <v>108240.98999999999</v>
      </c>
      <c r="P2155" s="251">
        <f t="shared" si="101"/>
        <v>8.7020497439891306E-2</v>
      </c>
      <c r="Q2155" s="251" t="s">
        <v>805</v>
      </c>
      <c r="R2155" s="258"/>
      <c r="S2155" s="258" t="s">
        <v>806</v>
      </c>
      <c r="T2155" s="299" t="s">
        <v>809</v>
      </c>
      <c r="U2155" s="282" t="s">
        <v>823</v>
      </c>
      <c r="V2155" s="285">
        <v>824</v>
      </c>
      <c r="W2155" s="286" t="s">
        <v>824</v>
      </c>
      <c r="X2155" s="286" t="s">
        <v>824</v>
      </c>
      <c r="Y2155" s="257"/>
    </row>
    <row r="2156" spans="1:25" ht="12.75" customHeight="1" x14ac:dyDescent="0.2">
      <c r="A2156" s="229" t="s">
        <v>705</v>
      </c>
      <c r="B2156" s="247"/>
      <c r="C2156" s="280">
        <v>2143</v>
      </c>
      <c r="D2156" s="249" t="s">
        <v>5093</v>
      </c>
      <c r="E2156" s="249" t="s">
        <v>5092</v>
      </c>
      <c r="F2156" s="249" t="s">
        <v>2512</v>
      </c>
      <c r="G2156" s="297" t="s">
        <v>707</v>
      </c>
      <c r="H2156" s="250">
        <v>0</v>
      </c>
      <c r="I2156" s="250"/>
      <c r="J2156" s="250">
        <v>0</v>
      </c>
      <c r="K2156" s="250"/>
      <c r="L2156" s="250">
        <v>0</v>
      </c>
      <c r="M2156" s="251" t="str">
        <f t="shared" si="99"/>
        <v>NA</v>
      </c>
      <c r="N2156" s="251" t="str">
        <f t="shared" si="100"/>
        <v>NA</v>
      </c>
      <c r="O2156" s="250">
        <v>0</v>
      </c>
      <c r="P2156" s="251" t="str">
        <f t="shared" si="101"/>
        <v>NA</v>
      </c>
      <c r="Q2156" s="298" t="s">
        <v>848</v>
      </c>
      <c r="R2156" s="299" t="s">
        <v>849</v>
      </c>
      <c r="S2156" s="299" t="s">
        <v>832</v>
      </c>
      <c r="T2156" s="299" t="s">
        <v>832</v>
      </c>
      <c r="U2156" s="299" t="s">
        <v>832</v>
      </c>
      <c r="V2156" s="299" t="s">
        <v>832</v>
      </c>
      <c r="W2156" s="299" t="s">
        <v>832</v>
      </c>
      <c r="X2156" s="299" t="s">
        <v>832</v>
      </c>
      <c r="Y2156" s="257"/>
    </row>
    <row r="2157" spans="1:25" ht="12.75" customHeight="1" x14ac:dyDescent="0.2">
      <c r="A2157" s="229" t="s">
        <v>705</v>
      </c>
      <c r="B2157" s="247"/>
      <c r="C2157" s="280">
        <v>2144</v>
      </c>
      <c r="D2157" s="249" t="s">
        <v>5094</v>
      </c>
      <c r="E2157" s="249" t="s">
        <v>5095</v>
      </c>
      <c r="F2157" s="249" t="s">
        <v>886</v>
      </c>
      <c r="G2157" s="281" t="s">
        <v>813</v>
      </c>
      <c r="H2157" s="250">
        <v>33965.79</v>
      </c>
      <c r="I2157" s="250"/>
      <c r="J2157" s="250">
        <v>32537.3295</v>
      </c>
      <c r="K2157" s="250"/>
      <c r="L2157" s="250">
        <v>42546.83</v>
      </c>
      <c r="M2157" s="251">
        <f t="shared" si="99"/>
        <v>4.2055859734161961E-2</v>
      </c>
      <c r="N2157" s="251">
        <f t="shared" si="100"/>
        <v>0.30763128547473456</v>
      </c>
      <c r="O2157" s="250">
        <v>44523.18</v>
      </c>
      <c r="P2157" s="251">
        <f t="shared" si="101"/>
        <v>4.6451169217542138E-2</v>
      </c>
      <c r="Q2157" s="251" t="s">
        <v>805</v>
      </c>
      <c r="R2157" s="258"/>
      <c r="S2157" s="258" t="s">
        <v>806</v>
      </c>
      <c r="T2157" s="258" t="s">
        <v>807</v>
      </c>
      <c r="U2157" s="282" t="s">
        <v>814</v>
      </c>
      <c r="V2157" s="285">
        <v>147</v>
      </c>
      <c r="W2157" s="286" t="s">
        <v>816</v>
      </c>
      <c r="X2157" s="286" t="s">
        <v>824</v>
      </c>
      <c r="Y2157" s="257"/>
    </row>
    <row r="2158" spans="1:25" ht="12.75" customHeight="1" x14ac:dyDescent="0.2">
      <c r="A2158" s="229" t="s">
        <v>705</v>
      </c>
      <c r="B2158" s="247"/>
      <c r="C2158" s="300">
        <v>2145</v>
      </c>
      <c r="D2158" s="301" t="s">
        <v>5096</v>
      </c>
      <c r="E2158" s="301" t="s">
        <v>5097</v>
      </c>
      <c r="F2158" s="301" t="s">
        <v>2127</v>
      </c>
      <c r="G2158" s="302" t="s">
        <v>707</v>
      </c>
      <c r="H2158" s="303">
        <v>0</v>
      </c>
      <c r="I2158" s="303"/>
      <c r="J2158" s="303">
        <v>0</v>
      </c>
      <c r="K2158" s="303"/>
      <c r="L2158" s="303">
        <v>0</v>
      </c>
      <c r="M2158" s="304" t="str">
        <f t="shared" si="99"/>
        <v>NA</v>
      </c>
      <c r="N2158" s="304" t="str">
        <f t="shared" si="100"/>
        <v>NA</v>
      </c>
      <c r="O2158" s="303">
        <v>0</v>
      </c>
      <c r="P2158" s="304" t="str">
        <f t="shared" si="101"/>
        <v>NA</v>
      </c>
      <c r="Q2158" s="304" t="s">
        <v>707</v>
      </c>
      <c r="R2158" s="305" t="s">
        <v>887</v>
      </c>
      <c r="S2158" s="306" t="s">
        <v>832</v>
      </c>
      <c r="T2158" s="306" t="s">
        <v>832</v>
      </c>
      <c r="U2158" s="306" t="s">
        <v>832</v>
      </c>
      <c r="V2158" s="307" t="s">
        <v>809</v>
      </c>
      <c r="W2158" s="308" t="s">
        <v>809</v>
      </c>
      <c r="X2158" s="308" t="s">
        <v>809</v>
      </c>
      <c r="Y2158" s="257"/>
    </row>
    <row r="2159" spans="1:25" ht="12.75" customHeight="1" x14ac:dyDescent="0.2">
      <c r="A2159" s="229" t="s">
        <v>705</v>
      </c>
      <c r="B2159" s="247"/>
      <c r="C2159" s="300">
        <v>2146</v>
      </c>
      <c r="D2159" s="327" t="s">
        <v>5098</v>
      </c>
      <c r="E2159" s="327" t="s">
        <v>5099</v>
      </c>
      <c r="F2159" s="327" t="s">
        <v>5100</v>
      </c>
      <c r="G2159" s="302" t="s">
        <v>707</v>
      </c>
      <c r="H2159" s="303">
        <v>0</v>
      </c>
      <c r="I2159" s="303"/>
      <c r="J2159" s="303">
        <v>0</v>
      </c>
      <c r="K2159" s="303"/>
      <c r="L2159" s="303">
        <v>0</v>
      </c>
      <c r="M2159" s="304" t="str">
        <f t="shared" si="99"/>
        <v>NA</v>
      </c>
      <c r="N2159" s="304" t="str">
        <f t="shared" si="100"/>
        <v>NA</v>
      </c>
      <c r="O2159" s="303">
        <v>0</v>
      </c>
      <c r="P2159" s="304" t="str">
        <f t="shared" si="101"/>
        <v>NA</v>
      </c>
      <c r="Q2159" s="304" t="s">
        <v>707</v>
      </c>
      <c r="R2159" s="305" t="s">
        <v>887</v>
      </c>
      <c r="S2159" s="306" t="s">
        <v>832</v>
      </c>
      <c r="T2159" s="306" t="s">
        <v>832</v>
      </c>
      <c r="U2159" s="306" t="s">
        <v>832</v>
      </c>
      <c r="V2159" s="307" t="s">
        <v>809</v>
      </c>
      <c r="W2159" s="308" t="s">
        <v>809</v>
      </c>
      <c r="X2159" s="308" t="s">
        <v>809</v>
      </c>
      <c r="Y2159" s="257"/>
    </row>
    <row r="2160" spans="1:25" ht="12.75" customHeight="1" x14ac:dyDescent="0.2">
      <c r="A2160" s="229" t="s">
        <v>705</v>
      </c>
      <c r="B2160" s="247"/>
      <c r="C2160" s="280">
        <v>2147</v>
      </c>
      <c r="D2160" s="249" t="s">
        <v>5101</v>
      </c>
      <c r="E2160" s="249" t="s">
        <v>5102</v>
      </c>
      <c r="F2160" s="249" t="s">
        <v>890</v>
      </c>
      <c r="G2160" s="281" t="s">
        <v>813</v>
      </c>
      <c r="H2160" s="250">
        <v>121351.7</v>
      </c>
      <c r="I2160" s="250"/>
      <c r="J2160" s="250">
        <v>122722.435</v>
      </c>
      <c r="K2160" s="250"/>
      <c r="L2160" s="250">
        <v>157116.24</v>
      </c>
      <c r="M2160" s="251">
        <f t="shared" si="99"/>
        <v>1.1295556634146869E-2</v>
      </c>
      <c r="N2160" s="251">
        <f t="shared" si="100"/>
        <v>0.28025686582897408</v>
      </c>
      <c r="O2160" s="250">
        <v>163766.19</v>
      </c>
      <c r="P2160" s="251">
        <f t="shared" si="101"/>
        <v>4.2325032727361676E-2</v>
      </c>
      <c r="Q2160" s="251" t="s">
        <v>805</v>
      </c>
      <c r="R2160" s="258"/>
      <c r="S2160" s="258" t="s">
        <v>823</v>
      </c>
      <c r="T2160" s="258" t="s">
        <v>807</v>
      </c>
      <c r="U2160" s="282" t="s">
        <v>814</v>
      </c>
      <c r="V2160" s="285">
        <v>610</v>
      </c>
      <c r="W2160" s="286" t="s">
        <v>912</v>
      </c>
      <c r="X2160" s="286" t="s">
        <v>874</v>
      </c>
      <c r="Y2160" s="257"/>
    </row>
    <row r="2161" spans="1:25" ht="12.75" customHeight="1" x14ac:dyDescent="0.2">
      <c r="A2161" s="229" t="s">
        <v>705</v>
      </c>
      <c r="B2161" s="247"/>
      <c r="C2161" s="280">
        <v>2148</v>
      </c>
      <c r="D2161" s="249" t="s">
        <v>5103</v>
      </c>
      <c r="E2161" s="249" t="s">
        <v>5104</v>
      </c>
      <c r="F2161" s="249" t="s">
        <v>830</v>
      </c>
      <c r="G2161" s="297" t="s">
        <v>707</v>
      </c>
      <c r="H2161" s="250">
        <v>0</v>
      </c>
      <c r="I2161" s="250"/>
      <c r="J2161" s="250">
        <v>0</v>
      </c>
      <c r="K2161" s="250"/>
      <c r="L2161" s="250">
        <v>0</v>
      </c>
      <c r="M2161" s="251" t="str">
        <f t="shared" si="99"/>
        <v>NA</v>
      </c>
      <c r="N2161" s="251" t="str">
        <f t="shared" si="100"/>
        <v>NA</v>
      </c>
      <c r="O2161" s="250">
        <v>0</v>
      </c>
      <c r="P2161" s="251" t="str">
        <f t="shared" si="101"/>
        <v>NA</v>
      </c>
      <c r="Q2161" s="298" t="s">
        <v>848</v>
      </c>
      <c r="R2161" s="299" t="s">
        <v>849</v>
      </c>
      <c r="S2161" s="299" t="s">
        <v>809</v>
      </c>
      <c r="T2161" s="299" t="s">
        <v>809</v>
      </c>
      <c r="U2161" s="299" t="s">
        <v>832</v>
      </c>
      <c r="V2161" s="283" t="s">
        <v>809</v>
      </c>
      <c r="W2161" s="284" t="s">
        <v>809</v>
      </c>
      <c r="X2161" s="284" t="s">
        <v>809</v>
      </c>
      <c r="Y2161" s="257"/>
    </row>
    <row r="2162" spans="1:25" ht="12.75" customHeight="1" x14ac:dyDescent="0.2">
      <c r="A2162" s="229" t="s">
        <v>705</v>
      </c>
      <c r="B2162" s="247"/>
      <c r="C2162" s="280">
        <v>2149</v>
      </c>
      <c r="D2162" s="249" t="s">
        <v>5105</v>
      </c>
      <c r="E2162" s="249" t="s">
        <v>5106</v>
      </c>
      <c r="F2162" s="249" t="s">
        <v>830</v>
      </c>
      <c r="G2162" s="297" t="s">
        <v>707</v>
      </c>
      <c r="H2162" s="250">
        <v>0</v>
      </c>
      <c r="I2162" s="250"/>
      <c r="J2162" s="250">
        <v>0</v>
      </c>
      <c r="K2162" s="250"/>
      <c r="L2162" s="250">
        <v>0</v>
      </c>
      <c r="M2162" s="251" t="str">
        <f t="shared" si="99"/>
        <v>NA</v>
      </c>
      <c r="N2162" s="251" t="str">
        <f t="shared" si="100"/>
        <v>NA</v>
      </c>
      <c r="O2162" s="250">
        <v>0</v>
      </c>
      <c r="P2162" s="251" t="str">
        <f t="shared" si="101"/>
        <v>NA</v>
      </c>
      <c r="Q2162" s="298" t="s">
        <v>848</v>
      </c>
      <c r="R2162" s="299" t="s">
        <v>849</v>
      </c>
      <c r="S2162" s="299" t="s">
        <v>832</v>
      </c>
      <c r="T2162" s="299" t="s">
        <v>832</v>
      </c>
      <c r="U2162" s="299" t="s">
        <v>832</v>
      </c>
      <c r="V2162" s="299" t="s">
        <v>832</v>
      </c>
      <c r="W2162" s="299" t="s">
        <v>832</v>
      </c>
      <c r="X2162" s="299" t="s">
        <v>832</v>
      </c>
      <c r="Y2162" s="257"/>
    </row>
    <row r="2163" spans="1:25" ht="12.75" customHeight="1" x14ac:dyDescent="0.2">
      <c r="B2163" s="247"/>
      <c r="C2163" s="280">
        <v>2150</v>
      </c>
      <c r="D2163" s="249" t="s">
        <v>5107</v>
      </c>
      <c r="E2163" s="249" t="s">
        <v>5108</v>
      </c>
      <c r="F2163" s="249" t="s">
        <v>803</v>
      </c>
      <c r="G2163" s="281" t="s">
        <v>804</v>
      </c>
      <c r="H2163" s="250">
        <v>12420.77</v>
      </c>
      <c r="I2163" s="250"/>
      <c r="J2163" s="250">
        <v>7031.5789000000004</v>
      </c>
      <c r="K2163" s="250"/>
      <c r="L2163" s="250">
        <v>8295.7900000000009</v>
      </c>
      <c r="M2163" s="251">
        <f t="shared" si="99"/>
        <v>0.43388542739298769</v>
      </c>
      <c r="N2163" s="251">
        <f t="shared" si="100"/>
        <v>0.17979050195966662</v>
      </c>
      <c r="O2163" s="250">
        <v>8522.99</v>
      </c>
      <c r="P2163" s="251">
        <f t="shared" si="101"/>
        <v>2.7387385649829479E-2</v>
      </c>
      <c r="Q2163" s="251" t="s">
        <v>805</v>
      </c>
      <c r="R2163" s="258"/>
      <c r="S2163" s="258" t="s">
        <v>904</v>
      </c>
      <c r="T2163" s="258" t="s">
        <v>807</v>
      </c>
      <c r="U2163" s="282" t="s">
        <v>808</v>
      </c>
      <c r="V2163" s="285">
        <v>14</v>
      </c>
      <c r="W2163" s="286" t="s">
        <v>824</v>
      </c>
      <c r="X2163" s="286" t="s">
        <v>824</v>
      </c>
      <c r="Y2163" s="257"/>
    </row>
    <row r="2164" spans="1:25" ht="12.75" customHeight="1" x14ac:dyDescent="0.2">
      <c r="A2164" s="229" t="s">
        <v>705</v>
      </c>
      <c r="B2164" s="247"/>
      <c r="C2164" s="280">
        <v>2151</v>
      </c>
      <c r="D2164" s="249" t="s">
        <v>5109</v>
      </c>
      <c r="E2164" s="249" t="s">
        <v>5110</v>
      </c>
      <c r="F2164" s="249" t="s">
        <v>877</v>
      </c>
      <c r="G2164" s="281" t="s">
        <v>813</v>
      </c>
      <c r="H2164" s="250">
        <v>74701.240000000005</v>
      </c>
      <c r="I2164" s="250"/>
      <c r="J2164" s="250">
        <v>71559.5965</v>
      </c>
      <c r="K2164" s="250"/>
      <c r="L2164" s="250">
        <v>74701.78</v>
      </c>
      <c r="M2164" s="251">
        <f t="shared" si="99"/>
        <v>4.2056109108764533E-2</v>
      </c>
      <c r="N2164" s="251">
        <f t="shared" si="100"/>
        <v>4.3910022606122423E-2</v>
      </c>
      <c r="O2164" s="250">
        <v>78445.13</v>
      </c>
      <c r="P2164" s="251">
        <f t="shared" si="101"/>
        <v>5.0110586387633681E-2</v>
      </c>
      <c r="Q2164" s="251" t="s">
        <v>805</v>
      </c>
      <c r="R2164" s="258"/>
      <c r="S2164" s="258" t="s">
        <v>806</v>
      </c>
      <c r="T2164" s="258" t="s">
        <v>807</v>
      </c>
      <c r="U2164" s="282" t="s">
        <v>814</v>
      </c>
      <c r="V2164" s="285">
        <v>290</v>
      </c>
      <c r="W2164" s="286" t="s">
        <v>912</v>
      </c>
      <c r="X2164" s="286" t="s">
        <v>815</v>
      </c>
      <c r="Y2164" s="257"/>
    </row>
    <row r="2165" spans="1:25" ht="12.75" customHeight="1" x14ac:dyDescent="0.2">
      <c r="A2165" s="229" t="s">
        <v>705</v>
      </c>
      <c r="B2165" s="247"/>
      <c r="C2165" s="280">
        <v>2152</v>
      </c>
      <c r="D2165" s="249" t="s">
        <v>5111</v>
      </c>
      <c r="E2165" s="249" t="s">
        <v>5112</v>
      </c>
      <c r="F2165" s="249" t="s">
        <v>1390</v>
      </c>
      <c r="G2165" s="281" t="s">
        <v>813</v>
      </c>
      <c r="H2165" s="250">
        <v>175002.67999999996</v>
      </c>
      <c r="I2165" s="250"/>
      <c r="J2165" s="250">
        <v>167642.76119999998</v>
      </c>
      <c r="K2165" s="250"/>
      <c r="L2165" s="250">
        <v>175004.34</v>
      </c>
      <c r="M2165" s="251">
        <f t="shared" si="99"/>
        <v>4.2056034799009857E-2</v>
      </c>
      <c r="N2165" s="251">
        <f t="shared" si="100"/>
        <v>4.3912297478908492E-2</v>
      </c>
      <c r="O2165" s="250">
        <v>183171.86000000002</v>
      </c>
      <c r="P2165" s="251">
        <f t="shared" si="101"/>
        <v>4.6670385431584263E-2</v>
      </c>
      <c r="Q2165" s="251" t="s">
        <v>805</v>
      </c>
      <c r="R2165" s="258"/>
      <c r="S2165" s="258" t="s">
        <v>806</v>
      </c>
      <c r="T2165" s="258" t="s">
        <v>807</v>
      </c>
      <c r="U2165" s="282" t="s">
        <v>823</v>
      </c>
      <c r="V2165" s="285">
        <v>824</v>
      </c>
      <c r="W2165" s="286" t="s">
        <v>815</v>
      </c>
      <c r="X2165" s="286" t="s">
        <v>816</v>
      </c>
      <c r="Y2165" s="257"/>
    </row>
    <row r="2166" spans="1:25" ht="12.75" customHeight="1" x14ac:dyDescent="0.2">
      <c r="A2166" s="229" t="s">
        <v>705</v>
      </c>
      <c r="B2166" s="247"/>
      <c r="C2166" s="280">
        <v>2153</v>
      </c>
      <c r="D2166" s="249" t="s">
        <v>5113</v>
      </c>
      <c r="E2166" s="249" t="s">
        <v>5114</v>
      </c>
      <c r="F2166" s="249" t="s">
        <v>1211</v>
      </c>
      <c r="G2166" s="281" t="s">
        <v>813</v>
      </c>
      <c r="H2166" s="250">
        <v>136364.96</v>
      </c>
      <c r="I2166" s="250"/>
      <c r="J2166" s="250">
        <v>172154.76269999999</v>
      </c>
      <c r="K2166" s="250"/>
      <c r="L2166" s="250">
        <v>179718.66999999998</v>
      </c>
      <c r="M2166" s="251">
        <f t="shared" si="99"/>
        <v>0.26245600556037268</v>
      </c>
      <c r="N2166" s="251">
        <f t="shared" si="100"/>
        <v>4.3936671756104669E-2</v>
      </c>
      <c r="O2166" s="250">
        <v>194164.06999999998</v>
      </c>
      <c r="P2166" s="251">
        <f t="shared" si="101"/>
        <v>8.0377848333731808E-2</v>
      </c>
      <c r="Q2166" s="251" t="s">
        <v>805</v>
      </c>
      <c r="R2166" s="258"/>
      <c r="S2166" s="258" t="s">
        <v>806</v>
      </c>
      <c r="T2166" s="299" t="s">
        <v>809</v>
      </c>
      <c r="U2166" s="282" t="s">
        <v>823</v>
      </c>
      <c r="V2166" s="285">
        <v>824</v>
      </c>
      <c r="W2166" s="286" t="s">
        <v>816</v>
      </c>
      <c r="X2166" s="286" t="s">
        <v>816</v>
      </c>
      <c r="Y2166" s="257"/>
    </row>
    <row r="2167" spans="1:25" ht="12.75" customHeight="1" x14ac:dyDescent="0.2">
      <c r="A2167" s="229" t="s">
        <v>705</v>
      </c>
      <c r="B2167" s="247"/>
      <c r="C2167" s="280">
        <v>2154</v>
      </c>
      <c r="D2167" s="249" t="s">
        <v>5115</v>
      </c>
      <c r="E2167" s="249" t="s">
        <v>5116</v>
      </c>
      <c r="F2167" s="249" t="s">
        <v>877</v>
      </c>
      <c r="G2167" s="281" t="s">
        <v>813</v>
      </c>
      <c r="H2167" s="250">
        <v>4956.16</v>
      </c>
      <c r="I2167" s="250"/>
      <c r="J2167" s="250">
        <v>11306.4956</v>
      </c>
      <c r="K2167" s="250"/>
      <c r="L2167" s="250">
        <v>1844.84</v>
      </c>
      <c r="M2167" s="251">
        <f t="shared" si="99"/>
        <v>1.2813015721849175</v>
      </c>
      <c r="N2167" s="251">
        <f t="shared" si="100"/>
        <v>0.83683361624445329</v>
      </c>
      <c r="O2167" s="250">
        <v>1896.0099999999998</v>
      </c>
      <c r="P2167" s="251">
        <f t="shared" si="101"/>
        <v>2.7736822705491992E-2</v>
      </c>
      <c r="Q2167" s="251" t="s">
        <v>805</v>
      </c>
      <c r="R2167" s="258"/>
      <c r="S2167" s="258" t="s">
        <v>806</v>
      </c>
      <c r="T2167" s="258" t="s">
        <v>807</v>
      </c>
      <c r="U2167" s="282" t="s">
        <v>823</v>
      </c>
      <c r="V2167" s="285">
        <v>826</v>
      </c>
      <c r="W2167" s="286" t="s">
        <v>824</v>
      </c>
      <c r="X2167" s="286" t="s">
        <v>816</v>
      </c>
      <c r="Y2167" s="257"/>
    </row>
    <row r="2168" spans="1:25" ht="12.75" customHeight="1" x14ac:dyDescent="0.2">
      <c r="A2168" s="229" t="s">
        <v>705</v>
      </c>
      <c r="B2168" s="247"/>
      <c r="C2168" s="280">
        <v>2155</v>
      </c>
      <c r="D2168" s="249" t="s">
        <v>5117</v>
      </c>
      <c r="E2168" s="249" t="s">
        <v>5118</v>
      </c>
      <c r="F2168" s="249" t="s">
        <v>819</v>
      </c>
      <c r="G2168" s="281" t="s">
        <v>813</v>
      </c>
      <c r="H2168" s="250">
        <v>299868.82</v>
      </c>
      <c r="I2168" s="250"/>
      <c r="J2168" s="250">
        <v>249973.7034</v>
      </c>
      <c r="K2168" s="250"/>
      <c r="L2168" s="250">
        <v>290828.72000000003</v>
      </c>
      <c r="M2168" s="251">
        <f t="shared" si="99"/>
        <v>0.16638981205181655</v>
      </c>
      <c r="N2168" s="251">
        <f t="shared" si="100"/>
        <v>0.16343725777677154</v>
      </c>
      <c r="O2168" s="250">
        <v>315614.08000000002</v>
      </c>
      <c r="P2168" s="251">
        <f t="shared" si="101"/>
        <v>8.5223220045117912E-2</v>
      </c>
      <c r="Q2168" s="251" t="s">
        <v>805</v>
      </c>
      <c r="R2168" s="258"/>
      <c r="S2168" s="258" t="s">
        <v>806</v>
      </c>
      <c r="T2168" s="258" t="s">
        <v>807</v>
      </c>
      <c r="U2168" s="282" t="s">
        <v>814</v>
      </c>
      <c r="V2168" s="285">
        <v>307</v>
      </c>
      <c r="W2168" s="286" t="s">
        <v>824</v>
      </c>
      <c r="X2168" s="286" t="s">
        <v>824</v>
      </c>
      <c r="Y2168" s="257"/>
    </row>
    <row r="2169" spans="1:25" ht="12.75" customHeight="1" x14ac:dyDescent="0.2">
      <c r="A2169" s="229" t="s">
        <v>705</v>
      </c>
      <c r="B2169" s="247"/>
      <c r="C2169" s="280">
        <v>2156</v>
      </c>
      <c r="D2169" s="249" t="s">
        <v>5119</v>
      </c>
      <c r="E2169" s="249" t="s">
        <v>5120</v>
      </c>
      <c r="F2169" s="249" t="s">
        <v>931</v>
      </c>
      <c r="G2169" s="281" t="s">
        <v>813</v>
      </c>
      <c r="H2169" s="250">
        <v>65830.87</v>
      </c>
      <c r="I2169" s="250"/>
      <c r="J2169" s="250">
        <v>63062.295899999997</v>
      </c>
      <c r="K2169" s="250"/>
      <c r="L2169" s="250">
        <v>143792.95999999999</v>
      </c>
      <c r="M2169" s="251">
        <f t="shared" si="99"/>
        <v>4.2055863761180708E-2</v>
      </c>
      <c r="N2169" s="251">
        <f t="shared" si="100"/>
        <v>1.2801732469115512</v>
      </c>
      <c r="O2169" s="250">
        <v>156776.37</v>
      </c>
      <c r="P2169" s="251">
        <f t="shared" si="101"/>
        <v>9.02923898360532E-2</v>
      </c>
      <c r="Q2169" s="251" t="s">
        <v>805</v>
      </c>
      <c r="R2169" s="258"/>
      <c r="S2169" s="258" t="s">
        <v>806</v>
      </c>
      <c r="T2169" s="299" t="s">
        <v>809</v>
      </c>
      <c r="U2169" s="282" t="s">
        <v>823</v>
      </c>
      <c r="V2169" s="285">
        <v>940</v>
      </c>
      <c r="W2169" s="286" t="s">
        <v>816</v>
      </c>
      <c r="X2169" s="286" t="s">
        <v>824</v>
      </c>
      <c r="Y2169" s="257"/>
    </row>
    <row r="2170" spans="1:25" ht="12.75" customHeight="1" x14ac:dyDescent="0.2">
      <c r="A2170" s="229" t="s">
        <v>705</v>
      </c>
      <c r="B2170" s="247"/>
      <c r="C2170" s="280">
        <v>2157</v>
      </c>
      <c r="D2170" s="249" t="s">
        <v>5121</v>
      </c>
      <c r="E2170" s="249" t="s">
        <v>5122</v>
      </c>
      <c r="F2170" s="249" t="s">
        <v>877</v>
      </c>
      <c r="G2170" s="281"/>
      <c r="H2170" s="250">
        <v>497973.63</v>
      </c>
      <c r="I2170" s="250"/>
      <c r="J2170" s="250">
        <v>407279.73129999993</v>
      </c>
      <c r="K2170" s="250"/>
      <c r="L2170" s="359">
        <v>474930.41999999993</v>
      </c>
      <c r="M2170" s="251">
        <f t="shared" si="99"/>
        <v>0.18212590634568357</v>
      </c>
      <c r="N2170" s="251">
        <f t="shared" si="100"/>
        <v>0.16610374516813087</v>
      </c>
      <c r="O2170" s="359">
        <v>488522.5</v>
      </c>
      <c r="P2170" s="251">
        <f t="shared" si="101"/>
        <v>2.8619097509062646E-2</v>
      </c>
      <c r="Q2170" s="251" t="s">
        <v>805</v>
      </c>
      <c r="R2170" s="258"/>
      <c r="S2170" s="258" t="s">
        <v>925</v>
      </c>
      <c r="T2170" s="258" t="s">
        <v>908</v>
      </c>
      <c r="U2170" s="282" t="s">
        <v>932</v>
      </c>
      <c r="V2170" s="285">
        <v>2211</v>
      </c>
      <c r="W2170" s="286" t="s">
        <v>815</v>
      </c>
      <c r="X2170" s="286" t="s">
        <v>824</v>
      </c>
      <c r="Y2170" s="257"/>
    </row>
    <row r="2171" spans="1:25" ht="12.75" customHeight="1" x14ac:dyDescent="0.2">
      <c r="A2171" s="229" t="s">
        <v>705</v>
      </c>
      <c r="B2171" s="247"/>
      <c r="C2171" s="280">
        <v>2158</v>
      </c>
      <c r="D2171" s="249" t="s">
        <v>5123</v>
      </c>
      <c r="E2171" s="249" t="s">
        <v>5124</v>
      </c>
      <c r="F2171" s="249" t="s">
        <v>844</v>
      </c>
      <c r="G2171" s="281" t="s">
        <v>813</v>
      </c>
      <c r="H2171" s="250">
        <v>19153.68</v>
      </c>
      <c r="I2171" s="250"/>
      <c r="J2171" s="250">
        <v>18348.158100000001</v>
      </c>
      <c r="K2171" s="250"/>
      <c r="L2171" s="250">
        <v>19153.86</v>
      </c>
      <c r="M2171" s="251">
        <f t="shared" si="99"/>
        <v>4.2055725061711367E-2</v>
      </c>
      <c r="N2171" s="251">
        <f t="shared" si="100"/>
        <v>4.3911868189101769E-2</v>
      </c>
      <c r="O2171" s="250">
        <v>20163.12</v>
      </c>
      <c r="P2171" s="251">
        <f t="shared" si="101"/>
        <v>5.2692251065842514E-2</v>
      </c>
      <c r="Q2171" s="251" t="s">
        <v>805</v>
      </c>
      <c r="R2171" s="258"/>
      <c r="S2171" s="258" t="s">
        <v>806</v>
      </c>
      <c r="T2171" s="299" t="s">
        <v>809</v>
      </c>
      <c r="U2171" s="282" t="s">
        <v>814</v>
      </c>
      <c r="V2171" s="285">
        <v>154</v>
      </c>
      <c r="W2171" s="286" t="s">
        <v>815</v>
      </c>
      <c r="X2171" s="286" t="s">
        <v>815</v>
      </c>
      <c r="Y2171" s="257"/>
    </row>
    <row r="2172" spans="1:25" ht="12.75" customHeight="1" x14ac:dyDescent="0.2">
      <c r="A2172" s="229" t="s">
        <v>705</v>
      </c>
      <c r="B2172" s="247"/>
      <c r="C2172" s="280">
        <v>2159</v>
      </c>
      <c r="D2172" s="249" t="s">
        <v>5125</v>
      </c>
      <c r="E2172" s="249" t="s">
        <v>5126</v>
      </c>
      <c r="F2172" s="249" t="s">
        <v>1175</v>
      </c>
      <c r="G2172" s="281" t="s">
        <v>813</v>
      </c>
      <c r="H2172" s="250">
        <v>130451.68000000001</v>
      </c>
      <c r="I2172" s="250"/>
      <c r="J2172" s="250">
        <v>146191.71159999998</v>
      </c>
      <c r="K2172" s="250"/>
      <c r="L2172" s="250">
        <v>75181.239999999991</v>
      </c>
      <c r="M2172" s="251">
        <f t="shared" si="99"/>
        <v>0.12065794476544857</v>
      </c>
      <c r="N2172" s="251">
        <f t="shared" si="100"/>
        <v>0.48573527748477363</v>
      </c>
      <c r="O2172" s="250">
        <v>87097.499999999985</v>
      </c>
      <c r="P2172" s="251">
        <f t="shared" si="101"/>
        <v>0.1585004450578362</v>
      </c>
      <c r="Q2172" s="251" t="s">
        <v>805</v>
      </c>
      <c r="R2172" s="258"/>
      <c r="S2172" s="258" t="s">
        <v>925</v>
      </c>
      <c r="T2172" s="258" t="s">
        <v>908</v>
      </c>
      <c r="U2172" s="282" t="s">
        <v>814</v>
      </c>
      <c r="V2172" s="285">
        <v>516</v>
      </c>
      <c r="W2172" s="286" t="s">
        <v>816</v>
      </c>
      <c r="X2172" s="286" t="s">
        <v>816</v>
      </c>
      <c r="Y2172" s="257"/>
    </row>
    <row r="2173" spans="1:25" ht="12.75" customHeight="1" x14ac:dyDescent="0.2">
      <c r="A2173" s="229" t="s">
        <v>705</v>
      </c>
      <c r="B2173" s="247"/>
      <c r="C2173" s="280">
        <v>2160</v>
      </c>
      <c r="D2173" s="249" t="s">
        <v>5127</v>
      </c>
      <c r="E2173" s="249" t="s">
        <v>5128</v>
      </c>
      <c r="F2173" s="249" t="s">
        <v>1014</v>
      </c>
      <c r="G2173" s="281" t="s">
        <v>813</v>
      </c>
      <c r="H2173" s="250">
        <v>451635.70999999996</v>
      </c>
      <c r="I2173" s="250"/>
      <c r="J2173" s="250">
        <v>432641.68450000003</v>
      </c>
      <c r="K2173" s="250"/>
      <c r="L2173" s="250">
        <v>451681.20999999996</v>
      </c>
      <c r="M2173" s="251">
        <f t="shared" si="99"/>
        <v>4.2056075459577659E-2</v>
      </c>
      <c r="N2173" s="251">
        <f t="shared" si="100"/>
        <v>4.4007607639572996E-2</v>
      </c>
      <c r="O2173" s="250">
        <v>460586.08999999997</v>
      </c>
      <c r="P2173" s="251">
        <f t="shared" si="101"/>
        <v>1.9714966668637833E-2</v>
      </c>
      <c r="Q2173" s="251" t="s">
        <v>805</v>
      </c>
      <c r="R2173" s="258"/>
      <c r="S2173" s="258" t="s">
        <v>904</v>
      </c>
      <c r="T2173" s="258" t="s">
        <v>807</v>
      </c>
      <c r="U2173" s="282" t="s">
        <v>814</v>
      </c>
      <c r="V2173" s="285">
        <v>507</v>
      </c>
      <c r="W2173" s="286" t="s">
        <v>824</v>
      </c>
      <c r="X2173" s="286" t="s">
        <v>824</v>
      </c>
      <c r="Y2173" s="257"/>
    </row>
    <row r="2174" spans="1:25" ht="12.75" customHeight="1" x14ac:dyDescent="0.2">
      <c r="A2174" s="229" t="s">
        <v>705</v>
      </c>
      <c r="B2174" s="247"/>
      <c r="C2174" s="280">
        <v>2161</v>
      </c>
      <c r="D2174" s="249" t="s">
        <v>5129</v>
      </c>
      <c r="E2174" s="249" t="s">
        <v>5130</v>
      </c>
      <c r="F2174" s="249" t="s">
        <v>1014</v>
      </c>
      <c r="G2174" s="281" t="s">
        <v>813</v>
      </c>
      <c r="H2174" s="250">
        <v>255595.05000000002</v>
      </c>
      <c r="I2174" s="250"/>
      <c r="J2174" s="250">
        <v>244845.71530000004</v>
      </c>
      <c r="K2174" s="250"/>
      <c r="L2174" s="250">
        <v>341399.26</v>
      </c>
      <c r="M2174" s="251">
        <f t="shared" si="99"/>
        <v>4.2056114545254208E-2</v>
      </c>
      <c r="N2174" s="251">
        <f t="shared" si="100"/>
        <v>0.39434443270406683</v>
      </c>
      <c r="O2174" s="250">
        <v>353452.00000000006</v>
      </c>
      <c r="P2174" s="251">
        <f t="shared" si="101"/>
        <v>3.5303942955236776E-2</v>
      </c>
      <c r="Q2174" s="251" t="s">
        <v>805</v>
      </c>
      <c r="R2174" s="258"/>
      <c r="S2174" s="258" t="s">
        <v>823</v>
      </c>
      <c r="T2174" s="258" t="s">
        <v>807</v>
      </c>
      <c r="U2174" s="282" t="s">
        <v>823</v>
      </c>
      <c r="V2174" s="285">
        <v>824</v>
      </c>
      <c r="W2174" s="286" t="s">
        <v>815</v>
      </c>
      <c r="X2174" s="286" t="s">
        <v>816</v>
      </c>
      <c r="Y2174" s="257"/>
    </row>
    <row r="2175" spans="1:25" ht="12.75" customHeight="1" x14ac:dyDescent="0.2">
      <c r="A2175" s="229" t="s">
        <v>705</v>
      </c>
      <c r="B2175" s="247"/>
      <c r="C2175" s="280">
        <v>2162</v>
      </c>
      <c r="D2175" s="249" t="s">
        <v>5131</v>
      </c>
      <c r="E2175" s="249" t="s">
        <v>5132</v>
      </c>
      <c r="F2175" s="249" t="s">
        <v>877</v>
      </c>
      <c r="G2175" s="281" t="s">
        <v>813</v>
      </c>
      <c r="H2175" s="250">
        <v>17832.78</v>
      </c>
      <c r="I2175" s="250"/>
      <c r="J2175" s="250">
        <v>17082.812700000002</v>
      </c>
      <c r="K2175" s="250"/>
      <c r="L2175" s="250">
        <v>17832.919999999998</v>
      </c>
      <c r="M2175" s="251">
        <f t="shared" si="99"/>
        <v>4.2055546022549295E-2</v>
      </c>
      <c r="N2175" s="251">
        <f t="shared" si="100"/>
        <v>4.3910058207217592E-2</v>
      </c>
      <c r="O2175" s="250">
        <v>18726.55</v>
      </c>
      <c r="P2175" s="251">
        <f t="shared" si="101"/>
        <v>5.0111254915067252E-2</v>
      </c>
      <c r="Q2175" s="251" t="s">
        <v>805</v>
      </c>
      <c r="R2175" s="258"/>
      <c r="S2175" s="258" t="s">
        <v>806</v>
      </c>
      <c r="T2175" s="258" t="s">
        <v>807</v>
      </c>
      <c r="U2175" s="282" t="s">
        <v>814</v>
      </c>
      <c r="V2175" s="285">
        <v>70</v>
      </c>
      <c r="W2175" s="286" t="s">
        <v>816</v>
      </c>
      <c r="X2175" s="286" t="s">
        <v>816</v>
      </c>
      <c r="Y2175" s="257"/>
    </row>
    <row r="2176" spans="1:25" ht="12.75" customHeight="1" x14ac:dyDescent="0.2">
      <c r="A2176" s="229" t="s">
        <v>705</v>
      </c>
      <c r="B2176" s="247"/>
      <c r="C2176" s="280">
        <v>2163</v>
      </c>
      <c r="D2176" s="249" t="s">
        <v>5133</v>
      </c>
      <c r="E2176" s="249" t="s">
        <v>5134</v>
      </c>
      <c r="F2176" s="249" t="s">
        <v>928</v>
      </c>
      <c r="G2176" s="297" t="s">
        <v>707</v>
      </c>
      <c r="H2176" s="250">
        <v>0</v>
      </c>
      <c r="I2176" s="250"/>
      <c r="J2176" s="250">
        <v>0</v>
      </c>
      <c r="K2176" s="250"/>
      <c r="L2176" s="250">
        <v>0</v>
      </c>
      <c r="M2176" s="251" t="str">
        <f t="shared" si="99"/>
        <v>NA</v>
      </c>
      <c r="N2176" s="251" t="str">
        <f t="shared" si="100"/>
        <v>NA</v>
      </c>
      <c r="O2176" s="250">
        <v>0</v>
      </c>
      <c r="P2176" s="251" t="str">
        <f t="shared" si="101"/>
        <v>NA</v>
      </c>
      <c r="Q2176" s="298" t="s">
        <v>848</v>
      </c>
      <c r="R2176" s="299" t="s">
        <v>849</v>
      </c>
      <c r="S2176" s="299" t="s">
        <v>832</v>
      </c>
      <c r="T2176" s="299" t="s">
        <v>832</v>
      </c>
      <c r="U2176" s="299" t="s">
        <v>832</v>
      </c>
      <c r="V2176" s="299" t="s">
        <v>832</v>
      </c>
      <c r="W2176" s="299" t="s">
        <v>832</v>
      </c>
      <c r="X2176" s="299" t="s">
        <v>832</v>
      </c>
      <c r="Y2176" s="257"/>
    </row>
    <row r="2177" spans="1:25" ht="12.75" customHeight="1" x14ac:dyDescent="0.2">
      <c r="A2177" s="229" t="s">
        <v>705</v>
      </c>
      <c r="B2177" s="247"/>
      <c r="C2177" s="280">
        <v>2164</v>
      </c>
      <c r="D2177" s="249" t="s">
        <v>5135</v>
      </c>
      <c r="E2177" s="249" t="s">
        <v>5136</v>
      </c>
      <c r="F2177" s="249" t="s">
        <v>877</v>
      </c>
      <c r="G2177" s="281" t="s">
        <v>813</v>
      </c>
      <c r="H2177" s="250">
        <v>25410.42</v>
      </c>
      <c r="I2177" s="250"/>
      <c r="J2177" s="250">
        <v>68997.32239999999</v>
      </c>
      <c r="K2177" s="250"/>
      <c r="L2177" s="250">
        <v>29140.26</v>
      </c>
      <c r="M2177" s="251">
        <f t="shared" si="99"/>
        <v>1.7153160947359389</v>
      </c>
      <c r="N2177" s="251">
        <f t="shared" si="100"/>
        <v>0.5776610021028874</v>
      </c>
      <c r="O2177" s="250">
        <v>29565.45</v>
      </c>
      <c r="P2177" s="251">
        <f t="shared" si="101"/>
        <v>1.4591153270423885E-2</v>
      </c>
      <c r="Q2177" s="251" t="s">
        <v>805</v>
      </c>
      <c r="R2177" s="258"/>
      <c r="S2177" s="258" t="s">
        <v>806</v>
      </c>
      <c r="T2177" s="258" t="s">
        <v>807</v>
      </c>
      <c r="U2177" s="282" t="s">
        <v>814</v>
      </c>
      <c r="V2177" s="285">
        <v>279</v>
      </c>
      <c r="W2177" s="286" t="s">
        <v>874</v>
      </c>
      <c r="X2177" s="286" t="s">
        <v>815</v>
      </c>
      <c r="Y2177" s="257"/>
    </row>
    <row r="2178" spans="1:25" ht="12.75" customHeight="1" x14ac:dyDescent="0.2">
      <c r="A2178" s="229" t="s">
        <v>705</v>
      </c>
      <c r="B2178" s="247"/>
      <c r="C2178" s="280">
        <v>2165</v>
      </c>
      <c r="D2178" s="249" t="s">
        <v>5137</v>
      </c>
      <c r="E2178" s="249" t="s">
        <v>5138</v>
      </c>
      <c r="F2178" s="249" t="s">
        <v>847</v>
      </c>
      <c r="G2178" s="297" t="s">
        <v>707</v>
      </c>
      <c r="H2178" s="250">
        <v>0</v>
      </c>
      <c r="I2178" s="250"/>
      <c r="J2178" s="250">
        <v>0</v>
      </c>
      <c r="K2178" s="250"/>
      <c r="L2178" s="250">
        <v>0</v>
      </c>
      <c r="M2178" s="251" t="str">
        <f t="shared" si="99"/>
        <v>NA</v>
      </c>
      <c r="N2178" s="251" t="str">
        <f t="shared" si="100"/>
        <v>NA</v>
      </c>
      <c r="O2178" s="250">
        <v>0</v>
      </c>
      <c r="P2178" s="251" t="str">
        <f t="shared" si="101"/>
        <v>NA</v>
      </c>
      <c r="Q2178" s="298" t="s">
        <v>848</v>
      </c>
      <c r="R2178" s="299" t="s">
        <v>849</v>
      </c>
      <c r="S2178" s="299" t="s">
        <v>832</v>
      </c>
      <c r="T2178" s="299" t="s">
        <v>832</v>
      </c>
      <c r="U2178" s="299" t="s">
        <v>832</v>
      </c>
      <c r="V2178" s="299" t="s">
        <v>832</v>
      </c>
      <c r="W2178" s="299" t="s">
        <v>832</v>
      </c>
      <c r="X2178" s="299" t="s">
        <v>832</v>
      </c>
      <c r="Y2178" s="257"/>
    </row>
    <row r="2179" spans="1:25" ht="12.75" customHeight="1" x14ac:dyDescent="0.2">
      <c r="A2179" s="229" t="s">
        <v>705</v>
      </c>
      <c r="B2179" s="247"/>
      <c r="C2179" s="280">
        <v>2166</v>
      </c>
      <c r="D2179" s="249" t="s">
        <v>5139</v>
      </c>
      <c r="E2179" s="249" t="s">
        <v>5140</v>
      </c>
      <c r="F2179" s="249" t="s">
        <v>883</v>
      </c>
      <c r="G2179" s="297" t="s">
        <v>707</v>
      </c>
      <c r="H2179" s="250">
        <v>0</v>
      </c>
      <c r="I2179" s="250"/>
      <c r="J2179" s="250">
        <v>0</v>
      </c>
      <c r="K2179" s="250"/>
      <c r="L2179" s="250">
        <v>0</v>
      </c>
      <c r="M2179" s="251" t="str">
        <f t="shared" si="99"/>
        <v>NA</v>
      </c>
      <c r="N2179" s="251" t="str">
        <f t="shared" si="100"/>
        <v>NA</v>
      </c>
      <c r="O2179" s="250">
        <v>0</v>
      </c>
      <c r="P2179" s="251" t="str">
        <f t="shared" si="101"/>
        <v>NA</v>
      </c>
      <c r="Q2179" s="298" t="s">
        <v>848</v>
      </c>
      <c r="R2179" s="299" t="s">
        <v>849</v>
      </c>
      <c r="S2179" s="299" t="s">
        <v>832</v>
      </c>
      <c r="T2179" s="299" t="s">
        <v>832</v>
      </c>
      <c r="U2179" s="299" t="s">
        <v>832</v>
      </c>
      <c r="V2179" s="299" t="s">
        <v>832</v>
      </c>
      <c r="W2179" s="299" t="s">
        <v>832</v>
      </c>
      <c r="X2179" s="299" t="s">
        <v>832</v>
      </c>
      <c r="Y2179" s="257"/>
    </row>
    <row r="2180" spans="1:25" ht="12.75" customHeight="1" x14ac:dyDescent="0.2">
      <c r="A2180" s="229" t="s">
        <v>705</v>
      </c>
      <c r="B2180" s="247"/>
      <c r="C2180" s="280">
        <v>2167</v>
      </c>
      <c r="D2180" s="249" t="s">
        <v>5141</v>
      </c>
      <c r="E2180" s="249" t="s">
        <v>5142</v>
      </c>
      <c r="F2180" s="249" t="s">
        <v>943</v>
      </c>
      <c r="G2180" s="297" t="s">
        <v>707</v>
      </c>
      <c r="H2180" s="250">
        <v>0</v>
      </c>
      <c r="I2180" s="250"/>
      <c r="J2180" s="250">
        <v>0</v>
      </c>
      <c r="K2180" s="250"/>
      <c r="L2180" s="250">
        <v>0</v>
      </c>
      <c r="M2180" s="251" t="str">
        <f t="shared" si="99"/>
        <v>NA</v>
      </c>
      <c r="N2180" s="251" t="str">
        <f t="shared" si="100"/>
        <v>NA</v>
      </c>
      <c r="O2180" s="250">
        <v>0</v>
      </c>
      <c r="P2180" s="251" t="str">
        <f t="shared" si="101"/>
        <v>NA</v>
      </c>
      <c r="Q2180" s="298" t="s">
        <v>848</v>
      </c>
      <c r="R2180" s="299" t="s">
        <v>849</v>
      </c>
      <c r="S2180" s="299" t="s">
        <v>832</v>
      </c>
      <c r="T2180" s="299" t="s">
        <v>832</v>
      </c>
      <c r="U2180" s="299" t="s">
        <v>832</v>
      </c>
      <c r="V2180" s="299" t="s">
        <v>832</v>
      </c>
      <c r="W2180" s="299" t="s">
        <v>832</v>
      </c>
      <c r="X2180" s="299" t="s">
        <v>832</v>
      </c>
      <c r="Y2180" s="257"/>
    </row>
    <row r="2181" spans="1:25" ht="12.75" customHeight="1" x14ac:dyDescent="0.2">
      <c r="A2181" s="229" t="s">
        <v>705</v>
      </c>
      <c r="B2181" s="247"/>
      <c r="C2181" s="280">
        <v>2168</v>
      </c>
      <c r="D2181" s="249" t="s">
        <v>5143</v>
      </c>
      <c r="E2181" s="249" t="s">
        <v>5144</v>
      </c>
      <c r="F2181" s="249" t="s">
        <v>822</v>
      </c>
      <c r="G2181" s="281" t="s">
        <v>813</v>
      </c>
      <c r="H2181" s="250">
        <v>71910.09</v>
      </c>
      <c r="I2181" s="250"/>
      <c r="J2181" s="250">
        <v>68885.838000000003</v>
      </c>
      <c r="K2181" s="250"/>
      <c r="L2181" s="250">
        <v>86746.62</v>
      </c>
      <c r="M2181" s="251">
        <f t="shared" si="99"/>
        <v>4.2056017451792833E-2</v>
      </c>
      <c r="N2181" s="251">
        <f t="shared" si="100"/>
        <v>0.25928089892729461</v>
      </c>
      <c r="O2181" s="250">
        <v>90814.25</v>
      </c>
      <c r="P2181" s="251">
        <f t="shared" si="101"/>
        <v>4.6890933617932375E-2</v>
      </c>
      <c r="Q2181" s="251" t="s">
        <v>805</v>
      </c>
      <c r="R2181" s="258"/>
      <c r="S2181" s="258" t="s">
        <v>806</v>
      </c>
      <c r="T2181" s="258" t="s">
        <v>807</v>
      </c>
      <c r="U2181" s="282" t="s">
        <v>823</v>
      </c>
      <c r="V2181" s="285">
        <v>824</v>
      </c>
      <c r="W2181" s="286" t="s">
        <v>815</v>
      </c>
      <c r="X2181" s="286" t="s">
        <v>816</v>
      </c>
      <c r="Y2181" s="257"/>
    </row>
    <row r="2182" spans="1:25" ht="12.75" customHeight="1" x14ac:dyDescent="0.2">
      <c r="A2182" s="229" t="s">
        <v>705</v>
      </c>
      <c r="B2182" s="247"/>
      <c r="C2182" s="280">
        <v>2169</v>
      </c>
      <c r="D2182" s="249" t="s">
        <v>5145</v>
      </c>
      <c r="E2182" s="249" t="s">
        <v>5146</v>
      </c>
      <c r="F2182" s="249" t="s">
        <v>877</v>
      </c>
      <c r="G2182" s="281" t="s">
        <v>813</v>
      </c>
      <c r="H2182" s="250">
        <v>78626.950000000012</v>
      </c>
      <c r="I2182" s="250"/>
      <c r="J2182" s="250">
        <v>108398.92260000001</v>
      </c>
      <c r="K2182" s="250"/>
      <c r="L2182" s="250">
        <v>42907.88</v>
      </c>
      <c r="M2182" s="251">
        <f t="shared" si="99"/>
        <v>0.37864844814659593</v>
      </c>
      <c r="N2182" s="251">
        <f t="shared" si="100"/>
        <v>0.60416691447817028</v>
      </c>
      <c r="O2182" s="250">
        <v>43384.289999999994</v>
      </c>
      <c r="P2182" s="251">
        <f t="shared" si="101"/>
        <v>1.1103088756657198E-2</v>
      </c>
      <c r="Q2182" s="251" t="s">
        <v>805</v>
      </c>
      <c r="R2182" s="258"/>
      <c r="S2182" s="258" t="s">
        <v>806</v>
      </c>
      <c r="T2182" s="258" t="s">
        <v>807</v>
      </c>
      <c r="U2182" s="282" t="s">
        <v>814</v>
      </c>
      <c r="V2182" s="285">
        <v>444</v>
      </c>
      <c r="W2182" s="286" t="s">
        <v>874</v>
      </c>
      <c r="X2182" s="286" t="s">
        <v>816</v>
      </c>
      <c r="Y2182" s="257"/>
    </row>
    <row r="2183" spans="1:25" ht="12.75" customHeight="1" x14ac:dyDescent="0.2">
      <c r="A2183" s="229" t="s">
        <v>705</v>
      </c>
      <c r="B2183" s="247"/>
      <c r="C2183" s="280">
        <v>2170</v>
      </c>
      <c r="D2183" s="249" t="s">
        <v>5147</v>
      </c>
      <c r="E2183" s="249" t="s">
        <v>5148</v>
      </c>
      <c r="F2183" s="249" t="s">
        <v>920</v>
      </c>
      <c r="G2183" s="297" t="s">
        <v>707</v>
      </c>
      <c r="H2183" s="250">
        <v>0</v>
      </c>
      <c r="I2183" s="250"/>
      <c r="J2183" s="250">
        <v>0</v>
      </c>
      <c r="K2183" s="250"/>
      <c r="L2183" s="250">
        <v>0</v>
      </c>
      <c r="M2183" s="251" t="str">
        <f t="shared" si="99"/>
        <v>NA</v>
      </c>
      <c r="N2183" s="251" t="str">
        <f t="shared" si="100"/>
        <v>NA</v>
      </c>
      <c r="O2183" s="250">
        <v>0</v>
      </c>
      <c r="P2183" s="251" t="str">
        <f t="shared" si="101"/>
        <v>NA</v>
      </c>
      <c r="Q2183" s="298" t="s">
        <v>848</v>
      </c>
      <c r="R2183" s="299" t="s">
        <v>849</v>
      </c>
      <c r="S2183" s="299" t="s">
        <v>832</v>
      </c>
      <c r="T2183" s="299" t="s">
        <v>832</v>
      </c>
      <c r="U2183" s="299" t="s">
        <v>832</v>
      </c>
      <c r="V2183" s="299" t="s">
        <v>832</v>
      </c>
      <c r="W2183" s="299" t="s">
        <v>832</v>
      </c>
      <c r="X2183" s="299" t="s">
        <v>832</v>
      </c>
      <c r="Y2183" s="257"/>
    </row>
    <row r="2184" spans="1:25" ht="12.75" customHeight="1" x14ac:dyDescent="0.2">
      <c r="A2184" s="229" t="s">
        <v>705</v>
      </c>
      <c r="B2184" s="247"/>
      <c r="C2184" s="280">
        <v>2171</v>
      </c>
      <c r="D2184" s="249" t="s">
        <v>5149</v>
      </c>
      <c r="E2184" s="249" t="s">
        <v>5150</v>
      </c>
      <c r="F2184" s="249" t="s">
        <v>1175</v>
      </c>
      <c r="G2184" s="281" t="s">
        <v>813</v>
      </c>
      <c r="H2184" s="250">
        <v>5024.6899999999996</v>
      </c>
      <c r="I2184" s="250"/>
      <c r="J2184" s="250">
        <v>4813.3744999999999</v>
      </c>
      <c r="K2184" s="250"/>
      <c r="L2184" s="250">
        <v>5024.75</v>
      </c>
      <c r="M2184" s="251">
        <f t="shared" si="99"/>
        <v>4.2055430285251376E-2</v>
      </c>
      <c r="N2184" s="251">
        <f t="shared" si="100"/>
        <v>4.391420198033627E-2</v>
      </c>
      <c r="O2184" s="250">
        <v>5274.1100000000006</v>
      </c>
      <c r="P2184" s="251">
        <f t="shared" si="101"/>
        <v>4.9626349569630447E-2</v>
      </c>
      <c r="Q2184" s="251" t="s">
        <v>805</v>
      </c>
      <c r="R2184" s="258"/>
      <c r="S2184" s="258" t="s">
        <v>806</v>
      </c>
      <c r="T2184" s="299" t="s">
        <v>809</v>
      </c>
      <c r="U2184" s="282" t="s">
        <v>814</v>
      </c>
      <c r="V2184" s="285">
        <v>19</v>
      </c>
      <c r="W2184" s="286" t="s">
        <v>816</v>
      </c>
      <c r="X2184" s="286" t="s">
        <v>816</v>
      </c>
      <c r="Y2184" s="257"/>
    </row>
    <row r="2185" spans="1:25" ht="12.75" customHeight="1" x14ac:dyDescent="0.2">
      <c r="A2185" s="229" t="s">
        <v>705</v>
      </c>
      <c r="B2185" s="247"/>
      <c r="C2185" s="280">
        <v>2172</v>
      </c>
      <c r="D2185" s="249" t="s">
        <v>5151</v>
      </c>
      <c r="E2185" s="249" t="s">
        <v>5152</v>
      </c>
      <c r="F2185" s="249" t="s">
        <v>1250</v>
      </c>
      <c r="G2185" s="281" t="s">
        <v>813</v>
      </c>
      <c r="H2185" s="250">
        <v>754197.5299999998</v>
      </c>
      <c r="I2185" s="250"/>
      <c r="J2185" s="250">
        <v>367634.86420000007</v>
      </c>
      <c r="K2185" s="250"/>
      <c r="L2185" s="250">
        <v>436995.47</v>
      </c>
      <c r="M2185" s="251">
        <f t="shared" si="99"/>
        <v>0.51254830521653905</v>
      </c>
      <c r="N2185" s="251">
        <f t="shared" si="100"/>
        <v>0.18866710574616902</v>
      </c>
      <c r="O2185" s="250">
        <v>471312.81999999995</v>
      </c>
      <c r="P2185" s="251">
        <f t="shared" si="101"/>
        <v>7.8530219088998751E-2</v>
      </c>
      <c r="Q2185" s="251" t="s">
        <v>805</v>
      </c>
      <c r="R2185" s="258"/>
      <c r="S2185" s="258" t="s">
        <v>908</v>
      </c>
      <c r="T2185" s="258" t="s">
        <v>908</v>
      </c>
      <c r="U2185" s="282" t="s">
        <v>814</v>
      </c>
      <c r="V2185" s="285">
        <v>171</v>
      </c>
      <c r="W2185" s="286" t="s">
        <v>874</v>
      </c>
      <c r="X2185" s="286" t="s">
        <v>874</v>
      </c>
      <c r="Y2185" s="257"/>
    </row>
    <row r="2186" spans="1:25" ht="12.75" customHeight="1" x14ac:dyDescent="0.2">
      <c r="A2186" s="229" t="s">
        <v>705</v>
      </c>
      <c r="B2186" s="247"/>
      <c r="C2186" s="280">
        <v>2173</v>
      </c>
      <c r="D2186" s="249" t="s">
        <v>5153</v>
      </c>
      <c r="E2186" s="249" t="s">
        <v>5154</v>
      </c>
      <c r="F2186" s="249" t="s">
        <v>855</v>
      </c>
      <c r="G2186" s="297" t="s">
        <v>707</v>
      </c>
      <c r="H2186" s="250">
        <v>0</v>
      </c>
      <c r="I2186" s="250"/>
      <c r="J2186" s="250">
        <v>0</v>
      </c>
      <c r="K2186" s="250"/>
      <c r="L2186" s="250">
        <v>0</v>
      </c>
      <c r="M2186" s="251" t="str">
        <f t="shared" si="99"/>
        <v>NA</v>
      </c>
      <c r="N2186" s="251" t="str">
        <f t="shared" si="100"/>
        <v>NA</v>
      </c>
      <c r="O2186" s="250">
        <v>0</v>
      </c>
      <c r="P2186" s="251" t="str">
        <f t="shared" si="101"/>
        <v>NA</v>
      </c>
      <c r="Q2186" s="298" t="s">
        <v>848</v>
      </c>
      <c r="R2186" s="299" t="s">
        <v>849</v>
      </c>
      <c r="S2186" s="299" t="s">
        <v>832</v>
      </c>
      <c r="T2186" s="299" t="s">
        <v>832</v>
      </c>
      <c r="U2186" s="299" t="s">
        <v>832</v>
      </c>
      <c r="V2186" s="299" t="s">
        <v>832</v>
      </c>
      <c r="W2186" s="299" t="s">
        <v>832</v>
      </c>
      <c r="X2186" s="299" t="s">
        <v>832</v>
      </c>
      <c r="Y2186" s="257"/>
    </row>
    <row r="2187" spans="1:25" ht="12.75" customHeight="1" x14ac:dyDescent="0.2">
      <c r="A2187" s="229" t="s">
        <v>705</v>
      </c>
      <c r="B2187" s="247"/>
      <c r="C2187" s="280">
        <v>2174</v>
      </c>
      <c r="D2187" s="249" t="s">
        <v>5155</v>
      </c>
      <c r="E2187" s="249" t="s">
        <v>5156</v>
      </c>
      <c r="F2187" s="249" t="s">
        <v>943</v>
      </c>
      <c r="G2187" s="297" t="s">
        <v>707</v>
      </c>
      <c r="H2187" s="250">
        <v>0</v>
      </c>
      <c r="I2187" s="250"/>
      <c r="J2187" s="250">
        <v>0</v>
      </c>
      <c r="K2187" s="250"/>
      <c r="L2187" s="250">
        <v>0</v>
      </c>
      <c r="M2187" s="251" t="str">
        <f t="shared" si="99"/>
        <v>NA</v>
      </c>
      <c r="N2187" s="251" t="str">
        <f t="shared" si="100"/>
        <v>NA</v>
      </c>
      <c r="O2187" s="250">
        <v>0</v>
      </c>
      <c r="P2187" s="251" t="str">
        <f t="shared" si="101"/>
        <v>NA</v>
      </c>
      <c r="Q2187" s="298" t="s">
        <v>848</v>
      </c>
      <c r="R2187" s="299" t="s">
        <v>849</v>
      </c>
      <c r="S2187" s="299" t="s">
        <v>832</v>
      </c>
      <c r="T2187" s="299" t="s">
        <v>832</v>
      </c>
      <c r="U2187" s="299" t="s">
        <v>832</v>
      </c>
      <c r="V2187" s="299" t="s">
        <v>832</v>
      </c>
      <c r="W2187" s="299" t="s">
        <v>832</v>
      </c>
      <c r="X2187" s="299" t="s">
        <v>832</v>
      </c>
      <c r="Y2187" s="257"/>
    </row>
    <row r="2188" spans="1:25" ht="12.75" customHeight="1" x14ac:dyDescent="0.2">
      <c r="A2188" s="229" t="s">
        <v>705</v>
      </c>
      <c r="B2188" s="247"/>
      <c r="C2188" s="280">
        <v>2175</v>
      </c>
      <c r="D2188" s="249" t="s">
        <v>5157</v>
      </c>
      <c r="E2188" s="249" t="s">
        <v>5156</v>
      </c>
      <c r="F2188" s="249" t="s">
        <v>1184</v>
      </c>
      <c r="G2188" s="281" t="s">
        <v>813</v>
      </c>
      <c r="H2188" s="250">
        <v>18601.96</v>
      </c>
      <c r="I2188" s="250"/>
      <c r="J2188" s="250">
        <v>17819.632799999999</v>
      </c>
      <c r="K2188" s="250"/>
      <c r="L2188" s="250">
        <v>28419.230000000003</v>
      </c>
      <c r="M2188" s="251">
        <f t="shared" si="99"/>
        <v>4.205617042505197E-2</v>
      </c>
      <c r="N2188" s="251">
        <f t="shared" si="100"/>
        <v>0.5948269147274462</v>
      </c>
      <c r="O2188" s="250">
        <v>29739.339999999997</v>
      </c>
      <c r="P2188" s="251">
        <f t="shared" si="101"/>
        <v>4.6451293719076595E-2</v>
      </c>
      <c r="Q2188" s="251" t="s">
        <v>805</v>
      </c>
      <c r="R2188" s="258"/>
      <c r="S2188" s="258" t="s">
        <v>806</v>
      </c>
      <c r="T2188" s="258" t="s">
        <v>807</v>
      </c>
      <c r="U2188" s="282" t="s">
        <v>814</v>
      </c>
      <c r="V2188" s="285">
        <v>81</v>
      </c>
      <c r="W2188" s="286" t="s">
        <v>816</v>
      </c>
      <c r="X2188" s="286" t="s">
        <v>824</v>
      </c>
      <c r="Y2188" s="257"/>
    </row>
    <row r="2189" spans="1:25" ht="12.75" customHeight="1" x14ac:dyDescent="0.2">
      <c r="A2189" s="229" t="s">
        <v>705</v>
      </c>
      <c r="B2189" s="247"/>
      <c r="C2189" s="280">
        <v>2176</v>
      </c>
      <c r="D2189" s="249" t="s">
        <v>5158</v>
      </c>
      <c r="E2189" s="249" t="s">
        <v>5159</v>
      </c>
      <c r="F2189" s="249" t="s">
        <v>2978</v>
      </c>
      <c r="G2189" s="281" t="s">
        <v>804</v>
      </c>
      <c r="H2189" s="250">
        <v>321521.41000000003</v>
      </c>
      <c r="I2189" s="250"/>
      <c r="J2189" s="250">
        <v>172362.10550000001</v>
      </c>
      <c r="K2189" s="250"/>
      <c r="L2189" s="250">
        <v>179939.18</v>
      </c>
      <c r="M2189" s="251">
        <f t="shared" si="99"/>
        <v>0.46391717584219355</v>
      </c>
      <c r="N2189" s="251">
        <f t="shared" si="100"/>
        <v>4.3960210848085678E-2</v>
      </c>
      <c r="O2189" s="250">
        <v>221159.90999999997</v>
      </c>
      <c r="P2189" s="251">
        <f t="shared" si="101"/>
        <v>0.22908145963541671</v>
      </c>
      <c r="Q2189" s="251" t="s">
        <v>805</v>
      </c>
      <c r="R2189" s="258"/>
      <c r="S2189" s="258" t="s">
        <v>806</v>
      </c>
      <c r="T2189" s="299" t="s">
        <v>809</v>
      </c>
      <c r="U2189" s="282" t="s">
        <v>1103</v>
      </c>
      <c r="V2189" s="285">
        <v>824</v>
      </c>
      <c r="W2189" s="286" t="s">
        <v>874</v>
      </c>
      <c r="X2189" s="286" t="s">
        <v>815</v>
      </c>
      <c r="Y2189" s="257"/>
    </row>
    <row r="2190" spans="1:25" ht="12.75" customHeight="1" x14ac:dyDescent="0.2">
      <c r="A2190" s="229" t="s">
        <v>705</v>
      </c>
      <c r="B2190" s="247"/>
      <c r="C2190" s="280">
        <v>2177</v>
      </c>
      <c r="D2190" s="249" t="s">
        <v>5160</v>
      </c>
      <c r="E2190" s="249" t="s">
        <v>5161</v>
      </c>
      <c r="F2190" s="249" t="s">
        <v>1002</v>
      </c>
      <c r="G2190" s="297" t="s">
        <v>707</v>
      </c>
      <c r="H2190" s="250">
        <v>0</v>
      </c>
      <c r="I2190" s="250"/>
      <c r="J2190" s="250">
        <v>0</v>
      </c>
      <c r="K2190" s="250"/>
      <c r="L2190" s="250">
        <v>0</v>
      </c>
      <c r="M2190" s="251" t="str">
        <f t="shared" ref="M2190:M2253" si="102">IF(H2190&gt;0,ABS((J2190-H2190)/H2190),"NA")</f>
        <v>NA</v>
      </c>
      <c r="N2190" s="251" t="str">
        <f t="shared" ref="N2190:N2253" si="103">IF(J2190&gt;0,ABS((L2190-J2190)/J2190),"NA")</f>
        <v>NA</v>
      </c>
      <c r="O2190" s="250">
        <v>0</v>
      </c>
      <c r="P2190" s="251" t="str">
        <f t="shared" ref="P2190:P2253" si="104">IF(L2190&gt;0,ABS((O2190-L2190)/L2190),"NA")</f>
        <v>NA</v>
      </c>
      <c r="Q2190" s="298" t="s">
        <v>848</v>
      </c>
      <c r="R2190" s="299" t="s">
        <v>849</v>
      </c>
      <c r="S2190" s="299" t="s">
        <v>832</v>
      </c>
      <c r="T2190" s="299" t="s">
        <v>832</v>
      </c>
      <c r="U2190" s="299" t="s">
        <v>832</v>
      </c>
      <c r="V2190" s="283" t="s">
        <v>809</v>
      </c>
      <c r="W2190" s="284" t="s">
        <v>809</v>
      </c>
      <c r="X2190" s="284" t="s">
        <v>809</v>
      </c>
      <c r="Y2190" s="257"/>
    </row>
    <row r="2191" spans="1:25" ht="12.75" customHeight="1" x14ac:dyDescent="0.2">
      <c r="A2191" s="229" t="s">
        <v>705</v>
      </c>
      <c r="B2191" s="247"/>
      <c r="C2191" s="280">
        <v>2178</v>
      </c>
      <c r="D2191" s="249" t="s">
        <v>5162</v>
      </c>
      <c r="E2191" s="249" t="s">
        <v>5163</v>
      </c>
      <c r="F2191" s="249" t="s">
        <v>1211</v>
      </c>
      <c r="G2191" s="281" t="s">
        <v>813</v>
      </c>
      <c r="H2191" s="250">
        <v>1259598.9199999997</v>
      </c>
      <c r="I2191" s="250"/>
      <c r="J2191" s="250">
        <v>1187589.0105000003</v>
      </c>
      <c r="K2191" s="250"/>
      <c r="L2191" s="250">
        <v>1127836.49</v>
      </c>
      <c r="M2191" s="251">
        <f t="shared" si="102"/>
        <v>5.7168919690721381E-2</v>
      </c>
      <c r="N2191" s="251">
        <f t="shared" si="103"/>
        <v>5.0314140642681804E-2</v>
      </c>
      <c r="O2191" s="250">
        <v>1220860.24</v>
      </c>
      <c r="P2191" s="251">
        <f t="shared" si="104"/>
        <v>8.2479819392968917E-2</v>
      </c>
      <c r="Q2191" s="251" t="s">
        <v>805</v>
      </c>
      <c r="R2191" s="258"/>
      <c r="S2191" s="258" t="s">
        <v>925</v>
      </c>
      <c r="T2191" s="258" t="s">
        <v>908</v>
      </c>
      <c r="U2191" s="282" t="s">
        <v>823</v>
      </c>
      <c r="V2191" s="285">
        <v>1810</v>
      </c>
      <c r="W2191" s="286" t="s">
        <v>816</v>
      </c>
      <c r="X2191" s="286" t="s">
        <v>816</v>
      </c>
      <c r="Y2191" s="257"/>
    </row>
    <row r="2192" spans="1:25" ht="12.75" customHeight="1" x14ac:dyDescent="0.2">
      <c r="A2192" s="229" t="s">
        <v>705</v>
      </c>
      <c r="B2192" s="247"/>
      <c r="C2192" s="280">
        <v>2179</v>
      </c>
      <c r="D2192" s="249" t="s">
        <v>5164</v>
      </c>
      <c r="E2192" s="249" t="s">
        <v>5165</v>
      </c>
      <c r="F2192" s="249" t="s">
        <v>890</v>
      </c>
      <c r="G2192" s="281" t="s">
        <v>813</v>
      </c>
      <c r="H2192" s="250">
        <v>13412.640000000001</v>
      </c>
      <c r="I2192" s="250"/>
      <c r="J2192" s="250">
        <v>12640.334299999999</v>
      </c>
      <c r="K2192" s="250"/>
      <c r="L2192" s="250">
        <v>7372.6900000000005</v>
      </c>
      <c r="M2192" s="251">
        <f t="shared" si="102"/>
        <v>5.7580439048539475E-2</v>
      </c>
      <c r="N2192" s="251">
        <f t="shared" si="103"/>
        <v>0.41673298941152204</v>
      </c>
      <c r="O2192" s="250">
        <v>7564.8300000000008</v>
      </c>
      <c r="P2192" s="251">
        <f t="shared" si="104"/>
        <v>2.6061044205032399E-2</v>
      </c>
      <c r="Q2192" s="251" t="s">
        <v>805</v>
      </c>
      <c r="R2192" s="258"/>
      <c r="S2192" s="258" t="s">
        <v>904</v>
      </c>
      <c r="T2192" s="258" t="s">
        <v>807</v>
      </c>
      <c r="U2192" s="282" t="s">
        <v>814</v>
      </c>
      <c r="V2192" s="285">
        <v>106</v>
      </c>
      <c r="W2192" s="286" t="s">
        <v>824</v>
      </c>
      <c r="X2192" s="286" t="s">
        <v>824</v>
      </c>
      <c r="Y2192" s="257"/>
    </row>
    <row r="2193" spans="1:25" ht="12.75" customHeight="1" x14ac:dyDescent="0.2">
      <c r="A2193" s="229" t="s">
        <v>705</v>
      </c>
      <c r="B2193" s="247"/>
      <c r="C2193" s="280">
        <v>2180</v>
      </c>
      <c r="D2193" s="249" t="s">
        <v>5166</v>
      </c>
      <c r="E2193" s="249" t="s">
        <v>5167</v>
      </c>
      <c r="F2193" s="249" t="s">
        <v>897</v>
      </c>
      <c r="G2193" s="297" t="s">
        <v>707</v>
      </c>
      <c r="H2193" s="250">
        <v>0</v>
      </c>
      <c r="I2193" s="250"/>
      <c r="J2193" s="250">
        <v>0</v>
      </c>
      <c r="K2193" s="250"/>
      <c r="L2193" s="250">
        <v>0</v>
      </c>
      <c r="M2193" s="251" t="str">
        <f t="shared" si="102"/>
        <v>NA</v>
      </c>
      <c r="N2193" s="251" t="str">
        <f t="shared" si="103"/>
        <v>NA</v>
      </c>
      <c r="O2193" s="250">
        <v>0</v>
      </c>
      <c r="P2193" s="251" t="str">
        <f t="shared" si="104"/>
        <v>NA</v>
      </c>
      <c r="Q2193" s="298" t="s">
        <v>848</v>
      </c>
      <c r="R2193" s="299" t="s">
        <v>849</v>
      </c>
      <c r="S2193" s="258" t="s">
        <v>806</v>
      </c>
      <c r="T2193" s="299" t="s">
        <v>809</v>
      </c>
      <c r="U2193" s="299" t="s">
        <v>832</v>
      </c>
      <c r="V2193" s="299" t="s">
        <v>832</v>
      </c>
      <c r="W2193" s="299" t="s">
        <v>832</v>
      </c>
      <c r="X2193" s="299" t="s">
        <v>832</v>
      </c>
      <c r="Y2193" s="257"/>
    </row>
    <row r="2194" spans="1:25" ht="12.75" customHeight="1" x14ac:dyDescent="0.2">
      <c r="A2194" s="229" t="s">
        <v>705</v>
      </c>
      <c r="B2194" s="247"/>
      <c r="C2194" s="280">
        <v>2181</v>
      </c>
      <c r="D2194" s="249" t="s">
        <v>5168</v>
      </c>
      <c r="E2194" s="249" t="s">
        <v>5169</v>
      </c>
      <c r="F2194" s="249" t="s">
        <v>822</v>
      </c>
      <c r="G2194" s="281" t="s">
        <v>813</v>
      </c>
      <c r="H2194" s="250">
        <v>25622.050000000003</v>
      </c>
      <c r="I2194" s="250"/>
      <c r="J2194" s="250">
        <v>24544.486999999997</v>
      </c>
      <c r="K2194" s="250"/>
      <c r="L2194" s="250">
        <v>33450.46</v>
      </c>
      <c r="M2194" s="251">
        <f t="shared" si="102"/>
        <v>4.2056080602450058E-2</v>
      </c>
      <c r="N2194" s="251">
        <f t="shared" si="103"/>
        <v>0.36285024005594424</v>
      </c>
      <c r="O2194" s="250">
        <v>35126.68</v>
      </c>
      <c r="P2194" s="251">
        <f t="shared" si="104"/>
        <v>5.0110521649029675E-2</v>
      </c>
      <c r="Q2194" s="251" t="s">
        <v>805</v>
      </c>
      <c r="R2194" s="258"/>
      <c r="S2194" s="258" t="s">
        <v>806</v>
      </c>
      <c r="T2194" s="258" t="s">
        <v>807</v>
      </c>
      <c r="U2194" s="282" t="s">
        <v>814</v>
      </c>
      <c r="V2194" s="285">
        <v>125</v>
      </c>
      <c r="W2194" s="286" t="s">
        <v>815</v>
      </c>
      <c r="X2194" s="286" t="s">
        <v>816</v>
      </c>
      <c r="Y2194" s="257"/>
    </row>
    <row r="2195" spans="1:25" ht="12.75" customHeight="1" x14ac:dyDescent="0.2">
      <c r="A2195" s="229" t="s">
        <v>705</v>
      </c>
      <c r="B2195" s="247"/>
      <c r="C2195" s="280">
        <v>2182</v>
      </c>
      <c r="D2195" s="249" t="s">
        <v>5170</v>
      </c>
      <c r="E2195" s="249" t="s">
        <v>5171</v>
      </c>
      <c r="F2195" s="249" t="s">
        <v>931</v>
      </c>
      <c r="G2195" s="281" t="s">
        <v>813</v>
      </c>
      <c r="H2195" s="250">
        <v>69872.350000000006</v>
      </c>
      <c r="I2195" s="250"/>
      <c r="J2195" s="250">
        <v>66933.773199999996</v>
      </c>
      <c r="K2195" s="250"/>
      <c r="L2195" s="250">
        <v>69873.11</v>
      </c>
      <c r="M2195" s="251">
        <f t="shared" si="102"/>
        <v>4.2056361350376929E-2</v>
      </c>
      <c r="N2195" s="251">
        <f t="shared" si="103"/>
        <v>4.3914105831404177E-2</v>
      </c>
      <c r="O2195" s="250">
        <v>72938.73</v>
      </c>
      <c r="P2195" s="251">
        <f t="shared" si="104"/>
        <v>4.3874102641201965E-2</v>
      </c>
      <c r="Q2195" s="251" t="s">
        <v>805</v>
      </c>
      <c r="R2195" s="258"/>
      <c r="S2195" s="258" t="s">
        <v>806</v>
      </c>
      <c r="T2195" s="258" t="s">
        <v>807</v>
      </c>
      <c r="U2195" s="282" t="s">
        <v>823</v>
      </c>
      <c r="V2195" s="285">
        <v>821</v>
      </c>
      <c r="W2195" s="286" t="s">
        <v>816</v>
      </c>
      <c r="X2195" s="286" t="s">
        <v>816</v>
      </c>
      <c r="Y2195" s="257"/>
    </row>
    <row r="2196" spans="1:25" ht="12.75" customHeight="1" x14ac:dyDescent="0.2">
      <c r="A2196" s="229" t="s">
        <v>705</v>
      </c>
      <c r="B2196" s="247"/>
      <c r="C2196" s="280">
        <v>2183</v>
      </c>
      <c r="D2196" s="249" t="s">
        <v>5172</v>
      </c>
      <c r="E2196" s="249" t="s">
        <v>5173</v>
      </c>
      <c r="F2196" s="249" t="s">
        <v>2512</v>
      </c>
      <c r="G2196" s="297" t="s">
        <v>707</v>
      </c>
      <c r="H2196" s="250">
        <v>0</v>
      </c>
      <c r="I2196" s="250"/>
      <c r="J2196" s="250">
        <v>0</v>
      </c>
      <c r="K2196" s="250"/>
      <c r="L2196" s="250">
        <v>0</v>
      </c>
      <c r="M2196" s="251" t="str">
        <f t="shared" si="102"/>
        <v>NA</v>
      </c>
      <c r="N2196" s="251" t="str">
        <f t="shared" si="103"/>
        <v>NA</v>
      </c>
      <c r="O2196" s="250">
        <v>0</v>
      </c>
      <c r="P2196" s="251" t="str">
        <f t="shared" si="104"/>
        <v>NA</v>
      </c>
      <c r="Q2196" s="298" t="s">
        <v>848</v>
      </c>
      <c r="R2196" s="299" t="s">
        <v>849</v>
      </c>
      <c r="S2196" s="299" t="s">
        <v>832</v>
      </c>
      <c r="T2196" s="299" t="s">
        <v>832</v>
      </c>
      <c r="U2196" s="299" t="s">
        <v>832</v>
      </c>
      <c r="V2196" s="299" t="s">
        <v>832</v>
      </c>
      <c r="W2196" s="299" t="s">
        <v>832</v>
      </c>
      <c r="X2196" s="299" t="s">
        <v>832</v>
      </c>
      <c r="Y2196" s="257"/>
    </row>
    <row r="2197" spans="1:25" ht="12.75" customHeight="1" x14ac:dyDescent="0.2">
      <c r="A2197" s="229" t="s">
        <v>705</v>
      </c>
      <c r="B2197" s="247"/>
      <c r="C2197" s="280">
        <v>2184</v>
      </c>
      <c r="D2197" s="249" t="s">
        <v>5174</v>
      </c>
      <c r="E2197" s="249" t="s">
        <v>5175</v>
      </c>
      <c r="F2197" s="249" t="s">
        <v>877</v>
      </c>
      <c r="G2197" s="281" t="s">
        <v>813</v>
      </c>
      <c r="H2197" s="250">
        <v>47529.560000000005</v>
      </c>
      <c r="I2197" s="250"/>
      <c r="J2197" s="250">
        <v>57288.3534</v>
      </c>
      <c r="K2197" s="250"/>
      <c r="L2197" s="250">
        <v>62376.130000000005</v>
      </c>
      <c r="M2197" s="251">
        <f t="shared" si="102"/>
        <v>0.20532050791128709</v>
      </c>
      <c r="N2197" s="251">
        <f t="shared" si="103"/>
        <v>8.880996394635432E-2</v>
      </c>
      <c r="O2197" s="250">
        <v>63921.919999999998</v>
      </c>
      <c r="P2197" s="251">
        <f t="shared" si="104"/>
        <v>2.4781755456774787E-2</v>
      </c>
      <c r="Q2197" s="251" t="s">
        <v>805</v>
      </c>
      <c r="R2197" s="258"/>
      <c r="S2197" s="258" t="s">
        <v>806</v>
      </c>
      <c r="T2197" s="258" t="s">
        <v>807</v>
      </c>
      <c r="U2197" s="282" t="s">
        <v>823</v>
      </c>
      <c r="V2197" s="285">
        <v>826</v>
      </c>
      <c r="W2197" s="286" t="s">
        <v>824</v>
      </c>
      <c r="X2197" s="286" t="s">
        <v>824</v>
      </c>
      <c r="Y2197" s="257"/>
    </row>
    <row r="2198" spans="1:25" ht="12.75" customHeight="1" x14ac:dyDescent="0.2">
      <c r="A2198" s="229" t="s">
        <v>705</v>
      </c>
      <c r="B2198" s="247"/>
      <c r="C2198" s="280">
        <v>2185</v>
      </c>
      <c r="D2198" s="249" t="s">
        <v>5176</v>
      </c>
      <c r="E2198" s="249" t="s">
        <v>5177</v>
      </c>
      <c r="F2198" s="249" t="s">
        <v>1014</v>
      </c>
      <c r="G2198" s="281" t="s">
        <v>813</v>
      </c>
      <c r="H2198" s="250">
        <v>117360.79000000001</v>
      </c>
      <c r="I2198" s="250"/>
      <c r="J2198" s="250">
        <v>112425.03960000003</v>
      </c>
      <c r="K2198" s="250"/>
      <c r="L2198" s="250">
        <v>117362.45999999998</v>
      </c>
      <c r="M2198" s="251">
        <f t="shared" si="102"/>
        <v>4.2056213152620862E-2</v>
      </c>
      <c r="N2198" s="251">
        <f t="shared" si="103"/>
        <v>4.3917444170506151E-2</v>
      </c>
      <c r="O2198" s="250">
        <v>127153.13</v>
      </c>
      <c r="P2198" s="251">
        <f t="shared" si="104"/>
        <v>8.3422501539248836E-2</v>
      </c>
      <c r="Q2198" s="251" t="s">
        <v>805</v>
      </c>
      <c r="R2198" s="258"/>
      <c r="S2198" s="258" t="s">
        <v>925</v>
      </c>
      <c r="T2198" s="299" t="s">
        <v>809</v>
      </c>
      <c r="U2198" s="282" t="s">
        <v>823</v>
      </c>
      <c r="V2198" s="285">
        <v>824</v>
      </c>
      <c r="W2198" s="286" t="s">
        <v>874</v>
      </c>
      <c r="X2198" s="286" t="s">
        <v>816</v>
      </c>
      <c r="Y2198" s="257"/>
    </row>
    <row r="2199" spans="1:25" ht="12.75" customHeight="1" x14ac:dyDescent="0.2">
      <c r="A2199" s="229" t="s">
        <v>705</v>
      </c>
      <c r="B2199" s="247"/>
      <c r="C2199" s="280">
        <v>2186</v>
      </c>
      <c r="D2199" s="249" t="s">
        <v>5178</v>
      </c>
      <c r="E2199" s="249" t="s">
        <v>5179</v>
      </c>
      <c r="F2199" s="249" t="s">
        <v>1184</v>
      </c>
      <c r="G2199" s="281" t="s">
        <v>813</v>
      </c>
      <c r="H2199" s="250">
        <v>42615.76</v>
      </c>
      <c r="I2199" s="250"/>
      <c r="J2199" s="250">
        <v>62230.356499999994</v>
      </c>
      <c r="K2199" s="250"/>
      <c r="L2199" s="250">
        <v>135961.16</v>
      </c>
      <c r="M2199" s="251">
        <f t="shared" si="102"/>
        <v>0.46026626065098902</v>
      </c>
      <c r="N2199" s="251">
        <f t="shared" si="103"/>
        <v>1.1848044531128472</v>
      </c>
      <c r="O2199" s="250">
        <v>144186.99</v>
      </c>
      <c r="P2199" s="251">
        <f t="shared" si="104"/>
        <v>6.050132258359657E-2</v>
      </c>
      <c r="Q2199" s="251" t="s">
        <v>805</v>
      </c>
      <c r="R2199" s="258"/>
      <c r="S2199" s="258" t="s">
        <v>806</v>
      </c>
      <c r="T2199" s="258" t="s">
        <v>807</v>
      </c>
      <c r="U2199" s="282" t="s">
        <v>823</v>
      </c>
      <c r="V2199" s="285">
        <v>958</v>
      </c>
      <c r="W2199" s="286" t="s">
        <v>815</v>
      </c>
      <c r="X2199" s="286" t="s">
        <v>816</v>
      </c>
      <c r="Y2199" s="257"/>
    </row>
    <row r="2200" spans="1:25" ht="12.75" customHeight="1" x14ac:dyDescent="0.2">
      <c r="A2200" s="229" t="s">
        <v>705</v>
      </c>
      <c r="B2200" s="247"/>
      <c r="C2200" s="280">
        <v>2187</v>
      </c>
      <c r="D2200" s="249" t="s">
        <v>5180</v>
      </c>
      <c r="E2200" s="249" t="s">
        <v>5181</v>
      </c>
      <c r="F2200" s="249" t="s">
        <v>861</v>
      </c>
      <c r="G2200" s="297" t="s">
        <v>707</v>
      </c>
      <c r="H2200" s="250">
        <v>0</v>
      </c>
      <c r="I2200" s="250"/>
      <c r="J2200" s="250">
        <v>0</v>
      </c>
      <c r="K2200" s="250"/>
      <c r="L2200" s="250">
        <v>0</v>
      </c>
      <c r="M2200" s="251" t="str">
        <f t="shared" si="102"/>
        <v>NA</v>
      </c>
      <c r="N2200" s="251" t="str">
        <f t="shared" si="103"/>
        <v>NA</v>
      </c>
      <c r="O2200" s="250">
        <v>0</v>
      </c>
      <c r="P2200" s="251" t="str">
        <f t="shared" si="104"/>
        <v>NA</v>
      </c>
      <c r="Q2200" s="298" t="s">
        <v>848</v>
      </c>
      <c r="R2200" s="299" t="s">
        <v>849</v>
      </c>
      <c r="S2200" s="299" t="s">
        <v>809</v>
      </c>
      <c r="T2200" s="299" t="s">
        <v>809</v>
      </c>
      <c r="U2200" s="299" t="s">
        <v>832</v>
      </c>
      <c r="V2200" s="283" t="s">
        <v>809</v>
      </c>
      <c r="W2200" s="284" t="s">
        <v>809</v>
      </c>
      <c r="X2200" s="284" t="s">
        <v>809</v>
      </c>
      <c r="Y2200" s="257"/>
    </row>
    <row r="2201" spans="1:25" ht="12.75" customHeight="1" x14ac:dyDescent="0.2">
      <c r="A2201" s="229" t="s">
        <v>705</v>
      </c>
      <c r="B2201" s="247"/>
      <c r="C2201" s="280">
        <v>2188</v>
      </c>
      <c r="D2201" s="249" t="s">
        <v>5182</v>
      </c>
      <c r="E2201" s="249" t="s">
        <v>5183</v>
      </c>
      <c r="F2201" s="249" t="s">
        <v>877</v>
      </c>
      <c r="G2201" s="281" t="s">
        <v>813</v>
      </c>
      <c r="H2201" s="250">
        <v>40765.259999999995</v>
      </c>
      <c r="I2201" s="250"/>
      <c r="J2201" s="250">
        <v>40606.844599999997</v>
      </c>
      <c r="K2201" s="250"/>
      <c r="L2201" s="250">
        <v>45185.01</v>
      </c>
      <c r="M2201" s="251">
        <f t="shared" si="102"/>
        <v>3.8860392402746374E-3</v>
      </c>
      <c r="N2201" s="251">
        <f t="shared" si="103"/>
        <v>0.11274368755064523</v>
      </c>
      <c r="O2201" s="250">
        <v>47605.490000000005</v>
      </c>
      <c r="P2201" s="251">
        <f t="shared" si="104"/>
        <v>5.3568207686575768E-2</v>
      </c>
      <c r="Q2201" s="251" t="s">
        <v>805</v>
      </c>
      <c r="R2201" s="258"/>
      <c r="S2201" s="258" t="s">
        <v>806</v>
      </c>
      <c r="T2201" s="258" t="s">
        <v>807</v>
      </c>
      <c r="U2201" s="282" t="s">
        <v>823</v>
      </c>
      <c r="V2201" s="285">
        <v>826</v>
      </c>
      <c r="W2201" s="286" t="s">
        <v>824</v>
      </c>
      <c r="X2201" s="286" t="s">
        <v>824</v>
      </c>
      <c r="Y2201" s="257"/>
    </row>
    <row r="2202" spans="1:25" ht="12.75" customHeight="1" x14ac:dyDescent="0.2">
      <c r="A2202" s="229" t="s">
        <v>705</v>
      </c>
      <c r="B2202" s="247"/>
      <c r="C2202" s="280">
        <v>2189</v>
      </c>
      <c r="D2202" s="249" t="s">
        <v>5184</v>
      </c>
      <c r="E2202" s="249" t="s">
        <v>5185</v>
      </c>
      <c r="F2202" s="249" t="s">
        <v>1160</v>
      </c>
      <c r="G2202" s="297" t="s">
        <v>707</v>
      </c>
      <c r="H2202" s="250">
        <v>0</v>
      </c>
      <c r="I2202" s="250"/>
      <c r="J2202" s="250">
        <v>0</v>
      </c>
      <c r="K2202" s="250"/>
      <c r="L2202" s="250">
        <v>0</v>
      </c>
      <c r="M2202" s="251" t="str">
        <f t="shared" si="102"/>
        <v>NA</v>
      </c>
      <c r="N2202" s="251" t="str">
        <f t="shared" si="103"/>
        <v>NA</v>
      </c>
      <c r="O2202" s="250">
        <v>0</v>
      </c>
      <c r="P2202" s="251" t="str">
        <f t="shared" si="104"/>
        <v>NA</v>
      </c>
      <c r="Q2202" s="298" t="s">
        <v>848</v>
      </c>
      <c r="R2202" s="299" t="s">
        <v>849</v>
      </c>
      <c r="S2202" s="299" t="s">
        <v>832</v>
      </c>
      <c r="T2202" s="299" t="s">
        <v>832</v>
      </c>
      <c r="U2202" s="299" t="s">
        <v>832</v>
      </c>
      <c r="V2202" s="299" t="s">
        <v>832</v>
      </c>
      <c r="W2202" s="299" t="s">
        <v>832</v>
      </c>
      <c r="X2202" s="299" t="s">
        <v>832</v>
      </c>
      <c r="Y2202" s="257"/>
    </row>
    <row r="2203" spans="1:25" ht="12.75" customHeight="1" x14ac:dyDescent="0.2">
      <c r="A2203" s="229" t="s">
        <v>705</v>
      </c>
      <c r="B2203" s="247"/>
      <c r="C2203" s="280">
        <v>2190</v>
      </c>
      <c r="D2203" s="249" t="s">
        <v>5186</v>
      </c>
      <c r="E2203" s="249" t="s">
        <v>5185</v>
      </c>
      <c r="F2203" s="249" t="s">
        <v>937</v>
      </c>
      <c r="G2203" s="281" t="s">
        <v>813</v>
      </c>
      <c r="H2203" s="250">
        <v>28415.300000000003</v>
      </c>
      <c r="I2203" s="250"/>
      <c r="J2203" s="250">
        <v>24108.367200000001</v>
      </c>
      <c r="K2203" s="250"/>
      <c r="L2203" s="250">
        <v>38923.089999999997</v>
      </c>
      <c r="M2203" s="251">
        <f t="shared" si="102"/>
        <v>0.15157090722251751</v>
      </c>
      <c r="N2203" s="251">
        <f t="shared" si="103"/>
        <v>0.61450544025229525</v>
      </c>
      <c r="O2203" s="250">
        <v>40400.449999999997</v>
      </c>
      <c r="P2203" s="251">
        <f t="shared" si="104"/>
        <v>3.7955876576088919E-2</v>
      </c>
      <c r="Q2203" s="251" t="s">
        <v>805</v>
      </c>
      <c r="R2203" s="258"/>
      <c r="S2203" s="258" t="s">
        <v>806</v>
      </c>
      <c r="T2203" s="258" t="s">
        <v>807</v>
      </c>
      <c r="U2203" s="282" t="s">
        <v>814</v>
      </c>
      <c r="V2203" s="285">
        <v>58</v>
      </c>
      <c r="W2203" s="286" t="s">
        <v>824</v>
      </c>
      <c r="X2203" s="286" t="s">
        <v>824</v>
      </c>
      <c r="Y2203" s="257"/>
    </row>
    <row r="2204" spans="1:25" ht="12.75" customHeight="1" x14ac:dyDescent="0.2">
      <c r="A2204" s="229" t="s">
        <v>705</v>
      </c>
      <c r="B2204" s="247"/>
      <c r="C2204" s="280">
        <v>2191</v>
      </c>
      <c r="D2204" s="249" t="s">
        <v>5187</v>
      </c>
      <c r="E2204" s="249" t="s">
        <v>5188</v>
      </c>
      <c r="F2204" s="249" t="s">
        <v>877</v>
      </c>
      <c r="G2204" s="281" t="s">
        <v>813</v>
      </c>
      <c r="H2204" s="250">
        <v>94819.049999999988</v>
      </c>
      <c r="I2204" s="250"/>
      <c r="J2204" s="250">
        <v>90335.128199999992</v>
      </c>
      <c r="K2204" s="250"/>
      <c r="L2204" s="250">
        <v>61075.739999999991</v>
      </c>
      <c r="M2204" s="251">
        <f t="shared" si="102"/>
        <v>4.7289250419615014E-2</v>
      </c>
      <c r="N2204" s="251">
        <f t="shared" si="103"/>
        <v>0.32389823076600233</v>
      </c>
      <c r="O2204" s="250">
        <v>64697.14</v>
      </c>
      <c r="P2204" s="251">
        <f t="shared" si="104"/>
        <v>5.929359185824043E-2</v>
      </c>
      <c r="Q2204" s="251" t="s">
        <v>805</v>
      </c>
      <c r="R2204" s="258"/>
      <c r="S2204" s="258" t="s">
        <v>806</v>
      </c>
      <c r="T2204" s="258" t="s">
        <v>807</v>
      </c>
      <c r="U2204" s="282" t="s">
        <v>814</v>
      </c>
      <c r="V2204" s="285">
        <v>826</v>
      </c>
      <c r="W2204" s="286" t="s">
        <v>824</v>
      </c>
      <c r="X2204" s="286" t="s">
        <v>824</v>
      </c>
      <c r="Y2204" s="257"/>
    </row>
    <row r="2205" spans="1:25" ht="12.75" customHeight="1" x14ac:dyDescent="0.2">
      <c r="A2205" s="229" t="s">
        <v>705</v>
      </c>
      <c r="B2205" s="247"/>
      <c r="C2205" s="280">
        <v>2192</v>
      </c>
      <c r="D2205" s="249" t="s">
        <v>5189</v>
      </c>
      <c r="E2205" s="249" t="s">
        <v>5190</v>
      </c>
      <c r="F2205" s="249" t="s">
        <v>803</v>
      </c>
      <c r="G2205" s="281" t="s">
        <v>804</v>
      </c>
      <c r="H2205" s="250">
        <v>46961.59</v>
      </c>
      <c r="I2205" s="250"/>
      <c r="J2205" s="250">
        <v>26754.147100000002</v>
      </c>
      <c r="K2205" s="250"/>
      <c r="L2205" s="250">
        <v>27932.100000000002</v>
      </c>
      <c r="M2205" s="251">
        <f t="shared" si="102"/>
        <v>0.43029724717583023</v>
      </c>
      <c r="N2205" s="251">
        <f t="shared" si="103"/>
        <v>4.4028796567392732E-2</v>
      </c>
      <c r="O2205" s="250">
        <v>28904.010000000002</v>
      </c>
      <c r="P2205" s="251">
        <f t="shared" si="104"/>
        <v>3.4795450395781191E-2</v>
      </c>
      <c r="Q2205" s="251" t="s">
        <v>805</v>
      </c>
      <c r="R2205" s="258"/>
      <c r="S2205" s="258" t="s">
        <v>904</v>
      </c>
      <c r="T2205" s="258" t="s">
        <v>807</v>
      </c>
      <c r="U2205" s="282" t="s">
        <v>808</v>
      </c>
      <c r="V2205" s="285">
        <v>106</v>
      </c>
      <c r="W2205" s="286" t="s">
        <v>824</v>
      </c>
      <c r="X2205" s="286" t="s">
        <v>824</v>
      </c>
      <c r="Y2205" s="257"/>
    </row>
    <row r="2206" spans="1:25" ht="12.75" customHeight="1" x14ac:dyDescent="0.2">
      <c r="A2206" s="229" t="s">
        <v>705</v>
      </c>
      <c r="B2206" s="247"/>
      <c r="C2206" s="280">
        <v>2193</v>
      </c>
      <c r="D2206" s="249" t="s">
        <v>5191</v>
      </c>
      <c r="E2206" s="249" t="s">
        <v>5192</v>
      </c>
      <c r="F2206" s="249" t="s">
        <v>886</v>
      </c>
      <c r="G2206" s="281"/>
      <c r="H2206" s="250">
        <v>47378.22</v>
      </c>
      <c r="I2206" s="250"/>
      <c r="J2206" s="250">
        <v>79790.701000000015</v>
      </c>
      <c r="K2206" s="250"/>
      <c r="L2206" s="250">
        <v>104946.69</v>
      </c>
      <c r="M2206" s="251">
        <f t="shared" si="102"/>
        <v>0.68412196574713047</v>
      </c>
      <c r="N2206" s="251">
        <f t="shared" si="103"/>
        <v>0.31527469598243013</v>
      </c>
      <c r="O2206" s="250">
        <v>109917.79</v>
      </c>
      <c r="P2206" s="251">
        <f t="shared" si="104"/>
        <v>4.7367858862437599E-2</v>
      </c>
      <c r="Q2206" s="251" t="s">
        <v>805</v>
      </c>
      <c r="R2206" s="258"/>
      <c r="S2206" s="258" t="s">
        <v>925</v>
      </c>
      <c r="T2206" s="258" t="s">
        <v>908</v>
      </c>
      <c r="U2206" s="282" t="s">
        <v>932</v>
      </c>
      <c r="V2206" s="285">
        <v>2879</v>
      </c>
      <c r="W2206" s="286" t="s">
        <v>912</v>
      </c>
      <c r="X2206" s="286" t="s">
        <v>816</v>
      </c>
      <c r="Y2206" s="257"/>
    </row>
    <row r="2207" spans="1:25" ht="12.75" customHeight="1" x14ac:dyDescent="0.2">
      <c r="A2207" s="229" t="s">
        <v>705</v>
      </c>
      <c r="B2207" s="247"/>
      <c r="C2207" s="300">
        <v>2194</v>
      </c>
      <c r="D2207" s="327" t="s">
        <v>5193</v>
      </c>
      <c r="E2207" s="327" t="s">
        <v>5192</v>
      </c>
      <c r="F2207" s="327" t="s">
        <v>877</v>
      </c>
      <c r="G2207" s="302" t="s">
        <v>707</v>
      </c>
      <c r="H2207" s="303">
        <v>0</v>
      </c>
      <c r="I2207" s="303"/>
      <c r="J2207" s="303">
        <v>0</v>
      </c>
      <c r="K2207" s="303"/>
      <c r="L2207" s="303">
        <v>0</v>
      </c>
      <c r="M2207" s="304" t="str">
        <f t="shared" si="102"/>
        <v>NA</v>
      </c>
      <c r="N2207" s="304" t="str">
        <f t="shared" si="103"/>
        <v>NA</v>
      </c>
      <c r="O2207" s="303">
        <v>0</v>
      </c>
      <c r="P2207" s="304" t="str">
        <f t="shared" si="104"/>
        <v>NA</v>
      </c>
      <c r="Q2207" s="304" t="s">
        <v>707</v>
      </c>
      <c r="R2207" s="305" t="s">
        <v>887</v>
      </c>
      <c r="S2207" s="306" t="s">
        <v>832</v>
      </c>
      <c r="T2207" s="306" t="s">
        <v>832</v>
      </c>
      <c r="U2207" s="306" t="s">
        <v>832</v>
      </c>
      <c r="V2207" s="307" t="s">
        <v>809</v>
      </c>
      <c r="W2207" s="308" t="s">
        <v>809</v>
      </c>
      <c r="X2207" s="308" t="s">
        <v>809</v>
      </c>
      <c r="Y2207" s="257"/>
    </row>
    <row r="2208" spans="1:25" ht="12.75" customHeight="1" x14ac:dyDescent="0.2">
      <c r="A2208" s="229" t="s">
        <v>705</v>
      </c>
      <c r="B2208" s="247"/>
      <c r="C2208" s="280">
        <v>2195</v>
      </c>
      <c r="D2208" s="249" t="s">
        <v>5194</v>
      </c>
      <c r="E2208" s="249" t="s">
        <v>5192</v>
      </c>
      <c r="F2208" s="249" t="s">
        <v>920</v>
      </c>
      <c r="G2208" s="297" t="s">
        <v>707</v>
      </c>
      <c r="H2208" s="250">
        <v>0</v>
      </c>
      <c r="I2208" s="250"/>
      <c r="J2208" s="250">
        <v>0</v>
      </c>
      <c r="K2208" s="250"/>
      <c r="L2208" s="250">
        <v>0</v>
      </c>
      <c r="M2208" s="251" t="str">
        <f t="shared" si="102"/>
        <v>NA</v>
      </c>
      <c r="N2208" s="251" t="str">
        <f t="shared" si="103"/>
        <v>NA</v>
      </c>
      <c r="O2208" s="250">
        <v>0</v>
      </c>
      <c r="P2208" s="251" t="str">
        <f t="shared" si="104"/>
        <v>NA</v>
      </c>
      <c r="Q2208" s="298" t="s">
        <v>848</v>
      </c>
      <c r="R2208" s="299" t="s">
        <v>849</v>
      </c>
      <c r="S2208" s="258" t="s">
        <v>1698</v>
      </c>
      <c r="T2208" s="299" t="s">
        <v>809</v>
      </c>
      <c r="U2208" s="299" t="s">
        <v>832</v>
      </c>
      <c r="V2208" s="299" t="s">
        <v>832</v>
      </c>
      <c r="W2208" s="299" t="s">
        <v>832</v>
      </c>
      <c r="X2208" s="299" t="s">
        <v>832</v>
      </c>
      <c r="Y2208" s="257"/>
    </row>
    <row r="2209" spans="1:25" ht="12.75" customHeight="1" x14ac:dyDescent="0.2">
      <c r="A2209" s="229" t="s">
        <v>705</v>
      </c>
      <c r="B2209" s="247"/>
      <c r="C2209" s="280">
        <v>2196</v>
      </c>
      <c r="D2209" s="249" t="s">
        <v>5195</v>
      </c>
      <c r="E2209" s="249" t="s">
        <v>5196</v>
      </c>
      <c r="F2209" s="249" t="s">
        <v>1071</v>
      </c>
      <c r="G2209" s="281" t="s">
        <v>804</v>
      </c>
      <c r="H2209" s="250">
        <v>58301.01</v>
      </c>
      <c r="I2209" s="250"/>
      <c r="J2209" s="250">
        <v>55849.101199999997</v>
      </c>
      <c r="K2209" s="250"/>
      <c r="L2209" s="250">
        <v>58902.720000000001</v>
      </c>
      <c r="M2209" s="251">
        <f t="shared" si="102"/>
        <v>4.2056026130593699E-2</v>
      </c>
      <c r="N2209" s="251">
        <f t="shared" si="103"/>
        <v>5.4676238907852004E-2</v>
      </c>
      <c r="O2209" s="250">
        <v>63221.210000000006</v>
      </c>
      <c r="P2209" s="251">
        <f t="shared" si="104"/>
        <v>7.3315629566852003E-2</v>
      </c>
      <c r="Q2209" s="251" t="s">
        <v>805</v>
      </c>
      <c r="R2209" s="258"/>
      <c r="S2209" s="258" t="s">
        <v>806</v>
      </c>
      <c r="T2209" s="258" t="s">
        <v>807</v>
      </c>
      <c r="U2209" s="282" t="s">
        <v>808</v>
      </c>
      <c r="V2209" s="283" t="s">
        <v>809</v>
      </c>
      <c r="W2209" s="284" t="s">
        <v>809</v>
      </c>
      <c r="X2209" s="284" t="s">
        <v>809</v>
      </c>
      <c r="Y2209" s="257"/>
    </row>
    <row r="2210" spans="1:25" ht="12.75" customHeight="1" x14ac:dyDescent="0.2">
      <c r="A2210" s="229" t="s">
        <v>705</v>
      </c>
      <c r="B2210" s="247"/>
      <c r="C2210" s="287">
        <v>2197</v>
      </c>
      <c r="D2210" s="324" t="s">
        <v>5197</v>
      </c>
      <c r="E2210" s="324" t="s">
        <v>5198</v>
      </c>
      <c r="F2210" s="324" t="s">
        <v>2127</v>
      </c>
      <c r="G2210" s="289" t="s">
        <v>707</v>
      </c>
      <c r="H2210" s="290">
        <v>0</v>
      </c>
      <c r="I2210" s="290"/>
      <c r="J2210" s="290">
        <v>0</v>
      </c>
      <c r="K2210" s="290"/>
      <c r="L2210" s="290">
        <v>0</v>
      </c>
      <c r="M2210" s="291" t="str">
        <f t="shared" si="102"/>
        <v>NA</v>
      </c>
      <c r="N2210" s="291" t="str">
        <f t="shared" si="103"/>
        <v>NA</v>
      </c>
      <c r="O2210" s="290">
        <v>0</v>
      </c>
      <c r="P2210" s="291" t="str">
        <f t="shared" si="104"/>
        <v>NA</v>
      </c>
      <c r="Q2210" s="291" t="s">
        <v>707</v>
      </c>
      <c r="R2210" s="292" t="s">
        <v>831</v>
      </c>
      <c r="S2210" s="293" t="s">
        <v>832</v>
      </c>
      <c r="T2210" s="293" t="s">
        <v>832</v>
      </c>
      <c r="U2210" s="293" t="s">
        <v>832</v>
      </c>
      <c r="V2210" s="294" t="s">
        <v>809</v>
      </c>
      <c r="W2210" s="295" t="s">
        <v>809</v>
      </c>
      <c r="X2210" s="295" t="s">
        <v>809</v>
      </c>
      <c r="Y2210" s="257"/>
    </row>
    <row r="2211" spans="1:25" ht="12.75" customHeight="1" x14ac:dyDescent="0.2">
      <c r="A2211" s="229" t="s">
        <v>705</v>
      </c>
      <c r="B2211" s="247"/>
      <c r="C2211" s="280">
        <v>2198</v>
      </c>
      <c r="D2211" s="249" t="s">
        <v>5199</v>
      </c>
      <c r="E2211" s="249" t="s">
        <v>5200</v>
      </c>
      <c r="F2211" s="249" t="s">
        <v>920</v>
      </c>
      <c r="G2211" s="297" t="s">
        <v>707</v>
      </c>
      <c r="H2211" s="250">
        <v>0</v>
      </c>
      <c r="I2211" s="250"/>
      <c r="J2211" s="250">
        <v>0</v>
      </c>
      <c r="K2211" s="250"/>
      <c r="L2211" s="250">
        <v>0</v>
      </c>
      <c r="M2211" s="251" t="str">
        <f t="shared" si="102"/>
        <v>NA</v>
      </c>
      <c r="N2211" s="251" t="str">
        <f t="shared" si="103"/>
        <v>NA</v>
      </c>
      <c r="O2211" s="250">
        <v>0</v>
      </c>
      <c r="P2211" s="251" t="str">
        <f t="shared" si="104"/>
        <v>NA</v>
      </c>
      <c r="Q2211" s="298" t="s">
        <v>848</v>
      </c>
      <c r="R2211" s="299" t="s">
        <v>849</v>
      </c>
      <c r="S2211" s="299" t="s">
        <v>832</v>
      </c>
      <c r="T2211" s="299" t="s">
        <v>832</v>
      </c>
      <c r="U2211" s="299" t="s">
        <v>832</v>
      </c>
      <c r="V2211" s="285">
        <v>2545</v>
      </c>
      <c r="W2211" s="286" t="s">
        <v>824</v>
      </c>
      <c r="X2211" s="286" t="s">
        <v>824</v>
      </c>
      <c r="Y2211" s="257"/>
    </row>
    <row r="2212" spans="1:25" ht="12.75" customHeight="1" x14ac:dyDescent="0.2">
      <c r="A2212" s="229" t="s">
        <v>705</v>
      </c>
      <c r="B2212" s="247"/>
      <c r="C2212" s="280">
        <v>2199</v>
      </c>
      <c r="D2212" s="249" t="s">
        <v>5201</v>
      </c>
      <c r="E2212" s="249" t="s">
        <v>5202</v>
      </c>
      <c r="F2212" s="249" t="s">
        <v>812</v>
      </c>
      <c r="G2212" s="281" t="s">
        <v>813</v>
      </c>
      <c r="H2212" s="250">
        <v>17054.580000000002</v>
      </c>
      <c r="I2212" s="250"/>
      <c r="J2212" s="250">
        <v>38249.212500000001</v>
      </c>
      <c r="K2212" s="250"/>
      <c r="L2212" s="250">
        <v>73926.829999999987</v>
      </c>
      <c r="M2212" s="251">
        <f t="shared" si="102"/>
        <v>1.2427531196898427</v>
      </c>
      <c r="N2212" s="251">
        <f t="shared" si="103"/>
        <v>0.93276737396881004</v>
      </c>
      <c r="O2212" s="250">
        <v>77510.59</v>
      </c>
      <c r="P2212" s="251">
        <f t="shared" si="104"/>
        <v>4.8477122581882789E-2</v>
      </c>
      <c r="Q2212" s="251" t="s">
        <v>805</v>
      </c>
      <c r="R2212" s="258"/>
      <c r="S2212" s="258" t="s">
        <v>806</v>
      </c>
      <c r="T2212" s="258" t="s">
        <v>807</v>
      </c>
      <c r="U2212" s="282" t="s">
        <v>823</v>
      </c>
      <c r="V2212" s="285">
        <v>819</v>
      </c>
      <c r="W2212" s="286" t="s">
        <v>816</v>
      </c>
      <c r="X2212" s="286" t="s">
        <v>824</v>
      </c>
      <c r="Y2212" s="257"/>
    </row>
    <row r="2213" spans="1:25" ht="12.75" customHeight="1" x14ac:dyDescent="0.2">
      <c r="A2213" s="229" t="s">
        <v>705</v>
      </c>
      <c r="B2213" s="247"/>
      <c r="C2213" s="280">
        <v>2200</v>
      </c>
      <c r="D2213" s="249" t="s">
        <v>5203</v>
      </c>
      <c r="E2213" s="249" t="s">
        <v>5204</v>
      </c>
      <c r="F2213" s="249" t="s">
        <v>880</v>
      </c>
      <c r="G2213" s="281" t="s">
        <v>813</v>
      </c>
      <c r="H2213" s="250">
        <v>30073.06</v>
      </c>
      <c r="I2213" s="250"/>
      <c r="J2213" s="250">
        <v>28808.312100000003</v>
      </c>
      <c r="K2213" s="250"/>
      <c r="L2213" s="250">
        <v>21523.18</v>
      </c>
      <c r="M2213" s="251">
        <f t="shared" si="102"/>
        <v>4.2055843336195199E-2</v>
      </c>
      <c r="N2213" s="251">
        <f t="shared" si="103"/>
        <v>0.25288298997566061</v>
      </c>
      <c r="O2213" s="250">
        <v>22827.96</v>
      </c>
      <c r="P2213" s="251">
        <f t="shared" si="104"/>
        <v>6.0622082796315362E-2</v>
      </c>
      <c r="Q2213" s="251" t="s">
        <v>805</v>
      </c>
      <c r="R2213" s="258"/>
      <c r="S2213" s="258" t="s">
        <v>806</v>
      </c>
      <c r="T2213" s="258" t="s">
        <v>807</v>
      </c>
      <c r="U2213" s="282" t="s">
        <v>823</v>
      </c>
      <c r="V2213" s="285">
        <v>826</v>
      </c>
      <c r="W2213" s="286" t="s">
        <v>824</v>
      </c>
      <c r="X2213" s="286" t="s">
        <v>816</v>
      </c>
      <c r="Y2213" s="257"/>
    </row>
    <row r="2214" spans="1:25" ht="12.75" customHeight="1" x14ac:dyDescent="0.2">
      <c r="A2214" s="229" t="s">
        <v>705</v>
      </c>
      <c r="B2214" s="247"/>
      <c r="C2214" s="280">
        <v>2201</v>
      </c>
      <c r="D2214" s="249" t="s">
        <v>5205</v>
      </c>
      <c r="E2214" s="249" t="s">
        <v>5206</v>
      </c>
      <c r="F2214" s="249" t="s">
        <v>928</v>
      </c>
      <c r="G2214" s="297" t="s">
        <v>707</v>
      </c>
      <c r="H2214" s="250">
        <v>0</v>
      </c>
      <c r="I2214" s="250"/>
      <c r="J2214" s="250">
        <v>0</v>
      </c>
      <c r="K2214" s="250"/>
      <c r="L2214" s="250">
        <v>0</v>
      </c>
      <c r="M2214" s="251" t="str">
        <f t="shared" si="102"/>
        <v>NA</v>
      </c>
      <c r="N2214" s="251" t="str">
        <f t="shared" si="103"/>
        <v>NA</v>
      </c>
      <c r="O2214" s="250">
        <v>0</v>
      </c>
      <c r="P2214" s="251" t="str">
        <f t="shared" si="104"/>
        <v>NA</v>
      </c>
      <c r="Q2214" s="298" t="s">
        <v>848</v>
      </c>
      <c r="R2214" s="299" t="s">
        <v>849</v>
      </c>
      <c r="S2214" s="258" t="s">
        <v>806</v>
      </c>
      <c r="T2214" s="299" t="s">
        <v>809</v>
      </c>
      <c r="U2214" s="299" t="s">
        <v>832</v>
      </c>
      <c r="V2214" s="299" t="s">
        <v>832</v>
      </c>
      <c r="W2214" s="299" t="s">
        <v>832</v>
      </c>
      <c r="X2214" s="299" t="s">
        <v>832</v>
      </c>
      <c r="Y2214" s="257"/>
    </row>
    <row r="2215" spans="1:25" ht="12.75" customHeight="1" x14ac:dyDescent="0.2">
      <c r="A2215" s="229" t="s">
        <v>705</v>
      </c>
      <c r="B2215" s="247"/>
      <c r="C2215" s="287">
        <v>2202</v>
      </c>
      <c r="D2215" s="324" t="s">
        <v>5207</v>
      </c>
      <c r="E2215" s="324" t="s">
        <v>5208</v>
      </c>
      <c r="F2215" s="324" t="s">
        <v>1043</v>
      </c>
      <c r="G2215" s="289" t="s">
        <v>707</v>
      </c>
      <c r="H2215" s="290">
        <v>0</v>
      </c>
      <c r="I2215" s="290"/>
      <c r="J2215" s="290">
        <v>0</v>
      </c>
      <c r="K2215" s="290"/>
      <c r="L2215" s="290">
        <v>0</v>
      </c>
      <c r="M2215" s="291" t="str">
        <f t="shared" si="102"/>
        <v>NA</v>
      </c>
      <c r="N2215" s="291" t="str">
        <f t="shared" si="103"/>
        <v>NA</v>
      </c>
      <c r="O2215" s="290">
        <v>0</v>
      </c>
      <c r="P2215" s="291" t="str">
        <f t="shared" si="104"/>
        <v>NA</v>
      </c>
      <c r="Q2215" s="291" t="s">
        <v>707</v>
      </c>
      <c r="R2215" s="292" t="s">
        <v>831</v>
      </c>
      <c r="S2215" s="293" t="s">
        <v>832</v>
      </c>
      <c r="T2215" s="293" t="s">
        <v>832</v>
      </c>
      <c r="U2215" s="293" t="s">
        <v>832</v>
      </c>
      <c r="V2215" s="294" t="s">
        <v>809</v>
      </c>
      <c r="W2215" s="295" t="s">
        <v>809</v>
      </c>
      <c r="X2215" s="295" t="s">
        <v>809</v>
      </c>
      <c r="Y2215" s="257"/>
    </row>
    <row r="2216" spans="1:25" ht="12.75" customHeight="1" x14ac:dyDescent="0.2">
      <c r="A2216" s="229" t="s">
        <v>705</v>
      </c>
      <c r="B2216" s="247"/>
      <c r="C2216" s="280">
        <v>2203</v>
      </c>
      <c r="D2216" s="249" t="s">
        <v>5209</v>
      </c>
      <c r="E2216" s="249" t="s">
        <v>5210</v>
      </c>
      <c r="F2216" s="249" t="s">
        <v>1374</v>
      </c>
      <c r="G2216" s="281" t="s">
        <v>813</v>
      </c>
      <c r="H2216" s="250">
        <v>69541.570000000007</v>
      </c>
      <c r="I2216" s="250"/>
      <c r="J2216" s="250">
        <v>66616.931699999986</v>
      </c>
      <c r="K2216" s="250"/>
      <c r="L2216" s="250">
        <v>69542.09</v>
      </c>
      <c r="M2216" s="251">
        <f t="shared" si="102"/>
        <v>4.2055971701530755E-2</v>
      </c>
      <c r="N2216" s="251">
        <f t="shared" si="103"/>
        <v>4.3910132534669272E-2</v>
      </c>
      <c r="O2216" s="250">
        <v>73432.12</v>
      </c>
      <c r="P2216" s="251">
        <f t="shared" si="104"/>
        <v>5.5937778113945083E-2</v>
      </c>
      <c r="Q2216" s="251" t="s">
        <v>805</v>
      </c>
      <c r="R2216" s="258"/>
      <c r="S2216" s="258" t="s">
        <v>806</v>
      </c>
      <c r="T2216" s="299" t="s">
        <v>809</v>
      </c>
      <c r="U2216" s="282" t="s">
        <v>814</v>
      </c>
      <c r="V2216" s="285">
        <v>400</v>
      </c>
      <c r="W2216" s="286" t="s">
        <v>815</v>
      </c>
      <c r="X2216" s="286" t="s">
        <v>816</v>
      </c>
      <c r="Y2216" s="257"/>
    </row>
    <row r="2217" spans="1:25" ht="12.75" customHeight="1" x14ac:dyDescent="0.2">
      <c r="A2217" s="229" t="s">
        <v>705</v>
      </c>
      <c r="B2217" s="247"/>
      <c r="C2217" s="280">
        <v>2204</v>
      </c>
      <c r="D2217" s="249" t="s">
        <v>5211</v>
      </c>
      <c r="E2217" s="249" t="s">
        <v>5212</v>
      </c>
      <c r="F2217" s="249" t="s">
        <v>3189</v>
      </c>
      <c r="G2217" s="297" t="s">
        <v>707</v>
      </c>
      <c r="H2217" s="250">
        <v>0</v>
      </c>
      <c r="I2217" s="250"/>
      <c r="J2217" s="250">
        <v>0</v>
      </c>
      <c r="K2217" s="250"/>
      <c r="L2217" s="250">
        <v>0</v>
      </c>
      <c r="M2217" s="251" t="str">
        <f t="shared" si="102"/>
        <v>NA</v>
      </c>
      <c r="N2217" s="251" t="str">
        <f t="shared" si="103"/>
        <v>NA</v>
      </c>
      <c r="O2217" s="250">
        <v>0</v>
      </c>
      <c r="P2217" s="251" t="str">
        <f t="shared" si="104"/>
        <v>NA</v>
      </c>
      <c r="Q2217" s="298" t="s">
        <v>848</v>
      </c>
      <c r="R2217" s="299" t="s">
        <v>849</v>
      </c>
      <c r="S2217" s="299" t="s">
        <v>809</v>
      </c>
      <c r="T2217" s="299" t="s">
        <v>809</v>
      </c>
      <c r="U2217" s="299" t="s">
        <v>832</v>
      </c>
      <c r="V2217" s="283" t="s">
        <v>809</v>
      </c>
      <c r="W2217" s="284" t="s">
        <v>809</v>
      </c>
      <c r="X2217" s="284" t="s">
        <v>809</v>
      </c>
      <c r="Y2217" s="257"/>
    </row>
    <row r="2218" spans="1:25" ht="12.75" customHeight="1" x14ac:dyDescent="0.2">
      <c r="A2218" s="229" t="s">
        <v>705</v>
      </c>
      <c r="B2218" s="247"/>
      <c r="C2218" s="280">
        <v>2205</v>
      </c>
      <c r="D2218" s="249" t="s">
        <v>5213</v>
      </c>
      <c r="E2218" s="249" t="s">
        <v>5214</v>
      </c>
      <c r="F2218" s="249" t="s">
        <v>3189</v>
      </c>
      <c r="G2218" s="297" t="s">
        <v>707</v>
      </c>
      <c r="H2218" s="250">
        <v>0</v>
      </c>
      <c r="I2218" s="250"/>
      <c r="J2218" s="250">
        <v>0</v>
      </c>
      <c r="K2218" s="250"/>
      <c r="L2218" s="250">
        <v>0</v>
      </c>
      <c r="M2218" s="251" t="str">
        <f t="shared" si="102"/>
        <v>NA</v>
      </c>
      <c r="N2218" s="251" t="str">
        <f t="shared" si="103"/>
        <v>NA</v>
      </c>
      <c r="O2218" s="250">
        <v>0</v>
      </c>
      <c r="P2218" s="251" t="str">
        <f t="shared" si="104"/>
        <v>NA</v>
      </c>
      <c r="Q2218" s="298" t="s">
        <v>848</v>
      </c>
      <c r="R2218" s="299" t="s">
        <v>849</v>
      </c>
      <c r="S2218" s="299" t="s">
        <v>809</v>
      </c>
      <c r="T2218" s="299" t="s">
        <v>809</v>
      </c>
      <c r="U2218" s="299" t="s">
        <v>832</v>
      </c>
      <c r="V2218" s="283" t="s">
        <v>809</v>
      </c>
      <c r="W2218" s="284" t="s">
        <v>809</v>
      </c>
      <c r="X2218" s="284" t="s">
        <v>809</v>
      </c>
      <c r="Y2218" s="257"/>
    </row>
    <row r="2219" spans="1:25" ht="12.75" customHeight="1" x14ac:dyDescent="0.2">
      <c r="A2219" s="229" t="s">
        <v>705</v>
      </c>
      <c r="B2219" s="247"/>
      <c r="C2219" s="280">
        <v>2206</v>
      </c>
      <c r="D2219" s="249" t="s">
        <v>5215</v>
      </c>
      <c r="E2219" s="249" t="s">
        <v>5216</v>
      </c>
      <c r="F2219" s="249" t="s">
        <v>886</v>
      </c>
      <c r="G2219" s="281" t="s">
        <v>813</v>
      </c>
      <c r="H2219" s="250">
        <v>280480.98999999987</v>
      </c>
      <c r="I2219" s="250"/>
      <c r="J2219" s="250">
        <v>239088.00979999994</v>
      </c>
      <c r="K2219" s="250"/>
      <c r="L2219" s="250">
        <v>173382.00999999995</v>
      </c>
      <c r="M2219" s="251">
        <f t="shared" si="102"/>
        <v>0.14757855853261195</v>
      </c>
      <c r="N2219" s="251">
        <f t="shared" si="103"/>
        <v>0.27481930128977972</v>
      </c>
      <c r="O2219" s="250">
        <v>182154.22999999995</v>
      </c>
      <c r="P2219" s="251">
        <f t="shared" si="104"/>
        <v>5.05947531696051E-2</v>
      </c>
      <c r="Q2219" s="251" t="s">
        <v>805</v>
      </c>
      <c r="R2219" s="258"/>
      <c r="S2219" s="258" t="s">
        <v>806</v>
      </c>
      <c r="T2219" s="258" t="s">
        <v>807</v>
      </c>
      <c r="U2219" s="282" t="s">
        <v>823</v>
      </c>
      <c r="V2219" s="285">
        <v>824</v>
      </c>
      <c r="W2219" s="286" t="s">
        <v>815</v>
      </c>
      <c r="X2219" s="286" t="s">
        <v>816</v>
      </c>
      <c r="Y2219" s="257"/>
    </row>
    <row r="2220" spans="1:25" ht="12.75" customHeight="1" x14ac:dyDescent="0.2">
      <c r="A2220" s="229" t="s">
        <v>705</v>
      </c>
      <c r="B2220" s="247"/>
      <c r="C2220" s="280">
        <v>2207</v>
      </c>
      <c r="D2220" s="249" t="s">
        <v>5217</v>
      </c>
      <c r="E2220" s="249" t="s">
        <v>5218</v>
      </c>
      <c r="F2220" s="249" t="s">
        <v>1227</v>
      </c>
      <c r="G2220" s="297" t="s">
        <v>707</v>
      </c>
      <c r="H2220" s="250">
        <v>0</v>
      </c>
      <c r="I2220" s="250"/>
      <c r="J2220" s="250">
        <v>0</v>
      </c>
      <c r="K2220" s="250"/>
      <c r="L2220" s="250">
        <v>0</v>
      </c>
      <c r="M2220" s="251" t="str">
        <f t="shared" si="102"/>
        <v>NA</v>
      </c>
      <c r="N2220" s="251" t="str">
        <f t="shared" si="103"/>
        <v>NA</v>
      </c>
      <c r="O2220" s="250">
        <v>0</v>
      </c>
      <c r="P2220" s="251" t="str">
        <f t="shared" si="104"/>
        <v>NA</v>
      </c>
      <c r="Q2220" s="298" t="s">
        <v>848</v>
      </c>
      <c r="R2220" s="299" t="s">
        <v>849</v>
      </c>
      <c r="S2220" s="299" t="s">
        <v>832</v>
      </c>
      <c r="T2220" s="299" t="s">
        <v>832</v>
      </c>
      <c r="U2220" s="299" t="s">
        <v>832</v>
      </c>
      <c r="V2220" s="299" t="s">
        <v>832</v>
      </c>
      <c r="W2220" s="299" t="s">
        <v>832</v>
      </c>
      <c r="X2220" s="299" t="s">
        <v>832</v>
      </c>
      <c r="Y2220" s="257"/>
    </row>
    <row r="2221" spans="1:25" ht="12.75" customHeight="1" x14ac:dyDescent="0.2">
      <c r="A2221" s="229" t="s">
        <v>705</v>
      </c>
      <c r="B2221" s="247"/>
      <c r="C2221" s="280">
        <v>2208</v>
      </c>
      <c r="D2221" s="249" t="s">
        <v>5219</v>
      </c>
      <c r="E2221" s="249" t="s">
        <v>5220</v>
      </c>
      <c r="F2221" s="249" t="s">
        <v>877</v>
      </c>
      <c r="G2221" s="281" t="s">
        <v>813</v>
      </c>
      <c r="H2221" s="250">
        <v>68227.060000000012</v>
      </c>
      <c r="I2221" s="250"/>
      <c r="J2221" s="250">
        <v>63451.926399999997</v>
      </c>
      <c r="K2221" s="250"/>
      <c r="L2221" s="250">
        <v>45520.93</v>
      </c>
      <c r="M2221" s="251">
        <f t="shared" si="102"/>
        <v>6.998885193059784E-2</v>
      </c>
      <c r="N2221" s="251">
        <f t="shared" si="103"/>
        <v>0.28259183632918033</v>
      </c>
      <c r="O2221" s="250">
        <v>47085.99</v>
      </c>
      <c r="P2221" s="251">
        <f t="shared" si="104"/>
        <v>3.4381107767350046E-2</v>
      </c>
      <c r="Q2221" s="251" t="s">
        <v>805</v>
      </c>
      <c r="R2221" s="258"/>
      <c r="S2221" s="258" t="s">
        <v>806</v>
      </c>
      <c r="T2221" s="258" t="s">
        <v>807</v>
      </c>
      <c r="U2221" s="282" t="s">
        <v>823</v>
      </c>
      <c r="V2221" s="285">
        <v>824</v>
      </c>
      <c r="W2221" s="286" t="s">
        <v>912</v>
      </c>
      <c r="X2221" s="286" t="s">
        <v>815</v>
      </c>
      <c r="Y2221" s="257"/>
    </row>
    <row r="2222" spans="1:25" ht="12.75" customHeight="1" x14ac:dyDescent="0.2">
      <c r="A2222" s="229" t="s">
        <v>705</v>
      </c>
      <c r="B2222" s="247"/>
      <c r="C2222" s="280">
        <v>2209</v>
      </c>
      <c r="D2222" s="249" t="s">
        <v>5221</v>
      </c>
      <c r="E2222" s="249" t="s">
        <v>5222</v>
      </c>
      <c r="F2222" s="249" t="s">
        <v>858</v>
      </c>
      <c r="G2222" s="281" t="s">
        <v>813</v>
      </c>
      <c r="H2222" s="250">
        <v>82508.739999999991</v>
      </c>
      <c r="I2222" s="250"/>
      <c r="J2222" s="250">
        <v>92079.257799999992</v>
      </c>
      <c r="K2222" s="250"/>
      <c r="L2222" s="250">
        <v>35182.990000000005</v>
      </c>
      <c r="M2222" s="251">
        <f t="shared" si="102"/>
        <v>0.11599398803084379</v>
      </c>
      <c r="N2222" s="251">
        <f t="shared" si="103"/>
        <v>0.61790536934584184</v>
      </c>
      <c r="O2222" s="250">
        <v>36201.86</v>
      </c>
      <c r="P2222" s="251">
        <f t="shared" si="104"/>
        <v>2.895916464177704E-2</v>
      </c>
      <c r="Q2222" s="251" t="s">
        <v>805</v>
      </c>
      <c r="R2222" s="258"/>
      <c r="S2222" s="258" t="s">
        <v>806</v>
      </c>
      <c r="T2222" s="258" t="s">
        <v>807</v>
      </c>
      <c r="U2222" s="282" t="s">
        <v>814</v>
      </c>
      <c r="V2222" s="285">
        <v>308</v>
      </c>
      <c r="W2222" s="286" t="s">
        <v>824</v>
      </c>
      <c r="X2222" s="286" t="s">
        <v>824</v>
      </c>
      <c r="Y2222" s="257"/>
    </row>
    <row r="2223" spans="1:25" ht="12.75" customHeight="1" x14ac:dyDescent="0.2">
      <c r="A2223" s="229" t="s">
        <v>705</v>
      </c>
      <c r="B2223" s="247"/>
      <c r="C2223" s="280">
        <v>2210</v>
      </c>
      <c r="D2223" s="249" t="s">
        <v>5223</v>
      </c>
      <c r="E2223" s="249" t="s">
        <v>5224</v>
      </c>
      <c r="F2223" s="249" t="s">
        <v>858</v>
      </c>
      <c r="G2223" s="281" t="s">
        <v>813</v>
      </c>
      <c r="H2223" s="250">
        <v>27230.91</v>
      </c>
      <c r="I2223" s="250"/>
      <c r="J2223" s="250">
        <v>26085.678099999997</v>
      </c>
      <c r="K2223" s="250"/>
      <c r="L2223" s="250">
        <v>27238.1</v>
      </c>
      <c r="M2223" s="251">
        <f t="shared" si="102"/>
        <v>4.2056321290768563E-2</v>
      </c>
      <c r="N2223" s="251">
        <f t="shared" si="103"/>
        <v>4.417833784432084E-2</v>
      </c>
      <c r="O2223" s="250">
        <v>28462.440000000002</v>
      </c>
      <c r="P2223" s="251">
        <f t="shared" si="104"/>
        <v>4.494953759623483E-2</v>
      </c>
      <c r="Q2223" s="251" t="s">
        <v>805</v>
      </c>
      <c r="R2223" s="258"/>
      <c r="S2223" s="258" t="s">
        <v>806</v>
      </c>
      <c r="T2223" s="258" t="s">
        <v>807</v>
      </c>
      <c r="U2223" s="282" t="s">
        <v>814</v>
      </c>
      <c r="V2223" s="283" t="s">
        <v>809</v>
      </c>
      <c r="W2223" s="284" t="s">
        <v>809</v>
      </c>
      <c r="X2223" s="284" t="s">
        <v>809</v>
      </c>
      <c r="Y2223" s="257"/>
    </row>
    <row r="2224" spans="1:25" ht="12.75" customHeight="1" x14ac:dyDescent="0.2">
      <c r="A2224" s="229" t="s">
        <v>705</v>
      </c>
      <c r="B2224" s="247"/>
      <c r="C2224" s="280">
        <v>2211</v>
      </c>
      <c r="D2224" s="249" t="s">
        <v>5225</v>
      </c>
      <c r="E2224" s="249" t="s">
        <v>5226</v>
      </c>
      <c r="F2224" s="249" t="s">
        <v>915</v>
      </c>
      <c r="G2224" s="281" t="s">
        <v>813</v>
      </c>
      <c r="H2224" s="250">
        <v>87729.67</v>
      </c>
      <c r="I2224" s="250"/>
      <c r="J2224" s="250">
        <v>84040.09629999999</v>
      </c>
      <c r="K2224" s="250"/>
      <c r="L2224" s="250">
        <v>69550.990000000005</v>
      </c>
      <c r="M2224" s="251">
        <f t="shared" si="102"/>
        <v>4.2056167542862163E-2</v>
      </c>
      <c r="N2224" s="251">
        <f t="shared" si="103"/>
        <v>0.17240706445977724</v>
      </c>
      <c r="O2224" s="250">
        <v>73440.699999999983</v>
      </c>
      <c r="P2224" s="251">
        <f t="shared" si="104"/>
        <v>5.5926019169532701E-2</v>
      </c>
      <c r="Q2224" s="251" t="s">
        <v>805</v>
      </c>
      <c r="R2224" s="258"/>
      <c r="S2224" s="258" t="s">
        <v>806</v>
      </c>
      <c r="T2224" s="258" t="s">
        <v>807</v>
      </c>
      <c r="U2224" s="282" t="s">
        <v>823</v>
      </c>
      <c r="V2224" s="285">
        <v>824</v>
      </c>
      <c r="W2224" s="286" t="s">
        <v>816</v>
      </c>
      <c r="X2224" s="286" t="s">
        <v>824</v>
      </c>
      <c r="Y2224" s="257"/>
    </row>
    <row r="2225" spans="1:25" ht="12.75" customHeight="1" x14ac:dyDescent="0.2">
      <c r="A2225" s="229" t="s">
        <v>705</v>
      </c>
      <c r="B2225" s="247"/>
      <c r="C2225" s="280">
        <v>2212</v>
      </c>
      <c r="D2225" s="249" t="s">
        <v>5227</v>
      </c>
      <c r="E2225" s="249" t="s">
        <v>5228</v>
      </c>
      <c r="F2225" s="249" t="s">
        <v>897</v>
      </c>
      <c r="G2225" s="297" t="s">
        <v>707</v>
      </c>
      <c r="H2225" s="250">
        <v>0</v>
      </c>
      <c r="I2225" s="250"/>
      <c r="J2225" s="250">
        <v>0</v>
      </c>
      <c r="K2225" s="250"/>
      <c r="L2225" s="250">
        <v>0</v>
      </c>
      <c r="M2225" s="251" t="str">
        <f t="shared" si="102"/>
        <v>NA</v>
      </c>
      <c r="N2225" s="251" t="str">
        <f t="shared" si="103"/>
        <v>NA</v>
      </c>
      <c r="O2225" s="250">
        <v>0</v>
      </c>
      <c r="P2225" s="251" t="str">
        <f t="shared" si="104"/>
        <v>NA</v>
      </c>
      <c r="Q2225" s="298" t="s">
        <v>848</v>
      </c>
      <c r="R2225" s="299" t="s">
        <v>849</v>
      </c>
      <c r="S2225" s="258" t="s">
        <v>806</v>
      </c>
      <c r="T2225" s="299" t="s">
        <v>809</v>
      </c>
      <c r="U2225" s="299" t="s">
        <v>832</v>
      </c>
      <c r="V2225" s="299" t="s">
        <v>832</v>
      </c>
      <c r="W2225" s="299" t="s">
        <v>832</v>
      </c>
      <c r="X2225" s="299" t="s">
        <v>832</v>
      </c>
      <c r="Y2225" s="257"/>
    </row>
    <row r="2226" spans="1:25" ht="12.75" customHeight="1" x14ac:dyDescent="0.2">
      <c r="B2226" s="247"/>
      <c r="C2226" s="280">
        <v>2213</v>
      </c>
      <c r="D2226" s="249" t="s">
        <v>5229</v>
      </c>
      <c r="E2226" s="249" t="s">
        <v>5230</v>
      </c>
      <c r="F2226" s="249" t="s">
        <v>880</v>
      </c>
      <c r="G2226" s="281" t="s">
        <v>813</v>
      </c>
      <c r="H2226" s="250">
        <v>30490.159999999996</v>
      </c>
      <c r="I2226" s="250"/>
      <c r="J2226" s="250">
        <v>29207.864700000006</v>
      </c>
      <c r="K2226" s="250"/>
      <c r="L2226" s="250">
        <v>30490.480000000003</v>
      </c>
      <c r="M2226" s="251">
        <f t="shared" si="102"/>
        <v>4.2056037095246163E-2</v>
      </c>
      <c r="N2226" s="251">
        <f t="shared" si="103"/>
        <v>4.3913353926211436E-2</v>
      </c>
      <c r="O2226" s="250">
        <v>31861.02</v>
      </c>
      <c r="P2226" s="251">
        <f t="shared" si="104"/>
        <v>4.4949767927562868E-2</v>
      </c>
      <c r="Q2226" s="251" t="s">
        <v>805</v>
      </c>
      <c r="R2226" s="258"/>
      <c r="S2226" s="258" t="s">
        <v>806</v>
      </c>
      <c r="T2226" s="258" t="s">
        <v>807</v>
      </c>
      <c r="U2226" s="282" t="s">
        <v>823</v>
      </c>
      <c r="V2226" s="285">
        <v>824</v>
      </c>
      <c r="W2226" s="286" t="s">
        <v>816</v>
      </c>
      <c r="X2226" s="286" t="s">
        <v>824</v>
      </c>
      <c r="Y2226" s="257"/>
    </row>
    <row r="2227" spans="1:25" ht="12.75" customHeight="1" x14ac:dyDescent="0.2">
      <c r="A2227" s="229" t="s">
        <v>705</v>
      </c>
      <c r="B2227" s="247"/>
      <c r="C2227" s="280">
        <v>2214</v>
      </c>
      <c r="D2227" s="249" t="s">
        <v>5231</v>
      </c>
      <c r="E2227" s="249" t="s">
        <v>5232</v>
      </c>
      <c r="F2227" s="249" t="s">
        <v>886</v>
      </c>
      <c r="G2227" s="281" t="s">
        <v>813</v>
      </c>
      <c r="H2227" s="250">
        <v>63864.830000000009</v>
      </c>
      <c r="I2227" s="250"/>
      <c r="J2227" s="250">
        <v>61178.915800000002</v>
      </c>
      <c r="K2227" s="250"/>
      <c r="L2227" s="250">
        <v>70996.87000000001</v>
      </c>
      <c r="M2227" s="251">
        <f t="shared" si="102"/>
        <v>4.2056233454312898E-2</v>
      </c>
      <c r="N2227" s="251">
        <f t="shared" si="103"/>
        <v>0.16047937547791599</v>
      </c>
      <c r="O2227" s="250">
        <v>73510.520000000019</v>
      </c>
      <c r="P2227" s="251">
        <f t="shared" si="104"/>
        <v>3.5405081942344901E-2</v>
      </c>
      <c r="Q2227" s="251" t="s">
        <v>805</v>
      </c>
      <c r="R2227" s="258"/>
      <c r="S2227" s="258" t="s">
        <v>806</v>
      </c>
      <c r="T2227" s="258" t="s">
        <v>807</v>
      </c>
      <c r="U2227" s="282" t="s">
        <v>823</v>
      </c>
      <c r="V2227" s="285">
        <v>824</v>
      </c>
      <c r="W2227" s="286" t="s">
        <v>824</v>
      </c>
      <c r="X2227" s="286" t="s">
        <v>824</v>
      </c>
      <c r="Y2227" s="257"/>
    </row>
    <row r="2228" spans="1:25" ht="12.75" customHeight="1" x14ac:dyDescent="0.2">
      <c r="A2228" s="229" t="s">
        <v>705</v>
      </c>
      <c r="B2228" s="247"/>
      <c r="C2228" s="280">
        <v>2215</v>
      </c>
      <c r="D2228" s="249" t="s">
        <v>5233</v>
      </c>
      <c r="E2228" s="249" t="s">
        <v>5234</v>
      </c>
      <c r="F2228" s="249" t="s">
        <v>1098</v>
      </c>
      <c r="G2228" s="281" t="s">
        <v>813</v>
      </c>
      <c r="H2228" s="250">
        <v>26280.61</v>
      </c>
      <c r="I2228" s="250"/>
      <c r="J2228" s="250">
        <v>25175.351300000002</v>
      </c>
      <c r="K2228" s="250"/>
      <c r="L2228" s="250">
        <v>41800.42</v>
      </c>
      <c r="M2228" s="251">
        <f t="shared" si="102"/>
        <v>4.2056051971396342E-2</v>
      </c>
      <c r="N2228" s="251">
        <f t="shared" si="103"/>
        <v>0.66037087236196756</v>
      </c>
      <c r="O2228" s="250">
        <v>43750.02</v>
      </c>
      <c r="P2228" s="251">
        <f t="shared" si="104"/>
        <v>4.664067968695048E-2</v>
      </c>
      <c r="Q2228" s="251" t="s">
        <v>805</v>
      </c>
      <c r="R2228" s="258"/>
      <c r="S2228" s="258" t="s">
        <v>806</v>
      </c>
      <c r="T2228" s="258" t="s">
        <v>807</v>
      </c>
      <c r="U2228" s="282" t="s">
        <v>814</v>
      </c>
      <c r="V2228" s="285">
        <v>50</v>
      </c>
      <c r="W2228" s="286" t="s">
        <v>874</v>
      </c>
      <c r="X2228" s="286" t="s">
        <v>816</v>
      </c>
      <c r="Y2228" s="257"/>
    </row>
    <row r="2229" spans="1:25" ht="12.75" customHeight="1" x14ac:dyDescent="0.2">
      <c r="A2229" s="229" t="s">
        <v>705</v>
      </c>
      <c r="B2229" s="247"/>
      <c r="C2229" s="280">
        <v>2216</v>
      </c>
      <c r="D2229" s="249" t="s">
        <v>5235</v>
      </c>
      <c r="E2229" s="249" t="s">
        <v>5236</v>
      </c>
      <c r="F2229" s="249" t="s">
        <v>1371</v>
      </c>
      <c r="G2229" s="281" t="s">
        <v>813</v>
      </c>
      <c r="H2229" s="250">
        <v>287041.09999999998</v>
      </c>
      <c r="I2229" s="250"/>
      <c r="J2229" s="250">
        <v>331524.98190000001</v>
      </c>
      <c r="K2229" s="250"/>
      <c r="L2229" s="250">
        <v>346082.05</v>
      </c>
      <c r="M2229" s="251">
        <f t="shared" si="102"/>
        <v>0.15497391105315594</v>
      </c>
      <c r="N2229" s="251">
        <f t="shared" si="103"/>
        <v>4.3909415262077943E-2</v>
      </c>
      <c r="O2229" s="250">
        <v>365977.78</v>
      </c>
      <c r="P2229" s="251">
        <f t="shared" si="104"/>
        <v>5.7488477082241161E-2</v>
      </c>
      <c r="Q2229" s="251" t="s">
        <v>805</v>
      </c>
      <c r="R2229" s="258"/>
      <c r="S2229" s="258" t="s">
        <v>806</v>
      </c>
      <c r="T2229" s="299" t="s">
        <v>809</v>
      </c>
      <c r="U2229" s="282" t="s">
        <v>823</v>
      </c>
      <c r="V2229" s="285">
        <v>824</v>
      </c>
      <c r="W2229" s="286" t="s">
        <v>816</v>
      </c>
      <c r="X2229" s="286" t="s">
        <v>815</v>
      </c>
      <c r="Y2229" s="257"/>
    </row>
    <row r="2230" spans="1:25" ht="12.75" customHeight="1" x14ac:dyDescent="0.2">
      <c r="A2230" s="229" t="s">
        <v>705</v>
      </c>
      <c r="B2230" s="247"/>
      <c r="C2230" s="280">
        <v>2217</v>
      </c>
      <c r="D2230" s="249" t="s">
        <v>5237</v>
      </c>
      <c r="E2230" s="249" t="s">
        <v>5236</v>
      </c>
      <c r="F2230" s="249" t="s">
        <v>1414</v>
      </c>
      <c r="G2230" s="281" t="s">
        <v>804</v>
      </c>
      <c r="H2230" s="250">
        <v>107441.52</v>
      </c>
      <c r="I2230" s="250"/>
      <c r="J2230" s="250">
        <v>105893.0987</v>
      </c>
      <c r="K2230" s="250"/>
      <c r="L2230" s="250">
        <v>110691.22</v>
      </c>
      <c r="M2230" s="251">
        <f t="shared" si="102"/>
        <v>1.4411759066699743E-2</v>
      </c>
      <c r="N2230" s="251">
        <f t="shared" si="103"/>
        <v>4.5310991546231888E-2</v>
      </c>
      <c r="O2230" s="250">
        <v>118806.57999999999</v>
      </c>
      <c r="P2230" s="251">
        <f t="shared" si="104"/>
        <v>7.3315299984948998E-2</v>
      </c>
      <c r="Q2230" s="251" t="s">
        <v>805</v>
      </c>
      <c r="R2230" s="258"/>
      <c r="S2230" s="258" t="s">
        <v>806</v>
      </c>
      <c r="T2230" s="258" t="s">
        <v>807</v>
      </c>
      <c r="U2230" s="282" t="s">
        <v>808</v>
      </c>
      <c r="V2230" s="283" t="s">
        <v>809</v>
      </c>
      <c r="W2230" s="284" t="s">
        <v>809</v>
      </c>
      <c r="X2230" s="284" t="s">
        <v>809</v>
      </c>
      <c r="Y2230" s="257"/>
    </row>
    <row r="2231" spans="1:25" ht="12.75" customHeight="1" x14ac:dyDescent="0.2">
      <c r="A2231" s="229" t="s">
        <v>705</v>
      </c>
      <c r="B2231" s="247"/>
      <c r="C2231" s="280">
        <v>2218</v>
      </c>
      <c r="D2231" s="249" t="s">
        <v>5238</v>
      </c>
      <c r="E2231" s="249" t="s">
        <v>5239</v>
      </c>
      <c r="F2231" s="249" t="s">
        <v>877</v>
      </c>
      <c r="G2231" s="281" t="s">
        <v>813</v>
      </c>
      <c r="H2231" s="250">
        <v>47766.139999999992</v>
      </c>
      <c r="I2231" s="250"/>
      <c r="J2231" s="250">
        <v>47059.797200000001</v>
      </c>
      <c r="K2231" s="250"/>
      <c r="L2231" s="250">
        <v>40744.76</v>
      </c>
      <c r="M2231" s="251">
        <f t="shared" si="102"/>
        <v>1.4787521034774662E-2</v>
      </c>
      <c r="N2231" s="251">
        <f t="shared" si="103"/>
        <v>0.13419176400530683</v>
      </c>
      <c r="O2231" s="250">
        <v>42467.59</v>
      </c>
      <c r="P2231" s="251">
        <f t="shared" si="104"/>
        <v>4.2283473997637842E-2</v>
      </c>
      <c r="Q2231" s="251" t="s">
        <v>805</v>
      </c>
      <c r="R2231" s="258"/>
      <c r="S2231" s="258" t="s">
        <v>806</v>
      </c>
      <c r="T2231" s="258" t="s">
        <v>807</v>
      </c>
      <c r="U2231" s="282" t="s">
        <v>814</v>
      </c>
      <c r="V2231" s="285">
        <v>210</v>
      </c>
      <c r="W2231" s="286" t="s">
        <v>815</v>
      </c>
      <c r="X2231" s="286" t="s">
        <v>816</v>
      </c>
      <c r="Y2231" s="257"/>
    </row>
    <row r="2232" spans="1:25" ht="12.75" customHeight="1" x14ac:dyDescent="0.2">
      <c r="A2232" s="229" t="s">
        <v>705</v>
      </c>
      <c r="B2232" s="247"/>
      <c r="C2232" s="280">
        <v>2219</v>
      </c>
      <c r="D2232" s="249" t="s">
        <v>5240</v>
      </c>
      <c r="E2232" s="249" t="s">
        <v>5241</v>
      </c>
      <c r="F2232" s="249" t="s">
        <v>1021</v>
      </c>
      <c r="G2232" s="281" t="s">
        <v>813</v>
      </c>
      <c r="H2232" s="250">
        <v>493978.2099999999</v>
      </c>
      <c r="I2232" s="250"/>
      <c r="J2232" s="250">
        <v>306382.02720000001</v>
      </c>
      <c r="K2232" s="250"/>
      <c r="L2232" s="250">
        <v>372483.02999999991</v>
      </c>
      <c r="M2232" s="251">
        <f t="shared" si="102"/>
        <v>0.37976610911643233</v>
      </c>
      <c r="N2232" s="251">
        <f t="shared" si="103"/>
        <v>0.21574699862159505</v>
      </c>
      <c r="O2232" s="250">
        <v>389358.60000000003</v>
      </c>
      <c r="P2232" s="251">
        <f t="shared" si="104"/>
        <v>4.5305607613855929E-2</v>
      </c>
      <c r="Q2232" s="251" t="s">
        <v>805</v>
      </c>
      <c r="R2232" s="258"/>
      <c r="S2232" s="258" t="s">
        <v>806</v>
      </c>
      <c r="T2232" s="258" t="s">
        <v>807</v>
      </c>
      <c r="U2232" s="282" t="s">
        <v>823</v>
      </c>
      <c r="V2232" s="285">
        <v>824</v>
      </c>
      <c r="W2232" s="286" t="s">
        <v>815</v>
      </c>
      <c r="X2232" s="286" t="s">
        <v>816</v>
      </c>
      <c r="Y2232" s="257"/>
    </row>
    <row r="2233" spans="1:25" ht="12.75" customHeight="1" x14ac:dyDescent="0.2">
      <c r="A2233" s="229" t="s">
        <v>705</v>
      </c>
      <c r="B2233" s="247"/>
      <c r="C2233" s="280">
        <v>2220</v>
      </c>
      <c r="D2233" s="249" t="s">
        <v>5242</v>
      </c>
      <c r="E2233" s="249" t="s">
        <v>5243</v>
      </c>
      <c r="F2233" s="249" t="s">
        <v>1021</v>
      </c>
      <c r="G2233" s="281" t="s">
        <v>813</v>
      </c>
      <c r="H2233" s="250">
        <v>88998.86</v>
      </c>
      <c r="I2233" s="250"/>
      <c r="J2233" s="250">
        <v>85255.936399999991</v>
      </c>
      <c r="K2233" s="250"/>
      <c r="L2233" s="250">
        <v>88999.739999999991</v>
      </c>
      <c r="M2233" s="251">
        <f t="shared" si="102"/>
        <v>4.2055860041353442E-2</v>
      </c>
      <c r="N2233" s="251">
        <f t="shared" si="103"/>
        <v>4.3912526893552475E-2</v>
      </c>
      <c r="O2233" s="250">
        <v>93118.42</v>
      </c>
      <c r="P2233" s="251">
        <f t="shared" si="104"/>
        <v>4.6277438563303755E-2</v>
      </c>
      <c r="Q2233" s="251" t="s">
        <v>805</v>
      </c>
      <c r="R2233" s="258"/>
      <c r="S2233" s="258" t="s">
        <v>806</v>
      </c>
      <c r="T2233" s="299" t="s">
        <v>809</v>
      </c>
      <c r="U2233" s="282" t="s">
        <v>814</v>
      </c>
      <c r="V2233" s="285">
        <v>365</v>
      </c>
      <c r="W2233" s="286" t="s">
        <v>815</v>
      </c>
      <c r="X2233" s="286" t="s">
        <v>816</v>
      </c>
      <c r="Y2233" s="257"/>
    </row>
    <row r="2234" spans="1:25" ht="12.75" customHeight="1" x14ac:dyDescent="0.2">
      <c r="A2234" s="229" t="s">
        <v>705</v>
      </c>
      <c r="B2234" s="247"/>
      <c r="C2234" s="280">
        <v>2221</v>
      </c>
      <c r="D2234" s="249" t="s">
        <v>5244</v>
      </c>
      <c r="E2234" s="249" t="s">
        <v>5245</v>
      </c>
      <c r="F2234" s="249" t="s">
        <v>886</v>
      </c>
      <c r="G2234" s="281" t="s">
        <v>813</v>
      </c>
      <c r="H2234" s="250">
        <v>13436.82</v>
      </c>
      <c r="I2234" s="250"/>
      <c r="J2234" s="250">
        <v>12871.719599999999</v>
      </c>
      <c r="K2234" s="250"/>
      <c r="L2234" s="250">
        <v>15332.44</v>
      </c>
      <c r="M2234" s="251">
        <f t="shared" si="102"/>
        <v>4.2056111490665293E-2</v>
      </c>
      <c r="N2234" s="251">
        <f t="shared" si="103"/>
        <v>0.19117262312022415</v>
      </c>
      <c r="O2234" s="250">
        <v>15963.39</v>
      </c>
      <c r="P2234" s="251">
        <f t="shared" si="104"/>
        <v>4.1151310554614851E-2</v>
      </c>
      <c r="Q2234" s="251" t="s">
        <v>805</v>
      </c>
      <c r="R2234" s="258"/>
      <c r="S2234" s="258" t="s">
        <v>806</v>
      </c>
      <c r="T2234" s="258" t="s">
        <v>807</v>
      </c>
      <c r="U2234" s="282" t="s">
        <v>814</v>
      </c>
      <c r="V2234" s="285">
        <v>254</v>
      </c>
      <c r="W2234" s="286" t="s">
        <v>824</v>
      </c>
      <c r="X2234" s="286" t="s">
        <v>824</v>
      </c>
      <c r="Y2234" s="257"/>
    </row>
    <row r="2235" spans="1:25" ht="12.75" customHeight="1" x14ac:dyDescent="0.2">
      <c r="A2235" s="229" t="s">
        <v>705</v>
      </c>
      <c r="B2235" s="247"/>
      <c r="C2235" s="280">
        <v>2222</v>
      </c>
      <c r="D2235" s="249" t="s">
        <v>5246</v>
      </c>
      <c r="E2235" s="249" t="s">
        <v>5247</v>
      </c>
      <c r="F2235" s="249" t="s">
        <v>1098</v>
      </c>
      <c r="G2235" s="281" t="s">
        <v>813</v>
      </c>
      <c r="H2235" s="250">
        <v>19888.09</v>
      </c>
      <c r="I2235" s="250"/>
      <c r="J2235" s="250">
        <v>19051.679599999999</v>
      </c>
      <c r="K2235" s="250"/>
      <c r="L2235" s="250">
        <v>12861.58</v>
      </c>
      <c r="M2235" s="251">
        <f t="shared" si="102"/>
        <v>4.2055843472148441E-2</v>
      </c>
      <c r="N2235" s="251">
        <f t="shared" si="103"/>
        <v>0.32491096480543374</v>
      </c>
      <c r="O2235" s="250">
        <v>13439.720000000001</v>
      </c>
      <c r="P2235" s="251">
        <f t="shared" si="104"/>
        <v>4.4950931378571E-2</v>
      </c>
      <c r="Q2235" s="251" t="s">
        <v>805</v>
      </c>
      <c r="R2235" s="258"/>
      <c r="S2235" s="258" t="s">
        <v>806</v>
      </c>
      <c r="T2235" s="299" t="s">
        <v>809</v>
      </c>
      <c r="U2235" s="282" t="s">
        <v>814</v>
      </c>
      <c r="V2235" s="285">
        <v>45</v>
      </c>
      <c r="W2235" s="286" t="s">
        <v>815</v>
      </c>
      <c r="X2235" s="286" t="s">
        <v>816</v>
      </c>
      <c r="Y2235" s="257"/>
    </row>
    <row r="2236" spans="1:25" ht="12.75" customHeight="1" x14ac:dyDescent="0.2">
      <c r="A2236" s="229" t="s">
        <v>705</v>
      </c>
      <c r="B2236" s="247"/>
      <c r="C2236" s="280">
        <v>2223</v>
      </c>
      <c r="D2236" s="249" t="s">
        <v>5248</v>
      </c>
      <c r="E2236" s="249" t="s">
        <v>5249</v>
      </c>
      <c r="F2236" s="249" t="s">
        <v>1098</v>
      </c>
      <c r="G2236" s="281" t="s">
        <v>813</v>
      </c>
      <c r="H2236" s="250">
        <v>50434.840000000011</v>
      </c>
      <c r="I2236" s="250"/>
      <c r="J2236" s="250">
        <v>49334.511299999998</v>
      </c>
      <c r="K2236" s="250"/>
      <c r="L2236" s="250">
        <v>43742.37</v>
      </c>
      <c r="M2236" s="251">
        <f t="shared" si="102"/>
        <v>2.1816837329116393E-2</v>
      </c>
      <c r="N2236" s="251">
        <f t="shared" si="103"/>
        <v>0.11335150896690845</v>
      </c>
      <c r="O2236" s="250">
        <v>46566.09</v>
      </c>
      <c r="P2236" s="251">
        <f t="shared" si="104"/>
        <v>6.4553429546684221E-2</v>
      </c>
      <c r="Q2236" s="251" t="s">
        <v>805</v>
      </c>
      <c r="R2236" s="258"/>
      <c r="S2236" s="258" t="s">
        <v>1405</v>
      </c>
      <c r="T2236" s="258" t="s">
        <v>807</v>
      </c>
      <c r="U2236" s="282" t="s">
        <v>823</v>
      </c>
      <c r="V2236" s="285">
        <v>826</v>
      </c>
      <c r="W2236" s="286" t="s">
        <v>824</v>
      </c>
      <c r="X2236" s="286" t="s">
        <v>816</v>
      </c>
      <c r="Y2236" s="257"/>
    </row>
    <row r="2237" spans="1:25" ht="12.75" customHeight="1" x14ac:dyDescent="0.2">
      <c r="A2237" s="229" t="s">
        <v>705</v>
      </c>
      <c r="B2237" s="247"/>
      <c r="C2237" s="280">
        <v>2224</v>
      </c>
      <c r="D2237" s="249" t="s">
        <v>5250</v>
      </c>
      <c r="E2237" s="249" t="s">
        <v>5251</v>
      </c>
      <c r="F2237" s="249" t="s">
        <v>907</v>
      </c>
      <c r="G2237" s="281" t="s">
        <v>813</v>
      </c>
      <c r="H2237" s="250">
        <v>25813.94</v>
      </c>
      <c r="I2237" s="250"/>
      <c r="J2237" s="250">
        <v>24728.295199999997</v>
      </c>
      <c r="K2237" s="250"/>
      <c r="L2237" s="250">
        <v>25705.190000000002</v>
      </c>
      <c r="M2237" s="251">
        <f t="shared" si="102"/>
        <v>4.205653224575566E-2</v>
      </c>
      <c r="N2237" s="251">
        <f t="shared" si="103"/>
        <v>3.9505141462400757E-2</v>
      </c>
      <c r="O2237" s="250">
        <v>28229.440000000002</v>
      </c>
      <c r="P2237" s="251">
        <f t="shared" si="104"/>
        <v>9.8200013304706166E-2</v>
      </c>
      <c r="Q2237" s="251" t="s">
        <v>805</v>
      </c>
      <c r="R2237" s="258"/>
      <c r="S2237" s="258" t="s">
        <v>1364</v>
      </c>
      <c r="T2237" s="258" t="s">
        <v>807</v>
      </c>
      <c r="U2237" s="282" t="s">
        <v>814</v>
      </c>
      <c r="V2237" s="283" t="s">
        <v>809</v>
      </c>
      <c r="W2237" s="284" t="s">
        <v>809</v>
      </c>
      <c r="X2237" s="284" t="s">
        <v>809</v>
      </c>
      <c r="Y2237" s="257"/>
    </row>
    <row r="2238" spans="1:25" ht="12.75" customHeight="1" x14ac:dyDescent="0.2">
      <c r="A2238" s="229" t="s">
        <v>705</v>
      </c>
      <c r="B2238" s="247"/>
      <c r="C2238" s="280">
        <v>2225</v>
      </c>
      <c r="D2238" s="249" t="s">
        <v>5252</v>
      </c>
      <c r="E2238" s="249" t="s">
        <v>5253</v>
      </c>
      <c r="F2238" s="249" t="s">
        <v>1175</v>
      </c>
      <c r="G2238" s="281" t="s">
        <v>813</v>
      </c>
      <c r="H2238" s="250">
        <v>52116.23</v>
      </c>
      <c r="I2238" s="250"/>
      <c r="J2238" s="250">
        <v>195236.94319999998</v>
      </c>
      <c r="K2238" s="250"/>
      <c r="L2238" s="250">
        <v>208676.34</v>
      </c>
      <c r="M2238" s="251">
        <f t="shared" si="102"/>
        <v>2.7461831602170754</v>
      </c>
      <c r="N2238" s="251">
        <f t="shared" si="103"/>
        <v>6.8836341010690527E-2</v>
      </c>
      <c r="O2238" s="250">
        <v>208232.99</v>
      </c>
      <c r="P2238" s="251">
        <f t="shared" si="104"/>
        <v>2.1245820201753864E-3</v>
      </c>
      <c r="Q2238" s="251" t="s">
        <v>805</v>
      </c>
      <c r="R2238" s="258"/>
      <c r="S2238" s="258" t="s">
        <v>823</v>
      </c>
      <c r="T2238" s="258" t="s">
        <v>807</v>
      </c>
      <c r="U2238" s="282" t="s">
        <v>814</v>
      </c>
      <c r="V2238" s="285">
        <v>191</v>
      </c>
      <c r="W2238" s="286" t="s">
        <v>816</v>
      </c>
      <c r="X2238" s="286" t="s">
        <v>816</v>
      </c>
      <c r="Y2238" s="257"/>
    </row>
    <row r="2239" spans="1:25" ht="12.75" customHeight="1" x14ac:dyDescent="0.2">
      <c r="A2239" s="229" t="s">
        <v>705</v>
      </c>
      <c r="B2239" s="247"/>
      <c r="C2239" s="280">
        <v>2226</v>
      </c>
      <c r="D2239" s="249" t="s">
        <v>5254</v>
      </c>
      <c r="E2239" s="249" t="s">
        <v>5255</v>
      </c>
      <c r="F2239" s="249" t="s">
        <v>1067</v>
      </c>
      <c r="G2239" s="281" t="s">
        <v>804</v>
      </c>
      <c r="H2239" s="250">
        <v>0</v>
      </c>
      <c r="I2239" s="250"/>
      <c r="J2239" s="250">
        <v>0</v>
      </c>
      <c r="K2239" s="250"/>
      <c r="L2239" s="250">
        <v>0</v>
      </c>
      <c r="M2239" s="251" t="str">
        <f t="shared" si="102"/>
        <v>NA</v>
      </c>
      <c r="N2239" s="251" t="str">
        <f t="shared" si="103"/>
        <v>NA</v>
      </c>
      <c r="O2239" s="250">
        <v>0</v>
      </c>
      <c r="P2239" s="251" t="str">
        <f t="shared" si="104"/>
        <v>NA</v>
      </c>
      <c r="Q2239" s="251" t="s">
        <v>707</v>
      </c>
      <c r="R2239" s="258"/>
      <c r="S2239" s="299" t="s">
        <v>809</v>
      </c>
      <c r="T2239" s="299" t="s">
        <v>809</v>
      </c>
      <c r="U2239" s="299" t="s">
        <v>832</v>
      </c>
      <c r="V2239" s="283" t="s">
        <v>809</v>
      </c>
      <c r="W2239" s="284" t="s">
        <v>809</v>
      </c>
      <c r="X2239" s="284" t="s">
        <v>809</v>
      </c>
      <c r="Y2239" s="257"/>
    </row>
    <row r="2240" spans="1:25" ht="12.75" customHeight="1" x14ac:dyDescent="0.2">
      <c r="A2240" s="229" t="s">
        <v>705</v>
      </c>
      <c r="B2240" s="247"/>
      <c r="C2240" s="280">
        <v>2227</v>
      </c>
      <c r="D2240" s="249" t="s">
        <v>5256</v>
      </c>
      <c r="E2240" s="249" t="s">
        <v>5257</v>
      </c>
      <c r="F2240" s="249" t="s">
        <v>866</v>
      </c>
      <c r="G2240" s="281" t="s">
        <v>813</v>
      </c>
      <c r="H2240" s="250">
        <v>29940.68</v>
      </c>
      <c r="I2240" s="250"/>
      <c r="J2240" s="250">
        <v>28681.483100000001</v>
      </c>
      <c r="K2240" s="250"/>
      <c r="L2240" s="250">
        <v>30027.689999999995</v>
      </c>
      <c r="M2240" s="251">
        <f t="shared" si="102"/>
        <v>4.2056389500839626E-2</v>
      </c>
      <c r="N2240" s="251">
        <f t="shared" si="103"/>
        <v>4.6936446602372305E-2</v>
      </c>
      <c r="O2240" s="250">
        <v>31079.960000000003</v>
      </c>
      <c r="P2240" s="251">
        <f t="shared" si="104"/>
        <v>3.5043321680755593E-2</v>
      </c>
      <c r="Q2240" s="251" t="s">
        <v>805</v>
      </c>
      <c r="R2240" s="258"/>
      <c r="S2240" s="258" t="s">
        <v>806</v>
      </c>
      <c r="T2240" s="258" t="s">
        <v>807</v>
      </c>
      <c r="U2240" s="282" t="s">
        <v>823</v>
      </c>
      <c r="V2240" s="285">
        <v>826</v>
      </c>
      <c r="W2240" s="286" t="s">
        <v>824</v>
      </c>
      <c r="X2240" s="286" t="s">
        <v>816</v>
      </c>
      <c r="Y2240" s="257"/>
    </row>
    <row r="2241" spans="1:25" ht="12.75" customHeight="1" x14ac:dyDescent="0.2">
      <c r="A2241" s="229" t="s">
        <v>705</v>
      </c>
      <c r="B2241" s="247"/>
      <c r="C2241" s="280">
        <v>2228</v>
      </c>
      <c r="D2241" s="249" t="s">
        <v>5258</v>
      </c>
      <c r="E2241" s="249" t="s">
        <v>5259</v>
      </c>
      <c r="F2241" s="249" t="s">
        <v>2512</v>
      </c>
      <c r="G2241" s="297" t="s">
        <v>707</v>
      </c>
      <c r="H2241" s="250">
        <v>0</v>
      </c>
      <c r="I2241" s="250"/>
      <c r="J2241" s="250">
        <v>0</v>
      </c>
      <c r="K2241" s="250"/>
      <c r="L2241" s="250">
        <v>0</v>
      </c>
      <c r="M2241" s="251" t="str">
        <f t="shared" si="102"/>
        <v>NA</v>
      </c>
      <c r="N2241" s="251" t="str">
        <f t="shared" si="103"/>
        <v>NA</v>
      </c>
      <c r="O2241" s="250">
        <v>0</v>
      </c>
      <c r="P2241" s="251" t="str">
        <f t="shared" si="104"/>
        <v>NA</v>
      </c>
      <c r="Q2241" s="298" t="s">
        <v>848</v>
      </c>
      <c r="R2241" s="299" t="s">
        <v>849</v>
      </c>
      <c r="S2241" s="299" t="s">
        <v>832</v>
      </c>
      <c r="T2241" s="299" t="s">
        <v>832</v>
      </c>
      <c r="U2241" s="299" t="s">
        <v>832</v>
      </c>
      <c r="V2241" s="299" t="s">
        <v>832</v>
      </c>
      <c r="W2241" s="299" t="s">
        <v>832</v>
      </c>
      <c r="X2241" s="299" t="s">
        <v>832</v>
      </c>
      <c r="Y2241" s="257"/>
    </row>
    <row r="2242" spans="1:25" ht="12.75" customHeight="1" x14ac:dyDescent="0.2">
      <c r="A2242" s="229" t="s">
        <v>705</v>
      </c>
      <c r="B2242" s="247"/>
      <c r="C2242" s="280">
        <v>2229</v>
      </c>
      <c r="D2242" s="249" t="s">
        <v>5260</v>
      </c>
      <c r="E2242" s="249" t="s">
        <v>5261</v>
      </c>
      <c r="F2242" s="249" t="s">
        <v>1074</v>
      </c>
      <c r="G2242" s="281" t="s">
        <v>813</v>
      </c>
      <c r="H2242" s="250">
        <v>32073.379999999997</v>
      </c>
      <c r="I2242" s="250"/>
      <c r="J2242" s="250">
        <v>30724.492299999998</v>
      </c>
      <c r="K2242" s="250"/>
      <c r="L2242" s="250">
        <v>32073.870000000003</v>
      </c>
      <c r="M2242" s="251">
        <f t="shared" si="102"/>
        <v>4.2056300271440035E-2</v>
      </c>
      <c r="N2242" s="251">
        <f t="shared" si="103"/>
        <v>4.3918632953293901E-2</v>
      </c>
      <c r="O2242" s="250">
        <v>33236.83</v>
      </c>
      <c r="P2242" s="251">
        <f t="shared" si="104"/>
        <v>3.6258798829077968E-2</v>
      </c>
      <c r="Q2242" s="251" t="s">
        <v>805</v>
      </c>
      <c r="R2242" s="258"/>
      <c r="S2242" s="258" t="s">
        <v>806</v>
      </c>
      <c r="T2242" s="299" t="s">
        <v>809</v>
      </c>
      <c r="U2242" s="282" t="s">
        <v>814</v>
      </c>
      <c r="V2242" s="285">
        <v>106</v>
      </c>
      <c r="W2242" s="286" t="s">
        <v>815</v>
      </c>
      <c r="X2242" s="286" t="s">
        <v>816</v>
      </c>
      <c r="Y2242" s="257"/>
    </row>
    <row r="2243" spans="1:25" ht="12.75" customHeight="1" x14ac:dyDescent="0.2">
      <c r="A2243" s="229" t="s">
        <v>705</v>
      </c>
      <c r="B2243" s="247"/>
      <c r="C2243" s="280">
        <v>2230</v>
      </c>
      <c r="D2243" s="249" t="s">
        <v>5262</v>
      </c>
      <c r="E2243" s="249" t="s">
        <v>5263</v>
      </c>
      <c r="F2243" s="249" t="s">
        <v>931</v>
      </c>
      <c r="G2243" s="281"/>
      <c r="H2243" s="250">
        <v>4149.96</v>
      </c>
      <c r="I2243" s="250"/>
      <c r="J2243" s="250">
        <v>11602.848399999999</v>
      </c>
      <c r="K2243" s="250"/>
      <c r="L2243" s="250">
        <v>19769.650000000001</v>
      </c>
      <c r="M2243" s="251">
        <f t="shared" si="102"/>
        <v>1.795894032713568</v>
      </c>
      <c r="N2243" s="251">
        <f t="shared" si="103"/>
        <v>0.70386178621449569</v>
      </c>
      <c r="O2243" s="250">
        <v>20760.330000000002</v>
      </c>
      <c r="P2243" s="251">
        <f t="shared" si="104"/>
        <v>5.0111155230365752E-2</v>
      </c>
      <c r="Q2243" s="251" t="s">
        <v>805</v>
      </c>
      <c r="R2243" s="258"/>
      <c r="S2243" s="258" t="s">
        <v>840</v>
      </c>
      <c r="T2243" s="258" t="s">
        <v>841</v>
      </c>
      <c r="U2243" s="282" t="s">
        <v>841</v>
      </c>
      <c r="V2243" s="285">
        <v>821</v>
      </c>
      <c r="W2243" s="286" t="s">
        <v>824</v>
      </c>
      <c r="X2243" s="286" t="s">
        <v>824</v>
      </c>
      <c r="Y2243" s="257"/>
    </row>
    <row r="2244" spans="1:25" ht="12.75" customHeight="1" x14ac:dyDescent="0.2">
      <c r="A2244" s="229" t="s">
        <v>705</v>
      </c>
      <c r="B2244" s="247"/>
      <c r="C2244" s="280">
        <v>2231</v>
      </c>
      <c r="D2244" s="249" t="s">
        <v>5264</v>
      </c>
      <c r="E2244" s="249" t="s">
        <v>5265</v>
      </c>
      <c r="F2244" s="249" t="s">
        <v>1546</v>
      </c>
      <c r="G2244" s="281" t="s">
        <v>813</v>
      </c>
      <c r="H2244" s="250">
        <v>86735.28</v>
      </c>
      <c r="I2244" s="250"/>
      <c r="J2244" s="250">
        <v>86066.024000000005</v>
      </c>
      <c r="K2244" s="250"/>
      <c r="L2244" s="250">
        <v>64113.609999999993</v>
      </c>
      <c r="M2244" s="251">
        <f t="shared" si="102"/>
        <v>7.7160758574826059E-3</v>
      </c>
      <c r="N2244" s="251">
        <f t="shared" si="103"/>
        <v>0.25506480931430048</v>
      </c>
      <c r="O2244" s="250">
        <v>68852.260000000009</v>
      </c>
      <c r="P2244" s="251">
        <f t="shared" si="104"/>
        <v>7.3910204089272416E-2</v>
      </c>
      <c r="Q2244" s="251" t="s">
        <v>805</v>
      </c>
      <c r="R2244" s="258"/>
      <c r="S2244" s="258" t="s">
        <v>806</v>
      </c>
      <c r="T2244" s="258" t="s">
        <v>807</v>
      </c>
      <c r="U2244" s="282" t="s">
        <v>823</v>
      </c>
      <c r="V2244" s="285">
        <v>808</v>
      </c>
      <c r="W2244" s="286" t="s">
        <v>824</v>
      </c>
      <c r="X2244" s="286" t="s">
        <v>824</v>
      </c>
      <c r="Y2244" s="257"/>
    </row>
    <row r="2245" spans="1:25" ht="12.75" customHeight="1" x14ac:dyDescent="0.2">
      <c r="A2245" s="229" t="s">
        <v>705</v>
      </c>
      <c r="B2245" s="247"/>
      <c r="C2245" s="280">
        <v>2232</v>
      </c>
      <c r="D2245" s="249" t="s">
        <v>5266</v>
      </c>
      <c r="E2245" s="249" t="s">
        <v>5267</v>
      </c>
      <c r="F2245" s="249" t="s">
        <v>847</v>
      </c>
      <c r="G2245" s="297" t="s">
        <v>707</v>
      </c>
      <c r="H2245" s="250">
        <v>0</v>
      </c>
      <c r="I2245" s="250"/>
      <c r="J2245" s="250">
        <v>0</v>
      </c>
      <c r="K2245" s="250"/>
      <c r="L2245" s="250">
        <v>0</v>
      </c>
      <c r="M2245" s="251" t="str">
        <f t="shared" si="102"/>
        <v>NA</v>
      </c>
      <c r="N2245" s="251" t="str">
        <f t="shared" si="103"/>
        <v>NA</v>
      </c>
      <c r="O2245" s="250">
        <v>0</v>
      </c>
      <c r="P2245" s="251" t="str">
        <f t="shared" si="104"/>
        <v>NA</v>
      </c>
      <c r="Q2245" s="298" t="s">
        <v>848</v>
      </c>
      <c r="R2245" s="299" t="s">
        <v>849</v>
      </c>
      <c r="S2245" s="299" t="s">
        <v>832</v>
      </c>
      <c r="T2245" s="299" t="s">
        <v>832</v>
      </c>
      <c r="U2245" s="299" t="s">
        <v>832</v>
      </c>
      <c r="V2245" s="299" t="s">
        <v>832</v>
      </c>
      <c r="W2245" s="299" t="s">
        <v>832</v>
      </c>
      <c r="X2245" s="299" t="s">
        <v>832</v>
      </c>
      <c r="Y2245" s="257"/>
    </row>
    <row r="2246" spans="1:25" ht="12.75" customHeight="1" x14ac:dyDescent="0.2">
      <c r="A2246" s="229" t="s">
        <v>705</v>
      </c>
      <c r="B2246" s="247"/>
      <c r="C2246" s="280">
        <v>2233</v>
      </c>
      <c r="D2246" s="249" t="s">
        <v>5268</v>
      </c>
      <c r="E2246" s="249" t="s">
        <v>5269</v>
      </c>
      <c r="F2246" s="249" t="s">
        <v>812</v>
      </c>
      <c r="G2246" s="281" t="s">
        <v>813</v>
      </c>
      <c r="H2246" s="250">
        <v>85171.01</v>
      </c>
      <c r="I2246" s="250"/>
      <c r="J2246" s="250">
        <v>81589.057100000005</v>
      </c>
      <c r="K2246" s="250"/>
      <c r="L2246" s="250">
        <v>85171.56</v>
      </c>
      <c r="M2246" s="251">
        <f t="shared" si="102"/>
        <v>4.2056010607364989E-2</v>
      </c>
      <c r="N2246" s="251">
        <f t="shared" si="103"/>
        <v>4.3909110208358956E-2</v>
      </c>
      <c r="O2246" s="250">
        <v>85913.209999999992</v>
      </c>
      <c r="P2246" s="251">
        <f t="shared" si="104"/>
        <v>8.7077188676595117E-3</v>
      </c>
      <c r="Q2246" s="251" t="s">
        <v>805</v>
      </c>
      <c r="R2246" s="258"/>
      <c r="S2246" s="258" t="s">
        <v>806</v>
      </c>
      <c r="T2246" s="258" t="s">
        <v>807</v>
      </c>
      <c r="U2246" s="282" t="s">
        <v>814</v>
      </c>
      <c r="V2246" s="283" t="s">
        <v>809</v>
      </c>
      <c r="W2246" s="284" t="s">
        <v>809</v>
      </c>
      <c r="X2246" s="284" t="s">
        <v>809</v>
      </c>
      <c r="Y2246" s="257"/>
    </row>
    <row r="2247" spans="1:25" ht="12.75" customHeight="1" x14ac:dyDescent="0.2">
      <c r="A2247" s="229" t="s">
        <v>705</v>
      </c>
      <c r="B2247" s="247"/>
      <c r="C2247" s="280">
        <v>2234</v>
      </c>
      <c r="D2247" s="249" t="s">
        <v>5270</v>
      </c>
      <c r="E2247" s="249" t="s">
        <v>5271</v>
      </c>
      <c r="F2247" s="249" t="s">
        <v>890</v>
      </c>
      <c r="G2247" s="281" t="s">
        <v>813</v>
      </c>
      <c r="H2247" s="250">
        <v>62307.729999999996</v>
      </c>
      <c r="I2247" s="250"/>
      <c r="J2247" s="250">
        <v>59687.3145</v>
      </c>
      <c r="K2247" s="250"/>
      <c r="L2247" s="250">
        <v>74071.97</v>
      </c>
      <c r="M2247" s="251">
        <f t="shared" si="102"/>
        <v>4.2056025793268281E-2</v>
      </c>
      <c r="N2247" s="251">
        <f t="shared" si="103"/>
        <v>0.24100021286767728</v>
      </c>
      <c r="O2247" s="250">
        <v>77696.399999999994</v>
      </c>
      <c r="P2247" s="251">
        <f t="shared" si="104"/>
        <v>4.8931194890590772E-2</v>
      </c>
      <c r="Q2247" s="251" t="s">
        <v>805</v>
      </c>
      <c r="R2247" s="258"/>
      <c r="S2247" s="258" t="s">
        <v>806</v>
      </c>
      <c r="T2247" s="258" t="s">
        <v>807</v>
      </c>
      <c r="U2247" s="282" t="s">
        <v>823</v>
      </c>
      <c r="V2247" s="285">
        <v>824</v>
      </c>
      <c r="W2247" s="286" t="s">
        <v>824</v>
      </c>
      <c r="X2247" s="286" t="s">
        <v>824</v>
      </c>
      <c r="Y2247" s="257"/>
    </row>
    <row r="2248" spans="1:25" ht="12.75" customHeight="1" x14ac:dyDescent="0.2">
      <c r="A2248" s="229" t="s">
        <v>705</v>
      </c>
      <c r="B2248" s="247"/>
      <c r="C2248" s="280">
        <v>2235</v>
      </c>
      <c r="D2248" s="249" t="s">
        <v>5272</v>
      </c>
      <c r="E2248" s="249" t="s">
        <v>5273</v>
      </c>
      <c r="F2248" s="249" t="s">
        <v>803</v>
      </c>
      <c r="G2248" s="281" t="s">
        <v>804</v>
      </c>
      <c r="H2248" s="250">
        <v>70692.41</v>
      </c>
      <c r="I2248" s="250"/>
      <c r="J2248" s="250">
        <v>67719.365300000005</v>
      </c>
      <c r="K2248" s="250"/>
      <c r="L2248" s="250">
        <v>70693.150000000009</v>
      </c>
      <c r="M2248" s="251">
        <f t="shared" si="102"/>
        <v>4.2056066556508662E-2</v>
      </c>
      <c r="N2248" s="251">
        <f t="shared" si="103"/>
        <v>4.3913357528175233E-2</v>
      </c>
      <c r="O2248" s="250">
        <v>73870.11</v>
      </c>
      <c r="P2248" s="251">
        <f t="shared" si="104"/>
        <v>4.4940139178972667E-2</v>
      </c>
      <c r="Q2248" s="251" t="s">
        <v>805</v>
      </c>
      <c r="R2248" s="258"/>
      <c r="S2248" s="258" t="s">
        <v>806</v>
      </c>
      <c r="T2248" s="299" t="s">
        <v>809</v>
      </c>
      <c r="U2248" s="282" t="s">
        <v>1103</v>
      </c>
      <c r="V2248" s="285">
        <v>824</v>
      </c>
      <c r="W2248" s="286" t="s">
        <v>815</v>
      </c>
      <c r="X2248" s="286" t="s">
        <v>816</v>
      </c>
      <c r="Y2248" s="257"/>
    </row>
    <row r="2249" spans="1:25" ht="12.75" customHeight="1" x14ac:dyDescent="0.2">
      <c r="A2249" s="229" t="s">
        <v>705</v>
      </c>
      <c r="B2249" s="247"/>
      <c r="C2249" s="280">
        <v>2236</v>
      </c>
      <c r="D2249" s="249" t="s">
        <v>5274</v>
      </c>
      <c r="E2249" s="249" t="s">
        <v>5275</v>
      </c>
      <c r="F2249" s="249" t="s">
        <v>812</v>
      </c>
      <c r="G2249" s="281" t="s">
        <v>813</v>
      </c>
      <c r="H2249" s="250">
        <v>41162.11</v>
      </c>
      <c r="I2249" s="250"/>
      <c r="J2249" s="250">
        <v>35683.940199999997</v>
      </c>
      <c r="K2249" s="250"/>
      <c r="L2249" s="250">
        <v>39578.519999999997</v>
      </c>
      <c r="M2249" s="251">
        <f t="shared" si="102"/>
        <v>0.13308768185110051</v>
      </c>
      <c r="N2249" s="251">
        <f t="shared" si="103"/>
        <v>0.10914096868708462</v>
      </c>
      <c r="O2249" s="250">
        <v>40591.599999999999</v>
      </c>
      <c r="P2249" s="251">
        <f t="shared" si="104"/>
        <v>2.5596712560247373E-2</v>
      </c>
      <c r="Q2249" s="251" t="s">
        <v>805</v>
      </c>
      <c r="R2249" s="258"/>
      <c r="S2249" s="258" t="s">
        <v>806</v>
      </c>
      <c r="T2249" s="258" t="s">
        <v>807</v>
      </c>
      <c r="U2249" s="282" t="s">
        <v>823</v>
      </c>
      <c r="V2249" s="285">
        <v>826</v>
      </c>
      <c r="W2249" s="286" t="s">
        <v>824</v>
      </c>
      <c r="X2249" s="286" t="s">
        <v>824</v>
      </c>
      <c r="Y2249" s="257"/>
    </row>
    <row r="2250" spans="1:25" ht="12.75" customHeight="1" x14ac:dyDescent="0.2">
      <c r="A2250" s="229" t="s">
        <v>705</v>
      </c>
      <c r="B2250" s="247"/>
      <c r="C2250" s="280">
        <v>2237</v>
      </c>
      <c r="D2250" s="249" t="s">
        <v>5276</v>
      </c>
      <c r="E2250" s="249" t="s">
        <v>5277</v>
      </c>
      <c r="F2250" s="249" t="s">
        <v>915</v>
      </c>
      <c r="G2250" s="281" t="s">
        <v>813</v>
      </c>
      <c r="H2250" s="250">
        <v>174244.03999999998</v>
      </c>
      <c r="I2250" s="250"/>
      <c r="J2250" s="250">
        <v>166916.0092</v>
      </c>
      <c r="K2250" s="250"/>
      <c r="L2250" s="250">
        <v>201479.12</v>
      </c>
      <c r="M2250" s="251">
        <f t="shared" si="102"/>
        <v>4.2056134602939527E-2</v>
      </c>
      <c r="N2250" s="251">
        <f t="shared" si="103"/>
        <v>0.20706887832781948</v>
      </c>
      <c r="O2250" s="250">
        <v>211794.81000000003</v>
      </c>
      <c r="P2250" s="251">
        <f t="shared" si="104"/>
        <v>5.1199796782912449E-2</v>
      </c>
      <c r="Q2250" s="251" t="s">
        <v>805</v>
      </c>
      <c r="R2250" s="258"/>
      <c r="S2250" s="258" t="s">
        <v>806</v>
      </c>
      <c r="T2250" s="258" t="s">
        <v>807</v>
      </c>
      <c r="U2250" s="282" t="s">
        <v>814</v>
      </c>
      <c r="V2250" s="285">
        <v>824</v>
      </c>
      <c r="W2250" s="286" t="s">
        <v>824</v>
      </c>
      <c r="X2250" s="286" t="s">
        <v>824</v>
      </c>
      <c r="Y2250" s="257"/>
    </row>
    <row r="2251" spans="1:25" ht="12.75" customHeight="1" x14ac:dyDescent="0.2">
      <c r="A2251" s="229" t="s">
        <v>705</v>
      </c>
      <c r="B2251" s="247"/>
      <c r="C2251" s="280">
        <v>2238</v>
      </c>
      <c r="D2251" s="249" t="s">
        <v>5278</v>
      </c>
      <c r="E2251" s="249" t="s">
        <v>5279</v>
      </c>
      <c r="F2251" s="249" t="s">
        <v>915</v>
      </c>
      <c r="G2251" s="281"/>
      <c r="H2251" s="250">
        <v>26864.6</v>
      </c>
      <c r="I2251" s="250"/>
      <c r="J2251" s="250">
        <v>75110.53</v>
      </c>
      <c r="K2251" s="250"/>
      <c r="L2251" s="250">
        <v>78408.73</v>
      </c>
      <c r="M2251" s="251">
        <f t="shared" si="102"/>
        <v>1.795892363928739</v>
      </c>
      <c r="N2251" s="251">
        <f t="shared" si="103"/>
        <v>4.3911286473414544E-2</v>
      </c>
      <c r="O2251" s="250">
        <v>82603.180000000008</v>
      </c>
      <c r="P2251" s="251">
        <f t="shared" si="104"/>
        <v>5.3494681013198556E-2</v>
      </c>
      <c r="Q2251" s="251" t="s">
        <v>805</v>
      </c>
      <c r="R2251" s="258"/>
      <c r="S2251" s="258" t="s">
        <v>840</v>
      </c>
      <c r="T2251" s="299" t="s">
        <v>809</v>
      </c>
      <c r="U2251" s="282" t="s">
        <v>841</v>
      </c>
      <c r="V2251" s="285">
        <v>819</v>
      </c>
      <c r="W2251" s="286" t="s">
        <v>912</v>
      </c>
      <c r="X2251" s="286" t="s">
        <v>912</v>
      </c>
      <c r="Y2251" s="257"/>
    </row>
    <row r="2252" spans="1:25" ht="12.75" customHeight="1" x14ac:dyDescent="0.2">
      <c r="A2252" s="229" t="s">
        <v>705</v>
      </c>
      <c r="B2252" s="247"/>
      <c r="C2252" s="280">
        <v>2239</v>
      </c>
      <c r="D2252" s="249" t="s">
        <v>5280</v>
      </c>
      <c r="E2252" s="249" t="s">
        <v>5281</v>
      </c>
      <c r="F2252" s="249" t="s">
        <v>866</v>
      </c>
      <c r="G2252" s="281" t="s">
        <v>813</v>
      </c>
      <c r="H2252" s="250">
        <v>42561.24</v>
      </c>
      <c r="I2252" s="250"/>
      <c r="J2252" s="250">
        <v>40771.272000000004</v>
      </c>
      <c r="K2252" s="250"/>
      <c r="L2252" s="250">
        <v>10499.39</v>
      </c>
      <c r="M2252" s="251">
        <f t="shared" si="102"/>
        <v>4.2056293472652433E-2</v>
      </c>
      <c r="N2252" s="251">
        <f t="shared" si="103"/>
        <v>0.74248068591041261</v>
      </c>
      <c r="O2252" s="250">
        <v>11474.22</v>
      </c>
      <c r="P2252" s="251">
        <f t="shared" si="104"/>
        <v>9.2846346311547617E-2</v>
      </c>
      <c r="Q2252" s="251" t="s">
        <v>805</v>
      </c>
      <c r="R2252" s="258"/>
      <c r="S2252" s="258" t="s">
        <v>806</v>
      </c>
      <c r="T2252" s="258" t="s">
        <v>807</v>
      </c>
      <c r="U2252" s="282" t="s">
        <v>814</v>
      </c>
      <c r="V2252" s="285">
        <v>180</v>
      </c>
      <c r="W2252" s="286" t="s">
        <v>816</v>
      </c>
      <c r="X2252" s="286" t="s">
        <v>824</v>
      </c>
      <c r="Y2252" s="257"/>
    </row>
    <row r="2253" spans="1:25" ht="12.75" customHeight="1" x14ac:dyDescent="0.2">
      <c r="A2253" s="229" t="s">
        <v>705</v>
      </c>
      <c r="B2253" s="247"/>
      <c r="C2253" s="280">
        <v>2240</v>
      </c>
      <c r="D2253" s="249" t="s">
        <v>5282</v>
      </c>
      <c r="E2253" s="249" t="s">
        <v>5283</v>
      </c>
      <c r="F2253" s="249" t="s">
        <v>943</v>
      </c>
      <c r="G2253" s="297" t="s">
        <v>707</v>
      </c>
      <c r="H2253" s="250">
        <v>0</v>
      </c>
      <c r="I2253" s="250"/>
      <c r="J2253" s="250">
        <v>0</v>
      </c>
      <c r="K2253" s="250"/>
      <c r="L2253" s="250">
        <v>0</v>
      </c>
      <c r="M2253" s="251" t="str">
        <f t="shared" si="102"/>
        <v>NA</v>
      </c>
      <c r="N2253" s="251" t="str">
        <f t="shared" si="103"/>
        <v>NA</v>
      </c>
      <c r="O2253" s="250">
        <v>0</v>
      </c>
      <c r="P2253" s="251" t="str">
        <f t="shared" si="104"/>
        <v>NA</v>
      </c>
      <c r="Q2253" s="298" t="s">
        <v>848</v>
      </c>
      <c r="R2253" s="299" t="s">
        <v>849</v>
      </c>
      <c r="S2253" s="299" t="s">
        <v>832</v>
      </c>
      <c r="T2253" s="299" t="s">
        <v>832</v>
      </c>
      <c r="U2253" s="299" t="s">
        <v>832</v>
      </c>
      <c r="V2253" s="299" t="s">
        <v>832</v>
      </c>
      <c r="W2253" s="299" t="s">
        <v>832</v>
      </c>
      <c r="X2253" s="299" t="s">
        <v>832</v>
      </c>
      <c r="Y2253" s="257"/>
    </row>
    <row r="2254" spans="1:25" ht="12.75" customHeight="1" x14ac:dyDescent="0.2">
      <c r="A2254" s="229" t="s">
        <v>705</v>
      </c>
      <c r="B2254" s="247"/>
      <c r="C2254" s="280">
        <v>2241</v>
      </c>
      <c r="D2254" s="249" t="s">
        <v>5284</v>
      </c>
      <c r="E2254" s="249" t="s">
        <v>5285</v>
      </c>
      <c r="F2254" s="249" t="s">
        <v>890</v>
      </c>
      <c r="G2254" s="281" t="s">
        <v>813</v>
      </c>
      <c r="H2254" s="250">
        <v>25412.720000000001</v>
      </c>
      <c r="I2254" s="250"/>
      <c r="J2254" s="250">
        <v>24343.954900000001</v>
      </c>
      <c r="K2254" s="250"/>
      <c r="L2254" s="250">
        <v>27207.050000000003</v>
      </c>
      <c r="M2254" s="251">
        <f t="shared" ref="M2254:M2317" si="105">IF(H2254&gt;0,ABS((J2254-H2254)/H2254),"NA")</f>
        <v>4.205630487409457E-2</v>
      </c>
      <c r="N2254" s="251">
        <f t="shared" ref="N2254:N2317" si="106">IF(J2254&gt;0,ABS((L2254-J2254)/J2254),"NA")</f>
        <v>0.11761010533255639</v>
      </c>
      <c r="O2254" s="250">
        <v>28096.36</v>
      </c>
      <c r="P2254" s="251">
        <f t="shared" ref="P2254:P2317" si="107">IF(L2254&gt;0,ABS((O2254-L2254)/L2254),"NA")</f>
        <v>3.2686748471443892E-2</v>
      </c>
      <c r="Q2254" s="251" t="s">
        <v>805</v>
      </c>
      <c r="R2254" s="258"/>
      <c r="S2254" s="258" t="s">
        <v>806</v>
      </c>
      <c r="T2254" s="258" t="s">
        <v>807</v>
      </c>
      <c r="U2254" s="282" t="s">
        <v>814</v>
      </c>
      <c r="V2254" s="285">
        <v>48</v>
      </c>
      <c r="W2254" s="286" t="s">
        <v>824</v>
      </c>
      <c r="X2254" s="286" t="s">
        <v>824</v>
      </c>
      <c r="Y2254" s="257"/>
    </row>
    <row r="2255" spans="1:25" ht="12.75" customHeight="1" x14ac:dyDescent="0.2">
      <c r="A2255" s="229" t="s">
        <v>705</v>
      </c>
      <c r="B2255" s="247"/>
      <c r="C2255" s="280">
        <v>2242</v>
      </c>
      <c r="D2255" s="249" t="s">
        <v>5286</v>
      </c>
      <c r="E2255" s="249" t="s">
        <v>5287</v>
      </c>
      <c r="F2255" s="249" t="s">
        <v>1067</v>
      </c>
      <c r="G2255" s="281" t="s">
        <v>804</v>
      </c>
      <c r="H2255" s="250">
        <v>55930.41</v>
      </c>
      <c r="I2255" s="250"/>
      <c r="J2255" s="250">
        <v>53578.188699999999</v>
      </c>
      <c r="K2255" s="250"/>
      <c r="L2255" s="250">
        <v>62562.509999999995</v>
      </c>
      <c r="M2255" s="251">
        <f t="shared" si="105"/>
        <v>4.2056214141823825E-2</v>
      </c>
      <c r="N2255" s="251">
        <f t="shared" si="106"/>
        <v>0.16768617077195064</v>
      </c>
      <c r="O2255" s="250">
        <v>64565.279999999999</v>
      </c>
      <c r="P2255" s="251">
        <f t="shared" si="107"/>
        <v>3.2012302575456203E-2</v>
      </c>
      <c r="Q2255" s="251" t="s">
        <v>805</v>
      </c>
      <c r="R2255" s="258"/>
      <c r="S2255" s="258" t="s">
        <v>806</v>
      </c>
      <c r="T2255" s="258" t="s">
        <v>807</v>
      </c>
      <c r="U2255" s="282" t="s">
        <v>808</v>
      </c>
      <c r="V2255" s="285">
        <v>235</v>
      </c>
      <c r="W2255" s="286" t="s">
        <v>815</v>
      </c>
      <c r="X2255" s="286" t="s">
        <v>816</v>
      </c>
      <c r="Y2255" s="257"/>
    </row>
    <row r="2256" spans="1:25" ht="12.75" customHeight="1" x14ac:dyDescent="0.2">
      <c r="A2256" s="229" t="s">
        <v>705</v>
      </c>
      <c r="B2256" s="247"/>
      <c r="C2256" s="280">
        <v>2243</v>
      </c>
      <c r="D2256" s="249" t="s">
        <v>5288</v>
      </c>
      <c r="E2256" s="249" t="s">
        <v>5289</v>
      </c>
      <c r="F2256" s="249" t="s">
        <v>931</v>
      </c>
      <c r="G2256" s="281" t="s">
        <v>813</v>
      </c>
      <c r="H2256" s="250">
        <v>97561.11</v>
      </c>
      <c r="I2256" s="250"/>
      <c r="J2256" s="250">
        <v>93458.087499999994</v>
      </c>
      <c r="K2256" s="250"/>
      <c r="L2256" s="250">
        <v>97562.209999999992</v>
      </c>
      <c r="M2256" s="251">
        <f t="shared" si="105"/>
        <v>4.2055922692966555E-2</v>
      </c>
      <c r="N2256" s="251">
        <f t="shared" si="106"/>
        <v>4.391404328705098E-2</v>
      </c>
      <c r="O2256" s="250">
        <v>101653.43</v>
      </c>
      <c r="P2256" s="251">
        <f t="shared" si="107"/>
        <v>4.1934474424062368E-2</v>
      </c>
      <c r="Q2256" s="251" t="s">
        <v>805</v>
      </c>
      <c r="R2256" s="258"/>
      <c r="S2256" s="258" t="s">
        <v>806</v>
      </c>
      <c r="T2256" s="258" t="s">
        <v>807</v>
      </c>
      <c r="U2256" s="282" t="s">
        <v>814</v>
      </c>
      <c r="V2256" s="285">
        <v>359</v>
      </c>
      <c r="W2256" s="286" t="s">
        <v>815</v>
      </c>
      <c r="X2256" s="286" t="s">
        <v>816</v>
      </c>
      <c r="Y2256" s="257"/>
    </row>
    <row r="2257" spans="1:25" ht="12.75" customHeight="1" x14ac:dyDescent="0.2">
      <c r="A2257" s="229" t="s">
        <v>705</v>
      </c>
      <c r="B2257" s="247"/>
      <c r="C2257" s="280">
        <v>2244</v>
      </c>
      <c r="D2257" s="249" t="s">
        <v>5290</v>
      </c>
      <c r="E2257" s="249" t="s">
        <v>5291</v>
      </c>
      <c r="F2257" s="249" t="s">
        <v>803</v>
      </c>
      <c r="G2257" s="281" t="s">
        <v>804</v>
      </c>
      <c r="H2257" s="250">
        <v>100010.84</v>
      </c>
      <c r="I2257" s="250"/>
      <c r="J2257" s="250">
        <v>91312.863500000007</v>
      </c>
      <c r="K2257" s="250"/>
      <c r="L2257" s="250">
        <v>83864.350000000035</v>
      </c>
      <c r="M2257" s="251">
        <f t="shared" si="105"/>
        <v>8.6970337415424065E-2</v>
      </c>
      <c r="N2257" s="251">
        <f t="shared" si="106"/>
        <v>8.1571349473669411E-2</v>
      </c>
      <c r="O2257" s="250">
        <v>86144.580000000016</v>
      </c>
      <c r="P2257" s="251">
        <f t="shared" si="107"/>
        <v>2.718950304867301E-2</v>
      </c>
      <c r="Q2257" s="251" t="s">
        <v>805</v>
      </c>
      <c r="R2257" s="258"/>
      <c r="S2257" s="258" t="s">
        <v>904</v>
      </c>
      <c r="T2257" s="258" t="s">
        <v>807</v>
      </c>
      <c r="U2257" s="282" t="s">
        <v>808</v>
      </c>
      <c r="V2257" s="285">
        <v>106</v>
      </c>
      <c r="W2257" s="286" t="s">
        <v>816</v>
      </c>
      <c r="X2257" s="286" t="s">
        <v>824</v>
      </c>
      <c r="Y2257" s="257"/>
    </row>
    <row r="2258" spans="1:25" ht="12.75" customHeight="1" x14ac:dyDescent="0.2">
      <c r="A2258" s="229" t="s">
        <v>705</v>
      </c>
      <c r="B2258" s="247"/>
      <c r="C2258" s="280">
        <v>2245</v>
      </c>
      <c r="D2258" s="249" t="s">
        <v>5292</v>
      </c>
      <c r="E2258" s="249" t="s">
        <v>5293</v>
      </c>
      <c r="F2258" s="249" t="s">
        <v>886</v>
      </c>
      <c r="G2258" s="281" t="s">
        <v>813</v>
      </c>
      <c r="H2258" s="250">
        <v>18730.87</v>
      </c>
      <c r="I2258" s="250"/>
      <c r="J2258" s="250">
        <v>17943.120699999999</v>
      </c>
      <c r="K2258" s="250"/>
      <c r="L2258" s="250">
        <v>23634.63</v>
      </c>
      <c r="M2258" s="251">
        <f t="shared" si="105"/>
        <v>4.2056204543622348E-2</v>
      </c>
      <c r="N2258" s="251">
        <f t="shared" si="106"/>
        <v>0.31719729221907322</v>
      </c>
      <c r="O2258" s="250">
        <v>24742.880000000001</v>
      </c>
      <c r="P2258" s="251">
        <f t="shared" si="107"/>
        <v>4.6890939270045687E-2</v>
      </c>
      <c r="Q2258" s="251" t="s">
        <v>805</v>
      </c>
      <c r="R2258" s="258"/>
      <c r="S2258" s="258" t="s">
        <v>806</v>
      </c>
      <c r="T2258" s="258" t="s">
        <v>807</v>
      </c>
      <c r="U2258" s="282" t="s">
        <v>814</v>
      </c>
      <c r="V2258" s="285">
        <v>81</v>
      </c>
      <c r="W2258" s="286" t="s">
        <v>815</v>
      </c>
      <c r="X2258" s="286" t="s">
        <v>816</v>
      </c>
      <c r="Y2258" s="257"/>
    </row>
    <row r="2259" spans="1:25" ht="12.75" customHeight="1" x14ac:dyDescent="0.2">
      <c r="A2259" s="229" t="s">
        <v>705</v>
      </c>
      <c r="B2259" s="247"/>
      <c r="C2259" s="280">
        <v>2246</v>
      </c>
      <c r="D2259" s="249" t="s">
        <v>5294</v>
      </c>
      <c r="E2259" s="249" t="s">
        <v>5295</v>
      </c>
      <c r="F2259" s="249" t="s">
        <v>931</v>
      </c>
      <c r="G2259" s="281" t="s">
        <v>813</v>
      </c>
      <c r="H2259" s="250">
        <v>39877.769999999997</v>
      </c>
      <c r="I2259" s="250"/>
      <c r="J2259" s="250">
        <v>38200.660300000003</v>
      </c>
      <c r="K2259" s="250"/>
      <c r="L2259" s="250">
        <v>39878.270000000004</v>
      </c>
      <c r="M2259" s="251">
        <f t="shared" si="105"/>
        <v>4.2056255903978428E-2</v>
      </c>
      <c r="N2259" s="251">
        <f t="shared" si="106"/>
        <v>4.3915725194938603E-2</v>
      </c>
      <c r="O2259" s="250">
        <v>41525.450000000004</v>
      </c>
      <c r="P2259" s="251">
        <f t="shared" si="107"/>
        <v>4.1305202056157404E-2</v>
      </c>
      <c r="Q2259" s="251" t="s">
        <v>805</v>
      </c>
      <c r="R2259" s="258"/>
      <c r="S2259" s="258" t="s">
        <v>806</v>
      </c>
      <c r="T2259" s="258" t="s">
        <v>807</v>
      </c>
      <c r="U2259" s="282" t="s">
        <v>814</v>
      </c>
      <c r="V2259" s="285">
        <v>186</v>
      </c>
      <c r="W2259" s="286" t="s">
        <v>815</v>
      </c>
      <c r="X2259" s="286" t="s">
        <v>816</v>
      </c>
      <c r="Y2259" s="257"/>
    </row>
    <row r="2260" spans="1:25" ht="12.75" customHeight="1" x14ac:dyDescent="0.2">
      <c r="A2260" s="229" t="s">
        <v>705</v>
      </c>
      <c r="B2260" s="247"/>
      <c r="C2260" s="280">
        <v>2247</v>
      </c>
      <c r="D2260" s="249" t="s">
        <v>5296</v>
      </c>
      <c r="E2260" s="249" t="s">
        <v>5297</v>
      </c>
      <c r="F2260" s="249" t="s">
        <v>1387</v>
      </c>
      <c r="G2260" s="281" t="s">
        <v>813</v>
      </c>
      <c r="H2260" s="250">
        <v>303711.86000000004</v>
      </c>
      <c r="I2260" s="250"/>
      <c r="J2260" s="250">
        <v>256185.2556</v>
      </c>
      <c r="K2260" s="250"/>
      <c r="L2260" s="250">
        <v>267434.68000000005</v>
      </c>
      <c r="M2260" s="251">
        <f t="shared" si="105"/>
        <v>0.15648583627916288</v>
      </c>
      <c r="N2260" s="251">
        <f t="shared" si="106"/>
        <v>4.39112874535003E-2</v>
      </c>
      <c r="O2260" s="250">
        <v>281740.99</v>
      </c>
      <c r="P2260" s="251">
        <f t="shared" si="107"/>
        <v>5.349459539054522E-2</v>
      </c>
      <c r="Q2260" s="251" t="s">
        <v>805</v>
      </c>
      <c r="R2260" s="258"/>
      <c r="S2260" s="258" t="s">
        <v>806</v>
      </c>
      <c r="T2260" s="258" t="s">
        <v>807</v>
      </c>
      <c r="U2260" s="282" t="s">
        <v>814</v>
      </c>
      <c r="V2260" s="285">
        <v>657</v>
      </c>
      <c r="W2260" s="286" t="s">
        <v>824</v>
      </c>
      <c r="X2260" s="286" t="s">
        <v>824</v>
      </c>
      <c r="Y2260" s="257"/>
    </row>
    <row r="2261" spans="1:25" ht="12.75" customHeight="1" x14ac:dyDescent="0.2">
      <c r="A2261" s="229" t="s">
        <v>705</v>
      </c>
      <c r="B2261" s="247"/>
      <c r="C2261" s="280">
        <v>2248</v>
      </c>
      <c r="D2261" s="249" t="s">
        <v>5298</v>
      </c>
      <c r="E2261" s="249" t="s">
        <v>5299</v>
      </c>
      <c r="F2261" s="249" t="s">
        <v>886</v>
      </c>
      <c r="G2261" s="281" t="s">
        <v>813</v>
      </c>
      <c r="H2261" s="250">
        <v>103071.13</v>
      </c>
      <c r="I2261" s="250"/>
      <c r="J2261" s="250">
        <v>98736.367800000007</v>
      </c>
      <c r="K2261" s="250"/>
      <c r="L2261" s="250">
        <v>121346.25</v>
      </c>
      <c r="M2261" s="251">
        <f t="shared" si="105"/>
        <v>4.2056026745801632E-2</v>
      </c>
      <c r="N2261" s="251">
        <f t="shared" si="106"/>
        <v>0.22899244426125215</v>
      </c>
      <c r="O2261" s="250">
        <v>127036.27</v>
      </c>
      <c r="P2261" s="251">
        <f t="shared" si="107"/>
        <v>4.6890777424106668E-2</v>
      </c>
      <c r="Q2261" s="251" t="s">
        <v>805</v>
      </c>
      <c r="R2261" s="258"/>
      <c r="S2261" s="258" t="s">
        <v>806</v>
      </c>
      <c r="T2261" s="258" t="s">
        <v>807</v>
      </c>
      <c r="U2261" s="282" t="s">
        <v>823</v>
      </c>
      <c r="V2261" s="285">
        <v>824</v>
      </c>
      <c r="W2261" s="286" t="s">
        <v>816</v>
      </c>
      <c r="X2261" s="286" t="s">
        <v>824</v>
      </c>
      <c r="Y2261" s="257"/>
    </row>
    <row r="2262" spans="1:25" ht="12.75" customHeight="1" x14ac:dyDescent="0.2">
      <c r="B2262" s="247"/>
      <c r="C2262" s="280">
        <v>2249</v>
      </c>
      <c r="D2262" s="249" t="s">
        <v>5300</v>
      </c>
      <c r="E2262" s="249" t="s">
        <v>5301</v>
      </c>
      <c r="F2262" s="249" t="s">
        <v>997</v>
      </c>
      <c r="G2262" s="281" t="s">
        <v>804</v>
      </c>
      <c r="H2262" s="250">
        <v>9672.67</v>
      </c>
      <c r="I2262" s="250"/>
      <c r="J2262" s="250">
        <v>9265.8783000000003</v>
      </c>
      <c r="K2262" s="250"/>
      <c r="L2262" s="250">
        <v>11534.09</v>
      </c>
      <c r="M2262" s="251">
        <f t="shared" si="105"/>
        <v>4.2055781909234966E-2</v>
      </c>
      <c r="N2262" s="251">
        <f t="shared" si="106"/>
        <v>0.24479187256323018</v>
      </c>
      <c r="O2262" s="250">
        <v>12379.72</v>
      </c>
      <c r="P2262" s="251">
        <f t="shared" si="107"/>
        <v>7.3315710212075613E-2</v>
      </c>
      <c r="Q2262" s="251" t="s">
        <v>805</v>
      </c>
      <c r="R2262" s="258"/>
      <c r="S2262" s="258" t="s">
        <v>806</v>
      </c>
      <c r="T2262" s="258" t="s">
        <v>807</v>
      </c>
      <c r="U2262" s="282" t="s">
        <v>808</v>
      </c>
      <c r="V2262" s="283" t="s">
        <v>809</v>
      </c>
      <c r="W2262" s="284" t="s">
        <v>809</v>
      </c>
      <c r="X2262" s="284" t="s">
        <v>809</v>
      </c>
      <c r="Y2262" s="257"/>
    </row>
    <row r="2263" spans="1:25" ht="12.75" customHeight="1" x14ac:dyDescent="0.2">
      <c r="A2263" s="229" t="s">
        <v>705</v>
      </c>
      <c r="B2263" s="247"/>
      <c r="C2263" s="280">
        <v>2250</v>
      </c>
      <c r="D2263" s="249" t="s">
        <v>5302</v>
      </c>
      <c r="E2263" s="249" t="s">
        <v>5303</v>
      </c>
      <c r="F2263" s="249" t="s">
        <v>890</v>
      </c>
      <c r="G2263" s="281" t="s">
        <v>813</v>
      </c>
      <c r="H2263" s="250">
        <v>26916.29</v>
      </c>
      <c r="I2263" s="250"/>
      <c r="J2263" s="250">
        <v>130566.84300000001</v>
      </c>
      <c r="K2263" s="250"/>
      <c r="L2263" s="250">
        <v>23132.12</v>
      </c>
      <c r="M2263" s="251">
        <f t="shared" si="105"/>
        <v>3.8508484267334024</v>
      </c>
      <c r="N2263" s="251">
        <f t="shared" si="106"/>
        <v>0.82283312157589661</v>
      </c>
      <c r="O2263" s="250">
        <v>26893.07</v>
      </c>
      <c r="P2263" s="251">
        <f t="shared" si="107"/>
        <v>0.16258561688249934</v>
      </c>
      <c r="Q2263" s="251" t="s">
        <v>805</v>
      </c>
      <c r="R2263" s="258"/>
      <c r="S2263" s="258" t="s">
        <v>806</v>
      </c>
      <c r="T2263" s="258" t="s">
        <v>807</v>
      </c>
      <c r="U2263" s="282" t="s">
        <v>814</v>
      </c>
      <c r="V2263" s="285">
        <v>114</v>
      </c>
      <c r="W2263" s="286" t="s">
        <v>815</v>
      </c>
      <c r="X2263" s="286" t="s">
        <v>816</v>
      </c>
      <c r="Y2263" s="257"/>
    </row>
    <row r="2264" spans="1:25" ht="12.75" customHeight="1" x14ac:dyDescent="0.2">
      <c r="A2264" s="229" t="s">
        <v>705</v>
      </c>
      <c r="B2264" s="247"/>
      <c r="C2264" s="280">
        <v>2251</v>
      </c>
      <c r="D2264" s="249" t="s">
        <v>5304</v>
      </c>
      <c r="E2264" s="249" t="s">
        <v>5305</v>
      </c>
      <c r="F2264" s="249" t="s">
        <v>877</v>
      </c>
      <c r="G2264" s="281" t="s">
        <v>813</v>
      </c>
      <c r="H2264" s="250">
        <v>50618.41</v>
      </c>
      <c r="I2264" s="250"/>
      <c r="J2264" s="250">
        <v>60872.207199999997</v>
      </c>
      <c r="K2264" s="250"/>
      <c r="L2264" s="250">
        <v>72192.88</v>
      </c>
      <c r="M2264" s="251">
        <f t="shared" si="105"/>
        <v>0.20257051140089136</v>
      </c>
      <c r="N2264" s="251">
        <f t="shared" si="106"/>
        <v>0.18597440968100806</v>
      </c>
      <c r="O2264" s="250">
        <v>75816.33</v>
      </c>
      <c r="P2264" s="251">
        <f t="shared" si="107"/>
        <v>5.0191237695462444E-2</v>
      </c>
      <c r="Q2264" s="251" t="s">
        <v>805</v>
      </c>
      <c r="R2264" s="258"/>
      <c r="S2264" s="258" t="s">
        <v>806</v>
      </c>
      <c r="T2264" s="258" t="s">
        <v>807</v>
      </c>
      <c r="U2264" s="282" t="s">
        <v>823</v>
      </c>
      <c r="V2264" s="285">
        <v>819</v>
      </c>
      <c r="W2264" s="286" t="s">
        <v>816</v>
      </c>
      <c r="X2264" s="286" t="s">
        <v>824</v>
      </c>
      <c r="Y2264" s="257"/>
    </row>
    <row r="2265" spans="1:25" ht="12.75" customHeight="1" x14ac:dyDescent="0.2">
      <c r="A2265" s="229" t="s">
        <v>705</v>
      </c>
      <c r="B2265" s="247"/>
      <c r="C2265" s="280">
        <v>2252</v>
      </c>
      <c r="D2265" s="249" t="s">
        <v>5306</v>
      </c>
      <c r="E2265" s="249" t="s">
        <v>5307</v>
      </c>
      <c r="F2265" s="249" t="s">
        <v>997</v>
      </c>
      <c r="G2265" s="281" t="s">
        <v>804</v>
      </c>
      <c r="H2265" s="250">
        <v>59850.14</v>
      </c>
      <c r="I2265" s="250"/>
      <c r="J2265" s="250">
        <v>57333.072500000002</v>
      </c>
      <c r="K2265" s="250"/>
      <c r="L2265" s="250">
        <v>98135.55</v>
      </c>
      <c r="M2265" s="251">
        <f t="shared" si="105"/>
        <v>4.2056167287160856E-2</v>
      </c>
      <c r="N2265" s="251">
        <f t="shared" si="106"/>
        <v>0.71167435689060621</v>
      </c>
      <c r="O2265" s="250">
        <v>105330.4</v>
      </c>
      <c r="P2265" s="251">
        <f t="shared" si="107"/>
        <v>7.3315429525793563E-2</v>
      </c>
      <c r="Q2265" s="251" t="s">
        <v>805</v>
      </c>
      <c r="R2265" s="258"/>
      <c r="S2265" s="258" t="s">
        <v>806</v>
      </c>
      <c r="T2265" s="258" t="s">
        <v>807</v>
      </c>
      <c r="U2265" s="282" t="s">
        <v>808</v>
      </c>
      <c r="V2265" s="283" t="s">
        <v>809</v>
      </c>
      <c r="W2265" s="284" t="s">
        <v>809</v>
      </c>
      <c r="X2265" s="284" t="s">
        <v>809</v>
      </c>
      <c r="Y2265" s="257"/>
    </row>
    <row r="2266" spans="1:25" ht="12.75" customHeight="1" x14ac:dyDescent="0.2">
      <c r="A2266" s="229" t="s">
        <v>705</v>
      </c>
      <c r="B2266" s="247"/>
      <c r="C2266" s="280">
        <v>2253</v>
      </c>
      <c r="D2266" s="249" t="s">
        <v>5308</v>
      </c>
      <c r="E2266" s="249" t="s">
        <v>5309</v>
      </c>
      <c r="F2266" s="249" t="s">
        <v>1387</v>
      </c>
      <c r="G2266" s="281" t="s">
        <v>813</v>
      </c>
      <c r="H2266" s="250">
        <v>85295.24</v>
      </c>
      <c r="I2266" s="250"/>
      <c r="J2266" s="250">
        <v>70329.573799999998</v>
      </c>
      <c r="K2266" s="250"/>
      <c r="L2266" s="250">
        <v>82383.990000000005</v>
      </c>
      <c r="M2266" s="251">
        <f t="shared" si="105"/>
        <v>0.17545722598353677</v>
      </c>
      <c r="N2266" s="251">
        <f t="shared" si="106"/>
        <v>0.1713989655941866</v>
      </c>
      <c r="O2266" s="250">
        <v>85730.08</v>
      </c>
      <c r="P2266" s="251">
        <f t="shared" si="107"/>
        <v>4.0615779837805822E-2</v>
      </c>
      <c r="Q2266" s="251" t="s">
        <v>805</v>
      </c>
      <c r="R2266" s="258"/>
      <c r="S2266" s="258" t="s">
        <v>806</v>
      </c>
      <c r="T2266" s="258" t="s">
        <v>807</v>
      </c>
      <c r="U2266" s="282" t="s">
        <v>823</v>
      </c>
      <c r="V2266" s="285">
        <v>824</v>
      </c>
      <c r="W2266" s="286" t="s">
        <v>815</v>
      </c>
      <c r="X2266" s="286" t="s">
        <v>816</v>
      </c>
      <c r="Y2266" s="257"/>
    </row>
    <row r="2267" spans="1:25" ht="12.75" customHeight="1" x14ac:dyDescent="0.2">
      <c r="A2267" s="229" t="s">
        <v>705</v>
      </c>
      <c r="B2267" s="247"/>
      <c r="C2267" s="280">
        <v>2254</v>
      </c>
      <c r="D2267" s="249" t="s">
        <v>5310</v>
      </c>
      <c r="E2267" s="249" t="s">
        <v>5311</v>
      </c>
      <c r="F2267" s="249" t="s">
        <v>1175</v>
      </c>
      <c r="G2267" s="281" t="s">
        <v>813</v>
      </c>
      <c r="H2267" s="250">
        <v>150385.03</v>
      </c>
      <c r="I2267" s="250"/>
      <c r="J2267" s="250">
        <v>144060.4295</v>
      </c>
      <c r="K2267" s="250"/>
      <c r="L2267" s="250">
        <v>182296.06</v>
      </c>
      <c r="M2267" s="251">
        <f t="shared" si="105"/>
        <v>4.2056051057741586E-2</v>
      </c>
      <c r="N2267" s="251">
        <f t="shared" si="106"/>
        <v>0.2654138310756598</v>
      </c>
      <c r="O2267" s="250">
        <v>190000.14</v>
      </c>
      <c r="P2267" s="251">
        <f t="shared" si="107"/>
        <v>4.2261363191283541E-2</v>
      </c>
      <c r="Q2267" s="251" t="s">
        <v>805</v>
      </c>
      <c r="R2267" s="258"/>
      <c r="S2267" s="258" t="s">
        <v>806</v>
      </c>
      <c r="T2267" s="258" t="s">
        <v>807</v>
      </c>
      <c r="U2267" s="282" t="s">
        <v>823</v>
      </c>
      <c r="V2267" s="285">
        <v>824</v>
      </c>
      <c r="W2267" s="286" t="s">
        <v>816</v>
      </c>
      <c r="X2267" s="286" t="s">
        <v>824</v>
      </c>
      <c r="Y2267" s="257"/>
    </row>
    <row r="2268" spans="1:25" ht="12.75" customHeight="1" x14ac:dyDescent="0.2">
      <c r="A2268" s="229" t="s">
        <v>705</v>
      </c>
      <c r="B2268" s="247"/>
      <c r="C2268" s="280">
        <v>2255</v>
      </c>
      <c r="D2268" s="249" t="s">
        <v>5312</v>
      </c>
      <c r="E2268" s="249" t="s">
        <v>5313</v>
      </c>
      <c r="F2268" s="249" t="s">
        <v>890</v>
      </c>
      <c r="G2268" s="281" t="s">
        <v>813</v>
      </c>
      <c r="H2268" s="250">
        <v>66874.270000000019</v>
      </c>
      <c r="I2268" s="250"/>
      <c r="J2268" s="250">
        <v>64552.999599999996</v>
      </c>
      <c r="K2268" s="250"/>
      <c r="L2268" s="250">
        <v>145942.35</v>
      </c>
      <c r="M2268" s="251">
        <f t="shared" si="105"/>
        <v>3.4710964321554801E-2</v>
      </c>
      <c r="N2268" s="251">
        <f t="shared" si="106"/>
        <v>1.2608143835968237</v>
      </c>
      <c r="O2268" s="250">
        <v>154155.01</v>
      </c>
      <c r="P2268" s="251">
        <f t="shared" si="107"/>
        <v>5.6273316141613475E-2</v>
      </c>
      <c r="Q2268" s="251" t="s">
        <v>805</v>
      </c>
      <c r="R2268" s="258"/>
      <c r="S2268" s="258" t="s">
        <v>806</v>
      </c>
      <c r="T2268" s="258" t="s">
        <v>807</v>
      </c>
      <c r="U2268" s="282" t="s">
        <v>823</v>
      </c>
      <c r="V2268" s="285">
        <v>824</v>
      </c>
      <c r="W2268" s="286" t="s">
        <v>815</v>
      </c>
      <c r="X2268" s="286" t="s">
        <v>816</v>
      </c>
      <c r="Y2268" s="257"/>
    </row>
    <row r="2269" spans="1:25" ht="12.75" customHeight="1" x14ac:dyDescent="0.2">
      <c r="A2269" s="229" t="s">
        <v>705</v>
      </c>
      <c r="B2269" s="247"/>
      <c r="C2269" s="280">
        <v>2256</v>
      </c>
      <c r="D2269" s="249" t="s">
        <v>5314</v>
      </c>
      <c r="E2269" s="249" t="s">
        <v>5315</v>
      </c>
      <c r="F2269" s="249" t="s">
        <v>886</v>
      </c>
      <c r="G2269" s="281" t="s">
        <v>813</v>
      </c>
      <c r="H2269" s="250">
        <v>31405.360000000001</v>
      </c>
      <c r="I2269" s="250"/>
      <c r="J2269" s="250">
        <v>30084.567000000003</v>
      </c>
      <c r="K2269" s="250"/>
      <c r="L2269" s="250">
        <v>33528.18</v>
      </c>
      <c r="M2269" s="251">
        <f t="shared" si="105"/>
        <v>4.2056292301696205E-2</v>
      </c>
      <c r="N2269" s="251">
        <f t="shared" si="106"/>
        <v>0.1144644362007935</v>
      </c>
      <c r="O2269" s="250">
        <v>36419.300000000003</v>
      </c>
      <c r="P2269" s="251">
        <f t="shared" si="107"/>
        <v>8.6229553766413877E-2</v>
      </c>
      <c r="Q2269" s="251" t="s">
        <v>805</v>
      </c>
      <c r="R2269" s="258"/>
      <c r="S2269" s="258" t="s">
        <v>806</v>
      </c>
      <c r="T2269" s="258" t="s">
        <v>807</v>
      </c>
      <c r="U2269" s="282" t="s">
        <v>823</v>
      </c>
      <c r="V2269" s="285">
        <v>824</v>
      </c>
      <c r="W2269" s="286" t="s">
        <v>824</v>
      </c>
      <c r="X2269" s="286" t="s">
        <v>824</v>
      </c>
      <c r="Y2269" s="257"/>
    </row>
    <row r="2270" spans="1:25" ht="12.75" customHeight="1" x14ac:dyDescent="0.2">
      <c r="A2270" s="229" t="s">
        <v>705</v>
      </c>
      <c r="B2270" s="247"/>
      <c r="C2270" s="280">
        <v>2257</v>
      </c>
      <c r="D2270" s="249" t="s">
        <v>5316</v>
      </c>
      <c r="E2270" s="249" t="s">
        <v>5317</v>
      </c>
      <c r="F2270" s="249" t="s">
        <v>1043</v>
      </c>
      <c r="G2270" s="281" t="s">
        <v>813</v>
      </c>
      <c r="H2270" s="250">
        <v>1001966.36</v>
      </c>
      <c r="I2270" s="250"/>
      <c r="J2270" s="250">
        <v>623546.30649999983</v>
      </c>
      <c r="K2270" s="250"/>
      <c r="L2270" s="250">
        <v>1021722.62</v>
      </c>
      <c r="M2270" s="251">
        <f t="shared" si="105"/>
        <v>0.37767740376034198</v>
      </c>
      <c r="N2270" s="251">
        <f t="shared" si="106"/>
        <v>0.63856735153317801</v>
      </c>
      <c r="O2270" s="250">
        <v>1181738.0200000003</v>
      </c>
      <c r="P2270" s="251">
        <f t="shared" si="107"/>
        <v>0.15661334775968869</v>
      </c>
      <c r="Q2270" s="251" t="s">
        <v>805</v>
      </c>
      <c r="R2270" s="258"/>
      <c r="S2270" s="258" t="s">
        <v>806</v>
      </c>
      <c r="T2270" s="258" t="s">
        <v>807</v>
      </c>
      <c r="U2270" s="282" t="s">
        <v>814</v>
      </c>
      <c r="V2270" s="285">
        <v>606</v>
      </c>
      <c r="W2270" s="286" t="s">
        <v>816</v>
      </c>
      <c r="X2270" s="286" t="s">
        <v>824</v>
      </c>
      <c r="Y2270" s="257"/>
    </row>
    <row r="2271" spans="1:25" ht="12.75" customHeight="1" x14ac:dyDescent="0.2">
      <c r="A2271" s="229" t="s">
        <v>705</v>
      </c>
      <c r="B2271" s="247"/>
      <c r="C2271" s="280">
        <v>2258</v>
      </c>
      <c r="D2271" s="249" t="s">
        <v>5318</v>
      </c>
      <c r="E2271" s="249" t="s">
        <v>5319</v>
      </c>
      <c r="F2271" s="249" t="s">
        <v>880</v>
      </c>
      <c r="G2271" s="281" t="s">
        <v>813</v>
      </c>
      <c r="H2271" s="250">
        <v>47692.62</v>
      </c>
      <c r="I2271" s="250"/>
      <c r="J2271" s="250">
        <v>8428203.0495999996</v>
      </c>
      <c r="K2271" s="250"/>
      <c r="L2271" s="250">
        <v>39877.19</v>
      </c>
      <c r="M2271" s="251">
        <f t="shared" si="105"/>
        <v>175.71922929795005</v>
      </c>
      <c r="N2271" s="251">
        <f t="shared" si="106"/>
        <v>0.99526860117568083</v>
      </c>
      <c r="O2271" s="250">
        <v>42931.829999999994</v>
      </c>
      <c r="P2271" s="251">
        <f t="shared" si="107"/>
        <v>7.6601184787593909E-2</v>
      </c>
      <c r="Q2271" s="251" t="s">
        <v>805</v>
      </c>
      <c r="R2271" s="258"/>
      <c r="S2271" s="258" t="s">
        <v>806</v>
      </c>
      <c r="T2271" s="258" t="s">
        <v>807</v>
      </c>
      <c r="U2271" s="282" t="s">
        <v>823</v>
      </c>
      <c r="V2271" s="285">
        <v>824</v>
      </c>
      <c r="W2271" s="286" t="s">
        <v>816</v>
      </c>
      <c r="X2271" s="286" t="s">
        <v>824</v>
      </c>
      <c r="Y2271" s="257"/>
    </row>
    <row r="2272" spans="1:25" ht="12.75" customHeight="1" x14ac:dyDescent="0.2">
      <c r="A2272" s="229" t="s">
        <v>705</v>
      </c>
      <c r="B2272" s="247"/>
      <c r="C2272" s="280">
        <v>2259</v>
      </c>
      <c r="D2272" s="249" t="s">
        <v>5320</v>
      </c>
      <c r="E2272" s="249" t="s">
        <v>5321</v>
      </c>
      <c r="F2272" s="249" t="s">
        <v>1371</v>
      </c>
      <c r="G2272" s="281" t="s">
        <v>813</v>
      </c>
      <c r="H2272" s="250">
        <v>17894.7</v>
      </c>
      <c r="I2272" s="250"/>
      <c r="J2272" s="250">
        <v>17142.114999999998</v>
      </c>
      <c r="K2272" s="250"/>
      <c r="L2272" s="250">
        <v>30918.11</v>
      </c>
      <c r="M2272" s="251">
        <f t="shared" si="105"/>
        <v>4.2056307174750215E-2</v>
      </c>
      <c r="N2272" s="251">
        <f t="shared" si="106"/>
        <v>0.80363449901018658</v>
      </c>
      <c r="O2272" s="250">
        <v>32155.17</v>
      </c>
      <c r="P2272" s="251">
        <f t="shared" si="107"/>
        <v>4.0010854479785397E-2</v>
      </c>
      <c r="Q2272" s="251" t="s">
        <v>805</v>
      </c>
      <c r="R2272" s="258"/>
      <c r="S2272" s="258" t="s">
        <v>806</v>
      </c>
      <c r="T2272" s="258" t="s">
        <v>807</v>
      </c>
      <c r="U2272" s="282" t="s">
        <v>814</v>
      </c>
      <c r="V2272" s="285">
        <v>104</v>
      </c>
      <c r="W2272" s="286" t="s">
        <v>816</v>
      </c>
      <c r="X2272" s="286" t="s">
        <v>816</v>
      </c>
      <c r="Y2272" s="257"/>
    </row>
    <row r="2273" spans="1:25" ht="12.75" customHeight="1" x14ac:dyDescent="0.2">
      <c r="A2273" s="229" t="s">
        <v>705</v>
      </c>
      <c r="B2273" s="247"/>
      <c r="C2273" s="280">
        <v>2260</v>
      </c>
      <c r="D2273" s="249" t="s">
        <v>5322</v>
      </c>
      <c r="E2273" s="249" t="s">
        <v>5323</v>
      </c>
      <c r="F2273" s="249" t="s">
        <v>852</v>
      </c>
      <c r="G2273" s="297" t="s">
        <v>707</v>
      </c>
      <c r="H2273" s="250">
        <v>0</v>
      </c>
      <c r="I2273" s="250"/>
      <c r="J2273" s="250">
        <v>0</v>
      </c>
      <c r="K2273" s="250"/>
      <c r="L2273" s="250">
        <v>0</v>
      </c>
      <c r="M2273" s="251" t="str">
        <f t="shared" si="105"/>
        <v>NA</v>
      </c>
      <c r="N2273" s="251" t="str">
        <f t="shared" si="106"/>
        <v>NA</v>
      </c>
      <c r="O2273" s="250">
        <v>0</v>
      </c>
      <c r="P2273" s="251" t="str">
        <f t="shared" si="107"/>
        <v>NA</v>
      </c>
      <c r="Q2273" s="298" t="s">
        <v>848</v>
      </c>
      <c r="R2273" s="299" t="s">
        <v>849</v>
      </c>
      <c r="S2273" s="299" t="s">
        <v>832</v>
      </c>
      <c r="T2273" s="299" t="s">
        <v>832</v>
      </c>
      <c r="U2273" s="299" t="s">
        <v>832</v>
      </c>
      <c r="V2273" s="299" t="s">
        <v>832</v>
      </c>
      <c r="W2273" s="299" t="s">
        <v>832</v>
      </c>
      <c r="X2273" s="299" t="s">
        <v>832</v>
      </c>
      <c r="Y2273" s="257"/>
    </row>
    <row r="2274" spans="1:25" ht="12.75" customHeight="1" x14ac:dyDescent="0.2">
      <c r="A2274" s="229" t="s">
        <v>705</v>
      </c>
      <c r="B2274" s="247"/>
      <c r="C2274" s="280">
        <v>2261</v>
      </c>
      <c r="D2274" s="249" t="s">
        <v>5324</v>
      </c>
      <c r="E2274" s="249" t="s">
        <v>5325</v>
      </c>
      <c r="F2274" s="249" t="s">
        <v>812</v>
      </c>
      <c r="G2274" s="281" t="s">
        <v>813</v>
      </c>
      <c r="H2274" s="250">
        <v>195246.75999999998</v>
      </c>
      <c r="I2274" s="250"/>
      <c r="J2274" s="250">
        <v>128475.26300000001</v>
      </c>
      <c r="K2274" s="250"/>
      <c r="L2274" s="250">
        <v>74607.37</v>
      </c>
      <c r="M2274" s="251">
        <f t="shared" si="105"/>
        <v>0.34198517301900416</v>
      </c>
      <c r="N2274" s="251">
        <f t="shared" si="106"/>
        <v>0.41928610801909788</v>
      </c>
      <c r="O2274" s="250">
        <v>82675.930000000008</v>
      </c>
      <c r="P2274" s="251">
        <f t="shared" si="107"/>
        <v>0.10814695652721726</v>
      </c>
      <c r="Q2274" s="251" t="s">
        <v>805</v>
      </c>
      <c r="R2274" s="258"/>
      <c r="S2274" s="258" t="s">
        <v>806</v>
      </c>
      <c r="T2274" s="258" t="s">
        <v>807</v>
      </c>
      <c r="U2274" s="282" t="s">
        <v>814</v>
      </c>
      <c r="V2274" s="285">
        <v>308</v>
      </c>
      <c r="W2274" s="286" t="s">
        <v>824</v>
      </c>
      <c r="X2274" s="286" t="s">
        <v>824</v>
      </c>
      <c r="Y2274" s="257"/>
    </row>
    <row r="2275" spans="1:25" ht="12.75" customHeight="1" x14ac:dyDescent="0.2">
      <c r="A2275" s="229" t="s">
        <v>705</v>
      </c>
      <c r="B2275" s="247"/>
      <c r="C2275" s="280">
        <v>2262</v>
      </c>
      <c r="D2275" s="249" t="s">
        <v>5326</v>
      </c>
      <c r="E2275" s="249" t="s">
        <v>5327</v>
      </c>
      <c r="F2275" s="249" t="s">
        <v>844</v>
      </c>
      <c r="G2275" s="281" t="s">
        <v>813</v>
      </c>
      <c r="H2275" s="250">
        <v>12280.779999999999</v>
      </c>
      <c r="I2275" s="250"/>
      <c r="J2275" s="250">
        <v>11764.304099999999</v>
      </c>
      <c r="K2275" s="250"/>
      <c r="L2275" s="250">
        <v>19648.12</v>
      </c>
      <c r="M2275" s="251">
        <f t="shared" si="105"/>
        <v>4.2055626759863747E-2</v>
      </c>
      <c r="N2275" s="251">
        <f t="shared" si="106"/>
        <v>0.67014723803339971</v>
      </c>
      <c r="O2275" s="250">
        <v>20253.809999999998</v>
      </c>
      <c r="P2275" s="251">
        <f t="shared" si="107"/>
        <v>3.0826867914080264E-2</v>
      </c>
      <c r="Q2275" s="251" t="s">
        <v>805</v>
      </c>
      <c r="R2275" s="258"/>
      <c r="S2275" s="258" t="s">
        <v>806</v>
      </c>
      <c r="T2275" s="258" t="s">
        <v>807</v>
      </c>
      <c r="U2275" s="282" t="s">
        <v>814</v>
      </c>
      <c r="V2275" s="285">
        <v>59</v>
      </c>
      <c r="W2275" s="286" t="s">
        <v>815</v>
      </c>
      <c r="X2275" s="286" t="s">
        <v>816</v>
      </c>
      <c r="Y2275" s="257"/>
    </row>
    <row r="2276" spans="1:25" ht="12.75" customHeight="1" x14ac:dyDescent="0.2">
      <c r="A2276" s="229" t="s">
        <v>705</v>
      </c>
      <c r="B2276" s="247"/>
      <c r="C2276" s="280">
        <v>2263</v>
      </c>
      <c r="D2276" s="249" t="s">
        <v>5328</v>
      </c>
      <c r="E2276" s="249" t="s">
        <v>5329</v>
      </c>
      <c r="F2276" s="249" t="s">
        <v>866</v>
      </c>
      <c r="G2276" s="281" t="s">
        <v>813</v>
      </c>
      <c r="H2276" s="250">
        <v>9500.5400000000009</v>
      </c>
      <c r="I2276" s="250"/>
      <c r="J2276" s="250">
        <v>9100.9911000000011</v>
      </c>
      <c r="K2276" s="250"/>
      <c r="L2276" s="250">
        <v>25481.15</v>
      </c>
      <c r="M2276" s="251">
        <f t="shared" si="105"/>
        <v>4.2055388430552343E-2</v>
      </c>
      <c r="N2276" s="251">
        <f t="shared" si="106"/>
        <v>1.7998214392276461</v>
      </c>
      <c r="O2276" s="250">
        <v>28367.17</v>
      </c>
      <c r="P2276" s="251">
        <f t="shared" si="107"/>
        <v>0.11326097919442397</v>
      </c>
      <c r="Q2276" s="251" t="s">
        <v>805</v>
      </c>
      <c r="R2276" s="258"/>
      <c r="S2276" s="258" t="s">
        <v>806</v>
      </c>
      <c r="T2276" s="258" t="s">
        <v>807</v>
      </c>
      <c r="U2276" s="282" t="s">
        <v>814</v>
      </c>
      <c r="V2276" s="285">
        <v>70</v>
      </c>
      <c r="W2276" s="286" t="s">
        <v>816</v>
      </c>
      <c r="X2276" s="286" t="s">
        <v>824</v>
      </c>
      <c r="Y2276" s="257"/>
    </row>
    <row r="2277" spans="1:25" ht="12.75" customHeight="1" x14ac:dyDescent="0.2">
      <c r="A2277" s="229" t="s">
        <v>705</v>
      </c>
      <c r="B2277" s="247"/>
      <c r="C2277" s="280">
        <v>2264</v>
      </c>
      <c r="D2277" s="249" t="s">
        <v>5330</v>
      </c>
      <c r="E2277" s="249" t="s">
        <v>5331</v>
      </c>
      <c r="F2277" s="249" t="s">
        <v>1160</v>
      </c>
      <c r="G2277" s="281" t="s">
        <v>813</v>
      </c>
      <c r="H2277" s="250">
        <v>59204.06</v>
      </c>
      <c r="I2277" s="250"/>
      <c r="J2277" s="250">
        <v>57160.967099999994</v>
      </c>
      <c r="K2277" s="250"/>
      <c r="L2277" s="250">
        <v>59670.92</v>
      </c>
      <c r="M2277" s="251">
        <f t="shared" si="105"/>
        <v>3.45093377042048E-2</v>
      </c>
      <c r="N2277" s="251">
        <f t="shared" si="106"/>
        <v>4.3910259523933147E-2</v>
      </c>
      <c r="O2277" s="250">
        <v>62661.06</v>
      </c>
      <c r="P2277" s="251">
        <f t="shared" si="107"/>
        <v>5.0110506089063138E-2</v>
      </c>
      <c r="Q2277" s="251" t="s">
        <v>805</v>
      </c>
      <c r="R2277" s="258"/>
      <c r="S2277" s="258" t="s">
        <v>806</v>
      </c>
      <c r="T2277" s="299" t="s">
        <v>809</v>
      </c>
      <c r="U2277" s="282" t="s">
        <v>823</v>
      </c>
      <c r="V2277" s="285">
        <v>819</v>
      </c>
      <c r="W2277" s="286" t="s">
        <v>815</v>
      </c>
      <c r="X2277" s="286" t="s">
        <v>816</v>
      </c>
      <c r="Y2277" s="257"/>
    </row>
    <row r="2278" spans="1:25" ht="12.75" customHeight="1" x14ac:dyDescent="0.2">
      <c r="A2278" s="229" t="s">
        <v>705</v>
      </c>
      <c r="B2278" s="247"/>
      <c r="C2278" s="280">
        <v>2265</v>
      </c>
      <c r="D2278" s="249" t="s">
        <v>5332</v>
      </c>
      <c r="E2278" s="249" t="s">
        <v>5333</v>
      </c>
      <c r="F2278" s="249" t="s">
        <v>886</v>
      </c>
      <c r="G2278" s="281" t="s">
        <v>813</v>
      </c>
      <c r="H2278" s="250">
        <v>57506.78</v>
      </c>
      <c r="I2278" s="250"/>
      <c r="J2278" s="250">
        <v>55088.264000000003</v>
      </c>
      <c r="K2278" s="250"/>
      <c r="L2278" s="250">
        <v>63540.880000000005</v>
      </c>
      <c r="M2278" s="251">
        <f t="shared" si="105"/>
        <v>4.205618885286215E-2</v>
      </c>
      <c r="N2278" s="251">
        <f t="shared" si="106"/>
        <v>0.15343769046706576</v>
      </c>
      <c r="O2278" s="250">
        <v>66724.94</v>
      </c>
      <c r="P2278" s="251">
        <f t="shared" si="107"/>
        <v>5.0110417104704839E-2</v>
      </c>
      <c r="Q2278" s="251" t="s">
        <v>805</v>
      </c>
      <c r="R2278" s="258"/>
      <c r="S2278" s="258" t="s">
        <v>806</v>
      </c>
      <c r="T2278" s="258" t="s">
        <v>807</v>
      </c>
      <c r="U2278" s="282" t="s">
        <v>823</v>
      </c>
      <c r="V2278" s="285">
        <v>824</v>
      </c>
      <c r="W2278" s="286" t="s">
        <v>815</v>
      </c>
      <c r="X2278" s="286" t="s">
        <v>816</v>
      </c>
      <c r="Y2278" s="257"/>
    </row>
    <row r="2279" spans="1:25" ht="12.75" customHeight="1" x14ac:dyDescent="0.2">
      <c r="A2279" s="229" t="s">
        <v>705</v>
      </c>
      <c r="B2279" s="247"/>
      <c r="C2279" s="280">
        <v>2266</v>
      </c>
      <c r="D2279" s="249" t="s">
        <v>5334</v>
      </c>
      <c r="E2279" s="249" t="s">
        <v>5335</v>
      </c>
      <c r="F2279" s="249" t="s">
        <v>1002</v>
      </c>
      <c r="G2279" s="297" t="s">
        <v>707</v>
      </c>
      <c r="H2279" s="250">
        <v>0</v>
      </c>
      <c r="I2279" s="250"/>
      <c r="J2279" s="250">
        <v>0</v>
      </c>
      <c r="K2279" s="250"/>
      <c r="L2279" s="250">
        <v>0</v>
      </c>
      <c r="M2279" s="251" t="str">
        <f t="shared" si="105"/>
        <v>NA</v>
      </c>
      <c r="N2279" s="251" t="str">
        <f t="shared" si="106"/>
        <v>NA</v>
      </c>
      <c r="O2279" s="250">
        <v>0</v>
      </c>
      <c r="P2279" s="251" t="str">
        <f t="shared" si="107"/>
        <v>NA</v>
      </c>
      <c r="Q2279" s="298" t="s">
        <v>848</v>
      </c>
      <c r="R2279" s="299" t="s">
        <v>849</v>
      </c>
      <c r="S2279" s="299" t="s">
        <v>832</v>
      </c>
      <c r="T2279" s="299" t="s">
        <v>832</v>
      </c>
      <c r="U2279" s="299" t="s">
        <v>832</v>
      </c>
      <c r="V2279" s="299" t="s">
        <v>832</v>
      </c>
      <c r="W2279" s="299" t="s">
        <v>832</v>
      </c>
      <c r="X2279" s="299" t="s">
        <v>832</v>
      </c>
      <c r="Y2279" s="257"/>
    </row>
    <row r="2280" spans="1:25" ht="12.75" customHeight="1" x14ac:dyDescent="0.2">
      <c r="A2280" s="229" t="s">
        <v>705</v>
      </c>
      <c r="B2280" s="247"/>
      <c r="C2280" s="280">
        <v>2267</v>
      </c>
      <c r="D2280" s="249" t="s">
        <v>5336</v>
      </c>
      <c r="E2280" s="249" t="s">
        <v>5337</v>
      </c>
      <c r="F2280" s="249" t="s">
        <v>827</v>
      </c>
      <c r="G2280" s="281" t="s">
        <v>813</v>
      </c>
      <c r="H2280" s="250">
        <v>139695.04000000001</v>
      </c>
      <c r="I2280" s="250"/>
      <c r="J2280" s="250">
        <v>133820.00209999998</v>
      </c>
      <c r="K2280" s="250"/>
      <c r="L2280" s="250">
        <v>37462.439999999995</v>
      </c>
      <c r="M2280" s="251">
        <f t="shared" si="105"/>
        <v>4.2056166775857072E-2</v>
      </c>
      <c r="N2280" s="251">
        <f t="shared" si="106"/>
        <v>0.72005350910093879</v>
      </c>
      <c r="O2280" s="250">
        <v>39219.089999999997</v>
      </c>
      <c r="P2280" s="251">
        <f t="shared" si="107"/>
        <v>4.6890965991537172E-2</v>
      </c>
      <c r="Q2280" s="251" t="s">
        <v>805</v>
      </c>
      <c r="R2280" s="258"/>
      <c r="S2280" s="258" t="s">
        <v>806</v>
      </c>
      <c r="T2280" s="258" t="s">
        <v>807</v>
      </c>
      <c r="U2280" s="282" t="s">
        <v>823</v>
      </c>
      <c r="V2280" s="285">
        <v>824</v>
      </c>
      <c r="W2280" s="286" t="s">
        <v>874</v>
      </c>
      <c r="X2280" s="286" t="s">
        <v>816</v>
      </c>
      <c r="Y2280" s="257"/>
    </row>
    <row r="2281" spans="1:25" ht="12.75" customHeight="1" x14ac:dyDescent="0.2">
      <c r="A2281" s="229" t="s">
        <v>705</v>
      </c>
      <c r="B2281" s="247"/>
      <c r="C2281" s="280">
        <v>2268</v>
      </c>
      <c r="D2281" s="249" t="s">
        <v>5338</v>
      </c>
      <c r="E2281" s="249" t="s">
        <v>5339</v>
      </c>
      <c r="F2281" s="249" t="s">
        <v>847</v>
      </c>
      <c r="G2281" s="297" t="s">
        <v>707</v>
      </c>
      <c r="H2281" s="250">
        <v>0</v>
      </c>
      <c r="I2281" s="250"/>
      <c r="J2281" s="250">
        <v>0</v>
      </c>
      <c r="K2281" s="250"/>
      <c r="L2281" s="250">
        <v>0</v>
      </c>
      <c r="M2281" s="251" t="str">
        <f t="shared" si="105"/>
        <v>NA</v>
      </c>
      <c r="N2281" s="251" t="str">
        <f t="shared" si="106"/>
        <v>NA</v>
      </c>
      <c r="O2281" s="250">
        <v>0</v>
      </c>
      <c r="P2281" s="251" t="str">
        <f t="shared" si="107"/>
        <v>NA</v>
      </c>
      <c r="Q2281" s="298" t="s">
        <v>848</v>
      </c>
      <c r="R2281" s="299" t="s">
        <v>849</v>
      </c>
      <c r="S2281" s="299" t="s">
        <v>832</v>
      </c>
      <c r="T2281" s="299" t="s">
        <v>832</v>
      </c>
      <c r="U2281" s="299" t="s">
        <v>832</v>
      </c>
      <c r="V2281" s="299" t="s">
        <v>832</v>
      </c>
      <c r="W2281" s="299" t="s">
        <v>832</v>
      </c>
      <c r="X2281" s="299" t="s">
        <v>832</v>
      </c>
      <c r="Y2281" s="257"/>
    </row>
    <row r="2282" spans="1:25" ht="12.75" customHeight="1" x14ac:dyDescent="0.2">
      <c r="A2282" s="229" t="s">
        <v>705</v>
      </c>
      <c r="B2282" s="247"/>
      <c r="C2282" s="280">
        <v>2269</v>
      </c>
      <c r="D2282" s="249" t="s">
        <v>5340</v>
      </c>
      <c r="E2282" s="249" t="s">
        <v>5341</v>
      </c>
      <c r="F2282" s="249" t="s">
        <v>812</v>
      </c>
      <c r="G2282" s="281" t="s">
        <v>813</v>
      </c>
      <c r="H2282" s="250">
        <v>15021.84</v>
      </c>
      <c r="I2282" s="250"/>
      <c r="J2282" s="250">
        <v>21200.217500000002</v>
      </c>
      <c r="K2282" s="250"/>
      <c r="L2282" s="250">
        <v>19069.580000000002</v>
      </c>
      <c r="M2282" s="251">
        <f t="shared" si="105"/>
        <v>0.41129299073881775</v>
      </c>
      <c r="N2282" s="251">
        <f t="shared" si="106"/>
        <v>0.10050073778724207</v>
      </c>
      <c r="O2282" s="250">
        <v>19930.79</v>
      </c>
      <c r="P2282" s="251">
        <f t="shared" si="107"/>
        <v>4.5161456099190388E-2</v>
      </c>
      <c r="Q2282" s="251" t="s">
        <v>805</v>
      </c>
      <c r="R2282" s="258"/>
      <c r="S2282" s="258" t="s">
        <v>806</v>
      </c>
      <c r="T2282" s="258" t="s">
        <v>807</v>
      </c>
      <c r="U2282" s="282" t="s">
        <v>823</v>
      </c>
      <c r="V2282" s="285">
        <v>824</v>
      </c>
      <c r="W2282" s="286" t="s">
        <v>815</v>
      </c>
      <c r="X2282" s="286" t="s">
        <v>816</v>
      </c>
      <c r="Y2282" s="257"/>
    </row>
    <row r="2283" spans="1:25" ht="12.75" customHeight="1" x14ac:dyDescent="0.2">
      <c r="A2283" s="229" t="s">
        <v>705</v>
      </c>
      <c r="B2283" s="247"/>
      <c r="C2283" s="280">
        <v>2270</v>
      </c>
      <c r="D2283" s="249" t="s">
        <v>5342</v>
      </c>
      <c r="E2283" s="249" t="s">
        <v>5343</v>
      </c>
      <c r="F2283" s="249" t="s">
        <v>819</v>
      </c>
      <c r="G2283" s="281" t="s">
        <v>813</v>
      </c>
      <c r="H2283" s="250">
        <v>49642.740000000005</v>
      </c>
      <c r="I2283" s="250"/>
      <c r="J2283" s="250">
        <v>47554.960200000001</v>
      </c>
      <c r="K2283" s="250"/>
      <c r="L2283" s="250">
        <v>148245.71</v>
      </c>
      <c r="M2283" s="251">
        <f t="shared" si="105"/>
        <v>4.2056095211505322E-2</v>
      </c>
      <c r="N2283" s="251">
        <f t="shared" si="106"/>
        <v>2.1173553584427136</v>
      </c>
      <c r="O2283" s="250">
        <v>152551.67999999999</v>
      </c>
      <c r="P2283" s="251">
        <f t="shared" si="107"/>
        <v>2.9046169363012266E-2</v>
      </c>
      <c r="Q2283" s="251" t="s">
        <v>805</v>
      </c>
      <c r="R2283" s="258"/>
      <c r="S2283" s="258" t="s">
        <v>806</v>
      </c>
      <c r="T2283" s="299" t="s">
        <v>809</v>
      </c>
      <c r="U2283" s="282" t="s">
        <v>823</v>
      </c>
      <c r="V2283" s="285">
        <v>819</v>
      </c>
      <c r="W2283" s="286" t="s">
        <v>815</v>
      </c>
      <c r="X2283" s="286" t="s">
        <v>816</v>
      </c>
      <c r="Y2283" s="257"/>
    </row>
    <row r="2284" spans="1:25" ht="12.75" customHeight="1" x14ac:dyDescent="0.2">
      <c r="A2284" s="229" t="s">
        <v>705</v>
      </c>
      <c r="B2284" s="247"/>
      <c r="C2284" s="280">
        <v>2271</v>
      </c>
      <c r="D2284" s="249" t="s">
        <v>5344</v>
      </c>
      <c r="E2284" s="249" t="s">
        <v>5345</v>
      </c>
      <c r="F2284" s="249" t="s">
        <v>1067</v>
      </c>
      <c r="G2284" s="281" t="s">
        <v>804</v>
      </c>
      <c r="H2284" s="250">
        <v>31931.59</v>
      </c>
      <c r="I2284" s="250"/>
      <c r="J2284" s="250">
        <v>30588.6705</v>
      </c>
      <c r="K2284" s="250"/>
      <c r="L2284" s="250">
        <v>6847.24</v>
      </c>
      <c r="M2284" s="251">
        <f t="shared" si="105"/>
        <v>4.2056142522185709E-2</v>
      </c>
      <c r="N2284" s="251">
        <f t="shared" si="106"/>
        <v>0.77615110797313014</v>
      </c>
      <c r="O2284" s="250">
        <v>7557.27</v>
      </c>
      <c r="P2284" s="251">
        <f t="shared" si="107"/>
        <v>0.10369579567825879</v>
      </c>
      <c r="Q2284" s="251" t="s">
        <v>805</v>
      </c>
      <c r="R2284" s="258"/>
      <c r="S2284" s="258" t="s">
        <v>806</v>
      </c>
      <c r="T2284" s="299" t="s">
        <v>809</v>
      </c>
      <c r="U2284" s="282" t="s">
        <v>808</v>
      </c>
      <c r="V2284" s="285">
        <v>37</v>
      </c>
      <c r="W2284" s="286" t="s">
        <v>815</v>
      </c>
      <c r="X2284" s="286" t="s">
        <v>816</v>
      </c>
      <c r="Y2284" s="257"/>
    </row>
    <row r="2285" spans="1:25" ht="12.75" customHeight="1" x14ac:dyDescent="0.2">
      <c r="A2285" s="229" t="s">
        <v>705</v>
      </c>
      <c r="B2285" s="247"/>
      <c r="C2285" s="280">
        <v>2272</v>
      </c>
      <c r="D2285" s="249" t="s">
        <v>5346</v>
      </c>
      <c r="E2285" s="249" t="s">
        <v>5347</v>
      </c>
      <c r="F2285" s="249" t="s">
        <v>931</v>
      </c>
      <c r="G2285" s="281" t="s">
        <v>813</v>
      </c>
      <c r="H2285" s="250">
        <v>232798.07</v>
      </c>
      <c r="I2285" s="250"/>
      <c r="J2285" s="250">
        <v>164980.20320000002</v>
      </c>
      <c r="K2285" s="250"/>
      <c r="L2285" s="250">
        <v>237574.38000000003</v>
      </c>
      <c r="M2285" s="251">
        <f t="shared" si="105"/>
        <v>0.29131627594678938</v>
      </c>
      <c r="N2285" s="251">
        <f t="shared" si="106"/>
        <v>0.44001750144528862</v>
      </c>
      <c r="O2285" s="250">
        <v>247484.81999999992</v>
      </c>
      <c r="P2285" s="251">
        <f t="shared" si="107"/>
        <v>4.1715104128651773E-2</v>
      </c>
      <c r="Q2285" s="251" t="s">
        <v>805</v>
      </c>
      <c r="R2285" s="258"/>
      <c r="S2285" s="258" t="s">
        <v>823</v>
      </c>
      <c r="T2285" s="258" t="s">
        <v>807</v>
      </c>
      <c r="U2285" s="282" t="s">
        <v>823</v>
      </c>
      <c r="V2285" s="285">
        <v>876</v>
      </c>
      <c r="W2285" s="286" t="s">
        <v>815</v>
      </c>
      <c r="X2285" s="286" t="s">
        <v>816</v>
      </c>
      <c r="Y2285" s="257"/>
    </row>
    <row r="2286" spans="1:25" ht="12.75" customHeight="1" x14ac:dyDescent="0.2">
      <c r="A2286" s="229" t="s">
        <v>705</v>
      </c>
      <c r="B2286" s="247"/>
      <c r="C2286" s="280">
        <v>2273</v>
      </c>
      <c r="D2286" s="249" t="s">
        <v>5348</v>
      </c>
      <c r="E2286" s="249" t="s">
        <v>5349</v>
      </c>
      <c r="F2286" s="249" t="s">
        <v>812</v>
      </c>
      <c r="G2286" s="281"/>
      <c r="H2286" s="250">
        <v>774530.29</v>
      </c>
      <c r="I2286" s="250"/>
      <c r="J2286" s="250">
        <v>538439.97600000002</v>
      </c>
      <c r="K2286" s="250"/>
      <c r="L2286" s="250">
        <v>690051.94</v>
      </c>
      <c r="M2286" s="251">
        <f t="shared" si="105"/>
        <v>0.30481740617271402</v>
      </c>
      <c r="N2286" s="251">
        <f t="shared" si="106"/>
        <v>0.28157635160432426</v>
      </c>
      <c r="O2286" s="250">
        <v>722650.20999999985</v>
      </c>
      <c r="P2286" s="251">
        <f t="shared" si="107"/>
        <v>4.7240313533499965E-2</v>
      </c>
      <c r="Q2286" s="251" t="s">
        <v>805</v>
      </c>
      <c r="R2286" s="258"/>
      <c r="S2286" s="258" t="s">
        <v>806</v>
      </c>
      <c r="T2286" s="258" t="s">
        <v>807</v>
      </c>
      <c r="U2286" s="282" t="s">
        <v>1092</v>
      </c>
      <c r="V2286" s="285">
        <v>4987</v>
      </c>
      <c r="W2286" s="286" t="s">
        <v>824</v>
      </c>
      <c r="X2286" s="286" t="s">
        <v>824</v>
      </c>
      <c r="Y2286" s="257"/>
    </row>
    <row r="2287" spans="1:25" ht="12.75" customHeight="1" x14ac:dyDescent="0.2">
      <c r="A2287" s="229" t="s">
        <v>705</v>
      </c>
      <c r="B2287" s="247"/>
      <c r="C2287" s="280">
        <v>2274</v>
      </c>
      <c r="D2287" s="249" t="s">
        <v>5350</v>
      </c>
      <c r="E2287" s="249" t="s">
        <v>5351</v>
      </c>
      <c r="F2287" s="249" t="s">
        <v>812</v>
      </c>
      <c r="G2287" s="281"/>
      <c r="H2287" s="250">
        <v>15757.38</v>
      </c>
      <c r="I2287" s="250"/>
      <c r="J2287" s="250">
        <v>38215.128100000002</v>
      </c>
      <c r="K2287" s="250"/>
      <c r="L2287" s="250">
        <v>88508.010000000009</v>
      </c>
      <c r="M2287" s="251">
        <f t="shared" si="105"/>
        <v>1.4252209504371922</v>
      </c>
      <c r="N2287" s="251">
        <f t="shared" si="106"/>
        <v>1.3160464036230721</v>
      </c>
      <c r="O2287" s="250">
        <v>92943.19</v>
      </c>
      <c r="P2287" s="251">
        <f t="shared" si="107"/>
        <v>5.0110492824321694E-2</v>
      </c>
      <c r="Q2287" s="251" t="s">
        <v>805</v>
      </c>
      <c r="R2287" s="258"/>
      <c r="S2287" s="258" t="s">
        <v>840</v>
      </c>
      <c r="T2287" s="258" t="s">
        <v>841</v>
      </c>
      <c r="U2287" s="282" t="s">
        <v>841</v>
      </c>
      <c r="V2287" s="285">
        <v>819</v>
      </c>
      <c r="W2287" s="286" t="s">
        <v>912</v>
      </c>
      <c r="X2287" s="286" t="s">
        <v>815</v>
      </c>
      <c r="Y2287" s="257"/>
    </row>
    <row r="2288" spans="1:25" ht="12.75" customHeight="1" x14ac:dyDescent="0.2">
      <c r="A2288" s="229" t="s">
        <v>705</v>
      </c>
      <c r="B2288" s="247"/>
      <c r="C2288" s="280">
        <v>2275</v>
      </c>
      <c r="D2288" s="249" t="s">
        <v>5352</v>
      </c>
      <c r="E2288" s="249" t="s">
        <v>5353</v>
      </c>
      <c r="F2288" s="249" t="s">
        <v>812</v>
      </c>
      <c r="G2288" s="281"/>
      <c r="H2288" s="250">
        <v>0</v>
      </c>
      <c r="I2288" s="250"/>
      <c r="J2288" s="250">
        <v>47482.415499999996</v>
      </c>
      <c r="K2288" s="250"/>
      <c r="L2288" s="250">
        <v>117297.69</v>
      </c>
      <c r="M2288" s="251" t="str">
        <f t="shared" si="105"/>
        <v>NA</v>
      </c>
      <c r="N2288" s="251">
        <f t="shared" si="106"/>
        <v>1.4703395723412598</v>
      </c>
      <c r="O2288" s="250">
        <v>131431.04000000001</v>
      </c>
      <c r="P2288" s="251">
        <f t="shared" si="107"/>
        <v>0.12049129015243186</v>
      </c>
      <c r="Q2288" s="251" t="s">
        <v>805</v>
      </c>
      <c r="R2288" s="258"/>
      <c r="S2288" s="258" t="s">
        <v>840</v>
      </c>
      <c r="T2288" s="258" t="s">
        <v>841</v>
      </c>
      <c r="U2288" s="282" t="s">
        <v>841</v>
      </c>
      <c r="V2288" s="283" t="s">
        <v>809</v>
      </c>
      <c r="W2288" s="284" t="s">
        <v>809</v>
      </c>
      <c r="X2288" s="284" t="s">
        <v>809</v>
      </c>
      <c r="Y2288" s="257"/>
    </row>
    <row r="2289" spans="1:25" ht="12.75" customHeight="1" x14ac:dyDescent="0.2">
      <c r="A2289" s="229" t="s">
        <v>705</v>
      </c>
      <c r="B2289" s="247"/>
      <c r="C2289" s="280">
        <v>2276</v>
      </c>
      <c r="D2289" s="249" t="s">
        <v>5354</v>
      </c>
      <c r="E2289" s="249" t="s">
        <v>5355</v>
      </c>
      <c r="F2289" s="249" t="s">
        <v>812</v>
      </c>
      <c r="G2289" s="281"/>
      <c r="H2289" s="250">
        <v>37340.089999999997</v>
      </c>
      <c r="I2289" s="250"/>
      <c r="J2289" s="250">
        <v>93531.444900000002</v>
      </c>
      <c r="K2289" s="250"/>
      <c r="L2289" s="250">
        <v>97638.81</v>
      </c>
      <c r="M2289" s="251">
        <f t="shared" si="105"/>
        <v>1.5048532261170235</v>
      </c>
      <c r="N2289" s="251">
        <f t="shared" si="106"/>
        <v>4.3914269734541385E-2</v>
      </c>
      <c r="O2289" s="250">
        <v>101623.89000000001</v>
      </c>
      <c r="P2289" s="251">
        <f t="shared" si="107"/>
        <v>4.0814508083414948E-2</v>
      </c>
      <c r="Q2289" s="251" t="s">
        <v>805</v>
      </c>
      <c r="R2289" s="258"/>
      <c r="S2289" s="258" t="s">
        <v>840</v>
      </c>
      <c r="T2289" s="299" t="s">
        <v>809</v>
      </c>
      <c r="U2289" s="282" t="s">
        <v>841</v>
      </c>
      <c r="V2289" s="285">
        <v>819</v>
      </c>
      <c r="W2289" s="286" t="s">
        <v>912</v>
      </c>
      <c r="X2289" s="286" t="s">
        <v>874</v>
      </c>
      <c r="Y2289" s="257"/>
    </row>
    <row r="2290" spans="1:25" ht="12.75" customHeight="1" x14ac:dyDescent="0.2">
      <c r="A2290" s="229" t="s">
        <v>705</v>
      </c>
      <c r="B2290" s="247"/>
      <c r="C2290" s="280">
        <v>2277</v>
      </c>
      <c r="D2290" s="249" t="s">
        <v>5356</v>
      </c>
      <c r="E2290" s="249" t="s">
        <v>5357</v>
      </c>
      <c r="F2290" s="249" t="s">
        <v>1184</v>
      </c>
      <c r="G2290" s="281" t="s">
        <v>813</v>
      </c>
      <c r="H2290" s="250">
        <v>159757.57</v>
      </c>
      <c r="I2290" s="250"/>
      <c r="J2290" s="250">
        <v>150982.68280000001</v>
      </c>
      <c r="K2290" s="250"/>
      <c r="L2290" s="250">
        <v>188917.13</v>
      </c>
      <c r="M2290" s="251">
        <f t="shared" si="105"/>
        <v>5.4926268595597676E-2</v>
      </c>
      <c r="N2290" s="251">
        <f t="shared" si="106"/>
        <v>0.25125031888756444</v>
      </c>
      <c r="O2290" s="250">
        <v>196665.69</v>
      </c>
      <c r="P2290" s="251">
        <f t="shared" si="107"/>
        <v>4.10156559121981E-2</v>
      </c>
      <c r="Q2290" s="251" t="s">
        <v>805</v>
      </c>
      <c r="R2290" s="258"/>
      <c r="S2290" s="258" t="s">
        <v>806</v>
      </c>
      <c r="T2290" s="258" t="s">
        <v>807</v>
      </c>
      <c r="U2290" s="282" t="s">
        <v>823</v>
      </c>
      <c r="V2290" s="285">
        <v>824</v>
      </c>
      <c r="W2290" s="286" t="s">
        <v>816</v>
      </c>
      <c r="X2290" s="286" t="s">
        <v>824</v>
      </c>
      <c r="Y2290" s="257"/>
    </row>
    <row r="2291" spans="1:25" ht="12.75" customHeight="1" x14ac:dyDescent="0.2">
      <c r="A2291" s="229" t="s">
        <v>705</v>
      </c>
      <c r="B2291" s="247"/>
      <c r="C2291" s="280">
        <v>2278</v>
      </c>
      <c r="D2291" s="249" t="s">
        <v>5358</v>
      </c>
      <c r="E2291" s="249" t="s">
        <v>5359</v>
      </c>
      <c r="F2291" s="249" t="s">
        <v>803</v>
      </c>
      <c r="G2291" s="281" t="s">
        <v>804</v>
      </c>
      <c r="H2291" s="250">
        <v>12669.890000000001</v>
      </c>
      <c r="I2291" s="250"/>
      <c r="J2291" s="250">
        <v>12137.0286</v>
      </c>
      <c r="K2291" s="250"/>
      <c r="L2291" s="250">
        <v>17102.059999999998</v>
      </c>
      <c r="M2291" s="251">
        <f t="shared" si="105"/>
        <v>4.2057302786370009E-2</v>
      </c>
      <c r="N2291" s="251">
        <f t="shared" si="106"/>
        <v>0.4090812968834891</v>
      </c>
      <c r="O2291" s="250">
        <v>17903.990000000002</v>
      </c>
      <c r="P2291" s="251">
        <f t="shared" si="107"/>
        <v>4.6890842389747438E-2</v>
      </c>
      <c r="Q2291" s="251" t="s">
        <v>805</v>
      </c>
      <c r="R2291" s="258"/>
      <c r="S2291" s="258" t="s">
        <v>806</v>
      </c>
      <c r="T2291" s="258" t="s">
        <v>807</v>
      </c>
      <c r="U2291" s="282" t="s">
        <v>1992</v>
      </c>
      <c r="V2291" s="285">
        <v>2053</v>
      </c>
      <c r="W2291" s="286" t="s">
        <v>815</v>
      </c>
      <c r="X2291" s="286" t="s">
        <v>816</v>
      </c>
      <c r="Y2291" s="257"/>
    </row>
    <row r="2292" spans="1:25" ht="12.75" customHeight="1" x14ac:dyDescent="0.2">
      <c r="A2292" s="229" t="s">
        <v>705</v>
      </c>
      <c r="B2292" s="247"/>
      <c r="C2292" s="280">
        <v>2279</v>
      </c>
      <c r="D2292" s="249" t="s">
        <v>5360</v>
      </c>
      <c r="E2292" s="249" t="s">
        <v>5361</v>
      </c>
      <c r="F2292" s="249" t="s">
        <v>943</v>
      </c>
      <c r="G2292" s="297" t="s">
        <v>707</v>
      </c>
      <c r="H2292" s="250">
        <v>0</v>
      </c>
      <c r="I2292" s="250"/>
      <c r="J2292" s="250">
        <v>0</v>
      </c>
      <c r="K2292" s="250"/>
      <c r="L2292" s="250">
        <v>0</v>
      </c>
      <c r="M2292" s="251" t="str">
        <f t="shared" si="105"/>
        <v>NA</v>
      </c>
      <c r="N2292" s="251" t="str">
        <f t="shared" si="106"/>
        <v>NA</v>
      </c>
      <c r="O2292" s="250">
        <v>0</v>
      </c>
      <c r="P2292" s="251" t="str">
        <f t="shared" si="107"/>
        <v>NA</v>
      </c>
      <c r="Q2292" s="298" t="s">
        <v>848</v>
      </c>
      <c r="R2292" s="299" t="s">
        <v>849</v>
      </c>
      <c r="S2292" s="299" t="s">
        <v>832</v>
      </c>
      <c r="T2292" s="299" t="s">
        <v>832</v>
      </c>
      <c r="U2292" s="299" t="s">
        <v>832</v>
      </c>
      <c r="V2292" s="299" t="s">
        <v>832</v>
      </c>
      <c r="W2292" s="299" t="s">
        <v>832</v>
      </c>
      <c r="X2292" s="299" t="s">
        <v>832</v>
      </c>
      <c r="Y2292" s="257"/>
    </row>
    <row r="2293" spans="1:25" ht="12.75" customHeight="1" x14ac:dyDescent="0.2">
      <c r="A2293" s="229" t="s">
        <v>705</v>
      </c>
      <c r="B2293" s="247"/>
      <c r="C2293" s="280">
        <v>2280</v>
      </c>
      <c r="D2293" s="249" t="s">
        <v>5362</v>
      </c>
      <c r="E2293" s="249" t="s">
        <v>5363</v>
      </c>
      <c r="F2293" s="249" t="s">
        <v>822</v>
      </c>
      <c r="G2293" s="281" t="s">
        <v>813</v>
      </c>
      <c r="H2293" s="250">
        <v>34347.199999999997</v>
      </c>
      <c r="I2293" s="250"/>
      <c r="J2293" s="250">
        <v>32902.707199999997</v>
      </c>
      <c r="K2293" s="250"/>
      <c r="L2293" s="250">
        <v>42816.740000000005</v>
      </c>
      <c r="M2293" s="251">
        <f t="shared" si="105"/>
        <v>4.2055620254343881E-2</v>
      </c>
      <c r="N2293" s="251">
        <f t="shared" si="106"/>
        <v>0.30131358917481443</v>
      </c>
      <c r="O2293" s="250">
        <v>44513.919999999998</v>
      </c>
      <c r="P2293" s="251">
        <f t="shared" si="107"/>
        <v>3.9638234952030275E-2</v>
      </c>
      <c r="Q2293" s="251" t="s">
        <v>805</v>
      </c>
      <c r="R2293" s="258"/>
      <c r="S2293" s="258" t="s">
        <v>823</v>
      </c>
      <c r="T2293" s="258" t="s">
        <v>807</v>
      </c>
      <c r="U2293" s="282" t="s">
        <v>814</v>
      </c>
      <c r="V2293" s="285">
        <v>147</v>
      </c>
      <c r="W2293" s="286" t="s">
        <v>815</v>
      </c>
      <c r="X2293" s="286" t="s">
        <v>816</v>
      </c>
      <c r="Y2293" s="257"/>
    </row>
    <row r="2294" spans="1:25" ht="12.75" customHeight="1" x14ac:dyDescent="0.2">
      <c r="A2294" s="229" t="s">
        <v>705</v>
      </c>
      <c r="B2294" s="247"/>
      <c r="C2294" s="280">
        <v>2281</v>
      </c>
      <c r="D2294" s="249" t="s">
        <v>5364</v>
      </c>
      <c r="E2294" s="249" t="s">
        <v>5365</v>
      </c>
      <c r="F2294" s="249" t="s">
        <v>1160</v>
      </c>
      <c r="G2294" s="281" t="s">
        <v>813</v>
      </c>
      <c r="H2294" s="250">
        <v>359346.36</v>
      </c>
      <c r="I2294" s="250"/>
      <c r="J2294" s="250">
        <v>347207.38780000003</v>
      </c>
      <c r="K2294" s="250"/>
      <c r="L2294" s="250">
        <v>362454.01</v>
      </c>
      <c r="M2294" s="251">
        <f t="shared" si="105"/>
        <v>3.3780701716305019E-2</v>
      </c>
      <c r="N2294" s="251">
        <f t="shared" si="106"/>
        <v>4.3912148000671031E-2</v>
      </c>
      <c r="O2294" s="250">
        <v>379449.73</v>
      </c>
      <c r="P2294" s="251">
        <f t="shared" si="107"/>
        <v>4.6890693801401095E-2</v>
      </c>
      <c r="Q2294" s="251" t="s">
        <v>805</v>
      </c>
      <c r="R2294" s="258"/>
      <c r="S2294" s="258" t="s">
        <v>806</v>
      </c>
      <c r="T2294" s="299" t="s">
        <v>809</v>
      </c>
      <c r="U2294" s="282" t="s">
        <v>814</v>
      </c>
      <c r="V2294" s="285">
        <v>713</v>
      </c>
      <c r="W2294" s="286" t="s">
        <v>912</v>
      </c>
      <c r="X2294" s="286" t="s">
        <v>815</v>
      </c>
      <c r="Y2294" s="257"/>
    </row>
    <row r="2295" spans="1:25" ht="12.75" customHeight="1" x14ac:dyDescent="0.2">
      <c r="A2295" s="229" t="s">
        <v>705</v>
      </c>
      <c r="B2295" s="247"/>
      <c r="C2295" s="280">
        <v>2282</v>
      </c>
      <c r="D2295" s="249" t="s">
        <v>5366</v>
      </c>
      <c r="E2295" s="249" t="s">
        <v>5367</v>
      </c>
      <c r="F2295" s="249" t="s">
        <v>1821</v>
      </c>
      <c r="G2295" s="297" t="s">
        <v>707</v>
      </c>
      <c r="H2295" s="250">
        <v>0</v>
      </c>
      <c r="I2295" s="250"/>
      <c r="J2295" s="250">
        <v>0</v>
      </c>
      <c r="K2295" s="250"/>
      <c r="L2295" s="250">
        <v>0</v>
      </c>
      <c r="M2295" s="251" t="str">
        <f t="shared" si="105"/>
        <v>NA</v>
      </c>
      <c r="N2295" s="251" t="str">
        <f t="shared" si="106"/>
        <v>NA</v>
      </c>
      <c r="O2295" s="250">
        <v>0</v>
      </c>
      <c r="P2295" s="251" t="str">
        <f t="shared" si="107"/>
        <v>NA</v>
      </c>
      <c r="Q2295" s="298" t="s">
        <v>848</v>
      </c>
      <c r="R2295" s="299" t="s">
        <v>849</v>
      </c>
      <c r="S2295" s="258" t="s">
        <v>806</v>
      </c>
      <c r="T2295" s="299" t="s">
        <v>809</v>
      </c>
      <c r="U2295" s="299" t="s">
        <v>832</v>
      </c>
      <c r="V2295" s="299" t="s">
        <v>832</v>
      </c>
      <c r="W2295" s="299" t="s">
        <v>832</v>
      </c>
      <c r="X2295" s="299" t="s">
        <v>832</v>
      </c>
      <c r="Y2295" s="257"/>
    </row>
    <row r="2296" spans="1:25" ht="12.75" customHeight="1" x14ac:dyDescent="0.2">
      <c r="A2296" s="229" t="s">
        <v>705</v>
      </c>
      <c r="B2296" s="247"/>
      <c r="C2296" s="280">
        <v>2283</v>
      </c>
      <c r="D2296" s="249" t="s">
        <v>5368</v>
      </c>
      <c r="E2296" s="249" t="s">
        <v>5369</v>
      </c>
      <c r="F2296" s="249" t="s">
        <v>1175</v>
      </c>
      <c r="G2296" s="281" t="s">
        <v>813</v>
      </c>
      <c r="H2296" s="250">
        <v>8457.9500000000007</v>
      </c>
      <c r="I2296" s="250"/>
      <c r="J2296" s="250">
        <v>8102.2311000000009</v>
      </c>
      <c r="K2296" s="250"/>
      <c r="L2296" s="250">
        <v>8458.0300000000007</v>
      </c>
      <c r="M2296" s="251">
        <f t="shared" si="105"/>
        <v>4.205734250025122E-2</v>
      </c>
      <c r="N2296" s="251">
        <f t="shared" si="106"/>
        <v>4.3913694340315688E-2</v>
      </c>
      <c r="O2296" s="250">
        <v>8873.64</v>
      </c>
      <c r="P2296" s="251">
        <f t="shared" si="107"/>
        <v>4.9137919822937345E-2</v>
      </c>
      <c r="Q2296" s="251" t="s">
        <v>805</v>
      </c>
      <c r="R2296" s="258"/>
      <c r="S2296" s="258" t="s">
        <v>806</v>
      </c>
      <c r="T2296" s="299" t="s">
        <v>809</v>
      </c>
      <c r="U2296" s="282" t="s">
        <v>814</v>
      </c>
      <c r="V2296" s="285">
        <v>105</v>
      </c>
      <c r="W2296" s="286" t="s">
        <v>912</v>
      </c>
      <c r="X2296" s="286" t="s">
        <v>912</v>
      </c>
      <c r="Y2296" s="257"/>
    </row>
    <row r="2297" spans="1:25" ht="12.75" customHeight="1" x14ac:dyDescent="0.2">
      <c r="A2297" s="229" t="s">
        <v>705</v>
      </c>
      <c r="B2297" s="247"/>
      <c r="C2297" s="280">
        <v>2284</v>
      </c>
      <c r="D2297" s="249" t="s">
        <v>5370</v>
      </c>
      <c r="E2297" s="249" t="s">
        <v>5369</v>
      </c>
      <c r="F2297" s="249" t="s">
        <v>844</v>
      </c>
      <c r="G2297" s="281" t="s">
        <v>813</v>
      </c>
      <c r="H2297" s="250">
        <v>71349.209999999992</v>
      </c>
      <c r="I2297" s="250"/>
      <c r="J2297" s="250">
        <v>68348.536599999992</v>
      </c>
      <c r="K2297" s="250"/>
      <c r="L2297" s="250">
        <v>71350.239999999991</v>
      </c>
      <c r="M2297" s="251">
        <f t="shared" si="105"/>
        <v>4.2056154511031028E-2</v>
      </c>
      <c r="N2297" s="251">
        <f t="shared" si="106"/>
        <v>4.391759574264241E-2</v>
      </c>
      <c r="O2297" s="250">
        <v>77792.61</v>
      </c>
      <c r="P2297" s="251">
        <f t="shared" si="107"/>
        <v>9.0292198036054414E-2</v>
      </c>
      <c r="Q2297" s="251" t="s">
        <v>805</v>
      </c>
      <c r="R2297" s="258"/>
      <c r="S2297" s="258" t="s">
        <v>806</v>
      </c>
      <c r="T2297" s="258" t="s">
        <v>807</v>
      </c>
      <c r="U2297" s="282" t="s">
        <v>814</v>
      </c>
      <c r="V2297" s="285">
        <v>184</v>
      </c>
      <c r="W2297" s="286" t="s">
        <v>816</v>
      </c>
      <c r="X2297" s="286" t="s">
        <v>816</v>
      </c>
      <c r="Y2297" s="257"/>
    </row>
    <row r="2298" spans="1:25" ht="12.75" customHeight="1" x14ac:dyDescent="0.2">
      <c r="A2298" s="229" t="s">
        <v>705</v>
      </c>
      <c r="B2298" s="247"/>
      <c r="C2298" s="280">
        <v>2285</v>
      </c>
      <c r="D2298" s="249" t="s">
        <v>5371</v>
      </c>
      <c r="E2298" s="249" t="s">
        <v>5372</v>
      </c>
      <c r="F2298" s="249" t="s">
        <v>852</v>
      </c>
      <c r="G2298" s="297" t="s">
        <v>707</v>
      </c>
      <c r="H2298" s="250">
        <v>0</v>
      </c>
      <c r="I2298" s="250"/>
      <c r="J2298" s="250">
        <v>0</v>
      </c>
      <c r="K2298" s="250"/>
      <c r="L2298" s="250">
        <v>0</v>
      </c>
      <c r="M2298" s="251" t="str">
        <f t="shared" si="105"/>
        <v>NA</v>
      </c>
      <c r="N2298" s="251" t="str">
        <f t="shared" si="106"/>
        <v>NA</v>
      </c>
      <c r="O2298" s="250">
        <v>0</v>
      </c>
      <c r="P2298" s="251" t="str">
        <f t="shared" si="107"/>
        <v>NA</v>
      </c>
      <c r="Q2298" s="298" t="s">
        <v>848</v>
      </c>
      <c r="R2298" s="299" t="s">
        <v>849</v>
      </c>
      <c r="S2298" s="299" t="s">
        <v>832</v>
      </c>
      <c r="T2298" s="299" t="s">
        <v>832</v>
      </c>
      <c r="U2298" s="299" t="s">
        <v>832</v>
      </c>
      <c r="V2298" s="285">
        <v>1006</v>
      </c>
      <c r="W2298" s="286" t="s">
        <v>912</v>
      </c>
      <c r="X2298" s="286" t="s">
        <v>874</v>
      </c>
      <c r="Y2298" s="257"/>
    </row>
    <row r="2299" spans="1:25" ht="12.75" customHeight="1" x14ac:dyDescent="0.2">
      <c r="A2299" s="229" t="s">
        <v>705</v>
      </c>
      <c r="B2299" s="247"/>
      <c r="C2299" s="280">
        <v>2286</v>
      </c>
      <c r="D2299" s="249" t="s">
        <v>5373</v>
      </c>
      <c r="E2299" s="249" t="s">
        <v>5374</v>
      </c>
      <c r="F2299" s="249" t="s">
        <v>852</v>
      </c>
      <c r="G2299" s="297" t="s">
        <v>707</v>
      </c>
      <c r="H2299" s="250">
        <v>0</v>
      </c>
      <c r="I2299" s="250"/>
      <c r="J2299" s="250">
        <v>0</v>
      </c>
      <c r="K2299" s="250"/>
      <c r="L2299" s="250">
        <v>0</v>
      </c>
      <c r="M2299" s="251" t="str">
        <f t="shared" si="105"/>
        <v>NA</v>
      </c>
      <c r="N2299" s="251" t="str">
        <f t="shared" si="106"/>
        <v>NA</v>
      </c>
      <c r="O2299" s="250">
        <v>0</v>
      </c>
      <c r="P2299" s="251" t="str">
        <f t="shared" si="107"/>
        <v>NA</v>
      </c>
      <c r="Q2299" s="298" t="s">
        <v>848</v>
      </c>
      <c r="R2299" s="299" t="s">
        <v>849</v>
      </c>
      <c r="S2299" s="299" t="s">
        <v>832</v>
      </c>
      <c r="T2299" s="299" t="s">
        <v>832</v>
      </c>
      <c r="U2299" s="299" t="s">
        <v>832</v>
      </c>
      <c r="V2299" s="299" t="s">
        <v>832</v>
      </c>
      <c r="W2299" s="299" t="s">
        <v>832</v>
      </c>
      <c r="X2299" s="299" t="s">
        <v>832</v>
      </c>
      <c r="Y2299" s="257"/>
    </row>
    <row r="2300" spans="1:25" ht="12.75" customHeight="1" x14ac:dyDescent="0.2">
      <c r="A2300" s="229" t="s">
        <v>705</v>
      </c>
      <c r="B2300" s="247"/>
      <c r="C2300" s="280">
        <v>2287</v>
      </c>
      <c r="D2300" s="249" t="s">
        <v>5375</v>
      </c>
      <c r="E2300" s="249" t="s">
        <v>5374</v>
      </c>
      <c r="F2300" s="249" t="s">
        <v>886</v>
      </c>
      <c r="G2300" s="281" t="s">
        <v>813</v>
      </c>
      <c r="H2300" s="250">
        <v>34666.07</v>
      </c>
      <c r="I2300" s="250"/>
      <c r="J2300" s="250">
        <v>19613.295899999997</v>
      </c>
      <c r="K2300" s="250"/>
      <c r="L2300" s="250">
        <v>23630.85</v>
      </c>
      <c r="M2300" s="251">
        <f t="shared" si="105"/>
        <v>0.43422211113056663</v>
      </c>
      <c r="N2300" s="251">
        <f t="shared" si="106"/>
        <v>0.20483829543406837</v>
      </c>
      <c r="O2300" s="250">
        <v>25119.65</v>
      </c>
      <c r="P2300" s="251">
        <f t="shared" si="107"/>
        <v>6.3002388826470607E-2</v>
      </c>
      <c r="Q2300" s="251" t="s">
        <v>805</v>
      </c>
      <c r="R2300" s="258"/>
      <c r="S2300" s="258" t="s">
        <v>806</v>
      </c>
      <c r="T2300" s="258" t="s">
        <v>807</v>
      </c>
      <c r="U2300" s="282" t="s">
        <v>814</v>
      </c>
      <c r="V2300" s="285">
        <v>103</v>
      </c>
      <c r="W2300" s="286" t="s">
        <v>824</v>
      </c>
      <c r="X2300" s="286" t="s">
        <v>824</v>
      </c>
      <c r="Y2300" s="257"/>
    </row>
    <row r="2301" spans="1:25" ht="12.75" customHeight="1" x14ac:dyDescent="0.2">
      <c r="A2301" s="229" t="s">
        <v>705</v>
      </c>
      <c r="B2301" s="247"/>
      <c r="C2301" s="280">
        <v>2288</v>
      </c>
      <c r="D2301" s="249" t="s">
        <v>5376</v>
      </c>
      <c r="E2301" s="249" t="s">
        <v>5377</v>
      </c>
      <c r="F2301" s="249" t="s">
        <v>861</v>
      </c>
      <c r="G2301" s="297" t="s">
        <v>707</v>
      </c>
      <c r="H2301" s="250">
        <v>0</v>
      </c>
      <c r="I2301" s="250"/>
      <c r="J2301" s="250">
        <v>0</v>
      </c>
      <c r="K2301" s="250"/>
      <c r="L2301" s="250">
        <v>0</v>
      </c>
      <c r="M2301" s="251" t="str">
        <f t="shared" si="105"/>
        <v>NA</v>
      </c>
      <c r="N2301" s="251" t="str">
        <f t="shared" si="106"/>
        <v>NA</v>
      </c>
      <c r="O2301" s="250">
        <v>0</v>
      </c>
      <c r="P2301" s="251" t="str">
        <f t="shared" si="107"/>
        <v>NA</v>
      </c>
      <c r="Q2301" s="298" t="s">
        <v>848</v>
      </c>
      <c r="R2301" s="299" t="s">
        <v>849</v>
      </c>
      <c r="S2301" s="258" t="s">
        <v>1698</v>
      </c>
      <c r="T2301" s="299" t="s">
        <v>809</v>
      </c>
      <c r="U2301" s="299" t="s">
        <v>832</v>
      </c>
      <c r="V2301" s="285">
        <v>1919</v>
      </c>
      <c r="W2301" s="286" t="s">
        <v>816</v>
      </c>
      <c r="X2301" s="286" t="s">
        <v>816</v>
      </c>
      <c r="Y2301" s="257"/>
    </row>
    <row r="2302" spans="1:25" ht="12.75" customHeight="1" x14ac:dyDescent="0.2">
      <c r="A2302" s="229" t="s">
        <v>705</v>
      </c>
      <c r="B2302" s="247"/>
      <c r="C2302" s="280">
        <v>2289</v>
      </c>
      <c r="D2302" s="249" t="s">
        <v>5378</v>
      </c>
      <c r="E2302" s="249" t="s">
        <v>5379</v>
      </c>
      <c r="F2302" s="249" t="s">
        <v>1021</v>
      </c>
      <c r="G2302" s="281" t="s">
        <v>813</v>
      </c>
      <c r="H2302" s="250">
        <v>72440.92</v>
      </c>
      <c r="I2302" s="250"/>
      <c r="J2302" s="250">
        <v>69394.343200000003</v>
      </c>
      <c r="K2302" s="250"/>
      <c r="L2302" s="250">
        <v>205033.03</v>
      </c>
      <c r="M2302" s="251">
        <f t="shared" si="105"/>
        <v>4.2056020271415591E-2</v>
      </c>
      <c r="N2302" s="251">
        <f t="shared" si="106"/>
        <v>1.9546072568059119</v>
      </c>
      <c r="O2302" s="250">
        <v>231420.89999999997</v>
      </c>
      <c r="P2302" s="251">
        <f t="shared" si="107"/>
        <v>0.1287005805845037</v>
      </c>
      <c r="Q2302" s="251" t="s">
        <v>805</v>
      </c>
      <c r="R2302" s="258"/>
      <c r="S2302" s="258" t="s">
        <v>806</v>
      </c>
      <c r="T2302" s="258" t="s">
        <v>807</v>
      </c>
      <c r="U2302" s="282" t="s">
        <v>814</v>
      </c>
      <c r="V2302" s="283" t="s">
        <v>809</v>
      </c>
      <c r="W2302" s="284" t="s">
        <v>809</v>
      </c>
      <c r="X2302" s="284" t="s">
        <v>809</v>
      </c>
      <c r="Y2302" s="257"/>
    </row>
    <row r="2303" spans="1:25" ht="12.75" customHeight="1" x14ac:dyDescent="0.2">
      <c r="A2303" s="229" t="s">
        <v>705</v>
      </c>
      <c r="B2303" s="247"/>
      <c r="C2303" s="287">
        <v>2290</v>
      </c>
      <c r="D2303" s="324" t="s">
        <v>5380</v>
      </c>
      <c r="E2303" s="324" t="s">
        <v>5381</v>
      </c>
      <c r="F2303" s="324" t="s">
        <v>943</v>
      </c>
      <c r="G2303" s="289" t="s">
        <v>707</v>
      </c>
      <c r="H2303" s="290">
        <v>0</v>
      </c>
      <c r="I2303" s="290"/>
      <c r="J2303" s="290">
        <v>0</v>
      </c>
      <c r="K2303" s="290"/>
      <c r="L2303" s="290">
        <v>0</v>
      </c>
      <c r="M2303" s="291" t="str">
        <f t="shared" si="105"/>
        <v>NA</v>
      </c>
      <c r="N2303" s="291" t="str">
        <f t="shared" si="106"/>
        <v>NA</v>
      </c>
      <c r="O2303" s="290">
        <v>0</v>
      </c>
      <c r="P2303" s="291" t="str">
        <f t="shared" si="107"/>
        <v>NA</v>
      </c>
      <c r="Q2303" s="291" t="s">
        <v>707</v>
      </c>
      <c r="R2303" s="292" t="s">
        <v>831</v>
      </c>
      <c r="S2303" s="293" t="s">
        <v>832</v>
      </c>
      <c r="T2303" s="293" t="s">
        <v>832</v>
      </c>
      <c r="U2303" s="293" t="s">
        <v>832</v>
      </c>
      <c r="V2303" s="294" t="s">
        <v>809</v>
      </c>
      <c r="W2303" s="295" t="s">
        <v>809</v>
      </c>
      <c r="X2303" s="295" t="s">
        <v>809</v>
      </c>
      <c r="Y2303" s="257"/>
    </row>
    <row r="2304" spans="1:25" ht="12.75" customHeight="1" x14ac:dyDescent="0.2">
      <c r="A2304" s="229" t="s">
        <v>705</v>
      </c>
      <c r="B2304" s="247"/>
      <c r="C2304" s="280">
        <v>2291</v>
      </c>
      <c r="D2304" s="249" t="s">
        <v>5382</v>
      </c>
      <c r="E2304" s="249" t="s">
        <v>5383</v>
      </c>
      <c r="F2304" s="249" t="s">
        <v>847</v>
      </c>
      <c r="G2304" s="297" t="s">
        <v>707</v>
      </c>
      <c r="H2304" s="250">
        <v>0</v>
      </c>
      <c r="I2304" s="250"/>
      <c r="J2304" s="250">
        <v>0</v>
      </c>
      <c r="K2304" s="250"/>
      <c r="L2304" s="250">
        <v>0</v>
      </c>
      <c r="M2304" s="251" t="str">
        <f t="shared" si="105"/>
        <v>NA</v>
      </c>
      <c r="N2304" s="251" t="str">
        <f t="shared" si="106"/>
        <v>NA</v>
      </c>
      <c r="O2304" s="250">
        <v>0</v>
      </c>
      <c r="P2304" s="251" t="str">
        <f t="shared" si="107"/>
        <v>NA</v>
      </c>
      <c r="Q2304" s="298" t="s">
        <v>848</v>
      </c>
      <c r="R2304" s="299" t="s">
        <v>849</v>
      </c>
      <c r="S2304" s="258" t="s">
        <v>806</v>
      </c>
      <c r="T2304" s="299" t="s">
        <v>809</v>
      </c>
      <c r="U2304" s="299" t="s">
        <v>832</v>
      </c>
      <c r="V2304" s="285">
        <v>2235</v>
      </c>
      <c r="W2304" s="286" t="s">
        <v>816</v>
      </c>
      <c r="X2304" s="286" t="s">
        <v>816</v>
      </c>
      <c r="Y2304" s="257"/>
    </row>
    <row r="2305" spans="1:25" ht="12.75" customHeight="1" x14ac:dyDescent="0.2">
      <c r="A2305" s="229" t="s">
        <v>705</v>
      </c>
      <c r="B2305" s="247"/>
      <c r="C2305" s="280">
        <v>2292</v>
      </c>
      <c r="D2305" s="249" t="s">
        <v>5384</v>
      </c>
      <c r="E2305" s="249" t="s">
        <v>5385</v>
      </c>
      <c r="F2305" s="249" t="s">
        <v>897</v>
      </c>
      <c r="G2305" s="297" t="s">
        <v>707</v>
      </c>
      <c r="H2305" s="250">
        <v>0</v>
      </c>
      <c r="I2305" s="250"/>
      <c r="J2305" s="250">
        <v>0</v>
      </c>
      <c r="K2305" s="250"/>
      <c r="L2305" s="250">
        <v>0</v>
      </c>
      <c r="M2305" s="251" t="str">
        <f t="shared" si="105"/>
        <v>NA</v>
      </c>
      <c r="N2305" s="251" t="str">
        <f t="shared" si="106"/>
        <v>NA</v>
      </c>
      <c r="O2305" s="250">
        <v>0</v>
      </c>
      <c r="P2305" s="251" t="str">
        <f t="shared" si="107"/>
        <v>NA</v>
      </c>
      <c r="Q2305" s="298" t="s">
        <v>848</v>
      </c>
      <c r="R2305" s="299" t="s">
        <v>849</v>
      </c>
      <c r="S2305" s="258" t="s">
        <v>925</v>
      </c>
      <c r="T2305" s="299" t="s">
        <v>809</v>
      </c>
      <c r="U2305" s="299" t="s">
        <v>832</v>
      </c>
      <c r="V2305" s="299" t="s">
        <v>832</v>
      </c>
      <c r="W2305" s="299" t="s">
        <v>832</v>
      </c>
      <c r="X2305" s="299" t="s">
        <v>832</v>
      </c>
      <c r="Y2305" s="257"/>
    </row>
    <row r="2306" spans="1:25" ht="12.75" customHeight="1" x14ac:dyDescent="0.2">
      <c r="A2306" s="229" t="s">
        <v>705</v>
      </c>
      <c r="B2306" s="247"/>
      <c r="C2306" s="280">
        <v>2293</v>
      </c>
      <c r="D2306" s="249" t="s">
        <v>5386</v>
      </c>
      <c r="E2306" s="249" t="s">
        <v>5387</v>
      </c>
      <c r="F2306" s="249" t="s">
        <v>2512</v>
      </c>
      <c r="G2306" s="297" t="s">
        <v>707</v>
      </c>
      <c r="H2306" s="250">
        <v>0</v>
      </c>
      <c r="I2306" s="250"/>
      <c r="J2306" s="250">
        <v>0</v>
      </c>
      <c r="K2306" s="250"/>
      <c r="L2306" s="250">
        <v>0</v>
      </c>
      <c r="M2306" s="251" t="str">
        <f t="shared" si="105"/>
        <v>NA</v>
      </c>
      <c r="N2306" s="251" t="str">
        <f t="shared" si="106"/>
        <v>NA</v>
      </c>
      <c r="O2306" s="250">
        <v>0</v>
      </c>
      <c r="P2306" s="251" t="str">
        <f t="shared" si="107"/>
        <v>NA</v>
      </c>
      <c r="Q2306" s="298" t="s">
        <v>848</v>
      </c>
      <c r="R2306" s="299" t="s">
        <v>849</v>
      </c>
      <c r="S2306" s="258" t="s">
        <v>925</v>
      </c>
      <c r="T2306" s="299" t="s">
        <v>809</v>
      </c>
      <c r="U2306" s="299" t="s">
        <v>832</v>
      </c>
      <c r="V2306" s="285">
        <v>948</v>
      </c>
      <c r="W2306" s="286" t="s">
        <v>824</v>
      </c>
      <c r="X2306" s="286" t="s">
        <v>824</v>
      </c>
      <c r="Y2306" s="257"/>
    </row>
    <row r="2307" spans="1:25" ht="12.75" customHeight="1" x14ac:dyDescent="0.2">
      <c r="A2307" s="229" t="s">
        <v>705</v>
      </c>
      <c r="B2307" s="247"/>
      <c r="C2307" s="280">
        <v>2294</v>
      </c>
      <c r="D2307" s="249" t="s">
        <v>5388</v>
      </c>
      <c r="E2307" s="249" t="s">
        <v>5389</v>
      </c>
      <c r="F2307" s="249" t="s">
        <v>2512</v>
      </c>
      <c r="G2307" s="297" t="s">
        <v>707</v>
      </c>
      <c r="H2307" s="250">
        <v>0</v>
      </c>
      <c r="I2307" s="250"/>
      <c r="J2307" s="250">
        <v>0</v>
      </c>
      <c r="K2307" s="250"/>
      <c r="L2307" s="250">
        <v>0</v>
      </c>
      <c r="M2307" s="251" t="str">
        <f t="shared" si="105"/>
        <v>NA</v>
      </c>
      <c r="N2307" s="251" t="str">
        <f t="shared" si="106"/>
        <v>NA</v>
      </c>
      <c r="O2307" s="250">
        <v>0</v>
      </c>
      <c r="P2307" s="251" t="str">
        <f t="shared" si="107"/>
        <v>NA</v>
      </c>
      <c r="Q2307" s="298" t="s">
        <v>848</v>
      </c>
      <c r="R2307" s="299" t="s">
        <v>849</v>
      </c>
      <c r="S2307" s="299" t="s">
        <v>832</v>
      </c>
      <c r="T2307" s="299" t="s">
        <v>832</v>
      </c>
      <c r="U2307" s="299" t="s">
        <v>832</v>
      </c>
      <c r="V2307" s="299" t="s">
        <v>832</v>
      </c>
      <c r="W2307" s="299" t="s">
        <v>832</v>
      </c>
      <c r="X2307" s="299" t="s">
        <v>832</v>
      </c>
      <c r="Y2307" s="257"/>
    </row>
    <row r="2308" spans="1:25" ht="12.75" customHeight="1" x14ac:dyDescent="0.2">
      <c r="A2308" s="229" t="s">
        <v>705</v>
      </c>
      <c r="B2308" s="247"/>
      <c r="C2308" s="280">
        <v>2295</v>
      </c>
      <c r="D2308" s="249" t="s">
        <v>5390</v>
      </c>
      <c r="E2308" s="249" t="s">
        <v>5391</v>
      </c>
      <c r="F2308" s="249" t="s">
        <v>852</v>
      </c>
      <c r="G2308" s="297" t="s">
        <v>707</v>
      </c>
      <c r="H2308" s="250">
        <v>0</v>
      </c>
      <c r="I2308" s="250"/>
      <c r="J2308" s="250">
        <v>0</v>
      </c>
      <c r="K2308" s="250"/>
      <c r="L2308" s="250">
        <v>0</v>
      </c>
      <c r="M2308" s="251" t="str">
        <f t="shared" si="105"/>
        <v>NA</v>
      </c>
      <c r="N2308" s="251" t="str">
        <f t="shared" si="106"/>
        <v>NA</v>
      </c>
      <c r="O2308" s="250">
        <v>0</v>
      </c>
      <c r="P2308" s="251" t="str">
        <f t="shared" si="107"/>
        <v>NA</v>
      </c>
      <c r="Q2308" s="298" t="s">
        <v>848</v>
      </c>
      <c r="R2308" s="299" t="s">
        <v>849</v>
      </c>
      <c r="S2308" s="299" t="s">
        <v>832</v>
      </c>
      <c r="T2308" s="299" t="s">
        <v>832</v>
      </c>
      <c r="U2308" s="299" t="s">
        <v>832</v>
      </c>
      <c r="V2308" s="299" t="s">
        <v>832</v>
      </c>
      <c r="W2308" s="299" t="s">
        <v>832</v>
      </c>
      <c r="X2308" s="299" t="s">
        <v>832</v>
      </c>
      <c r="Y2308" s="257"/>
    </row>
    <row r="2309" spans="1:25" ht="12.75" customHeight="1" x14ac:dyDescent="0.2">
      <c r="A2309" s="229" t="s">
        <v>705</v>
      </c>
      <c r="B2309" s="247"/>
      <c r="C2309" s="280">
        <v>2296</v>
      </c>
      <c r="D2309" s="249" t="s">
        <v>5392</v>
      </c>
      <c r="E2309" s="249" t="s">
        <v>5393</v>
      </c>
      <c r="F2309" s="249" t="s">
        <v>852</v>
      </c>
      <c r="G2309" s="297" t="s">
        <v>707</v>
      </c>
      <c r="H2309" s="250">
        <v>0</v>
      </c>
      <c r="I2309" s="250"/>
      <c r="J2309" s="250">
        <v>0</v>
      </c>
      <c r="K2309" s="250"/>
      <c r="L2309" s="250">
        <v>0</v>
      </c>
      <c r="M2309" s="251" t="str">
        <f t="shared" si="105"/>
        <v>NA</v>
      </c>
      <c r="N2309" s="251" t="str">
        <f t="shared" si="106"/>
        <v>NA</v>
      </c>
      <c r="O2309" s="250">
        <v>0</v>
      </c>
      <c r="P2309" s="251" t="str">
        <f t="shared" si="107"/>
        <v>NA</v>
      </c>
      <c r="Q2309" s="298" t="s">
        <v>848</v>
      </c>
      <c r="R2309" s="299" t="s">
        <v>849</v>
      </c>
      <c r="S2309" s="258" t="s">
        <v>806</v>
      </c>
      <c r="T2309" s="299" t="s">
        <v>809</v>
      </c>
      <c r="U2309" s="299" t="s">
        <v>832</v>
      </c>
      <c r="V2309" s="299" t="s">
        <v>832</v>
      </c>
      <c r="W2309" s="299" t="s">
        <v>832</v>
      </c>
      <c r="X2309" s="299" t="s">
        <v>832</v>
      </c>
      <c r="Y2309" s="257"/>
    </row>
    <row r="2310" spans="1:25" ht="12.75" customHeight="1" x14ac:dyDescent="0.2">
      <c r="A2310" s="229" t="s">
        <v>705</v>
      </c>
      <c r="B2310" s="247"/>
      <c r="C2310" s="280">
        <v>2297</v>
      </c>
      <c r="D2310" s="249" t="s">
        <v>5394</v>
      </c>
      <c r="E2310" s="249" t="s">
        <v>5393</v>
      </c>
      <c r="F2310" s="249" t="s">
        <v>1064</v>
      </c>
      <c r="G2310" s="281" t="s">
        <v>813</v>
      </c>
      <c r="H2310" s="250">
        <v>203087.95000000004</v>
      </c>
      <c r="I2310" s="250"/>
      <c r="J2310" s="250">
        <v>195546.68299999999</v>
      </c>
      <c r="K2310" s="250"/>
      <c r="L2310" s="250">
        <v>212413.00999999995</v>
      </c>
      <c r="M2310" s="251">
        <f t="shared" si="105"/>
        <v>3.7133010599595145E-2</v>
      </c>
      <c r="N2310" s="251">
        <f t="shared" si="106"/>
        <v>8.6252176417638146E-2</v>
      </c>
      <c r="O2310" s="250">
        <v>224937.81000000003</v>
      </c>
      <c r="P2310" s="251">
        <f t="shared" si="107"/>
        <v>5.8964373227421797E-2</v>
      </c>
      <c r="Q2310" s="251" t="s">
        <v>805</v>
      </c>
      <c r="R2310" s="258"/>
      <c r="S2310" s="258" t="s">
        <v>806</v>
      </c>
      <c r="T2310" s="258" t="s">
        <v>807</v>
      </c>
      <c r="U2310" s="282" t="s">
        <v>823</v>
      </c>
      <c r="V2310" s="285">
        <v>824</v>
      </c>
      <c r="W2310" s="286" t="s">
        <v>815</v>
      </c>
      <c r="X2310" s="286" t="s">
        <v>816</v>
      </c>
      <c r="Y2310" s="257"/>
    </row>
    <row r="2311" spans="1:25" ht="12.75" customHeight="1" x14ac:dyDescent="0.2">
      <c r="A2311" s="229" t="s">
        <v>705</v>
      </c>
      <c r="B2311" s="247"/>
      <c r="C2311" s="280">
        <v>2298</v>
      </c>
      <c r="D2311" s="249" t="s">
        <v>5395</v>
      </c>
      <c r="E2311" s="249" t="s">
        <v>5396</v>
      </c>
      <c r="F2311" s="249" t="s">
        <v>1106</v>
      </c>
      <c r="G2311" s="281" t="s">
        <v>813</v>
      </c>
      <c r="H2311" s="250">
        <v>38394.42</v>
      </c>
      <c r="I2311" s="250"/>
      <c r="J2311" s="250">
        <v>27408.193599999999</v>
      </c>
      <c r="K2311" s="250"/>
      <c r="L2311" s="250">
        <v>28005.599999999999</v>
      </c>
      <c r="M2311" s="251">
        <f t="shared" si="105"/>
        <v>0.28614122573019724</v>
      </c>
      <c r="N2311" s="251">
        <f t="shared" si="106"/>
        <v>2.179663529522062E-2</v>
      </c>
      <c r="O2311" s="250">
        <v>29469.020000000004</v>
      </c>
      <c r="P2311" s="251">
        <f t="shared" si="107"/>
        <v>5.2254549090182165E-2</v>
      </c>
      <c r="Q2311" s="251" t="s">
        <v>805</v>
      </c>
      <c r="R2311" s="258"/>
      <c r="S2311" s="258" t="s">
        <v>806</v>
      </c>
      <c r="T2311" s="258" t="s">
        <v>807</v>
      </c>
      <c r="U2311" s="282" t="s">
        <v>814</v>
      </c>
      <c r="V2311" s="285">
        <v>88</v>
      </c>
      <c r="W2311" s="286" t="s">
        <v>816</v>
      </c>
      <c r="X2311" s="286" t="s">
        <v>824</v>
      </c>
      <c r="Y2311" s="257"/>
    </row>
    <row r="2312" spans="1:25" ht="12.75" customHeight="1" x14ac:dyDescent="0.2">
      <c r="A2312" s="229" t="s">
        <v>705</v>
      </c>
      <c r="B2312" s="247"/>
      <c r="C2312" s="280">
        <v>2299</v>
      </c>
      <c r="D2312" s="249" t="s">
        <v>5397</v>
      </c>
      <c r="E2312" s="249" t="s">
        <v>5398</v>
      </c>
      <c r="F2312" s="249" t="s">
        <v>858</v>
      </c>
      <c r="G2312" s="281" t="s">
        <v>813</v>
      </c>
      <c r="H2312" s="250">
        <v>171697.81</v>
      </c>
      <c r="I2312" s="250"/>
      <c r="J2312" s="250">
        <v>164476.86690000002</v>
      </c>
      <c r="K2312" s="250"/>
      <c r="L2312" s="250">
        <v>44491.479999999996</v>
      </c>
      <c r="M2312" s="251">
        <f t="shared" si="105"/>
        <v>4.2056116499097893E-2</v>
      </c>
      <c r="N2312" s="251">
        <f t="shared" si="106"/>
        <v>0.72949703603577098</v>
      </c>
      <c r="O2312" s="250">
        <v>47734.16</v>
      </c>
      <c r="P2312" s="251">
        <f t="shared" si="107"/>
        <v>7.2883167743577143E-2</v>
      </c>
      <c r="Q2312" s="251" t="s">
        <v>805</v>
      </c>
      <c r="R2312" s="258"/>
      <c r="S2312" s="258" t="s">
        <v>806</v>
      </c>
      <c r="T2312" s="258" t="s">
        <v>807</v>
      </c>
      <c r="U2312" s="282" t="s">
        <v>823</v>
      </c>
      <c r="V2312" s="285">
        <v>824</v>
      </c>
      <c r="W2312" s="286" t="s">
        <v>815</v>
      </c>
      <c r="X2312" s="286" t="s">
        <v>816</v>
      </c>
      <c r="Y2312" s="257"/>
    </row>
    <row r="2313" spans="1:25" ht="12.75" customHeight="1" x14ac:dyDescent="0.2">
      <c r="A2313" s="229" t="s">
        <v>705</v>
      </c>
      <c r="B2313" s="247"/>
      <c r="C2313" s="280">
        <v>2300</v>
      </c>
      <c r="D2313" s="249" t="s">
        <v>5399</v>
      </c>
      <c r="E2313" s="249" t="s">
        <v>5400</v>
      </c>
      <c r="F2313" s="249" t="s">
        <v>1106</v>
      </c>
      <c r="G2313" s="281" t="s">
        <v>813</v>
      </c>
      <c r="H2313" s="250">
        <v>232155.16999999998</v>
      </c>
      <c r="I2313" s="250"/>
      <c r="J2313" s="250">
        <v>210087.4706</v>
      </c>
      <c r="K2313" s="250"/>
      <c r="L2313" s="250">
        <v>179249.96</v>
      </c>
      <c r="M2313" s="251">
        <f t="shared" si="105"/>
        <v>9.5055817193302153E-2</v>
      </c>
      <c r="N2313" s="251">
        <f t="shared" si="106"/>
        <v>0.14678414905910153</v>
      </c>
      <c r="O2313" s="250">
        <v>189236.91</v>
      </c>
      <c r="P2313" s="251">
        <f t="shared" si="107"/>
        <v>5.5715214664483113E-2</v>
      </c>
      <c r="Q2313" s="251" t="s">
        <v>805</v>
      </c>
      <c r="R2313" s="258"/>
      <c r="S2313" s="258" t="s">
        <v>806</v>
      </c>
      <c r="T2313" s="258" t="s">
        <v>807</v>
      </c>
      <c r="U2313" s="282" t="s">
        <v>823</v>
      </c>
      <c r="V2313" s="285">
        <v>824</v>
      </c>
      <c r="W2313" s="286" t="s">
        <v>816</v>
      </c>
      <c r="X2313" s="286" t="s">
        <v>824</v>
      </c>
      <c r="Y2313" s="257"/>
    </row>
    <row r="2314" spans="1:25" ht="12.75" customHeight="1" x14ac:dyDescent="0.2">
      <c r="A2314" s="229" t="s">
        <v>705</v>
      </c>
      <c r="B2314" s="247"/>
      <c r="C2314" s="280">
        <v>2301</v>
      </c>
      <c r="D2314" s="249" t="s">
        <v>5401</v>
      </c>
      <c r="E2314" s="249" t="s">
        <v>5400</v>
      </c>
      <c r="F2314" s="249" t="s">
        <v>847</v>
      </c>
      <c r="G2314" s="297" t="s">
        <v>707</v>
      </c>
      <c r="H2314" s="250">
        <v>0</v>
      </c>
      <c r="I2314" s="250"/>
      <c r="J2314" s="250">
        <v>0</v>
      </c>
      <c r="K2314" s="250"/>
      <c r="L2314" s="250">
        <v>0</v>
      </c>
      <c r="M2314" s="251" t="str">
        <f t="shared" si="105"/>
        <v>NA</v>
      </c>
      <c r="N2314" s="251" t="str">
        <f t="shared" si="106"/>
        <v>NA</v>
      </c>
      <c r="O2314" s="250">
        <v>0</v>
      </c>
      <c r="P2314" s="251" t="str">
        <f t="shared" si="107"/>
        <v>NA</v>
      </c>
      <c r="Q2314" s="298" t="s">
        <v>848</v>
      </c>
      <c r="R2314" s="299" t="s">
        <v>849</v>
      </c>
      <c r="S2314" s="258" t="s">
        <v>806</v>
      </c>
      <c r="T2314" s="299" t="s">
        <v>809</v>
      </c>
      <c r="U2314" s="299" t="s">
        <v>832</v>
      </c>
      <c r="V2314" s="299" t="s">
        <v>832</v>
      </c>
      <c r="W2314" s="299" t="s">
        <v>832</v>
      </c>
      <c r="X2314" s="299" t="s">
        <v>832</v>
      </c>
      <c r="Y2314" s="257"/>
    </row>
    <row r="2315" spans="1:25" ht="12.75" customHeight="1" x14ac:dyDescent="0.2">
      <c r="A2315" s="229" t="s">
        <v>705</v>
      </c>
      <c r="B2315" s="247"/>
      <c r="C2315" s="280">
        <v>2302</v>
      </c>
      <c r="D2315" s="249" t="s">
        <v>5402</v>
      </c>
      <c r="E2315" s="249" t="s">
        <v>5403</v>
      </c>
      <c r="F2315" s="249" t="s">
        <v>907</v>
      </c>
      <c r="G2315" s="281" t="s">
        <v>813</v>
      </c>
      <c r="H2315" s="250">
        <v>120773.54</v>
      </c>
      <c r="I2315" s="250"/>
      <c r="J2315" s="250">
        <v>115694.27690000001</v>
      </c>
      <c r="K2315" s="250"/>
      <c r="L2315" s="250">
        <v>120774.42</v>
      </c>
      <c r="M2315" s="251">
        <f t="shared" si="105"/>
        <v>4.2056091922121203E-2</v>
      </c>
      <c r="N2315" s="251">
        <f t="shared" si="106"/>
        <v>4.3910063973095166E-2</v>
      </c>
      <c r="O2315" s="250">
        <v>126826.50000000001</v>
      </c>
      <c r="P2315" s="251">
        <f t="shared" si="107"/>
        <v>5.0110611170809317E-2</v>
      </c>
      <c r="Q2315" s="251" t="s">
        <v>805</v>
      </c>
      <c r="R2315" s="258"/>
      <c r="S2315" s="258" t="s">
        <v>806</v>
      </c>
      <c r="T2315" s="299" t="s">
        <v>809</v>
      </c>
      <c r="U2315" s="282" t="s">
        <v>814</v>
      </c>
      <c r="V2315" s="285">
        <v>620</v>
      </c>
      <c r="W2315" s="286" t="s">
        <v>815</v>
      </c>
      <c r="X2315" s="286" t="s">
        <v>816</v>
      </c>
      <c r="Y2315" s="257"/>
    </row>
    <row r="2316" spans="1:25" ht="12.75" customHeight="1" x14ac:dyDescent="0.2">
      <c r="A2316" s="229" t="s">
        <v>705</v>
      </c>
      <c r="B2316" s="247"/>
      <c r="C2316" s="280">
        <v>2303</v>
      </c>
      <c r="D2316" s="249" t="s">
        <v>5404</v>
      </c>
      <c r="E2316" s="249" t="s">
        <v>5405</v>
      </c>
      <c r="F2316" s="249" t="s">
        <v>819</v>
      </c>
      <c r="G2316" s="281" t="s">
        <v>813</v>
      </c>
      <c r="H2316" s="250">
        <v>373769.72</v>
      </c>
      <c r="I2316" s="250"/>
      <c r="J2316" s="250">
        <v>358050.44829999993</v>
      </c>
      <c r="K2316" s="250"/>
      <c r="L2316" s="250">
        <v>373781.07</v>
      </c>
      <c r="M2316" s="251">
        <f t="shared" si="105"/>
        <v>4.2056033056931529E-2</v>
      </c>
      <c r="N2316" s="251">
        <f t="shared" si="106"/>
        <v>4.3934093015908893E-2</v>
      </c>
      <c r="O2316" s="250">
        <v>377799.79000000004</v>
      </c>
      <c r="P2316" s="251">
        <f t="shared" si="107"/>
        <v>1.0751534313923469E-2</v>
      </c>
      <c r="Q2316" s="251" t="s">
        <v>805</v>
      </c>
      <c r="R2316" s="258"/>
      <c r="S2316" s="258" t="s">
        <v>806</v>
      </c>
      <c r="T2316" s="299" t="s">
        <v>809</v>
      </c>
      <c r="U2316" s="282" t="s">
        <v>823</v>
      </c>
      <c r="V2316" s="285">
        <v>824</v>
      </c>
      <c r="W2316" s="286" t="s">
        <v>815</v>
      </c>
      <c r="X2316" s="286" t="s">
        <v>816</v>
      </c>
      <c r="Y2316" s="257"/>
    </row>
    <row r="2317" spans="1:25" ht="12.75" customHeight="1" x14ac:dyDescent="0.2">
      <c r="A2317" s="229" t="s">
        <v>705</v>
      </c>
      <c r="B2317" s="247"/>
      <c r="C2317" s="318">
        <v>2304</v>
      </c>
      <c r="D2317" s="319" t="s">
        <v>988</v>
      </c>
      <c r="E2317" s="319" t="s">
        <v>988</v>
      </c>
      <c r="F2317" s="319"/>
      <c r="G2317" s="320" t="s">
        <v>707</v>
      </c>
      <c r="H2317" s="321">
        <v>0</v>
      </c>
      <c r="I2317" s="321"/>
      <c r="J2317" s="321">
        <v>0</v>
      </c>
      <c r="K2317" s="321"/>
      <c r="L2317" s="321">
        <v>0</v>
      </c>
      <c r="M2317" s="322" t="str">
        <f t="shared" si="105"/>
        <v>NA</v>
      </c>
      <c r="N2317" s="322" t="str">
        <f t="shared" si="106"/>
        <v>NA</v>
      </c>
      <c r="O2317" s="321">
        <v>0</v>
      </c>
      <c r="P2317" s="322" t="str">
        <f t="shared" si="107"/>
        <v>NA</v>
      </c>
      <c r="Q2317" s="322" t="s">
        <v>707</v>
      </c>
      <c r="R2317" s="323" t="s">
        <v>989</v>
      </c>
      <c r="S2317" s="323" t="s">
        <v>809</v>
      </c>
      <c r="T2317" s="323" t="s">
        <v>809</v>
      </c>
      <c r="U2317" s="323" t="s">
        <v>989</v>
      </c>
      <c r="V2317" s="323" t="s">
        <v>989</v>
      </c>
      <c r="W2317" s="323" t="s">
        <v>989</v>
      </c>
      <c r="X2317" s="323" t="s">
        <v>989</v>
      </c>
      <c r="Y2317" s="257"/>
    </row>
    <row r="2318" spans="1:25" ht="12.75" customHeight="1" x14ac:dyDescent="0.2">
      <c r="A2318" s="229" t="s">
        <v>705</v>
      </c>
      <c r="B2318" s="247"/>
      <c r="C2318" s="280">
        <v>2305</v>
      </c>
      <c r="D2318" s="249" t="s">
        <v>5406</v>
      </c>
      <c r="E2318" s="249" t="s">
        <v>5407</v>
      </c>
      <c r="F2318" s="249" t="s">
        <v>858</v>
      </c>
      <c r="G2318" s="281" t="s">
        <v>813</v>
      </c>
      <c r="H2318" s="250">
        <v>88881.01</v>
      </c>
      <c r="I2318" s="250"/>
      <c r="J2318" s="250">
        <v>85143.014599999995</v>
      </c>
      <c r="K2318" s="250"/>
      <c r="L2318" s="250">
        <v>88881.87</v>
      </c>
      <c r="M2318" s="251">
        <f t="shared" ref="M2318:M2381" si="108">IF(H2318&gt;0,ABS((J2318-H2318)/H2318),"NA")</f>
        <v>4.2056176004300581E-2</v>
      </c>
      <c r="N2318" s="251">
        <f t="shared" ref="N2318:N2381" si="109">IF(J2318&gt;0,ABS((L2318-J2318)/J2318),"NA")</f>
        <v>4.3912649999122776E-2</v>
      </c>
      <c r="O2318" s="250">
        <v>92952.319999999992</v>
      </c>
      <c r="P2318" s="251">
        <f t="shared" ref="P2318:P2381" si="110">IF(L2318&gt;0,ABS((O2318-L2318)/L2318),"NA")</f>
        <v>4.5796178680759046E-2</v>
      </c>
      <c r="Q2318" s="251" t="s">
        <v>805</v>
      </c>
      <c r="R2318" s="258"/>
      <c r="S2318" s="258" t="s">
        <v>806</v>
      </c>
      <c r="T2318" s="299" t="s">
        <v>809</v>
      </c>
      <c r="U2318" s="282" t="s">
        <v>814</v>
      </c>
      <c r="V2318" s="285">
        <v>229</v>
      </c>
      <c r="W2318" s="286" t="s">
        <v>815</v>
      </c>
      <c r="X2318" s="286" t="s">
        <v>816</v>
      </c>
      <c r="Y2318" s="257"/>
    </row>
    <row r="2319" spans="1:25" ht="12.75" customHeight="1" x14ac:dyDescent="0.2">
      <c r="A2319" s="229" t="s">
        <v>705</v>
      </c>
      <c r="B2319" s="247"/>
      <c r="C2319" s="280">
        <v>2306</v>
      </c>
      <c r="D2319" s="249" t="s">
        <v>5408</v>
      </c>
      <c r="E2319" s="249" t="s">
        <v>5409</v>
      </c>
      <c r="F2319" s="249" t="s">
        <v>877</v>
      </c>
      <c r="G2319" s="281" t="s">
        <v>813</v>
      </c>
      <c r="H2319" s="250">
        <v>189135.8</v>
      </c>
      <c r="I2319" s="250"/>
      <c r="J2319" s="250">
        <v>181181.4921</v>
      </c>
      <c r="K2319" s="250"/>
      <c r="L2319" s="250">
        <v>189135.98</v>
      </c>
      <c r="M2319" s="251">
        <f t="shared" si="108"/>
        <v>4.2056067122141792E-2</v>
      </c>
      <c r="N2319" s="251">
        <f t="shared" si="109"/>
        <v>4.3903424173202331E-2</v>
      </c>
      <c r="O2319" s="250">
        <v>198303.14999999997</v>
      </c>
      <c r="P2319" s="251">
        <f t="shared" si="110"/>
        <v>4.8468673173660319E-2</v>
      </c>
      <c r="Q2319" s="251" t="s">
        <v>805</v>
      </c>
      <c r="R2319" s="258"/>
      <c r="S2319" s="258" t="s">
        <v>806</v>
      </c>
      <c r="T2319" s="258" t="s">
        <v>807</v>
      </c>
      <c r="U2319" s="282" t="s">
        <v>823</v>
      </c>
      <c r="V2319" s="285">
        <v>824</v>
      </c>
      <c r="W2319" s="286" t="s">
        <v>874</v>
      </c>
      <c r="X2319" s="286" t="s">
        <v>816</v>
      </c>
      <c r="Y2319" s="257"/>
    </row>
    <row r="2320" spans="1:25" ht="12.75" customHeight="1" x14ac:dyDescent="0.2">
      <c r="A2320" s="229" t="s">
        <v>705</v>
      </c>
      <c r="B2320" s="247"/>
      <c r="C2320" s="280">
        <v>2307</v>
      </c>
      <c r="D2320" s="249" t="s">
        <v>5410</v>
      </c>
      <c r="E2320" s="249" t="s">
        <v>5411</v>
      </c>
      <c r="F2320" s="249" t="s">
        <v>858</v>
      </c>
      <c r="G2320" s="281" t="s">
        <v>813</v>
      </c>
      <c r="H2320" s="250">
        <v>293368.31000000006</v>
      </c>
      <c r="I2320" s="250"/>
      <c r="J2320" s="250">
        <v>251279.63369999998</v>
      </c>
      <c r="K2320" s="250"/>
      <c r="L2320" s="250">
        <v>134451.5</v>
      </c>
      <c r="M2320" s="251">
        <f t="shared" si="108"/>
        <v>0.14346701693853733</v>
      </c>
      <c r="N2320" s="251">
        <f t="shared" si="109"/>
        <v>0.46493276028681185</v>
      </c>
      <c r="O2320" s="250">
        <v>136574.83999999997</v>
      </c>
      <c r="P2320" s="251">
        <f t="shared" si="110"/>
        <v>1.5792609230837643E-2</v>
      </c>
      <c r="Q2320" s="251" t="s">
        <v>805</v>
      </c>
      <c r="R2320" s="258"/>
      <c r="S2320" s="258" t="s">
        <v>806</v>
      </c>
      <c r="T2320" s="258" t="s">
        <v>807</v>
      </c>
      <c r="U2320" s="282" t="s">
        <v>823</v>
      </c>
      <c r="V2320" s="285">
        <v>819</v>
      </c>
      <c r="W2320" s="286" t="s">
        <v>816</v>
      </c>
      <c r="X2320" s="286" t="s">
        <v>824</v>
      </c>
      <c r="Y2320" s="257"/>
    </row>
    <row r="2321" spans="1:25" ht="12.75" customHeight="1" x14ac:dyDescent="0.2">
      <c r="A2321" s="229" t="s">
        <v>705</v>
      </c>
      <c r="B2321" s="247"/>
      <c r="C2321" s="280">
        <v>2308</v>
      </c>
      <c r="D2321" s="249" t="s">
        <v>5412</v>
      </c>
      <c r="E2321" s="249" t="s">
        <v>5411</v>
      </c>
      <c r="F2321" s="249" t="s">
        <v>861</v>
      </c>
      <c r="G2321" s="297" t="s">
        <v>707</v>
      </c>
      <c r="H2321" s="250">
        <v>0</v>
      </c>
      <c r="I2321" s="250"/>
      <c r="J2321" s="250">
        <v>0</v>
      </c>
      <c r="K2321" s="250"/>
      <c r="L2321" s="250">
        <v>0</v>
      </c>
      <c r="M2321" s="251" t="str">
        <f t="shared" si="108"/>
        <v>NA</v>
      </c>
      <c r="N2321" s="251" t="str">
        <f t="shared" si="109"/>
        <v>NA</v>
      </c>
      <c r="O2321" s="250">
        <v>0</v>
      </c>
      <c r="P2321" s="251" t="str">
        <f t="shared" si="110"/>
        <v>NA</v>
      </c>
      <c r="Q2321" s="298" t="s">
        <v>848</v>
      </c>
      <c r="R2321" s="299" t="s">
        <v>849</v>
      </c>
      <c r="S2321" s="299" t="s">
        <v>832</v>
      </c>
      <c r="T2321" s="299" t="s">
        <v>832</v>
      </c>
      <c r="U2321" s="299" t="s">
        <v>832</v>
      </c>
      <c r="V2321" s="299" t="s">
        <v>832</v>
      </c>
      <c r="W2321" s="299" t="s">
        <v>832</v>
      </c>
      <c r="X2321" s="299" t="s">
        <v>832</v>
      </c>
      <c r="Y2321" s="257"/>
    </row>
    <row r="2322" spans="1:25" ht="12.75" customHeight="1" x14ac:dyDescent="0.2">
      <c r="A2322" s="229" t="s">
        <v>705</v>
      </c>
      <c r="B2322" s="247"/>
      <c r="C2322" s="280">
        <v>2309</v>
      </c>
      <c r="D2322" s="249" t="s">
        <v>5413</v>
      </c>
      <c r="E2322" s="249" t="s">
        <v>5414</v>
      </c>
      <c r="F2322" s="249" t="s">
        <v>861</v>
      </c>
      <c r="G2322" s="297" t="s">
        <v>707</v>
      </c>
      <c r="H2322" s="250">
        <v>0</v>
      </c>
      <c r="I2322" s="250"/>
      <c r="J2322" s="250">
        <v>0</v>
      </c>
      <c r="K2322" s="250"/>
      <c r="L2322" s="250">
        <v>0</v>
      </c>
      <c r="M2322" s="251" t="str">
        <f t="shared" si="108"/>
        <v>NA</v>
      </c>
      <c r="N2322" s="251" t="str">
        <f t="shared" si="109"/>
        <v>NA</v>
      </c>
      <c r="O2322" s="250">
        <v>0</v>
      </c>
      <c r="P2322" s="251" t="str">
        <f t="shared" si="110"/>
        <v>NA</v>
      </c>
      <c r="Q2322" s="298" t="s">
        <v>848</v>
      </c>
      <c r="R2322" s="299" t="s">
        <v>849</v>
      </c>
      <c r="S2322" s="299" t="s">
        <v>832</v>
      </c>
      <c r="T2322" s="299" t="s">
        <v>832</v>
      </c>
      <c r="U2322" s="299" t="s">
        <v>832</v>
      </c>
      <c r="V2322" s="299" t="s">
        <v>832</v>
      </c>
      <c r="W2322" s="299" t="s">
        <v>832</v>
      </c>
      <c r="X2322" s="299" t="s">
        <v>832</v>
      </c>
      <c r="Y2322" s="257"/>
    </row>
    <row r="2323" spans="1:25" ht="12.75" customHeight="1" x14ac:dyDescent="0.2">
      <c r="A2323" s="229" t="s">
        <v>705</v>
      </c>
      <c r="B2323" s="247"/>
      <c r="C2323" s="280">
        <v>2310</v>
      </c>
      <c r="D2323" s="249" t="s">
        <v>5415</v>
      </c>
      <c r="E2323" s="249" t="s">
        <v>5416</v>
      </c>
      <c r="F2323" s="249" t="s">
        <v>1106</v>
      </c>
      <c r="G2323" s="281" t="s">
        <v>813</v>
      </c>
      <c r="H2323" s="250">
        <v>228815.8</v>
      </c>
      <c r="I2323" s="250"/>
      <c r="J2323" s="250">
        <v>219192.70909999998</v>
      </c>
      <c r="K2323" s="250"/>
      <c r="L2323" s="250">
        <v>229326.8</v>
      </c>
      <c r="M2323" s="251">
        <f t="shared" si="108"/>
        <v>4.2056059502884026E-2</v>
      </c>
      <c r="N2323" s="251">
        <f t="shared" si="109"/>
        <v>4.6233704312567445E-2</v>
      </c>
      <c r="O2323" s="250">
        <v>246139.98</v>
      </c>
      <c r="P2323" s="251">
        <f t="shared" si="110"/>
        <v>7.3315373519361987E-2</v>
      </c>
      <c r="Q2323" s="251" t="s">
        <v>805</v>
      </c>
      <c r="R2323" s="258"/>
      <c r="S2323" s="258" t="s">
        <v>806</v>
      </c>
      <c r="T2323" s="258" t="s">
        <v>807</v>
      </c>
      <c r="U2323" s="282" t="s">
        <v>814</v>
      </c>
      <c r="V2323" s="283" t="s">
        <v>809</v>
      </c>
      <c r="W2323" s="284" t="s">
        <v>809</v>
      </c>
      <c r="X2323" s="284" t="s">
        <v>809</v>
      </c>
      <c r="Y2323" s="257"/>
    </row>
    <row r="2324" spans="1:25" ht="12.75" customHeight="1" x14ac:dyDescent="0.2">
      <c r="A2324" s="229" t="s">
        <v>705</v>
      </c>
      <c r="B2324" s="247"/>
      <c r="C2324" s="280">
        <v>2311</v>
      </c>
      <c r="D2324" s="249" t="s">
        <v>5417</v>
      </c>
      <c r="E2324" s="249" t="s">
        <v>5418</v>
      </c>
      <c r="F2324" s="249" t="s">
        <v>1067</v>
      </c>
      <c r="G2324" s="281" t="s">
        <v>804</v>
      </c>
      <c r="H2324" s="250">
        <v>51362.899999999994</v>
      </c>
      <c r="I2324" s="250"/>
      <c r="J2324" s="250">
        <v>49202.761100000003</v>
      </c>
      <c r="K2324" s="250"/>
      <c r="L2324" s="250">
        <v>66369.430000000008</v>
      </c>
      <c r="M2324" s="251">
        <f t="shared" si="108"/>
        <v>4.2056404525445235E-2</v>
      </c>
      <c r="N2324" s="251">
        <f t="shared" si="109"/>
        <v>0.34889645451218393</v>
      </c>
      <c r="O2324" s="250">
        <v>76153.069999999992</v>
      </c>
      <c r="P2324" s="251">
        <f t="shared" si="110"/>
        <v>0.14741184307293259</v>
      </c>
      <c r="Q2324" s="251" t="s">
        <v>805</v>
      </c>
      <c r="R2324" s="258"/>
      <c r="S2324" s="258" t="s">
        <v>806</v>
      </c>
      <c r="T2324" s="258" t="s">
        <v>807</v>
      </c>
      <c r="U2324" s="282" t="s">
        <v>808</v>
      </c>
      <c r="V2324" s="283" t="s">
        <v>809</v>
      </c>
      <c r="W2324" s="284" t="s">
        <v>809</v>
      </c>
      <c r="X2324" s="284" t="s">
        <v>809</v>
      </c>
      <c r="Y2324" s="257"/>
    </row>
    <row r="2325" spans="1:25" ht="12.75" customHeight="1" x14ac:dyDescent="0.2">
      <c r="A2325" s="229" t="s">
        <v>705</v>
      </c>
      <c r="B2325" s="247"/>
      <c r="C2325" s="280">
        <v>2312</v>
      </c>
      <c r="D2325" s="249" t="s">
        <v>5419</v>
      </c>
      <c r="E2325" s="249" t="s">
        <v>5420</v>
      </c>
      <c r="F2325" s="249" t="s">
        <v>819</v>
      </c>
      <c r="G2325" s="281" t="s">
        <v>813</v>
      </c>
      <c r="H2325" s="250">
        <v>29503.059999999998</v>
      </c>
      <c r="I2325" s="250"/>
      <c r="J2325" s="250">
        <v>28262.278200000001</v>
      </c>
      <c r="K2325" s="250"/>
      <c r="L2325" s="250">
        <v>29503.65</v>
      </c>
      <c r="M2325" s="251">
        <f t="shared" si="108"/>
        <v>4.2056037577119024E-2</v>
      </c>
      <c r="N2325" s="251">
        <f t="shared" si="109"/>
        <v>4.3923274380619493E-2</v>
      </c>
      <c r="O2325" s="250">
        <v>30356.7</v>
      </c>
      <c r="P2325" s="251">
        <f t="shared" si="110"/>
        <v>2.8913371735361532E-2</v>
      </c>
      <c r="Q2325" s="251" t="s">
        <v>805</v>
      </c>
      <c r="R2325" s="258"/>
      <c r="S2325" s="258" t="s">
        <v>806</v>
      </c>
      <c r="T2325" s="299" t="s">
        <v>809</v>
      </c>
      <c r="U2325" s="282" t="s">
        <v>823</v>
      </c>
      <c r="V2325" s="285">
        <v>819</v>
      </c>
      <c r="W2325" s="286" t="s">
        <v>815</v>
      </c>
      <c r="X2325" s="286" t="s">
        <v>816</v>
      </c>
      <c r="Y2325" s="257"/>
    </row>
    <row r="2326" spans="1:25" ht="12.75" customHeight="1" x14ac:dyDescent="0.2">
      <c r="A2326" s="229" t="s">
        <v>705</v>
      </c>
      <c r="B2326" s="247"/>
      <c r="C2326" s="300">
        <v>2313</v>
      </c>
      <c r="D2326" s="301" t="s">
        <v>5421</v>
      </c>
      <c r="E2326" s="301" t="s">
        <v>5422</v>
      </c>
      <c r="F2326" s="301" t="s">
        <v>931</v>
      </c>
      <c r="G2326" s="302" t="s">
        <v>707</v>
      </c>
      <c r="H2326" s="303">
        <v>0</v>
      </c>
      <c r="I2326" s="303"/>
      <c r="J2326" s="303">
        <v>0</v>
      </c>
      <c r="K2326" s="303"/>
      <c r="L2326" s="303">
        <v>0</v>
      </c>
      <c r="M2326" s="304" t="str">
        <f t="shared" si="108"/>
        <v>NA</v>
      </c>
      <c r="N2326" s="304" t="str">
        <f t="shared" si="109"/>
        <v>NA</v>
      </c>
      <c r="O2326" s="303">
        <v>0</v>
      </c>
      <c r="P2326" s="304" t="str">
        <f t="shared" si="110"/>
        <v>NA</v>
      </c>
      <c r="Q2326" s="304" t="s">
        <v>707</v>
      </c>
      <c r="R2326" s="305" t="s">
        <v>887</v>
      </c>
      <c r="S2326" s="306" t="s">
        <v>832</v>
      </c>
      <c r="T2326" s="306" t="s">
        <v>832</v>
      </c>
      <c r="U2326" s="306" t="s">
        <v>832</v>
      </c>
      <c r="V2326" s="307" t="s">
        <v>809</v>
      </c>
      <c r="W2326" s="308" t="s">
        <v>809</v>
      </c>
      <c r="X2326" s="308" t="s">
        <v>809</v>
      </c>
      <c r="Y2326" s="257"/>
    </row>
    <row r="2327" spans="1:25" ht="12.75" customHeight="1" x14ac:dyDescent="0.2">
      <c r="A2327" s="229" t="s">
        <v>705</v>
      </c>
      <c r="B2327" s="247"/>
      <c r="C2327" s="280">
        <v>2314</v>
      </c>
      <c r="D2327" s="249" t="s">
        <v>5423</v>
      </c>
      <c r="E2327" s="249" t="s">
        <v>5424</v>
      </c>
      <c r="F2327" s="249" t="s">
        <v>819</v>
      </c>
      <c r="G2327" s="281" t="s">
        <v>813</v>
      </c>
      <c r="H2327" s="250">
        <v>35131.300000000003</v>
      </c>
      <c r="I2327" s="250"/>
      <c r="J2327" s="250">
        <v>31437.774700000002</v>
      </c>
      <c r="K2327" s="250"/>
      <c r="L2327" s="250">
        <v>38230.639999999999</v>
      </c>
      <c r="M2327" s="251">
        <f t="shared" si="108"/>
        <v>0.10513488826203417</v>
      </c>
      <c r="N2327" s="251">
        <f t="shared" si="109"/>
        <v>0.21607335012805462</v>
      </c>
      <c r="O2327" s="250">
        <v>41714.230000000003</v>
      </c>
      <c r="P2327" s="251">
        <f t="shared" si="110"/>
        <v>9.1120368374685956E-2</v>
      </c>
      <c r="Q2327" s="251" t="s">
        <v>805</v>
      </c>
      <c r="R2327" s="258"/>
      <c r="S2327" s="258" t="s">
        <v>904</v>
      </c>
      <c r="T2327" s="258" t="s">
        <v>807</v>
      </c>
      <c r="U2327" s="282" t="s">
        <v>814</v>
      </c>
      <c r="V2327" s="285">
        <v>105</v>
      </c>
      <c r="W2327" s="286" t="s">
        <v>824</v>
      </c>
      <c r="X2327" s="286" t="s">
        <v>824</v>
      </c>
      <c r="Y2327" s="257"/>
    </row>
    <row r="2328" spans="1:25" ht="12.75" customHeight="1" x14ac:dyDescent="0.2">
      <c r="A2328" s="229" t="s">
        <v>705</v>
      </c>
      <c r="B2328" s="247"/>
      <c r="C2328" s="280">
        <v>2315</v>
      </c>
      <c r="D2328" s="249" t="s">
        <v>5425</v>
      </c>
      <c r="E2328" s="249" t="s">
        <v>5426</v>
      </c>
      <c r="F2328" s="249" t="s">
        <v>830</v>
      </c>
      <c r="G2328" s="297" t="s">
        <v>707</v>
      </c>
      <c r="H2328" s="250">
        <v>0</v>
      </c>
      <c r="I2328" s="250"/>
      <c r="J2328" s="250">
        <v>0</v>
      </c>
      <c r="K2328" s="250"/>
      <c r="L2328" s="250">
        <v>0</v>
      </c>
      <c r="M2328" s="251" t="str">
        <f t="shared" si="108"/>
        <v>NA</v>
      </c>
      <c r="N2328" s="251" t="str">
        <f t="shared" si="109"/>
        <v>NA</v>
      </c>
      <c r="O2328" s="250">
        <v>0</v>
      </c>
      <c r="P2328" s="251" t="str">
        <f t="shared" si="110"/>
        <v>NA</v>
      </c>
      <c r="Q2328" s="298" t="s">
        <v>848</v>
      </c>
      <c r="R2328" s="299" t="s">
        <v>849</v>
      </c>
      <c r="S2328" s="299" t="s">
        <v>832</v>
      </c>
      <c r="T2328" s="299" t="s">
        <v>832</v>
      </c>
      <c r="U2328" s="299" t="s">
        <v>832</v>
      </c>
      <c r="V2328" s="283" t="s">
        <v>809</v>
      </c>
      <c r="W2328" s="284" t="s">
        <v>809</v>
      </c>
      <c r="X2328" s="284" t="s">
        <v>809</v>
      </c>
      <c r="Y2328" s="257"/>
    </row>
    <row r="2329" spans="1:25" ht="12.75" customHeight="1" x14ac:dyDescent="0.2">
      <c r="A2329" s="229" t="s">
        <v>705</v>
      </c>
      <c r="B2329" s="247"/>
      <c r="C2329" s="280">
        <v>2316</v>
      </c>
      <c r="D2329" s="249" t="s">
        <v>5427</v>
      </c>
      <c r="E2329" s="249" t="s">
        <v>5428</v>
      </c>
      <c r="F2329" s="249" t="s">
        <v>812</v>
      </c>
      <c r="G2329" s="281" t="s">
        <v>813</v>
      </c>
      <c r="H2329" s="250">
        <v>89064.03</v>
      </c>
      <c r="I2329" s="250"/>
      <c r="J2329" s="250">
        <v>85318.319999999992</v>
      </c>
      <c r="K2329" s="250"/>
      <c r="L2329" s="250">
        <v>90853.010000000009</v>
      </c>
      <c r="M2329" s="251">
        <f t="shared" si="108"/>
        <v>4.205637225263674E-2</v>
      </c>
      <c r="N2329" s="251">
        <f t="shared" si="109"/>
        <v>6.4871061689916271E-2</v>
      </c>
      <c r="O2329" s="250">
        <v>95093.16</v>
      </c>
      <c r="P2329" s="251">
        <f t="shared" si="110"/>
        <v>4.6670440528057286E-2</v>
      </c>
      <c r="Q2329" s="251" t="s">
        <v>805</v>
      </c>
      <c r="R2329" s="258"/>
      <c r="S2329" s="258" t="s">
        <v>806</v>
      </c>
      <c r="T2329" s="258" t="s">
        <v>807</v>
      </c>
      <c r="U2329" s="282" t="s">
        <v>823</v>
      </c>
      <c r="V2329" s="285">
        <v>824</v>
      </c>
      <c r="W2329" s="286" t="s">
        <v>815</v>
      </c>
      <c r="X2329" s="286" t="s">
        <v>816</v>
      </c>
      <c r="Y2329" s="257"/>
    </row>
    <row r="2330" spans="1:25" ht="12.75" customHeight="1" x14ac:dyDescent="0.2">
      <c r="A2330" s="229" t="s">
        <v>705</v>
      </c>
      <c r="B2330" s="247"/>
      <c r="C2330" s="280">
        <v>2317</v>
      </c>
      <c r="D2330" s="249" t="s">
        <v>5429</v>
      </c>
      <c r="E2330" s="249" t="s">
        <v>5430</v>
      </c>
      <c r="F2330" s="249" t="s">
        <v>861</v>
      </c>
      <c r="G2330" s="297" t="s">
        <v>707</v>
      </c>
      <c r="H2330" s="250">
        <v>0</v>
      </c>
      <c r="I2330" s="250"/>
      <c r="J2330" s="250">
        <v>0</v>
      </c>
      <c r="K2330" s="250"/>
      <c r="L2330" s="250">
        <v>0</v>
      </c>
      <c r="M2330" s="251" t="str">
        <f t="shared" si="108"/>
        <v>NA</v>
      </c>
      <c r="N2330" s="251" t="str">
        <f t="shared" si="109"/>
        <v>NA</v>
      </c>
      <c r="O2330" s="250">
        <v>0</v>
      </c>
      <c r="P2330" s="251" t="str">
        <f t="shared" si="110"/>
        <v>NA</v>
      </c>
      <c r="Q2330" s="298" t="s">
        <v>848</v>
      </c>
      <c r="R2330" s="299" t="s">
        <v>849</v>
      </c>
      <c r="S2330" s="299" t="s">
        <v>809</v>
      </c>
      <c r="T2330" s="299" t="s">
        <v>809</v>
      </c>
      <c r="U2330" s="299" t="s">
        <v>832</v>
      </c>
      <c r="V2330" s="283" t="s">
        <v>809</v>
      </c>
      <c r="W2330" s="284" t="s">
        <v>809</v>
      </c>
      <c r="X2330" s="284" t="s">
        <v>809</v>
      </c>
      <c r="Y2330" s="257"/>
    </row>
    <row r="2331" spans="1:25" ht="12.75" customHeight="1" x14ac:dyDescent="0.2">
      <c r="A2331" s="229" t="s">
        <v>705</v>
      </c>
      <c r="B2331" s="247"/>
      <c r="C2331" s="280">
        <v>2318</v>
      </c>
      <c r="D2331" s="249" t="s">
        <v>5431</v>
      </c>
      <c r="E2331" s="249" t="s">
        <v>5432</v>
      </c>
      <c r="F2331" s="249" t="s">
        <v>844</v>
      </c>
      <c r="G2331" s="281" t="s">
        <v>813</v>
      </c>
      <c r="H2331" s="250">
        <v>26425.859999999997</v>
      </c>
      <c r="I2331" s="250"/>
      <c r="J2331" s="250">
        <v>20865.572</v>
      </c>
      <c r="K2331" s="250"/>
      <c r="L2331" s="250">
        <v>36227.800000000003</v>
      </c>
      <c r="M2331" s="251">
        <f t="shared" si="108"/>
        <v>0.21041086269283185</v>
      </c>
      <c r="N2331" s="251">
        <f t="shared" si="109"/>
        <v>0.73624763318254605</v>
      </c>
      <c r="O2331" s="250">
        <v>38038.35</v>
      </c>
      <c r="P2331" s="251">
        <f t="shared" si="110"/>
        <v>4.9976813386404792E-2</v>
      </c>
      <c r="Q2331" s="251" t="s">
        <v>805</v>
      </c>
      <c r="R2331" s="258"/>
      <c r="S2331" s="258" t="s">
        <v>806</v>
      </c>
      <c r="T2331" s="258" t="s">
        <v>807</v>
      </c>
      <c r="U2331" s="282" t="s">
        <v>814</v>
      </c>
      <c r="V2331" s="285">
        <v>84</v>
      </c>
      <c r="W2331" s="286" t="s">
        <v>824</v>
      </c>
      <c r="X2331" s="286" t="s">
        <v>824</v>
      </c>
      <c r="Y2331" s="257"/>
    </row>
    <row r="2332" spans="1:25" ht="12.75" customHeight="1" x14ac:dyDescent="0.2">
      <c r="A2332" s="229" t="s">
        <v>705</v>
      </c>
      <c r="B2332" s="247"/>
      <c r="C2332" s="280">
        <v>2319</v>
      </c>
      <c r="D2332" s="249" t="s">
        <v>5433</v>
      </c>
      <c r="E2332" s="249" t="s">
        <v>5434</v>
      </c>
      <c r="F2332" s="249" t="s">
        <v>928</v>
      </c>
      <c r="G2332" s="297" t="s">
        <v>707</v>
      </c>
      <c r="H2332" s="250">
        <v>0</v>
      </c>
      <c r="I2332" s="250"/>
      <c r="J2332" s="250">
        <v>0</v>
      </c>
      <c r="K2332" s="250"/>
      <c r="L2332" s="250">
        <v>0</v>
      </c>
      <c r="M2332" s="251" t="str">
        <f t="shared" si="108"/>
        <v>NA</v>
      </c>
      <c r="N2332" s="251" t="str">
        <f t="shared" si="109"/>
        <v>NA</v>
      </c>
      <c r="O2332" s="250">
        <v>0</v>
      </c>
      <c r="P2332" s="251" t="str">
        <f t="shared" si="110"/>
        <v>NA</v>
      </c>
      <c r="Q2332" s="298" t="s">
        <v>848</v>
      </c>
      <c r="R2332" s="299" t="s">
        <v>849</v>
      </c>
      <c r="S2332" s="299" t="s">
        <v>832</v>
      </c>
      <c r="T2332" s="299" t="s">
        <v>832</v>
      </c>
      <c r="U2332" s="299" t="s">
        <v>832</v>
      </c>
      <c r="V2332" s="299" t="s">
        <v>832</v>
      </c>
      <c r="W2332" s="299" t="s">
        <v>832</v>
      </c>
      <c r="X2332" s="299" t="s">
        <v>832</v>
      </c>
      <c r="Y2332" s="257"/>
    </row>
    <row r="2333" spans="1:25" ht="12.75" customHeight="1" x14ac:dyDescent="0.2">
      <c r="A2333" s="229" t="s">
        <v>705</v>
      </c>
      <c r="B2333" s="247"/>
      <c r="C2333" s="280">
        <v>2320</v>
      </c>
      <c r="D2333" s="249" t="s">
        <v>5435</v>
      </c>
      <c r="E2333" s="249" t="s">
        <v>5436</v>
      </c>
      <c r="F2333" s="249" t="s">
        <v>877</v>
      </c>
      <c r="G2333" s="281" t="s">
        <v>813</v>
      </c>
      <c r="H2333" s="250">
        <v>47266.000000000007</v>
      </c>
      <c r="I2333" s="250"/>
      <c r="J2333" s="250">
        <v>45278.193099999997</v>
      </c>
      <c r="K2333" s="250"/>
      <c r="L2333" s="250">
        <v>47266.48</v>
      </c>
      <c r="M2333" s="251">
        <f t="shared" si="108"/>
        <v>4.2055746202344396E-2</v>
      </c>
      <c r="N2333" s="251">
        <f t="shared" si="109"/>
        <v>4.391268210744935E-2</v>
      </c>
      <c r="O2333" s="250">
        <v>49415.069999999992</v>
      </c>
      <c r="P2333" s="251">
        <f t="shared" si="110"/>
        <v>4.545694961841857E-2</v>
      </c>
      <c r="Q2333" s="251" t="s">
        <v>805</v>
      </c>
      <c r="R2333" s="258"/>
      <c r="S2333" s="258" t="s">
        <v>806</v>
      </c>
      <c r="T2333" s="258" t="s">
        <v>807</v>
      </c>
      <c r="U2333" s="282" t="s">
        <v>823</v>
      </c>
      <c r="V2333" s="285">
        <v>824</v>
      </c>
      <c r="W2333" s="286" t="s">
        <v>874</v>
      </c>
      <c r="X2333" s="286" t="s">
        <v>816</v>
      </c>
      <c r="Y2333" s="257"/>
    </row>
    <row r="2334" spans="1:25" ht="12.75" customHeight="1" x14ac:dyDescent="0.2">
      <c r="A2334" s="229" t="s">
        <v>705</v>
      </c>
      <c r="B2334" s="247"/>
      <c r="C2334" s="280">
        <v>2321</v>
      </c>
      <c r="D2334" s="249" t="s">
        <v>5437</v>
      </c>
      <c r="E2334" s="249" t="s">
        <v>5438</v>
      </c>
      <c r="F2334" s="249" t="s">
        <v>907</v>
      </c>
      <c r="G2334" s="281" t="s">
        <v>813</v>
      </c>
      <c r="H2334" s="250">
        <v>33619.129999999997</v>
      </c>
      <c r="I2334" s="250"/>
      <c r="J2334" s="250">
        <v>32205.2356</v>
      </c>
      <c r="K2334" s="250"/>
      <c r="L2334" s="250">
        <v>33619.42</v>
      </c>
      <c r="M2334" s="251">
        <f t="shared" si="108"/>
        <v>4.2056245952824999E-2</v>
      </c>
      <c r="N2334" s="251">
        <f t="shared" si="109"/>
        <v>4.3911630318891323E-2</v>
      </c>
      <c r="O2334" s="250">
        <v>35232.9</v>
      </c>
      <c r="P2334" s="251">
        <f t="shared" si="110"/>
        <v>4.7992499573163469E-2</v>
      </c>
      <c r="Q2334" s="251" t="s">
        <v>805</v>
      </c>
      <c r="R2334" s="258"/>
      <c r="S2334" s="258" t="s">
        <v>806</v>
      </c>
      <c r="T2334" s="299" t="s">
        <v>809</v>
      </c>
      <c r="U2334" s="282" t="s">
        <v>814</v>
      </c>
      <c r="V2334" s="285">
        <v>169</v>
      </c>
      <c r="W2334" s="286" t="s">
        <v>815</v>
      </c>
      <c r="X2334" s="286" t="s">
        <v>816</v>
      </c>
      <c r="Y2334" s="257"/>
    </row>
    <row r="2335" spans="1:25" ht="12.75" customHeight="1" x14ac:dyDescent="0.2">
      <c r="A2335" s="229" t="s">
        <v>705</v>
      </c>
      <c r="B2335" s="247"/>
      <c r="C2335" s="280">
        <v>2322</v>
      </c>
      <c r="D2335" s="249" t="s">
        <v>5439</v>
      </c>
      <c r="E2335" s="249" t="s">
        <v>5440</v>
      </c>
      <c r="F2335" s="249" t="s">
        <v>803</v>
      </c>
      <c r="G2335" s="281" t="s">
        <v>804</v>
      </c>
      <c r="H2335" s="250">
        <v>491020.31999999995</v>
      </c>
      <c r="I2335" s="250"/>
      <c r="J2335" s="250">
        <v>495794.81670000002</v>
      </c>
      <c r="K2335" s="250"/>
      <c r="L2335" s="250">
        <v>138619.91999999998</v>
      </c>
      <c r="M2335" s="251">
        <f t="shared" si="108"/>
        <v>9.7236234541170849E-3</v>
      </c>
      <c r="N2335" s="251">
        <f t="shared" si="109"/>
        <v>0.72040869462361212</v>
      </c>
      <c r="O2335" s="250">
        <v>144522.88000000003</v>
      </c>
      <c r="P2335" s="251">
        <f t="shared" si="110"/>
        <v>4.2583778723866317E-2</v>
      </c>
      <c r="Q2335" s="251" t="s">
        <v>805</v>
      </c>
      <c r="R2335" s="258"/>
      <c r="S2335" s="258" t="s">
        <v>925</v>
      </c>
      <c r="T2335" s="258" t="s">
        <v>908</v>
      </c>
      <c r="U2335" s="282" t="s">
        <v>808</v>
      </c>
      <c r="V2335" s="285">
        <v>124</v>
      </c>
      <c r="W2335" s="286" t="s">
        <v>816</v>
      </c>
      <c r="X2335" s="286" t="s">
        <v>815</v>
      </c>
      <c r="Y2335" s="257"/>
    </row>
    <row r="2336" spans="1:25" ht="12.75" customHeight="1" x14ac:dyDescent="0.2">
      <c r="A2336" s="229" t="s">
        <v>705</v>
      </c>
      <c r="B2336" s="247"/>
      <c r="C2336" s="328">
        <v>2323</v>
      </c>
      <c r="D2336" s="360" t="s">
        <v>5441</v>
      </c>
      <c r="E2336" s="360" t="s">
        <v>5442</v>
      </c>
      <c r="F2336" s="360" t="s">
        <v>1503</v>
      </c>
      <c r="G2336" s="297" t="s">
        <v>707</v>
      </c>
      <c r="H2336" s="331">
        <v>0</v>
      </c>
      <c r="I2336" s="331"/>
      <c r="J2336" s="331">
        <v>0</v>
      </c>
      <c r="K2336" s="331"/>
      <c r="L2336" s="331">
        <v>0</v>
      </c>
      <c r="M2336" s="332" t="str">
        <f t="shared" si="108"/>
        <v>NA</v>
      </c>
      <c r="N2336" s="332" t="str">
        <f t="shared" si="109"/>
        <v>NA</v>
      </c>
      <c r="O2336" s="331">
        <v>0</v>
      </c>
      <c r="P2336" s="332" t="str">
        <f t="shared" si="110"/>
        <v>NA</v>
      </c>
      <c r="Q2336" s="361" t="s">
        <v>848</v>
      </c>
      <c r="R2336" s="333" t="s">
        <v>849</v>
      </c>
      <c r="S2336" s="334" t="s">
        <v>809</v>
      </c>
      <c r="T2336" s="334" t="s">
        <v>809</v>
      </c>
      <c r="U2336" s="334" t="s">
        <v>832</v>
      </c>
      <c r="V2336" s="335" t="s">
        <v>809</v>
      </c>
      <c r="W2336" s="336" t="s">
        <v>809</v>
      </c>
      <c r="X2336" s="336" t="s">
        <v>809</v>
      </c>
      <c r="Y2336" s="257"/>
    </row>
    <row r="2337" spans="1:25" ht="12.75" customHeight="1" x14ac:dyDescent="0.2">
      <c r="A2337" s="229" t="s">
        <v>705</v>
      </c>
      <c r="B2337" s="247"/>
      <c r="C2337" s="280">
        <v>2324</v>
      </c>
      <c r="D2337" s="249" t="s">
        <v>5443</v>
      </c>
      <c r="E2337" s="249" t="s">
        <v>5444</v>
      </c>
      <c r="F2337" s="249" t="s">
        <v>928</v>
      </c>
      <c r="G2337" s="297" t="s">
        <v>707</v>
      </c>
      <c r="H2337" s="250">
        <v>0</v>
      </c>
      <c r="I2337" s="250"/>
      <c r="J2337" s="250">
        <v>0</v>
      </c>
      <c r="K2337" s="250"/>
      <c r="L2337" s="250">
        <v>0</v>
      </c>
      <c r="M2337" s="251" t="str">
        <f t="shared" si="108"/>
        <v>NA</v>
      </c>
      <c r="N2337" s="251" t="str">
        <f t="shared" si="109"/>
        <v>NA</v>
      </c>
      <c r="O2337" s="250">
        <v>0</v>
      </c>
      <c r="P2337" s="251" t="str">
        <f t="shared" si="110"/>
        <v>NA</v>
      </c>
      <c r="Q2337" s="298" t="s">
        <v>848</v>
      </c>
      <c r="R2337" s="299" t="s">
        <v>849</v>
      </c>
      <c r="S2337" s="299" t="s">
        <v>832</v>
      </c>
      <c r="T2337" s="299" t="s">
        <v>832</v>
      </c>
      <c r="U2337" s="299" t="s">
        <v>832</v>
      </c>
      <c r="V2337" s="299" t="s">
        <v>832</v>
      </c>
      <c r="W2337" s="299" t="s">
        <v>832</v>
      </c>
      <c r="X2337" s="299" t="s">
        <v>832</v>
      </c>
      <c r="Y2337" s="257"/>
    </row>
    <row r="2338" spans="1:25" ht="12.75" customHeight="1" x14ac:dyDescent="0.2">
      <c r="A2338" s="229" t="s">
        <v>705</v>
      </c>
      <c r="B2338" s="247"/>
      <c r="C2338" s="280">
        <v>2325</v>
      </c>
      <c r="D2338" s="249" t="s">
        <v>5445</v>
      </c>
      <c r="E2338" s="249" t="s">
        <v>5446</v>
      </c>
      <c r="F2338" s="249" t="s">
        <v>812</v>
      </c>
      <c r="G2338" s="281" t="s">
        <v>813</v>
      </c>
      <c r="H2338" s="250">
        <v>41047.42</v>
      </c>
      <c r="I2338" s="250"/>
      <c r="J2338" s="250">
        <v>39321.116199999997</v>
      </c>
      <c r="K2338" s="250"/>
      <c r="L2338" s="250">
        <v>89966.399999999994</v>
      </c>
      <c r="M2338" s="251">
        <f t="shared" si="108"/>
        <v>4.2056328997047844E-2</v>
      </c>
      <c r="N2338" s="251">
        <f t="shared" si="109"/>
        <v>1.2879920178868167</v>
      </c>
      <c r="O2338" s="250">
        <v>100156.01</v>
      </c>
      <c r="P2338" s="251">
        <f t="shared" si="110"/>
        <v>0.11326017268669193</v>
      </c>
      <c r="Q2338" s="251" t="s">
        <v>805</v>
      </c>
      <c r="R2338" s="258"/>
      <c r="S2338" s="258" t="s">
        <v>806</v>
      </c>
      <c r="T2338" s="258" t="s">
        <v>807</v>
      </c>
      <c r="U2338" s="282" t="s">
        <v>823</v>
      </c>
      <c r="V2338" s="285">
        <v>824</v>
      </c>
      <c r="W2338" s="286" t="s">
        <v>815</v>
      </c>
      <c r="X2338" s="286" t="s">
        <v>815</v>
      </c>
      <c r="Y2338" s="257"/>
    </row>
    <row r="2339" spans="1:25" ht="12.75" customHeight="1" x14ac:dyDescent="0.2">
      <c r="A2339" s="229" t="s">
        <v>705</v>
      </c>
      <c r="B2339" s="247"/>
      <c r="C2339" s="280">
        <v>2326</v>
      </c>
      <c r="D2339" s="249" t="s">
        <v>5447</v>
      </c>
      <c r="E2339" s="249" t="s">
        <v>5448</v>
      </c>
      <c r="F2339" s="249" t="s">
        <v>822</v>
      </c>
      <c r="G2339" s="281" t="s">
        <v>813</v>
      </c>
      <c r="H2339" s="250">
        <v>100967.01</v>
      </c>
      <c r="I2339" s="250"/>
      <c r="J2339" s="250">
        <v>96720.747799999997</v>
      </c>
      <c r="K2339" s="250"/>
      <c r="L2339" s="250">
        <v>130118.18</v>
      </c>
      <c r="M2339" s="251">
        <f t="shared" si="108"/>
        <v>4.2055936884730936E-2</v>
      </c>
      <c r="N2339" s="251">
        <f t="shared" si="109"/>
        <v>0.34529749779291924</v>
      </c>
      <c r="O2339" s="250">
        <v>134728.85</v>
      </c>
      <c r="P2339" s="251">
        <f t="shared" si="110"/>
        <v>3.543447963997047E-2</v>
      </c>
      <c r="Q2339" s="251" t="s">
        <v>805</v>
      </c>
      <c r="R2339" s="258"/>
      <c r="S2339" s="258" t="s">
        <v>806</v>
      </c>
      <c r="T2339" s="258" t="s">
        <v>807</v>
      </c>
      <c r="U2339" s="282" t="s">
        <v>823</v>
      </c>
      <c r="V2339" s="285">
        <v>824</v>
      </c>
      <c r="W2339" s="286" t="s">
        <v>824</v>
      </c>
      <c r="X2339" s="286" t="s">
        <v>824</v>
      </c>
      <c r="Y2339" s="257"/>
    </row>
    <row r="2340" spans="1:25" ht="12.75" customHeight="1" x14ac:dyDescent="0.2">
      <c r="A2340" s="229" t="s">
        <v>705</v>
      </c>
      <c r="B2340" s="247"/>
      <c r="C2340" s="280">
        <v>2327</v>
      </c>
      <c r="D2340" s="249" t="s">
        <v>5449</v>
      </c>
      <c r="E2340" s="249" t="s">
        <v>5450</v>
      </c>
      <c r="F2340" s="249" t="s">
        <v>1165</v>
      </c>
      <c r="G2340" s="281" t="s">
        <v>804</v>
      </c>
      <c r="H2340" s="250">
        <v>23099.870000000003</v>
      </c>
      <c r="I2340" s="250"/>
      <c r="J2340" s="250">
        <v>22128.385000000002</v>
      </c>
      <c r="K2340" s="250"/>
      <c r="L2340" s="250">
        <v>23100.21</v>
      </c>
      <c r="M2340" s="251">
        <f t="shared" si="108"/>
        <v>4.2055864383652393E-2</v>
      </c>
      <c r="N2340" s="251">
        <f t="shared" si="109"/>
        <v>4.3917574644511882E-2</v>
      </c>
      <c r="O2340" s="250">
        <v>25185.98</v>
      </c>
      <c r="P2340" s="251">
        <f t="shared" si="110"/>
        <v>9.0292252754412217E-2</v>
      </c>
      <c r="Q2340" s="251" t="s">
        <v>805</v>
      </c>
      <c r="R2340" s="258"/>
      <c r="S2340" s="258" t="s">
        <v>806</v>
      </c>
      <c r="T2340" s="299" t="s">
        <v>809</v>
      </c>
      <c r="U2340" s="282" t="s">
        <v>808</v>
      </c>
      <c r="V2340" s="285">
        <v>54</v>
      </c>
      <c r="W2340" s="286" t="s">
        <v>815</v>
      </c>
      <c r="X2340" s="286" t="s">
        <v>815</v>
      </c>
      <c r="Y2340" s="257"/>
    </row>
    <row r="2341" spans="1:25" ht="12.75" customHeight="1" x14ac:dyDescent="0.2">
      <c r="A2341" s="229" t="s">
        <v>705</v>
      </c>
      <c r="B2341" s="247"/>
      <c r="C2341" s="280">
        <v>2328</v>
      </c>
      <c r="D2341" s="249" t="s">
        <v>5451</v>
      </c>
      <c r="E2341" s="249" t="s">
        <v>5452</v>
      </c>
      <c r="F2341" s="249" t="s">
        <v>943</v>
      </c>
      <c r="G2341" s="297" t="s">
        <v>707</v>
      </c>
      <c r="H2341" s="250">
        <v>0</v>
      </c>
      <c r="I2341" s="250"/>
      <c r="J2341" s="250">
        <v>0</v>
      </c>
      <c r="K2341" s="250"/>
      <c r="L2341" s="250">
        <v>0</v>
      </c>
      <c r="M2341" s="251" t="str">
        <f t="shared" si="108"/>
        <v>NA</v>
      </c>
      <c r="N2341" s="251" t="str">
        <f t="shared" si="109"/>
        <v>NA</v>
      </c>
      <c r="O2341" s="250">
        <v>0</v>
      </c>
      <c r="P2341" s="251" t="str">
        <f t="shared" si="110"/>
        <v>NA</v>
      </c>
      <c r="Q2341" s="298" t="s">
        <v>848</v>
      </c>
      <c r="R2341" s="299" t="s">
        <v>849</v>
      </c>
      <c r="S2341" s="258" t="s">
        <v>1698</v>
      </c>
      <c r="T2341" s="299" t="s">
        <v>809</v>
      </c>
      <c r="U2341" s="299" t="s">
        <v>832</v>
      </c>
      <c r="V2341" s="299" t="s">
        <v>832</v>
      </c>
      <c r="W2341" s="299" t="s">
        <v>832</v>
      </c>
      <c r="X2341" s="299" t="s">
        <v>832</v>
      </c>
      <c r="Y2341" s="257"/>
    </row>
    <row r="2342" spans="1:25" ht="12.75" customHeight="1" x14ac:dyDescent="0.2">
      <c r="A2342" s="229" t="s">
        <v>705</v>
      </c>
      <c r="B2342" s="247"/>
      <c r="C2342" s="280">
        <v>2329</v>
      </c>
      <c r="D2342" s="249" t="s">
        <v>5453</v>
      </c>
      <c r="E2342" s="249" t="s">
        <v>5454</v>
      </c>
      <c r="F2342" s="249" t="s">
        <v>1302</v>
      </c>
      <c r="G2342" s="281" t="s">
        <v>813</v>
      </c>
      <c r="H2342" s="250">
        <v>42466.270000000004</v>
      </c>
      <c r="I2342" s="250"/>
      <c r="J2342" s="250">
        <v>40768.378099999994</v>
      </c>
      <c r="K2342" s="250"/>
      <c r="L2342" s="250">
        <v>49502.02</v>
      </c>
      <c r="M2342" s="251">
        <f t="shared" si="108"/>
        <v>3.9982129346420335E-2</v>
      </c>
      <c r="N2342" s="251">
        <f t="shared" si="109"/>
        <v>0.21422588552768557</v>
      </c>
      <c r="O2342" s="250">
        <v>53007.069999999992</v>
      </c>
      <c r="P2342" s="251">
        <f t="shared" si="110"/>
        <v>7.0806201443900596E-2</v>
      </c>
      <c r="Q2342" s="251" t="s">
        <v>805</v>
      </c>
      <c r="R2342" s="258"/>
      <c r="S2342" s="258" t="s">
        <v>806</v>
      </c>
      <c r="T2342" s="258" t="s">
        <v>807</v>
      </c>
      <c r="U2342" s="282" t="s">
        <v>814</v>
      </c>
      <c r="V2342" s="285">
        <v>299</v>
      </c>
      <c r="W2342" s="286" t="s">
        <v>816</v>
      </c>
      <c r="X2342" s="286" t="s">
        <v>816</v>
      </c>
      <c r="Y2342" s="257"/>
    </row>
    <row r="2343" spans="1:25" ht="12.75" customHeight="1" x14ac:dyDescent="0.2">
      <c r="A2343" s="229" t="s">
        <v>705</v>
      </c>
      <c r="B2343" s="247"/>
      <c r="C2343" s="280">
        <v>2330</v>
      </c>
      <c r="D2343" s="249" t="s">
        <v>5455</v>
      </c>
      <c r="E2343" s="249" t="s">
        <v>5456</v>
      </c>
      <c r="F2343" s="249" t="s">
        <v>943</v>
      </c>
      <c r="G2343" s="297" t="s">
        <v>707</v>
      </c>
      <c r="H2343" s="250">
        <v>0</v>
      </c>
      <c r="I2343" s="250"/>
      <c r="J2343" s="250">
        <v>0</v>
      </c>
      <c r="K2343" s="250"/>
      <c r="L2343" s="250">
        <v>0</v>
      </c>
      <c r="M2343" s="251" t="str">
        <f t="shared" si="108"/>
        <v>NA</v>
      </c>
      <c r="N2343" s="251" t="str">
        <f t="shared" si="109"/>
        <v>NA</v>
      </c>
      <c r="O2343" s="250">
        <v>0</v>
      </c>
      <c r="P2343" s="251" t="str">
        <f t="shared" si="110"/>
        <v>NA</v>
      </c>
      <c r="Q2343" s="298" t="s">
        <v>848</v>
      </c>
      <c r="R2343" s="299" t="s">
        <v>849</v>
      </c>
      <c r="S2343" s="299" t="s">
        <v>832</v>
      </c>
      <c r="T2343" s="299" t="s">
        <v>832</v>
      </c>
      <c r="U2343" s="299" t="s">
        <v>832</v>
      </c>
      <c r="V2343" s="285">
        <v>1506</v>
      </c>
      <c r="W2343" s="286" t="s">
        <v>912</v>
      </c>
      <c r="X2343" s="286" t="s">
        <v>912</v>
      </c>
      <c r="Y2343" s="257"/>
    </row>
    <row r="2344" spans="1:25" ht="12.75" customHeight="1" x14ac:dyDescent="0.2">
      <c r="A2344" s="229" t="s">
        <v>705</v>
      </c>
      <c r="B2344" s="247"/>
      <c r="C2344" s="280">
        <v>2331</v>
      </c>
      <c r="D2344" s="249" t="s">
        <v>5457</v>
      </c>
      <c r="E2344" s="249" t="s">
        <v>5458</v>
      </c>
      <c r="F2344" s="249" t="s">
        <v>877</v>
      </c>
      <c r="G2344" s="281" t="s">
        <v>813</v>
      </c>
      <c r="H2344" s="250">
        <v>120604.01999999999</v>
      </c>
      <c r="I2344" s="250"/>
      <c r="J2344" s="250">
        <v>184831.23329999996</v>
      </c>
      <c r="K2344" s="250"/>
      <c r="L2344" s="250">
        <v>208391</v>
      </c>
      <c r="M2344" s="251">
        <f t="shared" si="108"/>
        <v>0.53254620617123694</v>
      </c>
      <c r="N2344" s="251">
        <f t="shared" si="109"/>
        <v>0.12746637177797829</v>
      </c>
      <c r="O2344" s="250">
        <v>217419.73000000004</v>
      </c>
      <c r="P2344" s="251">
        <f t="shared" si="110"/>
        <v>4.3325911387728067E-2</v>
      </c>
      <c r="Q2344" s="251" t="s">
        <v>805</v>
      </c>
      <c r="R2344" s="258"/>
      <c r="S2344" s="258" t="s">
        <v>806</v>
      </c>
      <c r="T2344" s="258" t="s">
        <v>807</v>
      </c>
      <c r="U2344" s="282" t="s">
        <v>814</v>
      </c>
      <c r="V2344" s="285">
        <v>519</v>
      </c>
      <c r="W2344" s="286" t="s">
        <v>816</v>
      </c>
      <c r="X2344" s="286" t="s">
        <v>824</v>
      </c>
      <c r="Y2344" s="257"/>
    </row>
    <row r="2345" spans="1:25" ht="12.75" customHeight="1" x14ac:dyDescent="0.2">
      <c r="A2345" s="229" t="s">
        <v>705</v>
      </c>
      <c r="B2345" s="247"/>
      <c r="C2345" s="280">
        <v>2332</v>
      </c>
      <c r="D2345" s="249" t="s">
        <v>5459</v>
      </c>
      <c r="E2345" s="249" t="s">
        <v>5460</v>
      </c>
      <c r="F2345" s="249" t="s">
        <v>877</v>
      </c>
      <c r="G2345" s="281" t="s">
        <v>813</v>
      </c>
      <c r="H2345" s="250">
        <v>18693.740000000002</v>
      </c>
      <c r="I2345" s="250"/>
      <c r="J2345" s="250">
        <v>31252.171599999998</v>
      </c>
      <c r="K2345" s="250"/>
      <c r="L2345" s="250">
        <v>24389.760000000002</v>
      </c>
      <c r="M2345" s="251">
        <f t="shared" si="108"/>
        <v>0.67179877327918303</v>
      </c>
      <c r="N2345" s="251">
        <f t="shared" si="109"/>
        <v>0.21958191218942355</v>
      </c>
      <c r="O2345" s="250">
        <v>25631.899999999998</v>
      </c>
      <c r="P2345" s="251">
        <f t="shared" si="110"/>
        <v>5.0928750426408285E-2</v>
      </c>
      <c r="Q2345" s="251" t="s">
        <v>805</v>
      </c>
      <c r="R2345" s="258"/>
      <c r="S2345" s="258" t="s">
        <v>806</v>
      </c>
      <c r="T2345" s="258" t="s">
        <v>807</v>
      </c>
      <c r="U2345" s="282" t="s">
        <v>814</v>
      </c>
      <c r="V2345" s="285">
        <v>113</v>
      </c>
      <c r="W2345" s="286" t="s">
        <v>815</v>
      </c>
      <c r="X2345" s="286" t="s">
        <v>816</v>
      </c>
      <c r="Y2345" s="257"/>
    </row>
    <row r="2346" spans="1:25" ht="12.75" customHeight="1" x14ac:dyDescent="0.2">
      <c r="A2346" s="229" t="s">
        <v>705</v>
      </c>
      <c r="B2346" s="247"/>
      <c r="C2346" s="280">
        <v>2333</v>
      </c>
      <c r="D2346" s="249" t="s">
        <v>5461</v>
      </c>
      <c r="E2346" s="249" t="s">
        <v>5462</v>
      </c>
      <c r="F2346" s="249" t="s">
        <v>886</v>
      </c>
      <c r="G2346" s="281" t="s">
        <v>813</v>
      </c>
      <c r="H2346" s="250">
        <v>70224.36</v>
      </c>
      <c r="I2346" s="250"/>
      <c r="J2346" s="250">
        <v>67270.983300000007</v>
      </c>
      <c r="K2346" s="250"/>
      <c r="L2346" s="250">
        <v>74129.55</v>
      </c>
      <c r="M2346" s="251">
        <f t="shared" si="108"/>
        <v>4.205629926709184E-2</v>
      </c>
      <c r="N2346" s="251">
        <f t="shared" si="109"/>
        <v>0.10195431021743361</v>
      </c>
      <c r="O2346" s="250">
        <v>77463.700000000012</v>
      </c>
      <c r="P2346" s="251">
        <f t="shared" si="110"/>
        <v>4.497734034538195E-2</v>
      </c>
      <c r="Q2346" s="251" t="s">
        <v>805</v>
      </c>
      <c r="R2346" s="258"/>
      <c r="S2346" s="258" t="s">
        <v>806</v>
      </c>
      <c r="T2346" s="258" t="s">
        <v>807</v>
      </c>
      <c r="U2346" s="282" t="s">
        <v>823</v>
      </c>
      <c r="V2346" s="285">
        <v>824</v>
      </c>
      <c r="W2346" s="286" t="s">
        <v>816</v>
      </c>
      <c r="X2346" s="286" t="s">
        <v>824</v>
      </c>
      <c r="Y2346" s="257"/>
    </row>
    <row r="2347" spans="1:25" ht="12.75" customHeight="1" x14ac:dyDescent="0.2">
      <c r="A2347" s="229" t="s">
        <v>705</v>
      </c>
      <c r="B2347" s="247"/>
      <c r="C2347" s="280">
        <v>2334</v>
      </c>
      <c r="D2347" s="249" t="s">
        <v>5463</v>
      </c>
      <c r="E2347" s="249" t="s">
        <v>5464</v>
      </c>
      <c r="F2347" s="249" t="s">
        <v>1071</v>
      </c>
      <c r="G2347" s="281" t="s">
        <v>804</v>
      </c>
      <c r="H2347" s="250">
        <v>113467.56000000001</v>
      </c>
      <c r="I2347" s="250"/>
      <c r="J2347" s="250">
        <v>108695.5625</v>
      </c>
      <c r="K2347" s="250"/>
      <c r="L2347" s="250">
        <v>255056.09999999998</v>
      </c>
      <c r="M2347" s="251">
        <f t="shared" si="108"/>
        <v>4.20560510863194E-2</v>
      </c>
      <c r="N2347" s="251">
        <f t="shared" si="109"/>
        <v>1.3465180558773959</v>
      </c>
      <c r="O2347" s="250">
        <v>273755.63</v>
      </c>
      <c r="P2347" s="251">
        <f t="shared" si="110"/>
        <v>7.3315360816698871E-2</v>
      </c>
      <c r="Q2347" s="251" t="s">
        <v>805</v>
      </c>
      <c r="R2347" s="258"/>
      <c r="S2347" s="258" t="s">
        <v>806</v>
      </c>
      <c r="T2347" s="258" t="s">
        <v>807</v>
      </c>
      <c r="U2347" s="282" t="s">
        <v>808</v>
      </c>
      <c r="V2347" s="283" t="s">
        <v>809</v>
      </c>
      <c r="W2347" s="284" t="s">
        <v>809</v>
      </c>
      <c r="X2347" s="284" t="s">
        <v>809</v>
      </c>
      <c r="Y2347" s="257"/>
    </row>
    <row r="2348" spans="1:25" ht="12.75" customHeight="1" x14ac:dyDescent="0.2">
      <c r="A2348" s="229" t="s">
        <v>705</v>
      </c>
      <c r="B2348" s="247"/>
      <c r="C2348" s="280">
        <v>2335</v>
      </c>
      <c r="D2348" s="249" t="s">
        <v>5465</v>
      </c>
      <c r="E2348" s="249" t="s">
        <v>5466</v>
      </c>
      <c r="F2348" s="249" t="s">
        <v>819</v>
      </c>
      <c r="G2348" s="281" t="s">
        <v>813</v>
      </c>
      <c r="H2348" s="250">
        <v>87245.49</v>
      </c>
      <c r="I2348" s="250"/>
      <c r="J2348" s="250">
        <v>73782.304400000008</v>
      </c>
      <c r="K2348" s="250"/>
      <c r="L2348" s="250">
        <v>72262.94</v>
      </c>
      <c r="M2348" s="251">
        <f t="shared" si="108"/>
        <v>0.15431382871481375</v>
      </c>
      <c r="N2348" s="251">
        <f t="shared" si="109"/>
        <v>2.0592531127287556E-2</v>
      </c>
      <c r="O2348" s="250">
        <v>74635.97</v>
      </c>
      <c r="P2348" s="251">
        <f t="shared" si="110"/>
        <v>3.2838824437533248E-2</v>
      </c>
      <c r="Q2348" s="251" t="s">
        <v>805</v>
      </c>
      <c r="R2348" s="258"/>
      <c r="S2348" s="258" t="s">
        <v>806</v>
      </c>
      <c r="T2348" s="258" t="s">
        <v>807</v>
      </c>
      <c r="U2348" s="282" t="s">
        <v>814</v>
      </c>
      <c r="V2348" s="285">
        <v>515</v>
      </c>
      <c r="W2348" s="286" t="s">
        <v>824</v>
      </c>
      <c r="X2348" s="286" t="s">
        <v>824</v>
      </c>
      <c r="Y2348" s="257"/>
    </row>
    <row r="2349" spans="1:25" ht="12.75" customHeight="1" x14ac:dyDescent="0.2">
      <c r="A2349" s="229" t="s">
        <v>705</v>
      </c>
      <c r="B2349" s="247"/>
      <c r="C2349" s="280">
        <v>2336</v>
      </c>
      <c r="D2349" s="249" t="s">
        <v>5467</v>
      </c>
      <c r="E2349" s="249" t="s">
        <v>5468</v>
      </c>
      <c r="F2349" s="249" t="s">
        <v>931</v>
      </c>
      <c r="G2349" s="281" t="s">
        <v>813</v>
      </c>
      <c r="H2349" s="250">
        <v>24408.2</v>
      </c>
      <c r="I2349" s="250"/>
      <c r="J2349" s="250">
        <v>23381.687999999998</v>
      </c>
      <c r="K2349" s="250"/>
      <c r="L2349" s="250">
        <v>25238.240000000002</v>
      </c>
      <c r="M2349" s="251">
        <f t="shared" si="108"/>
        <v>4.2056030350456096E-2</v>
      </c>
      <c r="N2349" s="251">
        <f t="shared" si="109"/>
        <v>7.9401966188241135E-2</v>
      </c>
      <c r="O2349" s="250">
        <v>26720.18</v>
      </c>
      <c r="P2349" s="251">
        <f t="shared" si="110"/>
        <v>5.8718040560672952E-2</v>
      </c>
      <c r="Q2349" s="251" t="s">
        <v>805</v>
      </c>
      <c r="R2349" s="258"/>
      <c r="S2349" s="258" t="s">
        <v>806</v>
      </c>
      <c r="T2349" s="258" t="s">
        <v>807</v>
      </c>
      <c r="U2349" s="282" t="s">
        <v>823</v>
      </c>
      <c r="V2349" s="285">
        <v>826</v>
      </c>
      <c r="W2349" s="286" t="s">
        <v>824</v>
      </c>
      <c r="X2349" s="286" t="s">
        <v>816</v>
      </c>
      <c r="Y2349" s="257"/>
    </row>
    <row r="2350" spans="1:25" ht="12.75" customHeight="1" x14ac:dyDescent="0.2">
      <c r="A2350" s="229" t="s">
        <v>705</v>
      </c>
      <c r="B2350" s="247"/>
      <c r="C2350" s="280">
        <v>2337</v>
      </c>
      <c r="D2350" s="249" t="s">
        <v>5469</v>
      </c>
      <c r="E2350" s="249" t="s">
        <v>5470</v>
      </c>
      <c r="F2350" s="249" t="s">
        <v>2512</v>
      </c>
      <c r="G2350" s="297" t="s">
        <v>707</v>
      </c>
      <c r="H2350" s="250">
        <v>0</v>
      </c>
      <c r="I2350" s="250"/>
      <c r="J2350" s="250">
        <v>0</v>
      </c>
      <c r="K2350" s="250"/>
      <c r="L2350" s="250">
        <v>0</v>
      </c>
      <c r="M2350" s="251" t="str">
        <f t="shared" si="108"/>
        <v>NA</v>
      </c>
      <c r="N2350" s="251" t="str">
        <f t="shared" si="109"/>
        <v>NA</v>
      </c>
      <c r="O2350" s="250">
        <v>0</v>
      </c>
      <c r="P2350" s="251" t="str">
        <f t="shared" si="110"/>
        <v>NA</v>
      </c>
      <c r="Q2350" s="298" t="s">
        <v>848</v>
      </c>
      <c r="R2350" s="299" t="s">
        <v>849</v>
      </c>
      <c r="S2350" s="299" t="s">
        <v>832</v>
      </c>
      <c r="T2350" s="299" t="s">
        <v>832</v>
      </c>
      <c r="U2350" s="299" t="s">
        <v>832</v>
      </c>
      <c r="V2350" s="299" t="s">
        <v>832</v>
      </c>
      <c r="W2350" s="299" t="s">
        <v>832</v>
      </c>
      <c r="X2350" s="299" t="s">
        <v>832</v>
      </c>
      <c r="Y2350" s="257"/>
    </row>
    <row r="2351" spans="1:25" ht="12.75" customHeight="1" x14ac:dyDescent="0.2">
      <c r="A2351" s="229" t="s">
        <v>705</v>
      </c>
      <c r="B2351" s="247"/>
      <c r="C2351" s="280">
        <v>2338</v>
      </c>
      <c r="D2351" s="249" t="s">
        <v>5471</v>
      </c>
      <c r="E2351" s="249" t="s">
        <v>5472</v>
      </c>
      <c r="F2351" s="249" t="s">
        <v>915</v>
      </c>
      <c r="G2351" s="281" t="s">
        <v>813</v>
      </c>
      <c r="H2351" s="250">
        <v>9783.25</v>
      </c>
      <c r="I2351" s="250"/>
      <c r="J2351" s="250">
        <v>9371.8068999999996</v>
      </c>
      <c r="K2351" s="250"/>
      <c r="L2351" s="250">
        <v>11906.890000000001</v>
      </c>
      <c r="M2351" s="251">
        <f t="shared" si="108"/>
        <v>4.2055871004012001E-2</v>
      </c>
      <c r="N2351" s="251">
        <f t="shared" si="109"/>
        <v>0.27050099591787385</v>
      </c>
      <c r="O2351" s="250">
        <v>12615.890000000001</v>
      </c>
      <c r="P2351" s="251">
        <f t="shared" si="110"/>
        <v>5.9545355672220031E-2</v>
      </c>
      <c r="Q2351" s="251" t="s">
        <v>805</v>
      </c>
      <c r="R2351" s="258"/>
      <c r="S2351" s="258" t="s">
        <v>806</v>
      </c>
      <c r="T2351" s="258" t="s">
        <v>807</v>
      </c>
      <c r="U2351" s="282" t="s">
        <v>823</v>
      </c>
      <c r="V2351" s="285">
        <v>826</v>
      </c>
      <c r="W2351" s="286" t="s">
        <v>824</v>
      </c>
      <c r="X2351" s="286" t="s">
        <v>824</v>
      </c>
      <c r="Y2351" s="257"/>
    </row>
    <row r="2352" spans="1:25" ht="12.75" customHeight="1" x14ac:dyDescent="0.2">
      <c r="A2352" s="229" t="s">
        <v>705</v>
      </c>
      <c r="B2352" s="247"/>
      <c r="C2352" s="280">
        <v>2339</v>
      </c>
      <c r="D2352" s="249" t="s">
        <v>5473</v>
      </c>
      <c r="E2352" s="249" t="s">
        <v>5474</v>
      </c>
      <c r="F2352" s="249" t="s">
        <v>877</v>
      </c>
      <c r="G2352" s="281" t="s">
        <v>813</v>
      </c>
      <c r="H2352" s="250">
        <v>203970.78</v>
      </c>
      <c r="I2352" s="250"/>
      <c r="J2352" s="250">
        <v>162056.39599999998</v>
      </c>
      <c r="K2352" s="250"/>
      <c r="L2352" s="250">
        <v>69128.86</v>
      </c>
      <c r="M2352" s="251">
        <f t="shared" si="108"/>
        <v>0.2054921003881047</v>
      </c>
      <c r="N2352" s="251">
        <f t="shared" si="109"/>
        <v>0.57342714199321076</v>
      </c>
      <c r="O2352" s="250">
        <v>71556.849999999991</v>
      </c>
      <c r="P2352" s="251">
        <f t="shared" si="110"/>
        <v>3.5122668014487594E-2</v>
      </c>
      <c r="Q2352" s="251" t="s">
        <v>805</v>
      </c>
      <c r="R2352" s="258"/>
      <c r="S2352" s="258" t="s">
        <v>806</v>
      </c>
      <c r="T2352" s="258" t="s">
        <v>807</v>
      </c>
      <c r="U2352" s="282" t="s">
        <v>823</v>
      </c>
      <c r="V2352" s="285">
        <v>824</v>
      </c>
      <c r="W2352" s="286" t="s">
        <v>815</v>
      </c>
      <c r="X2352" s="286" t="s">
        <v>816</v>
      </c>
      <c r="Y2352" s="257"/>
    </row>
    <row r="2353" spans="1:25" ht="12.75" customHeight="1" x14ac:dyDescent="0.2">
      <c r="A2353" s="229" t="s">
        <v>705</v>
      </c>
      <c r="B2353" s="247"/>
      <c r="C2353" s="280">
        <v>2340</v>
      </c>
      <c r="D2353" s="249" t="s">
        <v>5475</v>
      </c>
      <c r="E2353" s="249" t="s">
        <v>5476</v>
      </c>
      <c r="F2353" s="249" t="s">
        <v>852</v>
      </c>
      <c r="G2353" s="297" t="s">
        <v>707</v>
      </c>
      <c r="H2353" s="250">
        <v>0</v>
      </c>
      <c r="I2353" s="250"/>
      <c r="J2353" s="250">
        <v>0</v>
      </c>
      <c r="K2353" s="250"/>
      <c r="L2353" s="250">
        <v>0</v>
      </c>
      <c r="M2353" s="251" t="str">
        <f t="shared" si="108"/>
        <v>NA</v>
      </c>
      <c r="N2353" s="251" t="str">
        <f t="shared" si="109"/>
        <v>NA</v>
      </c>
      <c r="O2353" s="250">
        <v>0</v>
      </c>
      <c r="P2353" s="251" t="str">
        <f t="shared" si="110"/>
        <v>NA</v>
      </c>
      <c r="Q2353" s="298" t="s">
        <v>848</v>
      </c>
      <c r="R2353" s="299" t="s">
        <v>849</v>
      </c>
      <c r="S2353" s="258" t="s">
        <v>806</v>
      </c>
      <c r="T2353" s="299" t="s">
        <v>809</v>
      </c>
      <c r="U2353" s="299" t="s">
        <v>832</v>
      </c>
      <c r="V2353" s="299" t="s">
        <v>832</v>
      </c>
      <c r="W2353" s="299" t="s">
        <v>832</v>
      </c>
      <c r="X2353" s="299" t="s">
        <v>832</v>
      </c>
      <c r="Y2353" s="257"/>
    </row>
    <row r="2354" spans="1:25" ht="12.75" customHeight="1" x14ac:dyDescent="0.2">
      <c r="A2354" s="229" t="s">
        <v>705</v>
      </c>
      <c r="B2354" s="247"/>
      <c r="C2354" s="280">
        <v>2341</v>
      </c>
      <c r="D2354" s="249" t="s">
        <v>5477</v>
      </c>
      <c r="E2354" s="249" t="s">
        <v>5478</v>
      </c>
      <c r="F2354" s="249" t="s">
        <v>819</v>
      </c>
      <c r="G2354" s="281" t="s">
        <v>813</v>
      </c>
      <c r="H2354" s="250">
        <v>17294.87</v>
      </c>
      <c r="I2354" s="250"/>
      <c r="J2354" s="250">
        <v>16567.517899999999</v>
      </c>
      <c r="K2354" s="250"/>
      <c r="L2354" s="250">
        <v>17295.21</v>
      </c>
      <c r="M2354" s="251">
        <f t="shared" si="108"/>
        <v>4.2055944913144773E-2</v>
      </c>
      <c r="N2354" s="251">
        <f t="shared" si="109"/>
        <v>4.3922819603532781E-2</v>
      </c>
      <c r="O2354" s="250">
        <v>17790.02</v>
      </c>
      <c r="P2354" s="251">
        <f t="shared" si="110"/>
        <v>2.8609655505773064E-2</v>
      </c>
      <c r="Q2354" s="251" t="s">
        <v>805</v>
      </c>
      <c r="R2354" s="258"/>
      <c r="S2354" s="258" t="s">
        <v>806</v>
      </c>
      <c r="T2354" s="299" t="s">
        <v>809</v>
      </c>
      <c r="U2354" s="282" t="s">
        <v>814</v>
      </c>
      <c r="V2354" s="285">
        <v>99</v>
      </c>
      <c r="W2354" s="286" t="s">
        <v>815</v>
      </c>
      <c r="X2354" s="286" t="s">
        <v>816</v>
      </c>
      <c r="Y2354" s="257"/>
    </row>
    <row r="2355" spans="1:25" ht="12.75" customHeight="1" x14ac:dyDescent="0.2">
      <c r="A2355" s="229" t="s">
        <v>705</v>
      </c>
      <c r="B2355" s="247"/>
      <c r="C2355" s="280">
        <v>2342</v>
      </c>
      <c r="D2355" s="249" t="s">
        <v>5479</v>
      </c>
      <c r="E2355" s="249" t="s">
        <v>5480</v>
      </c>
      <c r="F2355" s="249" t="s">
        <v>877</v>
      </c>
      <c r="G2355" s="281"/>
      <c r="H2355" s="250">
        <v>10547.18</v>
      </c>
      <c r="I2355" s="250"/>
      <c r="J2355" s="250">
        <v>10103.594999999999</v>
      </c>
      <c r="K2355" s="250"/>
      <c r="L2355" s="250">
        <v>13504.3</v>
      </c>
      <c r="M2355" s="251">
        <f t="shared" si="108"/>
        <v>4.2057213397325252E-2</v>
      </c>
      <c r="N2355" s="251">
        <f t="shared" si="109"/>
        <v>0.336583661558089</v>
      </c>
      <c r="O2355" s="250">
        <v>14081.31</v>
      </c>
      <c r="P2355" s="251">
        <f t="shared" si="110"/>
        <v>4.2727871863036233E-2</v>
      </c>
      <c r="Q2355" s="251" t="s">
        <v>805</v>
      </c>
      <c r="R2355" s="258"/>
      <c r="S2355" s="258" t="s">
        <v>806</v>
      </c>
      <c r="T2355" s="258" t="s">
        <v>807</v>
      </c>
      <c r="U2355" s="282" t="s">
        <v>932</v>
      </c>
      <c r="V2355" s="285">
        <v>2053</v>
      </c>
      <c r="W2355" s="286" t="s">
        <v>816</v>
      </c>
      <c r="X2355" s="286" t="s">
        <v>824</v>
      </c>
      <c r="Y2355" s="257"/>
    </row>
    <row r="2356" spans="1:25" ht="12.75" customHeight="1" x14ac:dyDescent="0.2">
      <c r="A2356" s="229" t="s">
        <v>705</v>
      </c>
      <c r="B2356" s="247"/>
      <c r="C2356" s="280">
        <v>2343</v>
      </c>
      <c r="D2356" s="249" t="s">
        <v>5481</v>
      </c>
      <c r="E2356" s="249" t="s">
        <v>5482</v>
      </c>
      <c r="F2356" s="249" t="s">
        <v>877</v>
      </c>
      <c r="G2356" s="281" t="s">
        <v>813</v>
      </c>
      <c r="H2356" s="250">
        <v>142713.75</v>
      </c>
      <c r="I2356" s="250"/>
      <c r="J2356" s="250">
        <v>136711.75839999999</v>
      </c>
      <c r="K2356" s="250"/>
      <c r="L2356" s="250">
        <v>166698.64000000001</v>
      </c>
      <c r="M2356" s="251">
        <f t="shared" si="108"/>
        <v>4.2056155065647201E-2</v>
      </c>
      <c r="N2356" s="251">
        <f t="shared" si="109"/>
        <v>0.2193438366308075</v>
      </c>
      <c r="O2356" s="250">
        <v>173185.31</v>
      </c>
      <c r="P2356" s="251">
        <f t="shared" si="110"/>
        <v>3.8912555015445736E-2</v>
      </c>
      <c r="Q2356" s="251" t="s">
        <v>805</v>
      </c>
      <c r="R2356" s="258"/>
      <c r="S2356" s="258" t="s">
        <v>806</v>
      </c>
      <c r="T2356" s="258" t="s">
        <v>807</v>
      </c>
      <c r="U2356" s="282" t="s">
        <v>823</v>
      </c>
      <c r="V2356" s="285">
        <v>824</v>
      </c>
      <c r="W2356" s="286" t="s">
        <v>815</v>
      </c>
      <c r="X2356" s="286" t="s">
        <v>816</v>
      </c>
      <c r="Y2356" s="257"/>
    </row>
    <row r="2357" spans="1:25" ht="12.75" customHeight="1" x14ac:dyDescent="0.2">
      <c r="A2357" s="229" t="s">
        <v>705</v>
      </c>
      <c r="B2357" s="247"/>
      <c r="C2357" s="280">
        <v>2344</v>
      </c>
      <c r="D2357" s="249" t="s">
        <v>5483</v>
      </c>
      <c r="E2357" s="249" t="s">
        <v>5484</v>
      </c>
      <c r="F2357" s="249" t="s">
        <v>1217</v>
      </c>
      <c r="G2357" s="297" t="s">
        <v>707</v>
      </c>
      <c r="H2357" s="250">
        <v>0</v>
      </c>
      <c r="I2357" s="250"/>
      <c r="J2357" s="250">
        <v>0</v>
      </c>
      <c r="K2357" s="250"/>
      <c r="L2357" s="250">
        <v>0</v>
      </c>
      <c r="M2357" s="251" t="str">
        <f t="shared" si="108"/>
        <v>NA</v>
      </c>
      <c r="N2357" s="251" t="str">
        <f t="shared" si="109"/>
        <v>NA</v>
      </c>
      <c r="O2357" s="250">
        <v>0</v>
      </c>
      <c r="P2357" s="251" t="str">
        <f t="shared" si="110"/>
        <v>NA</v>
      </c>
      <c r="Q2357" s="298" t="s">
        <v>848</v>
      </c>
      <c r="R2357" s="299" t="s">
        <v>849</v>
      </c>
      <c r="S2357" s="258" t="s">
        <v>925</v>
      </c>
      <c r="T2357" s="299" t="s">
        <v>809</v>
      </c>
      <c r="U2357" s="299" t="s">
        <v>832</v>
      </c>
      <c r="V2357" s="299" t="s">
        <v>832</v>
      </c>
      <c r="W2357" s="299" t="s">
        <v>832</v>
      </c>
      <c r="X2357" s="299" t="s">
        <v>832</v>
      </c>
      <c r="Y2357" s="257"/>
    </row>
    <row r="2358" spans="1:25" ht="12.75" customHeight="1" x14ac:dyDescent="0.2">
      <c r="A2358" s="229" t="s">
        <v>705</v>
      </c>
      <c r="B2358" s="247"/>
      <c r="C2358" s="280">
        <v>2345</v>
      </c>
      <c r="D2358" s="249" t="s">
        <v>5485</v>
      </c>
      <c r="E2358" s="249" t="s">
        <v>5486</v>
      </c>
      <c r="F2358" s="249" t="s">
        <v>866</v>
      </c>
      <c r="G2358" s="281" t="s">
        <v>813</v>
      </c>
      <c r="H2358" s="250">
        <v>120435.95</v>
      </c>
      <c r="I2358" s="250"/>
      <c r="J2358" s="250">
        <v>115370.882</v>
      </c>
      <c r="K2358" s="250"/>
      <c r="L2358" s="250">
        <v>137930.11000000002</v>
      </c>
      <c r="M2358" s="251">
        <f t="shared" si="108"/>
        <v>4.205611364380818E-2</v>
      </c>
      <c r="N2358" s="251">
        <f t="shared" si="109"/>
        <v>0.19553658261882767</v>
      </c>
      <c r="O2358" s="250">
        <v>153552.11000000002</v>
      </c>
      <c r="P2358" s="251">
        <f t="shared" si="110"/>
        <v>0.11326025912688678</v>
      </c>
      <c r="Q2358" s="251" t="s">
        <v>805</v>
      </c>
      <c r="R2358" s="258"/>
      <c r="S2358" s="258" t="s">
        <v>806</v>
      </c>
      <c r="T2358" s="258" t="s">
        <v>807</v>
      </c>
      <c r="U2358" s="282" t="s">
        <v>823</v>
      </c>
      <c r="V2358" s="285">
        <v>824</v>
      </c>
      <c r="W2358" s="286" t="s">
        <v>815</v>
      </c>
      <c r="X2358" s="286" t="s">
        <v>816</v>
      </c>
      <c r="Y2358" s="257"/>
    </row>
    <row r="2359" spans="1:25" ht="12.75" customHeight="1" x14ac:dyDescent="0.2">
      <c r="A2359" s="229" t="s">
        <v>705</v>
      </c>
      <c r="B2359" s="247"/>
      <c r="C2359" s="280">
        <v>2346</v>
      </c>
      <c r="D2359" s="249" t="s">
        <v>5487</v>
      </c>
      <c r="E2359" s="249" t="s">
        <v>5488</v>
      </c>
      <c r="F2359" s="249" t="s">
        <v>931</v>
      </c>
      <c r="G2359" s="281" t="s">
        <v>813</v>
      </c>
      <c r="H2359" s="250">
        <v>18291.629999999997</v>
      </c>
      <c r="I2359" s="250"/>
      <c r="J2359" s="250">
        <v>16086.848400000003</v>
      </c>
      <c r="K2359" s="250"/>
      <c r="L2359" s="250">
        <v>30395.420000000002</v>
      </c>
      <c r="M2359" s="251">
        <f t="shared" si="108"/>
        <v>0.12053499879453035</v>
      </c>
      <c r="N2359" s="251">
        <f t="shared" si="109"/>
        <v>0.88945772622560404</v>
      </c>
      <c r="O2359" s="250">
        <v>31663.96</v>
      </c>
      <c r="P2359" s="251">
        <f t="shared" si="110"/>
        <v>4.1734577117210327E-2</v>
      </c>
      <c r="Q2359" s="251" t="s">
        <v>805</v>
      </c>
      <c r="R2359" s="258"/>
      <c r="S2359" s="258" t="s">
        <v>806</v>
      </c>
      <c r="T2359" s="258" t="s">
        <v>807</v>
      </c>
      <c r="U2359" s="282" t="s">
        <v>823</v>
      </c>
      <c r="V2359" s="285">
        <v>826</v>
      </c>
      <c r="W2359" s="286" t="s">
        <v>824</v>
      </c>
      <c r="X2359" s="286" t="s">
        <v>824</v>
      </c>
      <c r="Y2359" s="257"/>
    </row>
    <row r="2360" spans="1:25" ht="12.75" customHeight="1" x14ac:dyDescent="0.2">
      <c r="A2360" s="229" t="s">
        <v>705</v>
      </c>
      <c r="B2360" s="247"/>
      <c r="C2360" s="280">
        <v>2347</v>
      </c>
      <c r="D2360" s="249" t="s">
        <v>5489</v>
      </c>
      <c r="E2360" s="249" t="s">
        <v>5490</v>
      </c>
      <c r="F2360" s="249" t="s">
        <v>877</v>
      </c>
      <c r="G2360" s="281" t="s">
        <v>813</v>
      </c>
      <c r="H2360" s="250">
        <v>98945.95</v>
      </c>
      <c r="I2360" s="250"/>
      <c r="J2360" s="250">
        <v>94784.689500000008</v>
      </c>
      <c r="K2360" s="250"/>
      <c r="L2360" s="250">
        <v>98946.91</v>
      </c>
      <c r="M2360" s="251">
        <f t="shared" si="108"/>
        <v>4.205589516296513E-2</v>
      </c>
      <c r="N2360" s="251">
        <f t="shared" si="109"/>
        <v>4.391237152282907E-2</v>
      </c>
      <c r="O2360" s="250">
        <v>103543.10999999999</v>
      </c>
      <c r="P2360" s="251">
        <f t="shared" si="110"/>
        <v>4.6451172654102917E-2</v>
      </c>
      <c r="Q2360" s="251" t="s">
        <v>805</v>
      </c>
      <c r="R2360" s="258"/>
      <c r="S2360" s="258" t="s">
        <v>806</v>
      </c>
      <c r="T2360" s="258" t="s">
        <v>807</v>
      </c>
      <c r="U2360" s="282" t="s">
        <v>814</v>
      </c>
      <c r="V2360" s="285">
        <v>400</v>
      </c>
      <c r="W2360" s="286" t="s">
        <v>815</v>
      </c>
      <c r="X2360" s="286" t="s">
        <v>816</v>
      </c>
      <c r="Y2360" s="257"/>
    </row>
    <row r="2361" spans="1:25" ht="12.75" customHeight="1" x14ac:dyDescent="0.2">
      <c r="A2361" s="229" t="s">
        <v>705</v>
      </c>
      <c r="B2361" s="247"/>
      <c r="C2361" s="280">
        <v>2348</v>
      </c>
      <c r="D2361" s="249" t="s">
        <v>5491</v>
      </c>
      <c r="E2361" s="249" t="s">
        <v>5492</v>
      </c>
      <c r="F2361" s="249" t="s">
        <v>852</v>
      </c>
      <c r="G2361" s="297" t="s">
        <v>707</v>
      </c>
      <c r="H2361" s="250">
        <v>0</v>
      </c>
      <c r="I2361" s="250"/>
      <c r="J2361" s="250">
        <v>0</v>
      </c>
      <c r="K2361" s="250"/>
      <c r="L2361" s="250">
        <v>0</v>
      </c>
      <c r="M2361" s="251" t="str">
        <f t="shared" si="108"/>
        <v>NA</v>
      </c>
      <c r="N2361" s="251" t="str">
        <f t="shared" si="109"/>
        <v>NA</v>
      </c>
      <c r="O2361" s="250">
        <v>0</v>
      </c>
      <c r="P2361" s="251" t="str">
        <f t="shared" si="110"/>
        <v>NA</v>
      </c>
      <c r="Q2361" s="298" t="s">
        <v>848</v>
      </c>
      <c r="R2361" s="299" t="s">
        <v>849</v>
      </c>
      <c r="S2361" s="299" t="s">
        <v>832</v>
      </c>
      <c r="T2361" s="299" t="s">
        <v>832</v>
      </c>
      <c r="U2361" s="299" t="s">
        <v>832</v>
      </c>
      <c r="V2361" s="299" t="s">
        <v>832</v>
      </c>
      <c r="W2361" s="299" t="s">
        <v>832</v>
      </c>
      <c r="X2361" s="299" t="s">
        <v>832</v>
      </c>
      <c r="Y2361" s="257"/>
    </row>
    <row r="2362" spans="1:25" ht="12.75" customHeight="1" x14ac:dyDescent="0.2">
      <c r="A2362" s="229" t="s">
        <v>705</v>
      </c>
      <c r="B2362" s="247"/>
      <c r="C2362" s="280">
        <v>2349</v>
      </c>
      <c r="D2362" s="249" t="s">
        <v>5493</v>
      </c>
      <c r="E2362" s="249" t="s">
        <v>5494</v>
      </c>
      <c r="F2362" s="249" t="s">
        <v>852</v>
      </c>
      <c r="G2362" s="297" t="s">
        <v>707</v>
      </c>
      <c r="H2362" s="250">
        <v>0</v>
      </c>
      <c r="I2362" s="250"/>
      <c r="J2362" s="250">
        <v>0</v>
      </c>
      <c r="K2362" s="250"/>
      <c r="L2362" s="250">
        <v>0</v>
      </c>
      <c r="M2362" s="251" t="str">
        <f t="shared" si="108"/>
        <v>NA</v>
      </c>
      <c r="N2362" s="251" t="str">
        <f t="shared" si="109"/>
        <v>NA</v>
      </c>
      <c r="O2362" s="250">
        <v>0</v>
      </c>
      <c r="P2362" s="251" t="str">
        <f t="shared" si="110"/>
        <v>NA</v>
      </c>
      <c r="Q2362" s="298" t="s">
        <v>848</v>
      </c>
      <c r="R2362" s="299" t="s">
        <v>849</v>
      </c>
      <c r="S2362" s="299" t="s">
        <v>832</v>
      </c>
      <c r="T2362" s="299" t="s">
        <v>832</v>
      </c>
      <c r="U2362" s="299" t="s">
        <v>832</v>
      </c>
      <c r="V2362" s="283" t="s">
        <v>809</v>
      </c>
      <c r="W2362" s="284" t="s">
        <v>809</v>
      </c>
      <c r="X2362" s="284" t="s">
        <v>809</v>
      </c>
      <c r="Y2362" s="257"/>
    </row>
    <row r="2363" spans="1:25" ht="12.75" customHeight="1" x14ac:dyDescent="0.2">
      <c r="A2363" s="229" t="s">
        <v>705</v>
      </c>
      <c r="B2363" s="247"/>
      <c r="C2363" s="280">
        <v>2350</v>
      </c>
      <c r="D2363" s="249" t="s">
        <v>5495</v>
      </c>
      <c r="E2363" s="249" t="s">
        <v>5496</v>
      </c>
      <c r="F2363" s="249" t="s">
        <v>844</v>
      </c>
      <c r="G2363" s="281" t="s">
        <v>813</v>
      </c>
      <c r="H2363" s="250">
        <v>174108.21</v>
      </c>
      <c r="I2363" s="250"/>
      <c r="J2363" s="250">
        <v>166785.87030000004</v>
      </c>
      <c r="K2363" s="250"/>
      <c r="L2363" s="250">
        <v>174110.78</v>
      </c>
      <c r="M2363" s="251">
        <f t="shared" si="108"/>
        <v>4.2056257427492673E-2</v>
      </c>
      <c r="N2363" s="251">
        <f t="shared" si="109"/>
        <v>4.3918047055332352E-2</v>
      </c>
      <c r="O2363" s="250">
        <v>189558.11</v>
      </c>
      <c r="P2363" s="251">
        <f t="shared" si="110"/>
        <v>8.8721272743709417E-2</v>
      </c>
      <c r="Q2363" s="251" t="s">
        <v>805</v>
      </c>
      <c r="R2363" s="258"/>
      <c r="S2363" s="258" t="s">
        <v>806</v>
      </c>
      <c r="T2363" s="299" t="s">
        <v>809</v>
      </c>
      <c r="U2363" s="282" t="s">
        <v>814</v>
      </c>
      <c r="V2363" s="285">
        <v>389</v>
      </c>
      <c r="W2363" s="286" t="s">
        <v>815</v>
      </c>
      <c r="X2363" s="286" t="s">
        <v>816</v>
      </c>
      <c r="Y2363" s="257"/>
    </row>
    <row r="2364" spans="1:25" ht="12.75" customHeight="1" x14ac:dyDescent="0.2">
      <c r="A2364" s="229" t="s">
        <v>705</v>
      </c>
      <c r="B2364" s="247"/>
      <c r="C2364" s="280">
        <v>2351</v>
      </c>
      <c r="D2364" s="249" t="s">
        <v>5497</v>
      </c>
      <c r="E2364" s="249" t="s">
        <v>5498</v>
      </c>
      <c r="F2364" s="249" t="s">
        <v>877</v>
      </c>
      <c r="G2364" s="281" t="s">
        <v>813</v>
      </c>
      <c r="H2364" s="250">
        <v>94460.66</v>
      </c>
      <c r="I2364" s="250"/>
      <c r="J2364" s="250">
        <v>55519.084600000002</v>
      </c>
      <c r="K2364" s="250"/>
      <c r="L2364" s="250">
        <v>57957.170000000006</v>
      </c>
      <c r="M2364" s="251">
        <f t="shared" si="108"/>
        <v>0.41225178185288985</v>
      </c>
      <c r="N2364" s="251">
        <f t="shared" si="109"/>
        <v>4.3914365980018404E-2</v>
      </c>
      <c r="O2364" s="250">
        <v>60749.2</v>
      </c>
      <c r="P2364" s="251">
        <f t="shared" si="110"/>
        <v>4.8174022299570379E-2</v>
      </c>
      <c r="Q2364" s="251" t="s">
        <v>805</v>
      </c>
      <c r="R2364" s="258"/>
      <c r="S2364" s="258" t="s">
        <v>806</v>
      </c>
      <c r="T2364" s="299" t="s">
        <v>809</v>
      </c>
      <c r="U2364" s="282" t="s">
        <v>814</v>
      </c>
      <c r="V2364" s="285">
        <v>159</v>
      </c>
      <c r="W2364" s="286" t="s">
        <v>816</v>
      </c>
      <c r="X2364" s="286" t="s">
        <v>816</v>
      </c>
      <c r="Y2364" s="257"/>
    </row>
    <row r="2365" spans="1:25" ht="12.75" customHeight="1" x14ac:dyDescent="0.2">
      <c r="A2365" s="229" t="s">
        <v>705</v>
      </c>
      <c r="B2365" s="247"/>
      <c r="C2365" s="280">
        <v>2352</v>
      </c>
      <c r="D2365" s="249" t="s">
        <v>5499</v>
      </c>
      <c r="E2365" s="249" t="s">
        <v>5500</v>
      </c>
      <c r="F2365" s="249" t="s">
        <v>822</v>
      </c>
      <c r="G2365" s="281" t="s">
        <v>813</v>
      </c>
      <c r="H2365" s="250">
        <v>110164.15999999999</v>
      </c>
      <c r="I2365" s="250"/>
      <c r="J2365" s="250">
        <v>105531.1185</v>
      </c>
      <c r="K2365" s="250"/>
      <c r="L2365" s="250">
        <v>110165.48000000001</v>
      </c>
      <c r="M2365" s="251">
        <f t="shared" si="108"/>
        <v>4.2055796549440333E-2</v>
      </c>
      <c r="N2365" s="251">
        <f t="shared" si="109"/>
        <v>4.3914644001428013E-2</v>
      </c>
      <c r="O2365" s="250">
        <v>116253.9</v>
      </c>
      <c r="P2365" s="251">
        <f t="shared" si="110"/>
        <v>5.5266132367416572E-2</v>
      </c>
      <c r="Q2365" s="251" t="s">
        <v>805</v>
      </c>
      <c r="R2365" s="258"/>
      <c r="S2365" s="258" t="s">
        <v>925</v>
      </c>
      <c r="T2365" s="299" t="s">
        <v>809</v>
      </c>
      <c r="U2365" s="282" t="s">
        <v>823</v>
      </c>
      <c r="V2365" s="285">
        <v>900</v>
      </c>
      <c r="W2365" s="286" t="s">
        <v>816</v>
      </c>
      <c r="X2365" s="286" t="s">
        <v>824</v>
      </c>
      <c r="Y2365" s="257"/>
    </row>
    <row r="2366" spans="1:25" ht="12.75" customHeight="1" x14ac:dyDescent="0.2">
      <c r="A2366" s="229" t="s">
        <v>705</v>
      </c>
      <c r="B2366" s="247"/>
      <c r="C2366" s="280">
        <v>2353</v>
      </c>
      <c r="D2366" s="249" t="s">
        <v>5501</v>
      </c>
      <c r="E2366" s="249" t="s">
        <v>5502</v>
      </c>
      <c r="F2366" s="249" t="s">
        <v>1217</v>
      </c>
      <c r="G2366" s="297" t="s">
        <v>707</v>
      </c>
      <c r="H2366" s="250">
        <v>0</v>
      </c>
      <c r="I2366" s="250"/>
      <c r="J2366" s="250">
        <v>0</v>
      </c>
      <c r="K2366" s="250"/>
      <c r="L2366" s="250">
        <v>0</v>
      </c>
      <c r="M2366" s="251" t="str">
        <f t="shared" si="108"/>
        <v>NA</v>
      </c>
      <c r="N2366" s="251" t="str">
        <f t="shared" si="109"/>
        <v>NA</v>
      </c>
      <c r="O2366" s="250">
        <v>0</v>
      </c>
      <c r="P2366" s="251" t="str">
        <f t="shared" si="110"/>
        <v>NA</v>
      </c>
      <c r="Q2366" s="298" t="s">
        <v>848</v>
      </c>
      <c r="R2366" s="299" t="s">
        <v>849</v>
      </c>
      <c r="S2366" s="299" t="s">
        <v>809</v>
      </c>
      <c r="T2366" s="299" t="s">
        <v>809</v>
      </c>
      <c r="U2366" s="299" t="s">
        <v>832</v>
      </c>
      <c r="V2366" s="283" t="s">
        <v>809</v>
      </c>
      <c r="W2366" s="284" t="s">
        <v>809</v>
      </c>
      <c r="X2366" s="284" t="s">
        <v>809</v>
      </c>
      <c r="Y2366" s="257"/>
    </row>
    <row r="2367" spans="1:25" ht="12.75" customHeight="1" x14ac:dyDescent="0.2">
      <c r="A2367" s="229" t="s">
        <v>705</v>
      </c>
      <c r="B2367" s="247"/>
      <c r="C2367" s="280">
        <v>2354</v>
      </c>
      <c r="D2367" s="249" t="s">
        <v>5503</v>
      </c>
      <c r="E2367" s="249" t="s">
        <v>5504</v>
      </c>
      <c r="F2367" s="249" t="s">
        <v>877</v>
      </c>
      <c r="G2367" s="281" t="s">
        <v>813</v>
      </c>
      <c r="H2367" s="250">
        <v>127023.43000000001</v>
      </c>
      <c r="I2367" s="250"/>
      <c r="J2367" s="250">
        <v>123133.16599999998</v>
      </c>
      <c r="K2367" s="250"/>
      <c r="L2367" s="250">
        <v>121439.82</v>
      </c>
      <c r="M2367" s="251">
        <f t="shared" si="108"/>
        <v>3.0626349800190598E-2</v>
      </c>
      <c r="N2367" s="251">
        <f t="shared" si="109"/>
        <v>1.3752151877585736E-2</v>
      </c>
      <c r="O2367" s="250">
        <v>127001.9</v>
      </c>
      <c r="P2367" s="251">
        <f t="shared" si="110"/>
        <v>4.5801121905483612E-2</v>
      </c>
      <c r="Q2367" s="251" t="s">
        <v>805</v>
      </c>
      <c r="R2367" s="258"/>
      <c r="S2367" s="258" t="s">
        <v>806</v>
      </c>
      <c r="T2367" s="258" t="s">
        <v>807</v>
      </c>
      <c r="U2367" s="282" t="s">
        <v>823</v>
      </c>
      <c r="V2367" s="285">
        <v>824</v>
      </c>
      <c r="W2367" s="286" t="s">
        <v>816</v>
      </c>
      <c r="X2367" s="286" t="s">
        <v>816</v>
      </c>
      <c r="Y2367" s="257"/>
    </row>
    <row r="2368" spans="1:25" ht="12.75" customHeight="1" x14ac:dyDescent="0.2">
      <c r="A2368" s="229" t="s">
        <v>705</v>
      </c>
      <c r="B2368" s="247"/>
      <c r="C2368" s="280">
        <v>2355</v>
      </c>
      <c r="D2368" s="249" t="s">
        <v>5505</v>
      </c>
      <c r="E2368" s="249" t="s">
        <v>5506</v>
      </c>
      <c r="F2368" s="249" t="s">
        <v>819</v>
      </c>
      <c r="G2368" s="281" t="s">
        <v>813</v>
      </c>
      <c r="H2368" s="250">
        <v>100237.43999999999</v>
      </c>
      <c r="I2368" s="250"/>
      <c r="J2368" s="250">
        <v>87153.938700000013</v>
      </c>
      <c r="K2368" s="250"/>
      <c r="L2368" s="250">
        <v>178873.69</v>
      </c>
      <c r="M2368" s="251">
        <f t="shared" si="108"/>
        <v>0.1305250942162926</v>
      </c>
      <c r="N2368" s="251">
        <f t="shared" si="109"/>
        <v>1.0523879088897674</v>
      </c>
      <c r="O2368" s="250">
        <v>186631.94</v>
      </c>
      <c r="P2368" s="251">
        <f t="shared" si="110"/>
        <v>4.3372784449183105E-2</v>
      </c>
      <c r="Q2368" s="251" t="s">
        <v>805</v>
      </c>
      <c r="R2368" s="258"/>
      <c r="S2368" s="258" t="s">
        <v>904</v>
      </c>
      <c r="T2368" s="258" t="s">
        <v>807</v>
      </c>
      <c r="U2368" s="282" t="s">
        <v>814</v>
      </c>
      <c r="V2368" s="285">
        <v>106</v>
      </c>
      <c r="W2368" s="286" t="s">
        <v>824</v>
      </c>
      <c r="X2368" s="286" t="s">
        <v>824</v>
      </c>
      <c r="Y2368" s="257"/>
    </row>
    <row r="2369" spans="1:25" ht="12.75" customHeight="1" x14ac:dyDescent="0.2">
      <c r="A2369" s="229" t="s">
        <v>705</v>
      </c>
      <c r="B2369" s="247"/>
      <c r="C2369" s="280">
        <v>2356</v>
      </c>
      <c r="D2369" s="249" t="s">
        <v>5507</v>
      </c>
      <c r="E2369" s="249" t="s">
        <v>5508</v>
      </c>
      <c r="F2369" s="249" t="s">
        <v>803</v>
      </c>
      <c r="G2369" s="281" t="s">
        <v>804</v>
      </c>
      <c r="H2369" s="250">
        <v>39703.19</v>
      </c>
      <c r="I2369" s="250"/>
      <c r="J2369" s="250">
        <v>38033.438099999999</v>
      </c>
      <c r="K2369" s="250"/>
      <c r="L2369" s="250">
        <v>35901.85</v>
      </c>
      <c r="M2369" s="251">
        <f t="shared" si="108"/>
        <v>4.205586251381823E-2</v>
      </c>
      <c r="N2369" s="251">
        <f t="shared" si="109"/>
        <v>5.6045106792488503E-2</v>
      </c>
      <c r="O2369" s="250">
        <v>38534.01</v>
      </c>
      <c r="P2369" s="251">
        <f t="shared" si="110"/>
        <v>7.3315441961904565E-2</v>
      </c>
      <c r="Q2369" s="251" t="s">
        <v>805</v>
      </c>
      <c r="R2369" s="258"/>
      <c r="S2369" s="258" t="s">
        <v>806</v>
      </c>
      <c r="T2369" s="258" t="s">
        <v>807</v>
      </c>
      <c r="U2369" s="282" t="s">
        <v>808</v>
      </c>
      <c r="V2369" s="283" t="s">
        <v>809</v>
      </c>
      <c r="W2369" s="284" t="s">
        <v>809</v>
      </c>
      <c r="X2369" s="284" t="s">
        <v>809</v>
      </c>
      <c r="Y2369" s="257"/>
    </row>
    <row r="2370" spans="1:25" ht="12.75" customHeight="1" x14ac:dyDescent="0.2">
      <c r="A2370" s="229" t="s">
        <v>705</v>
      </c>
      <c r="B2370" s="247"/>
      <c r="C2370" s="280">
        <v>2357</v>
      </c>
      <c r="D2370" s="249" t="s">
        <v>5509</v>
      </c>
      <c r="E2370" s="249" t="s">
        <v>5510</v>
      </c>
      <c r="F2370" s="249" t="s">
        <v>2066</v>
      </c>
      <c r="G2370" s="281" t="s">
        <v>813</v>
      </c>
      <c r="H2370" s="250">
        <v>321835.27</v>
      </c>
      <c r="I2370" s="250"/>
      <c r="J2370" s="250">
        <v>308300.14430000004</v>
      </c>
      <c r="K2370" s="250"/>
      <c r="L2370" s="250">
        <v>339397.4</v>
      </c>
      <c r="M2370" s="251">
        <f t="shared" si="108"/>
        <v>4.2056067068099695E-2</v>
      </c>
      <c r="N2370" s="251">
        <f t="shared" si="109"/>
        <v>0.10086682174802983</v>
      </c>
      <c r="O2370" s="250">
        <v>359259.28</v>
      </c>
      <c r="P2370" s="251">
        <f t="shared" si="110"/>
        <v>5.8521014008946451E-2</v>
      </c>
      <c r="Q2370" s="251" t="s">
        <v>805</v>
      </c>
      <c r="R2370" s="258"/>
      <c r="S2370" s="258" t="s">
        <v>806</v>
      </c>
      <c r="T2370" s="258" t="s">
        <v>807</v>
      </c>
      <c r="U2370" s="282" t="s">
        <v>814</v>
      </c>
      <c r="V2370" s="283" t="s">
        <v>809</v>
      </c>
      <c r="W2370" s="284" t="s">
        <v>809</v>
      </c>
      <c r="X2370" s="284" t="s">
        <v>809</v>
      </c>
      <c r="Y2370" s="257"/>
    </row>
    <row r="2371" spans="1:25" ht="12.75" customHeight="1" x14ac:dyDescent="0.2">
      <c r="A2371" s="229" t="s">
        <v>705</v>
      </c>
      <c r="B2371" s="247"/>
      <c r="C2371" s="280">
        <v>2358</v>
      </c>
      <c r="D2371" s="249" t="s">
        <v>5511</v>
      </c>
      <c r="E2371" s="249" t="s">
        <v>5512</v>
      </c>
      <c r="F2371" s="249" t="s">
        <v>847</v>
      </c>
      <c r="G2371" s="297" t="s">
        <v>707</v>
      </c>
      <c r="H2371" s="250">
        <v>0</v>
      </c>
      <c r="I2371" s="250"/>
      <c r="J2371" s="250">
        <v>0</v>
      </c>
      <c r="K2371" s="250"/>
      <c r="L2371" s="250">
        <v>0</v>
      </c>
      <c r="M2371" s="251" t="str">
        <f t="shared" si="108"/>
        <v>NA</v>
      </c>
      <c r="N2371" s="251" t="str">
        <f t="shared" si="109"/>
        <v>NA</v>
      </c>
      <c r="O2371" s="250">
        <v>0</v>
      </c>
      <c r="P2371" s="251" t="str">
        <f t="shared" si="110"/>
        <v>NA</v>
      </c>
      <c r="Q2371" s="298" t="s">
        <v>848</v>
      </c>
      <c r="R2371" s="299" t="s">
        <v>849</v>
      </c>
      <c r="S2371" s="299" t="s">
        <v>832</v>
      </c>
      <c r="T2371" s="299" t="s">
        <v>832</v>
      </c>
      <c r="U2371" s="299" t="s">
        <v>832</v>
      </c>
      <c r="V2371" s="299" t="s">
        <v>832</v>
      </c>
      <c r="W2371" s="299" t="s">
        <v>832</v>
      </c>
      <c r="X2371" s="299" t="s">
        <v>832</v>
      </c>
      <c r="Y2371" s="257"/>
    </row>
    <row r="2372" spans="1:25" ht="12.75" customHeight="1" x14ac:dyDescent="0.2">
      <c r="A2372" s="229" t="s">
        <v>705</v>
      </c>
      <c r="B2372" s="247"/>
      <c r="C2372" s="280">
        <v>2359</v>
      </c>
      <c r="D2372" s="249" t="s">
        <v>5513</v>
      </c>
      <c r="E2372" s="249" t="s">
        <v>5514</v>
      </c>
      <c r="F2372" s="249" t="s">
        <v>890</v>
      </c>
      <c r="G2372" s="281" t="s">
        <v>813</v>
      </c>
      <c r="H2372" s="250">
        <v>403652.6</v>
      </c>
      <c r="I2372" s="250"/>
      <c r="J2372" s="250">
        <v>386676.5392</v>
      </c>
      <c r="K2372" s="250"/>
      <c r="L2372" s="250">
        <v>418791</v>
      </c>
      <c r="M2372" s="251">
        <f t="shared" si="108"/>
        <v>4.2056116571527045E-2</v>
      </c>
      <c r="N2372" s="251">
        <f t="shared" si="109"/>
        <v>8.3052519468706371E-2</v>
      </c>
      <c r="O2372" s="250">
        <v>441928.87999999995</v>
      </c>
      <c r="P2372" s="251">
        <f t="shared" si="110"/>
        <v>5.5249229329187938E-2</v>
      </c>
      <c r="Q2372" s="251" t="s">
        <v>805</v>
      </c>
      <c r="R2372" s="258"/>
      <c r="S2372" s="258" t="s">
        <v>925</v>
      </c>
      <c r="T2372" s="258" t="s">
        <v>908</v>
      </c>
      <c r="U2372" s="282" t="s">
        <v>823</v>
      </c>
      <c r="V2372" s="285">
        <v>824</v>
      </c>
      <c r="W2372" s="286" t="s">
        <v>824</v>
      </c>
      <c r="X2372" s="286" t="s">
        <v>824</v>
      </c>
      <c r="Y2372" s="257"/>
    </row>
    <row r="2373" spans="1:25" ht="12.75" customHeight="1" x14ac:dyDescent="0.2">
      <c r="A2373" s="229" t="s">
        <v>705</v>
      </c>
      <c r="B2373" s="247"/>
      <c r="C2373" s="280">
        <v>2360</v>
      </c>
      <c r="D2373" s="249" t="s">
        <v>5515</v>
      </c>
      <c r="E2373" s="249" t="s">
        <v>5516</v>
      </c>
      <c r="F2373" s="249" t="s">
        <v>1198</v>
      </c>
      <c r="G2373" s="297" t="s">
        <v>707</v>
      </c>
      <c r="H2373" s="250">
        <v>0</v>
      </c>
      <c r="I2373" s="250"/>
      <c r="J2373" s="250">
        <v>0</v>
      </c>
      <c r="K2373" s="250"/>
      <c r="L2373" s="250">
        <v>0</v>
      </c>
      <c r="M2373" s="251" t="str">
        <f t="shared" si="108"/>
        <v>NA</v>
      </c>
      <c r="N2373" s="251" t="str">
        <f t="shared" si="109"/>
        <v>NA</v>
      </c>
      <c r="O2373" s="250">
        <v>0</v>
      </c>
      <c r="P2373" s="251" t="str">
        <f t="shared" si="110"/>
        <v>NA</v>
      </c>
      <c r="Q2373" s="298" t="s">
        <v>848</v>
      </c>
      <c r="R2373" s="299" t="s">
        <v>849</v>
      </c>
      <c r="S2373" s="299" t="s">
        <v>832</v>
      </c>
      <c r="T2373" s="299" t="s">
        <v>832</v>
      </c>
      <c r="U2373" s="299" t="s">
        <v>832</v>
      </c>
      <c r="V2373" s="299" t="s">
        <v>832</v>
      </c>
      <c r="W2373" s="299" t="s">
        <v>832</v>
      </c>
      <c r="X2373" s="299" t="s">
        <v>832</v>
      </c>
      <c r="Y2373" s="257"/>
    </row>
    <row r="2374" spans="1:25" ht="12.75" customHeight="1" x14ac:dyDescent="0.2">
      <c r="A2374" s="229" t="s">
        <v>705</v>
      </c>
      <c r="B2374" s="247"/>
      <c r="C2374" s="280">
        <v>2361</v>
      </c>
      <c r="D2374" s="249" t="s">
        <v>5517</v>
      </c>
      <c r="E2374" s="249" t="s">
        <v>5518</v>
      </c>
      <c r="F2374" s="249" t="s">
        <v>877</v>
      </c>
      <c r="G2374" s="281" t="s">
        <v>813</v>
      </c>
      <c r="H2374" s="250">
        <v>97270.57</v>
      </c>
      <c r="I2374" s="250"/>
      <c r="J2374" s="250">
        <v>95335.901699999973</v>
      </c>
      <c r="K2374" s="250"/>
      <c r="L2374" s="250">
        <v>97523.62</v>
      </c>
      <c r="M2374" s="251">
        <f t="shared" si="108"/>
        <v>1.9889554466474637E-2</v>
      </c>
      <c r="N2374" s="251">
        <f t="shared" si="109"/>
        <v>2.2947475830084094E-2</v>
      </c>
      <c r="O2374" s="250">
        <v>100368.47</v>
      </c>
      <c r="P2374" s="251">
        <f t="shared" si="110"/>
        <v>2.9170881884819349E-2</v>
      </c>
      <c r="Q2374" s="251" t="s">
        <v>805</v>
      </c>
      <c r="R2374" s="258"/>
      <c r="S2374" s="258" t="s">
        <v>806</v>
      </c>
      <c r="T2374" s="258" t="s">
        <v>807</v>
      </c>
      <c r="U2374" s="282" t="s">
        <v>823</v>
      </c>
      <c r="V2374" s="285">
        <v>824</v>
      </c>
      <c r="W2374" s="286" t="s">
        <v>815</v>
      </c>
      <c r="X2374" s="286" t="s">
        <v>816</v>
      </c>
      <c r="Y2374" s="257"/>
    </row>
    <row r="2375" spans="1:25" ht="12.75" customHeight="1" x14ac:dyDescent="0.2">
      <c r="A2375" s="229" t="s">
        <v>705</v>
      </c>
      <c r="B2375" s="247"/>
      <c r="C2375" s="280">
        <v>2362</v>
      </c>
      <c r="D2375" s="249" t="s">
        <v>5519</v>
      </c>
      <c r="E2375" s="249" t="s">
        <v>5520</v>
      </c>
      <c r="F2375" s="249" t="s">
        <v>1170</v>
      </c>
      <c r="G2375" s="281" t="s">
        <v>804</v>
      </c>
      <c r="H2375" s="250">
        <v>320141.28000000003</v>
      </c>
      <c r="I2375" s="250"/>
      <c r="J2375" s="250">
        <v>306677.4155</v>
      </c>
      <c r="K2375" s="250"/>
      <c r="L2375" s="250">
        <v>320144.89</v>
      </c>
      <c r="M2375" s="251">
        <f t="shared" si="108"/>
        <v>4.2056008834599597E-2</v>
      </c>
      <c r="N2375" s="251">
        <f t="shared" si="109"/>
        <v>4.3914138502970435E-2</v>
      </c>
      <c r="O2375" s="250">
        <v>334088.42</v>
      </c>
      <c r="P2375" s="251">
        <f t="shared" si="110"/>
        <v>4.3553810901057859E-2</v>
      </c>
      <c r="Q2375" s="251" t="s">
        <v>805</v>
      </c>
      <c r="R2375" s="258"/>
      <c r="S2375" s="258" t="s">
        <v>823</v>
      </c>
      <c r="T2375" s="299" t="s">
        <v>809</v>
      </c>
      <c r="U2375" s="282" t="s">
        <v>1103</v>
      </c>
      <c r="V2375" s="285">
        <v>824</v>
      </c>
      <c r="W2375" s="286" t="s">
        <v>815</v>
      </c>
      <c r="X2375" s="286" t="s">
        <v>816</v>
      </c>
      <c r="Y2375" s="257"/>
    </row>
    <row r="2376" spans="1:25" ht="12.75" customHeight="1" x14ac:dyDescent="0.2">
      <c r="A2376" s="229" t="s">
        <v>705</v>
      </c>
      <c r="B2376" s="247"/>
      <c r="C2376" s="280">
        <v>2363</v>
      </c>
      <c r="D2376" s="249" t="s">
        <v>5521</v>
      </c>
      <c r="E2376" s="249" t="s">
        <v>5522</v>
      </c>
      <c r="F2376" s="249" t="s">
        <v>1043</v>
      </c>
      <c r="G2376" s="281" t="s">
        <v>813</v>
      </c>
      <c r="H2376" s="250">
        <v>171311.92</v>
      </c>
      <c r="I2376" s="250"/>
      <c r="J2376" s="250">
        <v>164107.23420000001</v>
      </c>
      <c r="K2376" s="250"/>
      <c r="L2376" s="250">
        <v>171314.67</v>
      </c>
      <c r="M2376" s="251">
        <f t="shared" si="108"/>
        <v>4.2055951506468472E-2</v>
      </c>
      <c r="N2376" s="251">
        <f t="shared" si="109"/>
        <v>4.3919062039740393E-2</v>
      </c>
      <c r="O2376" s="250">
        <v>177392.53999999998</v>
      </c>
      <c r="P2376" s="251">
        <f t="shared" si="110"/>
        <v>3.5477814013242216E-2</v>
      </c>
      <c r="Q2376" s="251" t="s">
        <v>805</v>
      </c>
      <c r="R2376" s="258"/>
      <c r="S2376" s="258" t="s">
        <v>806</v>
      </c>
      <c r="T2376" s="299" t="s">
        <v>809</v>
      </c>
      <c r="U2376" s="282" t="s">
        <v>814</v>
      </c>
      <c r="V2376" s="285">
        <v>408</v>
      </c>
      <c r="W2376" s="286" t="s">
        <v>824</v>
      </c>
      <c r="X2376" s="286" t="s">
        <v>824</v>
      </c>
      <c r="Y2376" s="257"/>
    </row>
    <row r="2377" spans="1:25" ht="12.75" customHeight="1" x14ac:dyDescent="0.2">
      <c r="A2377" s="229" t="s">
        <v>705</v>
      </c>
      <c r="B2377" s="247"/>
      <c r="C2377" s="280">
        <v>2364</v>
      </c>
      <c r="D2377" s="249" t="s">
        <v>5523</v>
      </c>
      <c r="E2377" s="249" t="s">
        <v>5524</v>
      </c>
      <c r="F2377" s="249" t="s">
        <v>852</v>
      </c>
      <c r="G2377" s="297" t="s">
        <v>707</v>
      </c>
      <c r="H2377" s="250">
        <v>0</v>
      </c>
      <c r="I2377" s="250"/>
      <c r="J2377" s="250">
        <v>0</v>
      </c>
      <c r="K2377" s="250"/>
      <c r="L2377" s="250">
        <v>0</v>
      </c>
      <c r="M2377" s="251" t="str">
        <f t="shared" si="108"/>
        <v>NA</v>
      </c>
      <c r="N2377" s="251" t="str">
        <f t="shared" si="109"/>
        <v>NA</v>
      </c>
      <c r="O2377" s="250">
        <v>0</v>
      </c>
      <c r="P2377" s="251" t="str">
        <f t="shared" si="110"/>
        <v>NA</v>
      </c>
      <c r="Q2377" s="298" t="s">
        <v>848</v>
      </c>
      <c r="R2377" s="299" t="s">
        <v>849</v>
      </c>
      <c r="S2377" s="299" t="s">
        <v>832</v>
      </c>
      <c r="T2377" s="299" t="s">
        <v>832</v>
      </c>
      <c r="U2377" s="299" t="s">
        <v>832</v>
      </c>
      <c r="V2377" s="299" t="s">
        <v>832</v>
      </c>
      <c r="W2377" s="299" t="s">
        <v>832</v>
      </c>
      <c r="X2377" s="299" t="s">
        <v>832</v>
      </c>
      <c r="Y2377" s="257"/>
    </row>
    <row r="2378" spans="1:25" ht="12.75" customHeight="1" x14ac:dyDescent="0.2">
      <c r="A2378" s="229" t="s">
        <v>705</v>
      </c>
      <c r="B2378" s="247"/>
      <c r="C2378" s="280">
        <v>2365</v>
      </c>
      <c r="D2378" s="249" t="s">
        <v>5525</v>
      </c>
      <c r="E2378" s="249" t="s">
        <v>5526</v>
      </c>
      <c r="F2378" s="249" t="s">
        <v>1074</v>
      </c>
      <c r="G2378" s="281" t="s">
        <v>813</v>
      </c>
      <c r="H2378" s="250">
        <v>104995.52000000002</v>
      </c>
      <c r="I2378" s="250"/>
      <c r="J2378" s="250">
        <v>100579.80399999999</v>
      </c>
      <c r="K2378" s="250"/>
      <c r="L2378" s="250">
        <v>104996.48</v>
      </c>
      <c r="M2378" s="251">
        <f t="shared" si="108"/>
        <v>4.2056232494491468E-2</v>
      </c>
      <c r="N2378" s="251">
        <f t="shared" si="109"/>
        <v>4.3912155565544821E-2</v>
      </c>
      <c r="O2378" s="250">
        <v>109892.86</v>
      </c>
      <c r="P2378" s="251">
        <f t="shared" si="110"/>
        <v>4.6633753817270876E-2</v>
      </c>
      <c r="Q2378" s="251" t="s">
        <v>805</v>
      </c>
      <c r="R2378" s="258"/>
      <c r="S2378" s="258" t="s">
        <v>806</v>
      </c>
      <c r="T2378" s="258" t="s">
        <v>807</v>
      </c>
      <c r="U2378" s="282" t="s">
        <v>823</v>
      </c>
      <c r="V2378" s="285">
        <v>824</v>
      </c>
      <c r="W2378" s="286" t="s">
        <v>815</v>
      </c>
      <c r="X2378" s="286" t="s">
        <v>816</v>
      </c>
      <c r="Y2378" s="257"/>
    </row>
    <row r="2379" spans="1:25" ht="12.75" customHeight="1" x14ac:dyDescent="0.2">
      <c r="A2379" s="229" t="s">
        <v>705</v>
      </c>
      <c r="B2379" s="247"/>
      <c r="C2379" s="280">
        <v>2366</v>
      </c>
      <c r="D2379" s="249" t="s">
        <v>5527</v>
      </c>
      <c r="E2379" s="249" t="s">
        <v>5528</v>
      </c>
      <c r="F2379" s="249" t="s">
        <v>1160</v>
      </c>
      <c r="G2379" s="297" t="s">
        <v>707</v>
      </c>
      <c r="H2379" s="250">
        <v>0</v>
      </c>
      <c r="I2379" s="250"/>
      <c r="J2379" s="250">
        <v>0</v>
      </c>
      <c r="K2379" s="250"/>
      <c r="L2379" s="250">
        <v>0</v>
      </c>
      <c r="M2379" s="251" t="str">
        <f t="shared" si="108"/>
        <v>NA</v>
      </c>
      <c r="N2379" s="251" t="str">
        <f t="shared" si="109"/>
        <v>NA</v>
      </c>
      <c r="O2379" s="250">
        <v>0</v>
      </c>
      <c r="P2379" s="251" t="str">
        <f t="shared" si="110"/>
        <v>NA</v>
      </c>
      <c r="Q2379" s="298" t="s">
        <v>848</v>
      </c>
      <c r="R2379" s="299" t="s">
        <v>849</v>
      </c>
      <c r="S2379" s="258" t="s">
        <v>925</v>
      </c>
      <c r="T2379" s="299" t="s">
        <v>809</v>
      </c>
      <c r="U2379" s="299" t="s">
        <v>832</v>
      </c>
      <c r="V2379" s="285">
        <v>1281</v>
      </c>
      <c r="W2379" s="286" t="s">
        <v>824</v>
      </c>
      <c r="X2379" s="286" t="s">
        <v>824</v>
      </c>
      <c r="Y2379" s="257"/>
    </row>
    <row r="2380" spans="1:25" ht="12.75" customHeight="1" x14ac:dyDescent="0.2">
      <c r="B2380" s="247"/>
      <c r="C2380" s="280">
        <v>2367</v>
      </c>
      <c r="D2380" s="249" t="s">
        <v>5529</v>
      </c>
      <c r="E2380" s="249" t="s">
        <v>5530</v>
      </c>
      <c r="F2380" s="249" t="s">
        <v>812</v>
      </c>
      <c r="G2380" s="281" t="s">
        <v>813</v>
      </c>
      <c r="H2380" s="250">
        <v>8671.5</v>
      </c>
      <c r="I2380" s="250"/>
      <c r="J2380" s="250">
        <v>8306.8078999999998</v>
      </c>
      <c r="K2380" s="250"/>
      <c r="L2380" s="250">
        <v>9385.34</v>
      </c>
      <c r="M2380" s="251">
        <f t="shared" si="108"/>
        <v>4.2056403159776302E-2</v>
      </c>
      <c r="N2380" s="251">
        <f t="shared" si="109"/>
        <v>0.12983713033739475</v>
      </c>
      <c r="O2380" s="250">
        <v>9786.3700000000008</v>
      </c>
      <c r="P2380" s="251">
        <f t="shared" si="110"/>
        <v>4.2729405647531221E-2</v>
      </c>
      <c r="Q2380" s="251" t="s">
        <v>805</v>
      </c>
      <c r="R2380" s="258"/>
      <c r="S2380" s="258" t="s">
        <v>806</v>
      </c>
      <c r="T2380" s="258" t="s">
        <v>807</v>
      </c>
      <c r="U2380" s="282" t="s">
        <v>814</v>
      </c>
      <c r="V2380" s="285">
        <v>14</v>
      </c>
      <c r="W2380" s="286" t="s">
        <v>816</v>
      </c>
      <c r="X2380" s="286" t="s">
        <v>824</v>
      </c>
      <c r="Y2380" s="257"/>
    </row>
    <row r="2381" spans="1:25" ht="12.75" customHeight="1" x14ac:dyDescent="0.2">
      <c r="A2381" s="229" t="s">
        <v>705</v>
      </c>
      <c r="B2381" s="247"/>
      <c r="C2381" s="280">
        <v>2368</v>
      </c>
      <c r="D2381" s="249" t="s">
        <v>5531</v>
      </c>
      <c r="E2381" s="249" t="s">
        <v>5532</v>
      </c>
      <c r="F2381" s="249" t="s">
        <v>852</v>
      </c>
      <c r="G2381" s="297" t="s">
        <v>707</v>
      </c>
      <c r="H2381" s="250">
        <v>0</v>
      </c>
      <c r="I2381" s="250"/>
      <c r="J2381" s="250">
        <v>0</v>
      </c>
      <c r="K2381" s="250"/>
      <c r="L2381" s="250">
        <v>0</v>
      </c>
      <c r="M2381" s="251" t="str">
        <f t="shared" si="108"/>
        <v>NA</v>
      </c>
      <c r="N2381" s="251" t="str">
        <f t="shared" si="109"/>
        <v>NA</v>
      </c>
      <c r="O2381" s="250">
        <v>0</v>
      </c>
      <c r="P2381" s="251" t="str">
        <f t="shared" si="110"/>
        <v>NA</v>
      </c>
      <c r="Q2381" s="298" t="s">
        <v>848</v>
      </c>
      <c r="R2381" s="299" t="s">
        <v>849</v>
      </c>
      <c r="S2381" s="299" t="s">
        <v>832</v>
      </c>
      <c r="T2381" s="299" t="s">
        <v>832</v>
      </c>
      <c r="U2381" s="299" t="s">
        <v>832</v>
      </c>
      <c r="V2381" s="299" t="s">
        <v>832</v>
      </c>
      <c r="W2381" s="299" t="s">
        <v>832</v>
      </c>
      <c r="X2381" s="299" t="s">
        <v>832</v>
      </c>
      <c r="Y2381" s="257"/>
    </row>
    <row r="2382" spans="1:25" ht="12.75" customHeight="1" x14ac:dyDescent="0.2">
      <c r="A2382" s="229" t="s">
        <v>705</v>
      </c>
      <c r="B2382" s="247"/>
      <c r="C2382" s="280">
        <v>2369</v>
      </c>
      <c r="D2382" s="249" t="s">
        <v>5533</v>
      </c>
      <c r="E2382" s="249" t="s">
        <v>5534</v>
      </c>
      <c r="F2382" s="249" t="s">
        <v>920</v>
      </c>
      <c r="G2382" s="297" t="s">
        <v>707</v>
      </c>
      <c r="H2382" s="250">
        <v>0</v>
      </c>
      <c r="I2382" s="250"/>
      <c r="J2382" s="250">
        <v>0</v>
      </c>
      <c r="K2382" s="250"/>
      <c r="L2382" s="250">
        <v>0</v>
      </c>
      <c r="M2382" s="251" t="str">
        <f t="shared" ref="M2382:M2445" si="111">IF(H2382&gt;0,ABS((J2382-H2382)/H2382),"NA")</f>
        <v>NA</v>
      </c>
      <c r="N2382" s="251" t="str">
        <f t="shared" ref="N2382:N2445" si="112">IF(J2382&gt;0,ABS((L2382-J2382)/J2382),"NA")</f>
        <v>NA</v>
      </c>
      <c r="O2382" s="250">
        <v>0</v>
      </c>
      <c r="P2382" s="251" t="str">
        <f t="shared" ref="P2382:P2445" si="113">IF(L2382&gt;0,ABS((O2382-L2382)/L2382),"NA")</f>
        <v>NA</v>
      </c>
      <c r="Q2382" s="298" t="s">
        <v>848</v>
      </c>
      <c r="R2382" s="299" t="s">
        <v>849</v>
      </c>
      <c r="S2382" s="299" t="s">
        <v>832</v>
      </c>
      <c r="T2382" s="299" t="s">
        <v>832</v>
      </c>
      <c r="U2382" s="299" t="s">
        <v>832</v>
      </c>
      <c r="V2382" s="283" t="s">
        <v>809</v>
      </c>
      <c r="W2382" s="284" t="s">
        <v>809</v>
      </c>
      <c r="X2382" s="284" t="s">
        <v>809</v>
      </c>
      <c r="Y2382" s="257"/>
    </row>
    <row r="2383" spans="1:25" ht="12.75" customHeight="1" x14ac:dyDescent="0.2">
      <c r="A2383" s="229" t="s">
        <v>705</v>
      </c>
      <c r="B2383" s="247"/>
      <c r="C2383" s="280">
        <v>2370</v>
      </c>
      <c r="D2383" s="249" t="s">
        <v>5535</v>
      </c>
      <c r="E2383" s="249" t="s">
        <v>5536</v>
      </c>
      <c r="F2383" s="249" t="s">
        <v>866</v>
      </c>
      <c r="G2383" s="281" t="s">
        <v>813</v>
      </c>
      <c r="H2383" s="250">
        <v>95801.33</v>
      </c>
      <c r="I2383" s="250"/>
      <c r="J2383" s="250">
        <v>91772.292499999996</v>
      </c>
      <c r="K2383" s="250"/>
      <c r="L2383" s="250">
        <v>112832.27</v>
      </c>
      <c r="M2383" s="251">
        <f t="shared" si="111"/>
        <v>4.205617500299845E-2</v>
      </c>
      <c r="N2383" s="251">
        <f t="shared" si="112"/>
        <v>0.229480782557546</v>
      </c>
      <c r="O2383" s="250">
        <v>125611.65</v>
      </c>
      <c r="P2383" s="251">
        <f t="shared" si="113"/>
        <v>0.11325997429636034</v>
      </c>
      <c r="Q2383" s="251" t="s">
        <v>805</v>
      </c>
      <c r="R2383" s="258"/>
      <c r="S2383" s="258" t="s">
        <v>806</v>
      </c>
      <c r="T2383" s="258" t="s">
        <v>807</v>
      </c>
      <c r="U2383" s="282" t="s">
        <v>823</v>
      </c>
      <c r="V2383" s="285">
        <v>824</v>
      </c>
      <c r="W2383" s="286" t="s">
        <v>815</v>
      </c>
      <c r="X2383" s="286" t="s">
        <v>816</v>
      </c>
      <c r="Y2383" s="257"/>
    </row>
    <row r="2384" spans="1:25" ht="12.75" customHeight="1" x14ac:dyDescent="0.2">
      <c r="A2384" s="229" t="s">
        <v>705</v>
      </c>
      <c r="B2384" s="247"/>
      <c r="C2384" s="280">
        <v>2371</v>
      </c>
      <c r="D2384" s="249" t="s">
        <v>5537</v>
      </c>
      <c r="E2384" s="249" t="s">
        <v>5538</v>
      </c>
      <c r="F2384" s="249" t="s">
        <v>869</v>
      </c>
      <c r="G2384" s="281" t="s">
        <v>813</v>
      </c>
      <c r="H2384" s="250">
        <v>27594.620000000003</v>
      </c>
      <c r="I2384" s="250"/>
      <c r="J2384" s="250">
        <v>27553.777699999999</v>
      </c>
      <c r="K2384" s="250"/>
      <c r="L2384" s="250">
        <v>36806.18</v>
      </c>
      <c r="M2384" s="251">
        <f t="shared" si="111"/>
        <v>1.4800819869961567E-3</v>
      </c>
      <c r="N2384" s="251">
        <f t="shared" si="112"/>
        <v>0.33579432921098157</v>
      </c>
      <c r="O2384" s="250">
        <v>38220.36</v>
      </c>
      <c r="P2384" s="251">
        <f t="shared" si="113"/>
        <v>3.8422351898512702E-2</v>
      </c>
      <c r="Q2384" s="251" t="s">
        <v>805</v>
      </c>
      <c r="R2384" s="258"/>
      <c r="S2384" s="258" t="s">
        <v>806</v>
      </c>
      <c r="T2384" s="258" t="s">
        <v>807</v>
      </c>
      <c r="U2384" s="282" t="s">
        <v>823</v>
      </c>
      <c r="V2384" s="285">
        <v>824</v>
      </c>
      <c r="W2384" s="286" t="s">
        <v>824</v>
      </c>
      <c r="X2384" s="286" t="s">
        <v>824</v>
      </c>
      <c r="Y2384" s="257"/>
    </row>
    <row r="2385" spans="1:25" ht="12.75" customHeight="1" x14ac:dyDescent="0.2">
      <c r="A2385" s="229" t="s">
        <v>705</v>
      </c>
      <c r="B2385" s="247"/>
      <c r="C2385" s="280">
        <v>2372</v>
      </c>
      <c r="D2385" s="249" t="s">
        <v>5539</v>
      </c>
      <c r="E2385" s="249" t="s">
        <v>5540</v>
      </c>
      <c r="F2385" s="249" t="s">
        <v>847</v>
      </c>
      <c r="G2385" s="297" t="s">
        <v>707</v>
      </c>
      <c r="H2385" s="250">
        <v>0</v>
      </c>
      <c r="I2385" s="250"/>
      <c r="J2385" s="250">
        <v>0</v>
      </c>
      <c r="K2385" s="250"/>
      <c r="L2385" s="250">
        <v>0</v>
      </c>
      <c r="M2385" s="251" t="str">
        <f t="shared" si="111"/>
        <v>NA</v>
      </c>
      <c r="N2385" s="251" t="str">
        <f t="shared" si="112"/>
        <v>NA</v>
      </c>
      <c r="O2385" s="250">
        <v>0</v>
      </c>
      <c r="P2385" s="251" t="str">
        <f t="shared" si="113"/>
        <v>NA</v>
      </c>
      <c r="Q2385" s="298" t="s">
        <v>848</v>
      </c>
      <c r="R2385" s="299" t="s">
        <v>849</v>
      </c>
      <c r="S2385" s="258" t="s">
        <v>806</v>
      </c>
      <c r="T2385" s="299" t="s">
        <v>809</v>
      </c>
      <c r="U2385" s="299" t="s">
        <v>832</v>
      </c>
      <c r="V2385" s="299" t="s">
        <v>832</v>
      </c>
      <c r="W2385" s="299" t="s">
        <v>832</v>
      </c>
      <c r="X2385" s="299" t="s">
        <v>832</v>
      </c>
      <c r="Y2385" s="257"/>
    </row>
    <row r="2386" spans="1:25" ht="12.75" customHeight="1" x14ac:dyDescent="0.2">
      <c r="A2386" s="229" t="s">
        <v>705</v>
      </c>
      <c r="B2386" s="247"/>
      <c r="C2386" s="280">
        <v>2373</v>
      </c>
      <c r="D2386" s="249" t="s">
        <v>5541</v>
      </c>
      <c r="E2386" s="249" t="s">
        <v>5542</v>
      </c>
      <c r="F2386" s="249" t="s">
        <v>1387</v>
      </c>
      <c r="G2386" s="281" t="s">
        <v>813</v>
      </c>
      <c r="H2386" s="250">
        <v>94030.97</v>
      </c>
      <c r="I2386" s="250"/>
      <c r="J2386" s="250">
        <v>90076.400699999998</v>
      </c>
      <c r="K2386" s="250"/>
      <c r="L2386" s="250">
        <v>89531.8</v>
      </c>
      <c r="M2386" s="251">
        <f t="shared" si="111"/>
        <v>4.205603005052487E-2</v>
      </c>
      <c r="N2386" s="251">
        <f t="shared" si="112"/>
        <v>6.0459864711267866E-3</v>
      </c>
      <c r="O2386" s="250">
        <v>94098.9</v>
      </c>
      <c r="P2386" s="251">
        <f t="shared" si="113"/>
        <v>5.1010925726948313E-2</v>
      </c>
      <c r="Q2386" s="251" t="s">
        <v>805</v>
      </c>
      <c r="R2386" s="258"/>
      <c r="S2386" s="258" t="s">
        <v>806</v>
      </c>
      <c r="T2386" s="258" t="s">
        <v>807</v>
      </c>
      <c r="U2386" s="282" t="s">
        <v>814</v>
      </c>
      <c r="V2386" s="285">
        <v>824</v>
      </c>
      <c r="W2386" s="286" t="s">
        <v>824</v>
      </c>
      <c r="X2386" s="286" t="s">
        <v>824</v>
      </c>
      <c r="Y2386" s="257"/>
    </row>
    <row r="2387" spans="1:25" ht="12.75" customHeight="1" x14ac:dyDescent="0.2">
      <c r="A2387" s="229" t="s">
        <v>705</v>
      </c>
      <c r="B2387" s="247"/>
      <c r="C2387" s="280">
        <v>2374</v>
      </c>
      <c r="D2387" s="249" t="s">
        <v>5543</v>
      </c>
      <c r="E2387" s="249" t="s">
        <v>5544</v>
      </c>
      <c r="F2387" s="249" t="s">
        <v>943</v>
      </c>
      <c r="G2387" s="297" t="s">
        <v>707</v>
      </c>
      <c r="H2387" s="250">
        <v>0</v>
      </c>
      <c r="I2387" s="250"/>
      <c r="J2387" s="250">
        <v>0</v>
      </c>
      <c r="K2387" s="250"/>
      <c r="L2387" s="359">
        <v>0</v>
      </c>
      <c r="M2387" s="251" t="str">
        <f t="shared" si="111"/>
        <v>NA</v>
      </c>
      <c r="N2387" s="251" t="str">
        <f t="shared" si="112"/>
        <v>NA</v>
      </c>
      <c r="O2387" s="359">
        <v>0</v>
      </c>
      <c r="P2387" s="251" t="str">
        <f t="shared" si="113"/>
        <v>NA</v>
      </c>
      <c r="Q2387" s="298" t="s">
        <v>848</v>
      </c>
      <c r="R2387" s="299" t="s">
        <v>849</v>
      </c>
      <c r="S2387" s="258" t="s">
        <v>1698</v>
      </c>
      <c r="T2387" s="299" t="s">
        <v>809</v>
      </c>
      <c r="U2387" s="299" t="s">
        <v>832</v>
      </c>
      <c r="V2387" s="285">
        <v>10849</v>
      </c>
      <c r="W2387" s="286" t="s">
        <v>824</v>
      </c>
      <c r="X2387" s="286" t="s">
        <v>824</v>
      </c>
      <c r="Y2387" s="257"/>
    </row>
    <row r="2388" spans="1:25" ht="12.75" customHeight="1" x14ac:dyDescent="0.2">
      <c r="A2388" s="229" t="s">
        <v>705</v>
      </c>
      <c r="B2388" s="247"/>
      <c r="C2388" s="280">
        <v>2375</v>
      </c>
      <c r="D2388" s="249" t="s">
        <v>5545</v>
      </c>
      <c r="E2388" s="249" t="s">
        <v>5546</v>
      </c>
      <c r="F2388" s="249" t="s">
        <v>943</v>
      </c>
      <c r="G2388" s="297" t="s">
        <v>707</v>
      </c>
      <c r="H2388" s="250">
        <v>0</v>
      </c>
      <c r="I2388" s="250"/>
      <c r="J2388" s="250">
        <v>0</v>
      </c>
      <c r="K2388" s="250"/>
      <c r="L2388" s="250">
        <v>0</v>
      </c>
      <c r="M2388" s="251" t="str">
        <f t="shared" si="111"/>
        <v>NA</v>
      </c>
      <c r="N2388" s="251" t="str">
        <f t="shared" si="112"/>
        <v>NA</v>
      </c>
      <c r="O2388" s="250">
        <v>0</v>
      </c>
      <c r="P2388" s="251" t="str">
        <f t="shared" si="113"/>
        <v>NA</v>
      </c>
      <c r="Q2388" s="298" t="s">
        <v>848</v>
      </c>
      <c r="R2388" s="299" t="s">
        <v>849</v>
      </c>
      <c r="S2388" s="299" t="s">
        <v>809</v>
      </c>
      <c r="T2388" s="299" t="s">
        <v>809</v>
      </c>
      <c r="U2388" s="299" t="s">
        <v>832</v>
      </c>
      <c r="V2388" s="283" t="s">
        <v>809</v>
      </c>
      <c r="W2388" s="284" t="s">
        <v>809</v>
      </c>
      <c r="X2388" s="284" t="s">
        <v>809</v>
      </c>
      <c r="Y2388" s="257"/>
    </row>
    <row r="2389" spans="1:25" ht="12.75" customHeight="1" x14ac:dyDescent="0.2">
      <c r="A2389" s="229" t="s">
        <v>705</v>
      </c>
      <c r="B2389" s="247"/>
      <c r="C2389" s="280">
        <v>2376</v>
      </c>
      <c r="D2389" s="249" t="s">
        <v>5547</v>
      </c>
      <c r="E2389" s="249" t="s">
        <v>5548</v>
      </c>
      <c r="F2389" s="249" t="s">
        <v>880</v>
      </c>
      <c r="G2389" s="281" t="s">
        <v>813</v>
      </c>
      <c r="H2389" s="250">
        <v>24903.510000000002</v>
      </c>
      <c r="I2389" s="250"/>
      <c r="J2389" s="250">
        <v>23856.155200000001</v>
      </c>
      <c r="K2389" s="250"/>
      <c r="L2389" s="250">
        <v>26895.660000000003</v>
      </c>
      <c r="M2389" s="251">
        <f t="shared" si="111"/>
        <v>4.2056513318805298E-2</v>
      </c>
      <c r="N2389" s="251">
        <f t="shared" si="112"/>
        <v>0.1274096674220162</v>
      </c>
      <c r="O2389" s="250">
        <v>27992.120000000003</v>
      </c>
      <c r="P2389" s="251">
        <f t="shared" si="113"/>
        <v>4.0767172101372449E-2</v>
      </c>
      <c r="Q2389" s="251" t="s">
        <v>805</v>
      </c>
      <c r="R2389" s="258"/>
      <c r="S2389" s="258" t="s">
        <v>806</v>
      </c>
      <c r="T2389" s="258" t="s">
        <v>807</v>
      </c>
      <c r="U2389" s="282" t="s">
        <v>814</v>
      </c>
      <c r="V2389" s="285">
        <v>81</v>
      </c>
      <c r="W2389" s="286" t="s">
        <v>816</v>
      </c>
      <c r="X2389" s="286" t="s">
        <v>816</v>
      </c>
      <c r="Y2389" s="257"/>
    </row>
    <row r="2390" spans="1:25" ht="12.75" customHeight="1" x14ac:dyDescent="0.2">
      <c r="A2390" s="229" t="s">
        <v>705</v>
      </c>
      <c r="B2390" s="247"/>
      <c r="C2390" s="280">
        <v>2377</v>
      </c>
      <c r="D2390" s="249" t="s">
        <v>5549</v>
      </c>
      <c r="E2390" s="249" t="s">
        <v>5550</v>
      </c>
      <c r="F2390" s="249" t="s">
        <v>852</v>
      </c>
      <c r="G2390" s="297" t="s">
        <v>707</v>
      </c>
      <c r="H2390" s="250">
        <v>0</v>
      </c>
      <c r="I2390" s="250"/>
      <c r="J2390" s="250">
        <v>0</v>
      </c>
      <c r="K2390" s="250"/>
      <c r="L2390" s="250">
        <v>0</v>
      </c>
      <c r="M2390" s="251" t="str">
        <f t="shared" si="111"/>
        <v>NA</v>
      </c>
      <c r="N2390" s="251" t="str">
        <f t="shared" si="112"/>
        <v>NA</v>
      </c>
      <c r="O2390" s="250">
        <v>0</v>
      </c>
      <c r="P2390" s="251" t="str">
        <f t="shared" si="113"/>
        <v>NA</v>
      </c>
      <c r="Q2390" s="298" t="s">
        <v>848</v>
      </c>
      <c r="R2390" s="299" t="s">
        <v>849</v>
      </c>
      <c r="S2390" s="299" t="s">
        <v>832</v>
      </c>
      <c r="T2390" s="299" t="s">
        <v>832</v>
      </c>
      <c r="U2390" s="299" t="s">
        <v>832</v>
      </c>
      <c r="V2390" s="299" t="s">
        <v>832</v>
      </c>
      <c r="W2390" s="299" t="s">
        <v>832</v>
      </c>
      <c r="X2390" s="299" t="s">
        <v>832</v>
      </c>
      <c r="Y2390" s="257"/>
    </row>
    <row r="2391" spans="1:25" ht="12.75" customHeight="1" x14ac:dyDescent="0.2">
      <c r="A2391" s="229" t="s">
        <v>705</v>
      </c>
      <c r="B2391" s="247"/>
      <c r="C2391" s="280">
        <v>2378</v>
      </c>
      <c r="D2391" s="249" t="s">
        <v>5551</v>
      </c>
      <c r="E2391" s="249" t="s">
        <v>5552</v>
      </c>
      <c r="F2391" s="249" t="s">
        <v>844</v>
      </c>
      <c r="G2391" s="281" t="s">
        <v>813</v>
      </c>
      <c r="H2391" s="250">
        <v>34607.07</v>
      </c>
      <c r="I2391" s="250"/>
      <c r="J2391" s="250">
        <v>33151.637999999999</v>
      </c>
      <c r="K2391" s="250"/>
      <c r="L2391" s="250">
        <v>54734.45</v>
      </c>
      <c r="M2391" s="251">
        <f t="shared" si="111"/>
        <v>4.2055915164155785E-2</v>
      </c>
      <c r="N2391" s="251">
        <f t="shared" si="112"/>
        <v>0.65103305001098277</v>
      </c>
      <c r="O2391" s="250">
        <v>57572.630000000005</v>
      </c>
      <c r="P2391" s="251">
        <f t="shared" si="113"/>
        <v>5.1853631488030072E-2</v>
      </c>
      <c r="Q2391" s="251" t="s">
        <v>805</v>
      </c>
      <c r="R2391" s="258"/>
      <c r="S2391" s="258" t="s">
        <v>904</v>
      </c>
      <c r="T2391" s="258" t="s">
        <v>807</v>
      </c>
      <c r="U2391" s="282" t="s">
        <v>814</v>
      </c>
      <c r="V2391" s="285">
        <v>106</v>
      </c>
      <c r="W2391" s="286" t="s">
        <v>824</v>
      </c>
      <c r="X2391" s="286" t="s">
        <v>824</v>
      </c>
      <c r="Y2391" s="257"/>
    </row>
    <row r="2392" spans="1:25" ht="12.75" customHeight="1" x14ac:dyDescent="0.2">
      <c r="A2392" s="229" t="s">
        <v>705</v>
      </c>
      <c r="B2392" s="247"/>
      <c r="C2392" s="280">
        <v>2379</v>
      </c>
      <c r="D2392" s="249" t="s">
        <v>5553</v>
      </c>
      <c r="E2392" s="249" t="s">
        <v>5554</v>
      </c>
      <c r="F2392" s="249" t="s">
        <v>907</v>
      </c>
      <c r="G2392" s="281" t="s">
        <v>813</v>
      </c>
      <c r="H2392" s="250">
        <v>122900.33</v>
      </c>
      <c r="I2392" s="250"/>
      <c r="J2392" s="250">
        <v>121415.75500000002</v>
      </c>
      <c r="K2392" s="250"/>
      <c r="L2392" s="250">
        <v>104711.29999999999</v>
      </c>
      <c r="M2392" s="251">
        <f t="shared" si="111"/>
        <v>1.2079503773504778E-2</v>
      </c>
      <c r="N2392" s="251">
        <f t="shared" si="112"/>
        <v>0.13758062122992215</v>
      </c>
      <c r="O2392" s="250">
        <v>118467.18</v>
      </c>
      <c r="P2392" s="251">
        <f t="shared" si="113"/>
        <v>0.13136958475350805</v>
      </c>
      <c r="Q2392" s="251" t="s">
        <v>805</v>
      </c>
      <c r="R2392" s="258"/>
      <c r="S2392" s="258" t="s">
        <v>806</v>
      </c>
      <c r="T2392" s="258" t="s">
        <v>807</v>
      </c>
      <c r="U2392" s="282" t="s">
        <v>823</v>
      </c>
      <c r="V2392" s="285">
        <v>824</v>
      </c>
      <c r="W2392" s="286" t="s">
        <v>824</v>
      </c>
      <c r="X2392" s="286" t="s">
        <v>824</v>
      </c>
      <c r="Y2392" s="257"/>
    </row>
    <row r="2393" spans="1:25" ht="12.75" customHeight="1" x14ac:dyDescent="0.2">
      <c r="A2393" s="229" t="s">
        <v>705</v>
      </c>
      <c r="B2393" s="247"/>
      <c r="C2393" s="280">
        <v>2380</v>
      </c>
      <c r="D2393" s="249" t="s">
        <v>5555</v>
      </c>
      <c r="E2393" s="249" t="s">
        <v>5556</v>
      </c>
      <c r="F2393" s="249" t="s">
        <v>1109</v>
      </c>
      <c r="G2393" s="281" t="s">
        <v>813</v>
      </c>
      <c r="H2393" s="250">
        <v>81763.709999999992</v>
      </c>
      <c r="I2393" s="250"/>
      <c r="J2393" s="250">
        <v>53602.289000000004</v>
      </c>
      <c r="K2393" s="250"/>
      <c r="L2393" s="250">
        <v>47496</v>
      </c>
      <c r="M2393" s="251">
        <f t="shared" si="111"/>
        <v>0.34442445187479864</v>
      </c>
      <c r="N2393" s="251">
        <f t="shared" si="112"/>
        <v>0.11391843732643589</v>
      </c>
      <c r="O2393" s="250">
        <v>52534.39</v>
      </c>
      <c r="P2393" s="251">
        <f t="shared" si="113"/>
        <v>0.10608030149907359</v>
      </c>
      <c r="Q2393" s="251" t="s">
        <v>805</v>
      </c>
      <c r="R2393" s="258"/>
      <c r="S2393" s="258" t="s">
        <v>904</v>
      </c>
      <c r="T2393" s="258" t="s">
        <v>807</v>
      </c>
      <c r="U2393" s="282" t="s">
        <v>814</v>
      </c>
      <c r="V2393" s="285">
        <v>106</v>
      </c>
      <c r="W2393" s="286" t="s">
        <v>824</v>
      </c>
      <c r="X2393" s="286" t="s">
        <v>824</v>
      </c>
      <c r="Y2393" s="257"/>
    </row>
    <row r="2394" spans="1:25" ht="12.75" customHeight="1" x14ac:dyDescent="0.2">
      <c r="A2394" s="229" t="s">
        <v>705</v>
      </c>
      <c r="B2394" s="247"/>
      <c r="C2394" s="280">
        <v>2381</v>
      </c>
      <c r="D2394" s="249" t="s">
        <v>5557</v>
      </c>
      <c r="E2394" s="249" t="s">
        <v>5558</v>
      </c>
      <c r="F2394" s="249" t="s">
        <v>1049</v>
      </c>
      <c r="G2394" s="297" t="s">
        <v>707</v>
      </c>
      <c r="H2394" s="250">
        <v>0</v>
      </c>
      <c r="I2394" s="250"/>
      <c r="J2394" s="250">
        <v>0</v>
      </c>
      <c r="K2394" s="250"/>
      <c r="L2394" s="250">
        <v>0</v>
      </c>
      <c r="M2394" s="251" t="str">
        <f t="shared" si="111"/>
        <v>NA</v>
      </c>
      <c r="N2394" s="251" t="str">
        <f t="shared" si="112"/>
        <v>NA</v>
      </c>
      <c r="O2394" s="250">
        <v>0</v>
      </c>
      <c r="P2394" s="251" t="str">
        <f t="shared" si="113"/>
        <v>NA</v>
      </c>
      <c r="Q2394" s="298" t="s">
        <v>848</v>
      </c>
      <c r="R2394" s="299" t="s">
        <v>849</v>
      </c>
      <c r="S2394" s="299" t="s">
        <v>832</v>
      </c>
      <c r="T2394" s="299" t="s">
        <v>832</v>
      </c>
      <c r="U2394" s="299" t="s">
        <v>832</v>
      </c>
      <c r="V2394" s="283" t="s">
        <v>809</v>
      </c>
      <c r="W2394" s="284" t="s">
        <v>809</v>
      </c>
      <c r="X2394" s="284" t="s">
        <v>809</v>
      </c>
      <c r="Y2394" s="257"/>
    </row>
    <row r="2395" spans="1:25" ht="12.75" customHeight="1" x14ac:dyDescent="0.2">
      <c r="A2395" s="229" t="s">
        <v>705</v>
      </c>
      <c r="B2395" s="247"/>
      <c r="C2395" s="280">
        <v>2382</v>
      </c>
      <c r="D2395" s="249" t="s">
        <v>5559</v>
      </c>
      <c r="E2395" s="249" t="s">
        <v>5560</v>
      </c>
      <c r="F2395" s="249" t="s">
        <v>883</v>
      </c>
      <c r="G2395" s="297" t="s">
        <v>707</v>
      </c>
      <c r="H2395" s="250">
        <v>0</v>
      </c>
      <c r="I2395" s="250"/>
      <c r="J2395" s="250">
        <v>0</v>
      </c>
      <c r="K2395" s="250"/>
      <c r="L2395" s="250">
        <v>0</v>
      </c>
      <c r="M2395" s="251" t="str">
        <f t="shared" si="111"/>
        <v>NA</v>
      </c>
      <c r="N2395" s="251" t="str">
        <f t="shared" si="112"/>
        <v>NA</v>
      </c>
      <c r="O2395" s="250">
        <v>0</v>
      </c>
      <c r="P2395" s="251" t="str">
        <f t="shared" si="113"/>
        <v>NA</v>
      </c>
      <c r="Q2395" s="298" t="s">
        <v>848</v>
      </c>
      <c r="R2395" s="299" t="s">
        <v>849</v>
      </c>
      <c r="S2395" s="299" t="s">
        <v>832</v>
      </c>
      <c r="T2395" s="299" t="s">
        <v>832</v>
      </c>
      <c r="U2395" s="299" t="s">
        <v>832</v>
      </c>
      <c r="V2395" s="299" t="s">
        <v>832</v>
      </c>
      <c r="W2395" s="299" t="s">
        <v>832</v>
      </c>
      <c r="X2395" s="299" t="s">
        <v>832</v>
      </c>
      <c r="Y2395" s="257"/>
    </row>
    <row r="2396" spans="1:25" ht="12.75" customHeight="1" x14ac:dyDescent="0.2">
      <c r="A2396" s="229" t="s">
        <v>705</v>
      </c>
      <c r="B2396" s="247"/>
      <c r="C2396" s="280">
        <v>2383</v>
      </c>
      <c r="D2396" s="249" t="s">
        <v>5561</v>
      </c>
      <c r="E2396" s="249" t="s">
        <v>5562</v>
      </c>
      <c r="F2396" s="249" t="s">
        <v>877</v>
      </c>
      <c r="G2396" s="281" t="s">
        <v>813</v>
      </c>
      <c r="H2396" s="250">
        <v>19288.39</v>
      </c>
      <c r="I2396" s="250"/>
      <c r="J2396" s="250">
        <v>23514.843499999999</v>
      </c>
      <c r="K2396" s="250"/>
      <c r="L2396" s="250">
        <v>21064.66</v>
      </c>
      <c r="M2396" s="251">
        <f t="shared" si="111"/>
        <v>0.21911904000282034</v>
      </c>
      <c r="N2396" s="251">
        <f t="shared" si="112"/>
        <v>0.10419731264637161</v>
      </c>
      <c r="O2396" s="250">
        <v>22057.08</v>
      </c>
      <c r="P2396" s="251">
        <f t="shared" si="113"/>
        <v>4.7113031969184496E-2</v>
      </c>
      <c r="Q2396" s="251" t="s">
        <v>805</v>
      </c>
      <c r="R2396" s="258"/>
      <c r="S2396" s="258" t="s">
        <v>806</v>
      </c>
      <c r="T2396" s="258" t="s">
        <v>807</v>
      </c>
      <c r="U2396" s="282" t="s">
        <v>814</v>
      </c>
      <c r="V2396" s="285">
        <v>59</v>
      </c>
      <c r="W2396" s="286" t="s">
        <v>815</v>
      </c>
      <c r="X2396" s="286" t="s">
        <v>816</v>
      </c>
      <c r="Y2396" s="257"/>
    </row>
    <row r="2397" spans="1:25" ht="12.75" customHeight="1" x14ac:dyDescent="0.2">
      <c r="A2397" s="229" t="s">
        <v>705</v>
      </c>
      <c r="B2397" s="247"/>
      <c r="C2397" s="280">
        <v>2384</v>
      </c>
      <c r="D2397" s="249" t="s">
        <v>5563</v>
      </c>
      <c r="E2397" s="249" t="s">
        <v>5564</v>
      </c>
      <c r="F2397" s="249" t="s">
        <v>886</v>
      </c>
      <c r="G2397" s="281" t="s">
        <v>813</v>
      </c>
      <c r="H2397" s="250">
        <v>18894.02</v>
      </c>
      <c r="I2397" s="250"/>
      <c r="J2397" s="250">
        <v>18099.409800000001</v>
      </c>
      <c r="K2397" s="250"/>
      <c r="L2397" s="250">
        <v>18921.189999999999</v>
      </c>
      <c r="M2397" s="251">
        <f t="shared" si="111"/>
        <v>4.2056174387451649E-2</v>
      </c>
      <c r="N2397" s="251">
        <f t="shared" si="112"/>
        <v>4.5403701506332952E-2</v>
      </c>
      <c r="O2397" s="250">
        <v>19869.34</v>
      </c>
      <c r="P2397" s="251">
        <f t="shared" si="113"/>
        <v>5.0110484594256571E-2</v>
      </c>
      <c r="Q2397" s="251" t="s">
        <v>805</v>
      </c>
      <c r="R2397" s="258"/>
      <c r="S2397" s="258" t="s">
        <v>806</v>
      </c>
      <c r="T2397" s="258" t="s">
        <v>807</v>
      </c>
      <c r="U2397" s="282" t="s">
        <v>814</v>
      </c>
      <c r="V2397" s="285">
        <v>48</v>
      </c>
      <c r="W2397" s="286" t="s">
        <v>816</v>
      </c>
      <c r="X2397" s="286" t="s">
        <v>816</v>
      </c>
      <c r="Y2397" s="257"/>
    </row>
    <row r="2398" spans="1:25" ht="12.75" customHeight="1" x14ac:dyDescent="0.2">
      <c r="A2398" s="229" t="s">
        <v>705</v>
      </c>
      <c r="B2398" s="247"/>
      <c r="C2398" s="280">
        <v>2385</v>
      </c>
      <c r="D2398" s="249" t="s">
        <v>5565</v>
      </c>
      <c r="E2398" s="249" t="s">
        <v>5566</v>
      </c>
      <c r="F2398" s="249" t="s">
        <v>866</v>
      </c>
      <c r="G2398" s="281" t="s">
        <v>813</v>
      </c>
      <c r="H2398" s="250">
        <v>45083.67</v>
      </c>
      <c r="I2398" s="250"/>
      <c r="J2398" s="250">
        <v>43612.020600000003</v>
      </c>
      <c r="K2398" s="250"/>
      <c r="L2398" s="250">
        <v>55756.380000000005</v>
      </c>
      <c r="M2398" s="251">
        <f t="shared" si="111"/>
        <v>3.2642626476504573E-2</v>
      </c>
      <c r="N2398" s="251">
        <f t="shared" si="112"/>
        <v>0.27846358029098062</v>
      </c>
      <c r="O2398" s="250">
        <v>58061.600000000006</v>
      </c>
      <c r="P2398" s="251">
        <f t="shared" si="113"/>
        <v>4.1344506225117213E-2</v>
      </c>
      <c r="Q2398" s="251" t="s">
        <v>805</v>
      </c>
      <c r="R2398" s="258"/>
      <c r="S2398" s="258" t="s">
        <v>806</v>
      </c>
      <c r="T2398" s="258" t="s">
        <v>807</v>
      </c>
      <c r="U2398" s="282" t="s">
        <v>823</v>
      </c>
      <c r="V2398" s="285">
        <v>826</v>
      </c>
      <c r="W2398" s="286" t="s">
        <v>824</v>
      </c>
      <c r="X2398" s="286" t="s">
        <v>824</v>
      </c>
      <c r="Y2398" s="257"/>
    </row>
    <row r="2399" spans="1:25" ht="12.75" customHeight="1" x14ac:dyDescent="0.2">
      <c r="A2399" s="229" t="s">
        <v>705</v>
      </c>
      <c r="B2399" s="247"/>
      <c r="C2399" s="280">
        <v>2386</v>
      </c>
      <c r="D2399" s="249" t="s">
        <v>5567</v>
      </c>
      <c r="E2399" s="249" t="s">
        <v>5568</v>
      </c>
      <c r="F2399" s="249" t="s">
        <v>890</v>
      </c>
      <c r="G2399" s="281" t="s">
        <v>813</v>
      </c>
      <c r="H2399" s="250">
        <v>26310.590000000004</v>
      </c>
      <c r="I2399" s="250"/>
      <c r="J2399" s="250">
        <v>34644.1247</v>
      </c>
      <c r="K2399" s="250"/>
      <c r="L2399" s="250">
        <v>30278.95</v>
      </c>
      <c r="M2399" s="251">
        <f t="shared" si="111"/>
        <v>0.31673689947659839</v>
      </c>
      <c r="N2399" s="251">
        <f t="shared" si="112"/>
        <v>0.12600043262169644</v>
      </c>
      <c r="O2399" s="250">
        <v>31143.22</v>
      </c>
      <c r="P2399" s="251">
        <f t="shared" si="113"/>
        <v>2.8543592165514341E-2</v>
      </c>
      <c r="Q2399" s="251" t="s">
        <v>805</v>
      </c>
      <c r="R2399" s="258"/>
      <c r="S2399" s="258" t="s">
        <v>806</v>
      </c>
      <c r="T2399" s="258" t="s">
        <v>807</v>
      </c>
      <c r="U2399" s="282" t="s">
        <v>814</v>
      </c>
      <c r="V2399" s="285">
        <v>514</v>
      </c>
      <c r="W2399" s="286" t="s">
        <v>824</v>
      </c>
      <c r="X2399" s="286" t="s">
        <v>824</v>
      </c>
      <c r="Y2399" s="257"/>
    </row>
    <row r="2400" spans="1:25" ht="12.75" customHeight="1" x14ac:dyDescent="0.2">
      <c r="A2400" s="229" t="s">
        <v>705</v>
      </c>
      <c r="B2400" s="247"/>
      <c r="C2400" s="280">
        <v>2387</v>
      </c>
      <c r="D2400" s="249" t="s">
        <v>5569</v>
      </c>
      <c r="E2400" s="249" t="s">
        <v>5570</v>
      </c>
      <c r="F2400" s="249" t="s">
        <v>937</v>
      </c>
      <c r="G2400" s="281" t="s">
        <v>813</v>
      </c>
      <c r="H2400" s="250">
        <v>40280.410000000003</v>
      </c>
      <c r="I2400" s="250"/>
      <c r="J2400" s="250">
        <v>52793.646000000001</v>
      </c>
      <c r="K2400" s="250"/>
      <c r="L2400" s="250">
        <v>32785.549999999996</v>
      </c>
      <c r="M2400" s="251">
        <f t="shared" si="111"/>
        <v>0.31065314379868519</v>
      </c>
      <c r="N2400" s="251">
        <f t="shared" si="112"/>
        <v>0.37898681973963316</v>
      </c>
      <c r="O2400" s="250">
        <v>33544.080000000002</v>
      </c>
      <c r="P2400" s="251">
        <f t="shared" si="113"/>
        <v>2.3136107217966641E-2</v>
      </c>
      <c r="Q2400" s="251" t="s">
        <v>805</v>
      </c>
      <c r="R2400" s="258"/>
      <c r="S2400" s="258" t="s">
        <v>806</v>
      </c>
      <c r="T2400" s="258" t="s">
        <v>807</v>
      </c>
      <c r="U2400" s="282" t="s">
        <v>814</v>
      </c>
      <c r="V2400" s="285">
        <v>517</v>
      </c>
      <c r="W2400" s="286" t="s">
        <v>816</v>
      </c>
      <c r="X2400" s="286" t="s">
        <v>824</v>
      </c>
      <c r="Y2400" s="257"/>
    </row>
    <row r="2401" spans="1:25" ht="12.75" customHeight="1" x14ac:dyDescent="0.2">
      <c r="A2401" s="229" t="s">
        <v>705</v>
      </c>
      <c r="B2401" s="247"/>
      <c r="C2401" s="280">
        <v>2388</v>
      </c>
      <c r="D2401" s="249" t="s">
        <v>5571</v>
      </c>
      <c r="E2401" s="249" t="s">
        <v>5572</v>
      </c>
      <c r="F2401" s="249" t="s">
        <v>847</v>
      </c>
      <c r="G2401" s="297" t="s">
        <v>707</v>
      </c>
      <c r="H2401" s="250">
        <v>0</v>
      </c>
      <c r="I2401" s="250"/>
      <c r="J2401" s="250">
        <v>0</v>
      </c>
      <c r="K2401" s="250"/>
      <c r="L2401" s="250">
        <v>0</v>
      </c>
      <c r="M2401" s="251" t="str">
        <f t="shared" si="111"/>
        <v>NA</v>
      </c>
      <c r="N2401" s="251" t="str">
        <f t="shared" si="112"/>
        <v>NA</v>
      </c>
      <c r="O2401" s="250">
        <v>0</v>
      </c>
      <c r="P2401" s="251" t="str">
        <f t="shared" si="113"/>
        <v>NA</v>
      </c>
      <c r="Q2401" s="298" t="s">
        <v>848</v>
      </c>
      <c r="R2401" s="299" t="s">
        <v>849</v>
      </c>
      <c r="S2401" s="299" t="s">
        <v>832</v>
      </c>
      <c r="T2401" s="299" t="s">
        <v>832</v>
      </c>
      <c r="U2401" s="299" t="s">
        <v>832</v>
      </c>
      <c r="V2401" s="299" t="s">
        <v>832</v>
      </c>
      <c r="W2401" s="299" t="s">
        <v>832</v>
      </c>
      <c r="X2401" s="299" t="s">
        <v>832</v>
      </c>
      <c r="Y2401" s="257"/>
    </row>
    <row r="2402" spans="1:25" ht="12.75" customHeight="1" x14ac:dyDescent="0.2">
      <c r="A2402" s="229" t="s">
        <v>705</v>
      </c>
      <c r="B2402" s="247"/>
      <c r="C2402" s="280">
        <v>2389</v>
      </c>
      <c r="D2402" s="249" t="s">
        <v>5573</v>
      </c>
      <c r="E2402" s="249" t="s">
        <v>5574</v>
      </c>
      <c r="F2402" s="249" t="s">
        <v>866</v>
      </c>
      <c r="G2402" s="281" t="s">
        <v>813</v>
      </c>
      <c r="H2402" s="250">
        <v>68226.73</v>
      </c>
      <c r="I2402" s="250"/>
      <c r="J2402" s="250">
        <v>65357.381500000003</v>
      </c>
      <c r="K2402" s="250"/>
      <c r="L2402" s="250">
        <v>70770.490000000005</v>
      </c>
      <c r="M2402" s="251">
        <f t="shared" si="111"/>
        <v>4.2056075382771431E-2</v>
      </c>
      <c r="N2402" s="251">
        <f t="shared" si="112"/>
        <v>8.2823215614903453E-2</v>
      </c>
      <c r="O2402" s="250">
        <v>74565.09</v>
      </c>
      <c r="P2402" s="251">
        <f t="shared" si="113"/>
        <v>5.3618393768362929E-2</v>
      </c>
      <c r="Q2402" s="251" t="s">
        <v>805</v>
      </c>
      <c r="R2402" s="258"/>
      <c r="S2402" s="258" t="s">
        <v>806</v>
      </c>
      <c r="T2402" s="258" t="s">
        <v>807</v>
      </c>
      <c r="U2402" s="282" t="s">
        <v>814</v>
      </c>
      <c r="V2402" s="285">
        <v>267</v>
      </c>
      <c r="W2402" s="286" t="s">
        <v>815</v>
      </c>
      <c r="X2402" s="286" t="s">
        <v>816</v>
      </c>
      <c r="Y2402" s="257"/>
    </row>
    <row r="2403" spans="1:25" ht="12.75" customHeight="1" x14ac:dyDescent="0.2">
      <c r="A2403" s="229" t="s">
        <v>705</v>
      </c>
      <c r="B2403" s="247"/>
      <c r="C2403" s="280">
        <v>2390</v>
      </c>
      <c r="D2403" s="249" t="s">
        <v>5575</v>
      </c>
      <c r="E2403" s="249" t="s">
        <v>5576</v>
      </c>
      <c r="F2403" s="249" t="s">
        <v>1160</v>
      </c>
      <c r="G2403" s="281" t="s">
        <v>813</v>
      </c>
      <c r="H2403" s="250">
        <v>16356.529999999999</v>
      </c>
      <c r="I2403" s="250"/>
      <c r="J2403" s="250">
        <v>15807.2526</v>
      </c>
      <c r="K2403" s="250"/>
      <c r="L2403" s="250">
        <v>25461.23</v>
      </c>
      <c r="M2403" s="251">
        <f t="shared" si="111"/>
        <v>3.358153593702326E-2</v>
      </c>
      <c r="N2403" s="251">
        <f t="shared" si="112"/>
        <v>0.61073088690946842</v>
      </c>
      <c r="O2403" s="250">
        <v>26632.870000000003</v>
      </c>
      <c r="P2403" s="251">
        <f t="shared" si="113"/>
        <v>4.6016629989988823E-2</v>
      </c>
      <c r="Q2403" s="251" t="s">
        <v>805</v>
      </c>
      <c r="R2403" s="258"/>
      <c r="S2403" s="258" t="s">
        <v>806</v>
      </c>
      <c r="T2403" s="258" t="s">
        <v>807</v>
      </c>
      <c r="U2403" s="282" t="s">
        <v>814</v>
      </c>
      <c r="V2403" s="285">
        <v>46</v>
      </c>
      <c r="W2403" s="286" t="s">
        <v>815</v>
      </c>
      <c r="X2403" s="286" t="s">
        <v>816</v>
      </c>
      <c r="Y2403" s="257"/>
    </row>
    <row r="2404" spans="1:25" ht="12.75" customHeight="1" x14ac:dyDescent="0.2">
      <c r="A2404" s="229" t="s">
        <v>705</v>
      </c>
      <c r="B2404" s="247"/>
      <c r="C2404" s="280">
        <v>2391</v>
      </c>
      <c r="D2404" s="249" t="s">
        <v>5577</v>
      </c>
      <c r="E2404" s="249" t="s">
        <v>5578</v>
      </c>
      <c r="F2404" s="249" t="s">
        <v>1002</v>
      </c>
      <c r="G2404" s="297" t="s">
        <v>707</v>
      </c>
      <c r="H2404" s="250">
        <v>0</v>
      </c>
      <c r="I2404" s="250"/>
      <c r="J2404" s="250">
        <v>0</v>
      </c>
      <c r="K2404" s="250"/>
      <c r="L2404" s="250">
        <v>0</v>
      </c>
      <c r="M2404" s="251" t="str">
        <f t="shared" si="111"/>
        <v>NA</v>
      </c>
      <c r="N2404" s="251" t="str">
        <f t="shared" si="112"/>
        <v>NA</v>
      </c>
      <c r="O2404" s="250">
        <v>0</v>
      </c>
      <c r="P2404" s="251" t="str">
        <f t="shared" si="113"/>
        <v>NA</v>
      </c>
      <c r="Q2404" s="298" t="s">
        <v>848</v>
      </c>
      <c r="R2404" s="299" t="s">
        <v>849</v>
      </c>
      <c r="S2404" s="299" t="s">
        <v>832</v>
      </c>
      <c r="T2404" s="299" t="s">
        <v>832</v>
      </c>
      <c r="U2404" s="299" t="s">
        <v>832</v>
      </c>
      <c r="V2404" s="299" t="s">
        <v>832</v>
      </c>
      <c r="W2404" s="299" t="s">
        <v>832</v>
      </c>
      <c r="X2404" s="299" t="s">
        <v>832</v>
      </c>
      <c r="Y2404" s="257"/>
    </row>
    <row r="2405" spans="1:25" ht="12.75" customHeight="1" x14ac:dyDescent="0.2">
      <c r="A2405" s="229" t="s">
        <v>705</v>
      </c>
      <c r="B2405" s="247"/>
      <c r="C2405" s="280">
        <v>2392</v>
      </c>
      <c r="D2405" s="249" t="s">
        <v>5579</v>
      </c>
      <c r="E2405" s="249" t="s">
        <v>5580</v>
      </c>
      <c r="F2405" s="249" t="s">
        <v>847</v>
      </c>
      <c r="G2405" s="297" t="s">
        <v>707</v>
      </c>
      <c r="H2405" s="250">
        <v>0</v>
      </c>
      <c r="I2405" s="250"/>
      <c r="J2405" s="250">
        <v>0</v>
      </c>
      <c r="K2405" s="250"/>
      <c r="L2405" s="250">
        <v>0</v>
      </c>
      <c r="M2405" s="251" t="str">
        <f t="shared" si="111"/>
        <v>NA</v>
      </c>
      <c r="N2405" s="251" t="str">
        <f t="shared" si="112"/>
        <v>NA</v>
      </c>
      <c r="O2405" s="250">
        <v>0</v>
      </c>
      <c r="P2405" s="251" t="str">
        <f t="shared" si="113"/>
        <v>NA</v>
      </c>
      <c r="Q2405" s="298" t="s">
        <v>848</v>
      </c>
      <c r="R2405" s="299" t="s">
        <v>849</v>
      </c>
      <c r="S2405" s="299" t="s">
        <v>809</v>
      </c>
      <c r="T2405" s="299" t="s">
        <v>809</v>
      </c>
      <c r="U2405" s="299" t="s">
        <v>832</v>
      </c>
      <c r="V2405" s="283" t="s">
        <v>809</v>
      </c>
      <c r="W2405" s="284" t="s">
        <v>809</v>
      </c>
      <c r="X2405" s="284" t="s">
        <v>809</v>
      </c>
      <c r="Y2405" s="257"/>
    </row>
    <row r="2406" spans="1:25" ht="12.75" customHeight="1" x14ac:dyDescent="0.2">
      <c r="A2406" s="229" t="s">
        <v>705</v>
      </c>
      <c r="B2406" s="247"/>
      <c r="C2406" s="280">
        <v>2393</v>
      </c>
      <c r="D2406" s="249" t="s">
        <v>5581</v>
      </c>
      <c r="E2406" s="249" t="s">
        <v>5582</v>
      </c>
      <c r="F2406" s="249" t="s">
        <v>819</v>
      </c>
      <c r="G2406" s="281" t="s">
        <v>813</v>
      </c>
      <c r="H2406" s="250">
        <v>53248.72</v>
      </c>
      <c r="I2406" s="250"/>
      <c r="J2406" s="250">
        <v>76986.583899999998</v>
      </c>
      <c r="K2406" s="250"/>
      <c r="L2406" s="250">
        <v>138952.65999999997</v>
      </c>
      <c r="M2406" s="251">
        <f t="shared" si="111"/>
        <v>0.44579219744624843</v>
      </c>
      <c r="N2406" s="251">
        <f t="shared" si="112"/>
        <v>0.80489447590621022</v>
      </c>
      <c r="O2406" s="250">
        <v>140508.00999999998</v>
      </c>
      <c r="P2406" s="251">
        <f t="shared" si="113"/>
        <v>1.1193380536939747E-2</v>
      </c>
      <c r="Q2406" s="251" t="s">
        <v>805</v>
      </c>
      <c r="R2406" s="258"/>
      <c r="S2406" s="258" t="s">
        <v>806</v>
      </c>
      <c r="T2406" s="258" t="s">
        <v>807</v>
      </c>
      <c r="U2406" s="282" t="s">
        <v>814</v>
      </c>
      <c r="V2406" s="285">
        <v>514</v>
      </c>
      <c r="W2406" s="286" t="s">
        <v>824</v>
      </c>
      <c r="X2406" s="286" t="s">
        <v>824</v>
      </c>
      <c r="Y2406" s="257"/>
    </row>
    <row r="2407" spans="1:25" ht="12.75" customHeight="1" x14ac:dyDescent="0.2">
      <c r="A2407" s="229" t="s">
        <v>705</v>
      </c>
      <c r="B2407" s="247"/>
      <c r="C2407" s="280">
        <v>2394</v>
      </c>
      <c r="D2407" s="249" t="s">
        <v>5583</v>
      </c>
      <c r="E2407" s="249" t="s">
        <v>5584</v>
      </c>
      <c r="F2407" s="249" t="s">
        <v>822</v>
      </c>
      <c r="G2407" s="281" t="s">
        <v>813</v>
      </c>
      <c r="H2407" s="250">
        <v>13001.91</v>
      </c>
      <c r="I2407" s="250"/>
      <c r="J2407" s="250">
        <v>11785.125</v>
      </c>
      <c r="K2407" s="250"/>
      <c r="L2407" s="250">
        <v>21789.5</v>
      </c>
      <c r="M2407" s="251">
        <f t="shared" si="111"/>
        <v>9.3585096343537205E-2</v>
      </c>
      <c r="N2407" s="251">
        <f t="shared" si="112"/>
        <v>0.84889850553133717</v>
      </c>
      <c r="O2407" s="250">
        <v>22720.53</v>
      </c>
      <c r="P2407" s="251">
        <f t="shared" si="113"/>
        <v>4.2728378347369089E-2</v>
      </c>
      <c r="Q2407" s="251" t="s">
        <v>805</v>
      </c>
      <c r="R2407" s="258"/>
      <c r="S2407" s="258" t="s">
        <v>806</v>
      </c>
      <c r="T2407" s="258" t="s">
        <v>807</v>
      </c>
      <c r="U2407" s="282" t="s">
        <v>823</v>
      </c>
      <c r="V2407" s="285">
        <v>826</v>
      </c>
      <c r="W2407" s="286" t="s">
        <v>824</v>
      </c>
      <c r="X2407" s="286" t="s">
        <v>824</v>
      </c>
      <c r="Y2407" s="257"/>
    </row>
    <row r="2408" spans="1:25" ht="12.75" customHeight="1" x14ac:dyDescent="0.2">
      <c r="A2408" s="229" t="s">
        <v>705</v>
      </c>
      <c r="B2408" s="247"/>
      <c r="C2408" s="280">
        <v>2395</v>
      </c>
      <c r="D2408" s="249" t="s">
        <v>5585</v>
      </c>
      <c r="E2408" s="249" t="s">
        <v>5586</v>
      </c>
      <c r="F2408" s="249" t="s">
        <v>931</v>
      </c>
      <c r="G2408" s="281" t="s">
        <v>813</v>
      </c>
      <c r="H2408" s="250">
        <v>15049.489999999998</v>
      </c>
      <c r="I2408" s="250"/>
      <c r="J2408" s="250">
        <v>14416.5741</v>
      </c>
      <c r="K2408" s="250"/>
      <c r="L2408" s="250">
        <v>15055.46</v>
      </c>
      <c r="M2408" s="251">
        <f t="shared" si="111"/>
        <v>4.2055637765797925E-2</v>
      </c>
      <c r="N2408" s="251">
        <f t="shared" si="112"/>
        <v>4.4316069516127231E-2</v>
      </c>
      <c r="O2408" s="250">
        <v>16616.64</v>
      </c>
      <c r="P2408" s="251">
        <f t="shared" si="113"/>
        <v>0.10369527068585087</v>
      </c>
      <c r="Q2408" s="251" t="s">
        <v>805</v>
      </c>
      <c r="R2408" s="258"/>
      <c r="S2408" s="258" t="s">
        <v>806</v>
      </c>
      <c r="T2408" s="258" t="s">
        <v>807</v>
      </c>
      <c r="U2408" s="282" t="s">
        <v>814</v>
      </c>
      <c r="V2408" s="285">
        <v>58</v>
      </c>
      <c r="W2408" s="286" t="s">
        <v>815</v>
      </c>
      <c r="X2408" s="286" t="s">
        <v>816</v>
      </c>
      <c r="Y2408" s="257"/>
    </row>
    <row r="2409" spans="1:25" ht="12.75" customHeight="1" x14ac:dyDescent="0.2">
      <c r="A2409" s="229" t="s">
        <v>705</v>
      </c>
      <c r="B2409" s="247"/>
      <c r="C2409" s="318">
        <v>2396</v>
      </c>
      <c r="D2409" s="319" t="s">
        <v>988</v>
      </c>
      <c r="E2409" s="319" t="s">
        <v>988</v>
      </c>
      <c r="F2409" s="319"/>
      <c r="G2409" s="320" t="s">
        <v>707</v>
      </c>
      <c r="H2409" s="321">
        <v>0</v>
      </c>
      <c r="I2409" s="321"/>
      <c r="J2409" s="321">
        <v>0</v>
      </c>
      <c r="K2409" s="321"/>
      <c r="L2409" s="321">
        <v>0</v>
      </c>
      <c r="M2409" s="322" t="str">
        <f t="shared" si="111"/>
        <v>NA</v>
      </c>
      <c r="N2409" s="322" t="str">
        <f t="shared" si="112"/>
        <v>NA</v>
      </c>
      <c r="O2409" s="321">
        <v>0</v>
      </c>
      <c r="P2409" s="322" t="str">
        <f t="shared" si="113"/>
        <v>NA</v>
      </c>
      <c r="Q2409" s="322" t="s">
        <v>707</v>
      </c>
      <c r="R2409" s="323" t="s">
        <v>989</v>
      </c>
      <c r="S2409" s="323" t="s">
        <v>809</v>
      </c>
      <c r="T2409" s="323" t="s">
        <v>809</v>
      </c>
      <c r="U2409" s="323" t="s">
        <v>989</v>
      </c>
      <c r="V2409" s="323" t="s">
        <v>989</v>
      </c>
      <c r="W2409" s="323" t="s">
        <v>989</v>
      </c>
      <c r="X2409" s="323" t="s">
        <v>989</v>
      </c>
      <c r="Y2409" s="257"/>
    </row>
    <row r="2410" spans="1:25" ht="12.75" customHeight="1" x14ac:dyDescent="0.2">
      <c r="A2410" s="229" t="s">
        <v>705</v>
      </c>
      <c r="B2410" s="247"/>
      <c r="C2410" s="280">
        <v>2397</v>
      </c>
      <c r="D2410" s="249" t="s">
        <v>5587</v>
      </c>
      <c r="E2410" s="249" t="s">
        <v>5588</v>
      </c>
      <c r="F2410" s="249" t="s">
        <v>877</v>
      </c>
      <c r="G2410" s="281" t="s">
        <v>813</v>
      </c>
      <c r="H2410" s="250">
        <v>126452.95000000001</v>
      </c>
      <c r="I2410" s="250"/>
      <c r="J2410" s="250">
        <v>121134.82670000001</v>
      </c>
      <c r="K2410" s="250"/>
      <c r="L2410" s="250">
        <v>126454.14000000001</v>
      </c>
      <c r="M2410" s="251">
        <f t="shared" si="111"/>
        <v>4.205614262063484E-2</v>
      </c>
      <c r="N2410" s="251">
        <f t="shared" si="112"/>
        <v>4.3912336731811323E-2</v>
      </c>
      <c r="O2410" s="250">
        <v>132328.07</v>
      </c>
      <c r="P2410" s="251">
        <f t="shared" si="113"/>
        <v>4.6451069138582511E-2</v>
      </c>
      <c r="Q2410" s="251" t="s">
        <v>805</v>
      </c>
      <c r="R2410" s="258"/>
      <c r="S2410" s="258" t="s">
        <v>806</v>
      </c>
      <c r="T2410" s="258" t="s">
        <v>807</v>
      </c>
      <c r="U2410" s="282" t="s">
        <v>814</v>
      </c>
      <c r="V2410" s="285">
        <v>499</v>
      </c>
      <c r="W2410" s="286" t="s">
        <v>815</v>
      </c>
      <c r="X2410" s="286" t="s">
        <v>816</v>
      </c>
      <c r="Y2410" s="257"/>
    </row>
    <row r="2411" spans="1:25" ht="12.75" customHeight="1" x14ac:dyDescent="0.2">
      <c r="A2411" s="229" t="s">
        <v>705</v>
      </c>
      <c r="B2411" s="247"/>
      <c r="C2411" s="280">
        <v>2398</v>
      </c>
      <c r="D2411" s="249" t="s">
        <v>5589</v>
      </c>
      <c r="E2411" s="249" t="s">
        <v>5590</v>
      </c>
      <c r="F2411" s="249" t="s">
        <v>880</v>
      </c>
      <c r="G2411" s="281"/>
      <c r="H2411" s="250">
        <v>0</v>
      </c>
      <c r="I2411" s="250"/>
      <c r="J2411" s="250">
        <v>0</v>
      </c>
      <c r="K2411" s="250"/>
      <c r="L2411" s="250">
        <v>0</v>
      </c>
      <c r="M2411" s="251" t="str">
        <f t="shared" si="111"/>
        <v>NA</v>
      </c>
      <c r="N2411" s="251" t="str">
        <f t="shared" si="112"/>
        <v>NA</v>
      </c>
      <c r="O2411" s="250">
        <v>0</v>
      </c>
      <c r="P2411" s="251" t="str">
        <f t="shared" si="113"/>
        <v>NA</v>
      </c>
      <c r="Q2411" s="251" t="s">
        <v>707</v>
      </c>
      <c r="R2411" s="258"/>
      <c r="S2411" s="258" t="s">
        <v>806</v>
      </c>
      <c r="T2411" s="299" t="s">
        <v>809</v>
      </c>
      <c r="U2411" s="299" t="s">
        <v>832</v>
      </c>
      <c r="V2411" s="283" t="s">
        <v>809</v>
      </c>
      <c r="W2411" s="284" t="s">
        <v>809</v>
      </c>
      <c r="X2411" s="284" t="s">
        <v>809</v>
      </c>
      <c r="Y2411" s="257"/>
    </row>
    <row r="2412" spans="1:25" ht="12.75" customHeight="1" x14ac:dyDescent="0.2">
      <c r="A2412" s="229" t="s">
        <v>705</v>
      </c>
      <c r="B2412" s="247"/>
      <c r="C2412" s="280">
        <v>2399</v>
      </c>
      <c r="D2412" s="249" t="s">
        <v>5591</v>
      </c>
      <c r="E2412" s="249" t="s">
        <v>5592</v>
      </c>
      <c r="F2412" s="249" t="s">
        <v>877</v>
      </c>
      <c r="G2412" s="281" t="s">
        <v>813</v>
      </c>
      <c r="H2412" s="250">
        <v>31479.080000000005</v>
      </c>
      <c r="I2412" s="250"/>
      <c r="J2412" s="250">
        <v>39167.978999999999</v>
      </c>
      <c r="K2412" s="250"/>
      <c r="L2412" s="250">
        <v>39507.839999999997</v>
      </c>
      <c r="M2412" s="251">
        <f t="shared" si="111"/>
        <v>0.2442542475828389</v>
      </c>
      <c r="N2412" s="251">
        <f t="shared" si="112"/>
        <v>8.6770113923926775E-3</v>
      </c>
      <c r="O2412" s="250">
        <v>40654.42</v>
      </c>
      <c r="P2412" s="251">
        <f t="shared" si="113"/>
        <v>2.902158153925909E-2</v>
      </c>
      <c r="Q2412" s="251" t="s">
        <v>805</v>
      </c>
      <c r="R2412" s="258"/>
      <c r="S2412" s="258" t="s">
        <v>806</v>
      </c>
      <c r="T2412" s="258" t="s">
        <v>807</v>
      </c>
      <c r="U2412" s="282" t="s">
        <v>814</v>
      </c>
      <c r="V2412" s="285">
        <v>103</v>
      </c>
      <c r="W2412" s="286" t="s">
        <v>815</v>
      </c>
      <c r="X2412" s="286" t="s">
        <v>816</v>
      </c>
      <c r="Y2412" s="257"/>
    </row>
    <row r="2413" spans="1:25" ht="12.75" customHeight="1" x14ac:dyDescent="0.2">
      <c r="A2413" s="229" t="s">
        <v>705</v>
      </c>
      <c r="B2413" s="247"/>
      <c r="C2413" s="280">
        <v>2400</v>
      </c>
      <c r="D2413" s="249" t="s">
        <v>5593</v>
      </c>
      <c r="E2413" s="249" t="s">
        <v>5594</v>
      </c>
      <c r="F2413" s="249" t="s">
        <v>852</v>
      </c>
      <c r="G2413" s="297" t="s">
        <v>707</v>
      </c>
      <c r="H2413" s="250">
        <v>0</v>
      </c>
      <c r="I2413" s="250"/>
      <c r="J2413" s="250">
        <v>0</v>
      </c>
      <c r="K2413" s="250"/>
      <c r="L2413" s="250">
        <v>0</v>
      </c>
      <c r="M2413" s="251" t="str">
        <f t="shared" si="111"/>
        <v>NA</v>
      </c>
      <c r="N2413" s="251" t="str">
        <f t="shared" si="112"/>
        <v>NA</v>
      </c>
      <c r="O2413" s="250">
        <v>0</v>
      </c>
      <c r="P2413" s="251" t="str">
        <f t="shared" si="113"/>
        <v>NA</v>
      </c>
      <c r="Q2413" s="298" t="s">
        <v>848</v>
      </c>
      <c r="R2413" s="299" t="s">
        <v>849</v>
      </c>
      <c r="S2413" s="299" t="s">
        <v>832</v>
      </c>
      <c r="T2413" s="299" t="s">
        <v>832</v>
      </c>
      <c r="U2413" s="299" t="s">
        <v>832</v>
      </c>
      <c r="V2413" s="299" t="s">
        <v>832</v>
      </c>
      <c r="W2413" s="299" t="s">
        <v>832</v>
      </c>
      <c r="X2413" s="299" t="s">
        <v>832</v>
      </c>
      <c r="Y2413" s="257"/>
    </row>
    <row r="2414" spans="1:25" ht="12.75" customHeight="1" x14ac:dyDescent="0.2">
      <c r="A2414" s="229" t="s">
        <v>705</v>
      </c>
      <c r="B2414" s="247"/>
      <c r="C2414" s="280">
        <v>2401</v>
      </c>
      <c r="D2414" s="249" t="s">
        <v>5595</v>
      </c>
      <c r="E2414" s="249" t="s">
        <v>5596</v>
      </c>
      <c r="F2414" s="249" t="s">
        <v>869</v>
      </c>
      <c r="G2414" s="281"/>
      <c r="H2414" s="250">
        <v>90735.35</v>
      </c>
      <c r="I2414" s="250"/>
      <c r="J2414" s="250">
        <v>86919.3701</v>
      </c>
      <c r="K2414" s="250"/>
      <c r="L2414" s="250">
        <v>103659.32999999999</v>
      </c>
      <c r="M2414" s="251">
        <f t="shared" si="111"/>
        <v>4.2056154519710405E-2</v>
      </c>
      <c r="N2414" s="251">
        <f t="shared" si="112"/>
        <v>0.19259182252173254</v>
      </c>
      <c r="O2414" s="250">
        <v>107417.85</v>
      </c>
      <c r="P2414" s="251">
        <f t="shared" si="113"/>
        <v>3.6258386003459785E-2</v>
      </c>
      <c r="Q2414" s="251" t="s">
        <v>805</v>
      </c>
      <c r="R2414" s="258"/>
      <c r="S2414" s="258" t="s">
        <v>806</v>
      </c>
      <c r="T2414" s="258" t="s">
        <v>807</v>
      </c>
      <c r="U2414" s="282" t="s">
        <v>1092</v>
      </c>
      <c r="V2414" s="285">
        <v>4503</v>
      </c>
      <c r="W2414" s="286" t="s">
        <v>824</v>
      </c>
      <c r="X2414" s="286" t="s">
        <v>824</v>
      </c>
      <c r="Y2414" s="257"/>
    </row>
    <row r="2415" spans="1:25" ht="12.75" customHeight="1" x14ac:dyDescent="0.2">
      <c r="A2415" s="229" t="s">
        <v>705</v>
      </c>
      <c r="B2415" s="247"/>
      <c r="C2415" s="280">
        <v>2402</v>
      </c>
      <c r="D2415" s="249" t="s">
        <v>5597</v>
      </c>
      <c r="E2415" s="249" t="s">
        <v>5598</v>
      </c>
      <c r="F2415" s="249" t="s">
        <v>877</v>
      </c>
      <c r="G2415" s="281"/>
      <c r="H2415" s="250">
        <v>1203429.3999999999</v>
      </c>
      <c r="I2415" s="250"/>
      <c r="J2415" s="250">
        <v>865046.59550000005</v>
      </c>
      <c r="K2415" s="250"/>
      <c r="L2415" s="250">
        <v>1075799.0799999996</v>
      </c>
      <c r="M2415" s="251">
        <f t="shared" si="111"/>
        <v>0.28118209884185968</v>
      </c>
      <c r="N2415" s="251">
        <f t="shared" si="112"/>
        <v>0.24363136690710152</v>
      </c>
      <c r="O2415" s="250">
        <v>1151768</v>
      </c>
      <c r="P2415" s="251">
        <f t="shared" si="113"/>
        <v>7.0616271581121284E-2</v>
      </c>
      <c r="Q2415" s="251" t="s">
        <v>805</v>
      </c>
      <c r="R2415" s="258"/>
      <c r="S2415" s="258" t="s">
        <v>925</v>
      </c>
      <c r="T2415" s="258" t="s">
        <v>908</v>
      </c>
      <c r="U2415" s="282" t="s">
        <v>932</v>
      </c>
      <c r="V2415" s="285">
        <v>3077</v>
      </c>
      <c r="W2415" s="286" t="s">
        <v>815</v>
      </c>
      <c r="X2415" s="286" t="s">
        <v>816</v>
      </c>
      <c r="Y2415" s="257"/>
    </row>
    <row r="2416" spans="1:25" ht="12.75" customHeight="1" x14ac:dyDescent="0.2">
      <c r="A2416" s="229" t="s">
        <v>705</v>
      </c>
      <c r="B2416" s="247"/>
      <c r="C2416" s="287">
        <v>2403</v>
      </c>
      <c r="D2416" s="288" t="s">
        <v>5599</v>
      </c>
      <c r="E2416" s="288" t="s">
        <v>5600</v>
      </c>
      <c r="F2416" s="288" t="s">
        <v>852</v>
      </c>
      <c r="G2416" s="289" t="s">
        <v>707</v>
      </c>
      <c r="H2416" s="290">
        <v>0</v>
      </c>
      <c r="I2416" s="290"/>
      <c r="J2416" s="290">
        <v>0</v>
      </c>
      <c r="K2416" s="290"/>
      <c r="L2416" s="290">
        <v>0</v>
      </c>
      <c r="M2416" s="291" t="str">
        <f t="shared" si="111"/>
        <v>NA</v>
      </c>
      <c r="N2416" s="291" t="str">
        <f t="shared" si="112"/>
        <v>NA</v>
      </c>
      <c r="O2416" s="290">
        <v>0</v>
      </c>
      <c r="P2416" s="291" t="str">
        <f t="shared" si="113"/>
        <v>NA</v>
      </c>
      <c r="Q2416" s="291" t="s">
        <v>707</v>
      </c>
      <c r="R2416" s="292" t="s">
        <v>831</v>
      </c>
      <c r="S2416" s="293" t="s">
        <v>832</v>
      </c>
      <c r="T2416" s="293" t="s">
        <v>832</v>
      </c>
      <c r="U2416" s="293" t="s">
        <v>832</v>
      </c>
      <c r="V2416" s="294" t="s">
        <v>809</v>
      </c>
      <c r="W2416" s="295" t="s">
        <v>809</v>
      </c>
      <c r="X2416" s="295" t="s">
        <v>809</v>
      </c>
      <c r="Y2416" s="257"/>
    </row>
    <row r="2417" spans="1:25" ht="12.75" customHeight="1" x14ac:dyDescent="0.2">
      <c r="A2417" s="229" t="s">
        <v>705</v>
      </c>
      <c r="B2417" s="247"/>
      <c r="C2417" s="280">
        <v>2404</v>
      </c>
      <c r="D2417" s="249" t="s">
        <v>5601</v>
      </c>
      <c r="E2417" s="249" t="s">
        <v>5602</v>
      </c>
      <c r="F2417" s="249" t="s">
        <v>877</v>
      </c>
      <c r="G2417" s="281"/>
      <c r="H2417" s="250">
        <v>23657.07</v>
      </c>
      <c r="I2417" s="250"/>
      <c r="J2417" s="250">
        <v>106978.47999999998</v>
      </c>
      <c r="K2417" s="250"/>
      <c r="L2417" s="250">
        <v>111677.84</v>
      </c>
      <c r="M2417" s="251">
        <f t="shared" si="111"/>
        <v>3.5220511246743564</v>
      </c>
      <c r="N2417" s="251">
        <f t="shared" si="112"/>
        <v>4.3928087219037099E-2</v>
      </c>
      <c r="O2417" s="250">
        <v>123315.65</v>
      </c>
      <c r="P2417" s="251">
        <f t="shared" si="113"/>
        <v>0.10420876693173864</v>
      </c>
      <c r="Q2417" s="251" t="s">
        <v>805</v>
      </c>
      <c r="R2417" s="258"/>
      <c r="S2417" s="258" t="s">
        <v>840</v>
      </c>
      <c r="T2417" s="299" t="s">
        <v>809</v>
      </c>
      <c r="U2417" s="282" t="s">
        <v>841</v>
      </c>
      <c r="V2417" s="285">
        <v>3938</v>
      </c>
      <c r="W2417" s="286" t="s">
        <v>912</v>
      </c>
      <c r="X2417" s="286" t="s">
        <v>912</v>
      </c>
      <c r="Y2417" s="257"/>
    </row>
    <row r="2418" spans="1:25" ht="12.75" customHeight="1" x14ac:dyDescent="0.2">
      <c r="A2418" s="229" t="s">
        <v>705</v>
      </c>
      <c r="B2418" s="247"/>
      <c r="C2418" s="280">
        <v>2405</v>
      </c>
      <c r="D2418" s="249" t="s">
        <v>5603</v>
      </c>
      <c r="E2418" s="249" t="s">
        <v>5604</v>
      </c>
      <c r="F2418" s="249" t="s">
        <v>847</v>
      </c>
      <c r="G2418" s="297" t="s">
        <v>707</v>
      </c>
      <c r="H2418" s="250">
        <v>0</v>
      </c>
      <c r="I2418" s="250"/>
      <c r="J2418" s="250">
        <v>0</v>
      </c>
      <c r="K2418" s="250"/>
      <c r="L2418" s="250">
        <v>0</v>
      </c>
      <c r="M2418" s="251" t="str">
        <f t="shared" si="111"/>
        <v>NA</v>
      </c>
      <c r="N2418" s="251" t="str">
        <f t="shared" si="112"/>
        <v>NA</v>
      </c>
      <c r="O2418" s="250">
        <v>0</v>
      </c>
      <c r="P2418" s="251" t="str">
        <f t="shared" si="113"/>
        <v>NA</v>
      </c>
      <c r="Q2418" s="298" t="s">
        <v>848</v>
      </c>
      <c r="R2418" s="299" t="s">
        <v>849</v>
      </c>
      <c r="S2418" s="299" t="s">
        <v>809</v>
      </c>
      <c r="T2418" s="299" t="s">
        <v>809</v>
      </c>
      <c r="U2418" s="299" t="s">
        <v>832</v>
      </c>
      <c r="V2418" s="283" t="s">
        <v>809</v>
      </c>
      <c r="W2418" s="284" t="s">
        <v>809</v>
      </c>
      <c r="X2418" s="284" t="s">
        <v>809</v>
      </c>
      <c r="Y2418" s="257"/>
    </row>
    <row r="2419" spans="1:25" ht="12.75" customHeight="1" x14ac:dyDescent="0.2">
      <c r="A2419" s="229" t="s">
        <v>705</v>
      </c>
      <c r="B2419" s="247"/>
      <c r="C2419" s="280">
        <v>2406</v>
      </c>
      <c r="D2419" s="249" t="s">
        <v>5605</v>
      </c>
      <c r="E2419" s="249" t="s">
        <v>5606</v>
      </c>
      <c r="F2419" s="249" t="s">
        <v>803</v>
      </c>
      <c r="G2419" s="281" t="s">
        <v>804</v>
      </c>
      <c r="H2419" s="250">
        <v>103670.69000000002</v>
      </c>
      <c r="I2419" s="250"/>
      <c r="J2419" s="250">
        <v>99310.717299999989</v>
      </c>
      <c r="K2419" s="250"/>
      <c r="L2419" s="250">
        <v>104038.83</v>
      </c>
      <c r="M2419" s="251">
        <f t="shared" si="111"/>
        <v>4.2055982264611401E-2</v>
      </c>
      <c r="N2419" s="251">
        <f t="shared" si="112"/>
        <v>4.7609289596783656E-2</v>
      </c>
      <c r="O2419" s="250">
        <v>107943.85</v>
      </c>
      <c r="P2419" s="251">
        <f t="shared" si="113"/>
        <v>3.7534255239125659E-2</v>
      </c>
      <c r="Q2419" s="251" t="s">
        <v>805</v>
      </c>
      <c r="R2419" s="258"/>
      <c r="S2419" s="258" t="s">
        <v>806</v>
      </c>
      <c r="T2419" s="258" t="s">
        <v>807</v>
      </c>
      <c r="U2419" s="282" t="s">
        <v>808</v>
      </c>
      <c r="V2419" s="285">
        <v>454</v>
      </c>
      <c r="W2419" s="286" t="s">
        <v>824</v>
      </c>
      <c r="X2419" s="286" t="s">
        <v>824</v>
      </c>
      <c r="Y2419" s="257"/>
    </row>
    <row r="2420" spans="1:25" ht="12.75" customHeight="1" x14ac:dyDescent="0.2">
      <c r="A2420" s="229" t="s">
        <v>705</v>
      </c>
      <c r="B2420" s="247"/>
      <c r="C2420" s="280">
        <v>2407</v>
      </c>
      <c r="D2420" s="249" t="s">
        <v>5607</v>
      </c>
      <c r="E2420" s="249" t="s">
        <v>5608</v>
      </c>
      <c r="F2420" s="249" t="s">
        <v>803</v>
      </c>
      <c r="G2420" s="281" t="s">
        <v>804</v>
      </c>
      <c r="H2420" s="250">
        <v>87743.51999999999</v>
      </c>
      <c r="I2420" s="250"/>
      <c r="J2420" s="250">
        <v>50256.066399999996</v>
      </c>
      <c r="K2420" s="250"/>
      <c r="L2420" s="250">
        <v>52462.89</v>
      </c>
      <c r="M2420" s="251">
        <f t="shared" si="111"/>
        <v>0.42723899838985258</v>
      </c>
      <c r="N2420" s="251">
        <f t="shared" si="112"/>
        <v>4.3911586363233626E-2</v>
      </c>
      <c r="O2420" s="250">
        <v>54973.37</v>
      </c>
      <c r="P2420" s="251">
        <f t="shared" si="113"/>
        <v>4.7852491542116786E-2</v>
      </c>
      <c r="Q2420" s="251" t="s">
        <v>805</v>
      </c>
      <c r="R2420" s="258"/>
      <c r="S2420" s="258" t="s">
        <v>806</v>
      </c>
      <c r="T2420" s="258" t="s">
        <v>807</v>
      </c>
      <c r="U2420" s="282" t="s">
        <v>1103</v>
      </c>
      <c r="V2420" s="285">
        <v>824</v>
      </c>
      <c r="W2420" s="286" t="s">
        <v>874</v>
      </c>
      <c r="X2420" s="286" t="s">
        <v>815</v>
      </c>
      <c r="Y2420" s="257"/>
    </row>
    <row r="2421" spans="1:25" ht="12.75" customHeight="1" x14ac:dyDescent="0.2">
      <c r="A2421" s="229" t="s">
        <v>705</v>
      </c>
      <c r="B2421" s="247"/>
      <c r="C2421" s="280">
        <v>2408</v>
      </c>
      <c r="D2421" s="249" t="s">
        <v>5609</v>
      </c>
      <c r="E2421" s="249" t="s">
        <v>5610</v>
      </c>
      <c r="F2421" s="249" t="s">
        <v>886</v>
      </c>
      <c r="G2421" s="281" t="s">
        <v>813</v>
      </c>
      <c r="H2421" s="250">
        <v>7938.9</v>
      </c>
      <c r="I2421" s="250"/>
      <c r="J2421" s="250">
        <v>0</v>
      </c>
      <c r="K2421" s="250"/>
      <c r="L2421" s="250">
        <v>0</v>
      </c>
      <c r="M2421" s="251">
        <f t="shared" si="111"/>
        <v>1</v>
      </c>
      <c r="N2421" s="251" t="str">
        <f t="shared" si="112"/>
        <v>NA</v>
      </c>
      <c r="O2421" s="250">
        <v>0</v>
      </c>
      <c r="P2421" s="251" t="str">
        <f t="shared" si="113"/>
        <v>NA</v>
      </c>
      <c r="Q2421" s="251" t="s">
        <v>805</v>
      </c>
      <c r="R2421" s="258"/>
      <c r="S2421" s="258" t="s">
        <v>806</v>
      </c>
      <c r="T2421" s="299" t="s">
        <v>809</v>
      </c>
      <c r="U2421" s="282" t="s">
        <v>823</v>
      </c>
      <c r="V2421" s="285">
        <v>819</v>
      </c>
      <c r="W2421" s="286" t="s">
        <v>815</v>
      </c>
      <c r="X2421" s="286" t="s">
        <v>816</v>
      </c>
      <c r="Y2421" s="257"/>
    </row>
    <row r="2422" spans="1:25" ht="12.75" customHeight="1" x14ac:dyDescent="0.2">
      <c r="A2422" s="229" t="s">
        <v>705</v>
      </c>
      <c r="B2422" s="247"/>
      <c r="C2422" s="280">
        <v>2409</v>
      </c>
      <c r="D2422" s="249" t="s">
        <v>5611</v>
      </c>
      <c r="E2422" s="249" t="s">
        <v>5612</v>
      </c>
      <c r="F2422" s="249" t="s">
        <v>822</v>
      </c>
      <c r="G2422" s="281" t="s">
        <v>813</v>
      </c>
      <c r="H2422" s="250">
        <v>548333.1</v>
      </c>
      <c r="I2422" s="250"/>
      <c r="J2422" s="250">
        <v>672017.69380000001</v>
      </c>
      <c r="K2422" s="250"/>
      <c r="L2422" s="250">
        <v>706699.49000000022</v>
      </c>
      <c r="M2422" s="251">
        <f t="shared" si="111"/>
        <v>0.22556470473878021</v>
      </c>
      <c r="N2422" s="251">
        <f t="shared" si="112"/>
        <v>5.1608456920067207E-2</v>
      </c>
      <c r="O2422" s="250">
        <v>736825.6</v>
      </c>
      <c r="P2422" s="251">
        <f t="shared" si="113"/>
        <v>4.2629307684939381E-2</v>
      </c>
      <c r="Q2422" s="251" t="s">
        <v>805</v>
      </c>
      <c r="R2422" s="258"/>
      <c r="S2422" s="258" t="s">
        <v>806</v>
      </c>
      <c r="T2422" s="258" t="s">
        <v>908</v>
      </c>
      <c r="U2422" s="282" t="s">
        <v>814</v>
      </c>
      <c r="V2422" s="285">
        <v>308</v>
      </c>
      <c r="W2422" s="286" t="s">
        <v>824</v>
      </c>
      <c r="X2422" s="286" t="s">
        <v>824</v>
      </c>
      <c r="Y2422" s="257"/>
    </row>
    <row r="2423" spans="1:25" ht="12.75" customHeight="1" x14ac:dyDescent="0.2">
      <c r="A2423" s="229" t="s">
        <v>705</v>
      </c>
      <c r="B2423" s="247"/>
      <c r="C2423" s="280">
        <v>2410</v>
      </c>
      <c r="D2423" s="249" t="s">
        <v>5613</v>
      </c>
      <c r="E2423" s="249" t="s">
        <v>5614</v>
      </c>
      <c r="F2423" s="249" t="s">
        <v>943</v>
      </c>
      <c r="G2423" s="297" t="s">
        <v>707</v>
      </c>
      <c r="H2423" s="250">
        <v>0</v>
      </c>
      <c r="I2423" s="250"/>
      <c r="J2423" s="250">
        <v>0</v>
      </c>
      <c r="K2423" s="250"/>
      <c r="L2423" s="250">
        <v>0</v>
      </c>
      <c r="M2423" s="251" t="str">
        <f t="shared" si="111"/>
        <v>NA</v>
      </c>
      <c r="N2423" s="251" t="str">
        <f t="shared" si="112"/>
        <v>NA</v>
      </c>
      <c r="O2423" s="250">
        <v>0</v>
      </c>
      <c r="P2423" s="251" t="str">
        <f t="shared" si="113"/>
        <v>NA</v>
      </c>
      <c r="Q2423" s="298" t="s">
        <v>848</v>
      </c>
      <c r="R2423" s="299" t="s">
        <v>849</v>
      </c>
      <c r="S2423" s="258" t="s">
        <v>806</v>
      </c>
      <c r="T2423" s="299" t="s">
        <v>809</v>
      </c>
      <c r="U2423" s="299" t="s">
        <v>832</v>
      </c>
      <c r="V2423" s="299" t="s">
        <v>832</v>
      </c>
      <c r="W2423" s="299" t="s">
        <v>832</v>
      </c>
      <c r="X2423" s="299" t="s">
        <v>832</v>
      </c>
      <c r="Y2423" s="257"/>
    </row>
    <row r="2424" spans="1:25" ht="12.75" customHeight="1" x14ac:dyDescent="0.2">
      <c r="A2424" s="229" t="s">
        <v>705</v>
      </c>
      <c r="B2424" s="247"/>
      <c r="C2424" s="280">
        <v>2411</v>
      </c>
      <c r="D2424" s="249" t="s">
        <v>5615</v>
      </c>
      <c r="E2424" s="249" t="s">
        <v>5616</v>
      </c>
      <c r="F2424" s="249" t="s">
        <v>852</v>
      </c>
      <c r="G2424" s="297" t="s">
        <v>707</v>
      </c>
      <c r="H2424" s="250">
        <v>0</v>
      </c>
      <c r="I2424" s="250"/>
      <c r="J2424" s="250">
        <v>0</v>
      </c>
      <c r="K2424" s="250"/>
      <c r="L2424" s="250">
        <v>0</v>
      </c>
      <c r="M2424" s="251" t="str">
        <f t="shared" si="111"/>
        <v>NA</v>
      </c>
      <c r="N2424" s="251" t="str">
        <f t="shared" si="112"/>
        <v>NA</v>
      </c>
      <c r="O2424" s="250">
        <v>0</v>
      </c>
      <c r="P2424" s="251" t="str">
        <f t="shared" si="113"/>
        <v>NA</v>
      </c>
      <c r="Q2424" s="298" t="s">
        <v>848</v>
      </c>
      <c r="R2424" s="299" t="s">
        <v>849</v>
      </c>
      <c r="S2424" s="299" t="s">
        <v>832</v>
      </c>
      <c r="T2424" s="299" t="s">
        <v>832</v>
      </c>
      <c r="U2424" s="299" t="s">
        <v>832</v>
      </c>
      <c r="V2424" s="299" t="s">
        <v>832</v>
      </c>
      <c r="W2424" s="299" t="s">
        <v>832</v>
      </c>
      <c r="X2424" s="299" t="s">
        <v>832</v>
      </c>
      <c r="Y2424" s="257"/>
    </row>
    <row r="2425" spans="1:25" ht="12.75" customHeight="1" x14ac:dyDescent="0.2">
      <c r="A2425" s="229" t="s">
        <v>705</v>
      </c>
      <c r="B2425" s="247"/>
      <c r="C2425" s="280">
        <v>2412</v>
      </c>
      <c r="D2425" s="249" t="s">
        <v>5617</v>
      </c>
      <c r="E2425" s="249" t="s">
        <v>5618</v>
      </c>
      <c r="F2425" s="249" t="s">
        <v>847</v>
      </c>
      <c r="G2425" s="297" t="s">
        <v>707</v>
      </c>
      <c r="H2425" s="250">
        <v>0</v>
      </c>
      <c r="I2425" s="250"/>
      <c r="J2425" s="250">
        <v>0</v>
      </c>
      <c r="K2425" s="250"/>
      <c r="L2425" s="250">
        <v>0</v>
      </c>
      <c r="M2425" s="251" t="str">
        <f t="shared" si="111"/>
        <v>NA</v>
      </c>
      <c r="N2425" s="251" t="str">
        <f t="shared" si="112"/>
        <v>NA</v>
      </c>
      <c r="O2425" s="250">
        <v>0</v>
      </c>
      <c r="P2425" s="251" t="str">
        <f t="shared" si="113"/>
        <v>NA</v>
      </c>
      <c r="Q2425" s="298" t="s">
        <v>848</v>
      </c>
      <c r="R2425" s="299" t="s">
        <v>849</v>
      </c>
      <c r="S2425" s="299" t="s">
        <v>832</v>
      </c>
      <c r="T2425" s="299" t="s">
        <v>832</v>
      </c>
      <c r="U2425" s="299" t="s">
        <v>832</v>
      </c>
      <c r="V2425" s="299" t="s">
        <v>832</v>
      </c>
      <c r="W2425" s="299" t="s">
        <v>832</v>
      </c>
      <c r="X2425" s="299" t="s">
        <v>832</v>
      </c>
      <c r="Y2425" s="257"/>
    </row>
    <row r="2426" spans="1:25" ht="12.75" customHeight="1" x14ac:dyDescent="0.2">
      <c r="A2426" s="229" t="s">
        <v>705</v>
      </c>
      <c r="B2426" s="247"/>
      <c r="C2426" s="280">
        <v>2413</v>
      </c>
      <c r="D2426" s="249" t="s">
        <v>5619</v>
      </c>
      <c r="E2426" s="249" t="s">
        <v>5620</v>
      </c>
      <c r="F2426" s="249" t="s">
        <v>847</v>
      </c>
      <c r="G2426" s="297" t="s">
        <v>707</v>
      </c>
      <c r="H2426" s="250">
        <v>0</v>
      </c>
      <c r="I2426" s="250"/>
      <c r="J2426" s="250">
        <v>0</v>
      </c>
      <c r="K2426" s="250"/>
      <c r="L2426" s="250">
        <v>0</v>
      </c>
      <c r="M2426" s="251" t="str">
        <f t="shared" si="111"/>
        <v>NA</v>
      </c>
      <c r="N2426" s="251" t="str">
        <f t="shared" si="112"/>
        <v>NA</v>
      </c>
      <c r="O2426" s="250">
        <v>0</v>
      </c>
      <c r="P2426" s="251" t="str">
        <f t="shared" si="113"/>
        <v>NA</v>
      </c>
      <c r="Q2426" s="298" t="s">
        <v>848</v>
      </c>
      <c r="R2426" s="299" t="s">
        <v>849</v>
      </c>
      <c r="S2426" s="299" t="s">
        <v>832</v>
      </c>
      <c r="T2426" s="299" t="s">
        <v>832</v>
      </c>
      <c r="U2426" s="299" t="s">
        <v>832</v>
      </c>
      <c r="V2426" s="299" t="s">
        <v>832</v>
      </c>
      <c r="W2426" s="299" t="s">
        <v>832</v>
      </c>
      <c r="X2426" s="299" t="s">
        <v>832</v>
      </c>
      <c r="Y2426" s="257"/>
    </row>
    <row r="2427" spans="1:25" ht="12.75" customHeight="1" x14ac:dyDescent="0.2">
      <c r="A2427" s="229" t="s">
        <v>705</v>
      </c>
      <c r="B2427" s="247"/>
      <c r="C2427" s="280">
        <v>2414</v>
      </c>
      <c r="D2427" s="249" t="s">
        <v>5621</v>
      </c>
      <c r="E2427" s="249" t="s">
        <v>5622</v>
      </c>
      <c r="F2427" s="249" t="s">
        <v>883</v>
      </c>
      <c r="G2427" s="297" t="s">
        <v>707</v>
      </c>
      <c r="H2427" s="250">
        <v>0</v>
      </c>
      <c r="I2427" s="250"/>
      <c r="J2427" s="250">
        <v>0</v>
      </c>
      <c r="K2427" s="250"/>
      <c r="L2427" s="250">
        <v>0</v>
      </c>
      <c r="M2427" s="251" t="str">
        <f t="shared" si="111"/>
        <v>NA</v>
      </c>
      <c r="N2427" s="251" t="str">
        <f t="shared" si="112"/>
        <v>NA</v>
      </c>
      <c r="O2427" s="250">
        <v>0</v>
      </c>
      <c r="P2427" s="251" t="str">
        <f t="shared" si="113"/>
        <v>NA</v>
      </c>
      <c r="Q2427" s="298" t="s">
        <v>848</v>
      </c>
      <c r="R2427" s="299" t="s">
        <v>849</v>
      </c>
      <c r="S2427" s="299" t="s">
        <v>832</v>
      </c>
      <c r="T2427" s="299" t="s">
        <v>832</v>
      </c>
      <c r="U2427" s="299" t="s">
        <v>832</v>
      </c>
      <c r="V2427" s="299" t="s">
        <v>832</v>
      </c>
      <c r="W2427" s="299" t="s">
        <v>832</v>
      </c>
      <c r="X2427" s="299" t="s">
        <v>832</v>
      </c>
      <c r="Y2427" s="257"/>
    </row>
    <row r="2428" spans="1:25" ht="12.75" customHeight="1" x14ac:dyDescent="0.2">
      <c r="A2428" s="229" t="s">
        <v>705</v>
      </c>
      <c r="B2428" s="247"/>
      <c r="C2428" s="280">
        <v>2415</v>
      </c>
      <c r="D2428" s="249" t="s">
        <v>5623</v>
      </c>
      <c r="E2428" s="249" t="s">
        <v>5624</v>
      </c>
      <c r="F2428" s="249" t="s">
        <v>2441</v>
      </c>
      <c r="G2428" s="281" t="s">
        <v>813</v>
      </c>
      <c r="H2428" s="250">
        <v>221061.28</v>
      </c>
      <c r="I2428" s="250"/>
      <c r="J2428" s="250">
        <v>212343.08800000002</v>
      </c>
      <c r="K2428" s="250"/>
      <c r="L2428" s="250">
        <v>145920.39000000001</v>
      </c>
      <c r="M2428" s="251">
        <f t="shared" si="111"/>
        <v>3.9437897039228134E-2</v>
      </c>
      <c r="N2428" s="251">
        <f t="shared" si="112"/>
        <v>0.31280838300703245</v>
      </c>
      <c r="O2428" s="250">
        <v>155491.71000000002</v>
      </c>
      <c r="P2428" s="251">
        <f t="shared" si="113"/>
        <v>6.5592752322002471E-2</v>
      </c>
      <c r="Q2428" s="251" t="s">
        <v>805</v>
      </c>
      <c r="R2428" s="258"/>
      <c r="S2428" s="258" t="s">
        <v>806</v>
      </c>
      <c r="T2428" s="258" t="s">
        <v>807</v>
      </c>
      <c r="U2428" s="282" t="s">
        <v>823</v>
      </c>
      <c r="V2428" s="285">
        <v>824</v>
      </c>
      <c r="W2428" s="286" t="s">
        <v>824</v>
      </c>
      <c r="X2428" s="286" t="s">
        <v>824</v>
      </c>
      <c r="Y2428" s="257"/>
    </row>
    <row r="2429" spans="1:25" ht="12.75" customHeight="1" x14ac:dyDescent="0.2">
      <c r="A2429" s="229" t="s">
        <v>705</v>
      </c>
      <c r="B2429" s="247"/>
      <c r="C2429" s="280">
        <v>2416</v>
      </c>
      <c r="D2429" s="249" t="s">
        <v>5625</v>
      </c>
      <c r="E2429" s="249" t="s">
        <v>5626</v>
      </c>
      <c r="F2429" s="249" t="s">
        <v>886</v>
      </c>
      <c r="G2429" s="281" t="s">
        <v>813</v>
      </c>
      <c r="H2429" s="250">
        <v>11303.6</v>
      </c>
      <c r="I2429" s="250"/>
      <c r="J2429" s="250">
        <v>10828.2107</v>
      </c>
      <c r="K2429" s="250"/>
      <c r="L2429" s="250">
        <v>33647.880000000005</v>
      </c>
      <c r="M2429" s="251">
        <f t="shared" si="111"/>
        <v>4.2056451042145927E-2</v>
      </c>
      <c r="N2429" s="251">
        <f t="shared" si="112"/>
        <v>2.1074275272460303</v>
      </c>
      <c r="O2429" s="250">
        <v>36523.06</v>
      </c>
      <c r="P2429" s="251">
        <f t="shared" si="113"/>
        <v>8.5449068410847651E-2</v>
      </c>
      <c r="Q2429" s="251" t="s">
        <v>805</v>
      </c>
      <c r="R2429" s="258"/>
      <c r="S2429" s="258" t="s">
        <v>806</v>
      </c>
      <c r="T2429" s="258" t="s">
        <v>807</v>
      </c>
      <c r="U2429" s="282" t="s">
        <v>823</v>
      </c>
      <c r="V2429" s="285">
        <v>824</v>
      </c>
      <c r="W2429" s="286" t="s">
        <v>824</v>
      </c>
      <c r="X2429" s="286" t="s">
        <v>824</v>
      </c>
      <c r="Y2429" s="257"/>
    </row>
    <row r="2430" spans="1:25" ht="12.75" customHeight="1" x14ac:dyDescent="0.2">
      <c r="A2430" s="229" t="s">
        <v>705</v>
      </c>
      <c r="B2430" s="247"/>
      <c r="C2430" s="280">
        <v>2417</v>
      </c>
      <c r="D2430" s="249" t="s">
        <v>5627</v>
      </c>
      <c r="E2430" s="249" t="s">
        <v>5628</v>
      </c>
      <c r="F2430" s="249" t="s">
        <v>897</v>
      </c>
      <c r="G2430" s="297" t="s">
        <v>707</v>
      </c>
      <c r="H2430" s="250">
        <v>0</v>
      </c>
      <c r="I2430" s="250"/>
      <c r="J2430" s="250">
        <v>0</v>
      </c>
      <c r="K2430" s="250"/>
      <c r="L2430" s="250">
        <v>0</v>
      </c>
      <c r="M2430" s="251" t="str">
        <f t="shared" si="111"/>
        <v>NA</v>
      </c>
      <c r="N2430" s="251" t="str">
        <f t="shared" si="112"/>
        <v>NA</v>
      </c>
      <c r="O2430" s="250">
        <v>0</v>
      </c>
      <c r="P2430" s="251" t="str">
        <f t="shared" si="113"/>
        <v>NA</v>
      </c>
      <c r="Q2430" s="298" t="s">
        <v>848</v>
      </c>
      <c r="R2430" s="299" t="s">
        <v>849</v>
      </c>
      <c r="S2430" s="299" t="s">
        <v>832</v>
      </c>
      <c r="T2430" s="299" t="s">
        <v>832</v>
      </c>
      <c r="U2430" s="299" t="s">
        <v>832</v>
      </c>
      <c r="V2430" s="283" t="s">
        <v>809</v>
      </c>
      <c r="W2430" s="284" t="s">
        <v>809</v>
      </c>
      <c r="X2430" s="284" t="s">
        <v>809</v>
      </c>
      <c r="Y2430" s="257"/>
    </row>
    <row r="2431" spans="1:25" ht="12.75" customHeight="1" x14ac:dyDescent="0.2">
      <c r="A2431" s="229" t="s">
        <v>705</v>
      </c>
      <c r="B2431" s="247"/>
      <c r="C2431" s="280">
        <v>2418</v>
      </c>
      <c r="D2431" s="249" t="s">
        <v>5629</v>
      </c>
      <c r="E2431" s="249" t="s">
        <v>5630</v>
      </c>
      <c r="F2431" s="249" t="s">
        <v>911</v>
      </c>
      <c r="G2431" s="281" t="s">
        <v>804</v>
      </c>
      <c r="H2431" s="250">
        <v>82730.36</v>
      </c>
      <c r="I2431" s="250"/>
      <c r="J2431" s="250">
        <v>75766.612200000003</v>
      </c>
      <c r="K2431" s="250"/>
      <c r="L2431" s="250">
        <v>73288.63</v>
      </c>
      <c r="M2431" s="251">
        <f t="shared" si="111"/>
        <v>8.4174029944992346E-2</v>
      </c>
      <c r="N2431" s="251">
        <f t="shared" si="112"/>
        <v>3.2705463898252511E-2</v>
      </c>
      <c r="O2431" s="250">
        <v>76475.91</v>
      </c>
      <c r="P2431" s="251">
        <f t="shared" si="113"/>
        <v>4.3489419845888763E-2</v>
      </c>
      <c r="Q2431" s="251" t="s">
        <v>805</v>
      </c>
      <c r="R2431" s="258"/>
      <c r="S2431" s="258" t="s">
        <v>806</v>
      </c>
      <c r="T2431" s="258" t="s">
        <v>807</v>
      </c>
      <c r="U2431" s="282" t="s">
        <v>808</v>
      </c>
      <c r="V2431" s="283" t="s">
        <v>809</v>
      </c>
      <c r="W2431" s="284" t="s">
        <v>809</v>
      </c>
      <c r="X2431" s="284" t="s">
        <v>809</v>
      </c>
      <c r="Y2431" s="257"/>
    </row>
    <row r="2432" spans="1:25" ht="12.75" customHeight="1" x14ac:dyDescent="0.2">
      <c r="A2432" s="229" t="s">
        <v>705</v>
      </c>
      <c r="B2432" s="247"/>
      <c r="C2432" s="280">
        <v>2419</v>
      </c>
      <c r="D2432" s="249" t="s">
        <v>5631</v>
      </c>
      <c r="E2432" s="249" t="s">
        <v>5632</v>
      </c>
      <c r="F2432" s="249" t="s">
        <v>943</v>
      </c>
      <c r="G2432" s="297" t="s">
        <v>707</v>
      </c>
      <c r="H2432" s="250">
        <v>0</v>
      </c>
      <c r="I2432" s="250"/>
      <c r="J2432" s="250">
        <v>0</v>
      </c>
      <c r="K2432" s="250"/>
      <c r="L2432" s="250">
        <v>0</v>
      </c>
      <c r="M2432" s="251" t="str">
        <f t="shared" si="111"/>
        <v>NA</v>
      </c>
      <c r="N2432" s="251" t="str">
        <f t="shared" si="112"/>
        <v>NA</v>
      </c>
      <c r="O2432" s="250">
        <v>0</v>
      </c>
      <c r="P2432" s="251" t="str">
        <f t="shared" si="113"/>
        <v>NA</v>
      </c>
      <c r="Q2432" s="298" t="s">
        <v>848</v>
      </c>
      <c r="R2432" s="299" t="s">
        <v>849</v>
      </c>
      <c r="S2432" s="299" t="s">
        <v>832</v>
      </c>
      <c r="T2432" s="299" t="s">
        <v>832</v>
      </c>
      <c r="U2432" s="299" t="s">
        <v>832</v>
      </c>
      <c r="V2432" s="299" t="s">
        <v>832</v>
      </c>
      <c r="W2432" s="299" t="s">
        <v>832</v>
      </c>
      <c r="X2432" s="299" t="s">
        <v>832</v>
      </c>
      <c r="Y2432" s="257"/>
    </row>
    <row r="2433" spans="1:25" ht="12.75" customHeight="1" x14ac:dyDescent="0.2">
      <c r="A2433" s="229" t="s">
        <v>705</v>
      </c>
      <c r="B2433" s="247"/>
      <c r="C2433" s="280">
        <v>2420</v>
      </c>
      <c r="D2433" s="249" t="s">
        <v>5633</v>
      </c>
      <c r="E2433" s="249" t="s">
        <v>5634</v>
      </c>
      <c r="F2433" s="249" t="s">
        <v>861</v>
      </c>
      <c r="G2433" s="297" t="s">
        <v>707</v>
      </c>
      <c r="H2433" s="250">
        <v>0</v>
      </c>
      <c r="I2433" s="250"/>
      <c r="J2433" s="250">
        <v>0</v>
      </c>
      <c r="K2433" s="250"/>
      <c r="L2433" s="250">
        <v>0</v>
      </c>
      <c r="M2433" s="251" t="str">
        <f t="shared" si="111"/>
        <v>NA</v>
      </c>
      <c r="N2433" s="251" t="str">
        <f t="shared" si="112"/>
        <v>NA</v>
      </c>
      <c r="O2433" s="250">
        <v>0</v>
      </c>
      <c r="P2433" s="251" t="str">
        <f t="shared" si="113"/>
        <v>NA</v>
      </c>
      <c r="Q2433" s="298" t="s">
        <v>848</v>
      </c>
      <c r="R2433" s="299" t="s">
        <v>849</v>
      </c>
      <c r="S2433" s="299" t="s">
        <v>832</v>
      </c>
      <c r="T2433" s="299" t="s">
        <v>832</v>
      </c>
      <c r="U2433" s="299" t="s">
        <v>832</v>
      </c>
      <c r="V2433" s="299" t="s">
        <v>832</v>
      </c>
      <c r="W2433" s="299" t="s">
        <v>832</v>
      </c>
      <c r="X2433" s="299" t="s">
        <v>832</v>
      </c>
      <c r="Y2433" s="257"/>
    </row>
    <row r="2434" spans="1:25" ht="12.75" customHeight="1" x14ac:dyDescent="0.2">
      <c r="A2434" s="229" t="s">
        <v>705</v>
      </c>
      <c r="B2434" s="247"/>
      <c r="C2434" s="280">
        <v>2421</v>
      </c>
      <c r="D2434" s="249" t="s">
        <v>5635</v>
      </c>
      <c r="E2434" s="249" t="s">
        <v>5636</v>
      </c>
      <c r="F2434" s="249" t="s">
        <v>877</v>
      </c>
      <c r="G2434" s="281" t="s">
        <v>813</v>
      </c>
      <c r="H2434" s="250">
        <v>12215.599999999999</v>
      </c>
      <c r="I2434" s="250"/>
      <c r="J2434" s="250">
        <v>11701.8575</v>
      </c>
      <c r="K2434" s="250"/>
      <c r="L2434" s="250">
        <v>14203.66</v>
      </c>
      <c r="M2434" s="251">
        <f t="shared" si="111"/>
        <v>4.2056264121287414E-2</v>
      </c>
      <c r="N2434" s="251">
        <f t="shared" si="112"/>
        <v>0.21379533121130553</v>
      </c>
      <c r="O2434" s="250">
        <v>15513.76</v>
      </c>
      <c r="P2434" s="251">
        <f t="shared" si="113"/>
        <v>9.2236789672521052E-2</v>
      </c>
      <c r="Q2434" s="251" t="s">
        <v>805</v>
      </c>
      <c r="R2434" s="258"/>
      <c r="S2434" s="258" t="s">
        <v>904</v>
      </c>
      <c r="T2434" s="258" t="s">
        <v>807</v>
      </c>
      <c r="U2434" s="282" t="s">
        <v>814</v>
      </c>
      <c r="V2434" s="285">
        <v>105</v>
      </c>
      <c r="W2434" s="286" t="s">
        <v>815</v>
      </c>
      <c r="X2434" s="286" t="s">
        <v>816</v>
      </c>
      <c r="Y2434" s="257"/>
    </row>
    <row r="2435" spans="1:25" ht="12.75" customHeight="1" x14ac:dyDescent="0.2">
      <c r="A2435" s="229" t="s">
        <v>705</v>
      </c>
      <c r="B2435" s="247"/>
      <c r="C2435" s="287">
        <v>2422</v>
      </c>
      <c r="D2435" s="288" t="s">
        <v>5637</v>
      </c>
      <c r="E2435" s="288" t="s">
        <v>5638</v>
      </c>
      <c r="F2435" s="288" t="s">
        <v>2512</v>
      </c>
      <c r="G2435" s="289" t="s">
        <v>707</v>
      </c>
      <c r="H2435" s="290">
        <v>0</v>
      </c>
      <c r="I2435" s="290"/>
      <c r="J2435" s="290">
        <v>0</v>
      </c>
      <c r="K2435" s="290"/>
      <c r="L2435" s="290">
        <v>0</v>
      </c>
      <c r="M2435" s="291" t="str">
        <f t="shared" si="111"/>
        <v>NA</v>
      </c>
      <c r="N2435" s="291" t="str">
        <f t="shared" si="112"/>
        <v>NA</v>
      </c>
      <c r="O2435" s="290">
        <v>0</v>
      </c>
      <c r="P2435" s="291" t="str">
        <f t="shared" si="113"/>
        <v>NA</v>
      </c>
      <c r="Q2435" s="291" t="s">
        <v>707</v>
      </c>
      <c r="R2435" s="292" t="s">
        <v>831</v>
      </c>
      <c r="S2435" s="293" t="s">
        <v>832</v>
      </c>
      <c r="T2435" s="293" t="s">
        <v>832</v>
      </c>
      <c r="U2435" s="293" t="s">
        <v>832</v>
      </c>
      <c r="V2435" s="294" t="s">
        <v>809</v>
      </c>
      <c r="W2435" s="295" t="s">
        <v>809</v>
      </c>
      <c r="X2435" s="295" t="s">
        <v>809</v>
      </c>
      <c r="Y2435" s="257"/>
    </row>
    <row r="2436" spans="1:25" ht="12.75" customHeight="1" x14ac:dyDescent="0.2">
      <c r="A2436" s="229" t="s">
        <v>705</v>
      </c>
      <c r="B2436" s="247"/>
      <c r="C2436" s="280">
        <v>2423</v>
      </c>
      <c r="D2436" s="249" t="s">
        <v>5639</v>
      </c>
      <c r="E2436" s="249" t="s">
        <v>5640</v>
      </c>
      <c r="F2436" s="249" t="s">
        <v>1160</v>
      </c>
      <c r="G2436" s="281" t="s">
        <v>813</v>
      </c>
      <c r="H2436" s="250">
        <v>93784.639999999999</v>
      </c>
      <c r="I2436" s="250"/>
      <c r="J2436" s="250">
        <v>38399.789700000001</v>
      </c>
      <c r="K2436" s="250"/>
      <c r="L2436" s="250">
        <v>113350.79</v>
      </c>
      <c r="M2436" s="251">
        <f t="shared" si="111"/>
        <v>0.59055353094067431</v>
      </c>
      <c r="N2436" s="251">
        <f t="shared" si="112"/>
        <v>1.9518596556272281</v>
      </c>
      <c r="O2436" s="250">
        <v>126242.23000000001</v>
      </c>
      <c r="P2436" s="251">
        <f t="shared" si="113"/>
        <v>0.11373048216073323</v>
      </c>
      <c r="Q2436" s="251" t="s">
        <v>805</v>
      </c>
      <c r="R2436" s="258"/>
      <c r="S2436" s="258" t="s">
        <v>806</v>
      </c>
      <c r="T2436" s="258" t="s">
        <v>807</v>
      </c>
      <c r="U2436" s="282" t="s">
        <v>814</v>
      </c>
      <c r="V2436" s="285">
        <v>81</v>
      </c>
      <c r="W2436" s="286" t="s">
        <v>816</v>
      </c>
      <c r="X2436" s="286" t="s">
        <v>816</v>
      </c>
      <c r="Y2436" s="257"/>
    </row>
    <row r="2437" spans="1:25" ht="12.75" customHeight="1" x14ac:dyDescent="0.2">
      <c r="A2437" s="229" t="s">
        <v>705</v>
      </c>
      <c r="B2437" s="247"/>
      <c r="C2437" s="280">
        <v>2424</v>
      </c>
      <c r="D2437" s="249" t="s">
        <v>5641</v>
      </c>
      <c r="E2437" s="249" t="s">
        <v>5642</v>
      </c>
      <c r="F2437" s="249" t="s">
        <v>1160</v>
      </c>
      <c r="G2437" s="297" t="s">
        <v>707</v>
      </c>
      <c r="H2437" s="250">
        <v>0</v>
      </c>
      <c r="I2437" s="250"/>
      <c r="J2437" s="250">
        <v>0</v>
      </c>
      <c r="K2437" s="250"/>
      <c r="L2437" s="250">
        <v>0</v>
      </c>
      <c r="M2437" s="251" t="str">
        <f t="shared" si="111"/>
        <v>NA</v>
      </c>
      <c r="N2437" s="251" t="str">
        <f t="shared" si="112"/>
        <v>NA</v>
      </c>
      <c r="O2437" s="250">
        <v>0</v>
      </c>
      <c r="P2437" s="251" t="str">
        <f t="shared" si="113"/>
        <v>NA</v>
      </c>
      <c r="Q2437" s="298" t="s">
        <v>848</v>
      </c>
      <c r="R2437" s="299" t="s">
        <v>849</v>
      </c>
      <c r="S2437" s="258" t="s">
        <v>806</v>
      </c>
      <c r="T2437" s="299" t="s">
        <v>809</v>
      </c>
      <c r="U2437" s="299" t="s">
        <v>832</v>
      </c>
      <c r="V2437" s="299" t="s">
        <v>832</v>
      </c>
      <c r="W2437" s="299" t="s">
        <v>832</v>
      </c>
      <c r="X2437" s="299" t="s">
        <v>832</v>
      </c>
      <c r="Y2437" s="257"/>
    </row>
    <row r="2438" spans="1:25" ht="12.75" customHeight="1" x14ac:dyDescent="0.2">
      <c r="A2438" s="229" t="s">
        <v>705</v>
      </c>
      <c r="B2438" s="247"/>
      <c r="C2438" s="280">
        <v>2425</v>
      </c>
      <c r="D2438" s="249" t="s">
        <v>5643</v>
      </c>
      <c r="E2438" s="249" t="s">
        <v>5644</v>
      </c>
      <c r="F2438" s="249" t="s">
        <v>1064</v>
      </c>
      <c r="G2438" s="281" t="s">
        <v>813</v>
      </c>
      <c r="H2438" s="250">
        <v>29324.309999999998</v>
      </c>
      <c r="I2438" s="250"/>
      <c r="J2438" s="250">
        <v>28091.0304</v>
      </c>
      <c r="K2438" s="250"/>
      <c r="L2438" s="250">
        <v>34211.229999999996</v>
      </c>
      <c r="M2438" s="251">
        <f t="shared" si="111"/>
        <v>4.2056559898596017E-2</v>
      </c>
      <c r="N2438" s="251">
        <f t="shared" si="112"/>
        <v>0.21787024231051333</v>
      </c>
      <c r="O2438" s="250">
        <v>35756.25</v>
      </c>
      <c r="P2438" s="251">
        <f t="shared" si="113"/>
        <v>4.5161194145899003E-2</v>
      </c>
      <c r="Q2438" s="251" t="s">
        <v>805</v>
      </c>
      <c r="R2438" s="258"/>
      <c r="S2438" s="258" t="s">
        <v>806</v>
      </c>
      <c r="T2438" s="258" t="s">
        <v>807</v>
      </c>
      <c r="U2438" s="282" t="s">
        <v>823</v>
      </c>
      <c r="V2438" s="285">
        <v>824</v>
      </c>
      <c r="W2438" s="286" t="s">
        <v>815</v>
      </c>
      <c r="X2438" s="286" t="s">
        <v>816</v>
      </c>
      <c r="Y2438" s="257"/>
    </row>
    <row r="2439" spans="1:25" ht="12.75" customHeight="1" x14ac:dyDescent="0.2">
      <c r="A2439" s="229" t="s">
        <v>705</v>
      </c>
      <c r="B2439" s="247"/>
      <c r="C2439" s="280">
        <v>2426</v>
      </c>
      <c r="D2439" s="249" t="s">
        <v>5645</v>
      </c>
      <c r="E2439" s="249" t="s">
        <v>5646</v>
      </c>
      <c r="F2439" s="249" t="s">
        <v>812</v>
      </c>
      <c r="G2439" s="281" t="s">
        <v>813</v>
      </c>
      <c r="H2439" s="250">
        <v>25531.77</v>
      </c>
      <c r="I2439" s="250"/>
      <c r="J2439" s="250">
        <v>24457.9974</v>
      </c>
      <c r="K2439" s="250"/>
      <c r="L2439" s="250">
        <v>25531.989999999998</v>
      </c>
      <c r="M2439" s="251">
        <f t="shared" si="111"/>
        <v>4.2056332169685073E-2</v>
      </c>
      <c r="N2439" s="251">
        <f t="shared" si="112"/>
        <v>4.3911714538002106E-2</v>
      </c>
      <c r="O2439" s="250">
        <v>26752.03</v>
      </c>
      <c r="P2439" s="251">
        <f t="shared" si="113"/>
        <v>4.7784759433166041E-2</v>
      </c>
      <c r="Q2439" s="251" t="s">
        <v>805</v>
      </c>
      <c r="R2439" s="258"/>
      <c r="S2439" s="258" t="s">
        <v>806</v>
      </c>
      <c r="T2439" s="258" t="s">
        <v>807</v>
      </c>
      <c r="U2439" s="282" t="s">
        <v>814</v>
      </c>
      <c r="V2439" s="285">
        <v>92</v>
      </c>
      <c r="W2439" s="286" t="s">
        <v>815</v>
      </c>
      <c r="X2439" s="286" t="s">
        <v>816</v>
      </c>
      <c r="Y2439" s="257"/>
    </row>
    <row r="2440" spans="1:25" ht="12.75" customHeight="1" x14ac:dyDescent="0.2">
      <c r="A2440" s="229" t="s">
        <v>705</v>
      </c>
      <c r="B2440" s="247"/>
      <c r="C2440" s="280">
        <v>2427</v>
      </c>
      <c r="D2440" s="249" t="s">
        <v>5647</v>
      </c>
      <c r="E2440" s="249" t="s">
        <v>5648</v>
      </c>
      <c r="F2440" s="249" t="s">
        <v>877</v>
      </c>
      <c r="G2440" s="281" t="s">
        <v>813</v>
      </c>
      <c r="H2440" s="250">
        <v>55888.639999999999</v>
      </c>
      <c r="I2440" s="250"/>
      <c r="J2440" s="250">
        <v>53538.191899999998</v>
      </c>
      <c r="K2440" s="250"/>
      <c r="L2440" s="250">
        <v>39865.86</v>
      </c>
      <c r="M2440" s="251">
        <f t="shared" si="111"/>
        <v>4.2055918698325839E-2</v>
      </c>
      <c r="N2440" s="251">
        <f t="shared" si="112"/>
        <v>0.25537530153310983</v>
      </c>
      <c r="O2440" s="250">
        <v>42326.539999999994</v>
      </c>
      <c r="P2440" s="251">
        <f t="shared" si="113"/>
        <v>6.1723991405177085E-2</v>
      </c>
      <c r="Q2440" s="251" t="s">
        <v>805</v>
      </c>
      <c r="R2440" s="258"/>
      <c r="S2440" s="258" t="s">
        <v>806</v>
      </c>
      <c r="T2440" s="258" t="s">
        <v>807</v>
      </c>
      <c r="U2440" s="282" t="s">
        <v>823</v>
      </c>
      <c r="V2440" s="285">
        <v>826</v>
      </c>
      <c r="W2440" s="286" t="s">
        <v>824</v>
      </c>
      <c r="X2440" s="286" t="s">
        <v>816</v>
      </c>
      <c r="Y2440" s="257"/>
    </row>
    <row r="2441" spans="1:25" ht="12.75" customHeight="1" x14ac:dyDescent="0.2">
      <c r="A2441" s="229" t="s">
        <v>705</v>
      </c>
      <c r="B2441" s="247"/>
      <c r="C2441" s="280">
        <v>2428</v>
      </c>
      <c r="D2441" s="249" t="s">
        <v>5649</v>
      </c>
      <c r="E2441" s="249" t="s">
        <v>5650</v>
      </c>
      <c r="F2441" s="249" t="s">
        <v>877</v>
      </c>
      <c r="G2441" s="281" t="s">
        <v>813</v>
      </c>
      <c r="H2441" s="250">
        <v>19871.740000000002</v>
      </c>
      <c r="I2441" s="250"/>
      <c r="J2441" s="250">
        <v>39010.9375</v>
      </c>
      <c r="K2441" s="250"/>
      <c r="L2441" s="250">
        <v>27011.079999999998</v>
      </c>
      <c r="M2441" s="251">
        <f t="shared" si="111"/>
        <v>0.96313646917683082</v>
      </c>
      <c r="N2441" s="251">
        <f t="shared" si="112"/>
        <v>0.30760238715103944</v>
      </c>
      <c r="O2441" s="250">
        <v>29201.809999999998</v>
      </c>
      <c r="P2441" s="251">
        <f t="shared" si="113"/>
        <v>8.1104865114612221E-2</v>
      </c>
      <c r="Q2441" s="251" t="s">
        <v>805</v>
      </c>
      <c r="R2441" s="258"/>
      <c r="S2441" s="258" t="s">
        <v>806</v>
      </c>
      <c r="T2441" s="258" t="s">
        <v>807</v>
      </c>
      <c r="U2441" s="282" t="s">
        <v>814</v>
      </c>
      <c r="V2441" s="285">
        <v>131</v>
      </c>
      <c r="W2441" s="286" t="s">
        <v>815</v>
      </c>
      <c r="X2441" s="286" t="s">
        <v>816</v>
      </c>
      <c r="Y2441" s="257"/>
    </row>
    <row r="2442" spans="1:25" ht="12.75" customHeight="1" x14ac:dyDescent="0.2">
      <c r="A2442" s="229" t="s">
        <v>705</v>
      </c>
      <c r="B2442" s="247"/>
      <c r="C2442" s="280">
        <v>2429</v>
      </c>
      <c r="D2442" s="249" t="s">
        <v>5651</v>
      </c>
      <c r="E2442" s="249" t="s">
        <v>5652</v>
      </c>
      <c r="F2442" s="249" t="s">
        <v>1165</v>
      </c>
      <c r="G2442" s="281" t="s">
        <v>804</v>
      </c>
      <c r="H2442" s="250">
        <v>7674.87</v>
      </c>
      <c r="I2442" s="250"/>
      <c r="J2442" s="250">
        <v>7352.0828000000001</v>
      </c>
      <c r="K2442" s="250"/>
      <c r="L2442" s="250">
        <v>127975.8</v>
      </c>
      <c r="M2442" s="251">
        <f t="shared" si="111"/>
        <v>4.2057676546964282E-2</v>
      </c>
      <c r="N2442" s="251">
        <f t="shared" si="112"/>
        <v>16.40674084900132</v>
      </c>
      <c r="O2442" s="250">
        <v>137358.39999999999</v>
      </c>
      <c r="P2442" s="251">
        <f t="shared" si="113"/>
        <v>7.33154236972927E-2</v>
      </c>
      <c r="Q2442" s="251" t="s">
        <v>805</v>
      </c>
      <c r="R2442" s="258"/>
      <c r="S2442" s="258" t="s">
        <v>806</v>
      </c>
      <c r="T2442" s="258" t="s">
        <v>807</v>
      </c>
      <c r="U2442" s="282" t="s">
        <v>808</v>
      </c>
      <c r="V2442" s="283" t="s">
        <v>809</v>
      </c>
      <c r="W2442" s="284" t="s">
        <v>809</v>
      </c>
      <c r="X2442" s="284" t="s">
        <v>809</v>
      </c>
      <c r="Y2442" s="257"/>
    </row>
    <row r="2443" spans="1:25" ht="12.75" customHeight="1" x14ac:dyDescent="0.2">
      <c r="A2443" s="229" t="s">
        <v>705</v>
      </c>
      <c r="B2443" s="247"/>
      <c r="C2443" s="280">
        <v>2430</v>
      </c>
      <c r="D2443" s="249" t="s">
        <v>5653</v>
      </c>
      <c r="E2443" s="249" t="s">
        <v>5654</v>
      </c>
      <c r="F2443" s="249" t="s">
        <v>940</v>
      </c>
      <c r="G2443" s="281" t="s">
        <v>804</v>
      </c>
      <c r="H2443" s="250">
        <v>278818.63999999996</v>
      </c>
      <c r="I2443" s="250"/>
      <c r="J2443" s="250">
        <v>248272.46999999997</v>
      </c>
      <c r="K2443" s="250"/>
      <c r="L2443" s="250">
        <v>206326.52000000005</v>
      </c>
      <c r="M2443" s="251">
        <f t="shared" si="111"/>
        <v>0.10955569541548581</v>
      </c>
      <c r="N2443" s="251">
        <f t="shared" si="112"/>
        <v>0.1689512735745527</v>
      </c>
      <c r="O2443" s="250">
        <v>232994.79</v>
      </c>
      <c r="P2443" s="251">
        <f t="shared" si="113"/>
        <v>0.12925274947689688</v>
      </c>
      <c r="Q2443" s="251" t="s">
        <v>805</v>
      </c>
      <c r="R2443" s="258"/>
      <c r="S2443" s="258" t="s">
        <v>806</v>
      </c>
      <c r="T2443" s="258" t="s">
        <v>807</v>
      </c>
      <c r="U2443" s="282" t="s">
        <v>808</v>
      </c>
      <c r="V2443" s="285">
        <v>404</v>
      </c>
      <c r="W2443" s="286" t="s">
        <v>824</v>
      </c>
      <c r="X2443" s="286" t="s">
        <v>824</v>
      </c>
      <c r="Y2443" s="257"/>
    </row>
    <row r="2444" spans="1:25" ht="12.75" customHeight="1" x14ac:dyDescent="0.2">
      <c r="A2444" s="229" t="s">
        <v>705</v>
      </c>
      <c r="B2444" s="247"/>
      <c r="C2444" s="280">
        <v>2431</v>
      </c>
      <c r="D2444" s="249" t="s">
        <v>5655</v>
      </c>
      <c r="E2444" s="249" t="s">
        <v>5656</v>
      </c>
      <c r="F2444" s="249" t="s">
        <v>844</v>
      </c>
      <c r="G2444" s="281" t="s">
        <v>813</v>
      </c>
      <c r="H2444" s="250">
        <v>28488.46</v>
      </c>
      <c r="I2444" s="250"/>
      <c r="J2444" s="250">
        <v>27290.357700000004</v>
      </c>
      <c r="K2444" s="250"/>
      <c r="L2444" s="250">
        <v>32059.21</v>
      </c>
      <c r="M2444" s="251">
        <f t="shared" si="111"/>
        <v>4.2055706064841519E-2</v>
      </c>
      <c r="N2444" s="251">
        <f t="shared" si="112"/>
        <v>0.17474495396592013</v>
      </c>
      <c r="O2444" s="250">
        <v>33515.160000000003</v>
      </c>
      <c r="P2444" s="251">
        <f t="shared" si="113"/>
        <v>4.5414406655685038E-2</v>
      </c>
      <c r="Q2444" s="251" t="s">
        <v>805</v>
      </c>
      <c r="R2444" s="258"/>
      <c r="S2444" s="258" t="s">
        <v>806</v>
      </c>
      <c r="T2444" s="258" t="s">
        <v>807</v>
      </c>
      <c r="U2444" s="282" t="s">
        <v>814</v>
      </c>
      <c r="V2444" s="285">
        <v>80</v>
      </c>
      <c r="W2444" s="286" t="s">
        <v>815</v>
      </c>
      <c r="X2444" s="286" t="s">
        <v>816</v>
      </c>
      <c r="Y2444" s="257"/>
    </row>
    <row r="2445" spans="1:25" ht="12.75" customHeight="1" x14ac:dyDescent="0.2">
      <c r="A2445" s="229" t="s">
        <v>705</v>
      </c>
      <c r="B2445" s="247"/>
      <c r="C2445" s="280">
        <v>2432</v>
      </c>
      <c r="D2445" s="249" t="s">
        <v>5657</v>
      </c>
      <c r="E2445" s="249" t="s">
        <v>5658</v>
      </c>
      <c r="F2445" s="249" t="s">
        <v>852</v>
      </c>
      <c r="G2445" s="297" t="s">
        <v>707</v>
      </c>
      <c r="H2445" s="250">
        <v>0</v>
      </c>
      <c r="I2445" s="250"/>
      <c r="J2445" s="250">
        <v>0</v>
      </c>
      <c r="K2445" s="250"/>
      <c r="L2445" s="250">
        <v>0</v>
      </c>
      <c r="M2445" s="251" t="str">
        <f t="shared" si="111"/>
        <v>NA</v>
      </c>
      <c r="N2445" s="251" t="str">
        <f t="shared" si="112"/>
        <v>NA</v>
      </c>
      <c r="O2445" s="250">
        <v>0</v>
      </c>
      <c r="P2445" s="251" t="str">
        <f t="shared" si="113"/>
        <v>NA</v>
      </c>
      <c r="Q2445" s="298" t="s">
        <v>848</v>
      </c>
      <c r="R2445" s="299" t="s">
        <v>849</v>
      </c>
      <c r="S2445" s="258" t="s">
        <v>806</v>
      </c>
      <c r="T2445" s="299" t="s">
        <v>809</v>
      </c>
      <c r="U2445" s="299" t="s">
        <v>832</v>
      </c>
      <c r="V2445" s="299" t="s">
        <v>832</v>
      </c>
      <c r="W2445" s="299" t="s">
        <v>832</v>
      </c>
      <c r="X2445" s="299" t="s">
        <v>832</v>
      </c>
      <c r="Y2445" s="257"/>
    </row>
    <row r="2446" spans="1:25" ht="12.75" customHeight="1" x14ac:dyDescent="0.2">
      <c r="A2446" s="229" t="s">
        <v>705</v>
      </c>
      <c r="B2446" s="247"/>
      <c r="C2446" s="280">
        <v>2433</v>
      </c>
      <c r="D2446" s="249" t="s">
        <v>5659</v>
      </c>
      <c r="E2446" s="249" t="s">
        <v>5660</v>
      </c>
      <c r="F2446" s="249" t="s">
        <v>937</v>
      </c>
      <c r="G2446" s="281" t="s">
        <v>813</v>
      </c>
      <c r="H2446" s="250">
        <v>166154.59</v>
      </c>
      <c r="I2446" s="250"/>
      <c r="J2446" s="250">
        <v>181673.15210000001</v>
      </c>
      <c r="K2446" s="250"/>
      <c r="L2446" s="250">
        <v>189650.34</v>
      </c>
      <c r="M2446" s="251">
        <f t="shared" ref="M2446:M2509" si="114">IF(H2446&gt;0,ABS((J2446-H2446)/H2446),"NA")</f>
        <v>9.3398335249119571E-2</v>
      </c>
      <c r="N2446" s="251">
        <f t="shared" ref="N2446:N2509" si="115">IF(J2446&gt;0,ABS((L2446-J2446)/J2446),"NA")</f>
        <v>4.3909558499920967E-2</v>
      </c>
      <c r="O2446" s="250">
        <v>222036.61</v>
      </c>
      <c r="P2446" s="251">
        <f t="shared" ref="P2446:P2509" si="116">IF(L2446&gt;0,ABS((O2446-L2446)/L2446),"NA")</f>
        <v>0.17076832026770947</v>
      </c>
      <c r="Q2446" s="251" t="s">
        <v>805</v>
      </c>
      <c r="R2446" s="258"/>
      <c r="S2446" s="258" t="s">
        <v>806</v>
      </c>
      <c r="T2446" s="258" t="s">
        <v>807</v>
      </c>
      <c r="U2446" s="282" t="s">
        <v>814</v>
      </c>
      <c r="V2446" s="283" t="s">
        <v>809</v>
      </c>
      <c r="W2446" s="284" t="s">
        <v>809</v>
      </c>
      <c r="X2446" s="284" t="s">
        <v>809</v>
      </c>
      <c r="Y2446" s="257"/>
    </row>
    <row r="2447" spans="1:25" ht="12.75" customHeight="1" x14ac:dyDescent="0.2">
      <c r="A2447" s="229" t="s">
        <v>705</v>
      </c>
      <c r="B2447" s="247"/>
      <c r="C2447" s="280">
        <v>2434</v>
      </c>
      <c r="D2447" s="249" t="s">
        <v>5661</v>
      </c>
      <c r="E2447" s="249" t="s">
        <v>5662</v>
      </c>
      <c r="F2447" s="249" t="s">
        <v>937</v>
      </c>
      <c r="G2447" s="281" t="s">
        <v>813</v>
      </c>
      <c r="H2447" s="250">
        <v>218364.13999999996</v>
      </c>
      <c r="I2447" s="250"/>
      <c r="J2447" s="250">
        <v>140032.0111</v>
      </c>
      <c r="K2447" s="250"/>
      <c r="L2447" s="250">
        <v>143174.99</v>
      </c>
      <c r="M2447" s="251">
        <f t="shared" si="114"/>
        <v>0.35872249399557987</v>
      </c>
      <c r="N2447" s="251">
        <f t="shared" si="115"/>
        <v>2.2444717285075022E-2</v>
      </c>
      <c r="O2447" s="250">
        <v>149856.50999999998</v>
      </c>
      <c r="P2447" s="251">
        <f t="shared" si="116"/>
        <v>4.6666809615282599E-2</v>
      </c>
      <c r="Q2447" s="251" t="s">
        <v>805</v>
      </c>
      <c r="R2447" s="258"/>
      <c r="S2447" s="258" t="s">
        <v>806</v>
      </c>
      <c r="T2447" s="258" t="s">
        <v>807</v>
      </c>
      <c r="U2447" s="282" t="s">
        <v>823</v>
      </c>
      <c r="V2447" s="285">
        <v>824</v>
      </c>
      <c r="W2447" s="286" t="s">
        <v>816</v>
      </c>
      <c r="X2447" s="286" t="s">
        <v>824</v>
      </c>
      <c r="Y2447" s="257"/>
    </row>
    <row r="2448" spans="1:25" ht="12.75" customHeight="1" x14ac:dyDescent="0.2">
      <c r="A2448" s="229" t="s">
        <v>705</v>
      </c>
      <c r="B2448" s="247"/>
      <c r="C2448" s="280">
        <v>2435</v>
      </c>
      <c r="D2448" s="249" t="s">
        <v>5663</v>
      </c>
      <c r="E2448" s="249" t="s">
        <v>5664</v>
      </c>
      <c r="F2448" s="249" t="s">
        <v>937</v>
      </c>
      <c r="G2448" s="281" t="s">
        <v>813</v>
      </c>
      <c r="H2448" s="250">
        <v>62937.490000000005</v>
      </c>
      <c r="I2448" s="250"/>
      <c r="J2448" s="250">
        <v>58306.4859</v>
      </c>
      <c r="K2448" s="250"/>
      <c r="L2448" s="250">
        <v>61770.700000000004</v>
      </c>
      <c r="M2448" s="251">
        <f t="shared" si="114"/>
        <v>7.3581010300855745E-2</v>
      </c>
      <c r="N2448" s="251">
        <f t="shared" si="115"/>
        <v>5.9413872170951822E-2</v>
      </c>
      <c r="O2448" s="250">
        <v>65195.58</v>
      </c>
      <c r="P2448" s="251">
        <f t="shared" si="116"/>
        <v>5.5445057284440637E-2</v>
      </c>
      <c r="Q2448" s="251" t="s">
        <v>805</v>
      </c>
      <c r="R2448" s="258"/>
      <c r="S2448" s="258" t="s">
        <v>806</v>
      </c>
      <c r="T2448" s="299" t="s">
        <v>809</v>
      </c>
      <c r="U2448" s="282" t="s">
        <v>823</v>
      </c>
      <c r="V2448" s="285">
        <v>824</v>
      </c>
      <c r="W2448" s="286" t="s">
        <v>815</v>
      </c>
      <c r="X2448" s="286" t="s">
        <v>816</v>
      </c>
      <c r="Y2448" s="257"/>
    </row>
    <row r="2449" spans="1:25" ht="12.75" customHeight="1" x14ac:dyDescent="0.2">
      <c r="A2449" s="229" t="s">
        <v>705</v>
      </c>
      <c r="B2449" s="247"/>
      <c r="C2449" s="280">
        <v>2436</v>
      </c>
      <c r="D2449" s="249" t="s">
        <v>5665</v>
      </c>
      <c r="E2449" s="249" t="s">
        <v>5666</v>
      </c>
      <c r="F2449" s="249" t="s">
        <v>937</v>
      </c>
      <c r="G2449" s="281"/>
      <c r="H2449" s="250">
        <v>0</v>
      </c>
      <c r="I2449" s="250"/>
      <c r="J2449" s="250">
        <v>73676.35089999999</v>
      </c>
      <c r="K2449" s="250"/>
      <c r="L2449" s="250">
        <v>24103.25</v>
      </c>
      <c r="M2449" s="251" t="str">
        <f t="shared" si="114"/>
        <v>NA</v>
      </c>
      <c r="N2449" s="251">
        <f t="shared" si="115"/>
        <v>0.67284956834093146</v>
      </c>
      <c r="O2449" s="250">
        <v>25311.08</v>
      </c>
      <c r="P2449" s="251">
        <f t="shared" si="116"/>
        <v>5.0110669722962742E-2</v>
      </c>
      <c r="Q2449" s="251" t="s">
        <v>805</v>
      </c>
      <c r="R2449" s="258"/>
      <c r="S2449" s="258" t="s">
        <v>840</v>
      </c>
      <c r="T2449" s="299" t="s">
        <v>809</v>
      </c>
      <c r="U2449" s="282" t="s">
        <v>841</v>
      </c>
      <c r="V2449" s="285">
        <v>819</v>
      </c>
      <c r="W2449" s="286" t="s">
        <v>912</v>
      </c>
      <c r="X2449" s="286" t="s">
        <v>874</v>
      </c>
      <c r="Y2449" s="257"/>
    </row>
    <row r="2450" spans="1:25" ht="12.75" customHeight="1" x14ac:dyDescent="0.2">
      <c r="A2450" s="229" t="s">
        <v>705</v>
      </c>
      <c r="B2450" s="247"/>
      <c r="C2450" s="280">
        <v>2437</v>
      </c>
      <c r="D2450" s="249" t="s">
        <v>5667</v>
      </c>
      <c r="E2450" s="249" t="s">
        <v>5668</v>
      </c>
      <c r="F2450" s="249" t="s">
        <v>822</v>
      </c>
      <c r="G2450" s="281" t="s">
        <v>813</v>
      </c>
      <c r="H2450" s="250">
        <v>37049.57</v>
      </c>
      <c r="I2450" s="250"/>
      <c r="J2450" s="250">
        <v>35491.421300000002</v>
      </c>
      <c r="K2450" s="250"/>
      <c r="L2450" s="250">
        <v>42306.28</v>
      </c>
      <c r="M2450" s="251">
        <f t="shared" si="114"/>
        <v>4.2055783643372861E-2</v>
      </c>
      <c r="N2450" s="251">
        <f t="shared" si="115"/>
        <v>0.19201425162423677</v>
      </c>
      <c r="O2450" s="250">
        <v>45888.72</v>
      </c>
      <c r="P2450" s="251">
        <f t="shared" si="116"/>
        <v>8.4678681273796755E-2</v>
      </c>
      <c r="Q2450" s="251" t="s">
        <v>805</v>
      </c>
      <c r="R2450" s="258"/>
      <c r="S2450" s="258" t="s">
        <v>806</v>
      </c>
      <c r="T2450" s="258" t="s">
        <v>807</v>
      </c>
      <c r="U2450" s="282" t="s">
        <v>823</v>
      </c>
      <c r="V2450" s="285">
        <v>824</v>
      </c>
      <c r="W2450" s="286" t="s">
        <v>824</v>
      </c>
      <c r="X2450" s="286" t="s">
        <v>824</v>
      </c>
      <c r="Y2450" s="257"/>
    </row>
    <row r="2451" spans="1:25" ht="12.75" customHeight="1" x14ac:dyDescent="0.2">
      <c r="B2451" s="247"/>
      <c r="C2451" s="280">
        <v>2438</v>
      </c>
      <c r="D2451" s="249" t="s">
        <v>5669</v>
      </c>
      <c r="E2451" s="249" t="s">
        <v>5670</v>
      </c>
      <c r="F2451" s="249" t="s">
        <v>994</v>
      </c>
      <c r="G2451" s="281" t="s">
        <v>804</v>
      </c>
      <c r="H2451" s="250">
        <v>10763.11</v>
      </c>
      <c r="I2451" s="250"/>
      <c r="J2451" s="250">
        <v>10310.438399999999</v>
      </c>
      <c r="K2451" s="250"/>
      <c r="L2451" s="250">
        <v>10763.279999999999</v>
      </c>
      <c r="M2451" s="251">
        <f t="shared" si="114"/>
        <v>4.2057695220061996E-2</v>
      </c>
      <c r="N2451" s="251">
        <f t="shared" si="115"/>
        <v>4.3920693032800599E-2</v>
      </c>
      <c r="O2451" s="250">
        <v>11641.68</v>
      </c>
      <c r="P2451" s="251">
        <f t="shared" si="116"/>
        <v>8.1610810087631422E-2</v>
      </c>
      <c r="Q2451" s="251" t="s">
        <v>805</v>
      </c>
      <c r="R2451" s="258"/>
      <c r="S2451" s="258" t="s">
        <v>806</v>
      </c>
      <c r="T2451" s="299" t="s">
        <v>809</v>
      </c>
      <c r="U2451" s="282" t="s">
        <v>808</v>
      </c>
      <c r="V2451" s="283" t="s">
        <v>809</v>
      </c>
      <c r="W2451" s="284" t="s">
        <v>809</v>
      </c>
      <c r="X2451" s="284" t="s">
        <v>809</v>
      </c>
      <c r="Y2451" s="257"/>
    </row>
    <row r="2452" spans="1:25" ht="12.75" customHeight="1" x14ac:dyDescent="0.2">
      <c r="A2452" s="229" t="s">
        <v>705</v>
      </c>
      <c r="B2452" s="247"/>
      <c r="C2452" s="280">
        <v>2439</v>
      </c>
      <c r="D2452" s="249" t="s">
        <v>5671</v>
      </c>
      <c r="E2452" s="249" t="s">
        <v>5672</v>
      </c>
      <c r="F2452" s="249" t="s">
        <v>858</v>
      </c>
      <c r="G2452" s="281" t="s">
        <v>813</v>
      </c>
      <c r="H2452" s="250">
        <v>75626.62</v>
      </c>
      <c r="I2452" s="250"/>
      <c r="J2452" s="250">
        <v>58054.916600000004</v>
      </c>
      <c r="K2452" s="250"/>
      <c r="L2452" s="250">
        <v>31453.93</v>
      </c>
      <c r="M2452" s="251">
        <f t="shared" si="114"/>
        <v>0.23234812556742576</v>
      </c>
      <c r="N2452" s="251">
        <f t="shared" si="115"/>
        <v>0.45820385520974122</v>
      </c>
      <c r="O2452" s="250">
        <v>34151.07</v>
      </c>
      <c r="P2452" s="251">
        <f t="shared" si="116"/>
        <v>8.5748903237210725E-2</v>
      </c>
      <c r="Q2452" s="251" t="s">
        <v>805</v>
      </c>
      <c r="R2452" s="258"/>
      <c r="S2452" s="258" t="s">
        <v>904</v>
      </c>
      <c r="T2452" s="258" t="s">
        <v>807</v>
      </c>
      <c r="U2452" s="282" t="s">
        <v>814</v>
      </c>
      <c r="V2452" s="285">
        <v>106</v>
      </c>
      <c r="W2452" s="286" t="s">
        <v>824</v>
      </c>
      <c r="X2452" s="286" t="s">
        <v>824</v>
      </c>
      <c r="Y2452" s="257"/>
    </row>
    <row r="2453" spans="1:25" ht="12.75" customHeight="1" x14ac:dyDescent="0.2">
      <c r="A2453" s="229" t="s">
        <v>705</v>
      </c>
      <c r="B2453" s="247"/>
      <c r="C2453" s="280">
        <v>2440</v>
      </c>
      <c r="D2453" s="249" t="s">
        <v>5673</v>
      </c>
      <c r="E2453" s="249" t="s">
        <v>5674</v>
      </c>
      <c r="F2453" s="249" t="s">
        <v>877</v>
      </c>
      <c r="G2453" s="281" t="s">
        <v>813</v>
      </c>
      <c r="H2453" s="250">
        <v>10387.1</v>
      </c>
      <c r="I2453" s="250"/>
      <c r="J2453" s="250">
        <v>20336.2572</v>
      </c>
      <c r="K2453" s="250"/>
      <c r="L2453" s="250">
        <v>17904.04</v>
      </c>
      <c r="M2453" s="251">
        <f t="shared" si="114"/>
        <v>0.95783781806278934</v>
      </c>
      <c r="N2453" s="251">
        <f t="shared" si="115"/>
        <v>0.11960004125046172</v>
      </c>
      <c r="O2453" s="250">
        <v>18663.98</v>
      </c>
      <c r="P2453" s="251">
        <f t="shared" si="116"/>
        <v>4.2445168799890902E-2</v>
      </c>
      <c r="Q2453" s="251" t="s">
        <v>805</v>
      </c>
      <c r="R2453" s="258"/>
      <c r="S2453" s="258" t="s">
        <v>806</v>
      </c>
      <c r="T2453" s="258" t="s">
        <v>807</v>
      </c>
      <c r="U2453" s="282" t="s">
        <v>814</v>
      </c>
      <c r="V2453" s="285">
        <v>70</v>
      </c>
      <c r="W2453" s="286" t="s">
        <v>815</v>
      </c>
      <c r="X2453" s="286" t="s">
        <v>816</v>
      </c>
      <c r="Y2453" s="257"/>
    </row>
    <row r="2454" spans="1:25" ht="12.75" customHeight="1" x14ac:dyDescent="0.2">
      <c r="A2454" s="229" t="s">
        <v>705</v>
      </c>
      <c r="B2454" s="247"/>
      <c r="C2454" s="280">
        <v>2441</v>
      </c>
      <c r="D2454" s="249" t="s">
        <v>5675</v>
      </c>
      <c r="E2454" s="249" t="s">
        <v>5676</v>
      </c>
      <c r="F2454" s="249" t="s">
        <v>844</v>
      </c>
      <c r="G2454" s="281" t="s">
        <v>813</v>
      </c>
      <c r="H2454" s="250">
        <v>53920.3</v>
      </c>
      <c r="I2454" s="250"/>
      <c r="J2454" s="250">
        <v>45442.037300000004</v>
      </c>
      <c r="K2454" s="250"/>
      <c r="L2454" s="250">
        <v>43922.66</v>
      </c>
      <c r="M2454" s="251">
        <f t="shared" si="114"/>
        <v>0.1572369348835225</v>
      </c>
      <c r="N2454" s="251">
        <f t="shared" si="115"/>
        <v>3.3435501361203275E-2</v>
      </c>
      <c r="O2454" s="250">
        <v>44726.140000000007</v>
      </c>
      <c r="P2454" s="251">
        <f t="shared" si="116"/>
        <v>1.8293063307185928E-2</v>
      </c>
      <c r="Q2454" s="251" t="s">
        <v>805</v>
      </c>
      <c r="R2454" s="258"/>
      <c r="S2454" s="258" t="s">
        <v>904</v>
      </c>
      <c r="T2454" s="258" t="s">
        <v>807</v>
      </c>
      <c r="U2454" s="282" t="s">
        <v>814</v>
      </c>
      <c r="V2454" s="285">
        <v>106</v>
      </c>
      <c r="W2454" s="286" t="s">
        <v>824</v>
      </c>
      <c r="X2454" s="286" t="s">
        <v>824</v>
      </c>
      <c r="Y2454" s="257"/>
    </row>
    <row r="2455" spans="1:25" ht="12.75" customHeight="1" x14ac:dyDescent="0.2">
      <c r="A2455" s="229" t="s">
        <v>705</v>
      </c>
      <c r="B2455" s="247"/>
      <c r="C2455" s="280">
        <v>2442</v>
      </c>
      <c r="D2455" s="249" t="s">
        <v>5677</v>
      </c>
      <c r="E2455" s="249" t="s">
        <v>5678</v>
      </c>
      <c r="F2455" s="249" t="s">
        <v>858</v>
      </c>
      <c r="G2455" s="281" t="s">
        <v>813</v>
      </c>
      <c r="H2455" s="250">
        <v>200331.37</v>
      </c>
      <c r="I2455" s="250"/>
      <c r="J2455" s="250">
        <v>158002.5705</v>
      </c>
      <c r="K2455" s="250"/>
      <c r="L2455" s="250">
        <v>200032.08000000002</v>
      </c>
      <c r="M2455" s="251">
        <f t="shared" si="114"/>
        <v>0.21129391517663956</v>
      </c>
      <c r="N2455" s="251">
        <f t="shared" si="115"/>
        <v>0.26600522616181116</v>
      </c>
      <c r="O2455" s="250">
        <v>205787.32</v>
      </c>
      <c r="P2455" s="251">
        <f t="shared" si="116"/>
        <v>2.8771585037759895E-2</v>
      </c>
      <c r="Q2455" s="251" t="s">
        <v>805</v>
      </c>
      <c r="R2455" s="258"/>
      <c r="S2455" s="258" t="s">
        <v>806</v>
      </c>
      <c r="T2455" s="258" t="s">
        <v>807</v>
      </c>
      <c r="U2455" s="282" t="s">
        <v>823</v>
      </c>
      <c r="V2455" s="285">
        <v>861</v>
      </c>
      <c r="W2455" s="286" t="s">
        <v>816</v>
      </c>
      <c r="X2455" s="286" t="s">
        <v>816</v>
      </c>
      <c r="Y2455" s="257"/>
    </row>
    <row r="2456" spans="1:25" ht="12.75" customHeight="1" x14ac:dyDescent="0.2">
      <c r="A2456" s="229" t="s">
        <v>705</v>
      </c>
      <c r="B2456" s="247"/>
      <c r="C2456" s="280">
        <v>2443</v>
      </c>
      <c r="D2456" s="249" t="s">
        <v>5679</v>
      </c>
      <c r="E2456" s="249" t="s">
        <v>5680</v>
      </c>
      <c r="F2456" s="249" t="s">
        <v>822</v>
      </c>
      <c r="G2456" s="281" t="s">
        <v>813</v>
      </c>
      <c r="H2456" s="250">
        <v>11778.58</v>
      </c>
      <c r="I2456" s="250"/>
      <c r="J2456" s="250">
        <v>19949.586200000005</v>
      </c>
      <c r="K2456" s="250"/>
      <c r="L2456" s="250">
        <v>14792.9</v>
      </c>
      <c r="M2456" s="251">
        <f t="shared" si="114"/>
        <v>0.69371742603947206</v>
      </c>
      <c r="N2456" s="251">
        <f t="shared" si="115"/>
        <v>0.258485872754594</v>
      </c>
      <c r="O2456" s="250">
        <v>16184.980000000001</v>
      </c>
      <c r="P2456" s="251">
        <f t="shared" si="116"/>
        <v>9.4104604235815945E-2</v>
      </c>
      <c r="Q2456" s="251" t="s">
        <v>805</v>
      </c>
      <c r="R2456" s="258"/>
      <c r="S2456" s="258" t="s">
        <v>806</v>
      </c>
      <c r="T2456" s="258" t="s">
        <v>807</v>
      </c>
      <c r="U2456" s="282" t="s">
        <v>814</v>
      </c>
      <c r="V2456" s="285">
        <v>48</v>
      </c>
      <c r="W2456" s="286" t="s">
        <v>824</v>
      </c>
      <c r="X2456" s="286" t="s">
        <v>824</v>
      </c>
      <c r="Y2456" s="257"/>
    </row>
    <row r="2457" spans="1:25" ht="12.75" customHeight="1" x14ac:dyDescent="0.2">
      <c r="A2457" s="229" t="s">
        <v>705</v>
      </c>
      <c r="B2457" s="247"/>
      <c r="C2457" s="280">
        <v>2444</v>
      </c>
      <c r="D2457" s="249" t="s">
        <v>5681</v>
      </c>
      <c r="E2457" s="249" t="s">
        <v>5682</v>
      </c>
      <c r="F2457" s="249" t="s">
        <v>931</v>
      </c>
      <c r="G2457" s="281" t="s">
        <v>813</v>
      </c>
      <c r="H2457" s="250">
        <v>33500.39</v>
      </c>
      <c r="I2457" s="250"/>
      <c r="J2457" s="250">
        <v>32091.498200000002</v>
      </c>
      <c r="K2457" s="250"/>
      <c r="L2457" s="250">
        <v>33500.83</v>
      </c>
      <c r="M2457" s="251">
        <f t="shared" si="114"/>
        <v>4.2055982034835938E-2</v>
      </c>
      <c r="N2457" s="251">
        <f t="shared" si="115"/>
        <v>4.3916048768330794E-2</v>
      </c>
      <c r="O2457" s="250">
        <v>35303.72</v>
      </c>
      <c r="P2457" s="251">
        <f t="shared" si="116"/>
        <v>5.3816278581754522E-2</v>
      </c>
      <c r="Q2457" s="251" t="s">
        <v>805</v>
      </c>
      <c r="R2457" s="258"/>
      <c r="S2457" s="258" t="s">
        <v>806</v>
      </c>
      <c r="T2457" s="299" t="s">
        <v>809</v>
      </c>
      <c r="U2457" s="282" t="s">
        <v>814</v>
      </c>
      <c r="V2457" s="285">
        <v>101</v>
      </c>
      <c r="W2457" s="286" t="s">
        <v>816</v>
      </c>
      <c r="X2457" s="286" t="s">
        <v>824</v>
      </c>
      <c r="Y2457" s="257"/>
    </row>
    <row r="2458" spans="1:25" ht="12.75" customHeight="1" x14ac:dyDescent="0.2">
      <c r="A2458" s="229" t="s">
        <v>705</v>
      </c>
      <c r="B2458" s="247"/>
      <c r="C2458" s="280">
        <v>2445</v>
      </c>
      <c r="D2458" s="249" t="s">
        <v>5683</v>
      </c>
      <c r="E2458" s="249" t="s">
        <v>5684</v>
      </c>
      <c r="F2458" s="249" t="s">
        <v>822</v>
      </c>
      <c r="G2458" s="281" t="s">
        <v>813</v>
      </c>
      <c r="H2458" s="250">
        <v>111205.78</v>
      </c>
      <c r="I2458" s="250"/>
      <c r="J2458" s="250">
        <v>116458.33749999999</v>
      </c>
      <c r="K2458" s="250"/>
      <c r="L2458" s="250">
        <v>125010.12</v>
      </c>
      <c r="M2458" s="251">
        <f t="shared" si="114"/>
        <v>4.7232774231699068E-2</v>
      </c>
      <c r="N2458" s="251">
        <f t="shared" si="115"/>
        <v>7.3432119018528849E-2</v>
      </c>
      <c r="O2458" s="250">
        <v>130843.66000000002</v>
      </c>
      <c r="P2458" s="251">
        <f t="shared" si="116"/>
        <v>4.6664542038676732E-2</v>
      </c>
      <c r="Q2458" s="251" t="s">
        <v>805</v>
      </c>
      <c r="R2458" s="258"/>
      <c r="S2458" s="258" t="s">
        <v>806</v>
      </c>
      <c r="T2458" s="258" t="s">
        <v>807</v>
      </c>
      <c r="U2458" s="282" t="s">
        <v>823</v>
      </c>
      <c r="V2458" s="285">
        <v>824</v>
      </c>
      <c r="W2458" s="286" t="s">
        <v>815</v>
      </c>
      <c r="X2458" s="286" t="s">
        <v>816</v>
      </c>
      <c r="Y2458" s="257"/>
    </row>
    <row r="2459" spans="1:25" ht="12.75" customHeight="1" x14ac:dyDescent="0.2">
      <c r="A2459" s="229" t="s">
        <v>705</v>
      </c>
      <c r="B2459" s="247"/>
      <c r="C2459" s="280">
        <v>2446</v>
      </c>
      <c r="D2459" s="249" t="s">
        <v>5685</v>
      </c>
      <c r="E2459" s="249" t="s">
        <v>5686</v>
      </c>
      <c r="F2459" s="249" t="s">
        <v>830</v>
      </c>
      <c r="G2459" s="297" t="s">
        <v>707</v>
      </c>
      <c r="H2459" s="250">
        <v>0</v>
      </c>
      <c r="I2459" s="250"/>
      <c r="J2459" s="250">
        <v>0</v>
      </c>
      <c r="K2459" s="250"/>
      <c r="L2459" s="250">
        <v>0</v>
      </c>
      <c r="M2459" s="251" t="str">
        <f t="shared" si="114"/>
        <v>NA</v>
      </c>
      <c r="N2459" s="251" t="str">
        <f t="shared" si="115"/>
        <v>NA</v>
      </c>
      <c r="O2459" s="250">
        <v>0</v>
      </c>
      <c r="P2459" s="251" t="str">
        <f t="shared" si="116"/>
        <v>NA</v>
      </c>
      <c r="Q2459" s="298" t="s">
        <v>848</v>
      </c>
      <c r="R2459" s="299" t="s">
        <v>849</v>
      </c>
      <c r="S2459" s="299" t="s">
        <v>832</v>
      </c>
      <c r="T2459" s="299" t="s">
        <v>832</v>
      </c>
      <c r="U2459" s="299" t="s">
        <v>832</v>
      </c>
      <c r="V2459" s="299" t="s">
        <v>832</v>
      </c>
      <c r="W2459" s="299" t="s">
        <v>832</v>
      </c>
      <c r="X2459" s="299" t="s">
        <v>832</v>
      </c>
      <c r="Y2459" s="257"/>
    </row>
    <row r="2460" spans="1:25" ht="12.75" customHeight="1" x14ac:dyDescent="0.2">
      <c r="A2460" s="229" t="s">
        <v>705</v>
      </c>
      <c r="B2460" s="247"/>
      <c r="C2460" s="280">
        <v>2447</v>
      </c>
      <c r="D2460" s="249" t="s">
        <v>5687</v>
      </c>
      <c r="E2460" s="249" t="s">
        <v>5688</v>
      </c>
      <c r="F2460" s="249" t="s">
        <v>928</v>
      </c>
      <c r="G2460" s="297" t="s">
        <v>707</v>
      </c>
      <c r="H2460" s="250">
        <v>0</v>
      </c>
      <c r="I2460" s="250"/>
      <c r="J2460" s="250">
        <v>0</v>
      </c>
      <c r="K2460" s="250"/>
      <c r="L2460" s="250">
        <v>0</v>
      </c>
      <c r="M2460" s="251" t="str">
        <f t="shared" si="114"/>
        <v>NA</v>
      </c>
      <c r="N2460" s="251" t="str">
        <f t="shared" si="115"/>
        <v>NA</v>
      </c>
      <c r="O2460" s="250">
        <v>0</v>
      </c>
      <c r="P2460" s="251" t="str">
        <f t="shared" si="116"/>
        <v>NA</v>
      </c>
      <c r="Q2460" s="298" t="s">
        <v>848</v>
      </c>
      <c r="R2460" s="299" t="s">
        <v>849</v>
      </c>
      <c r="S2460" s="258" t="s">
        <v>806</v>
      </c>
      <c r="T2460" s="299" t="s">
        <v>809</v>
      </c>
      <c r="U2460" s="299" t="s">
        <v>832</v>
      </c>
      <c r="V2460" s="299" t="s">
        <v>832</v>
      </c>
      <c r="W2460" s="299" t="s">
        <v>832</v>
      </c>
      <c r="X2460" s="299" t="s">
        <v>832</v>
      </c>
      <c r="Y2460" s="257"/>
    </row>
    <row r="2461" spans="1:25" ht="12.75" customHeight="1" x14ac:dyDescent="0.2">
      <c r="A2461" s="229" t="s">
        <v>705</v>
      </c>
      <c r="B2461" s="247"/>
      <c r="C2461" s="280">
        <v>2448</v>
      </c>
      <c r="D2461" s="249" t="s">
        <v>5689</v>
      </c>
      <c r="E2461" s="249" t="s">
        <v>5690</v>
      </c>
      <c r="F2461" s="249" t="s">
        <v>928</v>
      </c>
      <c r="G2461" s="297" t="s">
        <v>707</v>
      </c>
      <c r="H2461" s="250">
        <v>0</v>
      </c>
      <c r="I2461" s="250"/>
      <c r="J2461" s="250">
        <v>0</v>
      </c>
      <c r="K2461" s="250"/>
      <c r="L2461" s="250">
        <v>0</v>
      </c>
      <c r="M2461" s="251" t="str">
        <f t="shared" si="114"/>
        <v>NA</v>
      </c>
      <c r="N2461" s="251" t="str">
        <f t="shared" si="115"/>
        <v>NA</v>
      </c>
      <c r="O2461" s="250">
        <v>0</v>
      </c>
      <c r="P2461" s="251" t="str">
        <f t="shared" si="116"/>
        <v>NA</v>
      </c>
      <c r="Q2461" s="298" t="s">
        <v>848</v>
      </c>
      <c r="R2461" s="299" t="s">
        <v>849</v>
      </c>
      <c r="S2461" s="299" t="s">
        <v>832</v>
      </c>
      <c r="T2461" s="299" t="s">
        <v>832</v>
      </c>
      <c r="U2461" s="299" t="s">
        <v>832</v>
      </c>
      <c r="V2461" s="299" t="s">
        <v>832</v>
      </c>
      <c r="W2461" s="299" t="s">
        <v>832</v>
      </c>
      <c r="X2461" s="299" t="s">
        <v>832</v>
      </c>
      <c r="Y2461" s="257"/>
    </row>
    <row r="2462" spans="1:25" ht="12.75" customHeight="1" x14ac:dyDescent="0.2">
      <c r="A2462" s="229" t="s">
        <v>705</v>
      </c>
      <c r="B2462" s="247"/>
      <c r="C2462" s="280">
        <v>2449</v>
      </c>
      <c r="D2462" s="249" t="s">
        <v>5691</v>
      </c>
      <c r="E2462" s="249" t="s">
        <v>5692</v>
      </c>
      <c r="F2462" s="249" t="s">
        <v>907</v>
      </c>
      <c r="G2462" s="281" t="s">
        <v>813</v>
      </c>
      <c r="H2462" s="250">
        <v>107650.93999999999</v>
      </c>
      <c r="I2462" s="250"/>
      <c r="J2462" s="250">
        <v>119182.08000000002</v>
      </c>
      <c r="K2462" s="250"/>
      <c r="L2462" s="250">
        <v>126048.17</v>
      </c>
      <c r="M2462" s="251">
        <f t="shared" si="114"/>
        <v>0.10711601775144769</v>
      </c>
      <c r="N2462" s="251">
        <f t="shared" si="115"/>
        <v>5.7610087019793421E-2</v>
      </c>
      <c r="O2462" s="250">
        <v>132378.68</v>
      </c>
      <c r="P2462" s="251">
        <f t="shared" si="116"/>
        <v>5.022294254648834E-2</v>
      </c>
      <c r="Q2462" s="251" t="s">
        <v>805</v>
      </c>
      <c r="R2462" s="258"/>
      <c r="S2462" s="258" t="s">
        <v>806</v>
      </c>
      <c r="T2462" s="258" t="s">
        <v>807</v>
      </c>
      <c r="U2462" s="282" t="s">
        <v>823</v>
      </c>
      <c r="V2462" s="285">
        <v>824</v>
      </c>
      <c r="W2462" s="286" t="s">
        <v>824</v>
      </c>
      <c r="X2462" s="286" t="s">
        <v>824</v>
      </c>
      <c r="Y2462" s="257"/>
    </row>
    <row r="2463" spans="1:25" ht="12.75" customHeight="1" x14ac:dyDescent="0.2">
      <c r="A2463" s="229" t="s">
        <v>705</v>
      </c>
      <c r="B2463" s="247"/>
      <c r="C2463" s="280">
        <v>2450</v>
      </c>
      <c r="D2463" s="249" t="s">
        <v>5693</v>
      </c>
      <c r="E2463" s="249" t="s">
        <v>5694</v>
      </c>
      <c r="F2463" s="249" t="s">
        <v>890</v>
      </c>
      <c r="G2463" s="281" t="s">
        <v>813</v>
      </c>
      <c r="H2463" s="250">
        <v>24000.71</v>
      </c>
      <c r="I2463" s="250"/>
      <c r="J2463" s="250">
        <v>21774.084800000001</v>
      </c>
      <c r="K2463" s="250"/>
      <c r="L2463" s="250">
        <v>25718.250000000004</v>
      </c>
      <c r="M2463" s="251">
        <f t="shared" si="114"/>
        <v>9.2773305456380198E-2</v>
      </c>
      <c r="N2463" s="251">
        <f t="shared" si="115"/>
        <v>0.1811403434967794</v>
      </c>
      <c r="O2463" s="250">
        <v>27221.72</v>
      </c>
      <c r="P2463" s="251">
        <f t="shared" si="116"/>
        <v>5.8459265307709403E-2</v>
      </c>
      <c r="Q2463" s="251" t="s">
        <v>805</v>
      </c>
      <c r="R2463" s="258"/>
      <c r="S2463" s="258" t="s">
        <v>806</v>
      </c>
      <c r="T2463" s="258" t="s">
        <v>807</v>
      </c>
      <c r="U2463" s="282" t="s">
        <v>814</v>
      </c>
      <c r="V2463" s="285">
        <v>103</v>
      </c>
      <c r="W2463" s="286" t="s">
        <v>874</v>
      </c>
      <c r="X2463" s="286" t="s">
        <v>816</v>
      </c>
      <c r="Y2463" s="257"/>
    </row>
    <row r="2464" spans="1:25" ht="12.75" customHeight="1" x14ac:dyDescent="0.2">
      <c r="A2464" s="229" t="s">
        <v>705</v>
      </c>
      <c r="B2464" s="247"/>
      <c r="C2464" s="300">
        <v>2451</v>
      </c>
      <c r="D2464" s="301" t="s">
        <v>5695</v>
      </c>
      <c r="E2464" s="301" t="s">
        <v>5696</v>
      </c>
      <c r="F2464" s="301" t="s">
        <v>1002</v>
      </c>
      <c r="G2464" s="302" t="s">
        <v>707</v>
      </c>
      <c r="H2464" s="303">
        <v>0</v>
      </c>
      <c r="I2464" s="303"/>
      <c r="J2464" s="303">
        <v>0</v>
      </c>
      <c r="K2464" s="303"/>
      <c r="L2464" s="303">
        <v>0</v>
      </c>
      <c r="M2464" s="304" t="str">
        <f t="shared" si="114"/>
        <v>NA</v>
      </c>
      <c r="N2464" s="304" t="str">
        <f t="shared" si="115"/>
        <v>NA</v>
      </c>
      <c r="O2464" s="303">
        <v>0</v>
      </c>
      <c r="P2464" s="304" t="str">
        <f t="shared" si="116"/>
        <v>NA</v>
      </c>
      <c r="Q2464" s="304" t="s">
        <v>707</v>
      </c>
      <c r="R2464" s="305" t="s">
        <v>887</v>
      </c>
      <c r="S2464" s="306" t="s">
        <v>832</v>
      </c>
      <c r="T2464" s="306" t="s">
        <v>832</v>
      </c>
      <c r="U2464" s="306" t="s">
        <v>832</v>
      </c>
      <c r="V2464" s="307" t="s">
        <v>809</v>
      </c>
      <c r="W2464" s="308" t="s">
        <v>809</v>
      </c>
      <c r="X2464" s="308" t="s">
        <v>809</v>
      </c>
      <c r="Y2464" s="257"/>
    </row>
    <row r="2465" spans="1:25" ht="12.75" customHeight="1" x14ac:dyDescent="0.2">
      <c r="A2465" s="229" t="s">
        <v>705</v>
      </c>
      <c r="B2465" s="247"/>
      <c r="C2465" s="280">
        <v>2452</v>
      </c>
      <c r="D2465" s="249" t="s">
        <v>5697</v>
      </c>
      <c r="E2465" s="249" t="s">
        <v>5698</v>
      </c>
      <c r="F2465" s="249" t="s">
        <v>931</v>
      </c>
      <c r="G2465" s="281" t="s">
        <v>813</v>
      </c>
      <c r="H2465" s="250">
        <v>23292.77</v>
      </c>
      <c r="I2465" s="250"/>
      <c r="J2465" s="250">
        <v>22313.17</v>
      </c>
      <c r="K2465" s="250"/>
      <c r="L2465" s="250">
        <v>29787.11</v>
      </c>
      <c r="M2465" s="251">
        <f t="shared" si="114"/>
        <v>4.2055968439992417E-2</v>
      </c>
      <c r="N2465" s="251">
        <f t="shared" si="115"/>
        <v>0.33495644052369083</v>
      </c>
      <c r="O2465" s="250">
        <v>31059.89</v>
      </c>
      <c r="P2465" s="251">
        <f t="shared" si="116"/>
        <v>4.2729220793826551E-2</v>
      </c>
      <c r="Q2465" s="251" t="s">
        <v>805</v>
      </c>
      <c r="R2465" s="258"/>
      <c r="S2465" s="258" t="s">
        <v>806</v>
      </c>
      <c r="T2465" s="258" t="s">
        <v>807</v>
      </c>
      <c r="U2465" s="282" t="s">
        <v>814</v>
      </c>
      <c r="V2465" s="285">
        <v>114</v>
      </c>
      <c r="W2465" s="286" t="s">
        <v>816</v>
      </c>
      <c r="X2465" s="286" t="s">
        <v>816</v>
      </c>
      <c r="Y2465" s="257"/>
    </row>
    <row r="2466" spans="1:25" ht="12.75" customHeight="1" x14ac:dyDescent="0.2">
      <c r="A2466" s="229" t="s">
        <v>705</v>
      </c>
      <c r="B2466" s="247"/>
      <c r="C2466" s="280">
        <v>2453</v>
      </c>
      <c r="D2466" s="249" t="s">
        <v>5699</v>
      </c>
      <c r="E2466" s="249" t="s">
        <v>5700</v>
      </c>
      <c r="F2466" s="249" t="s">
        <v>1067</v>
      </c>
      <c r="G2466" s="281" t="s">
        <v>804</v>
      </c>
      <c r="H2466" s="250">
        <v>125548.98999999999</v>
      </c>
      <c r="I2466" s="250"/>
      <c r="J2466" s="250">
        <v>187642.15989999997</v>
      </c>
      <c r="K2466" s="250"/>
      <c r="L2466" s="250">
        <v>364794.01000000007</v>
      </c>
      <c r="M2466" s="251">
        <f t="shared" si="114"/>
        <v>0.49457323312596924</v>
      </c>
      <c r="N2466" s="251">
        <f t="shared" si="115"/>
        <v>0.94409406816895269</v>
      </c>
      <c r="O2466" s="250">
        <v>377928.12000000005</v>
      </c>
      <c r="P2466" s="251">
        <f t="shared" si="116"/>
        <v>3.6004182195864411E-2</v>
      </c>
      <c r="Q2466" s="251" t="s">
        <v>805</v>
      </c>
      <c r="R2466" s="258"/>
      <c r="S2466" s="258" t="s">
        <v>806</v>
      </c>
      <c r="T2466" s="258" t="s">
        <v>807</v>
      </c>
      <c r="U2466" s="282" t="s">
        <v>1103</v>
      </c>
      <c r="V2466" s="285">
        <v>824</v>
      </c>
      <c r="W2466" s="286" t="s">
        <v>815</v>
      </c>
      <c r="X2466" s="286" t="s">
        <v>816</v>
      </c>
      <c r="Y2466" s="257"/>
    </row>
    <row r="2467" spans="1:25" ht="12.75" customHeight="1" x14ac:dyDescent="0.2">
      <c r="A2467" s="229" t="s">
        <v>705</v>
      </c>
      <c r="B2467" s="247"/>
      <c r="C2467" s="280">
        <v>2454</v>
      </c>
      <c r="D2467" s="249" t="s">
        <v>5701</v>
      </c>
      <c r="E2467" s="249" t="s">
        <v>5700</v>
      </c>
      <c r="F2467" s="249" t="s">
        <v>937</v>
      </c>
      <c r="G2467" s="281" t="s">
        <v>813</v>
      </c>
      <c r="H2467" s="250">
        <v>68720.789999999994</v>
      </c>
      <c r="I2467" s="250"/>
      <c r="J2467" s="250">
        <v>43677.406000000003</v>
      </c>
      <c r="K2467" s="250"/>
      <c r="L2467" s="250">
        <v>47394.09</v>
      </c>
      <c r="M2467" s="251">
        <f t="shared" si="114"/>
        <v>0.36442223670595164</v>
      </c>
      <c r="N2467" s="251">
        <f t="shared" si="115"/>
        <v>8.509397284261784E-2</v>
      </c>
      <c r="O2467" s="250">
        <v>50216.04</v>
      </c>
      <c r="P2467" s="251">
        <f t="shared" si="116"/>
        <v>5.9542234063361163E-2</v>
      </c>
      <c r="Q2467" s="251" t="s">
        <v>805</v>
      </c>
      <c r="R2467" s="258"/>
      <c r="S2467" s="258" t="s">
        <v>806</v>
      </c>
      <c r="T2467" s="258" t="s">
        <v>807</v>
      </c>
      <c r="U2467" s="282" t="s">
        <v>814</v>
      </c>
      <c r="V2467" s="285">
        <v>133</v>
      </c>
      <c r="W2467" s="286" t="s">
        <v>824</v>
      </c>
      <c r="X2467" s="286" t="s">
        <v>824</v>
      </c>
      <c r="Y2467" s="257"/>
    </row>
    <row r="2468" spans="1:25" ht="12.75" customHeight="1" x14ac:dyDescent="0.2">
      <c r="A2468" s="229" t="s">
        <v>705</v>
      </c>
      <c r="B2468" s="247"/>
      <c r="C2468" s="280">
        <v>2455</v>
      </c>
      <c r="D2468" s="249" t="s">
        <v>5702</v>
      </c>
      <c r="E2468" s="249" t="s">
        <v>5703</v>
      </c>
      <c r="F2468" s="249" t="s">
        <v>928</v>
      </c>
      <c r="G2468" s="297" t="s">
        <v>707</v>
      </c>
      <c r="H2468" s="250">
        <v>0</v>
      </c>
      <c r="I2468" s="250"/>
      <c r="J2468" s="250">
        <v>0</v>
      </c>
      <c r="K2468" s="250"/>
      <c r="L2468" s="250">
        <v>0</v>
      </c>
      <c r="M2468" s="251" t="str">
        <f t="shared" si="114"/>
        <v>NA</v>
      </c>
      <c r="N2468" s="251" t="str">
        <f t="shared" si="115"/>
        <v>NA</v>
      </c>
      <c r="O2468" s="250">
        <v>0</v>
      </c>
      <c r="P2468" s="251" t="str">
        <f t="shared" si="116"/>
        <v>NA</v>
      </c>
      <c r="Q2468" s="298" t="s">
        <v>848</v>
      </c>
      <c r="R2468" s="299" t="s">
        <v>849</v>
      </c>
      <c r="S2468" s="299" t="s">
        <v>832</v>
      </c>
      <c r="T2468" s="299" t="s">
        <v>832</v>
      </c>
      <c r="U2468" s="299" t="s">
        <v>832</v>
      </c>
      <c r="V2468" s="299" t="s">
        <v>832</v>
      </c>
      <c r="W2468" s="299" t="s">
        <v>832</v>
      </c>
      <c r="X2468" s="299" t="s">
        <v>832</v>
      </c>
      <c r="Y2468" s="257"/>
    </row>
    <row r="2469" spans="1:25" ht="12.75" customHeight="1" x14ac:dyDescent="0.2">
      <c r="A2469" s="229" t="s">
        <v>705</v>
      </c>
      <c r="B2469" s="247"/>
      <c r="C2469" s="280">
        <v>2456</v>
      </c>
      <c r="D2469" s="249" t="s">
        <v>5704</v>
      </c>
      <c r="E2469" s="249" t="s">
        <v>5705</v>
      </c>
      <c r="F2469" s="249" t="s">
        <v>931</v>
      </c>
      <c r="G2469" s="281"/>
      <c r="H2469" s="250">
        <v>263577.94</v>
      </c>
      <c r="I2469" s="250"/>
      <c r="J2469" s="250">
        <v>97929.355599999995</v>
      </c>
      <c r="K2469" s="250"/>
      <c r="L2469" s="250">
        <v>8131.57</v>
      </c>
      <c r="M2469" s="251">
        <f t="shared" si="114"/>
        <v>0.62846148808963298</v>
      </c>
      <c r="N2469" s="251">
        <f t="shared" si="115"/>
        <v>0.91696493916273669</v>
      </c>
      <c r="O2469" s="250">
        <v>8204.02</v>
      </c>
      <c r="P2469" s="251">
        <f t="shared" si="116"/>
        <v>8.9097185414379679E-3</v>
      </c>
      <c r="Q2469" s="251" t="s">
        <v>805</v>
      </c>
      <c r="R2469" s="258"/>
      <c r="S2469" s="258" t="s">
        <v>806</v>
      </c>
      <c r="T2469" s="258" t="s">
        <v>807</v>
      </c>
      <c r="U2469" s="282" t="s">
        <v>932</v>
      </c>
      <c r="V2469" s="285">
        <v>2241</v>
      </c>
      <c r="W2469" s="286" t="s">
        <v>824</v>
      </c>
      <c r="X2469" s="286" t="s">
        <v>824</v>
      </c>
      <c r="Y2469" s="257"/>
    </row>
    <row r="2470" spans="1:25" ht="12.75" customHeight="1" x14ac:dyDescent="0.2">
      <c r="A2470" s="229" t="s">
        <v>705</v>
      </c>
      <c r="B2470" s="247"/>
      <c r="C2470" s="280">
        <v>2457</v>
      </c>
      <c r="D2470" s="249" t="s">
        <v>5706</v>
      </c>
      <c r="E2470" s="249" t="s">
        <v>5707</v>
      </c>
      <c r="F2470" s="249" t="s">
        <v>852</v>
      </c>
      <c r="G2470" s="297" t="s">
        <v>707</v>
      </c>
      <c r="H2470" s="250">
        <v>0</v>
      </c>
      <c r="I2470" s="250"/>
      <c r="J2470" s="250">
        <v>0</v>
      </c>
      <c r="K2470" s="250"/>
      <c r="L2470" s="250">
        <v>0</v>
      </c>
      <c r="M2470" s="251" t="str">
        <f t="shared" si="114"/>
        <v>NA</v>
      </c>
      <c r="N2470" s="251" t="str">
        <f t="shared" si="115"/>
        <v>NA</v>
      </c>
      <c r="O2470" s="250">
        <v>0</v>
      </c>
      <c r="P2470" s="251" t="str">
        <f t="shared" si="116"/>
        <v>NA</v>
      </c>
      <c r="Q2470" s="298" t="s">
        <v>848</v>
      </c>
      <c r="R2470" s="299" t="s">
        <v>849</v>
      </c>
      <c r="S2470" s="258" t="s">
        <v>806</v>
      </c>
      <c r="T2470" s="258" t="s">
        <v>807</v>
      </c>
      <c r="U2470" s="299" t="s">
        <v>832</v>
      </c>
      <c r="V2470" s="299" t="s">
        <v>832</v>
      </c>
      <c r="W2470" s="299" t="s">
        <v>832</v>
      </c>
      <c r="X2470" s="299" t="s">
        <v>832</v>
      </c>
      <c r="Y2470" s="257"/>
    </row>
    <row r="2471" spans="1:25" ht="12.75" customHeight="1" x14ac:dyDescent="0.2">
      <c r="A2471" s="229" t="s">
        <v>705</v>
      </c>
      <c r="B2471" s="247"/>
      <c r="C2471" s="280">
        <v>2458</v>
      </c>
      <c r="D2471" s="249" t="s">
        <v>5708</v>
      </c>
      <c r="E2471" s="249" t="s">
        <v>5709</v>
      </c>
      <c r="F2471" s="249" t="s">
        <v>3611</v>
      </c>
      <c r="G2471" s="281" t="s">
        <v>813</v>
      </c>
      <c r="H2471" s="250">
        <v>33044.79</v>
      </c>
      <c r="I2471" s="250"/>
      <c r="J2471" s="250">
        <v>364606.36289999995</v>
      </c>
      <c r="K2471" s="250"/>
      <c r="L2471" s="250">
        <v>354161.6</v>
      </c>
      <c r="M2471" s="251">
        <f t="shared" si="114"/>
        <v>10.033701920938217</v>
      </c>
      <c r="N2471" s="251">
        <f t="shared" si="115"/>
        <v>2.8646683006090714E-2</v>
      </c>
      <c r="O2471" s="250">
        <v>380127.09</v>
      </c>
      <c r="P2471" s="251">
        <f t="shared" si="116"/>
        <v>7.3315373546991122E-2</v>
      </c>
      <c r="Q2471" s="251" t="s">
        <v>805</v>
      </c>
      <c r="R2471" s="258"/>
      <c r="S2471" s="258" t="s">
        <v>806</v>
      </c>
      <c r="T2471" s="258" t="s">
        <v>807</v>
      </c>
      <c r="U2471" s="282" t="s">
        <v>814</v>
      </c>
      <c r="V2471" s="283" t="s">
        <v>809</v>
      </c>
      <c r="W2471" s="284" t="s">
        <v>809</v>
      </c>
      <c r="X2471" s="284" t="s">
        <v>809</v>
      </c>
      <c r="Y2471" s="257"/>
    </row>
    <row r="2472" spans="1:25" ht="12.75" customHeight="1" x14ac:dyDescent="0.2">
      <c r="A2472" s="229" t="s">
        <v>705</v>
      </c>
      <c r="B2472" s="247"/>
      <c r="C2472" s="280">
        <v>2459</v>
      </c>
      <c r="D2472" s="249" t="s">
        <v>5710</v>
      </c>
      <c r="E2472" s="249" t="s">
        <v>5711</v>
      </c>
      <c r="F2472" s="249" t="s">
        <v>830</v>
      </c>
      <c r="G2472" s="297" t="s">
        <v>707</v>
      </c>
      <c r="H2472" s="250">
        <v>0</v>
      </c>
      <c r="I2472" s="250"/>
      <c r="J2472" s="250">
        <v>0</v>
      </c>
      <c r="K2472" s="250"/>
      <c r="L2472" s="250">
        <v>0</v>
      </c>
      <c r="M2472" s="251" t="str">
        <f t="shared" si="114"/>
        <v>NA</v>
      </c>
      <c r="N2472" s="251" t="str">
        <f t="shared" si="115"/>
        <v>NA</v>
      </c>
      <c r="O2472" s="250">
        <v>0</v>
      </c>
      <c r="P2472" s="251" t="str">
        <f t="shared" si="116"/>
        <v>NA</v>
      </c>
      <c r="Q2472" s="298" t="s">
        <v>848</v>
      </c>
      <c r="R2472" s="299" t="s">
        <v>849</v>
      </c>
      <c r="S2472" s="258" t="s">
        <v>806</v>
      </c>
      <c r="T2472" s="299" t="s">
        <v>809</v>
      </c>
      <c r="U2472" s="299" t="s">
        <v>832</v>
      </c>
      <c r="V2472" s="299" t="s">
        <v>832</v>
      </c>
      <c r="W2472" s="299" t="s">
        <v>832</v>
      </c>
      <c r="X2472" s="299" t="s">
        <v>832</v>
      </c>
      <c r="Y2472" s="257"/>
    </row>
    <row r="2473" spans="1:25" ht="12.75" customHeight="1" x14ac:dyDescent="0.2">
      <c r="A2473" s="229" t="s">
        <v>705</v>
      </c>
      <c r="B2473" s="247"/>
      <c r="C2473" s="280">
        <v>2460</v>
      </c>
      <c r="D2473" s="249" t="s">
        <v>5712</v>
      </c>
      <c r="E2473" s="249" t="s">
        <v>5713</v>
      </c>
      <c r="F2473" s="249" t="s">
        <v>1414</v>
      </c>
      <c r="G2473" s="281" t="s">
        <v>804</v>
      </c>
      <c r="H2473" s="250">
        <v>58307.07</v>
      </c>
      <c r="I2473" s="250"/>
      <c r="J2473" s="250">
        <v>52212.570699999997</v>
      </c>
      <c r="K2473" s="250"/>
      <c r="L2473" s="250">
        <v>53820.14</v>
      </c>
      <c r="M2473" s="251">
        <f t="shared" si="114"/>
        <v>0.10452419063417186</v>
      </c>
      <c r="N2473" s="251">
        <f t="shared" si="115"/>
        <v>3.0788932213981237E-2</v>
      </c>
      <c r="O2473" s="250">
        <v>57765.99</v>
      </c>
      <c r="P2473" s="251">
        <f t="shared" si="116"/>
        <v>7.3315491189729326E-2</v>
      </c>
      <c r="Q2473" s="251" t="s">
        <v>805</v>
      </c>
      <c r="R2473" s="258"/>
      <c r="S2473" s="258" t="s">
        <v>3566</v>
      </c>
      <c r="T2473" s="258" t="s">
        <v>807</v>
      </c>
      <c r="U2473" s="282" t="s">
        <v>808</v>
      </c>
      <c r="V2473" s="283" t="s">
        <v>809</v>
      </c>
      <c r="W2473" s="284" t="s">
        <v>809</v>
      </c>
      <c r="X2473" s="284" t="s">
        <v>809</v>
      </c>
      <c r="Y2473" s="257"/>
    </row>
    <row r="2474" spans="1:25" ht="12.75" customHeight="1" x14ac:dyDescent="0.2">
      <c r="A2474" s="229" t="s">
        <v>705</v>
      </c>
      <c r="B2474" s="247"/>
      <c r="C2474" s="280">
        <v>2461</v>
      </c>
      <c r="D2474" s="249" t="s">
        <v>5714</v>
      </c>
      <c r="E2474" s="249" t="s">
        <v>5715</v>
      </c>
      <c r="F2474" s="249" t="s">
        <v>949</v>
      </c>
      <c r="G2474" s="281" t="s">
        <v>804</v>
      </c>
      <c r="H2474" s="250">
        <v>13732.36</v>
      </c>
      <c r="I2474" s="250"/>
      <c r="J2474" s="250">
        <v>13154.8369</v>
      </c>
      <c r="K2474" s="250"/>
      <c r="L2474" s="250">
        <v>13732.65</v>
      </c>
      <c r="M2474" s="251">
        <f t="shared" si="114"/>
        <v>4.2055633554611178E-2</v>
      </c>
      <c r="N2474" s="251">
        <f t="shared" si="115"/>
        <v>4.3924003345111741E-2</v>
      </c>
      <c r="O2474" s="250">
        <v>15955.53</v>
      </c>
      <c r="P2474" s="251">
        <f t="shared" si="116"/>
        <v>0.16186824829876251</v>
      </c>
      <c r="Q2474" s="251" t="s">
        <v>805</v>
      </c>
      <c r="R2474" s="258"/>
      <c r="S2474" s="258" t="s">
        <v>1405</v>
      </c>
      <c r="T2474" s="299" t="s">
        <v>809</v>
      </c>
      <c r="U2474" s="282" t="s">
        <v>808</v>
      </c>
      <c r="V2474" s="283" t="s">
        <v>809</v>
      </c>
      <c r="W2474" s="284" t="s">
        <v>809</v>
      </c>
      <c r="X2474" s="284" t="s">
        <v>809</v>
      </c>
      <c r="Y2474" s="257"/>
    </row>
    <row r="2475" spans="1:25" ht="12.75" customHeight="1" x14ac:dyDescent="0.2">
      <c r="A2475" s="229" t="s">
        <v>705</v>
      </c>
      <c r="B2475" s="247"/>
      <c r="C2475" s="280">
        <v>2462</v>
      </c>
      <c r="D2475" s="249" t="s">
        <v>5716</v>
      </c>
      <c r="E2475" s="249" t="s">
        <v>5717</v>
      </c>
      <c r="F2475" s="249" t="s">
        <v>928</v>
      </c>
      <c r="G2475" s="297" t="s">
        <v>707</v>
      </c>
      <c r="H2475" s="250">
        <v>0</v>
      </c>
      <c r="I2475" s="250"/>
      <c r="J2475" s="250">
        <v>0</v>
      </c>
      <c r="K2475" s="250"/>
      <c r="L2475" s="250">
        <v>0</v>
      </c>
      <c r="M2475" s="251" t="str">
        <f t="shared" si="114"/>
        <v>NA</v>
      </c>
      <c r="N2475" s="251" t="str">
        <f t="shared" si="115"/>
        <v>NA</v>
      </c>
      <c r="O2475" s="250">
        <v>0</v>
      </c>
      <c r="P2475" s="251" t="str">
        <f t="shared" si="116"/>
        <v>NA</v>
      </c>
      <c r="Q2475" s="298" t="s">
        <v>848</v>
      </c>
      <c r="R2475" s="299" t="s">
        <v>849</v>
      </c>
      <c r="S2475" s="258" t="s">
        <v>806</v>
      </c>
      <c r="T2475" s="299" t="s">
        <v>809</v>
      </c>
      <c r="U2475" s="299" t="s">
        <v>832</v>
      </c>
      <c r="V2475" s="285">
        <v>1082</v>
      </c>
      <c r="W2475" s="286" t="s">
        <v>874</v>
      </c>
      <c r="X2475" s="286" t="s">
        <v>816</v>
      </c>
      <c r="Y2475" s="257"/>
    </row>
    <row r="2476" spans="1:25" ht="12.75" customHeight="1" x14ac:dyDescent="0.2">
      <c r="A2476" s="229" t="s">
        <v>705</v>
      </c>
      <c r="B2476" s="247"/>
      <c r="C2476" s="280">
        <v>2463</v>
      </c>
      <c r="D2476" s="249" t="s">
        <v>5718</v>
      </c>
      <c r="E2476" s="249" t="s">
        <v>5719</v>
      </c>
      <c r="F2476" s="249" t="s">
        <v>1387</v>
      </c>
      <c r="G2476" s="281" t="s">
        <v>813</v>
      </c>
      <c r="H2476" s="250">
        <v>130121.44</v>
      </c>
      <c r="I2476" s="250"/>
      <c r="J2476" s="250">
        <v>124649.04399999999</v>
      </c>
      <c r="K2476" s="250"/>
      <c r="L2476" s="250">
        <v>163611.43</v>
      </c>
      <c r="M2476" s="251">
        <f t="shared" si="114"/>
        <v>4.2056067009402967E-2</v>
      </c>
      <c r="N2476" s="251">
        <f t="shared" si="115"/>
        <v>0.31257669332786858</v>
      </c>
      <c r="O2476" s="250">
        <v>170911.02</v>
      </c>
      <c r="P2476" s="251">
        <f t="shared" si="116"/>
        <v>4.4615403703763219E-2</v>
      </c>
      <c r="Q2476" s="251" t="s">
        <v>805</v>
      </c>
      <c r="R2476" s="258"/>
      <c r="S2476" s="258" t="s">
        <v>806</v>
      </c>
      <c r="T2476" s="258" t="s">
        <v>807</v>
      </c>
      <c r="U2476" s="282" t="s">
        <v>823</v>
      </c>
      <c r="V2476" s="285">
        <v>824</v>
      </c>
      <c r="W2476" s="286" t="s">
        <v>815</v>
      </c>
      <c r="X2476" s="286" t="s">
        <v>824</v>
      </c>
      <c r="Y2476" s="257"/>
    </row>
    <row r="2477" spans="1:25" ht="12.75" customHeight="1" x14ac:dyDescent="0.2">
      <c r="A2477" s="229" t="s">
        <v>705</v>
      </c>
      <c r="B2477" s="247"/>
      <c r="C2477" s="280">
        <v>2464</v>
      </c>
      <c r="D2477" s="249" t="s">
        <v>5720</v>
      </c>
      <c r="E2477" s="249" t="s">
        <v>5721</v>
      </c>
      <c r="F2477" s="249" t="s">
        <v>1845</v>
      </c>
      <c r="G2477" s="281" t="s">
        <v>813</v>
      </c>
      <c r="H2477" s="250">
        <v>142118.04999999999</v>
      </c>
      <c r="I2477" s="250"/>
      <c r="J2477" s="250">
        <v>135570.245</v>
      </c>
      <c r="K2477" s="250"/>
      <c r="L2477" s="250">
        <v>141523.54999999999</v>
      </c>
      <c r="M2477" s="251">
        <f t="shared" si="114"/>
        <v>4.6073000579447812E-2</v>
      </c>
      <c r="N2477" s="251">
        <f t="shared" si="115"/>
        <v>4.3913065141985938E-2</v>
      </c>
      <c r="O2477" s="250">
        <v>147918.92000000001</v>
      </c>
      <c r="P2477" s="251">
        <f t="shared" si="116"/>
        <v>4.5189440202708486E-2</v>
      </c>
      <c r="Q2477" s="251" t="s">
        <v>805</v>
      </c>
      <c r="R2477" s="258"/>
      <c r="S2477" s="258" t="s">
        <v>806</v>
      </c>
      <c r="T2477" s="299" t="s">
        <v>809</v>
      </c>
      <c r="U2477" s="282" t="s">
        <v>814</v>
      </c>
      <c r="V2477" s="285">
        <v>414</v>
      </c>
      <c r="W2477" s="286" t="s">
        <v>874</v>
      </c>
      <c r="X2477" s="286" t="s">
        <v>815</v>
      </c>
      <c r="Y2477" s="257"/>
    </row>
    <row r="2478" spans="1:25" ht="12.75" customHeight="1" x14ac:dyDescent="0.2">
      <c r="A2478" s="229" t="s">
        <v>705</v>
      </c>
      <c r="B2478" s="247"/>
      <c r="C2478" s="280">
        <v>2465</v>
      </c>
      <c r="D2478" s="249" t="s">
        <v>5722</v>
      </c>
      <c r="E2478" s="249" t="s">
        <v>5723</v>
      </c>
      <c r="F2478" s="249" t="s">
        <v>931</v>
      </c>
      <c r="G2478" s="281" t="s">
        <v>813</v>
      </c>
      <c r="H2478" s="250">
        <v>27055.5</v>
      </c>
      <c r="I2478" s="250"/>
      <c r="J2478" s="250">
        <v>54652.11310000001</v>
      </c>
      <c r="K2478" s="250"/>
      <c r="L2478" s="250">
        <v>20346.599999999999</v>
      </c>
      <c r="M2478" s="251">
        <f t="shared" si="114"/>
        <v>1.020000114579291</v>
      </c>
      <c r="N2478" s="251">
        <f t="shared" si="115"/>
        <v>0.62770698430688865</v>
      </c>
      <c r="O2478" s="250">
        <v>20843.21</v>
      </c>
      <c r="P2478" s="251">
        <f t="shared" si="116"/>
        <v>2.4407517717947993E-2</v>
      </c>
      <c r="Q2478" s="251" t="s">
        <v>805</v>
      </c>
      <c r="R2478" s="258"/>
      <c r="S2478" s="258" t="s">
        <v>904</v>
      </c>
      <c r="T2478" s="258" t="s">
        <v>807</v>
      </c>
      <c r="U2478" s="282" t="s">
        <v>814</v>
      </c>
      <c r="V2478" s="285">
        <v>106</v>
      </c>
      <c r="W2478" s="286" t="s">
        <v>824</v>
      </c>
      <c r="X2478" s="286" t="s">
        <v>824</v>
      </c>
      <c r="Y2478" s="257"/>
    </row>
    <row r="2479" spans="1:25" ht="12.75" customHeight="1" x14ac:dyDescent="0.2">
      <c r="A2479" s="229" t="s">
        <v>705</v>
      </c>
      <c r="B2479" s="247"/>
      <c r="C2479" s="280">
        <v>2466</v>
      </c>
      <c r="D2479" s="249" t="s">
        <v>5724</v>
      </c>
      <c r="E2479" s="249" t="s">
        <v>5725</v>
      </c>
      <c r="F2479" s="249" t="s">
        <v>3189</v>
      </c>
      <c r="G2479" s="297" t="s">
        <v>707</v>
      </c>
      <c r="H2479" s="250">
        <v>0</v>
      </c>
      <c r="I2479" s="250"/>
      <c r="J2479" s="250">
        <v>0</v>
      </c>
      <c r="K2479" s="250"/>
      <c r="L2479" s="250">
        <v>0</v>
      </c>
      <c r="M2479" s="251" t="str">
        <f t="shared" si="114"/>
        <v>NA</v>
      </c>
      <c r="N2479" s="251" t="str">
        <f t="shared" si="115"/>
        <v>NA</v>
      </c>
      <c r="O2479" s="250">
        <v>0</v>
      </c>
      <c r="P2479" s="251" t="str">
        <f t="shared" si="116"/>
        <v>NA</v>
      </c>
      <c r="Q2479" s="298" t="s">
        <v>848</v>
      </c>
      <c r="R2479" s="299" t="s">
        <v>849</v>
      </c>
      <c r="S2479" s="299" t="s">
        <v>809</v>
      </c>
      <c r="T2479" s="299" t="s">
        <v>809</v>
      </c>
      <c r="U2479" s="299" t="s">
        <v>832</v>
      </c>
      <c r="V2479" s="283" t="s">
        <v>809</v>
      </c>
      <c r="W2479" s="284" t="s">
        <v>809</v>
      </c>
      <c r="X2479" s="284" t="s">
        <v>809</v>
      </c>
      <c r="Y2479" s="257"/>
    </row>
    <row r="2480" spans="1:25" ht="12.75" customHeight="1" x14ac:dyDescent="0.2">
      <c r="A2480" s="229" t="s">
        <v>705</v>
      </c>
      <c r="B2480" s="247"/>
      <c r="C2480" s="280">
        <v>2467</v>
      </c>
      <c r="D2480" s="249" t="s">
        <v>5726</v>
      </c>
      <c r="E2480" s="249" t="s">
        <v>5727</v>
      </c>
      <c r="F2480" s="249" t="s">
        <v>1184</v>
      </c>
      <c r="G2480" s="281" t="s">
        <v>813</v>
      </c>
      <c r="H2480" s="250">
        <v>244820.13</v>
      </c>
      <c r="I2480" s="250"/>
      <c r="J2480" s="250">
        <v>211040.1666</v>
      </c>
      <c r="K2480" s="250"/>
      <c r="L2480" s="250">
        <v>218873.48</v>
      </c>
      <c r="M2480" s="251">
        <f t="shared" si="114"/>
        <v>0.13797870052597394</v>
      </c>
      <c r="N2480" s="251">
        <f t="shared" si="115"/>
        <v>3.7117642229912901E-2</v>
      </c>
      <c r="O2480" s="250">
        <v>230028.56999999998</v>
      </c>
      <c r="P2480" s="251">
        <f t="shared" si="116"/>
        <v>5.0965927895878324E-2</v>
      </c>
      <c r="Q2480" s="251" t="s">
        <v>805</v>
      </c>
      <c r="R2480" s="258"/>
      <c r="S2480" s="258" t="s">
        <v>806</v>
      </c>
      <c r="T2480" s="258" t="s">
        <v>807</v>
      </c>
      <c r="U2480" s="282" t="s">
        <v>823</v>
      </c>
      <c r="V2480" s="285">
        <v>824</v>
      </c>
      <c r="W2480" s="286" t="s">
        <v>815</v>
      </c>
      <c r="X2480" s="286" t="s">
        <v>816</v>
      </c>
      <c r="Y2480" s="257"/>
    </row>
    <row r="2481" spans="1:25" ht="12.75" customHeight="1" x14ac:dyDescent="0.2">
      <c r="A2481" s="229" t="s">
        <v>705</v>
      </c>
      <c r="B2481" s="247"/>
      <c r="C2481" s="280">
        <v>2468</v>
      </c>
      <c r="D2481" s="249" t="s">
        <v>5728</v>
      </c>
      <c r="E2481" s="249" t="s">
        <v>5729</v>
      </c>
      <c r="F2481" s="249" t="s">
        <v>943</v>
      </c>
      <c r="G2481" s="297" t="s">
        <v>707</v>
      </c>
      <c r="H2481" s="250">
        <v>0</v>
      </c>
      <c r="I2481" s="250"/>
      <c r="J2481" s="250">
        <v>0</v>
      </c>
      <c r="K2481" s="250"/>
      <c r="L2481" s="250">
        <v>0</v>
      </c>
      <c r="M2481" s="251" t="str">
        <f t="shared" si="114"/>
        <v>NA</v>
      </c>
      <c r="N2481" s="251" t="str">
        <f t="shared" si="115"/>
        <v>NA</v>
      </c>
      <c r="O2481" s="250">
        <v>0</v>
      </c>
      <c r="P2481" s="251" t="str">
        <f t="shared" si="116"/>
        <v>NA</v>
      </c>
      <c r="Q2481" s="298" t="s">
        <v>848</v>
      </c>
      <c r="R2481" s="299" t="s">
        <v>849</v>
      </c>
      <c r="S2481" s="258" t="s">
        <v>806</v>
      </c>
      <c r="T2481" s="258" t="s">
        <v>807</v>
      </c>
      <c r="U2481" s="299" t="s">
        <v>832</v>
      </c>
      <c r="V2481" s="299" t="s">
        <v>832</v>
      </c>
      <c r="W2481" s="299" t="s">
        <v>832</v>
      </c>
      <c r="X2481" s="299" t="s">
        <v>832</v>
      </c>
      <c r="Y2481" s="257"/>
    </row>
    <row r="2482" spans="1:25" ht="12.75" customHeight="1" x14ac:dyDescent="0.2">
      <c r="A2482" s="229" t="s">
        <v>705</v>
      </c>
      <c r="B2482" s="247"/>
      <c r="C2482" s="280">
        <v>2469</v>
      </c>
      <c r="D2482" s="249" t="s">
        <v>5730</v>
      </c>
      <c r="E2482" s="249" t="s">
        <v>5731</v>
      </c>
      <c r="F2482" s="249" t="s">
        <v>822</v>
      </c>
      <c r="G2482" s="281" t="s">
        <v>813</v>
      </c>
      <c r="H2482" s="250">
        <v>22608.02</v>
      </c>
      <c r="I2482" s="250"/>
      <c r="J2482" s="250">
        <v>21657.2081</v>
      </c>
      <c r="K2482" s="250"/>
      <c r="L2482" s="250">
        <v>27992.87</v>
      </c>
      <c r="M2482" s="251">
        <f t="shared" si="114"/>
        <v>4.2056398570064983E-2</v>
      </c>
      <c r="N2482" s="251">
        <f t="shared" si="115"/>
        <v>0.29254287398198842</v>
      </c>
      <c r="O2482" s="250">
        <v>29148.7</v>
      </c>
      <c r="P2482" s="251">
        <f t="shared" si="116"/>
        <v>4.1290157100718927E-2</v>
      </c>
      <c r="Q2482" s="251" t="s">
        <v>805</v>
      </c>
      <c r="R2482" s="258"/>
      <c r="S2482" s="258" t="s">
        <v>806</v>
      </c>
      <c r="T2482" s="258" t="s">
        <v>807</v>
      </c>
      <c r="U2482" s="282" t="s">
        <v>814</v>
      </c>
      <c r="V2482" s="285">
        <v>92</v>
      </c>
      <c r="W2482" s="286" t="s">
        <v>815</v>
      </c>
      <c r="X2482" s="286" t="s">
        <v>816</v>
      </c>
      <c r="Y2482" s="257"/>
    </row>
    <row r="2483" spans="1:25" ht="12.75" customHeight="1" x14ac:dyDescent="0.2">
      <c r="A2483" s="229" t="s">
        <v>705</v>
      </c>
      <c r="B2483" s="247"/>
      <c r="C2483" s="280">
        <v>2470</v>
      </c>
      <c r="D2483" s="249" t="s">
        <v>5732</v>
      </c>
      <c r="E2483" s="249" t="s">
        <v>5733</v>
      </c>
      <c r="F2483" s="249" t="s">
        <v>812</v>
      </c>
      <c r="G2483" s="281" t="s">
        <v>813</v>
      </c>
      <c r="H2483" s="250">
        <v>178674.47999999998</v>
      </c>
      <c r="I2483" s="250"/>
      <c r="J2483" s="250">
        <v>171160.13190000001</v>
      </c>
      <c r="K2483" s="250"/>
      <c r="L2483" s="250">
        <v>178676.03999999998</v>
      </c>
      <c r="M2483" s="251">
        <f t="shared" si="114"/>
        <v>4.2056079301308023E-2</v>
      </c>
      <c r="N2483" s="251">
        <f t="shared" si="115"/>
        <v>4.3911558238288385E-2</v>
      </c>
      <c r="O2483" s="250">
        <v>187214.05</v>
      </c>
      <c r="P2483" s="251">
        <f t="shared" si="116"/>
        <v>4.7784862480722154E-2</v>
      </c>
      <c r="Q2483" s="251" t="s">
        <v>805</v>
      </c>
      <c r="R2483" s="258"/>
      <c r="S2483" s="258" t="s">
        <v>806</v>
      </c>
      <c r="T2483" s="258" t="s">
        <v>807</v>
      </c>
      <c r="U2483" s="282" t="s">
        <v>823</v>
      </c>
      <c r="V2483" s="285">
        <v>824</v>
      </c>
      <c r="W2483" s="286" t="s">
        <v>815</v>
      </c>
      <c r="X2483" s="286" t="s">
        <v>816</v>
      </c>
      <c r="Y2483" s="257"/>
    </row>
    <row r="2484" spans="1:25" ht="12.75" customHeight="1" x14ac:dyDescent="0.2">
      <c r="A2484" s="229" t="s">
        <v>705</v>
      </c>
      <c r="B2484" s="247"/>
      <c r="C2484" s="280">
        <v>2471</v>
      </c>
      <c r="D2484" s="249" t="s">
        <v>5734</v>
      </c>
      <c r="E2484" s="249" t="s">
        <v>5735</v>
      </c>
      <c r="F2484" s="249" t="s">
        <v>877</v>
      </c>
      <c r="G2484" s="281" t="s">
        <v>813</v>
      </c>
      <c r="H2484" s="250">
        <v>51184.25</v>
      </c>
      <c r="I2484" s="250"/>
      <c r="J2484" s="250">
        <v>55503.546900000001</v>
      </c>
      <c r="K2484" s="250"/>
      <c r="L2484" s="250">
        <v>62709.64</v>
      </c>
      <c r="M2484" s="251">
        <f t="shared" si="114"/>
        <v>8.4387226539414009E-2</v>
      </c>
      <c r="N2484" s="251">
        <f t="shared" si="115"/>
        <v>0.12983121804779649</v>
      </c>
      <c r="O2484" s="250">
        <v>65389.120000000003</v>
      </c>
      <c r="P2484" s="251">
        <f t="shared" si="116"/>
        <v>4.2728358829679187E-2</v>
      </c>
      <c r="Q2484" s="251" t="s">
        <v>805</v>
      </c>
      <c r="R2484" s="258"/>
      <c r="S2484" s="258" t="s">
        <v>806</v>
      </c>
      <c r="T2484" s="258" t="s">
        <v>807</v>
      </c>
      <c r="U2484" s="282" t="s">
        <v>814</v>
      </c>
      <c r="V2484" s="285">
        <v>224</v>
      </c>
      <c r="W2484" s="286" t="s">
        <v>816</v>
      </c>
      <c r="X2484" s="286" t="s">
        <v>816</v>
      </c>
      <c r="Y2484" s="257"/>
    </row>
    <row r="2485" spans="1:25" ht="12.75" customHeight="1" x14ac:dyDescent="0.2">
      <c r="A2485" s="229" t="s">
        <v>705</v>
      </c>
      <c r="B2485" s="247"/>
      <c r="C2485" s="280">
        <v>2472</v>
      </c>
      <c r="D2485" s="249" t="s">
        <v>5736</v>
      </c>
      <c r="E2485" s="249" t="s">
        <v>5737</v>
      </c>
      <c r="F2485" s="249" t="s">
        <v>890</v>
      </c>
      <c r="G2485" s="281" t="s">
        <v>813</v>
      </c>
      <c r="H2485" s="250">
        <v>25619.759999999998</v>
      </c>
      <c r="I2485" s="250"/>
      <c r="J2485" s="250">
        <v>24542.286</v>
      </c>
      <c r="K2485" s="250"/>
      <c r="L2485" s="250">
        <v>34406.06</v>
      </c>
      <c r="M2485" s="251">
        <f t="shared" si="114"/>
        <v>4.2056365867595889E-2</v>
      </c>
      <c r="N2485" s="251">
        <f t="shared" si="115"/>
        <v>0.4019093412895603</v>
      </c>
      <c r="O2485" s="250">
        <v>35842</v>
      </c>
      <c r="P2485" s="251">
        <f t="shared" si="116"/>
        <v>4.1735089690595271E-2</v>
      </c>
      <c r="Q2485" s="251" t="s">
        <v>805</v>
      </c>
      <c r="R2485" s="258"/>
      <c r="S2485" s="258" t="s">
        <v>806</v>
      </c>
      <c r="T2485" s="258" t="s">
        <v>807</v>
      </c>
      <c r="U2485" s="282" t="s">
        <v>814</v>
      </c>
      <c r="V2485" s="285">
        <v>114</v>
      </c>
      <c r="W2485" s="286" t="s">
        <v>815</v>
      </c>
      <c r="X2485" s="286" t="s">
        <v>816</v>
      </c>
      <c r="Y2485" s="257"/>
    </row>
    <row r="2486" spans="1:25" ht="12.75" customHeight="1" x14ac:dyDescent="0.2">
      <c r="A2486" s="229" t="s">
        <v>705</v>
      </c>
      <c r="B2486" s="247"/>
      <c r="C2486" s="280">
        <v>2473</v>
      </c>
      <c r="D2486" s="249" t="s">
        <v>5738</v>
      </c>
      <c r="E2486" s="249" t="s">
        <v>5739</v>
      </c>
      <c r="F2486" s="249" t="s">
        <v>877</v>
      </c>
      <c r="G2486" s="281" t="s">
        <v>813</v>
      </c>
      <c r="H2486" s="250">
        <v>69312.73</v>
      </c>
      <c r="I2486" s="250"/>
      <c r="J2486" s="250">
        <v>46857.789799999999</v>
      </c>
      <c r="K2486" s="250"/>
      <c r="L2486" s="250">
        <v>89367.840000000011</v>
      </c>
      <c r="M2486" s="251">
        <f t="shared" si="114"/>
        <v>0.32396560054697021</v>
      </c>
      <c r="N2486" s="251">
        <f t="shared" si="115"/>
        <v>0.90721415545724293</v>
      </c>
      <c r="O2486" s="250">
        <v>96845.53</v>
      </c>
      <c r="P2486" s="251">
        <f t="shared" si="116"/>
        <v>8.3673164753674104E-2</v>
      </c>
      <c r="Q2486" s="251" t="s">
        <v>805</v>
      </c>
      <c r="R2486" s="258"/>
      <c r="S2486" s="258" t="s">
        <v>904</v>
      </c>
      <c r="T2486" s="258" t="s">
        <v>807</v>
      </c>
      <c r="U2486" s="282" t="s">
        <v>814</v>
      </c>
      <c r="V2486" s="285">
        <v>205</v>
      </c>
      <c r="W2486" s="286" t="s">
        <v>824</v>
      </c>
      <c r="X2486" s="286" t="s">
        <v>824</v>
      </c>
      <c r="Y2486" s="257"/>
    </row>
    <row r="2487" spans="1:25" ht="12.75" customHeight="1" x14ac:dyDescent="0.2">
      <c r="A2487" s="229" t="s">
        <v>705</v>
      </c>
      <c r="B2487" s="247"/>
      <c r="C2487" s="280">
        <v>2474</v>
      </c>
      <c r="D2487" s="249" t="s">
        <v>5740</v>
      </c>
      <c r="E2487" s="249" t="s">
        <v>5741</v>
      </c>
      <c r="F2487" s="249" t="s">
        <v>852</v>
      </c>
      <c r="G2487" s="297" t="s">
        <v>707</v>
      </c>
      <c r="H2487" s="250">
        <v>0</v>
      </c>
      <c r="I2487" s="250"/>
      <c r="J2487" s="250">
        <v>0</v>
      </c>
      <c r="K2487" s="250"/>
      <c r="L2487" s="250">
        <v>0</v>
      </c>
      <c r="M2487" s="251" t="str">
        <f t="shared" si="114"/>
        <v>NA</v>
      </c>
      <c r="N2487" s="251" t="str">
        <f t="shared" si="115"/>
        <v>NA</v>
      </c>
      <c r="O2487" s="250">
        <v>0</v>
      </c>
      <c r="P2487" s="251" t="str">
        <f t="shared" si="116"/>
        <v>NA</v>
      </c>
      <c r="Q2487" s="298" t="s">
        <v>848</v>
      </c>
      <c r="R2487" s="299" t="s">
        <v>849</v>
      </c>
      <c r="S2487" s="299" t="s">
        <v>832</v>
      </c>
      <c r="T2487" s="299" t="s">
        <v>832</v>
      </c>
      <c r="U2487" s="299" t="s">
        <v>832</v>
      </c>
      <c r="V2487" s="299" t="s">
        <v>832</v>
      </c>
      <c r="W2487" s="299" t="s">
        <v>832</v>
      </c>
      <c r="X2487" s="299" t="s">
        <v>832</v>
      </c>
      <c r="Y2487" s="257"/>
    </row>
    <row r="2488" spans="1:25" ht="12.75" customHeight="1" x14ac:dyDescent="0.2">
      <c r="A2488" s="229" t="s">
        <v>705</v>
      </c>
      <c r="B2488" s="247"/>
      <c r="C2488" s="287">
        <v>2475</v>
      </c>
      <c r="D2488" s="288" t="s">
        <v>5742</v>
      </c>
      <c r="E2488" s="288" t="s">
        <v>5743</v>
      </c>
      <c r="F2488" s="288" t="s">
        <v>852</v>
      </c>
      <c r="G2488" s="289" t="s">
        <v>707</v>
      </c>
      <c r="H2488" s="290">
        <v>0</v>
      </c>
      <c r="I2488" s="290"/>
      <c r="J2488" s="290">
        <v>0</v>
      </c>
      <c r="K2488" s="290"/>
      <c r="L2488" s="290">
        <v>0</v>
      </c>
      <c r="M2488" s="291" t="str">
        <f t="shared" si="114"/>
        <v>NA</v>
      </c>
      <c r="N2488" s="291" t="str">
        <f t="shared" si="115"/>
        <v>NA</v>
      </c>
      <c r="O2488" s="290">
        <v>0</v>
      </c>
      <c r="P2488" s="291" t="str">
        <f t="shared" si="116"/>
        <v>NA</v>
      </c>
      <c r="Q2488" s="291" t="s">
        <v>707</v>
      </c>
      <c r="R2488" s="292" t="s">
        <v>831</v>
      </c>
      <c r="S2488" s="293" t="s">
        <v>832</v>
      </c>
      <c r="T2488" s="293" t="s">
        <v>832</v>
      </c>
      <c r="U2488" s="293" t="s">
        <v>832</v>
      </c>
      <c r="V2488" s="294" t="s">
        <v>809</v>
      </c>
      <c r="W2488" s="295" t="s">
        <v>809</v>
      </c>
      <c r="X2488" s="295" t="s">
        <v>809</v>
      </c>
      <c r="Y2488" s="257"/>
    </row>
    <row r="2489" spans="1:25" ht="12.75" customHeight="1" x14ac:dyDescent="0.2">
      <c r="A2489" s="229" t="s">
        <v>705</v>
      </c>
      <c r="B2489" s="247"/>
      <c r="C2489" s="280">
        <v>2476</v>
      </c>
      <c r="D2489" s="249" t="s">
        <v>5744</v>
      </c>
      <c r="E2489" s="249" t="s">
        <v>5745</v>
      </c>
      <c r="F2489" s="249" t="s">
        <v>1043</v>
      </c>
      <c r="G2489" s="281" t="s">
        <v>813</v>
      </c>
      <c r="H2489" s="250">
        <v>65966.539999999994</v>
      </c>
      <c r="I2489" s="250"/>
      <c r="J2489" s="250">
        <v>63192.258700000006</v>
      </c>
      <c r="K2489" s="250"/>
      <c r="L2489" s="250">
        <v>65967.28</v>
      </c>
      <c r="M2489" s="251">
        <f t="shared" si="114"/>
        <v>4.2055886211403361E-2</v>
      </c>
      <c r="N2489" s="251">
        <f t="shared" si="115"/>
        <v>4.3913943845150023E-2</v>
      </c>
      <c r="O2489" s="250">
        <v>69176.75</v>
      </c>
      <c r="P2489" s="251">
        <f t="shared" si="116"/>
        <v>4.8652453155564414E-2</v>
      </c>
      <c r="Q2489" s="251" t="s">
        <v>805</v>
      </c>
      <c r="R2489" s="258"/>
      <c r="S2489" s="258" t="s">
        <v>904</v>
      </c>
      <c r="T2489" s="258" t="s">
        <v>807</v>
      </c>
      <c r="U2489" s="282" t="s">
        <v>814</v>
      </c>
      <c r="V2489" s="285">
        <v>205</v>
      </c>
      <c r="W2489" s="286" t="s">
        <v>824</v>
      </c>
      <c r="X2489" s="286" t="s">
        <v>824</v>
      </c>
      <c r="Y2489" s="257"/>
    </row>
    <row r="2490" spans="1:25" ht="12.75" customHeight="1" x14ac:dyDescent="0.2">
      <c r="A2490" s="229" t="s">
        <v>705</v>
      </c>
      <c r="B2490" s="247"/>
      <c r="C2490" s="280">
        <v>2477</v>
      </c>
      <c r="D2490" s="249" t="s">
        <v>5746</v>
      </c>
      <c r="E2490" s="249" t="s">
        <v>5747</v>
      </c>
      <c r="F2490" s="249" t="s">
        <v>819</v>
      </c>
      <c r="G2490" s="281" t="s">
        <v>813</v>
      </c>
      <c r="H2490" s="250">
        <v>13945.840000000002</v>
      </c>
      <c r="I2490" s="250"/>
      <c r="J2490" s="250">
        <v>13359.3343</v>
      </c>
      <c r="K2490" s="250"/>
      <c r="L2490" s="250">
        <v>13946.27</v>
      </c>
      <c r="M2490" s="251">
        <f t="shared" si="114"/>
        <v>4.2055960773965673E-2</v>
      </c>
      <c r="N2490" s="251">
        <f t="shared" si="115"/>
        <v>4.3934502035778832E-2</v>
      </c>
      <c r="O2490" s="250">
        <v>14088.66</v>
      </c>
      <c r="P2490" s="251">
        <f t="shared" si="116"/>
        <v>1.0209898417282858E-2</v>
      </c>
      <c r="Q2490" s="251" t="s">
        <v>805</v>
      </c>
      <c r="R2490" s="258"/>
      <c r="S2490" s="258" t="s">
        <v>806</v>
      </c>
      <c r="T2490" s="299" t="s">
        <v>809</v>
      </c>
      <c r="U2490" s="282" t="s">
        <v>814</v>
      </c>
      <c r="V2490" s="285">
        <v>65</v>
      </c>
      <c r="W2490" s="286" t="s">
        <v>815</v>
      </c>
      <c r="X2490" s="286" t="s">
        <v>816</v>
      </c>
      <c r="Y2490" s="257"/>
    </row>
    <row r="2491" spans="1:25" ht="12.75" customHeight="1" x14ac:dyDescent="0.2">
      <c r="A2491" s="229" t="s">
        <v>705</v>
      </c>
      <c r="B2491" s="247"/>
      <c r="C2491" s="280">
        <v>2478</v>
      </c>
      <c r="D2491" s="249" t="s">
        <v>5748</v>
      </c>
      <c r="E2491" s="249" t="s">
        <v>5749</v>
      </c>
      <c r="F2491" s="249" t="s">
        <v>890</v>
      </c>
      <c r="G2491" s="281" t="s">
        <v>813</v>
      </c>
      <c r="H2491" s="250">
        <v>33890.97</v>
      </c>
      <c r="I2491" s="250"/>
      <c r="J2491" s="250">
        <v>32465.662500000002</v>
      </c>
      <c r="K2491" s="250"/>
      <c r="L2491" s="250">
        <v>31256.010000000002</v>
      </c>
      <c r="M2491" s="251">
        <f t="shared" si="114"/>
        <v>4.205567146647024E-2</v>
      </c>
      <c r="N2491" s="251">
        <f t="shared" si="115"/>
        <v>3.7259442957617149E-2</v>
      </c>
      <c r="O2491" s="250">
        <v>33306.17</v>
      </c>
      <c r="P2491" s="251">
        <f t="shared" si="116"/>
        <v>6.5592505249390309E-2</v>
      </c>
      <c r="Q2491" s="251" t="s">
        <v>805</v>
      </c>
      <c r="R2491" s="258"/>
      <c r="S2491" s="258" t="s">
        <v>806</v>
      </c>
      <c r="T2491" s="258" t="s">
        <v>807</v>
      </c>
      <c r="U2491" s="282" t="s">
        <v>814</v>
      </c>
      <c r="V2491" s="285">
        <v>94</v>
      </c>
      <c r="W2491" s="286" t="s">
        <v>874</v>
      </c>
      <c r="X2491" s="286" t="s">
        <v>816</v>
      </c>
      <c r="Y2491" s="257"/>
    </row>
    <row r="2492" spans="1:25" ht="12.75" customHeight="1" x14ac:dyDescent="0.2">
      <c r="B2492" s="247"/>
      <c r="C2492" s="280">
        <v>2479</v>
      </c>
      <c r="D2492" s="249" t="s">
        <v>5750</v>
      </c>
      <c r="E2492" s="249" t="s">
        <v>5751</v>
      </c>
      <c r="F2492" s="249" t="s">
        <v>877</v>
      </c>
      <c r="G2492" s="281" t="s">
        <v>813</v>
      </c>
      <c r="H2492" s="250">
        <v>6944.7099999999991</v>
      </c>
      <c r="I2492" s="250"/>
      <c r="J2492" s="250">
        <v>17508.479799999997</v>
      </c>
      <c r="K2492" s="250"/>
      <c r="L2492" s="250">
        <v>7286.05</v>
      </c>
      <c r="M2492" s="251">
        <f t="shared" si="114"/>
        <v>1.521124683392107</v>
      </c>
      <c r="N2492" s="251">
        <f t="shared" si="115"/>
        <v>0.58385593248364143</v>
      </c>
      <c r="O2492" s="250">
        <v>7627.7000000000007</v>
      </c>
      <c r="P2492" s="251">
        <f t="shared" si="116"/>
        <v>4.6890976592255135E-2</v>
      </c>
      <c r="Q2492" s="251" t="s">
        <v>805</v>
      </c>
      <c r="R2492" s="258"/>
      <c r="S2492" s="258" t="s">
        <v>806</v>
      </c>
      <c r="T2492" s="258" t="s">
        <v>807</v>
      </c>
      <c r="U2492" s="282" t="s">
        <v>814</v>
      </c>
      <c r="V2492" s="285">
        <v>37</v>
      </c>
      <c r="W2492" s="286" t="s">
        <v>912</v>
      </c>
      <c r="X2492" s="286" t="s">
        <v>815</v>
      </c>
      <c r="Y2492" s="257"/>
    </row>
    <row r="2493" spans="1:25" ht="12.75" customHeight="1" x14ac:dyDescent="0.2">
      <c r="A2493" s="229" t="s">
        <v>705</v>
      </c>
      <c r="B2493" s="247"/>
      <c r="C2493" s="280">
        <v>2480</v>
      </c>
      <c r="D2493" s="249" t="s">
        <v>5752</v>
      </c>
      <c r="E2493" s="249" t="s">
        <v>5753</v>
      </c>
      <c r="F2493" s="249" t="s">
        <v>928</v>
      </c>
      <c r="G2493" s="297" t="s">
        <v>707</v>
      </c>
      <c r="H2493" s="250">
        <v>0</v>
      </c>
      <c r="I2493" s="250"/>
      <c r="J2493" s="250">
        <v>0</v>
      </c>
      <c r="K2493" s="250"/>
      <c r="L2493" s="250">
        <v>0</v>
      </c>
      <c r="M2493" s="251" t="str">
        <f t="shared" si="114"/>
        <v>NA</v>
      </c>
      <c r="N2493" s="251" t="str">
        <f t="shared" si="115"/>
        <v>NA</v>
      </c>
      <c r="O2493" s="250">
        <v>0</v>
      </c>
      <c r="P2493" s="251" t="str">
        <f t="shared" si="116"/>
        <v>NA</v>
      </c>
      <c r="Q2493" s="298" t="s">
        <v>848</v>
      </c>
      <c r="R2493" s="299" t="s">
        <v>849</v>
      </c>
      <c r="S2493" s="258" t="s">
        <v>806</v>
      </c>
      <c r="T2493" s="299" t="s">
        <v>809</v>
      </c>
      <c r="U2493" s="299" t="s">
        <v>832</v>
      </c>
      <c r="V2493" s="299" t="s">
        <v>832</v>
      </c>
      <c r="W2493" s="299" t="s">
        <v>832</v>
      </c>
      <c r="X2493" s="299" t="s">
        <v>832</v>
      </c>
      <c r="Y2493" s="257"/>
    </row>
    <row r="2494" spans="1:25" ht="12.75" customHeight="1" x14ac:dyDescent="0.2">
      <c r="A2494" s="229" t="s">
        <v>705</v>
      </c>
      <c r="B2494" s="247"/>
      <c r="C2494" s="280">
        <v>2481</v>
      </c>
      <c r="D2494" s="249" t="s">
        <v>5754</v>
      </c>
      <c r="E2494" s="249" t="s">
        <v>5755</v>
      </c>
      <c r="F2494" s="249" t="s">
        <v>822</v>
      </c>
      <c r="G2494" s="281" t="s">
        <v>2994</v>
      </c>
      <c r="H2494" s="250">
        <v>457662.8600000001</v>
      </c>
      <c r="I2494" s="250"/>
      <c r="J2494" s="250">
        <v>536673.93719999993</v>
      </c>
      <c r="K2494" s="250"/>
      <c r="L2494" s="250">
        <v>560246.27</v>
      </c>
      <c r="M2494" s="251">
        <f t="shared" si="114"/>
        <v>0.172640351895716</v>
      </c>
      <c r="N2494" s="251">
        <f t="shared" si="115"/>
        <v>4.3923006440343484E-2</v>
      </c>
      <c r="O2494" s="250">
        <v>575360.85</v>
      </c>
      <c r="P2494" s="251">
        <f t="shared" si="116"/>
        <v>2.6978457170272561E-2</v>
      </c>
      <c r="Q2494" s="251" t="s">
        <v>805</v>
      </c>
      <c r="R2494" s="258"/>
      <c r="S2494" s="258" t="s">
        <v>2995</v>
      </c>
      <c r="T2494" s="258" t="s">
        <v>807</v>
      </c>
      <c r="U2494" s="282" t="s">
        <v>2996</v>
      </c>
      <c r="V2494" s="285">
        <v>812</v>
      </c>
      <c r="W2494" s="286" t="s">
        <v>824</v>
      </c>
      <c r="X2494" s="286" t="s">
        <v>824</v>
      </c>
      <c r="Y2494" s="257"/>
    </row>
    <row r="2495" spans="1:25" ht="12.75" customHeight="1" x14ac:dyDescent="0.2">
      <c r="A2495" s="229" t="s">
        <v>705</v>
      </c>
      <c r="B2495" s="247"/>
      <c r="C2495" s="280">
        <v>2482</v>
      </c>
      <c r="D2495" s="249" t="s">
        <v>5756</v>
      </c>
      <c r="E2495" s="249" t="s">
        <v>5757</v>
      </c>
      <c r="F2495" s="249" t="s">
        <v>1064</v>
      </c>
      <c r="G2495" s="281" t="s">
        <v>813</v>
      </c>
      <c r="H2495" s="250">
        <v>114841.14000000001</v>
      </c>
      <c r="I2495" s="250"/>
      <c r="J2495" s="250">
        <v>113545.1517</v>
      </c>
      <c r="K2495" s="250"/>
      <c r="L2495" s="250">
        <v>120576.53</v>
      </c>
      <c r="M2495" s="251">
        <f t="shared" si="114"/>
        <v>1.1285052551725032E-2</v>
      </c>
      <c r="N2495" s="251">
        <f t="shared" si="115"/>
        <v>6.1925834742620686E-2</v>
      </c>
      <c r="O2495" s="250">
        <v>124636.26000000001</v>
      </c>
      <c r="P2495" s="251">
        <f t="shared" si="116"/>
        <v>3.3669321882127561E-2</v>
      </c>
      <c r="Q2495" s="251" t="s">
        <v>805</v>
      </c>
      <c r="R2495" s="258"/>
      <c r="S2495" s="258" t="s">
        <v>806</v>
      </c>
      <c r="T2495" s="299" t="s">
        <v>809</v>
      </c>
      <c r="U2495" s="282" t="s">
        <v>814</v>
      </c>
      <c r="V2495" s="285">
        <v>331</v>
      </c>
      <c r="W2495" s="286" t="s">
        <v>815</v>
      </c>
      <c r="X2495" s="286" t="s">
        <v>816</v>
      </c>
      <c r="Y2495" s="257"/>
    </row>
    <row r="2496" spans="1:25" ht="12.75" customHeight="1" x14ac:dyDescent="0.2">
      <c r="A2496" s="229" t="s">
        <v>705</v>
      </c>
      <c r="B2496" s="247"/>
      <c r="C2496" s="280">
        <v>2483</v>
      </c>
      <c r="D2496" s="249" t="s">
        <v>5758</v>
      </c>
      <c r="E2496" s="249" t="s">
        <v>5757</v>
      </c>
      <c r="F2496" s="249" t="s">
        <v>852</v>
      </c>
      <c r="G2496" s="297" t="s">
        <v>707</v>
      </c>
      <c r="H2496" s="250">
        <v>0</v>
      </c>
      <c r="I2496" s="250"/>
      <c r="J2496" s="250">
        <v>0</v>
      </c>
      <c r="K2496" s="250"/>
      <c r="L2496" s="250">
        <v>0</v>
      </c>
      <c r="M2496" s="251" t="str">
        <f t="shared" si="114"/>
        <v>NA</v>
      </c>
      <c r="N2496" s="251" t="str">
        <f t="shared" si="115"/>
        <v>NA</v>
      </c>
      <c r="O2496" s="250">
        <v>0</v>
      </c>
      <c r="P2496" s="251" t="str">
        <f t="shared" si="116"/>
        <v>NA</v>
      </c>
      <c r="Q2496" s="298" t="s">
        <v>848</v>
      </c>
      <c r="R2496" s="299" t="s">
        <v>849</v>
      </c>
      <c r="S2496" s="299" t="s">
        <v>832</v>
      </c>
      <c r="T2496" s="299" t="s">
        <v>832</v>
      </c>
      <c r="U2496" s="299" t="s">
        <v>832</v>
      </c>
      <c r="V2496" s="299" t="s">
        <v>832</v>
      </c>
      <c r="W2496" s="299" t="s">
        <v>832</v>
      </c>
      <c r="X2496" s="299" t="s">
        <v>832</v>
      </c>
      <c r="Y2496" s="257"/>
    </row>
    <row r="2497" spans="1:25" ht="12.75" customHeight="1" x14ac:dyDescent="0.2">
      <c r="A2497" s="229" t="s">
        <v>705</v>
      </c>
      <c r="B2497" s="247"/>
      <c r="C2497" s="280">
        <v>2484</v>
      </c>
      <c r="D2497" s="249" t="s">
        <v>5759</v>
      </c>
      <c r="E2497" s="249" t="s">
        <v>5760</v>
      </c>
      <c r="F2497" s="249" t="s">
        <v>803</v>
      </c>
      <c r="G2497" s="281" t="s">
        <v>804</v>
      </c>
      <c r="H2497" s="250">
        <v>47963.929999999993</v>
      </c>
      <c r="I2497" s="250"/>
      <c r="J2497" s="250">
        <v>29833.258399999999</v>
      </c>
      <c r="K2497" s="250"/>
      <c r="L2497" s="250">
        <v>31139.119999999995</v>
      </c>
      <c r="M2497" s="251">
        <f t="shared" si="114"/>
        <v>0.37800638104508943</v>
      </c>
      <c r="N2497" s="251">
        <f t="shared" si="115"/>
        <v>4.377200715024801E-2</v>
      </c>
      <c r="O2497" s="250">
        <v>32538.82</v>
      </c>
      <c r="P2497" s="251">
        <f t="shared" si="116"/>
        <v>4.4949889399572132E-2</v>
      </c>
      <c r="Q2497" s="251" t="s">
        <v>805</v>
      </c>
      <c r="R2497" s="258"/>
      <c r="S2497" s="258" t="s">
        <v>904</v>
      </c>
      <c r="T2497" s="258" t="s">
        <v>807</v>
      </c>
      <c r="U2497" s="282" t="s">
        <v>808</v>
      </c>
      <c r="V2497" s="285">
        <v>106</v>
      </c>
      <c r="W2497" s="286" t="s">
        <v>824</v>
      </c>
      <c r="X2497" s="286" t="s">
        <v>824</v>
      </c>
      <c r="Y2497" s="257"/>
    </row>
    <row r="2498" spans="1:25" ht="12.75" customHeight="1" x14ac:dyDescent="0.2">
      <c r="A2498" s="229" t="s">
        <v>705</v>
      </c>
      <c r="B2498" s="247"/>
      <c r="C2498" s="280">
        <v>2485</v>
      </c>
      <c r="D2498" s="249" t="s">
        <v>5761</v>
      </c>
      <c r="E2498" s="249" t="s">
        <v>5762</v>
      </c>
      <c r="F2498" s="249" t="s">
        <v>877</v>
      </c>
      <c r="G2498" s="281" t="s">
        <v>813</v>
      </c>
      <c r="H2498" s="250">
        <v>20711.68</v>
      </c>
      <c r="I2498" s="250"/>
      <c r="J2498" s="250">
        <v>26616.118399999999</v>
      </c>
      <c r="K2498" s="250"/>
      <c r="L2498" s="250">
        <v>23921.120000000003</v>
      </c>
      <c r="M2498" s="251">
        <f t="shared" si="114"/>
        <v>0.28507771460354731</v>
      </c>
      <c r="N2498" s="251">
        <f t="shared" si="115"/>
        <v>0.10125437374068778</v>
      </c>
      <c r="O2498" s="250">
        <v>25119.82</v>
      </c>
      <c r="P2498" s="251">
        <f t="shared" si="116"/>
        <v>5.0110529941741734E-2</v>
      </c>
      <c r="Q2498" s="251" t="s">
        <v>805</v>
      </c>
      <c r="R2498" s="258"/>
      <c r="S2498" s="258" t="s">
        <v>806</v>
      </c>
      <c r="T2498" s="258" t="s">
        <v>807</v>
      </c>
      <c r="U2498" s="282" t="s">
        <v>814</v>
      </c>
      <c r="V2498" s="285">
        <v>70</v>
      </c>
      <c r="W2498" s="286" t="s">
        <v>824</v>
      </c>
      <c r="X2498" s="286" t="s">
        <v>824</v>
      </c>
      <c r="Y2498" s="257"/>
    </row>
    <row r="2499" spans="1:25" ht="12.75" customHeight="1" x14ac:dyDescent="0.2">
      <c r="A2499" s="229" t="s">
        <v>705</v>
      </c>
      <c r="B2499" s="247"/>
      <c r="C2499" s="280">
        <v>2486</v>
      </c>
      <c r="D2499" s="249" t="s">
        <v>5763</v>
      </c>
      <c r="E2499" s="249" t="s">
        <v>5764</v>
      </c>
      <c r="F2499" s="249" t="s">
        <v>886</v>
      </c>
      <c r="G2499" s="281" t="s">
        <v>813</v>
      </c>
      <c r="H2499" s="250">
        <v>59198.76</v>
      </c>
      <c r="I2499" s="250"/>
      <c r="J2499" s="250">
        <v>41784.422599999998</v>
      </c>
      <c r="K2499" s="250"/>
      <c r="L2499" s="250">
        <v>43619.259999999995</v>
      </c>
      <c r="M2499" s="251">
        <f t="shared" si="114"/>
        <v>0.29416726634138962</v>
      </c>
      <c r="N2499" s="251">
        <f t="shared" si="115"/>
        <v>4.3911996046105392E-2</v>
      </c>
      <c r="O2499" s="250">
        <v>45664.61</v>
      </c>
      <c r="P2499" s="251">
        <f t="shared" si="116"/>
        <v>4.6890983478399359E-2</v>
      </c>
      <c r="Q2499" s="251" t="s">
        <v>805</v>
      </c>
      <c r="R2499" s="258"/>
      <c r="S2499" s="258" t="s">
        <v>806</v>
      </c>
      <c r="T2499" s="258" t="s">
        <v>807</v>
      </c>
      <c r="U2499" s="282" t="s">
        <v>823</v>
      </c>
      <c r="V2499" s="285">
        <v>805</v>
      </c>
      <c r="W2499" s="286" t="s">
        <v>816</v>
      </c>
      <c r="X2499" s="286" t="s">
        <v>824</v>
      </c>
      <c r="Y2499" s="257"/>
    </row>
    <row r="2500" spans="1:25" ht="12.75" customHeight="1" x14ac:dyDescent="0.2">
      <c r="A2500" s="229" t="s">
        <v>705</v>
      </c>
      <c r="B2500" s="247"/>
      <c r="C2500" s="280">
        <v>2487</v>
      </c>
      <c r="D2500" s="249" t="s">
        <v>5765</v>
      </c>
      <c r="E2500" s="249" t="s">
        <v>5766</v>
      </c>
      <c r="F2500" s="249" t="s">
        <v>803</v>
      </c>
      <c r="G2500" s="281" t="s">
        <v>804</v>
      </c>
      <c r="H2500" s="250">
        <v>119898.73000000001</v>
      </c>
      <c r="I2500" s="250"/>
      <c r="J2500" s="250">
        <v>114100.3143</v>
      </c>
      <c r="K2500" s="250"/>
      <c r="L2500" s="250">
        <v>132196.72</v>
      </c>
      <c r="M2500" s="251">
        <f t="shared" si="114"/>
        <v>4.8360943439517766E-2</v>
      </c>
      <c r="N2500" s="251">
        <f t="shared" si="115"/>
        <v>0.1586008400679752</v>
      </c>
      <c r="O2500" s="250">
        <v>141888.77000000002</v>
      </c>
      <c r="P2500" s="251">
        <f t="shared" si="116"/>
        <v>7.3315359110271552E-2</v>
      </c>
      <c r="Q2500" s="251" t="s">
        <v>805</v>
      </c>
      <c r="R2500" s="258"/>
      <c r="S2500" s="258" t="s">
        <v>806</v>
      </c>
      <c r="T2500" s="258" t="s">
        <v>807</v>
      </c>
      <c r="U2500" s="282" t="s">
        <v>808</v>
      </c>
      <c r="V2500" s="283" t="s">
        <v>809</v>
      </c>
      <c r="W2500" s="284" t="s">
        <v>809</v>
      </c>
      <c r="X2500" s="284" t="s">
        <v>809</v>
      </c>
      <c r="Y2500" s="257"/>
    </row>
    <row r="2501" spans="1:25" ht="12.75" customHeight="1" x14ac:dyDescent="0.2">
      <c r="A2501" s="229" t="s">
        <v>705</v>
      </c>
      <c r="B2501" s="247"/>
      <c r="C2501" s="280">
        <v>2488</v>
      </c>
      <c r="D2501" s="249" t="s">
        <v>5767</v>
      </c>
      <c r="E2501" s="249" t="s">
        <v>5768</v>
      </c>
      <c r="F2501" s="249" t="s">
        <v>877</v>
      </c>
      <c r="G2501" s="281" t="s">
        <v>813</v>
      </c>
      <c r="H2501" s="250">
        <v>121266.84</v>
      </c>
      <c r="I2501" s="250"/>
      <c r="J2501" s="250">
        <v>78004.514800000004</v>
      </c>
      <c r="K2501" s="250"/>
      <c r="L2501" s="250">
        <v>85679.48000000001</v>
      </c>
      <c r="M2501" s="251">
        <f t="shared" si="114"/>
        <v>0.35675313383279383</v>
      </c>
      <c r="N2501" s="251">
        <f t="shared" si="115"/>
        <v>9.8391294653626962E-2</v>
      </c>
      <c r="O2501" s="250">
        <v>89492.42</v>
      </c>
      <c r="P2501" s="251">
        <f t="shared" si="116"/>
        <v>4.4502370929421928E-2</v>
      </c>
      <c r="Q2501" s="251" t="s">
        <v>805</v>
      </c>
      <c r="R2501" s="258"/>
      <c r="S2501" s="258" t="s">
        <v>806</v>
      </c>
      <c r="T2501" s="258" t="s">
        <v>807</v>
      </c>
      <c r="U2501" s="282" t="s">
        <v>823</v>
      </c>
      <c r="V2501" s="285">
        <v>819</v>
      </c>
      <c r="W2501" s="286" t="s">
        <v>816</v>
      </c>
      <c r="X2501" s="286" t="s">
        <v>824</v>
      </c>
      <c r="Y2501" s="257"/>
    </row>
    <row r="2502" spans="1:25" ht="12.75" customHeight="1" x14ac:dyDescent="0.2">
      <c r="A2502" s="229" t="s">
        <v>705</v>
      </c>
      <c r="B2502" s="247"/>
      <c r="C2502" s="280">
        <v>2489</v>
      </c>
      <c r="D2502" s="249" t="s">
        <v>5769</v>
      </c>
      <c r="E2502" s="249" t="s">
        <v>5770</v>
      </c>
      <c r="F2502" s="249" t="s">
        <v>1067</v>
      </c>
      <c r="G2502" s="281" t="s">
        <v>804</v>
      </c>
      <c r="H2502" s="250">
        <v>156224.64000000001</v>
      </c>
      <c r="I2502" s="250"/>
      <c r="J2502" s="250">
        <v>131414.85159999999</v>
      </c>
      <c r="K2502" s="250"/>
      <c r="L2502" s="250">
        <v>185296.02000000002</v>
      </c>
      <c r="M2502" s="251">
        <f t="shared" si="114"/>
        <v>0.15880842100196241</v>
      </c>
      <c r="N2502" s="251">
        <f t="shared" si="115"/>
        <v>0.41000821249643316</v>
      </c>
      <c r="O2502" s="250">
        <v>194150.36</v>
      </c>
      <c r="P2502" s="251">
        <f t="shared" si="116"/>
        <v>4.778483639313983E-2</v>
      </c>
      <c r="Q2502" s="251" t="s">
        <v>805</v>
      </c>
      <c r="R2502" s="258"/>
      <c r="S2502" s="258" t="s">
        <v>806</v>
      </c>
      <c r="T2502" s="258" t="s">
        <v>807</v>
      </c>
      <c r="U2502" s="282" t="s">
        <v>1103</v>
      </c>
      <c r="V2502" s="285">
        <v>824</v>
      </c>
      <c r="W2502" s="286" t="s">
        <v>815</v>
      </c>
      <c r="X2502" s="286" t="s">
        <v>816</v>
      </c>
      <c r="Y2502" s="257"/>
    </row>
    <row r="2503" spans="1:25" ht="12.75" customHeight="1" x14ac:dyDescent="0.2">
      <c r="A2503" s="229" t="s">
        <v>705</v>
      </c>
      <c r="B2503" s="247"/>
      <c r="C2503" s="280">
        <v>2490</v>
      </c>
      <c r="D2503" s="249" t="s">
        <v>5771</v>
      </c>
      <c r="E2503" s="249" t="s">
        <v>5772</v>
      </c>
      <c r="F2503" s="249" t="s">
        <v>1227</v>
      </c>
      <c r="G2503" s="297" t="s">
        <v>707</v>
      </c>
      <c r="H2503" s="250">
        <v>0</v>
      </c>
      <c r="I2503" s="250"/>
      <c r="J2503" s="250">
        <v>0</v>
      </c>
      <c r="K2503" s="250"/>
      <c r="L2503" s="250">
        <v>0</v>
      </c>
      <c r="M2503" s="251" t="str">
        <f t="shared" si="114"/>
        <v>NA</v>
      </c>
      <c r="N2503" s="251" t="str">
        <f t="shared" si="115"/>
        <v>NA</v>
      </c>
      <c r="O2503" s="250">
        <v>0</v>
      </c>
      <c r="P2503" s="251" t="str">
        <f t="shared" si="116"/>
        <v>NA</v>
      </c>
      <c r="Q2503" s="298" t="s">
        <v>848</v>
      </c>
      <c r="R2503" s="299" t="s">
        <v>849</v>
      </c>
      <c r="S2503" s="299" t="s">
        <v>832</v>
      </c>
      <c r="T2503" s="299" t="s">
        <v>832</v>
      </c>
      <c r="U2503" s="299" t="s">
        <v>832</v>
      </c>
      <c r="V2503" s="299" t="s">
        <v>832</v>
      </c>
      <c r="W2503" s="299" t="s">
        <v>832</v>
      </c>
      <c r="X2503" s="299" t="s">
        <v>832</v>
      </c>
      <c r="Y2503" s="257"/>
    </row>
    <row r="2504" spans="1:25" ht="12.75" customHeight="1" x14ac:dyDescent="0.2">
      <c r="A2504" s="229" t="s">
        <v>705</v>
      </c>
      <c r="B2504" s="247"/>
      <c r="C2504" s="280">
        <v>2491</v>
      </c>
      <c r="D2504" s="249" t="s">
        <v>5773</v>
      </c>
      <c r="E2504" s="249" t="s">
        <v>5774</v>
      </c>
      <c r="F2504" s="249" t="s">
        <v>877</v>
      </c>
      <c r="G2504" s="281" t="s">
        <v>813</v>
      </c>
      <c r="H2504" s="250">
        <v>21211.47</v>
      </c>
      <c r="I2504" s="250"/>
      <c r="J2504" s="250">
        <v>20533.954099999999</v>
      </c>
      <c r="K2504" s="250"/>
      <c r="L2504" s="250">
        <v>23199.72</v>
      </c>
      <c r="M2504" s="251">
        <f t="shared" si="114"/>
        <v>3.1941015874901744E-2</v>
      </c>
      <c r="N2504" s="251">
        <f t="shared" si="115"/>
        <v>0.12982233655621167</v>
      </c>
      <c r="O2504" s="250">
        <v>24191.01</v>
      </c>
      <c r="P2504" s="251">
        <f t="shared" si="116"/>
        <v>4.2728532930569732E-2</v>
      </c>
      <c r="Q2504" s="251" t="s">
        <v>805</v>
      </c>
      <c r="R2504" s="258"/>
      <c r="S2504" s="258" t="s">
        <v>806</v>
      </c>
      <c r="T2504" s="258" t="s">
        <v>807</v>
      </c>
      <c r="U2504" s="282" t="s">
        <v>823</v>
      </c>
      <c r="V2504" s="285">
        <v>826</v>
      </c>
      <c r="W2504" s="286" t="s">
        <v>824</v>
      </c>
      <c r="X2504" s="286" t="s">
        <v>824</v>
      </c>
      <c r="Y2504" s="257"/>
    </row>
    <row r="2505" spans="1:25" ht="12.75" customHeight="1" x14ac:dyDescent="0.2">
      <c r="A2505" s="229" t="s">
        <v>705</v>
      </c>
      <c r="B2505" s="247"/>
      <c r="C2505" s="280">
        <v>2492</v>
      </c>
      <c r="D2505" s="249" t="s">
        <v>5775</v>
      </c>
      <c r="E2505" s="249" t="s">
        <v>5776</v>
      </c>
      <c r="F2505" s="249" t="s">
        <v>877</v>
      </c>
      <c r="G2505" s="281" t="s">
        <v>813</v>
      </c>
      <c r="H2505" s="250">
        <v>96624.76999999999</v>
      </c>
      <c r="I2505" s="250"/>
      <c r="J2505" s="250">
        <v>92561.1201</v>
      </c>
      <c r="K2505" s="250"/>
      <c r="L2505" s="250">
        <v>96076.41</v>
      </c>
      <c r="M2505" s="251">
        <f t="shared" si="114"/>
        <v>4.2055985230288154E-2</v>
      </c>
      <c r="N2505" s="251">
        <f t="shared" si="115"/>
        <v>3.7978039766612584E-2</v>
      </c>
      <c r="O2505" s="250">
        <v>97034.53</v>
      </c>
      <c r="P2505" s="251">
        <f t="shared" si="116"/>
        <v>9.9724791965061493E-3</v>
      </c>
      <c r="Q2505" s="251" t="s">
        <v>805</v>
      </c>
      <c r="R2505" s="258"/>
      <c r="S2505" s="258" t="s">
        <v>806</v>
      </c>
      <c r="T2505" s="258" t="s">
        <v>807</v>
      </c>
      <c r="U2505" s="282" t="s">
        <v>814</v>
      </c>
      <c r="V2505" s="285">
        <v>202</v>
      </c>
      <c r="W2505" s="286" t="s">
        <v>816</v>
      </c>
      <c r="X2505" s="286" t="s">
        <v>816</v>
      </c>
      <c r="Y2505" s="257"/>
    </row>
    <row r="2506" spans="1:25" ht="12.75" customHeight="1" x14ac:dyDescent="0.2">
      <c r="A2506" s="229" t="s">
        <v>705</v>
      </c>
      <c r="B2506" s="247"/>
      <c r="C2506" s="280">
        <v>2493</v>
      </c>
      <c r="D2506" s="249" t="s">
        <v>5777</v>
      </c>
      <c r="E2506" s="249" t="s">
        <v>5778</v>
      </c>
      <c r="F2506" s="249" t="s">
        <v>1503</v>
      </c>
      <c r="G2506" s="297" t="s">
        <v>707</v>
      </c>
      <c r="H2506" s="250">
        <v>0</v>
      </c>
      <c r="I2506" s="250"/>
      <c r="J2506" s="250">
        <v>0</v>
      </c>
      <c r="K2506" s="250"/>
      <c r="L2506" s="250">
        <v>0</v>
      </c>
      <c r="M2506" s="251" t="str">
        <f t="shared" si="114"/>
        <v>NA</v>
      </c>
      <c r="N2506" s="251" t="str">
        <f t="shared" si="115"/>
        <v>NA</v>
      </c>
      <c r="O2506" s="250">
        <v>0</v>
      </c>
      <c r="P2506" s="251" t="str">
        <f t="shared" si="116"/>
        <v>NA</v>
      </c>
      <c r="Q2506" s="298" t="s">
        <v>848</v>
      </c>
      <c r="R2506" s="299" t="s">
        <v>849</v>
      </c>
      <c r="S2506" s="299" t="s">
        <v>809</v>
      </c>
      <c r="T2506" s="299" t="s">
        <v>809</v>
      </c>
      <c r="U2506" s="299" t="s">
        <v>832</v>
      </c>
      <c r="V2506" s="283" t="s">
        <v>809</v>
      </c>
      <c r="W2506" s="284" t="s">
        <v>809</v>
      </c>
      <c r="X2506" s="284" t="s">
        <v>809</v>
      </c>
      <c r="Y2506" s="257"/>
    </row>
    <row r="2507" spans="1:25" ht="12.75" customHeight="1" x14ac:dyDescent="0.2">
      <c r="A2507" s="229" t="s">
        <v>705</v>
      </c>
      <c r="B2507" s="247"/>
      <c r="C2507" s="280">
        <v>2494</v>
      </c>
      <c r="D2507" s="249" t="s">
        <v>5779</v>
      </c>
      <c r="E2507" s="249" t="s">
        <v>5780</v>
      </c>
      <c r="F2507" s="249" t="s">
        <v>1387</v>
      </c>
      <c r="G2507" s="281" t="s">
        <v>813</v>
      </c>
      <c r="H2507" s="250">
        <v>47871.960000000006</v>
      </c>
      <c r="I2507" s="250"/>
      <c r="J2507" s="250">
        <v>33526.612999999998</v>
      </c>
      <c r="K2507" s="250"/>
      <c r="L2507" s="250">
        <v>26678.879999999997</v>
      </c>
      <c r="M2507" s="251">
        <f t="shared" si="114"/>
        <v>0.29966074085957639</v>
      </c>
      <c r="N2507" s="251">
        <f t="shared" si="115"/>
        <v>0.20424768228153559</v>
      </c>
      <c r="O2507" s="250">
        <v>27363.54</v>
      </c>
      <c r="P2507" s="251">
        <f t="shared" si="116"/>
        <v>2.5662996347672898E-2</v>
      </c>
      <c r="Q2507" s="251" t="s">
        <v>805</v>
      </c>
      <c r="R2507" s="258"/>
      <c r="S2507" s="258" t="s">
        <v>806</v>
      </c>
      <c r="T2507" s="258" t="s">
        <v>807</v>
      </c>
      <c r="U2507" s="282" t="s">
        <v>814</v>
      </c>
      <c r="V2507" s="285">
        <v>309</v>
      </c>
      <c r="W2507" s="286" t="s">
        <v>824</v>
      </c>
      <c r="X2507" s="286" t="s">
        <v>824</v>
      </c>
      <c r="Y2507" s="257"/>
    </row>
    <row r="2508" spans="1:25" ht="12.75" customHeight="1" x14ac:dyDescent="0.2">
      <c r="A2508" s="229" t="s">
        <v>705</v>
      </c>
      <c r="B2508" s="247"/>
      <c r="C2508" s="280">
        <v>2495</v>
      </c>
      <c r="D2508" s="249" t="s">
        <v>5781</v>
      </c>
      <c r="E2508" s="249" t="s">
        <v>5782</v>
      </c>
      <c r="F2508" s="249" t="s">
        <v>877</v>
      </c>
      <c r="G2508" s="281" t="s">
        <v>813</v>
      </c>
      <c r="H2508" s="250">
        <v>20081.36</v>
      </c>
      <c r="I2508" s="250"/>
      <c r="J2508" s="250">
        <v>43871.629300000008</v>
      </c>
      <c r="K2508" s="250"/>
      <c r="L2508" s="250">
        <v>31922.39</v>
      </c>
      <c r="M2508" s="251">
        <f t="shared" si="114"/>
        <v>1.1846941292820807</v>
      </c>
      <c r="N2508" s="251">
        <f t="shared" si="115"/>
        <v>0.27236825918384588</v>
      </c>
      <c r="O2508" s="250">
        <v>32101.93</v>
      </c>
      <c r="P2508" s="251">
        <f t="shared" si="116"/>
        <v>5.6242656016670702E-3</v>
      </c>
      <c r="Q2508" s="251" t="s">
        <v>805</v>
      </c>
      <c r="R2508" s="258"/>
      <c r="S2508" s="258" t="s">
        <v>806</v>
      </c>
      <c r="T2508" s="258" t="s">
        <v>807</v>
      </c>
      <c r="U2508" s="282" t="s">
        <v>814</v>
      </c>
      <c r="V2508" s="285">
        <v>109</v>
      </c>
      <c r="W2508" s="286" t="s">
        <v>815</v>
      </c>
      <c r="X2508" s="286" t="s">
        <v>816</v>
      </c>
      <c r="Y2508" s="257"/>
    </row>
    <row r="2509" spans="1:25" ht="12.75" customHeight="1" x14ac:dyDescent="0.2">
      <c r="A2509" s="229" t="s">
        <v>705</v>
      </c>
      <c r="B2509" s="247"/>
      <c r="C2509" s="280">
        <v>2496</v>
      </c>
      <c r="D2509" s="249" t="s">
        <v>5783</v>
      </c>
      <c r="E2509" s="249" t="s">
        <v>5784</v>
      </c>
      <c r="F2509" s="249" t="s">
        <v>931</v>
      </c>
      <c r="G2509" s="281" t="s">
        <v>813</v>
      </c>
      <c r="H2509" s="250">
        <v>15588.36</v>
      </c>
      <c r="I2509" s="250"/>
      <c r="J2509" s="250">
        <v>14932.771200000001</v>
      </c>
      <c r="K2509" s="250"/>
      <c r="L2509" s="250">
        <v>24122.52</v>
      </c>
      <c r="M2509" s="251">
        <f t="shared" si="114"/>
        <v>4.2056303549571572E-2</v>
      </c>
      <c r="N2509" s="251">
        <f t="shared" si="115"/>
        <v>0.61540813000603656</v>
      </c>
      <c r="O2509" s="250">
        <v>25129.270000000004</v>
      </c>
      <c r="P2509" s="251">
        <f t="shared" si="116"/>
        <v>4.1734860205318663E-2</v>
      </c>
      <c r="Q2509" s="251" t="s">
        <v>805</v>
      </c>
      <c r="R2509" s="258"/>
      <c r="S2509" s="258" t="s">
        <v>806</v>
      </c>
      <c r="T2509" s="258" t="s">
        <v>807</v>
      </c>
      <c r="U2509" s="282" t="s">
        <v>814</v>
      </c>
      <c r="V2509" s="285">
        <v>70</v>
      </c>
      <c r="W2509" s="286" t="s">
        <v>816</v>
      </c>
      <c r="X2509" s="286" t="s">
        <v>816</v>
      </c>
      <c r="Y2509" s="257"/>
    </row>
    <row r="2510" spans="1:25" ht="12.75" customHeight="1" x14ac:dyDescent="0.2">
      <c r="A2510" s="229" t="s">
        <v>705</v>
      </c>
      <c r="B2510" s="247"/>
      <c r="C2510" s="280">
        <v>2497</v>
      </c>
      <c r="D2510" s="249" t="s">
        <v>5785</v>
      </c>
      <c r="E2510" s="249" t="s">
        <v>5786</v>
      </c>
      <c r="F2510" s="249" t="s">
        <v>858</v>
      </c>
      <c r="G2510" s="281" t="s">
        <v>813</v>
      </c>
      <c r="H2510" s="250">
        <v>146343.11000000002</v>
      </c>
      <c r="I2510" s="250"/>
      <c r="J2510" s="250">
        <v>101541.62790000001</v>
      </c>
      <c r="K2510" s="250"/>
      <c r="L2510" s="250">
        <v>122064.68</v>
      </c>
      <c r="M2510" s="251">
        <f t="shared" ref="M2510:M2573" si="117">IF(H2510&gt;0,ABS((J2510-H2510)/H2510),"NA")</f>
        <v>0.3061400164312485</v>
      </c>
      <c r="N2510" s="251">
        <f t="shared" ref="N2510:N2573" si="118">IF(J2510&gt;0,ABS((L2510-J2510)/J2510),"NA")</f>
        <v>0.20211466493536476</v>
      </c>
      <c r="O2510" s="250">
        <v>124452.23</v>
      </c>
      <c r="P2510" s="251">
        <f t="shared" ref="P2510:P2573" si="119">IF(L2510&gt;0,ABS((O2510-L2510)/L2510),"NA")</f>
        <v>1.9559712113282918E-2</v>
      </c>
      <c r="Q2510" s="251" t="s">
        <v>805</v>
      </c>
      <c r="R2510" s="258"/>
      <c r="S2510" s="258" t="s">
        <v>806</v>
      </c>
      <c r="T2510" s="258" t="s">
        <v>807</v>
      </c>
      <c r="U2510" s="282" t="s">
        <v>814</v>
      </c>
      <c r="V2510" s="285">
        <v>514</v>
      </c>
      <c r="W2510" s="286" t="s">
        <v>824</v>
      </c>
      <c r="X2510" s="286" t="s">
        <v>824</v>
      </c>
      <c r="Y2510" s="257"/>
    </row>
    <row r="2511" spans="1:25" ht="12.75" customHeight="1" x14ac:dyDescent="0.2">
      <c r="A2511" s="229" t="s">
        <v>705</v>
      </c>
      <c r="B2511" s="247"/>
      <c r="C2511" s="280">
        <v>2498</v>
      </c>
      <c r="D2511" s="249" t="s">
        <v>5787</v>
      </c>
      <c r="E2511" s="249" t="s">
        <v>5788</v>
      </c>
      <c r="F2511" s="249" t="s">
        <v>877</v>
      </c>
      <c r="G2511" s="281" t="s">
        <v>813</v>
      </c>
      <c r="H2511" s="250">
        <v>39017.679999999993</v>
      </c>
      <c r="I2511" s="250"/>
      <c r="J2511" s="250">
        <v>49817.629200000003</v>
      </c>
      <c r="K2511" s="250"/>
      <c r="L2511" s="250">
        <v>63703.439999999995</v>
      </c>
      <c r="M2511" s="251">
        <f t="shared" si="117"/>
        <v>0.27679629337264572</v>
      </c>
      <c r="N2511" s="251">
        <f t="shared" si="118"/>
        <v>0.27873287073243525</v>
      </c>
      <c r="O2511" s="250">
        <v>66979.090000000011</v>
      </c>
      <c r="P2511" s="251">
        <f t="shared" si="119"/>
        <v>5.1420300065428436E-2</v>
      </c>
      <c r="Q2511" s="251" t="s">
        <v>805</v>
      </c>
      <c r="R2511" s="258"/>
      <c r="S2511" s="258" t="s">
        <v>806</v>
      </c>
      <c r="T2511" s="258" t="s">
        <v>807</v>
      </c>
      <c r="U2511" s="282" t="s">
        <v>823</v>
      </c>
      <c r="V2511" s="285">
        <v>819</v>
      </c>
      <c r="W2511" s="286" t="s">
        <v>816</v>
      </c>
      <c r="X2511" s="286" t="s">
        <v>824</v>
      </c>
      <c r="Y2511" s="257"/>
    </row>
    <row r="2512" spans="1:25" ht="12.75" customHeight="1" x14ac:dyDescent="0.2">
      <c r="A2512" s="229" t="s">
        <v>705</v>
      </c>
      <c r="B2512" s="247"/>
      <c r="C2512" s="280">
        <v>2499</v>
      </c>
      <c r="D2512" s="249" t="s">
        <v>5789</v>
      </c>
      <c r="E2512" s="249" t="s">
        <v>5790</v>
      </c>
      <c r="F2512" s="249" t="s">
        <v>819</v>
      </c>
      <c r="G2512" s="281" t="s">
        <v>813</v>
      </c>
      <c r="H2512" s="250">
        <v>141267.03</v>
      </c>
      <c r="I2512" s="250"/>
      <c r="J2512" s="250">
        <v>78133.008400000006</v>
      </c>
      <c r="K2512" s="250"/>
      <c r="L2512" s="250">
        <v>120903.18999999997</v>
      </c>
      <c r="M2512" s="251">
        <f t="shared" si="117"/>
        <v>0.44691264196606945</v>
      </c>
      <c r="N2512" s="251">
        <f t="shared" si="118"/>
        <v>0.54740221163684211</v>
      </c>
      <c r="O2512" s="250">
        <v>125366.31000000001</v>
      </c>
      <c r="P2512" s="251">
        <f t="shared" si="119"/>
        <v>3.6914824166343667E-2</v>
      </c>
      <c r="Q2512" s="251" t="s">
        <v>805</v>
      </c>
      <c r="R2512" s="258"/>
      <c r="S2512" s="258" t="s">
        <v>806</v>
      </c>
      <c r="T2512" s="258" t="s">
        <v>807</v>
      </c>
      <c r="U2512" s="282" t="s">
        <v>814</v>
      </c>
      <c r="V2512" s="285">
        <v>514</v>
      </c>
      <c r="W2512" s="286" t="s">
        <v>824</v>
      </c>
      <c r="X2512" s="286" t="s">
        <v>824</v>
      </c>
      <c r="Y2512" s="257"/>
    </row>
    <row r="2513" spans="1:25" ht="12.75" customHeight="1" x14ac:dyDescent="0.2">
      <c r="A2513" s="229" t="s">
        <v>705</v>
      </c>
      <c r="B2513" s="247"/>
      <c r="C2513" s="280">
        <v>2500</v>
      </c>
      <c r="D2513" s="249" t="s">
        <v>5791</v>
      </c>
      <c r="E2513" s="249" t="s">
        <v>5792</v>
      </c>
      <c r="F2513" s="249" t="s">
        <v>822</v>
      </c>
      <c r="G2513" s="281" t="s">
        <v>813</v>
      </c>
      <c r="H2513" s="250">
        <v>84485.950000000012</v>
      </c>
      <c r="I2513" s="250"/>
      <c r="J2513" s="250">
        <v>80932.832600000009</v>
      </c>
      <c r="K2513" s="250"/>
      <c r="L2513" s="250">
        <v>77485.38</v>
      </c>
      <c r="M2513" s="251">
        <f t="shared" si="117"/>
        <v>4.205571932374557E-2</v>
      </c>
      <c r="N2513" s="251">
        <f t="shared" si="118"/>
        <v>4.2596465355890727E-2</v>
      </c>
      <c r="O2513" s="250">
        <v>80889.64999999998</v>
      </c>
      <c r="P2513" s="251">
        <f t="shared" si="119"/>
        <v>4.3934352519145868E-2</v>
      </c>
      <c r="Q2513" s="251" t="s">
        <v>805</v>
      </c>
      <c r="R2513" s="258"/>
      <c r="S2513" s="258" t="s">
        <v>806</v>
      </c>
      <c r="T2513" s="258" t="s">
        <v>807</v>
      </c>
      <c r="U2513" s="282" t="s">
        <v>814</v>
      </c>
      <c r="V2513" s="285">
        <v>515</v>
      </c>
      <c r="W2513" s="286" t="s">
        <v>816</v>
      </c>
      <c r="X2513" s="286" t="s">
        <v>824</v>
      </c>
      <c r="Y2513" s="257"/>
    </row>
    <row r="2514" spans="1:25" ht="12.75" customHeight="1" x14ac:dyDescent="0.2">
      <c r="A2514" s="229" t="s">
        <v>705</v>
      </c>
      <c r="B2514" s="247"/>
      <c r="C2514" s="280">
        <v>2501</v>
      </c>
      <c r="D2514" s="249" t="s">
        <v>5793</v>
      </c>
      <c r="E2514" s="249" t="s">
        <v>5794</v>
      </c>
      <c r="F2514" s="249" t="s">
        <v>877</v>
      </c>
      <c r="G2514" s="281" t="s">
        <v>813</v>
      </c>
      <c r="H2514" s="250">
        <v>57545.08</v>
      </c>
      <c r="I2514" s="250"/>
      <c r="J2514" s="250">
        <v>55124.952999999994</v>
      </c>
      <c r="K2514" s="250"/>
      <c r="L2514" s="250">
        <v>57545.58</v>
      </c>
      <c r="M2514" s="251">
        <f t="shared" si="117"/>
        <v>4.2056193161952464E-2</v>
      </c>
      <c r="N2514" s="251">
        <f t="shared" si="118"/>
        <v>4.3911638346431026E-2</v>
      </c>
      <c r="O2514" s="250">
        <v>60282.42</v>
      </c>
      <c r="P2514" s="251">
        <f t="shared" si="119"/>
        <v>4.7559517168825068E-2</v>
      </c>
      <c r="Q2514" s="251" t="s">
        <v>805</v>
      </c>
      <c r="R2514" s="258"/>
      <c r="S2514" s="258" t="s">
        <v>806</v>
      </c>
      <c r="T2514" s="299" t="s">
        <v>809</v>
      </c>
      <c r="U2514" s="282" t="s">
        <v>814</v>
      </c>
      <c r="V2514" s="285">
        <v>180</v>
      </c>
      <c r="W2514" s="286" t="s">
        <v>815</v>
      </c>
      <c r="X2514" s="286" t="s">
        <v>816</v>
      </c>
      <c r="Y2514" s="257"/>
    </row>
    <row r="2515" spans="1:25" ht="12.75" customHeight="1" x14ac:dyDescent="0.2">
      <c r="A2515" s="229" t="s">
        <v>705</v>
      </c>
      <c r="B2515" s="247"/>
      <c r="C2515" s="280">
        <v>2502</v>
      </c>
      <c r="D2515" s="249" t="s">
        <v>5795</v>
      </c>
      <c r="E2515" s="249" t="s">
        <v>5796</v>
      </c>
      <c r="F2515" s="249" t="s">
        <v>931</v>
      </c>
      <c r="G2515" s="281" t="s">
        <v>813</v>
      </c>
      <c r="H2515" s="250">
        <v>47813.68</v>
      </c>
      <c r="I2515" s="250"/>
      <c r="J2515" s="250">
        <v>45802.832300000002</v>
      </c>
      <c r="K2515" s="250"/>
      <c r="L2515" s="250">
        <v>47814.12</v>
      </c>
      <c r="M2515" s="251">
        <f t="shared" si="117"/>
        <v>4.2055907430676713E-2</v>
      </c>
      <c r="N2515" s="251">
        <f t="shared" si="118"/>
        <v>4.3911863066162411E-2</v>
      </c>
      <c r="O2515" s="250">
        <v>50308.37</v>
      </c>
      <c r="P2515" s="251">
        <f t="shared" si="119"/>
        <v>5.2165552769767587E-2</v>
      </c>
      <c r="Q2515" s="251" t="s">
        <v>805</v>
      </c>
      <c r="R2515" s="258"/>
      <c r="S2515" s="258" t="s">
        <v>806</v>
      </c>
      <c r="T2515" s="299" t="s">
        <v>809</v>
      </c>
      <c r="U2515" s="282" t="s">
        <v>823</v>
      </c>
      <c r="V2515" s="285">
        <v>805</v>
      </c>
      <c r="W2515" s="286" t="s">
        <v>816</v>
      </c>
      <c r="X2515" s="286" t="s">
        <v>824</v>
      </c>
      <c r="Y2515" s="257"/>
    </row>
    <row r="2516" spans="1:25" ht="12.75" customHeight="1" x14ac:dyDescent="0.2">
      <c r="A2516" s="229" t="s">
        <v>705</v>
      </c>
      <c r="B2516" s="247"/>
      <c r="C2516" s="280">
        <v>2503</v>
      </c>
      <c r="D2516" s="249" t="s">
        <v>5797</v>
      </c>
      <c r="E2516" s="249" t="s">
        <v>5796</v>
      </c>
      <c r="F2516" s="249" t="s">
        <v>907</v>
      </c>
      <c r="G2516" s="281" t="s">
        <v>813</v>
      </c>
      <c r="H2516" s="250">
        <v>23370.29</v>
      </c>
      <c r="I2516" s="250"/>
      <c r="J2516" s="250">
        <v>22387.439300000002</v>
      </c>
      <c r="K2516" s="250"/>
      <c r="L2516" s="250">
        <v>23370.48</v>
      </c>
      <c r="M2516" s="251">
        <f t="shared" si="117"/>
        <v>4.2055562853520391E-2</v>
      </c>
      <c r="N2516" s="251">
        <f t="shared" si="118"/>
        <v>4.3910368078585817E-2</v>
      </c>
      <c r="O2516" s="250">
        <v>24541.570000000003</v>
      </c>
      <c r="P2516" s="251">
        <f t="shared" si="119"/>
        <v>5.010979663233292E-2</v>
      </c>
      <c r="Q2516" s="251" t="s">
        <v>805</v>
      </c>
      <c r="R2516" s="258"/>
      <c r="S2516" s="258" t="s">
        <v>806</v>
      </c>
      <c r="T2516" s="299" t="s">
        <v>809</v>
      </c>
      <c r="U2516" s="282" t="s">
        <v>823</v>
      </c>
      <c r="V2516" s="285">
        <v>824</v>
      </c>
      <c r="W2516" s="286" t="s">
        <v>815</v>
      </c>
      <c r="X2516" s="286" t="s">
        <v>816</v>
      </c>
      <c r="Y2516" s="257"/>
    </row>
    <row r="2517" spans="1:25" ht="12.75" customHeight="1" x14ac:dyDescent="0.2">
      <c r="A2517" s="229" t="s">
        <v>705</v>
      </c>
      <c r="B2517" s="247"/>
      <c r="C2517" s="287">
        <v>2504</v>
      </c>
      <c r="D2517" s="288" t="s">
        <v>5798</v>
      </c>
      <c r="E2517" s="288" t="s">
        <v>5799</v>
      </c>
      <c r="F2517" s="288" t="s">
        <v>1217</v>
      </c>
      <c r="G2517" s="289" t="s">
        <v>707</v>
      </c>
      <c r="H2517" s="290">
        <v>0</v>
      </c>
      <c r="I2517" s="290"/>
      <c r="J2517" s="290">
        <v>0</v>
      </c>
      <c r="K2517" s="290"/>
      <c r="L2517" s="290">
        <v>0</v>
      </c>
      <c r="M2517" s="291" t="str">
        <f t="shared" si="117"/>
        <v>NA</v>
      </c>
      <c r="N2517" s="291" t="str">
        <f t="shared" si="118"/>
        <v>NA</v>
      </c>
      <c r="O2517" s="290">
        <v>0</v>
      </c>
      <c r="P2517" s="291" t="str">
        <f t="shared" si="119"/>
        <v>NA</v>
      </c>
      <c r="Q2517" s="291" t="s">
        <v>707</v>
      </c>
      <c r="R2517" s="292" t="s">
        <v>831</v>
      </c>
      <c r="S2517" s="293" t="s">
        <v>832</v>
      </c>
      <c r="T2517" s="293" t="s">
        <v>832</v>
      </c>
      <c r="U2517" s="293" t="s">
        <v>832</v>
      </c>
      <c r="V2517" s="294" t="s">
        <v>809</v>
      </c>
      <c r="W2517" s="295" t="s">
        <v>809</v>
      </c>
      <c r="X2517" s="295" t="s">
        <v>809</v>
      </c>
      <c r="Y2517" s="257"/>
    </row>
    <row r="2518" spans="1:25" ht="12.75" customHeight="1" x14ac:dyDescent="0.2">
      <c r="A2518" s="229" t="s">
        <v>705</v>
      </c>
      <c r="B2518" s="247"/>
      <c r="C2518" s="280">
        <v>2505</v>
      </c>
      <c r="D2518" s="249" t="s">
        <v>5800</v>
      </c>
      <c r="E2518" s="249" t="s">
        <v>5801</v>
      </c>
      <c r="F2518" s="249" t="s">
        <v>931</v>
      </c>
      <c r="G2518" s="281" t="s">
        <v>813</v>
      </c>
      <c r="H2518" s="250">
        <v>69173.350000000006</v>
      </c>
      <c r="I2518" s="250"/>
      <c r="J2518" s="250">
        <v>66264.172300000006</v>
      </c>
      <c r="K2518" s="250"/>
      <c r="L2518" s="250">
        <v>78809.09</v>
      </c>
      <c r="M2518" s="251">
        <f t="shared" si="117"/>
        <v>4.2056336725053795E-2</v>
      </c>
      <c r="N2518" s="251">
        <f t="shared" si="118"/>
        <v>0.18931674937709875</v>
      </c>
      <c r="O2518" s="250">
        <v>82665.320000000007</v>
      </c>
      <c r="P2518" s="251">
        <f t="shared" si="119"/>
        <v>4.8931284449547773E-2</v>
      </c>
      <c r="Q2518" s="251" t="s">
        <v>805</v>
      </c>
      <c r="R2518" s="258"/>
      <c r="S2518" s="258" t="s">
        <v>806</v>
      </c>
      <c r="T2518" s="258" t="s">
        <v>807</v>
      </c>
      <c r="U2518" s="282" t="s">
        <v>823</v>
      </c>
      <c r="V2518" s="285">
        <v>824</v>
      </c>
      <c r="W2518" s="286" t="s">
        <v>815</v>
      </c>
      <c r="X2518" s="286" t="s">
        <v>816</v>
      </c>
      <c r="Y2518" s="257"/>
    </row>
    <row r="2519" spans="1:25" ht="12.75" customHeight="1" x14ac:dyDescent="0.2">
      <c r="A2519" s="229" t="s">
        <v>705</v>
      </c>
      <c r="B2519" s="247"/>
      <c r="C2519" s="287">
        <v>2506</v>
      </c>
      <c r="D2519" s="288" t="s">
        <v>5802</v>
      </c>
      <c r="E2519" s="288" t="s">
        <v>5803</v>
      </c>
      <c r="F2519" s="288" t="s">
        <v>920</v>
      </c>
      <c r="G2519" s="289" t="s">
        <v>707</v>
      </c>
      <c r="H2519" s="290">
        <v>0</v>
      </c>
      <c r="I2519" s="290"/>
      <c r="J2519" s="290">
        <v>0</v>
      </c>
      <c r="K2519" s="290"/>
      <c r="L2519" s="290">
        <v>0</v>
      </c>
      <c r="M2519" s="291" t="str">
        <f t="shared" si="117"/>
        <v>NA</v>
      </c>
      <c r="N2519" s="291" t="str">
        <f t="shared" si="118"/>
        <v>NA</v>
      </c>
      <c r="O2519" s="290">
        <v>0</v>
      </c>
      <c r="P2519" s="291" t="str">
        <f t="shared" si="119"/>
        <v>NA</v>
      </c>
      <c r="Q2519" s="291" t="s">
        <v>707</v>
      </c>
      <c r="R2519" s="292" t="s">
        <v>831</v>
      </c>
      <c r="S2519" s="293" t="s">
        <v>832</v>
      </c>
      <c r="T2519" s="293" t="s">
        <v>832</v>
      </c>
      <c r="U2519" s="293" t="s">
        <v>832</v>
      </c>
      <c r="V2519" s="294" t="s">
        <v>809</v>
      </c>
      <c r="W2519" s="295" t="s">
        <v>809</v>
      </c>
      <c r="X2519" s="295" t="s">
        <v>809</v>
      </c>
      <c r="Y2519" s="257"/>
    </row>
    <row r="2520" spans="1:25" ht="12.75" customHeight="1" x14ac:dyDescent="0.2">
      <c r="A2520" s="229" t="s">
        <v>705</v>
      </c>
      <c r="B2520" s="247"/>
      <c r="C2520" s="280">
        <v>2507</v>
      </c>
      <c r="D2520" s="249" t="s">
        <v>5804</v>
      </c>
      <c r="E2520" s="249" t="s">
        <v>5805</v>
      </c>
      <c r="F2520" s="249" t="s">
        <v>883</v>
      </c>
      <c r="G2520" s="297" t="s">
        <v>707</v>
      </c>
      <c r="H2520" s="250">
        <v>0</v>
      </c>
      <c r="I2520" s="250"/>
      <c r="J2520" s="250">
        <v>0</v>
      </c>
      <c r="K2520" s="250"/>
      <c r="L2520" s="250">
        <v>0</v>
      </c>
      <c r="M2520" s="251" t="str">
        <f t="shared" si="117"/>
        <v>NA</v>
      </c>
      <c r="N2520" s="251" t="str">
        <f t="shared" si="118"/>
        <v>NA</v>
      </c>
      <c r="O2520" s="250">
        <v>0</v>
      </c>
      <c r="P2520" s="251" t="str">
        <f t="shared" si="119"/>
        <v>NA</v>
      </c>
      <c r="Q2520" s="298" t="s">
        <v>848</v>
      </c>
      <c r="R2520" s="299" t="s">
        <v>849</v>
      </c>
      <c r="S2520" s="299" t="s">
        <v>832</v>
      </c>
      <c r="T2520" s="299" t="s">
        <v>832</v>
      </c>
      <c r="U2520" s="299" t="s">
        <v>832</v>
      </c>
      <c r="V2520" s="299" t="s">
        <v>832</v>
      </c>
      <c r="W2520" s="299" t="s">
        <v>832</v>
      </c>
      <c r="X2520" s="299" t="s">
        <v>832</v>
      </c>
      <c r="Y2520" s="257"/>
    </row>
    <row r="2521" spans="1:25" ht="12.75" customHeight="1" x14ac:dyDescent="0.2">
      <c r="A2521" s="229" t="s">
        <v>705</v>
      </c>
      <c r="B2521" s="247"/>
      <c r="C2521" s="280">
        <v>2508</v>
      </c>
      <c r="D2521" s="249" t="s">
        <v>5806</v>
      </c>
      <c r="E2521" s="249" t="s">
        <v>5807</v>
      </c>
      <c r="F2521" s="249" t="s">
        <v>855</v>
      </c>
      <c r="G2521" s="297" t="s">
        <v>707</v>
      </c>
      <c r="H2521" s="250">
        <v>0</v>
      </c>
      <c r="I2521" s="250"/>
      <c r="J2521" s="250">
        <v>0</v>
      </c>
      <c r="K2521" s="250"/>
      <c r="L2521" s="250">
        <v>0</v>
      </c>
      <c r="M2521" s="251" t="str">
        <f t="shared" si="117"/>
        <v>NA</v>
      </c>
      <c r="N2521" s="251" t="str">
        <f t="shared" si="118"/>
        <v>NA</v>
      </c>
      <c r="O2521" s="250">
        <v>0</v>
      </c>
      <c r="P2521" s="251" t="str">
        <f t="shared" si="119"/>
        <v>NA</v>
      </c>
      <c r="Q2521" s="298" t="s">
        <v>848</v>
      </c>
      <c r="R2521" s="299" t="s">
        <v>849</v>
      </c>
      <c r="S2521" s="299" t="s">
        <v>832</v>
      </c>
      <c r="T2521" s="299" t="s">
        <v>832</v>
      </c>
      <c r="U2521" s="299" t="s">
        <v>832</v>
      </c>
      <c r="V2521" s="299" t="s">
        <v>832</v>
      </c>
      <c r="W2521" s="299" t="s">
        <v>832</v>
      </c>
      <c r="X2521" s="299" t="s">
        <v>832</v>
      </c>
      <c r="Y2521" s="257"/>
    </row>
    <row r="2522" spans="1:25" ht="12.75" customHeight="1" x14ac:dyDescent="0.2">
      <c r="A2522" s="229" t="s">
        <v>705</v>
      </c>
      <c r="B2522" s="247"/>
      <c r="C2522" s="280">
        <v>2509</v>
      </c>
      <c r="D2522" s="296" t="s">
        <v>5808</v>
      </c>
      <c r="E2522" s="296" t="s">
        <v>5809</v>
      </c>
      <c r="F2522" s="296" t="s">
        <v>920</v>
      </c>
      <c r="G2522" s="297" t="s">
        <v>707</v>
      </c>
      <c r="H2522" s="250">
        <v>0</v>
      </c>
      <c r="I2522" s="250"/>
      <c r="J2522" s="250">
        <v>0</v>
      </c>
      <c r="K2522" s="250"/>
      <c r="L2522" s="250">
        <v>0</v>
      </c>
      <c r="M2522" s="251" t="str">
        <f t="shared" si="117"/>
        <v>NA</v>
      </c>
      <c r="N2522" s="251" t="str">
        <f t="shared" si="118"/>
        <v>NA</v>
      </c>
      <c r="O2522" s="250">
        <v>0</v>
      </c>
      <c r="P2522" s="251" t="str">
        <f t="shared" si="119"/>
        <v>NA</v>
      </c>
      <c r="Q2522" s="298" t="s">
        <v>848</v>
      </c>
      <c r="R2522" s="299" t="s">
        <v>849</v>
      </c>
      <c r="S2522" s="299" t="s">
        <v>809</v>
      </c>
      <c r="T2522" s="299" t="s">
        <v>809</v>
      </c>
      <c r="U2522" s="299" t="s">
        <v>832</v>
      </c>
      <c r="V2522" s="283" t="s">
        <v>809</v>
      </c>
      <c r="W2522" s="284" t="s">
        <v>809</v>
      </c>
      <c r="X2522" s="284" t="s">
        <v>809</v>
      </c>
      <c r="Y2522" s="257"/>
    </row>
    <row r="2523" spans="1:25" ht="12.75" customHeight="1" x14ac:dyDescent="0.2">
      <c r="A2523" s="229" t="s">
        <v>705</v>
      </c>
      <c r="B2523" s="247"/>
      <c r="C2523" s="280">
        <v>2510</v>
      </c>
      <c r="D2523" s="249" t="s">
        <v>5810</v>
      </c>
      <c r="E2523" s="249" t="s">
        <v>5811</v>
      </c>
      <c r="F2523" s="249" t="s">
        <v>1009</v>
      </c>
      <c r="G2523" s="297" t="s">
        <v>707</v>
      </c>
      <c r="H2523" s="250">
        <v>0</v>
      </c>
      <c r="I2523" s="250"/>
      <c r="J2523" s="250">
        <v>0</v>
      </c>
      <c r="K2523" s="250"/>
      <c r="L2523" s="250">
        <v>0</v>
      </c>
      <c r="M2523" s="251" t="str">
        <f t="shared" si="117"/>
        <v>NA</v>
      </c>
      <c r="N2523" s="251" t="str">
        <f t="shared" si="118"/>
        <v>NA</v>
      </c>
      <c r="O2523" s="250">
        <v>0</v>
      </c>
      <c r="P2523" s="251" t="str">
        <f t="shared" si="119"/>
        <v>NA</v>
      </c>
      <c r="Q2523" s="298" t="s">
        <v>848</v>
      </c>
      <c r="R2523" s="299" t="s">
        <v>849</v>
      </c>
      <c r="S2523" s="258" t="s">
        <v>806</v>
      </c>
      <c r="T2523" s="299" t="s">
        <v>809</v>
      </c>
      <c r="U2523" s="299" t="s">
        <v>832</v>
      </c>
      <c r="V2523" s="285">
        <v>1060</v>
      </c>
      <c r="W2523" s="286" t="s">
        <v>874</v>
      </c>
      <c r="X2523" s="286" t="s">
        <v>816</v>
      </c>
      <c r="Y2523" s="257"/>
    </row>
    <row r="2524" spans="1:25" ht="12.75" customHeight="1" x14ac:dyDescent="0.2">
      <c r="A2524" s="229" t="s">
        <v>705</v>
      </c>
      <c r="B2524" s="247"/>
      <c r="C2524" s="280">
        <v>2511</v>
      </c>
      <c r="D2524" s="249" t="s">
        <v>5812</v>
      </c>
      <c r="E2524" s="249" t="s">
        <v>5813</v>
      </c>
      <c r="F2524" s="249" t="s">
        <v>866</v>
      </c>
      <c r="G2524" s="281" t="s">
        <v>813</v>
      </c>
      <c r="H2524" s="250">
        <v>21049.38</v>
      </c>
      <c r="I2524" s="250"/>
      <c r="J2524" s="250">
        <v>19500.978999999999</v>
      </c>
      <c r="K2524" s="250"/>
      <c r="L2524" s="250">
        <v>33321.240000000005</v>
      </c>
      <c r="M2524" s="251">
        <f t="shared" si="117"/>
        <v>7.3560408905155472E-2</v>
      </c>
      <c r="N2524" s="251">
        <f t="shared" si="118"/>
        <v>0.70869575317218725</v>
      </c>
      <c r="O2524" s="250">
        <v>34808.660000000003</v>
      </c>
      <c r="P2524" s="251">
        <f t="shared" si="119"/>
        <v>4.4638794954809546E-2</v>
      </c>
      <c r="Q2524" s="251" t="s">
        <v>805</v>
      </c>
      <c r="R2524" s="258"/>
      <c r="S2524" s="258" t="s">
        <v>806</v>
      </c>
      <c r="T2524" s="258" t="s">
        <v>807</v>
      </c>
      <c r="U2524" s="282" t="s">
        <v>823</v>
      </c>
      <c r="V2524" s="285">
        <v>826</v>
      </c>
      <c r="W2524" s="286" t="s">
        <v>824</v>
      </c>
      <c r="X2524" s="286" t="s">
        <v>824</v>
      </c>
      <c r="Y2524" s="257"/>
    </row>
    <row r="2525" spans="1:25" ht="12.75" customHeight="1" x14ac:dyDescent="0.2">
      <c r="A2525" s="229" t="s">
        <v>705</v>
      </c>
      <c r="B2525" s="247"/>
      <c r="C2525" s="280">
        <v>2512</v>
      </c>
      <c r="D2525" s="249" t="s">
        <v>5814</v>
      </c>
      <c r="E2525" s="249" t="s">
        <v>5815</v>
      </c>
      <c r="F2525" s="249" t="s">
        <v>812</v>
      </c>
      <c r="G2525" s="281" t="s">
        <v>813</v>
      </c>
      <c r="H2525" s="250">
        <v>18774.260000000002</v>
      </c>
      <c r="I2525" s="250"/>
      <c r="J2525" s="250">
        <v>17984.698199999999</v>
      </c>
      <c r="K2525" s="250"/>
      <c r="L2525" s="250">
        <v>18774.48</v>
      </c>
      <c r="M2525" s="251">
        <f t="shared" si="117"/>
        <v>4.2055548394450859E-2</v>
      </c>
      <c r="N2525" s="251">
        <f t="shared" si="118"/>
        <v>4.3914098041411713E-2</v>
      </c>
      <c r="O2525" s="250">
        <v>19678.940000000002</v>
      </c>
      <c r="P2525" s="251">
        <f t="shared" si="119"/>
        <v>4.8174969426583468E-2</v>
      </c>
      <c r="Q2525" s="251" t="s">
        <v>805</v>
      </c>
      <c r="R2525" s="258"/>
      <c r="S2525" s="258" t="s">
        <v>904</v>
      </c>
      <c r="T2525" s="258" t="s">
        <v>807</v>
      </c>
      <c r="U2525" s="282" t="s">
        <v>814</v>
      </c>
      <c r="V2525" s="285">
        <v>106</v>
      </c>
      <c r="W2525" s="286" t="s">
        <v>824</v>
      </c>
      <c r="X2525" s="286" t="s">
        <v>824</v>
      </c>
      <c r="Y2525" s="257"/>
    </row>
    <row r="2526" spans="1:25" ht="12.75" customHeight="1" x14ac:dyDescent="0.2">
      <c r="A2526" s="229" t="s">
        <v>705</v>
      </c>
      <c r="B2526" s="247"/>
      <c r="C2526" s="280">
        <v>2513</v>
      </c>
      <c r="D2526" s="249" t="s">
        <v>5816</v>
      </c>
      <c r="E2526" s="249" t="s">
        <v>5817</v>
      </c>
      <c r="F2526" s="249" t="s">
        <v>886</v>
      </c>
      <c r="G2526" s="281" t="s">
        <v>813</v>
      </c>
      <c r="H2526" s="250">
        <v>28707.489999999998</v>
      </c>
      <c r="I2526" s="250"/>
      <c r="J2526" s="250">
        <v>27500.1659</v>
      </c>
      <c r="K2526" s="250"/>
      <c r="L2526" s="250">
        <v>30965.98</v>
      </c>
      <c r="M2526" s="251">
        <f t="shared" si="117"/>
        <v>4.2056066204325004E-2</v>
      </c>
      <c r="N2526" s="251">
        <f t="shared" si="118"/>
        <v>0.12602884333872327</v>
      </c>
      <c r="O2526" s="250">
        <v>32193.420000000002</v>
      </c>
      <c r="P2526" s="251">
        <f t="shared" si="119"/>
        <v>3.9638338589639416E-2</v>
      </c>
      <c r="Q2526" s="251" t="s">
        <v>805</v>
      </c>
      <c r="R2526" s="258"/>
      <c r="S2526" s="258" t="s">
        <v>806</v>
      </c>
      <c r="T2526" s="258" t="s">
        <v>807</v>
      </c>
      <c r="U2526" s="282" t="s">
        <v>823</v>
      </c>
      <c r="V2526" s="285">
        <v>824</v>
      </c>
      <c r="W2526" s="286" t="s">
        <v>824</v>
      </c>
      <c r="X2526" s="286" t="s">
        <v>824</v>
      </c>
      <c r="Y2526" s="257"/>
    </row>
    <row r="2527" spans="1:25" ht="12.75" customHeight="1" x14ac:dyDescent="0.2">
      <c r="A2527" s="229" t="s">
        <v>705</v>
      </c>
      <c r="B2527" s="247"/>
      <c r="C2527" s="280">
        <v>2514</v>
      </c>
      <c r="D2527" s="249" t="s">
        <v>5818</v>
      </c>
      <c r="E2527" s="249" t="s">
        <v>5819</v>
      </c>
      <c r="F2527" s="249" t="s">
        <v>886</v>
      </c>
      <c r="G2527" s="281" t="s">
        <v>813</v>
      </c>
      <c r="H2527" s="250">
        <v>40228.979999999996</v>
      </c>
      <c r="I2527" s="250"/>
      <c r="J2527" s="250">
        <v>38537.109499999999</v>
      </c>
      <c r="K2527" s="250"/>
      <c r="L2527" s="250">
        <v>43394.61</v>
      </c>
      <c r="M2527" s="251">
        <f t="shared" si="117"/>
        <v>4.2056012854414841E-2</v>
      </c>
      <c r="N2527" s="251">
        <f t="shared" si="118"/>
        <v>0.12604734924398006</v>
      </c>
      <c r="O2527" s="250">
        <v>45114.68</v>
      </c>
      <c r="P2527" s="251">
        <f t="shared" si="119"/>
        <v>3.963787207673948E-2</v>
      </c>
      <c r="Q2527" s="251" t="s">
        <v>805</v>
      </c>
      <c r="R2527" s="258"/>
      <c r="S2527" s="258" t="s">
        <v>806</v>
      </c>
      <c r="T2527" s="258" t="s">
        <v>807</v>
      </c>
      <c r="U2527" s="282" t="s">
        <v>814</v>
      </c>
      <c r="V2527" s="285">
        <v>136</v>
      </c>
      <c r="W2527" s="286" t="s">
        <v>816</v>
      </c>
      <c r="X2527" s="286" t="s">
        <v>816</v>
      </c>
      <c r="Y2527" s="257"/>
    </row>
    <row r="2528" spans="1:25" ht="12.75" customHeight="1" x14ac:dyDescent="0.2">
      <c r="B2528" s="247"/>
      <c r="C2528" s="280">
        <v>2515</v>
      </c>
      <c r="D2528" s="249" t="s">
        <v>5820</v>
      </c>
      <c r="E2528" s="249" t="s">
        <v>5821</v>
      </c>
      <c r="F2528" s="249" t="s">
        <v>1165</v>
      </c>
      <c r="G2528" s="281" t="s">
        <v>804</v>
      </c>
      <c r="H2528" s="250">
        <v>9861.5400000000009</v>
      </c>
      <c r="I2528" s="250"/>
      <c r="J2528" s="250">
        <v>8874.4688999999998</v>
      </c>
      <c r="K2528" s="250"/>
      <c r="L2528" s="250">
        <v>9350.2800000000007</v>
      </c>
      <c r="M2528" s="251">
        <f t="shared" si="117"/>
        <v>0.10009299764539828</v>
      </c>
      <c r="N2528" s="251">
        <f t="shared" si="118"/>
        <v>5.3615726795774879E-2</v>
      </c>
      <c r="O2528" s="250">
        <v>9911.7099999999991</v>
      </c>
      <c r="P2528" s="251">
        <f t="shared" si="119"/>
        <v>6.0044191189996279E-2</v>
      </c>
      <c r="Q2528" s="251" t="s">
        <v>805</v>
      </c>
      <c r="R2528" s="258"/>
      <c r="S2528" s="258" t="s">
        <v>806</v>
      </c>
      <c r="T2528" s="258" t="s">
        <v>807</v>
      </c>
      <c r="U2528" s="282" t="s">
        <v>808</v>
      </c>
      <c r="V2528" s="283" t="s">
        <v>809</v>
      </c>
      <c r="W2528" s="284" t="s">
        <v>809</v>
      </c>
      <c r="X2528" s="284" t="s">
        <v>809</v>
      </c>
      <c r="Y2528" s="257"/>
    </row>
    <row r="2529" spans="1:25" ht="12.75" customHeight="1" x14ac:dyDescent="0.2">
      <c r="A2529" s="229" t="s">
        <v>705</v>
      </c>
      <c r="B2529" s="247"/>
      <c r="C2529" s="280">
        <v>2516</v>
      </c>
      <c r="D2529" s="249" t="s">
        <v>5822</v>
      </c>
      <c r="E2529" s="249" t="s">
        <v>5823</v>
      </c>
      <c r="F2529" s="249" t="s">
        <v>858</v>
      </c>
      <c r="G2529" s="281" t="s">
        <v>813</v>
      </c>
      <c r="H2529" s="250">
        <v>113662.42000000001</v>
      </c>
      <c r="I2529" s="250"/>
      <c r="J2529" s="250">
        <v>93074.199800000017</v>
      </c>
      <c r="K2529" s="250"/>
      <c r="L2529" s="250">
        <v>43479.539999999994</v>
      </c>
      <c r="M2529" s="251">
        <f t="shared" si="117"/>
        <v>0.18113480427391915</v>
      </c>
      <c r="N2529" s="251">
        <f t="shared" si="118"/>
        <v>0.53285077826691141</v>
      </c>
      <c r="O2529" s="250">
        <v>46835.450000000004</v>
      </c>
      <c r="P2529" s="251">
        <f t="shared" si="119"/>
        <v>7.7183659256744919E-2</v>
      </c>
      <c r="Q2529" s="251" t="s">
        <v>805</v>
      </c>
      <c r="R2529" s="258"/>
      <c r="S2529" s="258" t="s">
        <v>806</v>
      </c>
      <c r="T2529" s="258" t="s">
        <v>807</v>
      </c>
      <c r="U2529" s="282" t="s">
        <v>814</v>
      </c>
      <c r="V2529" s="285">
        <v>308</v>
      </c>
      <c r="W2529" s="286" t="s">
        <v>824</v>
      </c>
      <c r="X2529" s="286" t="s">
        <v>824</v>
      </c>
      <c r="Y2529" s="257"/>
    </row>
    <row r="2530" spans="1:25" ht="12.75" customHeight="1" x14ac:dyDescent="0.2">
      <c r="A2530" s="229" t="s">
        <v>705</v>
      </c>
      <c r="B2530" s="247"/>
      <c r="C2530" s="309">
        <v>2517</v>
      </c>
      <c r="D2530" s="310" t="s">
        <v>5824</v>
      </c>
      <c r="E2530" s="310" t="s">
        <v>5825</v>
      </c>
      <c r="F2530" s="310" t="s">
        <v>1302</v>
      </c>
      <c r="G2530" s="340" t="s">
        <v>707</v>
      </c>
      <c r="H2530" s="312">
        <v>72607.510000000009</v>
      </c>
      <c r="I2530" s="312"/>
      <c r="J2530" s="312">
        <v>0</v>
      </c>
      <c r="K2530" s="312"/>
      <c r="L2530" s="312">
        <v>0</v>
      </c>
      <c r="M2530" s="313">
        <f t="shared" si="117"/>
        <v>1</v>
      </c>
      <c r="N2530" s="313" t="str">
        <f t="shared" si="118"/>
        <v>NA</v>
      </c>
      <c r="O2530" s="312">
        <v>0</v>
      </c>
      <c r="P2530" s="313" t="str">
        <f t="shared" si="119"/>
        <v>NA</v>
      </c>
      <c r="Q2530" s="313" t="s">
        <v>805</v>
      </c>
      <c r="R2530" s="314" t="s">
        <v>954</v>
      </c>
      <c r="S2530" s="314" t="s">
        <v>955</v>
      </c>
      <c r="T2530" s="338" t="s">
        <v>809</v>
      </c>
      <c r="U2530" s="338" t="s">
        <v>832</v>
      </c>
      <c r="V2530" s="342" t="s">
        <v>809</v>
      </c>
      <c r="W2530" s="343" t="s">
        <v>809</v>
      </c>
      <c r="X2530" s="343" t="s">
        <v>809</v>
      </c>
      <c r="Y2530" s="257"/>
    </row>
    <row r="2531" spans="1:25" ht="12.75" customHeight="1" x14ac:dyDescent="0.2">
      <c r="A2531" s="229" t="s">
        <v>705</v>
      </c>
      <c r="B2531" s="247"/>
      <c r="C2531" s="280">
        <v>2518</v>
      </c>
      <c r="D2531" s="249" t="s">
        <v>5826</v>
      </c>
      <c r="E2531" s="249" t="s">
        <v>5827</v>
      </c>
      <c r="F2531" s="249" t="s">
        <v>1198</v>
      </c>
      <c r="G2531" s="297" t="s">
        <v>707</v>
      </c>
      <c r="H2531" s="250">
        <v>0</v>
      </c>
      <c r="I2531" s="250"/>
      <c r="J2531" s="250">
        <v>0</v>
      </c>
      <c r="K2531" s="250"/>
      <c r="L2531" s="250">
        <v>0</v>
      </c>
      <c r="M2531" s="251" t="str">
        <f t="shared" si="117"/>
        <v>NA</v>
      </c>
      <c r="N2531" s="251" t="str">
        <f t="shared" si="118"/>
        <v>NA</v>
      </c>
      <c r="O2531" s="250">
        <v>0</v>
      </c>
      <c r="P2531" s="251" t="str">
        <f t="shared" si="119"/>
        <v>NA</v>
      </c>
      <c r="Q2531" s="298" t="s">
        <v>848</v>
      </c>
      <c r="R2531" s="299" t="s">
        <v>849</v>
      </c>
      <c r="S2531" s="258" t="s">
        <v>1698</v>
      </c>
      <c r="T2531" s="299" t="s">
        <v>809</v>
      </c>
      <c r="U2531" s="299" t="s">
        <v>832</v>
      </c>
      <c r="V2531" s="299" t="s">
        <v>832</v>
      </c>
      <c r="W2531" s="299" t="s">
        <v>832</v>
      </c>
      <c r="X2531" s="299" t="s">
        <v>832</v>
      </c>
      <c r="Y2531" s="257"/>
    </row>
    <row r="2532" spans="1:25" ht="12.75" customHeight="1" x14ac:dyDescent="0.2">
      <c r="A2532" s="229" t="s">
        <v>705</v>
      </c>
      <c r="B2532" s="247"/>
      <c r="C2532" s="280">
        <v>2519</v>
      </c>
      <c r="D2532" s="249" t="s">
        <v>5828</v>
      </c>
      <c r="E2532" s="249" t="s">
        <v>5829</v>
      </c>
      <c r="F2532" s="249" t="s">
        <v>886</v>
      </c>
      <c r="G2532" s="281"/>
      <c r="H2532" s="250">
        <v>1174349.43</v>
      </c>
      <c r="I2532" s="250"/>
      <c r="J2532" s="250">
        <v>2614463.0599000002</v>
      </c>
      <c r="K2532" s="250"/>
      <c r="L2532" s="250">
        <v>2666450.2999999993</v>
      </c>
      <c r="M2532" s="251">
        <f t="shared" si="117"/>
        <v>1.2263075990082444</v>
      </c>
      <c r="N2532" s="251">
        <f t="shared" si="118"/>
        <v>1.9884480640544055E-2</v>
      </c>
      <c r="O2532" s="250">
        <v>2915996.83</v>
      </c>
      <c r="P2532" s="251">
        <f t="shared" si="119"/>
        <v>9.3587542209206301E-2</v>
      </c>
      <c r="Q2532" s="251" t="s">
        <v>805</v>
      </c>
      <c r="R2532" s="258"/>
      <c r="S2532" s="258" t="s">
        <v>908</v>
      </c>
      <c r="T2532" s="258" t="s">
        <v>908</v>
      </c>
      <c r="U2532" s="282" t="s">
        <v>956</v>
      </c>
      <c r="V2532" s="285">
        <v>8706</v>
      </c>
      <c r="W2532" s="286" t="s">
        <v>874</v>
      </c>
      <c r="X2532" s="286" t="s">
        <v>815</v>
      </c>
      <c r="Y2532" s="257"/>
    </row>
    <row r="2533" spans="1:25" ht="12.75" customHeight="1" x14ac:dyDescent="0.2">
      <c r="A2533" s="229" t="s">
        <v>705</v>
      </c>
      <c r="B2533" s="247"/>
      <c r="C2533" s="280">
        <v>2520</v>
      </c>
      <c r="D2533" s="249" t="s">
        <v>5830</v>
      </c>
      <c r="E2533" s="249" t="s">
        <v>5827</v>
      </c>
      <c r="F2533" s="249" t="s">
        <v>803</v>
      </c>
      <c r="G2533" s="281" t="s">
        <v>804</v>
      </c>
      <c r="H2533" s="250">
        <v>376247.86</v>
      </c>
      <c r="I2533" s="250"/>
      <c r="J2533" s="250">
        <v>360424.33880000003</v>
      </c>
      <c r="K2533" s="250"/>
      <c r="L2533" s="250">
        <v>376252.70999999996</v>
      </c>
      <c r="M2533" s="251">
        <f t="shared" si="117"/>
        <v>4.2056109501858591E-2</v>
      </c>
      <c r="N2533" s="251">
        <f t="shared" si="118"/>
        <v>4.3915933237747083E-2</v>
      </c>
      <c r="O2533" s="250">
        <v>417059.63000000006</v>
      </c>
      <c r="P2533" s="251">
        <f t="shared" si="119"/>
        <v>0.10845614906002964</v>
      </c>
      <c r="Q2533" s="251" t="s">
        <v>805</v>
      </c>
      <c r="R2533" s="258"/>
      <c r="S2533" s="258" t="s">
        <v>925</v>
      </c>
      <c r="T2533" s="299" t="s">
        <v>809</v>
      </c>
      <c r="U2533" s="282" t="s">
        <v>1103</v>
      </c>
      <c r="V2533" s="285">
        <v>824</v>
      </c>
      <c r="W2533" s="286" t="s">
        <v>816</v>
      </c>
      <c r="X2533" s="286" t="s">
        <v>824</v>
      </c>
      <c r="Y2533" s="257"/>
    </row>
    <row r="2534" spans="1:25" ht="12.75" customHeight="1" x14ac:dyDescent="0.2">
      <c r="A2534" s="229" t="s">
        <v>705</v>
      </c>
      <c r="B2534" s="247"/>
      <c r="C2534" s="300">
        <v>2521</v>
      </c>
      <c r="D2534" s="301" t="s">
        <v>5831</v>
      </c>
      <c r="E2534" s="301" t="s">
        <v>5827</v>
      </c>
      <c r="F2534" s="301" t="s">
        <v>877</v>
      </c>
      <c r="G2534" s="302" t="s">
        <v>707</v>
      </c>
      <c r="H2534" s="303">
        <v>0</v>
      </c>
      <c r="I2534" s="303"/>
      <c r="J2534" s="303">
        <v>0</v>
      </c>
      <c r="K2534" s="303"/>
      <c r="L2534" s="303">
        <v>0</v>
      </c>
      <c r="M2534" s="304" t="str">
        <f t="shared" si="117"/>
        <v>NA</v>
      </c>
      <c r="N2534" s="304" t="str">
        <f t="shared" si="118"/>
        <v>NA</v>
      </c>
      <c r="O2534" s="303">
        <v>0</v>
      </c>
      <c r="P2534" s="304" t="str">
        <f t="shared" si="119"/>
        <v>NA</v>
      </c>
      <c r="Q2534" s="304" t="s">
        <v>707</v>
      </c>
      <c r="R2534" s="305" t="s">
        <v>887</v>
      </c>
      <c r="S2534" s="306" t="s">
        <v>832</v>
      </c>
      <c r="T2534" s="306" t="s">
        <v>832</v>
      </c>
      <c r="U2534" s="306" t="s">
        <v>832</v>
      </c>
      <c r="V2534" s="307" t="s">
        <v>809</v>
      </c>
      <c r="W2534" s="308" t="s">
        <v>809</v>
      </c>
      <c r="X2534" s="308" t="s">
        <v>809</v>
      </c>
      <c r="Y2534" s="257"/>
    </row>
    <row r="2535" spans="1:25" ht="12.75" customHeight="1" x14ac:dyDescent="0.2">
      <c r="A2535" s="229" t="s">
        <v>705</v>
      </c>
      <c r="B2535" s="247"/>
      <c r="C2535" s="280">
        <v>2522</v>
      </c>
      <c r="D2535" s="249" t="s">
        <v>5832</v>
      </c>
      <c r="E2535" s="249" t="s">
        <v>5833</v>
      </c>
      <c r="F2535" s="249" t="s">
        <v>1071</v>
      </c>
      <c r="G2535" s="281" t="s">
        <v>804</v>
      </c>
      <c r="H2535" s="250">
        <v>100844.53</v>
      </c>
      <c r="I2535" s="250"/>
      <c r="J2535" s="250">
        <v>96603.407600000006</v>
      </c>
      <c r="K2535" s="250"/>
      <c r="L2535" s="250">
        <v>101280.43</v>
      </c>
      <c r="M2535" s="251">
        <f t="shared" si="117"/>
        <v>4.2056048057341262E-2</v>
      </c>
      <c r="N2535" s="251">
        <f t="shared" si="118"/>
        <v>4.8414673107245412E-2</v>
      </c>
      <c r="O2535" s="250">
        <v>108705.85</v>
      </c>
      <c r="P2535" s="251">
        <f t="shared" si="119"/>
        <v>7.3315447021700175E-2</v>
      </c>
      <c r="Q2535" s="251" t="s">
        <v>805</v>
      </c>
      <c r="R2535" s="258"/>
      <c r="S2535" s="258" t="s">
        <v>806</v>
      </c>
      <c r="T2535" s="258" t="s">
        <v>807</v>
      </c>
      <c r="U2535" s="282" t="s">
        <v>808</v>
      </c>
      <c r="V2535" s="283" t="s">
        <v>809</v>
      </c>
      <c r="W2535" s="284" t="s">
        <v>809</v>
      </c>
      <c r="X2535" s="284" t="s">
        <v>809</v>
      </c>
      <c r="Y2535" s="257"/>
    </row>
    <row r="2536" spans="1:25" ht="12.75" customHeight="1" x14ac:dyDescent="0.2">
      <c r="A2536" s="229" t="s">
        <v>705</v>
      </c>
      <c r="B2536" s="247"/>
      <c r="C2536" s="280">
        <v>2523</v>
      </c>
      <c r="D2536" s="249" t="s">
        <v>5834</v>
      </c>
      <c r="E2536" s="249" t="s">
        <v>5835</v>
      </c>
      <c r="F2536" s="249" t="s">
        <v>1098</v>
      </c>
      <c r="G2536" s="281" t="s">
        <v>813</v>
      </c>
      <c r="H2536" s="250">
        <v>273750.89</v>
      </c>
      <c r="I2536" s="250"/>
      <c r="J2536" s="250">
        <v>415884.3207000001</v>
      </c>
      <c r="K2536" s="250"/>
      <c r="L2536" s="250">
        <v>428570.88</v>
      </c>
      <c r="M2536" s="251">
        <f t="shared" si="117"/>
        <v>0.51920719125333281</v>
      </c>
      <c r="N2536" s="251">
        <f t="shared" si="118"/>
        <v>3.050501946946783E-2</v>
      </c>
      <c r="O2536" s="250">
        <v>472620.12</v>
      </c>
      <c r="P2536" s="251">
        <f t="shared" si="119"/>
        <v>0.10278169156056517</v>
      </c>
      <c r="Q2536" s="251" t="s">
        <v>805</v>
      </c>
      <c r="R2536" s="258"/>
      <c r="S2536" s="258" t="s">
        <v>806</v>
      </c>
      <c r="T2536" s="258" t="s">
        <v>807</v>
      </c>
      <c r="U2536" s="282" t="s">
        <v>823</v>
      </c>
      <c r="V2536" s="285">
        <v>824</v>
      </c>
      <c r="W2536" s="286" t="s">
        <v>824</v>
      </c>
      <c r="X2536" s="286" t="s">
        <v>824</v>
      </c>
      <c r="Y2536" s="257"/>
    </row>
    <row r="2537" spans="1:25" ht="12.75" customHeight="1" x14ac:dyDescent="0.2">
      <c r="A2537" s="229" t="s">
        <v>705</v>
      </c>
      <c r="B2537" s="247"/>
      <c r="C2537" s="280">
        <v>2524</v>
      </c>
      <c r="D2537" s="249" t="s">
        <v>5836</v>
      </c>
      <c r="E2537" s="249" t="s">
        <v>5837</v>
      </c>
      <c r="F2537" s="249" t="s">
        <v>1371</v>
      </c>
      <c r="G2537" s="281"/>
      <c r="H2537" s="250">
        <v>6095.9800000000005</v>
      </c>
      <c r="I2537" s="250"/>
      <c r="J2537" s="250">
        <v>76485.824099999998</v>
      </c>
      <c r="K2537" s="250"/>
      <c r="L2537" s="250">
        <v>48790.880000000005</v>
      </c>
      <c r="M2537" s="251">
        <f t="shared" si="117"/>
        <v>11.546928319974802</v>
      </c>
      <c r="N2537" s="251">
        <f t="shared" si="118"/>
        <v>0.36209251094412925</v>
      </c>
      <c r="O2537" s="250">
        <v>56757.05</v>
      </c>
      <c r="P2537" s="251">
        <f t="shared" si="119"/>
        <v>0.1632717015966918</v>
      </c>
      <c r="Q2537" s="251" t="s">
        <v>805</v>
      </c>
      <c r="R2537" s="258"/>
      <c r="S2537" s="258" t="s">
        <v>840</v>
      </c>
      <c r="T2537" s="258" t="s">
        <v>841</v>
      </c>
      <c r="U2537" s="282" t="s">
        <v>841</v>
      </c>
      <c r="V2537" s="283" t="s">
        <v>809</v>
      </c>
      <c r="W2537" s="284" t="s">
        <v>809</v>
      </c>
      <c r="X2537" s="284" t="s">
        <v>809</v>
      </c>
      <c r="Y2537" s="257"/>
    </row>
    <row r="2538" spans="1:25" ht="12.75" customHeight="1" x14ac:dyDescent="0.2">
      <c r="A2538" s="229" t="s">
        <v>705</v>
      </c>
      <c r="B2538" s="247"/>
      <c r="C2538" s="280">
        <v>2525</v>
      </c>
      <c r="D2538" s="249" t="s">
        <v>5838</v>
      </c>
      <c r="E2538" s="249" t="s">
        <v>5839</v>
      </c>
      <c r="F2538" s="249" t="s">
        <v>1064</v>
      </c>
      <c r="G2538" s="281" t="s">
        <v>813</v>
      </c>
      <c r="H2538" s="250">
        <v>23690.1</v>
      </c>
      <c r="I2538" s="250"/>
      <c r="J2538" s="250">
        <v>31949.258500000004</v>
      </c>
      <c r="K2538" s="250"/>
      <c r="L2538" s="250">
        <v>21378.03</v>
      </c>
      <c r="M2538" s="251">
        <f t="shared" si="117"/>
        <v>0.34863333206698177</v>
      </c>
      <c r="N2538" s="251">
        <f t="shared" si="118"/>
        <v>0.33087555067983826</v>
      </c>
      <c r="O2538" s="250">
        <v>22143.709999999995</v>
      </c>
      <c r="P2538" s="251">
        <f t="shared" si="119"/>
        <v>3.581620944492999E-2</v>
      </c>
      <c r="Q2538" s="251" t="s">
        <v>805</v>
      </c>
      <c r="R2538" s="258"/>
      <c r="S2538" s="258" t="s">
        <v>806</v>
      </c>
      <c r="T2538" s="258" t="s">
        <v>807</v>
      </c>
      <c r="U2538" s="282" t="s">
        <v>823</v>
      </c>
      <c r="V2538" s="285">
        <v>824</v>
      </c>
      <c r="W2538" s="286" t="s">
        <v>815</v>
      </c>
      <c r="X2538" s="286" t="s">
        <v>816</v>
      </c>
      <c r="Y2538" s="257"/>
    </row>
    <row r="2539" spans="1:25" ht="12.75" customHeight="1" x14ac:dyDescent="0.2">
      <c r="A2539" s="229" t="s">
        <v>705</v>
      </c>
      <c r="B2539" s="247"/>
      <c r="C2539" s="280">
        <v>2526</v>
      </c>
      <c r="D2539" s="249" t="s">
        <v>5840</v>
      </c>
      <c r="E2539" s="249" t="s">
        <v>5841</v>
      </c>
      <c r="F2539" s="249" t="s">
        <v>943</v>
      </c>
      <c r="G2539" s="297" t="s">
        <v>707</v>
      </c>
      <c r="H2539" s="250">
        <v>0</v>
      </c>
      <c r="I2539" s="250"/>
      <c r="J2539" s="250">
        <v>0</v>
      </c>
      <c r="K2539" s="250"/>
      <c r="L2539" s="250">
        <v>0</v>
      </c>
      <c r="M2539" s="251" t="str">
        <f t="shared" si="117"/>
        <v>NA</v>
      </c>
      <c r="N2539" s="251" t="str">
        <f t="shared" si="118"/>
        <v>NA</v>
      </c>
      <c r="O2539" s="250">
        <v>0</v>
      </c>
      <c r="P2539" s="251" t="str">
        <f t="shared" si="119"/>
        <v>NA</v>
      </c>
      <c r="Q2539" s="298" t="s">
        <v>848</v>
      </c>
      <c r="R2539" s="299" t="s">
        <v>849</v>
      </c>
      <c r="S2539" s="299" t="s">
        <v>832</v>
      </c>
      <c r="T2539" s="299" t="s">
        <v>832</v>
      </c>
      <c r="U2539" s="299" t="s">
        <v>832</v>
      </c>
      <c r="V2539" s="299" t="s">
        <v>832</v>
      </c>
      <c r="W2539" s="299" t="s">
        <v>832</v>
      </c>
      <c r="X2539" s="299" t="s">
        <v>832</v>
      </c>
      <c r="Y2539" s="257"/>
    </row>
    <row r="2540" spans="1:25" ht="12.75" customHeight="1" x14ac:dyDescent="0.2">
      <c r="A2540" s="229" t="s">
        <v>705</v>
      </c>
      <c r="B2540" s="247"/>
      <c r="C2540" s="280">
        <v>2527</v>
      </c>
      <c r="D2540" s="296" t="s">
        <v>5842</v>
      </c>
      <c r="E2540" s="296" t="s">
        <v>5843</v>
      </c>
      <c r="F2540" s="296" t="s">
        <v>822</v>
      </c>
      <c r="G2540" s="281" t="s">
        <v>813</v>
      </c>
      <c r="H2540" s="250">
        <v>0</v>
      </c>
      <c r="I2540" s="250"/>
      <c r="J2540" s="250">
        <v>0</v>
      </c>
      <c r="K2540" s="250"/>
      <c r="L2540" s="250">
        <v>34852.85</v>
      </c>
      <c r="M2540" s="251" t="str">
        <f t="shared" si="117"/>
        <v>NA</v>
      </c>
      <c r="N2540" s="251" t="str">
        <f t="shared" si="118"/>
        <v>NA</v>
      </c>
      <c r="O2540" s="250">
        <v>42347.27</v>
      </c>
      <c r="P2540" s="251">
        <f t="shared" si="119"/>
        <v>0.21503033467851262</v>
      </c>
      <c r="Q2540" s="251" t="s">
        <v>805</v>
      </c>
      <c r="R2540" s="258"/>
      <c r="S2540" s="299" t="s">
        <v>809</v>
      </c>
      <c r="T2540" s="299" t="s">
        <v>809</v>
      </c>
      <c r="U2540" s="282" t="s">
        <v>814</v>
      </c>
      <c r="V2540" s="283" t="s">
        <v>809</v>
      </c>
      <c r="W2540" s="284" t="s">
        <v>809</v>
      </c>
      <c r="X2540" s="284" t="s">
        <v>809</v>
      </c>
      <c r="Y2540" s="257"/>
    </row>
    <row r="2541" spans="1:25" ht="12.75" customHeight="1" x14ac:dyDescent="0.2">
      <c r="A2541" s="229" t="s">
        <v>705</v>
      </c>
      <c r="B2541" s="247"/>
      <c r="C2541" s="287">
        <v>2528</v>
      </c>
      <c r="D2541" s="288" t="s">
        <v>5844</v>
      </c>
      <c r="E2541" s="288" t="s">
        <v>5845</v>
      </c>
      <c r="F2541" s="288" t="s">
        <v>1046</v>
      </c>
      <c r="G2541" s="289" t="s">
        <v>707</v>
      </c>
      <c r="H2541" s="290">
        <v>0</v>
      </c>
      <c r="I2541" s="290"/>
      <c r="J2541" s="290">
        <v>0</v>
      </c>
      <c r="K2541" s="290"/>
      <c r="L2541" s="290">
        <v>0</v>
      </c>
      <c r="M2541" s="291" t="str">
        <f t="shared" si="117"/>
        <v>NA</v>
      </c>
      <c r="N2541" s="291" t="str">
        <f t="shared" si="118"/>
        <v>NA</v>
      </c>
      <c r="O2541" s="290">
        <v>0</v>
      </c>
      <c r="P2541" s="291" t="str">
        <f t="shared" si="119"/>
        <v>NA</v>
      </c>
      <c r="Q2541" s="291" t="s">
        <v>707</v>
      </c>
      <c r="R2541" s="292" t="s">
        <v>831</v>
      </c>
      <c r="S2541" s="293" t="s">
        <v>832</v>
      </c>
      <c r="T2541" s="293" t="s">
        <v>832</v>
      </c>
      <c r="U2541" s="293" t="s">
        <v>832</v>
      </c>
      <c r="V2541" s="294" t="s">
        <v>809</v>
      </c>
      <c r="W2541" s="295" t="s">
        <v>809</v>
      </c>
      <c r="X2541" s="295" t="s">
        <v>809</v>
      </c>
      <c r="Y2541" s="257"/>
    </row>
    <row r="2542" spans="1:25" ht="12.75" customHeight="1" x14ac:dyDescent="0.2">
      <c r="A2542" s="229" t="s">
        <v>705</v>
      </c>
      <c r="B2542" s="247"/>
      <c r="C2542" s="280">
        <v>2529</v>
      </c>
      <c r="D2542" s="249" t="s">
        <v>5846</v>
      </c>
      <c r="E2542" s="249" t="s">
        <v>5847</v>
      </c>
      <c r="F2542" s="249" t="s">
        <v>812</v>
      </c>
      <c r="G2542" s="281" t="s">
        <v>813</v>
      </c>
      <c r="H2542" s="250">
        <v>23197.100000000002</v>
      </c>
      <c r="I2542" s="250"/>
      <c r="J2542" s="250">
        <v>30629.875499999998</v>
      </c>
      <c r="K2542" s="250"/>
      <c r="L2542" s="250">
        <v>25706.260000000002</v>
      </c>
      <c r="M2542" s="251">
        <f t="shared" si="117"/>
        <v>0.32041830659866949</v>
      </c>
      <c r="N2542" s="251">
        <f t="shared" si="118"/>
        <v>0.16074552767934028</v>
      </c>
      <c r="O2542" s="250">
        <v>26424.89</v>
      </c>
      <c r="P2542" s="251">
        <f t="shared" si="119"/>
        <v>2.7955447427980472E-2</v>
      </c>
      <c r="Q2542" s="251" t="s">
        <v>805</v>
      </c>
      <c r="R2542" s="258"/>
      <c r="S2542" s="258" t="s">
        <v>806</v>
      </c>
      <c r="T2542" s="258" t="s">
        <v>807</v>
      </c>
      <c r="U2542" s="282" t="s">
        <v>814</v>
      </c>
      <c r="V2542" s="285">
        <v>149</v>
      </c>
      <c r="W2542" s="286" t="s">
        <v>816</v>
      </c>
      <c r="X2542" s="286" t="s">
        <v>824</v>
      </c>
      <c r="Y2542" s="257"/>
    </row>
    <row r="2543" spans="1:25" ht="12.75" customHeight="1" x14ac:dyDescent="0.2">
      <c r="A2543" s="229" t="s">
        <v>705</v>
      </c>
      <c r="B2543" s="247"/>
      <c r="C2543" s="280">
        <v>2530</v>
      </c>
      <c r="D2543" s="249" t="s">
        <v>5848</v>
      </c>
      <c r="E2543" s="249" t="s">
        <v>5849</v>
      </c>
      <c r="F2543" s="249" t="s">
        <v>812</v>
      </c>
      <c r="G2543" s="281" t="s">
        <v>813</v>
      </c>
      <c r="H2543" s="250">
        <v>43428.020000000004</v>
      </c>
      <c r="I2543" s="250"/>
      <c r="J2543" s="250">
        <v>41601.597099999999</v>
      </c>
      <c r="K2543" s="250"/>
      <c r="L2543" s="250">
        <v>46262.32</v>
      </c>
      <c r="M2543" s="251">
        <f t="shared" si="117"/>
        <v>4.2056324465172594E-2</v>
      </c>
      <c r="N2543" s="251">
        <f t="shared" si="118"/>
        <v>0.11203230704813495</v>
      </c>
      <c r="O2543" s="250">
        <v>48322.43</v>
      </c>
      <c r="P2543" s="251">
        <f t="shared" si="119"/>
        <v>4.453105680821888E-2</v>
      </c>
      <c r="Q2543" s="251" t="s">
        <v>805</v>
      </c>
      <c r="R2543" s="258"/>
      <c r="S2543" s="258" t="s">
        <v>806</v>
      </c>
      <c r="T2543" s="258" t="s">
        <v>807</v>
      </c>
      <c r="U2543" s="282" t="s">
        <v>823</v>
      </c>
      <c r="V2543" s="285">
        <v>822</v>
      </c>
      <c r="W2543" s="286" t="s">
        <v>816</v>
      </c>
      <c r="X2543" s="286" t="s">
        <v>816</v>
      </c>
      <c r="Y2543" s="257"/>
    </row>
    <row r="2544" spans="1:25" ht="12.75" customHeight="1" x14ac:dyDescent="0.2">
      <c r="A2544" s="229" t="s">
        <v>705</v>
      </c>
      <c r="B2544" s="247"/>
      <c r="C2544" s="300">
        <v>2531</v>
      </c>
      <c r="D2544" s="301" t="s">
        <v>5850</v>
      </c>
      <c r="E2544" s="301" t="s">
        <v>5851</v>
      </c>
      <c r="F2544" s="301" t="s">
        <v>949</v>
      </c>
      <c r="G2544" s="326" t="s">
        <v>804</v>
      </c>
      <c r="H2544" s="303">
        <v>0</v>
      </c>
      <c r="I2544" s="303"/>
      <c r="J2544" s="303">
        <v>0</v>
      </c>
      <c r="K2544" s="303"/>
      <c r="L2544" s="303">
        <v>0</v>
      </c>
      <c r="M2544" s="304" t="str">
        <f t="shared" si="117"/>
        <v>NA</v>
      </c>
      <c r="N2544" s="304" t="str">
        <f t="shared" si="118"/>
        <v>NA</v>
      </c>
      <c r="O2544" s="303">
        <v>0</v>
      </c>
      <c r="P2544" s="304" t="str">
        <f t="shared" si="119"/>
        <v>NA</v>
      </c>
      <c r="Q2544" s="304" t="s">
        <v>707</v>
      </c>
      <c r="R2544" s="305" t="s">
        <v>887</v>
      </c>
      <c r="S2544" s="306" t="s">
        <v>832</v>
      </c>
      <c r="T2544" s="306" t="s">
        <v>832</v>
      </c>
      <c r="U2544" s="306" t="s">
        <v>832</v>
      </c>
      <c r="V2544" s="307" t="s">
        <v>809</v>
      </c>
      <c r="W2544" s="308" t="s">
        <v>809</v>
      </c>
      <c r="X2544" s="308" t="s">
        <v>809</v>
      </c>
      <c r="Y2544" s="257"/>
    </row>
    <row r="2545" spans="1:25" ht="12.75" customHeight="1" x14ac:dyDescent="0.2">
      <c r="A2545" s="229" t="s">
        <v>705</v>
      </c>
      <c r="B2545" s="247"/>
      <c r="C2545" s="318">
        <v>2532</v>
      </c>
      <c r="D2545" s="319" t="s">
        <v>988</v>
      </c>
      <c r="E2545" s="319" t="s">
        <v>988</v>
      </c>
      <c r="F2545" s="319"/>
      <c r="G2545" s="320" t="s">
        <v>707</v>
      </c>
      <c r="H2545" s="321">
        <v>0</v>
      </c>
      <c r="I2545" s="321"/>
      <c r="J2545" s="321">
        <v>0</v>
      </c>
      <c r="K2545" s="321"/>
      <c r="L2545" s="321">
        <v>0</v>
      </c>
      <c r="M2545" s="322" t="str">
        <f t="shared" si="117"/>
        <v>NA</v>
      </c>
      <c r="N2545" s="322" t="str">
        <f t="shared" si="118"/>
        <v>NA</v>
      </c>
      <c r="O2545" s="321">
        <v>0</v>
      </c>
      <c r="P2545" s="322" t="str">
        <f t="shared" si="119"/>
        <v>NA</v>
      </c>
      <c r="Q2545" s="322" t="s">
        <v>707</v>
      </c>
      <c r="R2545" s="323" t="s">
        <v>989</v>
      </c>
      <c r="S2545" s="323" t="s">
        <v>809</v>
      </c>
      <c r="T2545" s="323" t="s">
        <v>809</v>
      </c>
      <c r="U2545" s="323" t="s">
        <v>989</v>
      </c>
      <c r="V2545" s="323" t="s">
        <v>989</v>
      </c>
      <c r="W2545" s="323" t="s">
        <v>989</v>
      </c>
      <c r="X2545" s="323" t="s">
        <v>989</v>
      </c>
      <c r="Y2545" s="257"/>
    </row>
    <row r="2546" spans="1:25" ht="12.75" customHeight="1" x14ac:dyDescent="0.2">
      <c r="A2546" s="229" t="s">
        <v>705</v>
      </c>
      <c r="B2546" s="247"/>
      <c r="C2546" s="280">
        <v>2533</v>
      </c>
      <c r="D2546" s="249" t="s">
        <v>5852</v>
      </c>
      <c r="E2546" s="249" t="s">
        <v>5853</v>
      </c>
      <c r="F2546" s="249" t="s">
        <v>822</v>
      </c>
      <c r="G2546" s="281" t="s">
        <v>813</v>
      </c>
      <c r="H2546" s="250">
        <v>66590.820000000007</v>
      </c>
      <c r="I2546" s="250"/>
      <c r="J2546" s="250">
        <v>63790.271999999997</v>
      </c>
      <c r="K2546" s="250"/>
      <c r="L2546" s="250">
        <v>72170.22</v>
      </c>
      <c r="M2546" s="251">
        <f t="shared" si="117"/>
        <v>4.2056067187639518E-2</v>
      </c>
      <c r="N2546" s="251">
        <f t="shared" si="118"/>
        <v>0.13136717774145884</v>
      </c>
      <c r="O2546" s="250">
        <v>78226.600000000006</v>
      </c>
      <c r="P2546" s="251">
        <f t="shared" si="119"/>
        <v>8.391799276765409E-2</v>
      </c>
      <c r="Q2546" s="251" t="s">
        <v>805</v>
      </c>
      <c r="R2546" s="258"/>
      <c r="S2546" s="258" t="s">
        <v>806</v>
      </c>
      <c r="T2546" s="258" t="s">
        <v>807</v>
      </c>
      <c r="U2546" s="282" t="s">
        <v>823</v>
      </c>
      <c r="V2546" s="285">
        <v>824</v>
      </c>
      <c r="W2546" s="286" t="s">
        <v>824</v>
      </c>
      <c r="X2546" s="286" t="s">
        <v>824</v>
      </c>
      <c r="Y2546" s="257"/>
    </row>
    <row r="2547" spans="1:25" ht="12.75" customHeight="1" x14ac:dyDescent="0.2">
      <c r="A2547" s="229" t="s">
        <v>705</v>
      </c>
      <c r="B2547" s="247"/>
      <c r="C2547" s="280">
        <v>2534</v>
      </c>
      <c r="D2547" s="249" t="s">
        <v>5854</v>
      </c>
      <c r="E2547" s="249" t="s">
        <v>5855</v>
      </c>
      <c r="F2547" s="249" t="s">
        <v>812</v>
      </c>
      <c r="G2547" s="281" t="s">
        <v>813</v>
      </c>
      <c r="H2547" s="250">
        <v>32653.33</v>
      </c>
      <c r="I2547" s="250"/>
      <c r="J2547" s="250">
        <v>31280.056800000002</v>
      </c>
      <c r="K2547" s="250"/>
      <c r="L2547" s="250">
        <v>25342.010000000002</v>
      </c>
      <c r="M2547" s="251">
        <f t="shared" si="117"/>
        <v>4.2056145575351721E-2</v>
      </c>
      <c r="N2547" s="251">
        <f t="shared" si="118"/>
        <v>0.18983491104146588</v>
      </c>
      <c r="O2547" s="250">
        <v>26230.07</v>
      </c>
      <c r="P2547" s="251">
        <f t="shared" si="119"/>
        <v>3.5042997773262564E-2</v>
      </c>
      <c r="Q2547" s="251" t="s">
        <v>805</v>
      </c>
      <c r="R2547" s="258"/>
      <c r="S2547" s="258" t="s">
        <v>806</v>
      </c>
      <c r="T2547" s="258" t="s">
        <v>807</v>
      </c>
      <c r="U2547" s="282" t="s">
        <v>823</v>
      </c>
      <c r="V2547" s="285">
        <v>826</v>
      </c>
      <c r="W2547" s="286" t="s">
        <v>824</v>
      </c>
      <c r="X2547" s="286" t="s">
        <v>816</v>
      </c>
      <c r="Y2547" s="257"/>
    </row>
    <row r="2548" spans="1:25" ht="12.75" customHeight="1" x14ac:dyDescent="0.2">
      <c r="A2548" s="229" t="s">
        <v>705</v>
      </c>
      <c r="B2548" s="247"/>
      <c r="C2548" s="280">
        <v>2535</v>
      </c>
      <c r="D2548" s="249" t="s">
        <v>5856</v>
      </c>
      <c r="E2548" s="249" t="s">
        <v>5857</v>
      </c>
      <c r="F2548" s="249" t="s">
        <v>1160</v>
      </c>
      <c r="G2548" s="281" t="s">
        <v>813</v>
      </c>
      <c r="H2548" s="250">
        <v>128437.63</v>
      </c>
      <c r="I2548" s="250"/>
      <c r="J2548" s="250">
        <v>93998.394</v>
      </c>
      <c r="K2548" s="250"/>
      <c r="L2548" s="250">
        <v>109110.14</v>
      </c>
      <c r="M2548" s="251">
        <f t="shared" si="117"/>
        <v>0.26813976558116187</v>
      </c>
      <c r="N2548" s="251">
        <f t="shared" si="118"/>
        <v>0.16076600202339628</v>
      </c>
      <c r="O2548" s="250">
        <v>112398.68000000001</v>
      </c>
      <c r="P2548" s="251">
        <f t="shared" si="119"/>
        <v>3.0139636884344647E-2</v>
      </c>
      <c r="Q2548" s="251" t="s">
        <v>805</v>
      </c>
      <c r="R2548" s="258"/>
      <c r="S2548" s="258" t="s">
        <v>806</v>
      </c>
      <c r="T2548" s="258" t="s">
        <v>807</v>
      </c>
      <c r="U2548" s="282" t="s">
        <v>814</v>
      </c>
      <c r="V2548" s="285">
        <v>220</v>
      </c>
      <c r="W2548" s="286" t="s">
        <v>816</v>
      </c>
      <c r="X2548" s="286" t="s">
        <v>824</v>
      </c>
      <c r="Y2548" s="257"/>
    </row>
    <row r="2549" spans="1:25" ht="12.75" customHeight="1" x14ac:dyDescent="0.2">
      <c r="A2549" s="229" t="s">
        <v>705</v>
      </c>
      <c r="B2549" s="247"/>
      <c r="C2549" s="280">
        <v>2536</v>
      </c>
      <c r="D2549" s="249" t="s">
        <v>5858</v>
      </c>
      <c r="E2549" s="249" t="s">
        <v>5859</v>
      </c>
      <c r="F2549" s="249" t="s">
        <v>1014</v>
      </c>
      <c r="G2549" s="281" t="s">
        <v>813</v>
      </c>
      <c r="H2549" s="250">
        <v>93866.98</v>
      </c>
      <c r="I2549" s="250"/>
      <c r="J2549" s="250">
        <v>89919.310100000002</v>
      </c>
      <c r="K2549" s="250"/>
      <c r="L2549" s="250">
        <v>93868.52</v>
      </c>
      <c r="M2549" s="251">
        <f t="shared" si="117"/>
        <v>4.2056002014765934E-2</v>
      </c>
      <c r="N2549" s="251">
        <f t="shared" si="118"/>
        <v>4.3919486210559813E-2</v>
      </c>
      <c r="O2549" s="250">
        <v>97547.22</v>
      </c>
      <c r="P2549" s="251">
        <f t="shared" si="119"/>
        <v>3.9189922244432927E-2</v>
      </c>
      <c r="Q2549" s="251" t="s">
        <v>805</v>
      </c>
      <c r="R2549" s="258"/>
      <c r="S2549" s="258" t="s">
        <v>806</v>
      </c>
      <c r="T2549" s="299" t="s">
        <v>809</v>
      </c>
      <c r="U2549" s="282" t="s">
        <v>823</v>
      </c>
      <c r="V2549" s="285">
        <v>824</v>
      </c>
      <c r="W2549" s="286" t="s">
        <v>815</v>
      </c>
      <c r="X2549" s="286" t="s">
        <v>816</v>
      </c>
      <c r="Y2549" s="257"/>
    </row>
    <row r="2550" spans="1:25" ht="12.75" customHeight="1" x14ac:dyDescent="0.2">
      <c r="A2550" s="229" t="s">
        <v>705</v>
      </c>
      <c r="B2550" s="247"/>
      <c r="C2550" s="280">
        <v>2537</v>
      </c>
      <c r="D2550" s="249" t="s">
        <v>5860</v>
      </c>
      <c r="E2550" s="249" t="s">
        <v>5861</v>
      </c>
      <c r="F2550" s="249" t="s">
        <v>1211</v>
      </c>
      <c r="G2550" s="281" t="s">
        <v>813</v>
      </c>
      <c r="H2550" s="250">
        <v>171553.87999999998</v>
      </c>
      <c r="I2550" s="250"/>
      <c r="J2550" s="250">
        <v>86514.751699999993</v>
      </c>
      <c r="K2550" s="250"/>
      <c r="L2550" s="250">
        <v>90314.27</v>
      </c>
      <c r="M2550" s="251">
        <f t="shared" si="117"/>
        <v>0.49569924212731298</v>
      </c>
      <c r="N2550" s="251">
        <f t="shared" si="118"/>
        <v>4.3917577353458567E-2</v>
      </c>
      <c r="O2550" s="250">
        <v>98468.96</v>
      </c>
      <c r="P2550" s="251">
        <f t="shared" si="119"/>
        <v>9.0292375723127719E-2</v>
      </c>
      <c r="Q2550" s="251" t="s">
        <v>805</v>
      </c>
      <c r="R2550" s="258"/>
      <c r="S2550" s="258" t="s">
        <v>806</v>
      </c>
      <c r="T2550" s="258" t="s">
        <v>807</v>
      </c>
      <c r="U2550" s="282" t="s">
        <v>823</v>
      </c>
      <c r="V2550" s="285">
        <v>824</v>
      </c>
      <c r="W2550" s="286" t="s">
        <v>815</v>
      </c>
      <c r="X2550" s="286" t="s">
        <v>816</v>
      </c>
      <c r="Y2550" s="257"/>
    </row>
    <row r="2551" spans="1:25" ht="12.75" customHeight="1" x14ac:dyDescent="0.2">
      <c r="A2551" s="229" t="s">
        <v>705</v>
      </c>
      <c r="B2551" s="247"/>
      <c r="C2551" s="280">
        <v>2538</v>
      </c>
      <c r="D2551" s="249" t="s">
        <v>5862</v>
      </c>
      <c r="E2551" s="249" t="s">
        <v>5863</v>
      </c>
      <c r="F2551" s="249" t="s">
        <v>812</v>
      </c>
      <c r="G2551" s="281"/>
      <c r="H2551" s="250">
        <v>231343.62</v>
      </c>
      <c r="I2551" s="250"/>
      <c r="J2551" s="250">
        <v>0</v>
      </c>
      <c r="K2551" s="250"/>
      <c r="L2551" s="250">
        <v>339071.44</v>
      </c>
      <c r="M2551" s="251">
        <f t="shared" si="117"/>
        <v>1</v>
      </c>
      <c r="N2551" s="251" t="str">
        <f t="shared" si="118"/>
        <v>NA</v>
      </c>
      <c r="O2551" s="250">
        <v>385950.73000000004</v>
      </c>
      <c r="P2551" s="251">
        <f t="shared" si="119"/>
        <v>0.13825785504081392</v>
      </c>
      <c r="Q2551" s="251" t="s">
        <v>805</v>
      </c>
      <c r="R2551" s="258"/>
      <c r="S2551" s="299" t="s">
        <v>809</v>
      </c>
      <c r="T2551" s="258" t="s">
        <v>908</v>
      </c>
      <c r="U2551" s="282" t="s">
        <v>932</v>
      </c>
      <c r="V2551" s="283" t="s">
        <v>809</v>
      </c>
      <c r="W2551" s="284" t="s">
        <v>809</v>
      </c>
      <c r="X2551" s="284" t="s">
        <v>809</v>
      </c>
      <c r="Y2551" s="257"/>
    </row>
    <row r="2552" spans="1:25" ht="12.75" customHeight="1" x14ac:dyDescent="0.2">
      <c r="A2552" s="229" t="s">
        <v>705</v>
      </c>
      <c r="B2552" s="247"/>
      <c r="C2552" s="280">
        <v>2539</v>
      </c>
      <c r="D2552" s="249" t="s">
        <v>5864</v>
      </c>
      <c r="E2552" s="249" t="s">
        <v>5865</v>
      </c>
      <c r="F2552" s="249" t="s">
        <v>869</v>
      </c>
      <c r="G2552" s="281" t="s">
        <v>813</v>
      </c>
      <c r="H2552" s="250">
        <v>27834.84</v>
      </c>
      <c r="I2552" s="250"/>
      <c r="J2552" s="250">
        <v>26664.214599999999</v>
      </c>
      <c r="K2552" s="250"/>
      <c r="L2552" s="250">
        <v>31258.870000000003</v>
      </c>
      <c r="M2552" s="251">
        <f t="shared" si="117"/>
        <v>4.2056121033927293E-2</v>
      </c>
      <c r="N2552" s="251">
        <f t="shared" si="118"/>
        <v>0.17231542233387229</v>
      </c>
      <c r="O2552" s="250">
        <v>32681.29</v>
      </c>
      <c r="P2552" s="251">
        <f t="shared" si="119"/>
        <v>4.5504523995908944E-2</v>
      </c>
      <c r="Q2552" s="251" t="s">
        <v>805</v>
      </c>
      <c r="R2552" s="258"/>
      <c r="S2552" s="258" t="s">
        <v>806</v>
      </c>
      <c r="T2552" s="258" t="s">
        <v>807</v>
      </c>
      <c r="U2552" s="282" t="s">
        <v>823</v>
      </c>
      <c r="V2552" s="285">
        <v>824</v>
      </c>
      <c r="W2552" s="286" t="s">
        <v>824</v>
      </c>
      <c r="X2552" s="286" t="s">
        <v>824</v>
      </c>
      <c r="Y2552" s="257"/>
    </row>
    <row r="2553" spans="1:25" ht="12.75" customHeight="1" x14ac:dyDescent="0.2">
      <c r="A2553" s="229" t="s">
        <v>705</v>
      </c>
      <c r="B2553" s="247"/>
      <c r="C2553" s="280">
        <v>2540</v>
      </c>
      <c r="D2553" s="249" t="s">
        <v>5866</v>
      </c>
      <c r="E2553" s="249" t="s">
        <v>5867</v>
      </c>
      <c r="F2553" s="249" t="s">
        <v>886</v>
      </c>
      <c r="G2553" s="281" t="s">
        <v>813</v>
      </c>
      <c r="H2553" s="250">
        <v>23056.639999999999</v>
      </c>
      <c r="I2553" s="250"/>
      <c r="J2553" s="250">
        <v>22086.9836</v>
      </c>
      <c r="K2553" s="250"/>
      <c r="L2553" s="250">
        <v>21644.43</v>
      </c>
      <c r="M2553" s="251">
        <f t="shared" si="117"/>
        <v>4.20554078998501E-2</v>
      </c>
      <c r="N2553" s="251">
        <f t="shared" si="118"/>
        <v>2.0036851025687332E-2</v>
      </c>
      <c r="O2553" s="250">
        <v>22813.78</v>
      </c>
      <c r="P2553" s="251">
        <f t="shared" si="119"/>
        <v>5.4025446731560893E-2</v>
      </c>
      <c r="Q2553" s="251" t="s">
        <v>805</v>
      </c>
      <c r="R2553" s="258"/>
      <c r="S2553" s="258" t="s">
        <v>806</v>
      </c>
      <c r="T2553" s="258" t="s">
        <v>807</v>
      </c>
      <c r="U2553" s="282" t="s">
        <v>814</v>
      </c>
      <c r="V2553" s="285">
        <v>103</v>
      </c>
      <c r="W2553" s="286" t="s">
        <v>824</v>
      </c>
      <c r="X2553" s="286" t="s">
        <v>824</v>
      </c>
      <c r="Y2553" s="257"/>
    </row>
    <row r="2554" spans="1:25" ht="12.75" customHeight="1" x14ac:dyDescent="0.2">
      <c r="A2554" s="229" t="s">
        <v>705</v>
      </c>
      <c r="B2554" s="247"/>
      <c r="C2554" s="280">
        <v>2541</v>
      </c>
      <c r="D2554" s="249" t="s">
        <v>5868</v>
      </c>
      <c r="E2554" s="249" t="s">
        <v>5869</v>
      </c>
      <c r="F2554" s="249" t="s">
        <v>1821</v>
      </c>
      <c r="G2554" s="297" t="s">
        <v>707</v>
      </c>
      <c r="H2554" s="250">
        <v>0</v>
      </c>
      <c r="I2554" s="250"/>
      <c r="J2554" s="250">
        <v>0</v>
      </c>
      <c r="K2554" s="250"/>
      <c r="L2554" s="250">
        <v>0</v>
      </c>
      <c r="M2554" s="251" t="str">
        <f t="shared" si="117"/>
        <v>NA</v>
      </c>
      <c r="N2554" s="251" t="str">
        <f t="shared" si="118"/>
        <v>NA</v>
      </c>
      <c r="O2554" s="250">
        <v>0</v>
      </c>
      <c r="P2554" s="251" t="str">
        <f t="shared" si="119"/>
        <v>NA</v>
      </c>
      <c r="Q2554" s="298" t="s">
        <v>848</v>
      </c>
      <c r="R2554" s="299" t="s">
        <v>849</v>
      </c>
      <c r="S2554" s="299" t="s">
        <v>832</v>
      </c>
      <c r="T2554" s="299" t="s">
        <v>832</v>
      </c>
      <c r="U2554" s="299" t="s">
        <v>832</v>
      </c>
      <c r="V2554" s="299" t="s">
        <v>832</v>
      </c>
      <c r="W2554" s="299" t="s">
        <v>832</v>
      </c>
      <c r="X2554" s="299" t="s">
        <v>832</v>
      </c>
      <c r="Y2554" s="257"/>
    </row>
    <row r="2555" spans="1:25" ht="12.75" customHeight="1" x14ac:dyDescent="0.2">
      <c r="A2555" s="229" t="s">
        <v>705</v>
      </c>
      <c r="B2555" s="247"/>
      <c r="C2555" s="280">
        <v>2542</v>
      </c>
      <c r="D2555" s="249" t="s">
        <v>5870</v>
      </c>
      <c r="E2555" s="249" t="s">
        <v>5871</v>
      </c>
      <c r="F2555" s="249" t="s">
        <v>1160</v>
      </c>
      <c r="G2555" s="281" t="s">
        <v>813</v>
      </c>
      <c r="H2555" s="250">
        <v>21188.75</v>
      </c>
      <c r="I2555" s="250"/>
      <c r="J2555" s="250">
        <v>19784.117700000003</v>
      </c>
      <c r="K2555" s="250"/>
      <c r="L2555" s="250">
        <v>20652.900000000001</v>
      </c>
      <c r="M2555" s="251">
        <f t="shared" si="117"/>
        <v>6.6291418795351192E-2</v>
      </c>
      <c r="N2555" s="251">
        <f t="shared" si="118"/>
        <v>4.3913118248381573E-2</v>
      </c>
      <c r="O2555" s="250">
        <v>21594.39</v>
      </c>
      <c r="P2555" s="251">
        <f t="shared" si="119"/>
        <v>4.5586334122568642E-2</v>
      </c>
      <c r="Q2555" s="251" t="s">
        <v>805</v>
      </c>
      <c r="R2555" s="258"/>
      <c r="S2555" s="258" t="s">
        <v>806</v>
      </c>
      <c r="T2555" s="299" t="s">
        <v>809</v>
      </c>
      <c r="U2555" s="282" t="s">
        <v>814</v>
      </c>
      <c r="V2555" s="285">
        <v>79</v>
      </c>
      <c r="W2555" s="286" t="s">
        <v>824</v>
      </c>
      <c r="X2555" s="286" t="s">
        <v>824</v>
      </c>
      <c r="Y2555" s="257"/>
    </row>
    <row r="2556" spans="1:25" ht="12.75" customHeight="1" x14ac:dyDescent="0.2">
      <c r="A2556" s="229" t="s">
        <v>705</v>
      </c>
      <c r="B2556" s="247"/>
      <c r="C2556" s="280">
        <v>2543</v>
      </c>
      <c r="D2556" s="249" t="s">
        <v>5872</v>
      </c>
      <c r="E2556" s="249" t="s">
        <v>5873</v>
      </c>
      <c r="F2556" s="249" t="s">
        <v>1214</v>
      </c>
      <c r="G2556" s="281" t="s">
        <v>813</v>
      </c>
      <c r="H2556" s="250">
        <v>114380.44</v>
      </c>
      <c r="I2556" s="250"/>
      <c r="J2556" s="250">
        <v>109570.05799999999</v>
      </c>
      <c r="K2556" s="250"/>
      <c r="L2556" s="250">
        <v>114381.56000000001</v>
      </c>
      <c r="M2556" s="251">
        <f t="shared" si="117"/>
        <v>4.205598439733238E-2</v>
      </c>
      <c r="N2556" s="251">
        <f t="shared" si="118"/>
        <v>4.3912562316979174E-2</v>
      </c>
      <c r="O2556" s="250">
        <v>119664.58</v>
      </c>
      <c r="P2556" s="251">
        <f t="shared" si="119"/>
        <v>4.6187689694037998E-2</v>
      </c>
      <c r="Q2556" s="251" t="s">
        <v>805</v>
      </c>
      <c r="R2556" s="258"/>
      <c r="S2556" s="258" t="s">
        <v>806</v>
      </c>
      <c r="T2556" s="299" t="s">
        <v>809</v>
      </c>
      <c r="U2556" s="282" t="s">
        <v>823</v>
      </c>
      <c r="V2556" s="285">
        <v>824</v>
      </c>
      <c r="W2556" s="286" t="s">
        <v>815</v>
      </c>
      <c r="X2556" s="286" t="s">
        <v>816</v>
      </c>
      <c r="Y2556" s="257"/>
    </row>
    <row r="2557" spans="1:25" ht="12.75" customHeight="1" x14ac:dyDescent="0.2">
      <c r="A2557" s="229" t="s">
        <v>705</v>
      </c>
      <c r="B2557" s="247"/>
      <c r="C2557" s="280">
        <v>2544</v>
      </c>
      <c r="D2557" s="249" t="s">
        <v>5874</v>
      </c>
      <c r="E2557" s="249" t="s">
        <v>5875</v>
      </c>
      <c r="F2557" s="249" t="s">
        <v>890</v>
      </c>
      <c r="G2557" s="281" t="s">
        <v>813</v>
      </c>
      <c r="H2557" s="250">
        <v>45605.24</v>
      </c>
      <c r="I2557" s="250"/>
      <c r="J2557" s="250">
        <v>43687.275799999996</v>
      </c>
      <c r="K2557" s="250"/>
      <c r="L2557" s="250">
        <v>35374.33</v>
      </c>
      <c r="M2557" s="251">
        <f t="shared" si="117"/>
        <v>4.2055785694801784E-2</v>
      </c>
      <c r="N2557" s="251">
        <f t="shared" si="118"/>
        <v>0.19028299768693738</v>
      </c>
      <c r="O2557" s="250">
        <v>36925.589999999997</v>
      </c>
      <c r="P2557" s="251">
        <f t="shared" si="119"/>
        <v>4.3852703358621764E-2</v>
      </c>
      <c r="Q2557" s="251" t="s">
        <v>805</v>
      </c>
      <c r="R2557" s="258"/>
      <c r="S2557" s="258" t="s">
        <v>806</v>
      </c>
      <c r="T2557" s="258" t="s">
        <v>807</v>
      </c>
      <c r="U2557" s="282" t="s">
        <v>814</v>
      </c>
      <c r="V2557" s="285">
        <v>158</v>
      </c>
      <c r="W2557" s="286" t="s">
        <v>816</v>
      </c>
      <c r="X2557" s="286" t="s">
        <v>824</v>
      </c>
      <c r="Y2557" s="257"/>
    </row>
    <row r="2558" spans="1:25" ht="12.75" customHeight="1" x14ac:dyDescent="0.2">
      <c r="A2558" s="229" t="s">
        <v>705</v>
      </c>
      <c r="B2558" s="247"/>
      <c r="C2558" s="280">
        <v>2545</v>
      </c>
      <c r="D2558" s="249" t="s">
        <v>5876</v>
      </c>
      <c r="E2558" s="249" t="s">
        <v>5877</v>
      </c>
      <c r="F2558" s="249" t="s">
        <v>1371</v>
      </c>
      <c r="G2558" s="281" t="s">
        <v>813</v>
      </c>
      <c r="H2558" s="250">
        <v>97846.23</v>
      </c>
      <c r="I2558" s="250"/>
      <c r="J2558" s="250">
        <v>93731.201799999995</v>
      </c>
      <c r="K2558" s="250"/>
      <c r="L2558" s="250">
        <v>97847.1</v>
      </c>
      <c r="M2558" s="251">
        <f t="shared" si="117"/>
        <v>4.2056073085289039E-2</v>
      </c>
      <c r="N2558" s="251">
        <f t="shared" si="118"/>
        <v>4.3911719053622664E-2</v>
      </c>
      <c r="O2558" s="250">
        <v>102515.25000000001</v>
      </c>
      <c r="P2558" s="251">
        <f t="shared" si="119"/>
        <v>4.7708618855336629E-2</v>
      </c>
      <c r="Q2558" s="251" t="s">
        <v>805</v>
      </c>
      <c r="R2558" s="258"/>
      <c r="S2558" s="258" t="s">
        <v>806</v>
      </c>
      <c r="T2558" s="299" t="s">
        <v>809</v>
      </c>
      <c r="U2558" s="282" t="s">
        <v>814</v>
      </c>
      <c r="V2558" s="285">
        <v>454</v>
      </c>
      <c r="W2558" s="286" t="s">
        <v>816</v>
      </c>
      <c r="X2558" s="286" t="s">
        <v>816</v>
      </c>
      <c r="Y2558" s="257"/>
    </row>
    <row r="2559" spans="1:25" ht="12.75" customHeight="1" x14ac:dyDescent="0.2">
      <c r="A2559" s="229" t="s">
        <v>705</v>
      </c>
      <c r="B2559" s="247"/>
      <c r="C2559" s="280">
        <v>2546</v>
      </c>
      <c r="D2559" s="249" t="s">
        <v>5878</v>
      </c>
      <c r="E2559" s="249" t="s">
        <v>5879</v>
      </c>
      <c r="F2559" s="249" t="s">
        <v>1098</v>
      </c>
      <c r="G2559" s="281" t="s">
        <v>813</v>
      </c>
      <c r="H2559" s="250">
        <v>95601.84</v>
      </c>
      <c r="I2559" s="250"/>
      <c r="J2559" s="250">
        <v>91581.184199999989</v>
      </c>
      <c r="K2559" s="250"/>
      <c r="L2559" s="250">
        <v>95602.77</v>
      </c>
      <c r="M2559" s="251">
        <f t="shared" si="117"/>
        <v>4.2056259586635655E-2</v>
      </c>
      <c r="N2559" s="251">
        <f t="shared" si="118"/>
        <v>4.3912795353436979E-2</v>
      </c>
      <c r="O2559" s="250">
        <v>99981.430000000008</v>
      </c>
      <c r="P2559" s="251">
        <f t="shared" si="119"/>
        <v>4.5800555778875478E-2</v>
      </c>
      <c r="Q2559" s="251" t="s">
        <v>805</v>
      </c>
      <c r="R2559" s="258"/>
      <c r="S2559" s="258" t="s">
        <v>806</v>
      </c>
      <c r="T2559" s="299" t="s">
        <v>809</v>
      </c>
      <c r="U2559" s="282" t="s">
        <v>823</v>
      </c>
      <c r="V2559" s="285">
        <v>824</v>
      </c>
      <c r="W2559" s="286" t="s">
        <v>815</v>
      </c>
      <c r="X2559" s="286" t="s">
        <v>816</v>
      </c>
      <c r="Y2559" s="257"/>
    </row>
    <row r="2560" spans="1:25" ht="12.75" customHeight="1" x14ac:dyDescent="0.2">
      <c r="A2560" s="229" t="s">
        <v>705</v>
      </c>
      <c r="B2560" s="247"/>
      <c r="C2560" s="287">
        <v>2547</v>
      </c>
      <c r="D2560" s="288" t="s">
        <v>5880</v>
      </c>
      <c r="E2560" s="288" t="s">
        <v>5881</v>
      </c>
      <c r="F2560" s="288" t="s">
        <v>1217</v>
      </c>
      <c r="G2560" s="289" t="s">
        <v>707</v>
      </c>
      <c r="H2560" s="290">
        <v>0</v>
      </c>
      <c r="I2560" s="290"/>
      <c r="J2560" s="290">
        <v>0</v>
      </c>
      <c r="K2560" s="290"/>
      <c r="L2560" s="290">
        <v>0</v>
      </c>
      <c r="M2560" s="291" t="str">
        <f t="shared" si="117"/>
        <v>NA</v>
      </c>
      <c r="N2560" s="291" t="str">
        <f t="shared" si="118"/>
        <v>NA</v>
      </c>
      <c r="O2560" s="290">
        <v>0</v>
      </c>
      <c r="P2560" s="291" t="str">
        <f t="shared" si="119"/>
        <v>NA</v>
      </c>
      <c r="Q2560" s="291" t="s">
        <v>707</v>
      </c>
      <c r="R2560" s="292" t="s">
        <v>831</v>
      </c>
      <c r="S2560" s="293" t="s">
        <v>832</v>
      </c>
      <c r="T2560" s="293" t="s">
        <v>832</v>
      </c>
      <c r="U2560" s="293" t="s">
        <v>832</v>
      </c>
      <c r="V2560" s="294" t="s">
        <v>809</v>
      </c>
      <c r="W2560" s="295" t="s">
        <v>809</v>
      </c>
      <c r="X2560" s="295" t="s">
        <v>809</v>
      </c>
      <c r="Y2560" s="257"/>
    </row>
    <row r="2561" spans="1:25" ht="12.75" customHeight="1" x14ac:dyDescent="0.2">
      <c r="A2561" s="229" t="s">
        <v>705</v>
      </c>
      <c r="B2561" s="247"/>
      <c r="C2561" s="280">
        <v>2548</v>
      </c>
      <c r="D2561" s="249" t="s">
        <v>5882</v>
      </c>
      <c r="E2561" s="249" t="s">
        <v>5883</v>
      </c>
      <c r="F2561" s="249" t="s">
        <v>877</v>
      </c>
      <c r="G2561" s="281" t="s">
        <v>813</v>
      </c>
      <c r="H2561" s="250">
        <v>17966.72</v>
      </c>
      <c r="I2561" s="250"/>
      <c r="J2561" s="250">
        <v>17211.115000000002</v>
      </c>
      <c r="K2561" s="250"/>
      <c r="L2561" s="250">
        <v>17967.009999999998</v>
      </c>
      <c r="M2561" s="251">
        <f t="shared" si="117"/>
        <v>4.2055812079222002E-2</v>
      </c>
      <c r="N2561" s="251">
        <f t="shared" si="118"/>
        <v>4.3919002342381462E-2</v>
      </c>
      <c r="O2561" s="250">
        <v>18626.5</v>
      </c>
      <c r="P2561" s="251">
        <f t="shared" si="119"/>
        <v>3.6705606553344247E-2</v>
      </c>
      <c r="Q2561" s="251" t="s">
        <v>805</v>
      </c>
      <c r="R2561" s="258"/>
      <c r="S2561" s="258" t="s">
        <v>806</v>
      </c>
      <c r="T2561" s="299" t="s">
        <v>809</v>
      </c>
      <c r="U2561" s="282" t="s">
        <v>823</v>
      </c>
      <c r="V2561" s="285">
        <v>819</v>
      </c>
      <c r="W2561" s="286" t="s">
        <v>816</v>
      </c>
      <c r="X2561" s="286" t="s">
        <v>816</v>
      </c>
      <c r="Y2561" s="257"/>
    </row>
    <row r="2562" spans="1:25" ht="12.75" customHeight="1" x14ac:dyDescent="0.2">
      <c r="A2562" s="229" t="s">
        <v>705</v>
      </c>
      <c r="B2562" s="247"/>
      <c r="C2562" s="280">
        <v>2549</v>
      </c>
      <c r="D2562" s="249" t="s">
        <v>5884</v>
      </c>
      <c r="E2562" s="249" t="s">
        <v>5885</v>
      </c>
      <c r="F2562" s="249" t="s">
        <v>897</v>
      </c>
      <c r="G2562" s="297" t="s">
        <v>707</v>
      </c>
      <c r="H2562" s="250">
        <v>0</v>
      </c>
      <c r="I2562" s="250"/>
      <c r="J2562" s="250">
        <v>0</v>
      </c>
      <c r="K2562" s="250"/>
      <c r="L2562" s="250">
        <v>0</v>
      </c>
      <c r="M2562" s="251" t="str">
        <f t="shared" si="117"/>
        <v>NA</v>
      </c>
      <c r="N2562" s="251" t="str">
        <f t="shared" si="118"/>
        <v>NA</v>
      </c>
      <c r="O2562" s="250">
        <v>0</v>
      </c>
      <c r="P2562" s="251" t="str">
        <f t="shared" si="119"/>
        <v>NA</v>
      </c>
      <c r="Q2562" s="298" t="s">
        <v>848</v>
      </c>
      <c r="R2562" s="299" t="s">
        <v>849</v>
      </c>
      <c r="S2562" s="299" t="s">
        <v>832</v>
      </c>
      <c r="T2562" s="299" t="s">
        <v>832</v>
      </c>
      <c r="U2562" s="299" t="s">
        <v>832</v>
      </c>
      <c r="V2562" s="299" t="s">
        <v>832</v>
      </c>
      <c r="W2562" s="299" t="s">
        <v>832</v>
      </c>
      <c r="X2562" s="299" t="s">
        <v>832</v>
      </c>
      <c r="Y2562" s="257"/>
    </row>
    <row r="2563" spans="1:25" ht="12.75" customHeight="1" x14ac:dyDescent="0.2">
      <c r="A2563" s="229" t="s">
        <v>705</v>
      </c>
      <c r="B2563" s="247"/>
      <c r="C2563" s="280">
        <v>2550</v>
      </c>
      <c r="D2563" s="249" t="s">
        <v>5886</v>
      </c>
      <c r="E2563" s="249" t="s">
        <v>5887</v>
      </c>
      <c r="F2563" s="249" t="s">
        <v>830</v>
      </c>
      <c r="G2563" s="297" t="s">
        <v>707</v>
      </c>
      <c r="H2563" s="250">
        <v>0</v>
      </c>
      <c r="I2563" s="250"/>
      <c r="J2563" s="250">
        <v>0</v>
      </c>
      <c r="K2563" s="250"/>
      <c r="L2563" s="250">
        <v>0</v>
      </c>
      <c r="M2563" s="251" t="str">
        <f t="shared" si="117"/>
        <v>NA</v>
      </c>
      <c r="N2563" s="251" t="str">
        <f t="shared" si="118"/>
        <v>NA</v>
      </c>
      <c r="O2563" s="250">
        <v>0</v>
      </c>
      <c r="P2563" s="251" t="str">
        <f t="shared" si="119"/>
        <v>NA</v>
      </c>
      <c r="Q2563" s="298" t="s">
        <v>848</v>
      </c>
      <c r="R2563" s="299" t="s">
        <v>849</v>
      </c>
      <c r="S2563" s="258" t="s">
        <v>1698</v>
      </c>
      <c r="T2563" s="299" t="s">
        <v>809</v>
      </c>
      <c r="U2563" s="299" t="s">
        <v>832</v>
      </c>
      <c r="V2563" s="285">
        <v>3346</v>
      </c>
      <c r="W2563" s="286" t="s">
        <v>912</v>
      </c>
      <c r="X2563" s="286" t="s">
        <v>815</v>
      </c>
      <c r="Y2563" s="257"/>
    </row>
    <row r="2564" spans="1:25" ht="12.75" customHeight="1" x14ac:dyDescent="0.2">
      <c r="A2564" s="229" t="s">
        <v>705</v>
      </c>
      <c r="B2564" s="247"/>
      <c r="C2564" s="280">
        <v>2551</v>
      </c>
      <c r="D2564" s="249" t="s">
        <v>5888</v>
      </c>
      <c r="E2564" s="249" t="s">
        <v>5889</v>
      </c>
      <c r="F2564" s="249" t="s">
        <v>1067</v>
      </c>
      <c r="G2564" s="281" t="s">
        <v>804</v>
      </c>
      <c r="H2564" s="250">
        <v>236328.39999999994</v>
      </c>
      <c r="I2564" s="250"/>
      <c r="J2564" s="250">
        <v>193346.62059999999</v>
      </c>
      <c r="K2564" s="250"/>
      <c r="L2564" s="250">
        <v>201936.63000000006</v>
      </c>
      <c r="M2564" s="251">
        <f t="shared" si="117"/>
        <v>0.18187310285179417</v>
      </c>
      <c r="N2564" s="251">
        <f t="shared" si="118"/>
        <v>4.4428029687528285E-2</v>
      </c>
      <c r="O2564" s="250">
        <v>204938.46999999997</v>
      </c>
      <c r="P2564" s="251">
        <f t="shared" si="119"/>
        <v>1.4865257482012591E-2</v>
      </c>
      <c r="Q2564" s="251" t="s">
        <v>805</v>
      </c>
      <c r="R2564" s="258"/>
      <c r="S2564" s="258" t="s">
        <v>904</v>
      </c>
      <c r="T2564" s="258" t="s">
        <v>807</v>
      </c>
      <c r="U2564" s="282" t="s">
        <v>808</v>
      </c>
      <c r="V2564" s="285">
        <v>106</v>
      </c>
      <c r="W2564" s="286" t="s">
        <v>824</v>
      </c>
      <c r="X2564" s="286" t="s">
        <v>824</v>
      </c>
      <c r="Y2564" s="257"/>
    </row>
    <row r="2565" spans="1:25" ht="12.75" customHeight="1" x14ac:dyDescent="0.2">
      <c r="A2565" s="229" t="s">
        <v>705</v>
      </c>
      <c r="B2565" s="247"/>
      <c r="C2565" s="280">
        <v>2552</v>
      </c>
      <c r="D2565" s="249" t="s">
        <v>5890</v>
      </c>
      <c r="E2565" s="249" t="s">
        <v>5891</v>
      </c>
      <c r="F2565" s="249" t="s">
        <v>830</v>
      </c>
      <c r="G2565" s="297" t="s">
        <v>707</v>
      </c>
      <c r="H2565" s="250">
        <v>0</v>
      </c>
      <c r="I2565" s="250"/>
      <c r="J2565" s="250">
        <v>0</v>
      </c>
      <c r="K2565" s="250"/>
      <c r="L2565" s="250">
        <v>0</v>
      </c>
      <c r="M2565" s="251" t="str">
        <f t="shared" si="117"/>
        <v>NA</v>
      </c>
      <c r="N2565" s="251" t="str">
        <f t="shared" si="118"/>
        <v>NA</v>
      </c>
      <c r="O2565" s="250">
        <v>0</v>
      </c>
      <c r="P2565" s="251" t="str">
        <f t="shared" si="119"/>
        <v>NA</v>
      </c>
      <c r="Q2565" s="298" t="s">
        <v>848</v>
      </c>
      <c r="R2565" s="299" t="s">
        <v>849</v>
      </c>
      <c r="S2565" s="258" t="s">
        <v>806</v>
      </c>
      <c r="T2565" s="299" t="s">
        <v>809</v>
      </c>
      <c r="U2565" s="299" t="s">
        <v>832</v>
      </c>
      <c r="V2565" s="299" t="s">
        <v>832</v>
      </c>
      <c r="W2565" s="299" t="s">
        <v>832</v>
      </c>
      <c r="X2565" s="299" t="s">
        <v>832</v>
      </c>
      <c r="Y2565" s="257"/>
    </row>
    <row r="2566" spans="1:25" ht="12.75" customHeight="1" x14ac:dyDescent="0.2">
      <c r="A2566" s="229" t="s">
        <v>705</v>
      </c>
      <c r="B2566" s="247"/>
      <c r="C2566" s="280">
        <v>2553</v>
      </c>
      <c r="D2566" s="249" t="s">
        <v>5892</v>
      </c>
      <c r="E2566" s="249" t="s">
        <v>5893</v>
      </c>
      <c r="F2566" s="249" t="s">
        <v>1302</v>
      </c>
      <c r="G2566" s="281" t="s">
        <v>813</v>
      </c>
      <c r="H2566" s="250">
        <v>82798.399999999994</v>
      </c>
      <c r="I2566" s="250"/>
      <c r="J2566" s="250">
        <v>79316.2307</v>
      </c>
      <c r="K2566" s="250"/>
      <c r="L2566" s="250">
        <v>82800.22</v>
      </c>
      <c r="M2566" s="251">
        <f t="shared" si="117"/>
        <v>4.2055997458888029E-2</v>
      </c>
      <c r="N2566" s="251">
        <f t="shared" si="118"/>
        <v>4.3925300903135345E-2</v>
      </c>
      <c r="O2566" s="250">
        <v>85208.87000000001</v>
      </c>
      <c r="P2566" s="251">
        <f t="shared" si="119"/>
        <v>2.9089898553409745E-2</v>
      </c>
      <c r="Q2566" s="251" t="s">
        <v>805</v>
      </c>
      <c r="R2566" s="258"/>
      <c r="S2566" s="258" t="s">
        <v>806</v>
      </c>
      <c r="T2566" s="299" t="s">
        <v>809</v>
      </c>
      <c r="U2566" s="282" t="s">
        <v>823</v>
      </c>
      <c r="V2566" s="285">
        <v>824</v>
      </c>
      <c r="W2566" s="286" t="s">
        <v>912</v>
      </c>
      <c r="X2566" s="286" t="s">
        <v>816</v>
      </c>
      <c r="Y2566" s="257"/>
    </row>
    <row r="2567" spans="1:25" ht="12.75" customHeight="1" x14ac:dyDescent="0.2">
      <c r="A2567" s="229" t="s">
        <v>705</v>
      </c>
      <c r="B2567" s="247"/>
      <c r="C2567" s="280">
        <v>2554</v>
      </c>
      <c r="D2567" s="249" t="s">
        <v>5894</v>
      </c>
      <c r="E2567" s="249" t="s">
        <v>5893</v>
      </c>
      <c r="F2567" s="249" t="s">
        <v>852</v>
      </c>
      <c r="G2567" s="297" t="s">
        <v>707</v>
      </c>
      <c r="H2567" s="250">
        <v>0</v>
      </c>
      <c r="I2567" s="250"/>
      <c r="J2567" s="250">
        <v>0</v>
      </c>
      <c r="K2567" s="250"/>
      <c r="L2567" s="250">
        <v>0</v>
      </c>
      <c r="M2567" s="251" t="str">
        <f t="shared" si="117"/>
        <v>NA</v>
      </c>
      <c r="N2567" s="251" t="str">
        <f t="shared" si="118"/>
        <v>NA</v>
      </c>
      <c r="O2567" s="250">
        <v>0</v>
      </c>
      <c r="P2567" s="251" t="str">
        <f t="shared" si="119"/>
        <v>NA</v>
      </c>
      <c r="Q2567" s="298" t="s">
        <v>848</v>
      </c>
      <c r="R2567" s="299" t="s">
        <v>849</v>
      </c>
      <c r="S2567" s="299" t="s">
        <v>832</v>
      </c>
      <c r="T2567" s="299" t="s">
        <v>832</v>
      </c>
      <c r="U2567" s="299" t="s">
        <v>832</v>
      </c>
      <c r="V2567" s="299" t="s">
        <v>832</v>
      </c>
      <c r="W2567" s="299" t="s">
        <v>832</v>
      </c>
      <c r="X2567" s="299" t="s">
        <v>832</v>
      </c>
      <c r="Y2567" s="257"/>
    </row>
    <row r="2568" spans="1:25" ht="12.75" customHeight="1" x14ac:dyDescent="0.2">
      <c r="A2568" s="229" t="s">
        <v>705</v>
      </c>
      <c r="B2568" s="247"/>
      <c r="C2568" s="280">
        <v>2555</v>
      </c>
      <c r="D2568" s="249" t="s">
        <v>5895</v>
      </c>
      <c r="E2568" s="249" t="s">
        <v>5896</v>
      </c>
      <c r="F2568" s="249" t="s">
        <v>819</v>
      </c>
      <c r="G2568" s="281" t="s">
        <v>813</v>
      </c>
      <c r="H2568" s="250">
        <v>35220.58</v>
      </c>
      <c r="I2568" s="250"/>
      <c r="J2568" s="250">
        <v>33739.336300000003</v>
      </c>
      <c r="K2568" s="250"/>
      <c r="L2568" s="250">
        <v>35072.42</v>
      </c>
      <c r="M2568" s="251">
        <f t="shared" si="117"/>
        <v>4.205619839309855E-2</v>
      </c>
      <c r="N2568" s="251">
        <f t="shared" si="118"/>
        <v>3.9511260332646063E-2</v>
      </c>
      <c r="O2568" s="250">
        <v>36703.25</v>
      </c>
      <c r="P2568" s="251">
        <f t="shared" si="119"/>
        <v>4.6498929928416741E-2</v>
      </c>
      <c r="Q2568" s="251" t="s">
        <v>805</v>
      </c>
      <c r="R2568" s="258"/>
      <c r="S2568" s="258" t="s">
        <v>904</v>
      </c>
      <c r="T2568" s="258" t="s">
        <v>807</v>
      </c>
      <c r="U2568" s="282" t="s">
        <v>814</v>
      </c>
      <c r="V2568" s="285">
        <v>106</v>
      </c>
      <c r="W2568" s="286" t="s">
        <v>824</v>
      </c>
      <c r="X2568" s="286" t="s">
        <v>824</v>
      </c>
      <c r="Y2568" s="257"/>
    </row>
    <row r="2569" spans="1:25" ht="12.75" customHeight="1" x14ac:dyDescent="0.2">
      <c r="A2569" s="229" t="s">
        <v>705</v>
      </c>
      <c r="B2569" s="247"/>
      <c r="C2569" s="318">
        <v>2556</v>
      </c>
      <c r="D2569" s="319" t="s">
        <v>988</v>
      </c>
      <c r="E2569" s="319" t="s">
        <v>988</v>
      </c>
      <c r="F2569" s="319"/>
      <c r="G2569" s="320" t="s">
        <v>707</v>
      </c>
      <c r="H2569" s="321">
        <v>0</v>
      </c>
      <c r="I2569" s="321"/>
      <c r="J2569" s="321">
        <v>0</v>
      </c>
      <c r="K2569" s="321"/>
      <c r="L2569" s="321">
        <v>0</v>
      </c>
      <c r="M2569" s="322" t="str">
        <f t="shared" si="117"/>
        <v>NA</v>
      </c>
      <c r="N2569" s="322" t="str">
        <f t="shared" si="118"/>
        <v>NA</v>
      </c>
      <c r="O2569" s="321">
        <v>0</v>
      </c>
      <c r="P2569" s="322" t="str">
        <f t="shared" si="119"/>
        <v>NA</v>
      </c>
      <c r="Q2569" s="322" t="s">
        <v>707</v>
      </c>
      <c r="R2569" s="323" t="s">
        <v>989</v>
      </c>
      <c r="S2569" s="323" t="s">
        <v>809</v>
      </c>
      <c r="T2569" s="323" t="s">
        <v>809</v>
      </c>
      <c r="U2569" s="323" t="s">
        <v>989</v>
      </c>
      <c r="V2569" s="323" t="s">
        <v>989</v>
      </c>
      <c r="W2569" s="323" t="s">
        <v>989</v>
      </c>
      <c r="X2569" s="323" t="s">
        <v>989</v>
      </c>
      <c r="Y2569" s="257"/>
    </row>
    <row r="2570" spans="1:25" ht="12.75" customHeight="1" x14ac:dyDescent="0.2">
      <c r="A2570" s="229" t="s">
        <v>705</v>
      </c>
      <c r="B2570" s="247"/>
      <c r="C2570" s="280">
        <v>2557</v>
      </c>
      <c r="D2570" s="249" t="s">
        <v>5897</v>
      </c>
      <c r="E2570" s="249" t="s">
        <v>5898</v>
      </c>
      <c r="F2570" s="249" t="s">
        <v>1302</v>
      </c>
      <c r="G2570" s="281" t="s">
        <v>813</v>
      </c>
      <c r="H2570" s="250">
        <v>143761.73000000001</v>
      </c>
      <c r="I2570" s="250"/>
      <c r="J2570" s="250">
        <v>137715.6685</v>
      </c>
      <c r="K2570" s="250"/>
      <c r="L2570" s="250">
        <v>143996.39000000001</v>
      </c>
      <c r="M2570" s="251">
        <f t="shared" si="117"/>
        <v>4.2056126480948794E-2</v>
      </c>
      <c r="N2570" s="251">
        <f t="shared" si="118"/>
        <v>4.5606440925783358E-2</v>
      </c>
      <c r="O2570" s="250">
        <v>150149.13</v>
      </c>
      <c r="P2570" s="251">
        <f t="shared" si="119"/>
        <v>4.2728432289170511E-2</v>
      </c>
      <c r="Q2570" s="251" t="s">
        <v>805</v>
      </c>
      <c r="R2570" s="258"/>
      <c r="S2570" s="258" t="s">
        <v>806</v>
      </c>
      <c r="T2570" s="258" t="s">
        <v>807</v>
      </c>
      <c r="U2570" s="282" t="s">
        <v>814</v>
      </c>
      <c r="V2570" s="285">
        <v>481</v>
      </c>
      <c r="W2570" s="286" t="s">
        <v>824</v>
      </c>
      <c r="X2570" s="286" t="s">
        <v>824</v>
      </c>
      <c r="Y2570" s="257"/>
    </row>
    <row r="2571" spans="1:25" ht="12.75" customHeight="1" x14ac:dyDescent="0.2">
      <c r="A2571" s="229" t="s">
        <v>705</v>
      </c>
      <c r="B2571" s="247"/>
      <c r="C2571" s="280">
        <v>2558</v>
      </c>
      <c r="D2571" s="249" t="s">
        <v>5899</v>
      </c>
      <c r="E2571" s="249" t="s">
        <v>5900</v>
      </c>
      <c r="F2571" s="249" t="s">
        <v>1302</v>
      </c>
      <c r="G2571" s="281" t="s">
        <v>813</v>
      </c>
      <c r="H2571" s="250">
        <v>406169.77</v>
      </c>
      <c r="I2571" s="250"/>
      <c r="J2571" s="250">
        <v>349194.91010000004</v>
      </c>
      <c r="K2571" s="250"/>
      <c r="L2571" s="250">
        <v>353354.06000000006</v>
      </c>
      <c r="M2571" s="251">
        <f t="shared" si="117"/>
        <v>0.14027351149249728</v>
      </c>
      <c r="N2571" s="251">
        <f t="shared" si="118"/>
        <v>1.1910683058951087E-2</v>
      </c>
      <c r="O2571" s="250">
        <v>367052.77999999997</v>
      </c>
      <c r="P2571" s="251">
        <f t="shared" si="119"/>
        <v>3.8767688136935263E-2</v>
      </c>
      <c r="Q2571" s="251" t="s">
        <v>805</v>
      </c>
      <c r="R2571" s="258"/>
      <c r="S2571" s="258" t="s">
        <v>806</v>
      </c>
      <c r="T2571" s="258" t="s">
        <v>807</v>
      </c>
      <c r="U2571" s="282" t="s">
        <v>823</v>
      </c>
      <c r="V2571" s="285">
        <v>824</v>
      </c>
      <c r="W2571" s="286" t="s">
        <v>815</v>
      </c>
      <c r="X2571" s="286" t="s">
        <v>816</v>
      </c>
      <c r="Y2571" s="257"/>
    </row>
    <row r="2572" spans="1:25" ht="12.75" customHeight="1" x14ac:dyDescent="0.2">
      <c r="B2572" s="247"/>
      <c r="C2572" s="280">
        <v>2559</v>
      </c>
      <c r="D2572" s="249" t="s">
        <v>5901</v>
      </c>
      <c r="E2572" s="249" t="s">
        <v>5902</v>
      </c>
      <c r="F2572" s="249" t="s">
        <v>812</v>
      </c>
      <c r="G2572" s="281" t="s">
        <v>813</v>
      </c>
      <c r="H2572" s="250">
        <v>17419.38</v>
      </c>
      <c r="I2572" s="250"/>
      <c r="J2572" s="250">
        <v>16871.6813</v>
      </c>
      <c r="K2572" s="250"/>
      <c r="L2572" s="250">
        <v>14819.11</v>
      </c>
      <c r="M2572" s="251">
        <f t="shared" si="117"/>
        <v>3.1441916991305136E-2</v>
      </c>
      <c r="N2572" s="251">
        <f t="shared" si="118"/>
        <v>0.12165778048450925</v>
      </c>
      <c r="O2572" s="250">
        <v>15298.099999999999</v>
      </c>
      <c r="P2572" s="251">
        <f t="shared" si="119"/>
        <v>3.2322453912549266E-2</v>
      </c>
      <c r="Q2572" s="251" t="s">
        <v>805</v>
      </c>
      <c r="R2572" s="258"/>
      <c r="S2572" s="258" t="s">
        <v>806</v>
      </c>
      <c r="T2572" s="258" t="s">
        <v>807</v>
      </c>
      <c r="U2572" s="282" t="s">
        <v>814</v>
      </c>
      <c r="V2572" s="285">
        <v>37</v>
      </c>
      <c r="W2572" s="286" t="s">
        <v>815</v>
      </c>
      <c r="X2572" s="286" t="s">
        <v>824</v>
      </c>
      <c r="Y2572" s="257"/>
    </row>
    <row r="2573" spans="1:25" ht="12.75" customHeight="1" x14ac:dyDescent="0.2">
      <c r="A2573" s="229" t="s">
        <v>705</v>
      </c>
      <c r="B2573" s="247"/>
      <c r="C2573" s="280">
        <v>2560</v>
      </c>
      <c r="D2573" s="249" t="s">
        <v>5903</v>
      </c>
      <c r="E2573" s="249" t="s">
        <v>5904</v>
      </c>
      <c r="F2573" s="249" t="s">
        <v>1184</v>
      </c>
      <c r="G2573" s="281" t="s">
        <v>813</v>
      </c>
      <c r="H2573" s="250">
        <v>160084.29999999999</v>
      </c>
      <c r="I2573" s="250"/>
      <c r="J2573" s="250">
        <v>148198.63149999999</v>
      </c>
      <c r="K2573" s="250"/>
      <c r="L2573" s="250">
        <v>188653.90999999997</v>
      </c>
      <c r="M2573" s="251">
        <f t="shared" si="117"/>
        <v>7.4246309600629168E-2</v>
      </c>
      <c r="N2573" s="251">
        <f t="shared" si="118"/>
        <v>0.27298010845666942</v>
      </c>
      <c r="O2573" s="250">
        <v>197349.8</v>
      </c>
      <c r="P2573" s="251">
        <f t="shared" si="119"/>
        <v>4.6094406418610755E-2</v>
      </c>
      <c r="Q2573" s="251" t="s">
        <v>805</v>
      </c>
      <c r="R2573" s="258"/>
      <c r="S2573" s="258" t="s">
        <v>806</v>
      </c>
      <c r="T2573" s="258" t="s">
        <v>807</v>
      </c>
      <c r="U2573" s="282" t="s">
        <v>823</v>
      </c>
      <c r="V2573" s="285">
        <v>824</v>
      </c>
      <c r="W2573" s="286" t="s">
        <v>824</v>
      </c>
      <c r="X2573" s="286" t="s">
        <v>824</v>
      </c>
      <c r="Y2573" s="257"/>
    </row>
    <row r="2574" spans="1:25" ht="12.75" customHeight="1" x14ac:dyDescent="0.2">
      <c r="A2574" s="229" t="s">
        <v>705</v>
      </c>
      <c r="B2574" s="247"/>
      <c r="C2574" s="280">
        <v>2561</v>
      </c>
      <c r="D2574" s="296" t="s">
        <v>5905</v>
      </c>
      <c r="E2574" s="296" t="s">
        <v>5906</v>
      </c>
      <c r="F2574" s="296" t="s">
        <v>830</v>
      </c>
      <c r="G2574" s="297" t="s">
        <v>707</v>
      </c>
      <c r="H2574" s="250">
        <v>0</v>
      </c>
      <c r="I2574" s="250"/>
      <c r="J2574" s="250">
        <v>0</v>
      </c>
      <c r="K2574" s="250"/>
      <c r="L2574" s="250">
        <v>0</v>
      </c>
      <c r="M2574" s="251" t="str">
        <f t="shared" ref="M2574:M2637" si="120">IF(H2574&gt;0,ABS((J2574-H2574)/H2574),"NA")</f>
        <v>NA</v>
      </c>
      <c r="N2574" s="251" t="str">
        <f t="shared" ref="N2574:N2637" si="121">IF(J2574&gt;0,ABS((L2574-J2574)/J2574),"NA")</f>
        <v>NA</v>
      </c>
      <c r="O2574" s="250">
        <v>0</v>
      </c>
      <c r="P2574" s="251" t="str">
        <f t="shared" ref="P2574:P2637" si="122">IF(L2574&gt;0,ABS((O2574-L2574)/L2574),"NA")</f>
        <v>NA</v>
      </c>
      <c r="Q2574" s="298" t="s">
        <v>848</v>
      </c>
      <c r="R2574" s="299" t="s">
        <v>849</v>
      </c>
      <c r="S2574" s="299" t="s">
        <v>809</v>
      </c>
      <c r="T2574" s="299" t="s">
        <v>809</v>
      </c>
      <c r="U2574" s="299" t="s">
        <v>832</v>
      </c>
      <c r="V2574" s="283" t="s">
        <v>809</v>
      </c>
      <c r="W2574" s="284" t="s">
        <v>809</v>
      </c>
      <c r="X2574" s="284" t="s">
        <v>809</v>
      </c>
      <c r="Y2574" s="257"/>
    </row>
    <row r="2575" spans="1:25" ht="12.75" customHeight="1" x14ac:dyDescent="0.2">
      <c r="A2575" s="229" t="s">
        <v>705</v>
      </c>
      <c r="B2575" s="247"/>
      <c r="C2575" s="280">
        <v>2562</v>
      </c>
      <c r="D2575" s="249" t="s">
        <v>5907</v>
      </c>
      <c r="E2575" s="249" t="s">
        <v>5908</v>
      </c>
      <c r="F2575" s="249" t="s">
        <v>907</v>
      </c>
      <c r="G2575" s="281" t="s">
        <v>813</v>
      </c>
      <c r="H2575" s="250">
        <v>189125.86000000002</v>
      </c>
      <c r="I2575" s="250"/>
      <c r="J2575" s="250">
        <v>179264.38999999996</v>
      </c>
      <c r="K2575" s="250"/>
      <c r="L2575" s="250">
        <v>233838.63999999998</v>
      </c>
      <c r="M2575" s="251">
        <f t="shared" si="120"/>
        <v>5.2142366993070427E-2</v>
      </c>
      <c r="N2575" s="251">
        <f t="shared" si="121"/>
        <v>0.30443441667360732</v>
      </c>
      <c r="O2575" s="250">
        <v>244926.32999999996</v>
      </c>
      <c r="P2575" s="251">
        <f t="shared" si="122"/>
        <v>4.7415987366330792E-2</v>
      </c>
      <c r="Q2575" s="251" t="s">
        <v>805</v>
      </c>
      <c r="R2575" s="258"/>
      <c r="S2575" s="258" t="s">
        <v>806</v>
      </c>
      <c r="T2575" s="258" t="s">
        <v>807</v>
      </c>
      <c r="U2575" s="282" t="s">
        <v>823</v>
      </c>
      <c r="V2575" s="285">
        <v>824</v>
      </c>
      <c r="W2575" s="286" t="s">
        <v>816</v>
      </c>
      <c r="X2575" s="286" t="s">
        <v>824</v>
      </c>
      <c r="Y2575" s="257"/>
    </row>
    <row r="2576" spans="1:25" ht="12.75" customHeight="1" x14ac:dyDescent="0.2">
      <c r="A2576" s="229" t="s">
        <v>705</v>
      </c>
      <c r="B2576" s="247"/>
      <c r="C2576" s="280">
        <v>2563</v>
      </c>
      <c r="D2576" s="249" t="s">
        <v>5909</v>
      </c>
      <c r="E2576" s="249" t="s">
        <v>5910</v>
      </c>
      <c r="F2576" s="249" t="s">
        <v>907</v>
      </c>
      <c r="G2576" s="281"/>
      <c r="H2576" s="250">
        <v>151667.51999999999</v>
      </c>
      <c r="I2576" s="250"/>
      <c r="J2576" s="250">
        <v>23455.285599999999</v>
      </c>
      <c r="K2576" s="250"/>
      <c r="L2576" s="250">
        <v>24495.019999999997</v>
      </c>
      <c r="M2576" s="251">
        <f t="shared" si="120"/>
        <v>0.84535063538983157</v>
      </c>
      <c r="N2576" s="251">
        <f t="shared" si="121"/>
        <v>4.432836238839051E-2</v>
      </c>
      <c r="O2576" s="250">
        <v>27446.48</v>
      </c>
      <c r="P2576" s="251">
        <f t="shared" si="122"/>
        <v>0.12049224699551186</v>
      </c>
      <c r="Q2576" s="251" t="s">
        <v>805</v>
      </c>
      <c r="R2576" s="258"/>
      <c r="S2576" s="258" t="s">
        <v>840</v>
      </c>
      <c r="T2576" s="258" t="s">
        <v>841</v>
      </c>
      <c r="U2576" s="282" t="s">
        <v>841</v>
      </c>
      <c r="V2576" s="285">
        <v>25</v>
      </c>
      <c r="W2576" s="286" t="s">
        <v>824</v>
      </c>
      <c r="X2576" s="286" t="s">
        <v>824</v>
      </c>
      <c r="Y2576" s="257"/>
    </row>
    <row r="2577" spans="1:25" ht="12.75" customHeight="1" x14ac:dyDescent="0.2">
      <c r="A2577" s="229" t="s">
        <v>705</v>
      </c>
      <c r="B2577" s="247"/>
      <c r="C2577" s="287">
        <v>2564</v>
      </c>
      <c r="D2577" s="288" t="s">
        <v>5911</v>
      </c>
      <c r="E2577" s="288" t="s">
        <v>5912</v>
      </c>
      <c r="F2577" s="288" t="s">
        <v>1123</v>
      </c>
      <c r="G2577" s="289" t="s">
        <v>707</v>
      </c>
      <c r="H2577" s="290">
        <v>0</v>
      </c>
      <c r="I2577" s="290"/>
      <c r="J2577" s="290">
        <v>0</v>
      </c>
      <c r="K2577" s="290"/>
      <c r="L2577" s="290">
        <v>0</v>
      </c>
      <c r="M2577" s="291" t="str">
        <f t="shared" si="120"/>
        <v>NA</v>
      </c>
      <c r="N2577" s="291" t="str">
        <f t="shared" si="121"/>
        <v>NA</v>
      </c>
      <c r="O2577" s="290">
        <v>0</v>
      </c>
      <c r="P2577" s="291" t="str">
        <f t="shared" si="122"/>
        <v>NA</v>
      </c>
      <c r="Q2577" s="291" t="s">
        <v>707</v>
      </c>
      <c r="R2577" s="292" t="s">
        <v>831</v>
      </c>
      <c r="S2577" s="293" t="s">
        <v>832</v>
      </c>
      <c r="T2577" s="293" t="s">
        <v>832</v>
      </c>
      <c r="U2577" s="293" t="s">
        <v>832</v>
      </c>
      <c r="V2577" s="294" t="s">
        <v>809</v>
      </c>
      <c r="W2577" s="295" t="s">
        <v>809</v>
      </c>
      <c r="X2577" s="295" t="s">
        <v>809</v>
      </c>
      <c r="Y2577" s="257"/>
    </row>
    <row r="2578" spans="1:25" ht="12.75" customHeight="1" x14ac:dyDescent="0.2">
      <c r="A2578" s="229" t="s">
        <v>705</v>
      </c>
      <c r="B2578" s="247"/>
      <c r="C2578" s="300">
        <v>2565</v>
      </c>
      <c r="D2578" s="301" t="s">
        <v>5913</v>
      </c>
      <c r="E2578" s="301" t="s">
        <v>5914</v>
      </c>
      <c r="F2578" s="301" t="s">
        <v>803</v>
      </c>
      <c r="G2578" s="326" t="s">
        <v>804</v>
      </c>
      <c r="H2578" s="303">
        <v>0</v>
      </c>
      <c r="I2578" s="303"/>
      <c r="J2578" s="303">
        <v>0</v>
      </c>
      <c r="K2578" s="303"/>
      <c r="L2578" s="303">
        <v>0</v>
      </c>
      <c r="M2578" s="304" t="str">
        <f t="shared" si="120"/>
        <v>NA</v>
      </c>
      <c r="N2578" s="304" t="str">
        <f t="shared" si="121"/>
        <v>NA</v>
      </c>
      <c r="O2578" s="303">
        <v>0</v>
      </c>
      <c r="P2578" s="304" t="str">
        <f t="shared" si="122"/>
        <v>NA</v>
      </c>
      <c r="Q2578" s="304" t="s">
        <v>707</v>
      </c>
      <c r="R2578" s="305" t="s">
        <v>887</v>
      </c>
      <c r="S2578" s="306" t="s">
        <v>832</v>
      </c>
      <c r="T2578" s="306" t="s">
        <v>832</v>
      </c>
      <c r="U2578" s="306" t="s">
        <v>832</v>
      </c>
      <c r="V2578" s="307" t="s">
        <v>809</v>
      </c>
      <c r="W2578" s="308" t="s">
        <v>809</v>
      </c>
      <c r="X2578" s="308" t="s">
        <v>809</v>
      </c>
      <c r="Y2578" s="257"/>
    </row>
    <row r="2579" spans="1:25" ht="12.75" customHeight="1" x14ac:dyDescent="0.2">
      <c r="A2579" s="229" t="s">
        <v>705</v>
      </c>
      <c r="B2579" s="247"/>
      <c r="C2579" s="280">
        <v>2566</v>
      </c>
      <c r="D2579" s="249" t="s">
        <v>5915</v>
      </c>
      <c r="E2579" s="249" t="s">
        <v>5914</v>
      </c>
      <c r="F2579" s="249" t="s">
        <v>949</v>
      </c>
      <c r="G2579" s="281" t="s">
        <v>804</v>
      </c>
      <c r="H2579" s="250">
        <v>67377.62</v>
      </c>
      <c r="I2579" s="250"/>
      <c r="J2579" s="250">
        <v>64543.9692</v>
      </c>
      <c r="K2579" s="250"/>
      <c r="L2579" s="250">
        <v>68210.78</v>
      </c>
      <c r="M2579" s="251">
        <f t="shared" si="120"/>
        <v>4.2056261411430026E-2</v>
      </c>
      <c r="N2579" s="251">
        <f t="shared" si="121"/>
        <v>5.6811052147068754E-2</v>
      </c>
      <c r="O2579" s="250">
        <v>75936.36</v>
      </c>
      <c r="P2579" s="251">
        <f t="shared" si="122"/>
        <v>0.11326039667043834</v>
      </c>
      <c r="Q2579" s="251" t="s">
        <v>805</v>
      </c>
      <c r="R2579" s="258"/>
      <c r="S2579" s="258" t="s">
        <v>806</v>
      </c>
      <c r="T2579" s="258" t="s">
        <v>807</v>
      </c>
      <c r="U2579" s="282" t="s">
        <v>1103</v>
      </c>
      <c r="V2579" s="285">
        <v>824</v>
      </c>
      <c r="W2579" s="286" t="s">
        <v>816</v>
      </c>
      <c r="X2579" s="286" t="s">
        <v>815</v>
      </c>
      <c r="Y2579" s="257"/>
    </row>
    <row r="2580" spans="1:25" ht="12.75" customHeight="1" x14ac:dyDescent="0.2">
      <c r="A2580" s="229" t="s">
        <v>705</v>
      </c>
      <c r="B2580" s="247"/>
      <c r="C2580" s="280">
        <v>2567</v>
      </c>
      <c r="D2580" s="249" t="s">
        <v>5916</v>
      </c>
      <c r="E2580" s="249" t="s">
        <v>5914</v>
      </c>
      <c r="F2580" s="249" t="s">
        <v>822</v>
      </c>
      <c r="G2580" s="281" t="s">
        <v>813</v>
      </c>
      <c r="H2580" s="250">
        <v>103204.97</v>
      </c>
      <c r="I2580" s="250"/>
      <c r="J2580" s="250">
        <v>51048.6682</v>
      </c>
      <c r="K2580" s="250"/>
      <c r="L2580" s="250">
        <v>13677.16</v>
      </c>
      <c r="M2580" s="251">
        <f t="shared" si="120"/>
        <v>0.5053661834308949</v>
      </c>
      <c r="N2580" s="251">
        <f t="shared" si="121"/>
        <v>0.7320760661881478</v>
      </c>
      <c r="O2580" s="250">
        <v>14113.86</v>
      </c>
      <c r="P2580" s="251">
        <f t="shared" si="122"/>
        <v>3.1929143184696293E-2</v>
      </c>
      <c r="Q2580" s="251" t="s">
        <v>805</v>
      </c>
      <c r="R2580" s="258"/>
      <c r="S2580" s="258" t="s">
        <v>806</v>
      </c>
      <c r="T2580" s="258" t="s">
        <v>807</v>
      </c>
      <c r="U2580" s="282" t="s">
        <v>823</v>
      </c>
      <c r="V2580" s="285">
        <v>805</v>
      </c>
      <c r="W2580" s="286" t="s">
        <v>816</v>
      </c>
      <c r="X2580" s="286" t="s">
        <v>824</v>
      </c>
      <c r="Y2580" s="257"/>
    </row>
    <row r="2581" spans="1:25" ht="12.75" customHeight="1" x14ac:dyDescent="0.2">
      <c r="B2581" s="247"/>
      <c r="C2581" s="280">
        <v>2568</v>
      </c>
      <c r="D2581" s="249" t="s">
        <v>5917</v>
      </c>
      <c r="E2581" s="249" t="s">
        <v>5918</v>
      </c>
      <c r="F2581" s="249" t="s">
        <v>803</v>
      </c>
      <c r="G2581" s="281" t="s">
        <v>804</v>
      </c>
      <c r="H2581" s="250">
        <v>5744.7199999999993</v>
      </c>
      <c r="I2581" s="250"/>
      <c r="J2581" s="250">
        <v>5503.12</v>
      </c>
      <c r="K2581" s="250"/>
      <c r="L2581" s="250">
        <v>5426.39</v>
      </c>
      <c r="M2581" s="251">
        <f t="shared" si="120"/>
        <v>4.2056009692378306E-2</v>
      </c>
      <c r="N2581" s="251">
        <f t="shared" si="121"/>
        <v>1.3942999607495305E-2</v>
      </c>
      <c r="O2581" s="250">
        <v>5824.23</v>
      </c>
      <c r="P2581" s="251">
        <f t="shared" si="122"/>
        <v>7.3315777155714801E-2</v>
      </c>
      <c r="Q2581" s="251" t="s">
        <v>805</v>
      </c>
      <c r="R2581" s="258"/>
      <c r="S2581" s="258" t="s">
        <v>904</v>
      </c>
      <c r="T2581" s="258" t="s">
        <v>807</v>
      </c>
      <c r="U2581" s="282" t="s">
        <v>808</v>
      </c>
      <c r="V2581" s="283" t="s">
        <v>809</v>
      </c>
      <c r="W2581" s="284" t="s">
        <v>809</v>
      </c>
      <c r="X2581" s="284" t="s">
        <v>809</v>
      </c>
      <c r="Y2581" s="257"/>
    </row>
    <row r="2582" spans="1:25" ht="12.75" customHeight="1" x14ac:dyDescent="0.2">
      <c r="A2582" s="229" t="s">
        <v>705</v>
      </c>
      <c r="B2582" s="247"/>
      <c r="C2582" s="280">
        <v>2569</v>
      </c>
      <c r="D2582" s="249" t="s">
        <v>5919</v>
      </c>
      <c r="E2582" s="249" t="s">
        <v>5920</v>
      </c>
      <c r="F2582" s="249" t="s">
        <v>803</v>
      </c>
      <c r="G2582" s="281" t="s">
        <v>804</v>
      </c>
      <c r="H2582" s="250">
        <v>4143.21</v>
      </c>
      <c r="I2582" s="250"/>
      <c r="J2582" s="250">
        <v>11583.992200000001</v>
      </c>
      <c r="K2582" s="250"/>
      <c r="L2582" s="250">
        <v>12092.66</v>
      </c>
      <c r="M2582" s="251">
        <f t="shared" si="120"/>
        <v>1.7958979149017309</v>
      </c>
      <c r="N2582" s="251">
        <f t="shared" si="121"/>
        <v>4.3911269208209515E-2</v>
      </c>
      <c r="O2582" s="250">
        <v>12739.55</v>
      </c>
      <c r="P2582" s="251">
        <f t="shared" si="122"/>
        <v>5.3494433813569504E-2</v>
      </c>
      <c r="Q2582" s="251" t="s">
        <v>805</v>
      </c>
      <c r="R2582" s="258"/>
      <c r="S2582" s="258" t="s">
        <v>840</v>
      </c>
      <c r="T2582" s="299" t="s">
        <v>809</v>
      </c>
      <c r="U2582" s="282" t="s">
        <v>841</v>
      </c>
      <c r="V2582" s="285">
        <v>819</v>
      </c>
      <c r="W2582" s="286" t="s">
        <v>912</v>
      </c>
      <c r="X2582" s="286" t="s">
        <v>912</v>
      </c>
      <c r="Y2582" s="257"/>
    </row>
    <row r="2583" spans="1:25" ht="12.75" customHeight="1" x14ac:dyDescent="0.2">
      <c r="A2583" s="229" t="s">
        <v>705</v>
      </c>
      <c r="B2583" s="247"/>
      <c r="C2583" s="280">
        <v>2570</v>
      </c>
      <c r="D2583" s="249" t="s">
        <v>5921</v>
      </c>
      <c r="E2583" s="249" t="s">
        <v>5922</v>
      </c>
      <c r="F2583" s="249" t="s">
        <v>883</v>
      </c>
      <c r="G2583" s="297" t="s">
        <v>707</v>
      </c>
      <c r="H2583" s="250">
        <v>0</v>
      </c>
      <c r="I2583" s="250"/>
      <c r="J2583" s="250">
        <v>0</v>
      </c>
      <c r="K2583" s="250"/>
      <c r="L2583" s="250">
        <v>0</v>
      </c>
      <c r="M2583" s="251" t="str">
        <f t="shared" si="120"/>
        <v>NA</v>
      </c>
      <c r="N2583" s="251" t="str">
        <f t="shared" si="121"/>
        <v>NA</v>
      </c>
      <c r="O2583" s="250">
        <v>0</v>
      </c>
      <c r="P2583" s="251" t="str">
        <f t="shared" si="122"/>
        <v>NA</v>
      </c>
      <c r="Q2583" s="298" t="s">
        <v>848</v>
      </c>
      <c r="R2583" s="299" t="s">
        <v>849</v>
      </c>
      <c r="S2583" s="258" t="s">
        <v>806</v>
      </c>
      <c r="T2583" s="299" t="s">
        <v>809</v>
      </c>
      <c r="U2583" s="299" t="s">
        <v>832</v>
      </c>
      <c r="V2583" s="299" t="s">
        <v>832</v>
      </c>
      <c r="W2583" s="299" t="s">
        <v>832</v>
      </c>
      <c r="X2583" s="299" t="s">
        <v>832</v>
      </c>
      <c r="Y2583" s="257"/>
    </row>
    <row r="2584" spans="1:25" ht="12.75" customHeight="1" x14ac:dyDescent="0.2">
      <c r="A2584" s="229" t="s">
        <v>705</v>
      </c>
      <c r="B2584" s="247"/>
      <c r="C2584" s="280">
        <v>2571</v>
      </c>
      <c r="D2584" s="249" t="s">
        <v>5923</v>
      </c>
      <c r="E2584" s="249" t="s">
        <v>5924</v>
      </c>
      <c r="F2584" s="249" t="s">
        <v>869</v>
      </c>
      <c r="G2584" s="281" t="s">
        <v>813</v>
      </c>
      <c r="H2584" s="250">
        <v>67229.64</v>
      </c>
      <c r="I2584" s="250"/>
      <c r="J2584" s="250">
        <v>64402.222500000003</v>
      </c>
      <c r="K2584" s="250"/>
      <c r="L2584" s="250">
        <v>76358</v>
      </c>
      <c r="M2584" s="251">
        <f t="shared" si="120"/>
        <v>4.2056115427659524E-2</v>
      </c>
      <c r="N2584" s="251">
        <f t="shared" si="121"/>
        <v>0.1856423122664749</v>
      </c>
      <c r="O2584" s="250">
        <v>80184.33</v>
      </c>
      <c r="P2584" s="251">
        <f t="shared" si="122"/>
        <v>5.0110401005788542E-2</v>
      </c>
      <c r="Q2584" s="251" t="s">
        <v>805</v>
      </c>
      <c r="R2584" s="258"/>
      <c r="S2584" s="258" t="s">
        <v>806</v>
      </c>
      <c r="T2584" s="258" t="s">
        <v>807</v>
      </c>
      <c r="U2584" s="282" t="s">
        <v>814</v>
      </c>
      <c r="V2584" s="285">
        <v>235</v>
      </c>
      <c r="W2584" s="286" t="s">
        <v>824</v>
      </c>
      <c r="X2584" s="286" t="s">
        <v>824</v>
      </c>
      <c r="Y2584" s="257"/>
    </row>
    <row r="2585" spans="1:25" ht="12.75" customHeight="1" x14ac:dyDescent="0.2">
      <c r="A2585" s="229" t="s">
        <v>705</v>
      </c>
      <c r="B2585" s="247"/>
      <c r="C2585" s="280">
        <v>2572</v>
      </c>
      <c r="D2585" s="249" t="s">
        <v>5925</v>
      </c>
      <c r="E2585" s="249" t="s">
        <v>5926</v>
      </c>
      <c r="F2585" s="249" t="s">
        <v>803</v>
      </c>
      <c r="G2585" s="281" t="s">
        <v>804</v>
      </c>
      <c r="H2585" s="250">
        <v>49430.720000000001</v>
      </c>
      <c r="I2585" s="250"/>
      <c r="J2585" s="250">
        <v>47351.859700000001</v>
      </c>
      <c r="K2585" s="250"/>
      <c r="L2585" s="250">
        <v>49431.169999999991</v>
      </c>
      <c r="M2585" s="251">
        <f t="shared" si="120"/>
        <v>4.2056039240375223E-2</v>
      </c>
      <c r="N2585" s="251">
        <f t="shared" si="121"/>
        <v>4.3911903633216544E-2</v>
      </c>
      <c r="O2585" s="250">
        <v>51748.170000000006</v>
      </c>
      <c r="P2585" s="251">
        <f t="shared" si="122"/>
        <v>4.6873258310495484E-2</v>
      </c>
      <c r="Q2585" s="251" t="s">
        <v>805</v>
      </c>
      <c r="R2585" s="258"/>
      <c r="S2585" s="258" t="s">
        <v>806</v>
      </c>
      <c r="T2585" s="299" t="s">
        <v>809</v>
      </c>
      <c r="U2585" s="282" t="s">
        <v>808</v>
      </c>
      <c r="V2585" s="285">
        <v>222</v>
      </c>
      <c r="W2585" s="286" t="s">
        <v>815</v>
      </c>
      <c r="X2585" s="286" t="s">
        <v>816</v>
      </c>
      <c r="Y2585" s="257"/>
    </row>
    <row r="2586" spans="1:25" ht="12.75" customHeight="1" x14ac:dyDescent="0.2">
      <c r="A2586" s="229" t="s">
        <v>705</v>
      </c>
      <c r="B2586" s="247"/>
      <c r="C2586" s="280">
        <v>2573</v>
      </c>
      <c r="D2586" s="249" t="s">
        <v>5927</v>
      </c>
      <c r="E2586" s="249" t="s">
        <v>5928</v>
      </c>
      <c r="F2586" s="249" t="s">
        <v>931</v>
      </c>
      <c r="G2586" s="281" t="s">
        <v>813</v>
      </c>
      <c r="H2586" s="250">
        <v>18896.68</v>
      </c>
      <c r="I2586" s="250"/>
      <c r="J2586" s="250">
        <v>18101.952000000001</v>
      </c>
      <c r="K2586" s="250"/>
      <c r="L2586" s="250">
        <v>24748.240000000002</v>
      </c>
      <c r="M2586" s="251">
        <f t="shared" si="120"/>
        <v>4.2056488229678397E-2</v>
      </c>
      <c r="N2586" s="251">
        <f t="shared" si="121"/>
        <v>0.36715863570956325</v>
      </c>
      <c r="O2586" s="250">
        <v>25988.39</v>
      </c>
      <c r="P2586" s="251">
        <f t="shared" si="122"/>
        <v>5.0110634129942079E-2</v>
      </c>
      <c r="Q2586" s="251" t="s">
        <v>805</v>
      </c>
      <c r="R2586" s="258"/>
      <c r="S2586" s="258" t="s">
        <v>806</v>
      </c>
      <c r="T2586" s="258" t="s">
        <v>807</v>
      </c>
      <c r="U2586" s="282" t="s">
        <v>814</v>
      </c>
      <c r="V2586" s="285">
        <v>92</v>
      </c>
      <c r="W2586" s="286" t="s">
        <v>824</v>
      </c>
      <c r="X2586" s="286" t="s">
        <v>824</v>
      </c>
      <c r="Y2586" s="257"/>
    </row>
    <row r="2587" spans="1:25" ht="12.75" customHeight="1" x14ac:dyDescent="0.2">
      <c r="A2587" s="229" t="s">
        <v>705</v>
      </c>
      <c r="B2587" s="247"/>
      <c r="C2587" s="280">
        <v>2574</v>
      </c>
      <c r="D2587" s="249" t="s">
        <v>5929</v>
      </c>
      <c r="E2587" s="249" t="s">
        <v>5930</v>
      </c>
      <c r="F2587" s="249" t="s">
        <v>869</v>
      </c>
      <c r="G2587" s="281" t="s">
        <v>813</v>
      </c>
      <c r="H2587" s="250">
        <v>22236.370000000003</v>
      </c>
      <c r="I2587" s="250"/>
      <c r="J2587" s="250">
        <v>28396.714899999999</v>
      </c>
      <c r="K2587" s="250"/>
      <c r="L2587" s="250">
        <v>31708.36</v>
      </c>
      <c r="M2587" s="251">
        <f t="shared" si="120"/>
        <v>0.27703914352927189</v>
      </c>
      <c r="N2587" s="251">
        <f t="shared" si="121"/>
        <v>0.11662071164436003</v>
      </c>
      <c r="O2587" s="250">
        <v>34659.89</v>
      </c>
      <c r="P2587" s="251">
        <f t="shared" si="122"/>
        <v>9.3083653648438416E-2</v>
      </c>
      <c r="Q2587" s="251" t="s">
        <v>805</v>
      </c>
      <c r="R2587" s="258"/>
      <c r="S2587" s="258" t="s">
        <v>806</v>
      </c>
      <c r="T2587" s="258" t="s">
        <v>807</v>
      </c>
      <c r="U2587" s="282" t="s">
        <v>823</v>
      </c>
      <c r="V2587" s="285">
        <v>824</v>
      </c>
      <c r="W2587" s="286" t="s">
        <v>824</v>
      </c>
      <c r="X2587" s="286" t="s">
        <v>824</v>
      </c>
      <c r="Y2587" s="257"/>
    </row>
    <row r="2588" spans="1:25" ht="12.75" customHeight="1" x14ac:dyDescent="0.2">
      <c r="A2588" s="229" t="s">
        <v>705</v>
      </c>
      <c r="B2588" s="247"/>
      <c r="C2588" s="280">
        <v>2575</v>
      </c>
      <c r="D2588" s="249" t="s">
        <v>5931</v>
      </c>
      <c r="E2588" s="249" t="s">
        <v>5932</v>
      </c>
      <c r="F2588" s="249" t="s">
        <v>1064</v>
      </c>
      <c r="G2588" s="281" t="s">
        <v>813</v>
      </c>
      <c r="H2588" s="250">
        <v>14538.97</v>
      </c>
      <c r="I2588" s="250"/>
      <c r="J2588" s="250">
        <v>35799.668700000002</v>
      </c>
      <c r="K2588" s="250"/>
      <c r="L2588" s="250">
        <v>55094.689999999995</v>
      </c>
      <c r="M2588" s="251">
        <f t="shared" si="120"/>
        <v>1.4623249583705036</v>
      </c>
      <c r="N2588" s="251">
        <f t="shared" si="121"/>
        <v>0.53897206316884139</v>
      </c>
      <c r="O2588" s="250">
        <v>58068.47</v>
      </c>
      <c r="P2588" s="251">
        <f t="shared" si="122"/>
        <v>5.3975800571706756E-2</v>
      </c>
      <c r="Q2588" s="251" t="s">
        <v>805</v>
      </c>
      <c r="R2588" s="258"/>
      <c r="S2588" s="258" t="s">
        <v>904</v>
      </c>
      <c r="T2588" s="258" t="s">
        <v>807</v>
      </c>
      <c r="U2588" s="282" t="s">
        <v>814</v>
      </c>
      <c r="V2588" s="285">
        <v>205</v>
      </c>
      <c r="W2588" s="286" t="s">
        <v>816</v>
      </c>
      <c r="X2588" s="286" t="s">
        <v>816</v>
      </c>
      <c r="Y2588" s="257"/>
    </row>
    <row r="2589" spans="1:25" ht="12.75" customHeight="1" x14ac:dyDescent="0.2">
      <c r="A2589" s="229" t="s">
        <v>705</v>
      </c>
      <c r="B2589" s="247"/>
      <c r="C2589" s="280">
        <v>2576</v>
      </c>
      <c r="D2589" s="249" t="s">
        <v>5933</v>
      </c>
      <c r="E2589" s="249" t="s">
        <v>5934</v>
      </c>
      <c r="F2589" s="249" t="s">
        <v>883</v>
      </c>
      <c r="G2589" s="297" t="s">
        <v>707</v>
      </c>
      <c r="H2589" s="250">
        <v>0</v>
      </c>
      <c r="I2589" s="250"/>
      <c r="J2589" s="250">
        <v>0</v>
      </c>
      <c r="K2589" s="250"/>
      <c r="L2589" s="250">
        <v>0</v>
      </c>
      <c r="M2589" s="251" t="str">
        <f t="shared" si="120"/>
        <v>NA</v>
      </c>
      <c r="N2589" s="251" t="str">
        <f t="shared" si="121"/>
        <v>NA</v>
      </c>
      <c r="O2589" s="250">
        <v>0</v>
      </c>
      <c r="P2589" s="251" t="str">
        <f t="shared" si="122"/>
        <v>NA</v>
      </c>
      <c r="Q2589" s="298" t="s">
        <v>848</v>
      </c>
      <c r="R2589" s="299" t="s">
        <v>849</v>
      </c>
      <c r="S2589" s="299" t="s">
        <v>832</v>
      </c>
      <c r="T2589" s="299" t="s">
        <v>832</v>
      </c>
      <c r="U2589" s="299" t="s">
        <v>832</v>
      </c>
      <c r="V2589" s="299" t="s">
        <v>832</v>
      </c>
      <c r="W2589" s="299" t="s">
        <v>832</v>
      </c>
      <c r="X2589" s="299" t="s">
        <v>832</v>
      </c>
      <c r="Y2589" s="257"/>
    </row>
    <row r="2590" spans="1:25" ht="12.75" customHeight="1" x14ac:dyDescent="0.2">
      <c r="A2590" s="229" t="s">
        <v>705</v>
      </c>
      <c r="B2590" s="247"/>
      <c r="C2590" s="280">
        <v>2577</v>
      </c>
      <c r="D2590" s="249" t="s">
        <v>5935</v>
      </c>
      <c r="E2590" s="249" t="s">
        <v>5936</v>
      </c>
      <c r="F2590" s="249" t="s">
        <v>890</v>
      </c>
      <c r="G2590" s="281" t="s">
        <v>813</v>
      </c>
      <c r="H2590" s="250">
        <v>57351.86</v>
      </c>
      <c r="I2590" s="250"/>
      <c r="J2590" s="250">
        <v>54939.8583</v>
      </c>
      <c r="K2590" s="250"/>
      <c r="L2590" s="250">
        <v>27957.370000000003</v>
      </c>
      <c r="M2590" s="251">
        <f t="shared" si="120"/>
        <v>4.205620706983175E-2</v>
      </c>
      <c r="N2590" s="251">
        <f t="shared" si="121"/>
        <v>0.4911277374008079</v>
      </c>
      <c r="O2590" s="250">
        <v>28927.640000000003</v>
      </c>
      <c r="P2590" s="251">
        <f t="shared" si="122"/>
        <v>3.4705338878442439E-2</v>
      </c>
      <c r="Q2590" s="251" t="s">
        <v>805</v>
      </c>
      <c r="R2590" s="258"/>
      <c r="S2590" s="258" t="s">
        <v>806</v>
      </c>
      <c r="T2590" s="258" t="s">
        <v>807</v>
      </c>
      <c r="U2590" s="282" t="s">
        <v>814</v>
      </c>
      <c r="V2590" s="285">
        <v>48</v>
      </c>
      <c r="W2590" s="286" t="s">
        <v>816</v>
      </c>
      <c r="X2590" s="286" t="s">
        <v>824</v>
      </c>
      <c r="Y2590" s="257"/>
    </row>
    <row r="2591" spans="1:25" ht="12.75" customHeight="1" x14ac:dyDescent="0.2">
      <c r="A2591" s="229" t="s">
        <v>705</v>
      </c>
      <c r="B2591" s="247"/>
      <c r="C2591" s="280">
        <v>2578</v>
      </c>
      <c r="D2591" s="249" t="s">
        <v>5937</v>
      </c>
      <c r="E2591" s="249" t="s">
        <v>5938</v>
      </c>
      <c r="F2591" s="249" t="s">
        <v>866</v>
      </c>
      <c r="G2591" s="281" t="s">
        <v>813</v>
      </c>
      <c r="H2591" s="250">
        <v>72063.37</v>
      </c>
      <c r="I2591" s="250"/>
      <c r="J2591" s="250">
        <v>69032.660999999993</v>
      </c>
      <c r="K2591" s="250"/>
      <c r="L2591" s="250">
        <v>83575.34</v>
      </c>
      <c r="M2591" s="251">
        <f t="shared" si="120"/>
        <v>4.2056165288967232E-2</v>
      </c>
      <c r="N2591" s="251">
        <f t="shared" si="121"/>
        <v>0.21066374654165521</v>
      </c>
      <c r="O2591" s="250">
        <v>87568.97</v>
      </c>
      <c r="P2591" s="251">
        <f t="shared" si="122"/>
        <v>4.7784789149526698E-2</v>
      </c>
      <c r="Q2591" s="251" t="s">
        <v>805</v>
      </c>
      <c r="R2591" s="258"/>
      <c r="S2591" s="258" t="s">
        <v>806</v>
      </c>
      <c r="T2591" s="258" t="s">
        <v>807</v>
      </c>
      <c r="U2591" s="282" t="s">
        <v>823</v>
      </c>
      <c r="V2591" s="285">
        <v>824</v>
      </c>
      <c r="W2591" s="286" t="s">
        <v>815</v>
      </c>
      <c r="X2591" s="286" t="s">
        <v>816</v>
      </c>
      <c r="Y2591" s="257"/>
    </row>
    <row r="2592" spans="1:25" ht="12.75" customHeight="1" x14ac:dyDescent="0.2">
      <c r="A2592" s="229" t="s">
        <v>705</v>
      </c>
      <c r="B2592" s="247"/>
      <c r="C2592" s="280">
        <v>2579</v>
      </c>
      <c r="D2592" s="249" t="s">
        <v>5939</v>
      </c>
      <c r="E2592" s="249" t="s">
        <v>5940</v>
      </c>
      <c r="F2592" s="249" t="s">
        <v>877</v>
      </c>
      <c r="G2592" s="281" t="s">
        <v>813</v>
      </c>
      <c r="H2592" s="250">
        <v>55682.7</v>
      </c>
      <c r="I2592" s="250"/>
      <c r="J2592" s="250">
        <v>78983.919599999994</v>
      </c>
      <c r="K2592" s="250"/>
      <c r="L2592" s="250">
        <v>34905.599999999999</v>
      </c>
      <c r="M2592" s="251">
        <f t="shared" si="120"/>
        <v>0.41846425550485156</v>
      </c>
      <c r="N2592" s="251">
        <f t="shared" si="121"/>
        <v>0.55806700684426402</v>
      </c>
      <c r="O2592" s="250">
        <v>36654.729999999996</v>
      </c>
      <c r="P2592" s="251">
        <f t="shared" si="122"/>
        <v>5.0110297488082066E-2</v>
      </c>
      <c r="Q2592" s="251" t="s">
        <v>805</v>
      </c>
      <c r="R2592" s="258"/>
      <c r="S2592" s="258" t="s">
        <v>806</v>
      </c>
      <c r="T2592" s="258" t="s">
        <v>807</v>
      </c>
      <c r="U2592" s="282" t="s">
        <v>823</v>
      </c>
      <c r="V2592" s="285">
        <v>824</v>
      </c>
      <c r="W2592" s="286" t="s">
        <v>815</v>
      </c>
      <c r="X2592" s="286" t="s">
        <v>816</v>
      </c>
      <c r="Y2592" s="257"/>
    </row>
    <row r="2593" spans="1:25" ht="12.75" customHeight="1" x14ac:dyDescent="0.2">
      <c r="A2593" s="229" t="s">
        <v>705</v>
      </c>
      <c r="B2593" s="247"/>
      <c r="C2593" s="280">
        <v>2580</v>
      </c>
      <c r="D2593" s="249" t="s">
        <v>5941</v>
      </c>
      <c r="E2593" s="249" t="s">
        <v>5942</v>
      </c>
      <c r="F2593" s="249" t="s">
        <v>847</v>
      </c>
      <c r="G2593" s="297" t="s">
        <v>707</v>
      </c>
      <c r="H2593" s="250">
        <v>0</v>
      </c>
      <c r="I2593" s="250"/>
      <c r="J2593" s="250">
        <v>0</v>
      </c>
      <c r="K2593" s="250"/>
      <c r="L2593" s="250">
        <v>0</v>
      </c>
      <c r="M2593" s="251" t="str">
        <f t="shared" si="120"/>
        <v>NA</v>
      </c>
      <c r="N2593" s="251" t="str">
        <f t="shared" si="121"/>
        <v>NA</v>
      </c>
      <c r="O2593" s="250">
        <v>0</v>
      </c>
      <c r="P2593" s="251" t="str">
        <f t="shared" si="122"/>
        <v>NA</v>
      </c>
      <c r="Q2593" s="298" t="s">
        <v>848</v>
      </c>
      <c r="R2593" s="299" t="s">
        <v>849</v>
      </c>
      <c r="S2593" s="299" t="s">
        <v>832</v>
      </c>
      <c r="T2593" s="299" t="s">
        <v>832</v>
      </c>
      <c r="U2593" s="299" t="s">
        <v>832</v>
      </c>
      <c r="V2593" s="299" t="s">
        <v>832</v>
      </c>
      <c r="W2593" s="299" t="s">
        <v>832</v>
      </c>
      <c r="X2593" s="299" t="s">
        <v>832</v>
      </c>
      <c r="Y2593" s="257"/>
    </row>
    <row r="2594" spans="1:25" ht="12.75" customHeight="1" x14ac:dyDescent="0.2">
      <c r="A2594" s="229" t="s">
        <v>705</v>
      </c>
      <c r="B2594" s="247"/>
      <c r="C2594" s="280">
        <v>2581</v>
      </c>
      <c r="D2594" s="249" t="s">
        <v>5943</v>
      </c>
      <c r="E2594" s="249" t="s">
        <v>5944</v>
      </c>
      <c r="F2594" s="249" t="s">
        <v>1160</v>
      </c>
      <c r="G2594" s="281" t="s">
        <v>813</v>
      </c>
      <c r="H2594" s="250">
        <v>173284.68</v>
      </c>
      <c r="I2594" s="250"/>
      <c r="J2594" s="250">
        <v>165997.00260000001</v>
      </c>
      <c r="K2594" s="250"/>
      <c r="L2594" s="250">
        <v>173286.96</v>
      </c>
      <c r="M2594" s="251">
        <f t="shared" si="120"/>
        <v>4.2056097515371732E-2</v>
      </c>
      <c r="N2594" s="251">
        <f t="shared" si="121"/>
        <v>4.3916199002499247E-2</v>
      </c>
      <c r="O2594" s="250">
        <v>180254.38999999998</v>
      </c>
      <c r="P2594" s="251">
        <f t="shared" si="122"/>
        <v>4.0207468582748485E-2</v>
      </c>
      <c r="Q2594" s="251" t="s">
        <v>805</v>
      </c>
      <c r="R2594" s="258"/>
      <c r="S2594" s="258" t="s">
        <v>806</v>
      </c>
      <c r="T2594" s="299" t="s">
        <v>809</v>
      </c>
      <c r="U2594" s="282" t="s">
        <v>814</v>
      </c>
      <c r="V2594" s="285">
        <v>400</v>
      </c>
      <c r="W2594" s="286" t="s">
        <v>815</v>
      </c>
      <c r="X2594" s="286" t="s">
        <v>816</v>
      </c>
      <c r="Y2594" s="257"/>
    </row>
    <row r="2595" spans="1:25" ht="12.75" customHeight="1" x14ac:dyDescent="0.2">
      <c r="A2595" s="229" t="s">
        <v>705</v>
      </c>
      <c r="B2595" s="247"/>
      <c r="C2595" s="280">
        <v>2582</v>
      </c>
      <c r="D2595" s="249" t="s">
        <v>5945</v>
      </c>
      <c r="E2595" s="249" t="s">
        <v>5946</v>
      </c>
      <c r="F2595" s="249" t="s">
        <v>877</v>
      </c>
      <c r="G2595" s="281" t="s">
        <v>813</v>
      </c>
      <c r="H2595" s="250">
        <v>52322.600000000006</v>
      </c>
      <c r="I2595" s="250"/>
      <c r="J2595" s="250">
        <v>109606.81510000001</v>
      </c>
      <c r="K2595" s="250"/>
      <c r="L2595" s="250">
        <v>72389.14</v>
      </c>
      <c r="M2595" s="251">
        <f t="shared" si="120"/>
        <v>1.094827380520081</v>
      </c>
      <c r="N2595" s="251">
        <f t="shared" si="121"/>
        <v>0.33955621341651415</v>
      </c>
      <c r="O2595" s="250">
        <v>73051.38</v>
      </c>
      <c r="P2595" s="251">
        <f t="shared" si="122"/>
        <v>9.148333576003323E-3</v>
      </c>
      <c r="Q2595" s="251" t="s">
        <v>805</v>
      </c>
      <c r="R2595" s="258"/>
      <c r="S2595" s="258" t="s">
        <v>806</v>
      </c>
      <c r="T2595" s="258" t="s">
        <v>807</v>
      </c>
      <c r="U2595" s="282" t="s">
        <v>814</v>
      </c>
      <c r="V2595" s="285">
        <v>301</v>
      </c>
      <c r="W2595" s="286" t="s">
        <v>912</v>
      </c>
      <c r="X2595" s="286" t="s">
        <v>874</v>
      </c>
      <c r="Y2595" s="257"/>
    </row>
    <row r="2596" spans="1:25" ht="12.75" customHeight="1" x14ac:dyDescent="0.2">
      <c r="A2596" s="229" t="s">
        <v>705</v>
      </c>
      <c r="B2596" s="247"/>
      <c r="C2596" s="280">
        <v>2583</v>
      </c>
      <c r="D2596" s="249" t="s">
        <v>5947</v>
      </c>
      <c r="E2596" s="249" t="s">
        <v>5948</v>
      </c>
      <c r="F2596" s="249" t="s">
        <v>1160</v>
      </c>
      <c r="G2596" s="281" t="s">
        <v>813</v>
      </c>
      <c r="H2596" s="250">
        <v>236037.38</v>
      </c>
      <c r="I2596" s="250"/>
      <c r="J2596" s="250">
        <v>121564.00580000001</v>
      </c>
      <c r="K2596" s="250"/>
      <c r="L2596" s="250">
        <v>130697.08000000002</v>
      </c>
      <c r="M2596" s="251">
        <f t="shared" si="120"/>
        <v>0.48497985446203473</v>
      </c>
      <c r="N2596" s="251">
        <f t="shared" si="121"/>
        <v>7.5129756870845082E-2</v>
      </c>
      <c r="O2596" s="250">
        <v>137038.14000000001</v>
      </c>
      <c r="P2596" s="251">
        <f t="shared" si="122"/>
        <v>4.8517227775861531E-2</v>
      </c>
      <c r="Q2596" s="251" t="s">
        <v>805</v>
      </c>
      <c r="R2596" s="258"/>
      <c r="S2596" s="258" t="s">
        <v>806</v>
      </c>
      <c r="T2596" s="299" t="s">
        <v>809</v>
      </c>
      <c r="U2596" s="282" t="s">
        <v>823</v>
      </c>
      <c r="V2596" s="285">
        <v>824</v>
      </c>
      <c r="W2596" s="286" t="s">
        <v>815</v>
      </c>
      <c r="X2596" s="286" t="s">
        <v>816</v>
      </c>
      <c r="Y2596" s="257"/>
    </row>
    <row r="2597" spans="1:25" ht="12.75" customHeight="1" x14ac:dyDescent="0.2">
      <c r="A2597" s="229" t="s">
        <v>705</v>
      </c>
      <c r="B2597" s="247"/>
      <c r="C2597" s="309">
        <v>2584</v>
      </c>
      <c r="D2597" s="310" t="s">
        <v>5949</v>
      </c>
      <c r="E2597" s="310" t="s">
        <v>5950</v>
      </c>
      <c r="F2597" s="310" t="s">
        <v>877</v>
      </c>
      <c r="G2597" s="340" t="s">
        <v>707</v>
      </c>
      <c r="H2597" s="312">
        <v>3651044.04</v>
      </c>
      <c r="I2597" s="312"/>
      <c r="J2597" s="312">
        <v>3356913.5445000003</v>
      </c>
      <c r="K2597" s="312"/>
      <c r="L2597" s="312">
        <v>5789821.5899999999</v>
      </c>
      <c r="M2597" s="313">
        <f t="shared" si="120"/>
        <v>8.0560653960229892E-2</v>
      </c>
      <c r="N2597" s="313">
        <f t="shared" si="121"/>
        <v>0.72474551794343933</v>
      </c>
      <c r="O2597" s="312">
        <v>6126320.8100000015</v>
      </c>
      <c r="P2597" s="313">
        <f t="shared" si="122"/>
        <v>5.8119100004945336E-2</v>
      </c>
      <c r="Q2597" s="313" t="s">
        <v>805</v>
      </c>
      <c r="R2597" s="314" t="s">
        <v>954</v>
      </c>
      <c r="S2597" s="314" t="s">
        <v>1358</v>
      </c>
      <c r="T2597" s="314" t="s">
        <v>908</v>
      </c>
      <c r="U2597" s="315" t="s">
        <v>956</v>
      </c>
      <c r="V2597" s="316">
        <v>10352.799999999999</v>
      </c>
      <c r="W2597" s="317" t="s">
        <v>816</v>
      </c>
      <c r="X2597" s="317" t="s">
        <v>824</v>
      </c>
      <c r="Y2597" s="257"/>
    </row>
    <row r="2598" spans="1:25" ht="12.75" customHeight="1" x14ac:dyDescent="0.2">
      <c r="A2598" s="229" t="s">
        <v>705</v>
      </c>
      <c r="B2598" s="247"/>
      <c r="C2598" s="280">
        <v>2585</v>
      </c>
      <c r="D2598" s="249" t="s">
        <v>5951</v>
      </c>
      <c r="E2598" s="249" t="s">
        <v>5952</v>
      </c>
      <c r="F2598" s="249" t="s">
        <v>1522</v>
      </c>
      <c r="G2598" s="281" t="s">
        <v>813</v>
      </c>
      <c r="H2598" s="250">
        <v>109255.94</v>
      </c>
      <c r="I2598" s="250"/>
      <c r="J2598" s="250">
        <v>48615.821599999996</v>
      </c>
      <c r="K2598" s="250"/>
      <c r="L2598" s="250">
        <v>110499.84</v>
      </c>
      <c r="M2598" s="251">
        <f t="shared" si="120"/>
        <v>0.55502811471852243</v>
      </c>
      <c r="N2598" s="251">
        <f t="shared" si="121"/>
        <v>1.2729193164556125</v>
      </c>
      <c r="O2598" s="250">
        <v>114436.37</v>
      </c>
      <c r="P2598" s="251">
        <f t="shared" si="122"/>
        <v>3.5624757465712156E-2</v>
      </c>
      <c r="Q2598" s="251" t="s">
        <v>805</v>
      </c>
      <c r="R2598" s="258"/>
      <c r="S2598" s="258" t="s">
        <v>806</v>
      </c>
      <c r="T2598" s="299" t="s">
        <v>809</v>
      </c>
      <c r="U2598" s="282" t="s">
        <v>823</v>
      </c>
      <c r="V2598" s="285">
        <v>824</v>
      </c>
      <c r="W2598" s="286" t="s">
        <v>815</v>
      </c>
      <c r="X2598" s="286" t="s">
        <v>816</v>
      </c>
      <c r="Y2598" s="257"/>
    </row>
    <row r="2599" spans="1:25" ht="12.75" customHeight="1" x14ac:dyDescent="0.2">
      <c r="A2599" s="229" t="s">
        <v>705</v>
      </c>
      <c r="B2599" s="247"/>
      <c r="C2599" s="309">
        <v>2586</v>
      </c>
      <c r="D2599" s="310" t="s">
        <v>5953</v>
      </c>
      <c r="E2599" s="310" t="s">
        <v>5954</v>
      </c>
      <c r="F2599" s="310" t="s">
        <v>886</v>
      </c>
      <c r="G2599" s="311" t="s">
        <v>813</v>
      </c>
      <c r="H2599" s="312">
        <v>481548.07000000007</v>
      </c>
      <c r="I2599" s="312"/>
      <c r="J2599" s="312">
        <v>482573.33669999999</v>
      </c>
      <c r="K2599" s="312"/>
      <c r="L2599" s="312">
        <v>397840.91</v>
      </c>
      <c r="M2599" s="313">
        <f t="shared" si="120"/>
        <v>2.1291056155617444E-3</v>
      </c>
      <c r="N2599" s="313">
        <f t="shared" si="121"/>
        <v>0.17558455939449341</v>
      </c>
      <c r="O2599" s="312">
        <v>412740.21</v>
      </c>
      <c r="P2599" s="313">
        <f t="shared" si="122"/>
        <v>3.7450396943843826E-2</v>
      </c>
      <c r="Q2599" s="313" t="s">
        <v>805</v>
      </c>
      <c r="R2599" s="314" t="s">
        <v>954</v>
      </c>
      <c r="S2599" s="314" t="s">
        <v>806</v>
      </c>
      <c r="T2599" s="314" t="s">
        <v>807</v>
      </c>
      <c r="U2599" s="315" t="s">
        <v>823</v>
      </c>
      <c r="V2599" s="316">
        <v>1307</v>
      </c>
      <c r="W2599" s="317" t="s">
        <v>816</v>
      </c>
      <c r="X2599" s="317" t="s">
        <v>824</v>
      </c>
      <c r="Y2599" s="257"/>
    </row>
    <row r="2600" spans="1:25" ht="12.75" customHeight="1" x14ac:dyDescent="0.2">
      <c r="A2600" s="229" t="s">
        <v>705</v>
      </c>
      <c r="B2600" s="247"/>
      <c r="C2600" s="300">
        <v>2587</v>
      </c>
      <c r="D2600" s="301" t="s">
        <v>5955</v>
      </c>
      <c r="E2600" s="301" t="s">
        <v>5956</v>
      </c>
      <c r="F2600" s="301" t="s">
        <v>1109</v>
      </c>
      <c r="G2600" s="302" t="s">
        <v>707</v>
      </c>
      <c r="H2600" s="303">
        <v>0</v>
      </c>
      <c r="I2600" s="303"/>
      <c r="J2600" s="303">
        <v>0</v>
      </c>
      <c r="K2600" s="303"/>
      <c r="L2600" s="303">
        <v>0</v>
      </c>
      <c r="M2600" s="304" t="str">
        <f t="shared" si="120"/>
        <v>NA</v>
      </c>
      <c r="N2600" s="304" t="str">
        <f t="shared" si="121"/>
        <v>NA</v>
      </c>
      <c r="O2600" s="303">
        <v>0</v>
      </c>
      <c r="P2600" s="304" t="str">
        <f t="shared" si="122"/>
        <v>NA</v>
      </c>
      <c r="Q2600" s="304" t="s">
        <v>707</v>
      </c>
      <c r="R2600" s="305" t="s">
        <v>887</v>
      </c>
      <c r="S2600" s="306" t="s">
        <v>832</v>
      </c>
      <c r="T2600" s="306" t="s">
        <v>832</v>
      </c>
      <c r="U2600" s="306" t="s">
        <v>832</v>
      </c>
      <c r="V2600" s="307" t="s">
        <v>809</v>
      </c>
      <c r="W2600" s="308" t="s">
        <v>809</v>
      </c>
      <c r="X2600" s="308" t="s">
        <v>809</v>
      </c>
      <c r="Y2600" s="257"/>
    </row>
    <row r="2601" spans="1:25" ht="12.75" customHeight="1" x14ac:dyDescent="0.2">
      <c r="A2601" s="229" t="s">
        <v>705</v>
      </c>
      <c r="B2601" s="247"/>
      <c r="C2601" s="280">
        <v>2588</v>
      </c>
      <c r="D2601" s="249" t="s">
        <v>5957</v>
      </c>
      <c r="E2601" s="249" t="s">
        <v>5958</v>
      </c>
      <c r="F2601" s="249" t="s">
        <v>877</v>
      </c>
      <c r="G2601" s="281"/>
      <c r="H2601" s="250">
        <v>6740.87</v>
      </c>
      <c r="I2601" s="250"/>
      <c r="J2601" s="250">
        <v>22958.532900000002</v>
      </c>
      <c r="K2601" s="250"/>
      <c r="L2601" s="250">
        <v>23966.81</v>
      </c>
      <c r="M2601" s="251">
        <f t="shared" si="120"/>
        <v>2.4058708890692158</v>
      </c>
      <c r="N2601" s="251">
        <f t="shared" si="121"/>
        <v>4.3917314071928316E-2</v>
      </c>
      <c r="O2601" s="250">
        <v>26130.83</v>
      </c>
      <c r="P2601" s="251">
        <f t="shared" si="122"/>
        <v>9.0292366818946715E-2</v>
      </c>
      <c r="Q2601" s="251" t="s">
        <v>805</v>
      </c>
      <c r="R2601" s="258"/>
      <c r="S2601" s="258" t="s">
        <v>840</v>
      </c>
      <c r="T2601" s="258" t="s">
        <v>841</v>
      </c>
      <c r="U2601" s="282" t="s">
        <v>841</v>
      </c>
      <c r="V2601" s="285">
        <v>819</v>
      </c>
      <c r="W2601" s="286" t="s">
        <v>912</v>
      </c>
      <c r="X2601" s="286" t="s">
        <v>874</v>
      </c>
      <c r="Y2601" s="257"/>
    </row>
    <row r="2602" spans="1:25" ht="12.75" customHeight="1" x14ac:dyDescent="0.2">
      <c r="A2602" s="229" t="s">
        <v>705</v>
      </c>
      <c r="B2602" s="247"/>
      <c r="C2602" s="280">
        <v>2589</v>
      </c>
      <c r="D2602" s="249" t="s">
        <v>5959</v>
      </c>
      <c r="E2602" s="249" t="s">
        <v>5960</v>
      </c>
      <c r="F2602" s="249" t="s">
        <v>877</v>
      </c>
      <c r="G2602" s="281"/>
      <c r="H2602" s="250">
        <v>74822.7</v>
      </c>
      <c r="I2602" s="250"/>
      <c r="J2602" s="250">
        <v>281107.91340000002</v>
      </c>
      <c r="K2602" s="250"/>
      <c r="L2602" s="250">
        <v>293453.47999999992</v>
      </c>
      <c r="M2602" s="251">
        <f t="shared" si="120"/>
        <v>2.7569870293373535</v>
      </c>
      <c r="N2602" s="251">
        <f t="shared" si="121"/>
        <v>4.3917534909210784E-2</v>
      </c>
      <c r="O2602" s="250">
        <v>319950.08000000002</v>
      </c>
      <c r="P2602" s="251">
        <f t="shared" si="122"/>
        <v>9.0292335262134565E-2</v>
      </c>
      <c r="Q2602" s="251" t="s">
        <v>805</v>
      </c>
      <c r="R2602" s="258"/>
      <c r="S2602" s="258" t="s">
        <v>840</v>
      </c>
      <c r="T2602" s="258" t="s">
        <v>841</v>
      </c>
      <c r="U2602" s="282" t="s">
        <v>841</v>
      </c>
      <c r="V2602" s="285">
        <v>819</v>
      </c>
      <c r="W2602" s="286" t="s">
        <v>874</v>
      </c>
      <c r="X2602" s="286" t="s">
        <v>815</v>
      </c>
      <c r="Y2602" s="257"/>
    </row>
    <row r="2603" spans="1:25" ht="12.75" customHeight="1" x14ac:dyDescent="0.2">
      <c r="A2603" s="229" t="s">
        <v>705</v>
      </c>
      <c r="B2603" s="247"/>
      <c r="C2603" s="300">
        <v>2590</v>
      </c>
      <c r="D2603" s="301" t="s">
        <v>5961</v>
      </c>
      <c r="E2603" s="301" t="s">
        <v>5962</v>
      </c>
      <c r="F2603" s="301" t="s">
        <v>880</v>
      </c>
      <c r="G2603" s="302" t="s">
        <v>707</v>
      </c>
      <c r="H2603" s="303">
        <v>0</v>
      </c>
      <c r="I2603" s="303"/>
      <c r="J2603" s="303">
        <v>0</v>
      </c>
      <c r="K2603" s="303"/>
      <c r="L2603" s="303">
        <v>0</v>
      </c>
      <c r="M2603" s="304" t="str">
        <f t="shared" si="120"/>
        <v>NA</v>
      </c>
      <c r="N2603" s="304" t="str">
        <f t="shared" si="121"/>
        <v>NA</v>
      </c>
      <c r="O2603" s="303">
        <v>0</v>
      </c>
      <c r="P2603" s="304" t="str">
        <f t="shared" si="122"/>
        <v>NA</v>
      </c>
      <c r="Q2603" s="304" t="s">
        <v>707</v>
      </c>
      <c r="R2603" s="305" t="s">
        <v>887</v>
      </c>
      <c r="S2603" s="306" t="s">
        <v>832</v>
      </c>
      <c r="T2603" s="306" t="s">
        <v>832</v>
      </c>
      <c r="U2603" s="306" t="s">
        <v>832</v>
      </c>
      <c r="V2603" s="307" t="s">
        <v>809</v>
      </c>
      <c r="W2603" s="308" t="s">
        <v>809</v>
      </c>
      <c r="X2603" s="308" t="s">
        <v>809</v>
      </c>
      <c r="Y2603" s="257"/>
    </row>
    <row r="2604" spans="1:25" ht="12.75" customHeight="1" x14ac:dyDescent="0.2">
      <c r="A2604" s="229" t="s">
        <v>705</v>
      </c>
      <c r="B2604" s="247"/>
      <c r="C2604" s="280">
        <v>2591</v>
      </c>
      <c r="D2604" s="249" t="s">
        <v>5963</v>
      </c>
      <c r="E2604" s="249" t="s">
        <v>5964</v>
      </c>
      <c r="F2604" s="249" t="s">
        <v>886</v>
      </c>
      <c r="G2604" s="281"/>
      <c r="H2604" s="250">
        <v>12364.46</v>
      </c>
      <c r="I2604" s="250"/>
      <c r="J2604" s="250">
        <v>29986.22</v>
      </c>
      <c r="K2604" s="250"/>
      <c r="L2604" s="250">
        <v>27310.89</v>
      </c>
      <c r="M2604" s="251">
        <f t="shared" si="120"/>
        <v>1.4251944686626026</v>
      </c>
      <c r="N2604" s="251">
        <f t="shared" si="121"/>
        <v>8.9218647765540365E-2</v>
      </c>
      <c r="O2604" s="250">
        <v>28679.449999999997</v>
      </c>
      <c r="P2604" s="251">
        <f t="shared" si="122"/>
        <v>5.0110413831259165E-2</v>
      </c>
      <c r="Q2604" s="251" t="s">
        <v>805</v>
      </c>
      <c r="R2604" s="258"/>
      <c r="S2604" s="258" t="s">
        <v>840</v>
      </c>
      <c r="T2604" s="258" t="s">
        <v>841</v>
      </c>
      <c r="U2604" s="282" t="s">
        <v>841</v>
      </c>
      <c r="V2604" s="285">
        <v>819</v>
      </c>
      <c r="W2604" s="286" t="s">
        <v>912</v>
      </c>
      <c r="X2604" s="286" t="s">
        <v>874</v>
      </c>
      <c r="Y2604" s="257"/>
    </row>
    <row r="2605" spans="1:25" ht="12.75" customHeight="1" x14ac:dyDescent="0.2">
      <c r="A2605" s="229" t="s">
        <v>705</v>
      </c>
      <c r="B2605" s="247"/>
      <c r="C2605" s="318">
        <v>2592</v>
      </c>
      <c r="D2605" s="319" t="s">
        <v>988</v>
      </c>
      <c r="E2605" s="319" t="s">
        <v>988</v>
      </c>
      <c r="F2605" s="319"/>
      <c r="G2605" s="320" t="s">
        <v>707</v>
      </c>
      <c r="H2605" s="321">
        <v>0</v>
      </c>
      <c r="I2605" s="321"/>
      <c r="J2605" s="321">
        <v>0</v>
      </c>
      <c r="K2605" s="321"/>
      <c r="L2605" s="321">
        <v>0</v>
      </c>
      <c r="M2605" s="322" t="str">
        <f t="shared" si="120"/>
        <v>NA</v>
      </c>
      <c r="N2605" s="322" t="str">
        <f t="shared" si="121"/>
        <v>NA</v>
      </c>
      <c r="O2605" s="321">
        <v>0</v>
      </c>
      <c r="P2605" s="322" t="str">
        <f t="shared" si="122"/>
        <v>NA</v>
      </c>
      <c r="Q2605" s="322" t="s">
        <v>707</v>
      </c>
      <c r="R2605" s="323" t="s">
        <v>989</v>
      </c>
      <c r="S2605" s="323" t="s">
        <v>809</v>
      </c>
      <c r="T2605" s="323" t="s">
        <v>809</v>
      </c>
      <c r="U2605" s="323" t="s">
        <v>989</v>
      </c>
      <c r="V2605" s="323" t="s">
        <v>989</v>
      </c>
      <c r="W2605" s="323" t="s">
        <v>989</v>
      </c>
      <c r="X2605" s="323" t="s">
        <v>989</v>
      </c>
      <c r="Y2605" s="257"/>
    </row>
    <row r="2606" spans="1:25" ht="12.75" customHeight="1" x14ac:dyDescent="0.2">
      <c r="A2606" s="229" t="s">
        <v>705</v>
      </c>
      <c r="B2606" s="247"/>
      <c r="C2606" s="318">
        <v>2593</v>
      </c>
      <c r="D2606" s="319" t="s">
        <v>988</v>
      </c>
      <c r="E2606" s="319" t="s">
        <v>988</v>
      </c>
      <c r="F2606" s="319"/>
      <c r="G2606" s="320" t="s">
        <v>707</v>
      </c>
      <c r="H2606" s="321">
        <v>0</v>
      </c>
      <c r="I2606" s="321"/>
      <c r="J2606" s="321">
        <v>0</v>
      </c>
      <c r="K2606" s="321"/>
      <c r="L2606" s="321">
        <v>0</v>
      </c>
      <c r="M2606" s="322" t="str">
        <f t="shared" si="120"/>
        <v>NA</v>
      </c>
      <c r="N2606" s="322" t="str">
        <f t="shared" si="121"/>
        <v>NA</v>
      </c>
      <c r="O2606" s="321">
        <v>0</v>
      </c>
      <c r="P2606" s="322" t="str">
        <f t="shared" si="122"/>
        <v>NA</v>
      </c>
      <c r="Q2606" s="322" t="s">
        <v>707</v>
      </c>
      <c r="R2606" s="323" t="s">
        <v>989</v>
      </c>
      <c r="S2606" s="323" t="s">
        <v>809</v>
      </c>
      <c r="T2606" s="323" t="s">
        <v>809</v>
      </c>
      <c r="U2606" s="323" t="s">
        <v>989</v>
      </c>
      <c r="V2606" s="323" t="s">
        <v>989</v>
      </c>
      <c r="W2606" s="323" t="s">
        <v>989</v>
      </c>
      <c r="X2606" s="323" t="s">
        <v>989</v>
      </c>
      <c r="Y2606" s="257"/>
    </row>
    <row r="2607" spans="1:25" ht="12.75" customHeight="1" x14ac:dyDescent="0.2">
      <c r="A2607" s="229" t="s">
        <v>705</v>
      </c>
      <c r="B2607" s="247"/>
      <c r="C2607" s="280">
        <v>2594</v>
      </c>
      <c r="D2607" s="249" t="s">
        <v>5965</v>
      </c>
      <c r="E2607" s="249" t="s">
        <v>5966</v>
      </c>
      <c r="F2607" s="249" t="s">
        <v>886</v>
      </c>
      <c r="G2607" s="281" t="s">
        <v>813</v>
      </c>
      <c r="H2607" s="250">
        <v>271765.03000000003</v>
      </c>
      <c r="I2607" s="250"/>
      <c r="J2607" s="250">
        <v>260335.65549999999</v>
      </c>
      <c r="K2607" s="250"/>
      <c r="L2607" s="250">
        <v>268222.77999999997</v>
      </c>
      <c r="M2607" s="251">
        <f t="shared" si="120"/>
        <v>4.2056089777261017E-2</v>
      </c>
      <c r="N2607" s="251">
        <f t="shared" si="121"/>
        <v>3.0295982641532469E-2</v>
      </c>
      <c r="O2607" s="250">
        <v>277524.53000000003</v>
      </c>
      <c r="P2607" s="251">
        <f t="shared" si="122"/>
        <v>3.4679194660498486E-2</v>
      </c>
      <c r="Q2607" s="251" t="s">
        <v>805</v>
      </c>
      <c r="R2607" s="258"/>
      <c r="S2607" s="258" t="s">
        <v>806</v>
      </c>
      <c r="T2607" s="258" t="s">
        <v>807</v>
      </c>
      <c r="U2607" s="282" t="s">
        <v>823</v>
      </c>
      <c r="V2607" s="285">
        <v>850</v>
      </c>
      <c r="W2607" s="286" t="s">
        <v>815</v>
      </c>
      <c r="X2607" s="286" t="s">
        <v>816</v>
      </c>
      <c r="Y2607" s="257"/>
    </row>
    <row r="2608" spans="1:25" ht="12.75" customHeight="1" x14ac:dyDescent="0.2">
      <c r="A2608" s="229" t="s">
        <v>705</v>
      </c>
      <c r="B2608" s="247"/>
      <c r="C2608" s="280">
        <v>2595</v>
      </c>
      <c r="D2608" s="249" t="s">
        <v>5967</v>
      </c>
      <c r="E2608" s="249" t="s">
        <v>5968</v>
      </c>
      <c r="F2608" s="249" t="s">
        <v>1002</v>
      </c>
      <c r="G2608" s="297" t="s">
        <v>707</v>
      </c>
      <c r="H2608" s="250">
        <v>0</v>
      </c>
      <c r="I2608" s="250"/>
      <c r="J2608" s="250">
        <v>0</v>
      </c>
      <c r="K2608" s="250"/>
      <c r="L2608" s="250">
        <v>0</v>
      </c>
      <c r="M2608" s="251" t="str">
        <f t="shared" si="120"/>
        <v>NA</v>
      </c>
      <c r="N2608" s="251" t="str">
        <f t="shared" si="121"/>
        <v>NA</v>
      </c>
      <c r="O2608" s="250">
        <v>0</v>
      </c>
      <c r="P2608" s="251" t="str">
        <f t="shared" si="122"/>
        <v>NA</v>
      </c>
      <c r="Q2608" s="298" t="s">
        <v>848</v>
      </c>
      <c r="R2608" s="299" t="s">
        <v>849</v>
      </c>
      <c r="S2608" s="299" t="s">
        <v>832</v>
      </c>
      <c r="T2608" s="299" t="s">
        <v>832</v>
      </c>
      <c r="U2608" s="299" t="s">
        <v>832</v>
      </c>
      <c r="V2608" s="299" t="s">
        <v>832</v>
      </c>
      <c r="W2608" s="299" t="s">
        <v>832</v>
      </c>
      <c r="X2608" s="299" t="s">
        <v>832</v>
      </c>
      <c r="Y2608" s="257"/>
    </row>
    <row r="2609" spans="1:25" ht="12.75" customHeight="1" x14ac:dyDescent="0.2">
      <c r="A2609" s="229" t="s">
        <v>705</v>
      </c>
      <c r="B2609" s="247"/>
      <c r="C2609" s="280">
        <v>2596</v>
      </c>
      <c r="D2609" s="249" t="s">
        <v>5969</v>
      </c>
      <c r="E2609" s="249" t="s">
        <v>5970</v>
      </c>
      <c r="F2609" s="249" t="s">
        <v>812</v>
      </c>
      <c r="G2609" s="281" t="s">
        <v>813</v>
      </c>
      <c r="H2609" s="250">
        <v>23826.42</v>
      </c>
      <c r="I2609" s="250"/>
      <c r="J2609" s="250">
        <v>22824.379000000001</v>
      </c>
      <c r="K2609" s="250"/>
      <c r="L2609" s="250">
        <v>56619.86</v>
      </c>
      <c r="M2609" s="251">
        <f t="shared" si="120"/>
        <v>4.2055877467114131E-2</v>
      </c>
      <c r="N2609" s="251">
        <f t="shared" si="121"/>
        <v>1.480674720657241</v>
      </c>
      <c r="O2609" s="250">
        <v>59991.31</v>
      </c>
      <c r="P2609" s="251">
        <f t="shared" si="122"/>
        <v>5.954536093872357E-2</v>
      </c>
      <c r="Q2609" s="251" t="s">
        <v>805</v>
      </c>
      <c r="R2609" s="258"/>
      <c r="S2609" s="258" t="s">
        <v>806</v>
      </c>
      <c r="T2609" s="258" t="s">
        <v>807</v>
      </c>
      <c r="U2609" s="282" t="s">
        <v>823</v>
      </c>
      <c r="V2609" s="285">
        <v>826</v>
      </c>
      <c r="W2609" s="286" t="s">
        <v>824</v>
      </c>
      <c r="X2609" s="286" t="s">
        <v>816</v>
      </c>
      <c r="Y2609" s="257"/>
    </row>
    <row r="2610" spans="1:25" ht="12.75" customHeight="1" x14ac:dyDescent="0.2">
      <c r="A2610" s="229" t="s">
        <v>705</v>
      </c>
      <c r="B2610" s="247"/>
      <c r="C2610" s="280">
        <v>2597</v>
      </c>
      <c r="D2610" s="249" t="s">
        <v>5971</v>
      </c>
      <c r="E2610" s="249" t="s">
        <v>5972</v>
      </c>
      <c r="F2610" s="249" t="s">
        <v>819</v>
      </c>
      <c r="G2610" s="281" t="s">
        <v>813</v>
      </c>
      <c r="H2610" s="250">
        <v>69326.510000000009</v>
      </c>
      <c r="I2610" s="250"/>
      <c r="J2610" s="250">
        <v>57210.983000000007</v>
      </c>
      <c r="K2610" s="250"/>
      <c r="L2610" s="250">
        <v>36283.58</v>
      </c>
      <c r="M2610" s="251">
        <f t="shared" si="120"/>
        <v>0.17476037665822208</v>
      </c>
      <c r="N2610" s="251">
        <f t="shared" si="121"/>
        <v>0.36579345263128937</v>
      </c>
      <c r="O2610" s="250">
        <v>38892.1</v>
      </c>
      <c r="P2610" s="251">
        <f t="shared" si="122"/>
        <v>7.1892575098708472E-2</v>
      </c>
      <c r="Q2610" s="251" t="s">
        <v>805</v>
      </c>
      <c r="R2610" s="258"/>
      <c r="S2610" s="258" t="s">
        <v>904</v>
      </c>
      <c r="T2610" s="258" t="s">
        <v>807</v>
      </c>
      <c r="U2610" s="282" t="s">
        <v>814</v>
      </c>
      <c r="V2610" s="285">
        <v>106</v>
      </c>
      <c r="W2610" s="286" t="s">
        <v>824</v>
      </c>
      <c r="X2610" s="286" t="s">
        <v>824</v>
      </c>
      <c r="Y2610" s="257"/>
    </row>
    <row r="2611" spans="1:25" ht="12.75" customHeight="1" x14ac:dyDescent="0.2">
      <c r="A2611" s="229" t="s">
        <v>705</v>
      </c>
      <c r="B2611" s="247"/>
      <c r="C2611" s="280">
        <v>2598</v>
      </c>
      <c r="D2611" s="249" t="s">
        <v>5973</v>
      </c>
      <c r="E2611" s="249" t="s">
        <v>5974</v>
      </c>
      <c r="F2611" s="249" t="s">
        <v>1184</v>
      </c>
      <c r="G2611" s="281"/>
      <c r="H2611" s="250">
        <v>81981.070000000007</v>
      </c>
      <c r="I2611" s="250"/>
      <c r="J2611" s="250">
        <v>72922.560799999992</v>
      </c>
      <c r="K2611" s="250"/>
      <c r="L2611" s="250">
        <v>84161.430000000008</v>
      </c>
      <c r="M2611" s="251">
        <f t="shared" si="120"/>
        <v>0.11049513259585432</v>
      </c>
      <c r="N2611" s="251">
        <f t="shared" si="121"/>
        <v>0.15412060515570947</v>
      </c>
      <c r="O2611" s="250">
        <v>88130.57</v>
      </c>
      <c r="P2611" s="251">
        <f t="shared" si="122"/>
        <v>4.7161033266663828E-2</v>
      </c>
      <c r="Q2611" s="251" t="s">
        <v>805</v>
      </c>
      <c r="R2611" s="258"/>
      <c r="S2611" s="258" t="s">
        <v>806</v>
      </c>
      <c r="T2611" s="258" t="s">
        <v>807</v>
      </c>
      <c r="U2611" s="282" t="s">
        <v>932</v>
      </c>
      <c r="V2611" s="285">
        <v>2053</v>
      </c>
      <c r="W2611" s="286" t="s">
        <v>816</v>
      </c>
      <c r="X2611" s="286" t="s">
        <v>816</v>
      </c>
      <c r="Y2611" s="257"/>
    </row>
    <row r="2612" spans="1:25" ht="12.75" customHeight="1" x14ac:dyDescent="0.2">
      <c r="A2612" s="229" t="s">
        <v>705</v>
      </c>
      <c r="B2612" s="247"/>
      <c r="C2612" s="280">
        <v>2599</v>
      </c>
      <c r="D2612" s="249" t="s">
        <v>5975</v>
      </c>
      <c r="E2612" s="249" t="s">
        <v>5976</v>
      </c>
      <c r="F2612" s="249" t="s">
        <v>1371</v>
      </c>
      <c r="G2612" s="281" t="s">
        <v>813</v>
      </c>
      <c r="H2612" s="250">
        <v>12400.94</v>
      </c>
      <c r="I2612" s="250"/>
      <c r="J2612" s="250">
        <v>29935.1996</v>
      </c>
      <c r="K2612" s="250"/>
      <c r="L2612" s="250">
        <v>31249.670000000002</v>
      </c>
      <c r="M2612" s="251">
        <f t="shared" si="120"/>
        <v>1.4139460073187997</v>
      </c>
      <c r="N2612" s="251">
        <f t="shared" si="121"/>
        <v>4.3910527324494672E-2</v>
      </c>
      <c r="O2612" s="250">
        <v>32857.57</v>
      </c>
      <c r="P2612" s="251">
        <f t="shared" si="122"/>
        <v>5.1453343347305676E-2</v>
      </c>
      <c r="Q2612" s="251" t="s">
        <v>805</v>
      </c>
      <c r="R2612" s="258"/>
      <c r="S2612" s="258" t="s">
        <v>806</v>
      </c>
      <c r="T2612" s="299" t="s">
        <v>809</v>
      </c>
      <c r="U2612" s="282" t="s">
        <v>814</v>
      </c>
      <c r="V2612" s="285">
        <v>94</v>
      </c>
      <c r="W2612" s="286" t="s">
        <v>824</v>
      </c>
      <c r="X2612" s="286" t="s">
        <v>824</v>
      </c>
      <c r="Y2612" s="257"/>
    </row>
    <row r="2613" spans="1:25" ht="12.75" customHeight="1" x14ac:dyDescent="0.2">
      <c r="A2613" s="229" t="s">
        <v>705</v>
      </c>
      <c r="B2613" s="247"/>
      <c r="C2613" s="280">
        <v>2600</v>
      </c>
      <c r="D2613" s="249" t="s">
        <v>5977</v>
      </c>
      <c r="E2613" s="249" t="s">
        <v>5978</v>
      </c>
      <c r="F2613" s="249" t="s">
        <v>911</v>
      </c>
      <c r="G2613" s="281" t="s">
        <v>804</v>
      </c>
      <c r="H2613" s="250">
        <v>74312.990000000005</v>
      </c>
      <c r="I2613" s="250"/>
      <c r="J2613" s="250">
        <v>55884.322099999998</v>
      </c>
      <c r="K2613" s="250"/>
      <c r="L2613" s="250">
        <v>73788.739999999991</v>
      </c>
      <c r="M2613" s="251">
        <f t="shared" si="120"/>
        <v>0.24798716751943375</v>
      </c>
      <c r="N2613" s="251">
        <f t="shared" si="121"/>
        <v>0.32038355709069244</v>
      </c>
      <c r="O2613" s="250">
        <v>80541.180000000008</v>
      </c>
      <c r="P2613" s="251">
        <f t="shared" si="122"/>
        <v>9.1510439126620366E-2</v>
      </c>
      <c r="Q2613" s="251" t="s">
        <v>805</v>
      </c>
      <c r="R2613" s="258"/>
      <c r="S2613" s="258" t="s">
        <v>806</v>
      </c>
      <c r="T2613" s="299" t="s">
        <v>809</v>
      </c>
      <c r="U2613" s="282" t="s">
        <v>1103</v>
      </c>
      <c r="V2613" s="285">
        <v>824</v>
      </c>
      <c r="W2613" s="286" t="s">
        <v>815</v>
      </c>
      <c r="X2613" s="286" t="s">
        <v>816</v>
      </c>
      <c r="Y2613" s="257"/>
    </row>
    <row r="2614" spans="1:25" ht="12.75" customHeight="1" x14ac:dyDescent="0.2">
      <c r="A2614" s="229" t="s">
        <v>705</v>
      </c>
      <c r="B2614" s="247"/>
      <c r="C2614" s="280">
        <v>2601</v>
      </c>
      <c r="D2614" s="249" t="s">
        <v>5979</v>
      </c>
      <c r="E2614" s="249" t="s">
        <v>5980</v>
      </c>
      <c r="F2614" s="249" t="s">
        <v>877</v>
      </c>
      <c r="G2614" s="281" t="s">
        <v>813</v>
      </c>
      <c r="H2614" s="250">
        <v>20358.84</v>
      </c>
      <c r="I2614" s="250"/>
      <c r="J2614" s="250">
        <v>49831.088999999993</v>
      </c>
      <c r="K2614" s="250"/>
      <c r="L2614" s="250">
        <v>19805.55</v>
      </c>
      <c r="M2614" s="251">
        <f t="shared" si="120"/>
        <v>1.4476389126295994</v>
      </c>
      <c r="N2614" s="251">
        <f t="shared" si="121"/>
        <v>0.60254631400891112</v>
      </c>
      <c r="O2614" s="250">
        <v>21838.78</v>
      </c>
      <c r="P2614" s="251">
        <f t="shared" si="122"/>
        <v>0.10265960803916072</v>
      </c>
      <c r="Q2614" s="251" t="s">
        <v>805</v>
      </c>
      <c r="R2614" s="258"/>
      <c r="S2614" s="258" t="s">
        <v>806</v>
      </c>
      <c r="T2614" s="258" t="s">
        <v>807</v>
      </c>
      <c r="U2614" s="282" t="s">
        <v>823</v>
      </c>
      <c r="V2614" s="285">
        <v>826</v>
      </c>
      <c r="W2614" s="286" t="s">
        <v>824</v>
      </c>
      <c r="X2614" s="286" t="s">
        <v>824</v>
      </c>
      <c r="Y2614" s="257"/>
    </row>
    <row r="2615" spans="1:25" ht="12.75" customHeight="1" x14ac:dyDescent="0.2">
      <c r="A2615" s="229" t="s">
        <v>705</v>
      </c>
      <c r="B2615" s="247"/>
      <c r="C2615" s="280">
        <v>2602</v>
      </c>
      <c r="D2615" s="249" t="s">
        <v>5981</v>
      </c>
      <c r="E2615" s="249" t="s">
        <v>5982</v>
      </c>
      <c r="F2615" s="249" t="s">
        <v>920</v>
      </c>
      <c r="G2615" s="297" t="s">
        <v>707</v>
      </c>
      <c r="H2615" s="250">
        <v>0</v>
      </c>
      <c r="I2615" s="250"/>
      <c r="J2615" s="250">
        <v>0</v>
      </c>
      <c r="K2615" s="250"/>
      <c r="L2615" s="250">
        <v>0</v>
      </c>
      <c r="M2615" s="251" t="str">
        <f t="shared" si="120"/>
        <v>NA</v>
      </c>
      <c r="N2615" s="251" t="str">
        <f t="shared" si="121"/>
        <v>NA</v>
      </c>
      <c r="O2615" s="250">
        <v>0</v>
      </c>
      <c r="P2615" s="251" t="str">
        <f t="shared" si="122"/>
        <v>NA</v>
      </c>
      <c r="Q2615" s="298" t="s">
        <v>848</v>
      </c>
      <c r="R2615" s="299" t="s">
        <v>849</v>
      </c>
      <c r="S2615" s="299" t="s">
        <v>832</v>
      </c>
      <c r="T2615" s="299" t="s">
        <v>832</v>
      </c>
      <c r="U2615" s="299" t="s">
        <v>832</v>
      </c>
      <c r="V2615" s="299" t="s">
        <v>832</v>
      </c>
      <c r="W2615" s="299" t="s">
        <v>832</v>
      </c>
      <c r="X2615" s="299" t="s">
        <v>832</v>
      </c>
      <c r="Y2615" s="257"/>
    </row>
    <row r="2616" spans="1:25" ht="12.75" customHeight="1" x14ac:dyDescent="0.2">
      <c r="A2616" s="229" t="s">
        <v>705</v>
      </c>
      <c r="B2616" s="247"/>
      <c r="C2616" s="287">
        <v>2603</v>
      </c>
      <c r="D2616" s="288" t="s">
        <v>5983</v>
      </c>
      <c r="E2616" s="288" t="s">
        <v>5984</v>
      </c>
      <c r="F2616" s="288" t="s">
        <v>920</v>
      </c>
      <c r="G2616" s="289" t="s">
        <v>707</v>
      </c>
      <c r="H2616" s="290">
        <v>0</v>
      </c>
      <c r="I2616" s="290"/>
      <c r="J2616" s="290">
        <v>0</v>
      </c>
      <c r="K2616" s="290"/>
      <c r="L2616" s="290">
        <v>0</v>
      </c>
      <c r="M2616" s="291" t="str">
        <f t="shared" si="120"/>
        <v>NA</v>
      </c>
      <c r="N2616" s="291" t="str">
        <f t="shared" si="121"/>
        <v>NA</v>
      </c>
      <c r="O2616" s="290">
        <v>0</v>
      </c>
      <c r="P2616" s="291" t="str">
        <f t="shared" si="122"/>
        <v>NA</v>
      </c>
      <c r="Q2616" s="291" t="s">
        <v>707</v>
      </c>
      <c r="R2616" s="292" t="s">
        <v>831</v>
      </c>
      <c r="S2616" s="293" t="s">
        <v>832</v>
      </c>
      <c r="T2616" s="293" t="s">
        <v>832</v>
      </c>
      <c r="U2616" s="293" t="s">
        <v>832</v>
      </c>
      <c r="V2616" s="294" t="s">
        <v>809</v>
      </c>
      <c r="W2616" s="295" t="s">
        <v>809</v>
      </c>
      <c r="X2616" s="295" t="s">
        <v>809</v>
      </c>
      <c r="Y2616" s="257"/>
    </row>
    <row r="2617" spans="1:25" ht="12.75" customHeight="1" x14ac:dyDescent="0.2">
      <c r="A2617" s="229" t="s">
        <v>705</v>
      </c>
      <c r="B2617" s="247"/>
      <c r="C2617" s="280">
        <v>2604</v>
      </c>
      <c r="D2617" s="249" t="s">
        <v>5985</v>
      </c>
      <c r="E2617" s="249" t="s">
        <v>5986</v>
      </c>
      <c r="F2617" s="249" t="s">
        <v>880</v>
      </c>
      <c r="G2617" s="281" t="s">
        <v>813</v>
      </c>
      <c r="H2617" s="250">
        <v>122810.82999999999</v>
      </c>
      <c r="I2617" s="250"/>
      <c r="J2617" s="250">
        <v>117645.8989</v>
      </c>
      <c r="K2617" s="250"/>
      <c r="L2617" s="250">
        <v>122788.77</v>
      </c>
      <c r="M2617" s="251">
        <f t="shared" si="120"/>
        <v>4.2055990501814765E-2</v>
      </c>
      <c r="N2617" s="251">
        <f t="shared" si="121"/>
        <v>4.3714835349861939E-2</v>
      </c>
      <c r="O2617" s="250">
        <v>128941.75</v>
      </c>
      <c r="P2617" s="251">
        <f t="shared" si="122"/>
        <v>5.0110282886618993E-2</v>
      </c>
      <c r="Q2617" s="251" t="s">
        <v>805</v>
      </c>
      <c r="R2617" s="258"/>
      <c r="S2617" s="258" t="s">
        <v>806</v>
      </c>
      <c r="T2617" s="258" t="s">
        <v>807</v>
      </c>
      <c r="U2617" s="282" t="s">
        <v>814</v>
      </c>
      <c r="V2617" s="285">
        <v>511</v>
      </c>
      <c r="W2617" s="286" t="s">
        <v>874</v>
      </c>
      <c r="X2617" s="286" t="s">
        <v>815</v>
      </c>
      <c r="Y2617" s="257"/>
    </row>
    <row r="2618" spans="1:25" ht="12.75" customHeight="1" x14ac:dyDescent="0.2">
      <c r="A2618" s="229" t="s">
        <v>705</v>
      </c>
      <c r="B2618" s="247"/>
      <c r="C2618" s="280">
        <v>2605</v>
      </c>
      <c r="D2618" s="249" t="s">
        <v>5987</v>
      </c>
      <c r="E2618" s="249" t="s">
        <v>5988</v>
      </c>
      <c r="F2618" s="249" t="s">
        <v>937</v>
      </c>
      <c r="G2618" s="281"/>
      <c r="H2618" s="250">
        <v>57360.59</v>
      </c>
      <c r="I2618" s="250"/>
      <c r="J2618" s="250">
        <v>54948.2304</v>
      </c>
      <c r="K2618" s="250"/>
      <c r="L2618" s="250">
        <v>57361.08</v>
      </c>
      <c r="M2618" s="251">
        <f t="shared" si="120"/>
        <v>4.2056045797297346E-2</v>
      </c>
      <c r="N2618" s="251">
        <f t="shared" si="121"/>
        <v>4.3911324940502566E-2</v>
      </c>
      <c r="O2618" s="250">
        <v>60115.099999999991</v>
      </c>
      <c r="P2618" s="251">
        <f t="shared" si="122"/>
        <v>4.8011996984714887E-2</v>
      </c>
      <c r="Q2618" s="251" t="s">
        <v>805</v>
      </c>
      <c r="R2618" s="258"/>
      <c r="S2618" s="258" t="s">
        <v>925</v>
      </c>
      <c r="T2618" s="299" t="s">
        <v>809</v>
      </c>
      <c r="U2618" s="282" t="s">
        <v>932</v>
      </c>
      <c r="V2618" s="285">
        <v>3077</v>
      </c>
      <c r="W2618" s="286" t="s">
        <v>874</v>
      </c>
      <c r="X2618" s="286" t="s">
        <v>816</v>
      </c>
      <c r="Y2618" s="257"/>
    </row>
    <row r="2619" spans="1:25" ht="12.75" customHeight="1" x14ac:dyDescent="0.2">
      <c r="A2619" s="229" t="s">
        <v>705</v>
      </c>
      <c r="B2619" s="247"/>
      <c r="C2619" s="280">
        <v>2606</v>
      </c>
      <c r="D2619" s="249" t="s">
        <v>5989</v>
      </c>
      <c r="E2619" s="249" t="s">
        <v>5988</v>
      </c>
      <c r="F2619" s="249" t="s">
        <v>830</v>
      </c>
      <c r="G2619" s="297" t="s">
        <v>707</v>
      </c>
      <c r="H2619" s="250">
        <v>0</v>
      </c>
      <c r="I2619" s="250"/>
      <c r="J2619" s="250">
        <v>0</v>
      </c>
      <c r="K2619" s="250"/>
      <c r="L2619" s="250">
        <v>0</v>
      </c>
      <c r="M2619" s="251" t="str">
        <f t="shared" si="120"/>
        <v>NA</v>
      </c>
      <c r="N2619" s="251" t="str">
        <f t="shared" si="121"/>
        <v>NA</v>
      </c>
      <c r="O2619" s="250">
        <v>0</v>
      </c>
      <c r="P2619" s="251" t="str">
        <f t="shared" si="122"/>
        <v>NA</v>
      </c>
      <c r="Q2619" s="298" t="s">
        <v>848</v>
      </c>
      <c r="R2619" s="299" t="s">
        <v>849</v>
      </c>
      <c r="S2619" s="299" t="s">
        <v>832</v>
      </c>
      <c r="T2619" s="299" t="s">
        <v>832</v>
      </c>
      <c r="U2619" s="299" t="s">
        <v>832</v>
      </c>
      <c r="V2619" s="299" t="s">
        <v>832</v>
      </c>
      <c r="W2619" s="299" t="s">
        <v>832</v>
      </c>
      <c r="X2619" s="299" t="s">
        <v>832</v>
      </c>
      <c r="Y2619" s="257"/>
    </row>
    <row r="2620" spans="1:25" ht="12.75" customHeight="1" x14ac:dyDescent="0.2">
      <c r="A2620" s="229" t="s">
        <v>705</v>
      </c>
      <c r="B2620" s="247"/>
      <c r="C2620" s="280">
        <v>2607</v>
      </c>
      <c r="D2620" s="249" t="s">
        <v>5990</v>
      </c>
      <c r="E2620" s="249" t="s">
        <v>5991</v>
      </c>
      <c r="F2620" s="249" t="s">
        <v>877</v>
      </c>
      <c r="G2620" s="281" t="s">
        <v>813</v>
      </c>
      <c r="H2620" s="250">
        <v>256741.02</v>
      </c>
      <c r="I2620" s="250"/>
      <c r="J2620" s="250">
        <v>247687.52660000001</v>
      </c>
      <c r="K2620" s="250"/>
      <c r="L2620" s="250">
        <v>272753.11</v>
      </c>
      <c r="M2620" s="251">
        <f t="shared" si="120"/>
        <v>3.5263135590876668E-2</v>
      </c>
      <c r="N2620" s="251">
        <f t="shared" si="121"/>
        <v>0.1011984081074835</v>
      </c>
      <c r="O2620" s="250">
        <v>298435.13000000006</v>
      </c>
      <c r="P2620" s="251">
        <f t="shared" si="122"/>
        <v>9.4158486405526515E-2</v>
      </c>
      <c r="Q2620" s="251" t="s">
        <v>805</v>
      </c>
      <c r="R2620" s="258"/>
      <c r="S2620" s="258" t="s">
        <v>806</v>
      </c>
      <c r="T2620" s="258" t="s">
        <v>807</v>
      </c>
      <c r="U2620" s="282" t="s">
        <v>823</v>
      </c>
      <c r="V2620" s="285">
        <v>808</v>
      </c>
      <c r="W2620" s="286" t="s">
        <v>815</v>
      </c>
      <c r="X2620" s="286" t="s">
        <v>816</v>
      </c>
      <c r="Y2620" s="257"/>
    </row>
    <row r="2621" spans="1:25" ht="12.75" customHeight="1" x14ac:dyDescent="0.2">
      <c r="A2621" s="229" t="s">
        <v>705</v>
      </c>
      <c r="B2621" s="247"/>
      <c r="C2621" s="280">
        <v>2608</v>
      </c>
      <c r="D2621" s="249" t="s">
        <v>5992</v>
      </c>
      <c r="E2621" s="249" t="s">
        <v>5993</v>
      </c>
      <c r="F2621" s="249" t="s">
        <v>949</v>
      </c>
      <c r="G2621" s="281" t="s">
        <v>804</v>
      </c>
      <c r="H2621" s="250">
        <v>107125.44999999998</v>
      </c>
      <c r="I2621" s="250"/>
      <c r="J2621" s="250">
        <v>102620.17880000001</v>
      </c>
      <c r="K2621" s="250"/>
      <c r="L2621" s="250">
        <v>107725.5</v>
      </c>
      <c r="M2621" s="251">
        <f t="shared" si="120"/>
        <v>4.2056030569766333E-2</v>
      </c>
      <c r="N2621" s="251">
        <f t="shared" si="121"/>
        <v>4.9749681395020048E-2</v>
      </c>
      <c r="O2621" s="250">
        <v>119926.48</v>
      </c>
      <c r="P2621" s="251">
        <f t="shared" si="122"/>
        <v>0.11325990596469727</v>
      </c>
      <c r="Q2621" s="251" t="s">
        <v>805</v>
      </c>
      <c r="R2621" s="258"/>
      <c r="S2621" s="258" t="s">
        <v>806</v>
      </c>
      <c r="T2621" s="258" t="s">
        <v>807</v>
      </c>
      <c r="U2621" s="282" t="s">
        <v>1103</v>
      </c>
      <c r="V2621" s="285">
        <v>824</v>
      </c>
      <c r="W2621" s="286" t="s">
        <v>816</v>
      </c>
      <c r="X2621" s="286" t="s">
        <v>815</v>
      </c>
      <c r="Y2621" s="257"/>
    </row>
    <row r="2622" spans="1:25" ht="12.75" customHeight="1" x14ac:dyDescent="0.2">
      <c r="A2622" s="229" t="s">
        <v>705</v>
      </c>
      <c r="B2622" s="247"/>
      <c r="C2622" s="280">
        <v>2609</v>
      </c>
      <c r="D2622" s="249" t="s">
        <v>5994</v>
      </c>
      <c r="E2622" s="249" t="s">
        <v>5993</v>
      </c>
      <c r="F2622" s="249" t="s">
        <v>931</v>
      </c>
      <c r="G2622" s="281" t="s">
        <v>813</v>
      </c>
      <c r="H2622" s="250">
        <v>76300.739999999991</v>
      </c>
      <c r="I2622" s="250"/>
      <c r="J2622" s="250">
        <v>73147.602200000008</v>
      </c>
      <c r="K2622" s="250"/>
      <c r="L2622" s="250">
        <v>76359.660000000018</v>
      </c>
      <c r="M2622" s="251">
        <f t="shared" si="120"/>
        <v>4.1325127384085433E-2</v>
      </c>
      <c r="N2622" s="251">
        <f t="shared" si="121"/>
        <v>4.3912003994575358E-2</v>
      </c>
      <c r="O2622" s="250">
        <v>80012.31</v>
      </c>
      <c r="P2622" s="251">
        <f t="shared" si="122"/>
        <v>4.7834812255580741E-2</v>
      </c>
      <c r="Q2622" s="251" t="s">
        <v>805</v>
      </c>
      <c r="R2622" s="258"/>
      <c r="S2622" s="258" t="s">
        <v>806</v>
      </c>
      <c r="T2622" s="299" t="s">
        <v>809</v>
      </c>
      <c r="U2622" s="282" t="s">
        <v>823</v>
      </c>
      <c r="V2622" s="285">
        <v>805</v>
      </c>
      <c r="W2622" s="286" t="s">
        <v>816</v>
      </c>
      <c r="X2622" s="286" t="s">
        <v>824</v>
      </c>
      <c r="Y2622" s="257"/>
    </row>
    <row r="2623" spans="1:25" ht="12.75" customHeight="1" x14ac:dyDescent="0.2">
      <c r="A2623" s="229" t="s">
        <v>705</v>
      </c>
      <c r="B2623" s="247"/>
      <c r="C2623" s="280">
        <v>2610</v>
      </c>
      <c r="D2623" s="249" t="s">
        <v>5995</v>
      </c>
      <c r="E2623" s="249" t="s">
        <v>5993</v>
      </c>
      <c r="F2623" s="249" t="s">
        <v>869</v>
      </c>
      <c r="G2623" s="281" t="s">
        <v>813</v>
      </c>
      <c r="H2623" s="250">
        <v>380201.03</v>
      </c>
      <c r="I2623" s="250"/>
      <c r="J2623" s="250">
        <v>140792.95999999999</v>
      </c>
      <c r="K2623" s="250"/>
      <c r="L2623" s="250">
        <v>108162.07999999999</v>
      </c>
      <c r="M2623" s="251">
        <f t="shared" si="120"/>
        <v>0.62968811525839374</v>
      </c>
      <c r="N2623" s="251">
        <f t="shared" si="121"/>
        <v>0.23176499734077619</v>
      </c>
      <c r="O2623" s="250">
        <v>113124.30999999998</v>
      </c>
      <c r="P2623" s="251">
        <f t="shared" si="122"/>
        <v>4.5877723505317172E-2</v>
      </c>
      <c r="Q2623" s="251" t="s">
        <v>805</v>
      </c>
      <c r="R2623" s="258"/>
      <c r="S2623" s="258" t="s">
        <v>806</v>
      </c>
      <c r="T2623" s="258" t="s">
        <v>807</v>
      </c>
      <c r="U2623" s="282" t="s">
        <v>814</v>
      </c>
      <c r="V2623" s="285">
        <v>515</v>
      </c>
      <c r="W2623" s="286" t="s">
        <v>912</v>
      </c>
      <c r="X2623" s="286" t="s">
        <v>874</v>
      </c>
      <c r="Y2623" s="257"/>
    </row>
    <row r="2624" spans="1:25" ht="12.75" customHeight="1" x14ac:dyDescent="0.2">
      <c r="A2624" s="229" t="s">
        <v>705</v>
      </c>
      <c r="B2624" s="247"/>
      <c r="C2624" s="280">
        <v>2611</v>
      </c>
      <c r="D2624" s="249" t="s">
        <v>5996</v>
      </c>
      <c r="E2624" s="249" t="s">
        <v>5993</v>
      </c>
      <c r="F2624" s="249" t="s">
        <v>847</v>
      </c>
      <c r="G2624" s="297" t="s">
        <v>707</v>
      </c>
      <c r="H2624" s="250">
        <v>0</v>
      </c>
      <c r="I2624" s="250"/>
      <c r="J2624" s="250">
        <v>0</v>
      </c>
      <c r="K2624" s="250"/>
      <c r="L2624" s="250">
        <v>0</v>
      </c>
      <c r="M2624" s="251" t="str">
        <f t="shared" si="120"/>
        <v>NA</v>
      </c>
      <c r="N2624" s="251" t="str">
        <f t="shared" si="121"/>
        <v>NA</v>
      </c>
      <c r="O2624" s="250">
        <v>0</v>
      </c>
      <c r="P2624" s="251" t="str">
        <f t="shared" si="122"/>
        <v>NA</v>
      </c>
      <c r="Q2624" s="298" t="s">
        <v>848</v>
      </c>
      <c r="R2624" s="299" t="s">
        <v>849</v>
      </c>
      <c r="S2624" s="299" t="s">
        <v>832</v>
      </c>
      <c r="T2624" s="299" t="s">
        <v>832</v>
      </c>
      <c r="U2624" s="299" t="s">
        <v>832</v>
      </c>
      <c r="V2624" s="285">
        <v>9407</v>
      </c>
      <c r="W2624" s="286" t="s">
        <v>912</v>
      </c>
      <c r="X2624" s="286" t="s">
        <v>815</v>
      </c>
      <c r="Y2624" s="257"/>
    </row>
    <row r="2625" spans="1:25" ht="12.75" customHeight="1" x14ac:dyDescent="0.2">
      <c r="A2625" s="229" t="s">
        <v>705</v>
      </c>
      <c r="B2625" s="247"/>
      <c r="C2625" s="280">
        <v>2612</v>
      </c>
      <c r="D2625" s="249" t="s">
        <v>5997</v>
      </c>
      <c r="E2625" s="249" t="s">
        <v>5993</v>
      </c>
      <c r="F2625" s="249" t="s">
        <v>803</v>
      </c>
      <c r="G2625" s="281" t="s">
        <v>804</v>
      </c>
      <c r="H2625" s="250">
        <v>7465.76</v>
      </c>
      <c r="I2625" s="250"/>
      <c r="J2625" s="250">
        <v>20469.559700000002</v>
      </c>
      <c r="K2625" s="250"/>
      <c r="L2625" s="250">
        <v>47518.34</v>
      </c>
      <c r="M2625" s="251">
        <f t="shared" si="120"/>
        <v>1.7417918202567455</v>
      </c>
      <c r="N2625" s="251">
        <f t="shared" si="121"/>
        <v>1.3214148568129676</v>
      </c>
      <c r="O2625" s="250">
        <v>53978.41</v>
      </c>
      <c r="P2625" s="251">
        <f t="shared" si="122"/>
        <v>0.1359489830663278</v>
      </c>
      <c r="Q2625" s="251" t="s">
        <v>805</v>
      </c>
      <c r="R2625" s="258"/>
      <c r="S2625" s="258" t="s">
        <v>806</v>
      </c>
      <c r="T2625" s="258" t="s">
        <v>807</v>
      </c>
      <c r="U2625" s="282" t="s">
        <v>1103</v>
      </c>
      <c r="V2625" s="285">
        <v>824</v>
      </c>
      <c r="W2625" s="286" t="s">
        <v>815</v>
      </c>
      <c r="X2625" s="286" t="s">
        <v>816</v>
      </c>
      <c r="Y2625" s="257"/>
    </row>
    <row r="2626" spans="1:25" ht="12.75" customHeight="1" x14ac:dyDescent="0.2">
      <c r="A2626" s="229" t="s">
        <v>705</v>
      </c>
      <c r="B2626" s="247"/>
      <c r="C2626" s="280">
        <v>2613</v>
      </c>
      <c r="D2626" s="249" t="s">
        <v>5998</v>
      </c>
      <c r="E2626" s="249" t="s">
        <v>5999</v>
      </c>
      <c r="F2626" s="249" t="s">
        <v>1217</v>
      </c>
      <c r="G2626" s="297" t="s">
        <v>707</v>
      </c>
      <c r="H2626" s="250">
        <v>0</v>
      </c>
      <c r="I2626" s="250"/>
      <c r="J2626" s="250">
        <v>0</v>
      </c>
      <c r="K2626" s="250"/>
      <c r="L2626" s="250">
        <v>0</v>
      </c>
      <c r="M2626" s="251" t="str">
        <f t="shared" si="120"/>
        <v>NA</v>
      </c>
      <c r="N2626" s="251" t="str">
        <f t="shared" si="121"/>
        <v>NA</v>
      </c>
      <c r="O2626" s="250">
        <v>0</v>
      </c>
      <c r="P2626" s="251" t="str">
        <f t="shared" si="122"/>
        <v>NA</v>
      </c>
      <c r="Q2626" s="298" t="s">
        <v>848</v>
      </c>
      <c r="R2626" s="299" t="s">
        <v>849</v>
      </c>
      <c r="S2626" s="299" t="s">
        <v>832</v>
      </c>
      <c r="T2626" s="299" t="s">
        <v>832</v>
      </c>
      <c r="U2626" s="299" t="s">
        <v>832</v>
      </c>
      <c r="V2626" s="285">
        <v>988</v>
      </c>
      <c r="W2626" s="286" t="s">
        <v>816</v>
      </c>
      <c r="X2626" s="286" t="s">
        <v>824</v>
      </c>
      <c r="Y2626" s="257"/>
    </row>
    <row r="2627" spans="1:25" ht="12.75" customHeight="1" x14ac:dyDescent="0.2">
      <c r="A2627" s="229" t="s">
        <v>705</v>
      </c>
      <c r="B2627" s="247"/>
      <c r="C2627" s="280">
        <v>2614</v>
      </c>
      <c r="D2627" s="296" t="s">
        <v>6000</v>
      </c>
      <c r="E2627" s="296" t="s">
        <v>6001</v>
      </c>
      <c r="F2627" s="296" t="s">
        <v>928</v>
      </c>
      <c r="G2627" s="297" t="s">
        <v>707</v>
      </c>
      <c r="H2627" s="250">
        <v>0</v>
      </c>
      <c r="I2627" s="250"/>
      <c r="J2627" s="250">
        <v>0</v>
      </c>
      <c r="K2627" s="250"/>
      <c r="L2627" s="250">
        <v>0</v>
      </c>
      <c r="M2627" s="251" t="str">
        <f t="shared" si="120"/>
        <v>NA</v>
      </c>
      <c r="N2627" s="251" t="str">
        <f t="shared" si="121"/>
        <v>NA</v>
      </c>
      <c r="O2627" s="250">
        <v>0</v>
      </c>
      <c r="P2627" s="251" t="str">
        <f t="shared" si="122"/>
        <v>NA</v>
      </c>
      <c r="Q2627" s="298" t="s">
        <v>848</v>
      </c>
      <c r="R2627" s="299" t="s">
        <v>849</v>
      </c>
      <c r="S2627" s="299" t="s">
        <v>832</v>
      </c>
      <c r="T2627" s="299" t="s">
        <v>832</v>
      </c>
      <c r="U2627" s="299" t="s">
        <v>832</v>
      </c>
      <c r="V2627" s="283" t="s">
        <v>809</v>
      </c>
      <c r="W2627" s="284" t="s">
        <v>809</v>
      </c>
      <c r="X2627" s="284" t="s">
        <v>809</v>
      </c>
      <c r="Y2627" s="257"/>
    </row>
    <row r="2628" spans="1:25" ht="12.75" customHeight="1" x14ac:dyDescent="0.2">
      <c r="A2628" s="229" t="s">
        <v>705</v>
      </c>
      <c r="B2628" s="247"/>
      <c r="C2628" s="280">
        <v>2615</v>
      </c>
      <c r="D2628" s="249" t="s">
        <v>6002</v>
      </c>
      <c r="E2628" s="249" t="s">
        <v>6003</v>
      </c>
      <c r="F2628" s="249" t="s">
        <v>847</v>
      </c>
      <c r="G2628" s="297" t="s">
        <v>707</v>
      </c>
      <c r="H2628" s="250">
        <v>0</v>
      </c>
      <c r="I2628" s="250"/>
      <c r="J2628" s="250">
        <v>0</v>
      </c>
      <c r="K2628" s="250"/>
      <c r="L2628" s="250">
        <v>0</v>
      </c>
      <c r="M2628" s="251" t="str">
        <f t="shared" si="120"/>
        <v>NA</v>
      </c>
      <c r="N2628" s="251" t="str">
        <f t="shared" si="121"/>
        <v>NA</v>
      </c>
      <c r="O2628" s="250">
        <v>0</v>
      </c>
      <c r="P2628" s="251" t="str">
        <f t="shared" si="122"/>
        <v>NA</v>
      </c>
      <c r="Q2628" s="298" t="s">
        <v>848</v>
      </c>
      <c r="R2628" s="299" t="s">
        <v>849</v>
      </c>
      <c r="S2628" s="299" t="s">
        <v>832</v>
      </c>
      <c r="T2628" s="299" t="s">
        <v>832</v>
      </c>
      <c r="U2628" s="299" t="s">
        <v>832</v>
      </c>
      <c r="V2628" s="299" t="s">
        <v>832</v>
      </c>
      <c r="W2628" s="299" t="s">
        <v>832</v>
      </c>
      <c r="X2628" s="299" t="s">
        <v>832</v>
      </c>
      <c r="Y2628" s="257"/>
    </row>
    <row r="2629" spans="1:25" ht="12.75" customHeight="1" x14ac:dyDescent="0.2">
      <c r="A2629" s="229" t="s">
        <v>705</v>
      </c>
      <c r="B2629" s="247"/>
      <c r="C2629" s="280">
        <v>2616</v>
      </c>
      <c r="D2629" s="296" t="s">
        <v>6004</v>
      </c>
      <c r="E2629" s="296" t="s">
        <v>6005</v>
      </c>
      <c r="F2629" s="296" t="s">
        <v>931</v>
      </c>
      <c r="G2629" s="281" t="s">
        <v>813</v>
      </c>
      <c r="H2629" s="250">
        <v>92530.6</v>
      </c>
      <c r="I2629" s="250"/>
      <c r="J2629" s="250">
        <v>123748.73250000001</v>
      </c>
      <c r="K2629" s="250"/>
      <c r="L2629" s="250">
        <v>129184.02</v>
      </c>
      <c r="M2629" s="251">
        <f t="shared" si="120"/>
        <v>0.33738171480569679</v>
      </c>
      <c r="N2629" s="251">
        <f t="shared" si="121"/>
        <v>4.3921965018914363E-2</v>
      </c>
      <c r="O2629" s="250">
        <v>143696.72999999998</v>
      </c>
      <c r="P2629" s="251">
        <f t="shared" si="122"/>
        <v>0.11234137163404558</v>
      </c>
      <c r="Q2629" s="251" t="s">
        <v>805</v>
      </c>
      <c r="R2629" s="258"/>
      <c r="S2629" s="258" t="s">
        <v>806</v>
      </c>
      <c r="T2629" s="299" t="s">
        <v>809</v>
      </c>
      <c r="U2629" s="282" t="s">
        <v>823</v>
      </c>
      <c r="V2629" s="285">
        <v>824</v>
      </c>
      <c r="W2629" s="286" t="s">
        <v>824</v>
      </c>
      <c r="X2629" s="286" t="s">
        <v>824</v>
      </c>
      <c r="Y2629" s="257"/>
    </row>
    <row r="2630" spans="1:25" ht="12.75" customHeight="1" x14ac:dyDescent="0.2">
      <c r="A2630" s="229" t="s">
        <v>705</v>
      </c>
      <c r="B2630" s="247"/>
      <c r="C2630" s="280">
        <v>2617</v>
      </c>
      <c r="D2630" s="249" t="s">
        <v>6006</v>
      </c>
      <c r="E2630" s="249" t="s">
        <v>6007</v>
      </c>
      <c r="F2630" s="249" t="s">
        <v>931</v>
      </c>
      <c r="G2630" s="281"/>
      <c r="H2630" s="250">
        <v>33625.699999999997</v>
      </c>
      <c r="I2630" s="250"/>
      <c r="J2630" s="250">
        <v>94013.870500000005</v>
      </c>
      <c r="K2630" s="250"/>
      <c r="L2630" s="250">
        <v>98142.150000000009</v>
      </c>
      <c r="M2630" s="251">
        <f t="shared" si="120"/>
        <v>1.7958933345625523</v>
      </c>
      <c r="N2630" s="251">
        <f t="shared" si="121"/>
        <v>4.3911387522333784E-2</v>
      </c>
      <c r="O2630" s="250">
        <v>103392.22</v>
      </c>
      <c r="P2630" s="251">
        <f t="shared" si="122"/>
        <v>5.3494548468726151E-2</v>
      </c>
      <c r="Q2630" s="251" t="s">
        <v>805</v>
      </c>
      <c r="R2630" s="258"/>
      <c r="S2630" s="258" t="s">
        <v>840</v>
      </c>
      <c r="T2630" s="299" t="s">
        <v>809</v>
      </c>
      <c r="U2630" s="282" t="s">
        <v>841</v>
      </c>
      <c r="V2630" s="285">
        <v>819</v>
      </c>
      <c r="W2630" s="286" t="s">
        <v>912</v>
      </c>
      <c r="X2630" s="286" t="s">
        <v>874</v>
      </c>
      <c r="Y2630" s="257"/>
    </row>
    <row r="2631" spans="1:25" ht="12.75" customHeight="1" x14ac:dyDescent="0.2">
      <c r="A2631" s="229" t="s">
        <v>705</v>
      </c>
      <c r="B2631" s="247"/>
      <c r="C2631" s="280">
        <v>2618</v>
      </c>
      <c r="D2631" s="249" t="s">
        <v>6008</v>
      </c>
      <c r="E2631" s="249" t="s">
        <v>6009</v>
      </c>
      <c r="F2631" s="249" t="s">
        <v>931</v>
      </c>
      <c r="G2631" s="281" t="s">
        <v>813</v>
      </c>
      <c r="H2631" s="250">
        <v>96407.609999999986</v>
      </c>
      <c r="I2631" s="250"/>
      <c r="J2631" s="250">
        <v>83378.147799999992</v>
      </c>
      <c r="K2631" s="250"/>
      <c r="L2631" s="250">
        <v>87039.51</v>
      </c>
      <c r="M2631" s="251">
        <f t="shared" si="120"/>
        <v>0.13514972728812588</v>
      </c>
      <c r="N2631" s="251">
        <f t="shared" si="121"/>
        <v>4.3912731292407095E-2</v>
      </c>
      <c r="O2631" s="250">
        <v>91489.96</v>
      </c>
      <c r="P2631" s="251">
        <f t="shared" si="122"/>
        <v>5.1131377003386297E-2</v>
      </c>
      <c r="Q2631" s="251" t="s">
        <v>805</v>
      </c>
      <c r="R2631" s="258"/>
      <c r="S2631" s="258" t="s">
        <v>806</v>
      </c>
      <c r="T2631" s="299" t="s">
        <v>809</v>
      </c>
      <c r="U2631" s="282" t="s">
        <v>823</v>
      </c>
      <c r="V2631" s="285">
        <v>824</v>
      </c>
      <c r="W2631" s="286" t="s">
        <v>815</v>
      </c>
      <c r="X2631" s="286" t="s">
        <v>816</v>
      </c>
      <c r="Y2631" s="257"/>
    </row>
    <row r="2632" spans="1:25" ht="12.75" customHeight="1" x14ac:dyDescent="0.2">
      <c r="A2632" s="229" t="s">
        <v>705</v>
      </c>
      <c r="B2632" s="247"/>
      <c r="C2632" s="280">
        <v>2619</v>
      </c>
      <c r="D2632" s="249" t="s">
        <v>6010</v>
      </c>
      <c r="E2632" s="249" t="s">
        <v>6009</v>
      </c>
      <c r="F2632" s="249" t="s">
        <v>886</v>
      </c>
      <c r="G2632" s="281"/>
      <c r="H2632" s="250">
        <v>592686.75</v>
      </c>
      <c r="I2632" s="250"/>
      <c r="J2632" s="250">
        <v>568792.84799999988</v>
      </c>
      <c r="K2632" s="250"/>
      <c r="L2632" s="250">
        <v>428063.17999999993</v>
      </c>
      <c r="M2632" s="251">
        <f t="shared" si="120"/>
        <v>4.0314554020315314E-2</v>
      </c>
      <c r="N2632" s="251">
        <f t="shared" si="121"/>
        <v>0.24741813912540611</v>
      </c>
      <c r="O2632" s="250">
        <v>470664.27000000014</v>
      </c>
      <c r="P2632" s="251">
        <f t="shared" si="122"/>
        <v>9.9520566099612226E-2</v>
      </c>
      <c r="Q2632" s="251" t="s">
        <v>805</v>
      </c>
      <c r="R2632" s="258"/>
      <c r="S2632" s="258" t="s">
        <v>925</v>
      </c>
      <c r="T2632" s="258" t="s">
        <v>908</v>
      </c>
      <c r="U2632" s="282" t="s">
        <v>956</v>
      </c>
      <c r="V2632" s="285">
        <v>7913</v>
      </c>
      <c r="W2632" s="286" t="s">
        <v>912</v>
      </c>
      <c r="X2632" s="286" t="s">
        <v>874</v>
      </c>
      <c r="Y2632" s="257"/>
    </row>
    <row r="2633" spans="1:25" ht="12.75" customHeight="1" x14ac:dyDescent="0.2">
      <c r="A2633" s="229" t="s">
        <v>705</v>
      </c>
      <c r="B2633" s="247"/>
      <c r="C2633" s="280">
        <v>2620</v>
      </c>
      <c r="D2633" s="249" t="s">
        <v>6011</v>
      </c>
      <c r="E2633" s="249" t="s">
        <v>6012</v>
      </c>
      <c r="F2633" s="249" t="s">
        <v>886</v>
      </c>
      <c r="G2633" s="281" t="s">
        <v>813</v>
      </c>
      <c r="H2633" s="250">
        <v>38342.46</v>
      </c>
      <c r="I2633" s="250"/>
      <c r="J2633" s="250">
        <v>36729.926599999999</v>
      </c>
      <c r="K2633" s="250"/>
      <c r="L2633" s="250">
        <v>44597.51</v>
      </c>
      <c r="M2633" s="251">
        <f t="shared" si="120"/>
        <v>4.2056075692587284E-2</v>
      </c>
      <c r="N2633" s="251">
        <f t="shared" si="121"/>
        <v>0.21420090177909595</v>
      </c>
      <c r="O2633" s="250">
        <v>48550.38</v>
      </c>
      <c r="P2633" s="251">
        <f t="shared" si="122"/>
        <v>8.8634320615657583E-2</v>
      </c>
      <c r="Q2633" s="251" t="s">
        <v>805</v>
      </c>
      <c r="R2633" s="258"/>
      <c r="S2633" s="258" t="s">
        <v>806</v>
      </c>
      <c r="T2633" s="258" t="s">
        <v>807</v>
      </c>
      <c r="U2633" s="282" t="s">
        <v>823</v>
      </c>
      <c r="V2633" s="285">
        <v>824</v>
      </c>
      <c r="W2633" s="286" t="s">
        <v>824</v>
      </c>
      <c r="X2633" s="286" t="s">
        <v>824</v>
      </c>
      <c r="Y2633" s="257"/>
    </row>
    <row r="2634" spans="1:25" ht="12.75" customHeight="1" x14ac:dyDescent="0.2">
      <c r="A2634" s="229" t="s">
        <v>705</v>
      </c>
      <c r="B2634" s="247"/>
      <c r="C2634" s="280">
        <v>2621</v>
      </c>
      <c r="D2634" s="249" t="s">
        <v>6013</v>
      </c>
      <c r="E2634" s="249" t="s">
        <v>6014</v>
      </c>
      <c r="F2634" s="249" t="s">
        <v>1503</v>
      </c>
      <c r="G2634" s="297" t="s">
        <v>707</v>
      </c>
      <c r="H2634" s="250">
        <v>0</v>
      </c>
      <c r="I2634" s="250"/>
      <c r="J2634" s="250">
        <v>0</v>
      </c>
      <c r="K2634" s="250"/>
      <c r="L2634" s="250">
        <v>0</v>
      </c>
      <c r="M2634" s="251" t="str">
        <f t="shared" si="120"/>
        <v>NA</v>
      </c>
      <c r="N2634" s="251" t="str">
        <f t="shared" si="121"/>
        <v>NA</v>
      </c>
      <c r="O2634" s="250">
        <v>0</v>
      </c>
      <c r="P2634" s="251" t="str">
        <f t="shared" si="122"/>
        <v>NA</v>
      </c>
      <c r="Q2634" s="298" t="s">
        <v>848</v>
      </c>
      <c r="R2634" s="299" t="s">
        <v>849</v>
      </c>
      <c r="S2634" s="299" t="s">
        <v>832</v>
      </c>
      <c r="T2634" s="299" t="s">
        <v>832</v>
      </c>
      <c r="U2634" s="299" t="s">
        <v>832</v>
      </c>
      <c r="V2634" s="299" t="s">
        <v>832</v>
      </c>
      <c r="W2634" s="299" t="s">
        <v>832</v>
      </c>
      <c r="X2634" s="299" t="s">
        <v>832</v>
      </c>
      <c r="Y2634" s="257"/>
    </row>
    <row r="2635" spans="1:25" ht="12.75" customHeight="1" x14ac:dyDescent="0.2">
      <c r="A2635" s="229" t="s">
        <v>705</v>
      </c>
      <c r="B2635" s="247"/>
      <c r="C2635" s="280">
        <v>2622</v>
      </c>
      <c r="D2635" s="249" t="s">
        <v>6015</v>
      </c>
      <c r="E2635" s="249" t="s">
        <v>6016</v>
      </c>
      <c r="F2635" s="249" t="s">
        <v>822</v>
      </c>
      <c r="G2635" s="281" t="s">
        <v>813</v>
      </c>
      <c r="H2635" s="250">
        <v>11907.14</v>
      </c>
      <c r="I2635" s="250"/>
      <c r="J2635" s="250">
        <v>11406.384</v>
      </c>
      <c r="K2635" s="250"/>
      <c r="L2635" s="250">
        <v>11907.32</v>
      </c>
      <c r="M2635" s="251">
        <f t="shared" si="120"/>
        <v>4.2055103072610164E-2</v>
      </c>
      <c r="N2635" s="251">
        <f t="shared" si="121"/>
        <v>4.3917160775930365E-2</v>
      </c>
      <c r="O2635" s="250">
        <v>12982.460000000001</v>
      </c>
      <c r="P2635" s="251">
        <f t="shared" si="122"/>
        <v>9.0292357978117771E-2</v>
      </c>
      <c r="Q2635" s="251" t="s">
        <v>805</v>
      </c>
      <c r="R2635" s="258"/>
      <c r="S2635" s="258" t="s">
        <v>806</v>
      </c>
      <c r="T2635" s="299" t="s">
        <v>809</v>
      </c>
      <c r="U2635" s="282" t="s">
        <v>814</v>
      </c>
      <c r="V2635" s="285">
        <v>70</v>
      </c>
      <c r="W2635" s="286" t="s">
        <v>824</v>
      </c>
      <c r="X2635" s="286" t="s">
        <v>824</v>
      </c>
      <c r="Y2635" s="257"/>
    </row>
    <row r="2636" spans="1:25" ht="12.75" customHeight="1" x14ac:dyDescent="0.2">
      <c r="A2636" s="229" t="s">
        <v>705</v>
      </c>
      <c r="B2636" s="247"/>
      <c r="C2636" s="280">
        <v>2623</v>
      </c>
      <c r="D2636" s="249" t="s">
        <v>6017</v>
      </c>
      <c r="E2636" s="249" t="s">
        <v>6018</v>
      </c>
      <c r="F2636" s="249" t="s">
        <v>886</v>
      </c>
      <c r="G2636" s="281" t="s">
        <v>813</v>
      </c>
      <c r="H2636" s="250">
        <v>16189.789999999999</v>
      </c>
      <c r="I2636" s="250"/>
      <c r="J2636" s="250">
        <v>15508.901399999999</v>
      </c>
      <c r="K2636" s="250"/>
      <c r="L2636" s="250">
        <v>85067.31</v>
      </c>
      <c r="M2636" s="251">
        <f t="shared" si="120"/>
        <v>4.205666657813352E-2</v>
      </c>
      <c r="N2636" s="251">
        <f t="shared" si="121"/>
        <v>4.4850635648505701</v>
      </c>
      <c r="O2636" s="250">
        <v>89107.12000000001</v>
      </c>
      <c r="P2636" s="251">
        <f t="shared" si="122"/>
        <v>4.7489570317904871E-2</v>
      </c>
      <c r="Q2636" s="251" t="s">
        <v>805</v>
      </c>
      <c r="R2636" s="258"/>
      <c r="S2636" s="258" t="s">
        <v>806</v>
      </c>
      <c r="T2636" s="258" t="s">
        <v>807</v>
      </c>
      <c r="U2636" s="282" t="s">
        <v>823</v>
      </c>
      <c r="V2636" s="285">
        <v>824</v>
      </c>
      <c r="W2636" s="286" t="s">
        <v>824</v>
      </c>
      <c r="X2636" s="286" t="s">
        <v>824</v>
      </c>
      <c r="Y2636" s="257"/>
    </row>
    <row r="2637" spans="1:25" ht="12.75" customHeight="1" x14ac:dyDescent="0.2">
      <c r="A2637" s="229" t="s">
        <v>705</v>
      </c>
      <c r="B2637" s="247"/>
      <c r="C2637" s="280">
        <v>2624</v>
      </c>
      <c r="D2637" s="249" t="s">
        <v>6019</v>
      </c>
      <c r="E2637" s="249" t="s">
        <v>6020</v>
      </c>
      <c r="F2637" s="249" t="s">
        <v>6021</v>
      </c>
      <c r="G2637" s="281" t="s">
        <v>813</v>
      </c>
      <c r="H2637" s="250">
        <v>317379.61</v>
      </c>
      <c r="I2637" s="250"/>
      <c r="J2637" s="250">
        <v>345154.71409999998</v>
      </c>
      <c r="K2637" s="250"/>
      <c r="L2637" s="250">
        <v>360311.05</v>
      </c>
      <c r="M2637" s="251">
        <f t="shared" si="120"/>
        <v>8.7513826423820981E-2</v>
      </c>
      <c r="N2637" s="251">
        <f t="shared" si="121"/>
        <v>4.3911716342975499E-2</v>
      </c>
      <c r="O2637" s="250">
        <v>416771.24</v>
      </c>
      <c r="P2637" s="251">
        <f t="shared" si="122"/>
        <v>0.15669846928091716</v>
      </c>
      <c r="Q2637" s="251" t="s">
        <v>805</v>
      </c>
      <c r="R2637" s="258"/>
      <c r="S2637" s="258" t="s">
        <v>925</v>
      </c>
      <c r="T2637" s="299" t="s">
        <v>809</v>
      </c>
      <c r="U2637" s="282" t="s">
        <v>814</v>
      </c>
      <c r="V2637" s="285">
        <v>344</v>
      </c>
      <c r="W2637" s="286" t="s">
        <v>824</v>
      </c>
      <c r="X2637" s="286" t="s">
        <v>816</v>
      </c>
      <c r="Y2637" s="257"/>
    </row>
    <row r="2638" spans="1:25" ht="12.75" customHeight="1" x14ac:dyDescent="0.2">
      <c r="A2638" s="229" t="s">
        <v>705</v>
      </c>
      <c r="B2638" s="247"/>
      <c r="C2638" s="280">
        <v>2625</v>
      </c>
      <c r="D2638" s="249" t="s">
        <v>6022</v>
      </c>
      <c r="E2638" s="249" t="s">
        <v>6023</v>
      </c>
      <c r="F2638" s="249" t="s">
        <v>877</v>
      </c>
      <c r="G2638" s="281" t="s">
        <v>813</v>
      </c>
      <c r="H2638" s="250">
        <v>141179.46000000002</v>
      </c>
      <c r="I2638" s="250"/>
      <c r="J2638" s="250">
        <v>189273.50560000006</v>
      </c>
      <c r="K2638" s="250"/>
      <c r="L2638" s="250">
        <v>239499.30000000002</v>
      </c>
      <c r="M2638" s="251">
        <f t="shared" ref="M2638:M2701" si="123">IF(H2638&gt;0,ABS((J2638-H2638)/H2638),"NA")</f>
        <v>0.34065894288021809</v>
      </c>
      <c r="N2638" s="251">
        <f t="shared" ref="N2638:N2701" si="124">IF(J2638&gt;0,ABS((L2638-J2638)/J2638),"NA")</f>
        <v>0.26536093491153651</v>
      </c>
      <c r="O2638" s="250">
        <v>283410.60000000009</v>
      </c>
      <c r="P2638" s="251">
        <f t="shared" ref="P2638:P2701" si="125">IF(L2638&gt;0,ABS((O2638-L2638)/L2638),"NA")</f>
        <v>0.18334625612684494</v>
      </c>
      <c r="Q2638" s="251" t="s">
        <v>805</v>
      </c>
      <c r="R2638" s="258"/>
      <c r="S2638" s="258" t="s">
        <v>806</v>
      </c>
      <c r="T2638" s="258" t="s">
        <v>807</v>
      </c>
      <c r="U2638" s="282" t="s">
        <v>814</v>
      </c>
      <c r="V2638" s="283" t="s">
        <v>809</v>
      </c>
      <c r="W2638" s="284" t="s">
        <v>809</v>
      </c>
      <c r="X2638" s="284" t="s">
        <v>809</v>
      </c>
      <c r="Y2638" s="257"/>
    </row>
    <row r="2639" spans="1:25" ht="12.75" customHeight="1" x14ac:dyDescent="0.2">
      <c r="A2639" s="229" t="s">
        <v>705</v>
      </c>
      <c r="B2639" s="247"/>
      <c r="C2639" s="280">
        <v>2626</v>
      </c>
      <c r="D2639" s="249" t="s">
        <v>6024</v>
      </c>
      <c r="E2639" s="249" t="s">
        <v>6025</v>
      </c>
      <c r="F2639" s="249" t="s">
        <v>869</v>
      </c>
      <c r="G2639" s="281" t="s">
        <v>813</v>
      </c>
      <c r="H2639" s="250">
        <v>347548.92</v>
      </c>
      <c r="I2639" s="250"/>
      <c r="J2639" s="250">
        <v>157531.60500000001</v>
      </c>
      <c r="K2639" s="250"/>
      <c r="L2639" s="250">
        <v>183599.25</v>
      </c>
      <c r="M2639" s="251">
        <f t="shared" si="123"/>
        <v>0.54673544950161257</v>
      </c>
      <c r="N2639" s="251">
        <f t="shared" si="124"/>
        <v>0.16547565169541686</v>
      </c>
      <c r="O2639" s="250">
        <v>191444.15999999997</v>
      </c>
      <c r="P2639" s="251">
        <f t="shared" si="125"/>
        <v>4.2728442518147405E-2</v>
      </c>
      <c r="Q2639" s="251" t="s">
        <v>805</v>
      </c>
      <c r="R2639" s="258"/>
      <c r="S2639" s="258" t="s">
        <v>925</v>
      </c>
      <c r="T2639" s="258" t="s">
        <v>908</v>
      </c>
      <c r="U2639" s="282" t="s">
        <v>823</v>
      </c>
      <c r="V2639" s="285">
        <v>1670</v>
      </c>
      <c r="W2639" s="286" t="s">
        <v>874</v>
      </c>
      <c r="X2639" s="286" t="s">
        <v>816</v>
      </c>
      <c r="Y2639" s="257"/>
    </row>
    <row r="2640" spans="1:25" ht="12.75" customHeight="1" x14ac:dyDescent="0.2">
      <c r="A2640" s="229" t="s">
        <v>705</v>
      </c>
      <c r="B2640" s="247"/>
      <c r="C2640" s="280">
        <v>2627</v>
      </c>
      <c r="D2640" s="249" t="s">
        <v>6026</v>
      </c>
      <c r="E2640" s="249" t="s">
        <v>6025</v>
      </c>
      <c r="F2640" s="249" t="s">
        <v>877</v>
      </c>
      <c r="G2640" s="281" t="s">
        <v>813</v>
      </c>
      <c r="H2640" s="250">
        <v>121456.12</v>
      </c>
      <c r="I2640" s="250"/>
      <c r="J2640" s="250">
        <v>116348.1525</v>
      </c>
      <c r="K2640" s="250"/>
      <c r="L2640" s="250">
        <v>125121.07</v>
      </c>
      <c r="M2640" s="251">
        <f t="shared" si="123"/>
        <v>4.2056073419766735E-2</v>
      </c>
      <c r="N2640" s="251">
        <f t="shared" si="124"/>
        <v>7.5402293130524878E-2</v>
      </c>
      <c r="O2640" s="250">
        <v>131272.57</v>
      </c>
      <c r="P2640" s="251">
        <f t="shared" si="125"/>
        <v>4.9164381346802739E-2</v>
      </c>
      <c r="Q2640" s="251" t="s">
        <v>805</v>
      </c>
      <c r="R2640" s="258"/>
      <c r="S2640" s="258" t="s">
        <v>806</v>
      </c>
      <c r="T2640" s="299" t="s">
        <v>809</v>
      </c>
      <c r="U2640" s="282" t="s">
        <v>814</v>
      </c>
      <c r="V2640" s="285">
        <v>426</v>
      </c>
      <c r="W2640" s="286" t="s">
        <v>816</v>
      </c>
      <c r="X2640" s="286" t="s">
        <v>824</v>
      </c>
      <c r="Y2640" s="257"/>
    </row>
    <row r="2641" spans="1:25" ht="12.75" customHeight="1" x14ac:dyDescent="0.2">
      <c r="A2641" s="229" t="s">
        <v>705</v>
      </c>
      <c r="B2641" s="247"/>
      <c r="C2641" s="280">
        <v>2628</v>
      </c>
      <c r="D2641" s="249" t="s">
        <v>6027</v>
      </c>
      <c r="E2641" s="249" t="s">
        <v>6025</v>
      </c>
      <c r="F2641" s="249" t="s">
        <v>931</v>
      </c>
      <c r="G2641" s="281" t="s">
        <v>813</v>
      </c>
      <c r="H2641" s="250">
        <v>92524.409999999989</v>
      </c>
      <c r="I2641" s="250"/>
      <c r="J2641" s="250">
        <v>88633.2</v>
      </c>
      <c r="K2641" s="250"/>
      <c r="L2641" s="250">
        <v>92524.800000000003</v>
      </c>
      <c r="M2641" s="251">
        <f t="shared" si="123"/>
        <v>4.2056036887995203E-2</v>
      </c>
      <c r="N2641" s="251">
        <f t="shared" si="124"/>
        <v>4.3906797904171416E-2</v>
      </c>
      <c r="O2641" s="250">
        <v>103689.59999999999</v>
      </c>
      <c r="P2641" s="251">
        <f t="shared" si="125"/>
        <v>0.12066818842083407</v>
      </c>
      <c r="Q2641" s="251" t="s">
        <v>805</v>
      </c>
      <c r="R2641" s="258"/>
      <c r="S2641" s="258" t="s">
        <v>806</v>
      </c>
      <c r="T2641" s="299" t="s">
        <v>809</v>
      </c>
      <c r="U2641" s="282" t="s">
        <v>814</v>
      </c>
      <c r="V2641" s="285">
        <v>356</v>
      </c>
      <c r="W2641" s="286" t="s">
        <v>815</v>
      </c>
      <c r="X2641" s="286" t="s">
        <v>824</v>
      </c>
      <c r="Y2641" s="257"/>
    </row>
    <row r="2642" spans="1:25" ht="12.75" customHeight="1" x14ac:dyDescent="0.2">
      <c r="A2642" s="229" t="s">
        <v>705</v>
      </c>
      <c r="B2642" s="247"/>
      <c r="C2642" s="280">
        <v>2629</v>
      </c>
      <c r="D2642" s="249" t="s">
        <v>6028</v>
      </c>
      <c r="E2642" s="249" t="s">
        <v>6029</v>
      </c>
      <c r="F2642" s="249" t="s">
        <v>855</v>
      </c>
      <c r="G2642" s="297" t="s">
        <v>707</v>
      </c>
      <c r="H2642" s="250">
        <v>0</v>
      </c>
      <c r="I2642" s="250"/>
      <c r="J2642" s="250">
        <v>0</v>
      </c>
      <c r="K2642" s="250"/>
      <c r="L2642" s="250">
        <v>0</v>
      </c>
      <c r="M2642" s="251" t="str">
        <f t="shared" si="123"/>
        <v>NA</v>
      </c>
      <c r="N2642" s="251" t="str">
        <f t="shared" si="124"/>
        <v>NA</v>
      </c>
      <c r="O2642" s="250">
        <v>0</v>
      </c>
      <c r="P2642" s="251" t="str">
        <f t="shared" si="125"/>
        <v>NA</v>
      </c>
      <c r="Q2642" s="298" t="s">
        <v>848</v>
      </c>
      <c r="R2642" s="299" t="s">
        <v>849</v>
      </c>
      <c r="S2642" s="299" t="s">
        <v>832</v>
      </c>
      <c r="T2642" s="299" t="s">
        <v>832</v>
      </c>
      <c r="U2642" s="299" t="s">
        <v>832</v>
      </c>
      <c r="V2642" s="299" t="s">
        <v>832</v>
      </c>
      <c r="W2642" s="299" t="s">
        <v>832</v>
      </c>
      <c r="X2642" s="299" t="s">
        <v>832</v>
      </c>
      <c r="Y2642" s="257"/>
    </row>
    <row r="2643" spans="1:25" ht="12.75" customHeight="1" x14ac:dyDescent="0.2">
      <c r="A2643" s="229" t="s">
        <v>705</v>
      </c>
      <c r="B2643" s="247"/>
      <c r="C2643" s="280">
        <v>2630</v>
      </c>
      <c r="D2643" s="249" t="s">
        <v>6030</v>
      </c>
      <c r="E2643" s="249" t="s">
        <v>6031</v>
      </c>
      <c r="F2643" s="249" t="s">
        <v>1002</v>
      </c>
      <c r="G2643" s="297" t="s">
        <v>707</v>
      </c>
      <c r="H2643" s="250">
        <v>0</v>
      </c>
      <c r="I2643" s="250"/>
      <c r="J2643" s="250">
        <v>0</v>
      </c>
      <c r="K2643" s="250"/>
      <c r="L2643" s="250">
        <v>0</v>
      </c>
      <c r="M2643" s="251" t="str">
        <f t="shared" si="123"/>
        <v>NA</v>
      </c>
      <c r="N2643" s="251" t="str">
        <f t="shared" si="124"/>
        <v>NA</v>
      </c>
      <c r="O2643" s="250">
        <v>0</v>
      </c>
      <c r="P2643" s="251" t="str">
        <f t="shared" si="125"/>
        <v>NA</v>
      </c>
      <c r="Q2643" s="298" t="s">
        <v>848</v>
      </c>
      <c r="R2643" s="299" t="s">
        <v>849</v>
      </c>
      <c r="S2643" s="299" t="s">
        <v>832</v>
      </c>
      <c r="T2643" s="299" t="s">
        <v>832</v>
      </c>
      <c r="U2643" s="299" t="s">
        <v>832</v>
      </c>
      <c r="V2643" s="299" t="s">
        <v>832</v>
      </c>
      <c r="W2643" s="299" t="s">
        <v>832</v>
      </c>
      <c r="X2643" s="299" t="s">
        <v>832</v>
      </c>
      <c r="Y2643" s="257"/>
    </row>
    <row r="2644" spans="1:25" ht="12.75" customHeight="1" x14ac:dyDescent="0.2">
      <c r="A2644" s="229" t="s">
        <v>705</v>
      </c>
      <c r="B2644" s="247"/>
      <c r="C2644" s="280">
        <v>2631</v>
      </c>
      <c r="D2644" s="249" t="s">
        <v>6032</v>
      </c>
      <c r="E2644" s="249" t="s">
        <v>6033</v>
      </c>
      <c r="F2644" s="249" t="s">
        <v>890</v>
      </c>
      <c r="G2644" s="281" t="s">
        <v>813</v>
      </c>
      <c r="H2644" s="250">
        <v>101677.91</v>
      </c>
      <c r="I2644" s="250"/>
      <c r="J2644" s="250">
        <v>95467.296399999992</v>
      </c>
      <c r="K2644" s="250"/>
      <c r="L2644" s="250">
        <v>111595.23000000003</v>
      </c>
      <c r="M2644" s="251">
        <f t="shared" si="123"/>
        <v>6.1081247637761349E-2</v>
      </c>
      <c r="N2644" s="251">
        <f t="shared" si="124"/>
        <v>0.16893673758629699</v>
      </c>
      <c r="O2644" s="250">
        <v>115538.73000000001</v>
      </c>
      <c r="P2644" s="251">
        <f t="shared" si="125"/>
        <v>3.5337531899884832E-2</v>
      </c>
      <c r="Q2644" s="251" t="s">
        <v>805</v>
      </c>
      <c r="R2644" s="258"/>
      <c r="S2644" s="258" t="s">
        <v>806</v>
      </c>
      <c r="T2644" s="258" t="s">
        <v>807</v>
      </c>
      <c r="U2644" s="282" t="s">
        <v>814</v>
      </c>
      <c r="V2644" s="285">
        <v>281</v>
      </c>
      <c r="W2644" s="286" t="s">
        <v>824</v>
      </c>
      <c r="X2644" s="286" t="s">
        <v>824</v>
      </c>
      <c r="Y2644" s="257"/>
    </row>
    <row r="2645" spans="1:25" ht="12.75" customHeight="1" x14ac:dyDescent="0.2">
      <c r="A2645" s="229" t="s">
        <v>705</v>
      </c>
      <c r="B2645" s="247"/>
      <c r="C2645" s="280">
        <v>2632</v>
      </c>
      <c r="D2645" s="249" t="s">
        <v>6034</v>
      </c>
      <c r="E2645" s="249" t="s">
        <v>6035</v>
      </c>
      <c r="F2645" s="249" t="s">
        <v>890</v>
      </c>
      <c r="G2645" s="281"/>
      <c r="H2645" s="250">
        <v>4566.41</v>
      </c>
      <c r="I2645" s="250"/>
      <c r="J2645" s="250">
        <v>14651.731299999999</v>
      </c>
      <c r="K2645" s="250"/>
      <c r="L2645" s="250">
        <v>15294.990000000002</v>
      </c>
      <c r="M2645" s="251">
        <f t="shared" si="123"/>
        <v>2.2085886506029899</v>
      </c>
      <c r="N2645" s="251">
        <f t="shared" si="124"/>
        <v>4.3903255310176359E-2</v>
      </c>
      <c r="O2645" s="250">
        <v>17137.899999999998</v>
      </c>
      <c r="P2645" s="251">
        <f t="shared" si="125"/>
        <v>0.12049108891212064</v>
      </c>
      <c r="Q2645" s="251" t="s">
        <v>805</v>
      </c>
      <c r="R2645" s="258"/>
      <c r="S2645" s="258" t="s">
        <v>840</v>
      </c>
      <c r="T2645" s="299" t="s">
        <v>809</v>
      </c>
      <c r="U2645" s="282" t="s">
        <v>841</v>
      </c>
      <c r="V2645" s="285">
        <v>819</v>
      </c>
      <c r="W2645" s="286" t="s">
        <v>874</v>
      </c>
      <c r="X2645" s="286" t="s">
        <v>815</v>
      </c>
      <c r="Y2645" s="257"/>
    </row>
    <row r="2646" spans="1:25" ht="12.75" customHeight="1" x14ac:dyDescent="0.2">
      <c r="A2646" s="229" t="s">
        <v>705</v>
      </c>
      <c r="B2646" s="247"/>
      <c r="C2646" s="280">
        <v>2633</v>
      </c>
      <c r="D2646" s="249" t="s">
        <v>6036</v>
      </c>
      <c r="E2646" s="249" t="s">
        <v>6037</v>
      </c>
      <c r="F2646" s="249" t="s">
        <v>844</v>
      </c>
      <c r="G2646" s="281" t="s">
        <v>813</v>
      </c>
      <c r="H2646" s="250">
        <v>78875.069999999992</v>
      </c>
      <c r="I2646" s="250"/>
      <c r="J2646" s="250">
        <v>75557.907200000001</v>
      </c>
      <c r="K2646" s="250"/>
      <c r="L2646" s="250">
        <v>86660.42</v>
      </c>
      <c r="M2646" s="251">
        <f t="shared" si="123"/>
        <v>4.2055909427401984E-2</v>
      </c>
      <c r="N2646" s="251">
        <f t="shared" si="124"/>
        <v>0.14694044887468768</v>
      </c>
      <c r="O2646" s="250">
        <v>89331.93</v>
      </c>
      <c r="P2646" s="251">
        <f t="shared" si="125"/>
        <v>3.0827337324236311E-2</v>
      </c>
      <c r="Q2646" s="251" t="s">
        <v>805</v>
      </c>
      <c r="R2646" s="258"/>
      <c r="S2646" s="258" t="s">
        <v>806</v>
      </c>
      <c r="T2646" s="258" t="s">
        <v>807</v>
      </c>
      <c r="U2646" s="282" t="s">
        <v>814</v>
      </c>
      <c r="V2646" s="285">
        <v>257</v>
      </c>
      <c r="W2646" s="286" t="s">
        <v>815</v>
      </c>
      <c r="X2646" s="286" t="s">
        <v>816</v>
      </c>
      <c r="Y2646" s="257"/>
    </row>
    <row r="2647" spans="1:25" ht="12.75" customHeight="1" x14ac:dyDescent="0.2">
      <c r="A2647" s="229" t="s">
        <v>705</v>
      </c>
      <c r="B2647" s="247"/>
      <c r="C2647" s="280">
        <v>2634</v>
      </c>
      <c r="D2647" s="249" t="s">
        <v>6038</v>
      </c>
      <c r="E2647" s="249" t="s">
        <v>6039</v>
      </c>
      <c r="F2647" s="249" t="s">
        <v>819</v>
      </c>
      <c r="G2647" s="281" t="s">
        <v>813</v>
      </c>
      <c r="H2647" s="250">
        <v>36707.589999999997</v>
      </c>
      <c r="I2647" s="250"/>
      <c r="J2647" s="250">
        <v>36729.465400000001</v>
      </c>
      <c r="K2647" s="250"/>
      <c r="L2647" s="250">
        <v>67786.19</v>
      </c>
      <c r="M2647" s="251">
        <f t="shared" si="123"/>
        <v>5.9593669865018245E-4</v>
      </c>
      <c r="N2647" s="251">
        <f t="shared" si="124"/>
        <v>0.84555340682960223</v>
      </c>
      <c r="O2647" s="250">
        <v>70433.539999999994</v>
      </c>
      <c r="P2647" s="251">
        <f t="shared" si="125"/>
        <v>3.9054415065959469E-2</v>
      </c>
      <c r="Q2647" s="251" t="s">
        <v>805</v>
      </c>
      <c r="R2647" s="258"/>
      <c r="S2647" s="258" t="s">
        <v>806</v>
      </c>
      <c r="T2647" s="258" t="s">
        <v>807</v>
      </c>
      <c r="U2647" s="282" t="s">
        <v>814</v>
      </c>
      <c r="V2647" s="285">
        <v>514</v>
      </c>
      <c r="W2647" s="286" t="s">
        <v>824</v>
      </c>
      <c r="X2647" s="286" t="s">
        <v>824</v>
      </c>
      <c r="Y2647" s="257"/>
    </row>
    <row r="2648" spans="1:25" ht="12.75" customHeight="1" x14ac:dyDescent="0.2">
      <c r="A2648" s="229" t="s">
        <v>705</v>
      </c>
      <c r="B2648" s="247"/>
      <c r="C2648" s="280">
        <v>2635</v>
      </c>
      <c r="D2648" s="249" t="s">
        <v>6040</v>
      </c>
      <c r="E2648" s="249" t="s">
        <v>6041</v>
      </c>
      <c r="F2648" s="249" t="s">
        <v>844</v>
      </c>
      <c r="G2648" s="281" t="s">
        <v>813</v>
      </c>
      <c r="H2648" s="250">
        <v>55893.69</v>
      </c>
      <c r="I2648" s="250"/>
      <c r="J2648" s="250">
        <v>22868.735000000001</v>
      </c>
      <c r="K2648" s="250"/>
      <c r="L2648" s="250">
        <v>56415.92</v>
      </c>
      <c r="M2648" s="251">
        <f t="shared" si="123"/>
        <v>0.59085301042031757</v>
      </c>
      <c r="N2648" s="251">
        <f t="shared" si="124"/>
        <v>1.4669453732355549</v>
      </c>
      <c r="O2648" s="250">
        <v>58032.19</v>
      </c>
      <c r="P2648" s="251">
        <f t="shared" si="125"/>
        <v>2.8649182712964783E-2</v>
      </c>
      <c r="Q2648" s="251" t="s">
        <v>805</v>
      </c>
      <c r="R2648" s="258"/>
      <c r="S2648" s="258" t="s">
        <v>904</v>
      </c>
      <c r="T2648" s="258" t="s">
        <v>807</v>
      </c>
      <c r="U2648" s="282" t="s">
        <v>814</v>
      </c>
      <c r="V2648" s="285">
        <v>105</v>
      </c>
      <c r="W2648" s="286" t="s">
        <v>824</v>
      </c>
      <c r="X2648" s="286" t="s">
        <v>824</v>
      </c>
      <c r="Y2648" s="257"/>
    </row>
    <row r="2649" spans="1:25" ht="12.75" customHeight="1" x14ac:dyDescent="0.2">
      <c r="A2649" s="229" t="s">
        <v>705</v>
      </c>
      <c r="B2649" s="247"/>
      <c r="C2649" s="280">
        <v>2636</v>
      </c>
      <c r="D2649" s="249" t="s">
        <v>6042</v>
      </c>
      <c r="E2649" s="249" t="s">
        <v>6043</v>
      </c>
      <c r="F2649" s="249" t="s">
        <v>1170</v>
      </c>
      <c r="G2649" s="281" t="s">
        <v>804</v>
      </c>
      <c r="H2649" s="250">
        <v>430287.33</v>
      </c>
      <c r="I2649" s="250"/>
      <c r="J2649" s="250">
        <v>218122.71169999999</v>
      </c>
      <c r="K2649" s="250"/>
      <c r="L2649" s="250">
        <v>199576.92</v>
      </c>
      <c r="M2649" s="251">
        <f t="shared" si="123"/>
        <v>0.49307661069174408</v>
      </c>
      <c r="N2649" s="251">
        <f t="shared" si="124"/>
        <v>8.5024578850401183E-2</v>
      </c>
      <c r="O2649" s="250">
        <v>214210.82</v>
      </c>
      <c r="P2649" s="251">
        <f t="shared" si="125"/>
        <v>7.3324610881859445E-2</v>
      </c>
      <c r="Q2649" s="251" t="s">
        <v>805</v>
      </c>
      <c r="R2649" s="258"/>
      <c r="S2649" s="258" t="s">
        <v>806</v>
      </c>
      <c r="T2649" s="258" t="s">
        <v>807</v>
      </c>
      <c r="U2649" s="282" t="s">
        <v>808</v>
      </c>
      <c r="V2649" s="285">
        <v>54</v>
      </c>
      <c r="W2649" s="286" t="s">
        <v>912</v>
      </c>
      <c r="X2649" s="286" t="s">
        <v>912</v>
      </c>
      <c r="Y2649" s="257"/>
    </row>
    <row r="2650" spans="1:25" ht="12.75" customHeight="1" x14ac:dyDescent="0.2">
      <c r="A2650" s="229" t="s">
        <v>705</v>
      </c>
      <c r="B2650" s="247"/>
      <c r="C2650" s="280">
        <v>2637</v>
      </c>
      <c r="D2650" s="249" t="s">
        <v>6044</v>
      </c>
      <c r="E2650" s="249" t="s">
        <v>6045</v>
      </c>
      <c r="F2650" s="249" t="s">
        <v>890</v>
      </c>
      <c r="G2650" s="281" t="s">
        <v>813</v>
      </c>
      <c r="H2650" s="250">
        <v>72266.78</v>
      </c>
      <c r="I2650" s="250"/>
      <c r="J2650" s="250">
        <v>69227.529899999994</v>
      </c>
      <c r="K2650" s="250"/>
      <c r="L2650" s="250">
        <v>45001.72</v>
      </c>
      <c r="M2650" s="251">
        <f t="shared" si="123"/>
        <v>4.2055977864241423E-2</v>
      </c>
      <c r="N2650" s="251">
        <f t="shared" si="124"/>
        <v>0.34994473925322006</v>
      </c>
      <c r="O2650" s="250">
        <v>50322.969999999994</v>
      </c>
      <c r="P2650" s="251">
        <f t="shared" si="125"/>
        <v>0.1182454803949714</v>
      </c>
      <c r="Q2650" s="251" t="s">
        <v>805</v>
      </c>
      <c r="R2650" s="258"/>
      <c r="S2650" s="258" t="s">
        <v>806</v>
      </c>
      <c r="T2650" s="258" t="s">
        <v>807</v>
      </c>
      <c r="U2650" s="282" t="s">
        <v>814</v>
      </c>
      <c r="V2650" s="283" t="s">
        <v>809</v>
      </c>
      <c r="W2650" s="284" t="s">
        <v>809</v>
      </c>
      <c r="X2650" s="284" t="s">
        <v>809</v>
      </c>
      <c r="Y2650" s="257"/>
    </row>
    <row r="2651" spans="1:25" ht="12.75" customHeight="1" x14ac:dyDescent="0.2">
      <c r="A2651" s="229" t="s">
        <v>705</v>
      </c>
      <c r="B2651" s="247"/>
      <c r="C2651" s="280">
        <v>2638</v>
      </c>
      <c r="D2651" s="249" t="s">
        <v>6046</v>
      </c>
      <c r="E2651" s="249" t="s">
        <v>6047</v>
      </c>
      <c r="F2651" s="249" t="s">
        <v>940</v>
      </c>
      <c r="G2651" s="281" t="s">
        <v>804</v>
      </c>
      <c r="H2651" s="250">
        <v>562653.29</v>
      </c>
      <c r="I2651" s="250"/>
      <c r="J2651" s="250">
        <v>541649.32319999998</v>
      </c>
      <c r="K2651" s="250"/>
      <c r="L2651" s="250">
        <v>663871.61</v>
      </c>
      <c r="M2651" s="251">
        <f t="shared" si="123"/>
        <v>3.7330212358662386E-2</v>
      </c>
      <c r="N2651" s="251">
        <f t="shared" si="124"/>
        <v>0.22564836983073333</v>
      </c>
      <c r="O2651" s="250">
        <v>714572.15000000014</v>
      </c>
      <c r="P2651" s="251">
        <f t="shared" si="125"/>
        <v>7.6371001917072717E-2</v>
      </c>
      <c r="Q2651" s="251" t="s">
        <v>805</v>
      </c>
      <c r="R2651" s="258"/>
      <c r="S2651" s="258" t="s">
        <v>806</v>
      </c>
      <c r="T2651" s="258" t="s">
        <v>807</v>
      </c>
      <c r="U2651" s="282" t="s">
        <v>808</v>
      </c>
      <c r="V2651" s="285">
        <v>346</v>
      </c>
      <c r="W2651" s="286" t="s">
        <v>824</v>
      </c>
      <c r="X2651" s="286" t="s">
        <v>824</v>
      </c>
      <c r="Y2651" s="257"/>
    </row>
    <row r="2652" spans="1:25" ht="12.75" customHeight="1" x14ac:dyDescent="0.2">
      <c r="A2652" s="229" t="s">
        <v>705</v>
      </c>
      <c r="B2652" s="247"/>
      <c r="C2652" s="280">
        <v>2639</v>
      </c>
      <c r="D2652" s="249" t="s">
        <v>6048</v>
      </c>
      <c r="E2652" s="249" t="s">
        <v>6049</v>
      </c>
      <c r="F2652" s="249" t="s">
        <v>2361</v>
      </c>
      <c r="G2652" s="281" t="s">
        <v>804</v>
      </c>
      <c r="H2652" s="250">
        <v>107954.87000000001</v>
      </c>
      <c r="I2652" s="250"/>
      <c r="J2652" s="250">
        <v>103414.70699999999</v>
      </c>
      <c r="K2652" s="250"/>
      <c r="L2652" s="250">
        <v>116604.81</v>
      </c>
      <c r="M2652" s="251">
        <f t="shared" si="123"/>
        <v>4.205612030286373E-2</v>
      </c>
      <c r="N2652" s="251">
        <f t="shared" si="124"/>
        <v>0.12754571745776935</v>
      </c>
      <c r="O2652" s="250">
        <v>133786.85</v>
      </c>
      <c r="P2652" s="251">
        <f t="shared" si="125"/>
        <v>0.14735275500213077</v>
      </c>
      <c r="Q2652" s="251" t="s">
        <v>805</v>
      </c>
      <c r="R2652" s="258"/>
      <c r="S2652" s="258" t="s">
        <v>806</v>
      </c>
      <c r="T2652" s="258" t="s">
        <v>807</v>
      </c>
      <c r="U2652" s="282" t="s">
        <v>808</v>
      </c>
      <c r="V2652" s="285">
        <v>539</v>
      </c>
      <c r="W2652" s="286" t="s">
        <v>824</v>
      </c>
      <c r="X2652" s="286" t="s">
        <v>816</v>
      </c>
      <c r="Y2652" s="257"/>
    </row>
    <row r="2653" spans="1:25" ht="12.75" customHeight="1" x14ac:dyDescent="0.2">
      <c r="A2653" s="229" t="s">
        <v>705</v>
      </c>
      <c r="B2653" s="247"/>
      <c r="C2653" s="280">
        <v>2640</v>
      </c>
      <c r="D2653" s="249" t="s">
        <v>6050</v>
      </c>
      <c r="E2653" s="249" t="s">
        <v>6051</v>
      </c>
      <c r="F2653" s="249" t="s">
        <v>1227</v>
      </c>
      <c r="G2653" s="297" t="s">
        <v>707</v>
      </c>
      <c r="H2653" s="250">
        <v>0</v>
      </c>
      <c r="I2653" s="250"/>
      <c r="J2653" s="250">
        <v>0</v>
      </c>
      <c r="K2653" s="250"/>
      <c r="L2653" s="250">
        <v>0</v>
      </c>
      <c r="M2653" s="251" t="str">
        <f t="shared" si="123"/>
        <v>NA</v>
      </c>
      <c r="N2653" s="251" t="str">
        <f t="shared" si="124"/>
        <v>NA</v>
      </c>
      <c r="O2653" s="250">
        <v>0</v>
      </c>
      <c r="P2653" s="251" t="str">
        <f t="shared" si="125"/>
        <v>NA</v>
      </c>
      <c r="Q2653" s="298" t="s">
        <v>848</v>
      </c>
      <c r="R2653" s="299" t="s">
        <v>849</v>
      </c>
      <c r="S2653" s="299" t="s">
        <v>832</v>
      </c>
      <c r="T2653" s="299" t="s">
        <v>832</v>
      </c>
      <c r="U2653" s="299" t="s">
        <v>832</v>
      </c>
      <c r="V2653" s="299" t="s">
        <v>832</v>
      </c>
      <c r="W2653" s="299" t="s">
        <v>832</v>
      </c>
      <c r="X2653" s="299" t="s">
        <v>832</v>
      </c>
      <c r="Y2653" s="257"/>
    </row>
    <row r="2654" spans="1:25" ht="12.75" customHeight="1" x14ac:dyDescent="0.2">
      <c r="A2654" s="229" t="s">
        <v>705</v>
      </c>
      <c r="B2654" s="247"/>
      <c r="C2654" s="280">
        <v>2641</v>
      </c>
      <c r="D2654" s="249" t="s">
        <v>6052</v>
      </c>
      <c r="E2654" s="249" t="s">
        <v>6053</v>
      </c>
      <c r="F2654" s="249" t="s">
        <v>931</v>
      </c>
      <c r="G2654" s="281" t="s">
        <v>813</v>
      </c>
      <c r="H2654" s="250">
        <v>46866.29</v>
      </c>
      <c r="I2654" s="250"/>
      <c r="J2654" s="250">
        <v>44895.286099999998</v>
      </c>
      <c r="K2654" s="250"/>
      <c r="L2654" s="250">
        <v>23363.95</v>
      </c>
      <c r="M2654" s="251">
        <f t="shared" si="123"/>
        <v>4.205589774654668E-2</v>
      </c>
      <c r="N2654" s="251">
        <f t="shared" si="124"/>
        <v>0.47959013006490225</v>
      </c>
      <c r="O2654" s="250">
        <v>26806.690000000002</v>
      </c>
      <c r="P2654" s="251">
        <f t="shared" si="125"/>
        <v>0.14735265226984312</v>
      </c>
      <c r="Q2654" s="251" t="s">
        <v>805</v>
      </c>
      <c r="R2654" s="258"/>
      <c r="S2654" s="258" t="s">
        <v>806</v>
      </c>
      <c r="T2654" s="258" t="s">
        <v>807</v>
      </c>
      <c r="U2654" s="282" t="s">
        <v>823</v>
      </c>
      <c r="V2654" s="285">
        <v>826</v>
      </c>
      <c r="W2654" s="286" t="s">
        <v>824</v>
      </c>
      <c r="X2654" s="286" t="s">
        <v>816</v>
      </c>
      <c r="Y2654" s="257"/>
    </row>
    <row r="2655" spans="1:25" ht="12.75" customHeight="1" x14ac:dyDescent="0.2">
      <c r="A2655" s="229" t="s">
        <v>705</v>
      </c>
      <c r="B2655" s="247"/>
      <c r="C2655" s="280">
        <v>2642</v>
      </c>
      <c r="D2655" s="249" t="s">
        <v>6054</v>
      </c>
      <c r="E2655" s="249" t="s">
        <v>6055</v>
      </c>
      <c r="F2655" s="249" t="s">
        <v>803</v>
      </c>
      <c r="G2655" s="281" t="s">
        <v>804</v>
      </c>
      <c r="H2655" s="250">
        <v>59364.739999999991</v>
      </c>
      <c r="I2655" s="250"/>
      <c r="J2655" s="250">
        <v>35227.366500000004</v>
      </c>
      <c r="K2655" s="250"/>
      <c r="L2655" s="250">
        <v>13167.45</v>
      </c>
      <c r="M2655" s="251">
        <f t="shared" si="123"/>
        <v>0.40659444478321627</v>
      </c>
      <c r="N2655" s="251">
        <f t="shared" si="124"/>
        <v>0.62621531757135462</v>
      </c>
      <c r="O2655" s="250">
        <v>13878.58</v>
      </c>
      <c r="P2655" s="251">
        <f t="shared" si="125"/>
        <v>5.4006660363244148E-2</v>
      </c>
      <c r="Q2655" s="251" t="s">
        <v>805</v>
      </c>
      <c r="R2655" s="258"/>
      <c r="S2655" s="258" t="s">
        <v>806</v>
      </c>
      <c r="T2655" s="258" t="s">
        <v>807</v>
      </c>
      <c r="U2655" s="282" t="s">
        <v>808</v>
      </c>
      <c r="V2655" s="285">
        <v>124</v>
      </c>
      <c r="W2655" s="286" t="s">
        <v>824</v>
      </c>
      <c r="X2655" s="286" t="s">
        <v>824</v>
      </c>
      <c r="Y2655" s="257"/>
    </row>
    <row r="2656" spans="1:25" ht="12.75" customHeight="1" x14ac:dyDescent="0.2">
      <c r="A2656" s="229" t="s">
        <v>705</v>
      </c>
      <c r="B2656" s="247"/>
      <c r="C2656" s="280">
        <v>2643</v>
      </c>
      <c r="D2656" s="249" t="s">
        <v>6056</v>
      </c>
      <c r="E2656" s="249" t="s">
        <v>6057</v>
      </c>
      <c r="F2656" s="249" t="s">
        <v>803</v>
      </c>
      <c r="G2656" s="281" t="s">
        <v>804</v>
      </c>
      <c r="H2656" s="250">
        <v>361195.13000000006</v>
      </c>
      <c r="I2656" s="250"/>
      <c r="J2656" s="250">
        <v>346004.6801</v>
      </c>
      <c r="K2656" s="250"/>
      <c r="L2656" s="250">
        <v>194212.41</v>
      </c>
      <c r="M2656" s="251">
        <f t="shared" si="123"/>
        <v>4.2056076171348329E-2</v>
      </c>
      <c r="N2656" s="251">
        <f t="shared" si="124"/>
        <v>0.43870004895925102</v>
      </c>
      <c r="O2656" s="250">
        <v>206012.66</v>
      </c>
      <c r="P2656" s="251">
        <f t="shared" si="125"/>
        <v>6.0759505533142806E-2</v>
      </c>
      <c r="Q2656" s="251" t="s">
        <v>805</v>
      </c>
      <c r="R2656" s="258"/>
      <c r="S2656" s="258" t="s">
        <v>806</v>
      </c>
      <c r="T2656" s="258" t="s">
        <v>807</v>
      </c>
      <c r="U2656" s="282" t="s">
        <v>808</v>
      </c>
      <c r="V2656" s="285">
        <v>417</v>
      </c>
      <c r="W2656" s="286" t="s">
        <v>815</v>
      </c>
      <c r="X2656" s="286" t="s">
        <v>816</v>
      </c>
      <c r="Y2656" s="257"/>
    </row>
    <row r="2657" spans="1:25" ht="12.75" customHeight="1" x14ac:dyDescent="0.2">
      <c r="A2657" s="229" t="s">
        <v>705</v>
      </c>
      <c r="B2657" s="247"/>
      <c r="C2657" s="280">
        <v>2644</v>
      </c>
      <c r="D2657" s="249" t="s">
        <v>6058</v>
      </c>
      <c r="E2657" s="249" t="s">
        <v>6059</v>
      </c>
      <c r="F2657" s="249" t="s">
        <v>847</v>
      </c>
      <c r="G2657" s="297" t="s">
        <v>707</v>
      </c>
      <c r="H2657" s="250">
        <v>0</v>
      </c>
      <c r="I2657" s="250"/>
      <c r="J2657" s="250">
        <v>0</v>
      </c>
      <c r="K2657" s="250"/>
      <c r="L2657" s="250">
        <v>0</v>
      </c>
      <c r="M2657" s="251" t="str">
        <f t="shared" si="123"/>
        <v>NA</v>
      </c>
      <c r="N2657" s="251" t="str">
        <f t="shared" si="124"/>
        <v>NA</v>
      </c>
      <c r="O2657" s="250">
        <v>0</v>
      </c>
      <c r="P2657" s="251" t="str">
        <f t="shared" si="125"/>
        <v>NA</v>
      </c>
      <c r="Q2657" s="298" t="s">
        <v>848</v>
      </c>
      <c r="R2657" s="299" t="s">
        <v>849</v>
      </c>
      <c r="S2657" s="299" t="s">
        <v>832</v>
      </c>
      <c r="T2657" s="299" t="s">
        <v>832</v>
      </c>
      <c r="U2657" s="299" t="s">
        <v>832</v>
      </c>
      <c r="V2657" s="299" t="s">
        <v>832</v>
      </c>
      <c r="W2657" s="299" t="s">
        <v>832</v>
      </c>
      <c r="X2657" s="299" t="s">
        <v>832</v>
      </c>
      <c r="Y2657" s="257"/>
    </row>
    <row r="2658" spans="1:25" ht="12.75" customHeight="1" x14ac:dyDescent="0.2">
      <c r="A2658" s="229" t="s">
        <v>705</v>
      </c>
      <c r="B2658" s="247"/>
      <c r="C2658" s="280">
        <v>2645</v>
      </c>
      <c r="D2658" s="249" t="s">
        <v>6060</v>
      </c>
      <c r="E2658" s="249" t="s">
        <v>6061</v>
      </c>
      <c r="F2658" s="249" t="s">
        <v>886</v>
      </c>
      <c r="G2658" s="281" t="s">
        <v>813</v>
      </c>
      <c r="H2658" s="250">
        <v>89831.609999999986</v>
      </c>
      <c r="I2658" s="250"/>
      <c r="J2658" s="250">
        <v>86053.645600000003</v>
      </c>
      <c r="K2658" s="250"/>
      <c r="L2658" s="250">
        <v>17932.71</v>
      </c>
      <c r="M2658" s="251">
        <f t="shared" si="123"/>
        <v>4.20560691275597E-2</v>
      </c>
      <c r="N2658" s="251">
        <f t="shared" si="124"/>
        <v>0.79161010698656553</v>
      </c>
      <c r="O2658" s="250">
        <v>18653.559999999998</v>
      </c>
      <c r="P2658" s="251">
        <f t="shared" si="125"/>
        <v>4.0197493853410808E-2</v>
      </c>
      <c r="Q2658" s="251" t="s">
        <v>805</v>
      </c>
      <c r="R2658" s="258"/>
      <c r="S2658" s="258" t="s">
        <v>806</v>
      </c>
      <c r="T2658" s="258" t="s">
        <v>807</v>
      </c>
      <c r="U2658" s="282" t="s">
        <v>814</v>
      </c>
      <c r="V2658" s="285">
        <v>59</v>
      </c>
      <c r="W2658" s="286" t="s">
        <v>816</v>
      </c>
      <c r="X2658" s="286" t="s">
        <v>824</v>
      </c>
      <c r="Y2658" s="257"/>
    </row>
    <row r="2659" spans="1:25" ht="12.75" customHeight="1" x14ac:dyDescent="0.2">
      <c r="A2659" s="229" t="s">
        <v>705</v>
      </c>
      <c r="B2659" s="247"/>
      <c r="C2659" s="280">
        <v>2646</v>
      </c>
      <c r="D2659" s="249" t="s">
        <v>6062</v>
      </c>
      <c r="E2659" s="249" t="s">
        <v>6063</v>
      </c>
      <c r="F2659" s="249" t="s">
        <v>844</v>
      </c>
      <c r="G2659" s="281"/>
      <c r="H2659" s="250">
        <v>687510.16</v>
      </c>
      <c r="I2659" s="250"/>
      <c r="J2659" s="250">
        <v>364359.84499999997</v>
      </c>
      <c r="K2659" s="250"/>
      <c r="L2659" s="250">
        <v>756013.31</v>
      </c>
      <c r="M2659" s="251">
        <f t="shared" si="123"/>
        <v>0.47002987563121984</v>
      </c>
      <c r="N2659" s="251">
        <f t="shared" si="124"/>
        <v>1.0749084191755547</v>
      </c>
      <c r="O2659" s="250">
        <v>780152.12999999989</v>
      </c>
      <c r="P2659" s="251">
        <f t="shared" si="125"/>
        <v>3.1929093946771694E-2</v>
      </c>
      <c r="Q2659" s="251" t="s">
        <v>805</v>
      </c>
      <c r="R2659" s="258"/>
      <c r="S2659" s="258" t="s">
        <v>925</v>
      </c>
      <c r="T2659" s="258" t="s">
        <v>908</v>
      </c>
      <c r="U2659" s="282" t="s">
        <v>932</v>
      </c>
      <c r="V2659" s="285">
        <v>2375</v>
      </c>
      <c r="W2659" s="286" t="s">
        <v>824</v>
      </c>
      <c r="X2659" s="286" t="s">
        <v>824</v>
      </c>
      <c r="Y2659" s="257"/>
    </row>
    <row r="2660" spans="1:25" ht="12.75" customHeight="1" x14ac:dyDescent="0.2">
      <c r="A2660" s="229" t="s">
        <v>705</v>
      </c>
      <c r="B2660" s="247"/>
      <c r="C2660" s="280">
        <v>2647</v>
      </c>
      <c r="D2660" s="249" t="s">
        <v>6064</v>
      </c>
      <c r="E2660" s="249" t="s">
        <v>6065</v>
      </c>
      <c r="F2660" s="249" t="s">
        <v>844</v>
      </c>
      <c r="G2660" s="281" t="s">
        <v>813</v>
      </c>
      <c r="H2660" s="250">
        <v>26188.879999999997</v>
      </c>
      <c r="I2660" s="250"/>
      <c r="J2660" s="250">
        <v>25087.468999999997</v>
      </c>
      <c r="K2660" s="250"/>
      <c r="L2660" s="250">
        <v>26189.089999999997</v>
      </c>
      <c r="M2660" s="251">
        <f t="shared" si="123"/>
        <v>4.2056437694166386E-2</v>
      </c>
      <c r="N2660" s="251">
        <f t="shared" si="124"/>
        <v>4.3911205231583914E-2</v>
      </c>
      <c r="O2660" s="250">
        <v>27440.54</v>
      </c>
      <c r="P2660" s="251">
        <f t="shared" si="125"/>
        <v>4.7785165502123382E-2</v>
      </c>
      <c r="Q2660" s="251" t="s">
        <v>805</v>
      </c>
      <c r="R2660" s="258"/>
      <c r="S2660" s="258" t="s">
        <v>806</v>
      </c>
      <c r="T2660" s="299" t="s">
        <v>809</v>
      </c>
      <c r="U2660" s="282" t="s">
        <v>814</v>
      </c>
      <c r="V2660" s="285">
        <v>224</v>
      </c>
      <c r="W2660" s="286" t="s">
        <v>816</v>
      </c>
      <c r="X2660" s="286" t="s">
        <v>816</v>
      </c>
      <c r="Y2660" s="257"/>
    </row>
    <row r="2661" spans="1:25" ht="12.75" customHeight="1" x14ac:dyDescent="0.2">
      <c r="A2661" s="229" t="s">
        <v>705</v>
      </c>
      <c r="B2661" s="247"/>
      <c r="C2661" s="280">
        <v>2648</v>
      </c>
      <c r="D2661" s="249" t="s">
        <v>6066</v>
      </c>
      <c r="E2661" s="249" t="s">
        <v>6067</v>
      </c>
      <c r="F2661" s="249" t="s">
        <v>1371</v>
      </c>
      <c r="G2661" s="281" t="s">
        <v>813</v>
      </c>
      <c r="H2661" s="250">
        <v>54225.58</v>
      </c>
      <c r="I2661" s="250"/>
      <c r="J2661" s="250">
        <v>51945.059800000003</v>
      </c>
      <c r="K2661" s="250"/>
      <c r="L2661" s="250">
        <v>54226.040000000008</v>
      </c>
      <c r="M2661" s="251">
        <f t="shared" si="123"/>
        <v>4.2056169800304563E-2</v>
      </c>
      <c r="N2661" s="251">
        <f t="shared" si="124"/>
        <v>4.3911398096032325E-2</v>
      </c>
      <c r="O2661" s="250">
        <v>57126.84</v>
      </c>
      <c r="P2661" s="251">
        <f t="shared" si="125"/>
        <v>5.3494594110135796E-2</v>
      </c>
      <c r="Q2661" s="251" t="s">
        <v>805</v>
      </c>
      <c r="R2661" s="258"/>
      <c r="S2661" s="258" t="s">
        <v>806</v>
      </c>
      <c r="T2661" s="299" t="s">
        <v>809</v>
      </c>
      <c r="U2661" s="282" t="s">
        <v>814</v>
      </c>
      <c r="V2661" s="285">
        <v>174</v>
      </c>
      <c r="W2661" s="286" t="s">
        <v>824</v>
      </c>
      <c r="X2661" s="286" t="s">
        <v>816</v>
      </c>
      <c r="Y2661" s="257"/>
    </row>
    <row r="2662" spans="1:25" ht="12.75" customHeight="1" x14ac:dyDescent="0.2">
      <c r="A2662" s="229" t="s">
        <v>705</v>
      </c>
      <c r="B2662" s="247"/>
      <c r="C2662" s="280">
        <v>2649</v>
      </c>
      <c r="D2662" s="249" t="s">
        <v>6068</v>
      </c>
      <c r="E2662" s="249" t="s">
        <v>6069</v>
      </c>
      <c r="F2662" s="249" t="s">
        <v>852</v>
      </c>
      <c r="G2662" s="297" t="s">
        <v>707</v>
      </c>
      <c r="H2662" s="250">
        <v>0</v>
      </c>
      <c r="I2662" s="250"/>
      <c r="J2662" s="250">
        <v>0</v>
      </c>
      <c r="K2662" s="250"/>
      <c r="L2662" s="250">
        <v>0</v>
      </c>
      <c r="M2662" s="251" t="str">
        <f t="shared" si="123"/>
        <v>NA</v>
      </c>
      <c r="N2662" s="251" t="str">
        <f t="shared" si="124"/>
        <v>NA</v>
      </c>
      <c r="O2662" s="250">
        <v>0</v>
      </c>
      <c r="P2662" s="251" t="str">
        <f t="shared" si="125"/>
        <v>NA</v>
      </c>
      <c r="Q2662" s="298" t="s">
        <v>848</v>
      </c>
      <c r="R2662" s="299" t="s">
        <v>849</v>
      </c>
      <c r="S2662" s="299" t="s">
        <v>832</v>
      </c>
      <c r="T2662" s="299" t="s">
        <v>832</v>
      </c>
      <c r="U2662" s="299" t="s">
        <v>832</v>
      </c>
      <c r="V2662" s="285">
        <v>1888</v>
      </c>
      <c r="W2662" s="286" t="s">
        <v>816</v>
      </c>
      <c r="X2662" s="286" t="s">
        <v>824</v>
      </c>
      <c r="Y2662" s="257"/>
    </row>
    <row r="2663" spans="1:25" ht="12.75" customHeight="1" x14ac:dyDescent="0.2">
      <c r="A2663" s="229" t="s">
        <v>705</v>
      </c>
      <c r="B2663" s="247"/>
      <c r="C2663" s="280">
        <v>2650</v>
      </c>
      <c r="D2663" s="249" t="s">
        <v>6070</v>
      </c>
      <c r="E2663" s="249" t="s">
        <v>6069</v>
      </c>
      <c r="F2663" s="249" t="s">
        <v>1374</v>
      </c>
      <c r="G2663" s="281" t="s">
        <v>813</v>
      </c>
      <c r="H2663" s="250">
        <v>40636.15</v>
      </c>
      <c r="I2663" s="250"/>
      <c r="J2663" s="250">
        <v>38927.146399999998</v>
      </c>
      <c r="K2663" s="250"/>
      <c r="L2663" s="250">
        <v>40636.53</v>
      </c>
      <c r="M2663" s="251">
        <f t="shared" si="123"/>
        <v>4.2056238103265281E-2</v>
      </c>
      <c r="N2663" s="251">
        <f t="shared" si="124"/>
        <v>4.3912378843161265E-2</v>
      </c>
      <c r="O2663" s="250">
        <v>42524.14</v>
      </c>
      <c r="P2663" s="251">
        <f t="shared" si="125"/>
        <v>4.6451062627640712E-2</v>
      </c>
      <c r="Q2663" s="251" t="s">
        <v>805</v>
      </c>
      <c r="R2663" s="258"/>
      <c r="S2663" s="258" t="s">
        <v>806</v>
      </c>
      <c r="T2663" s="299" t="s">
        <v>809</v>
      </c>
      <c r="U2663" s="282" t="s">
        <v>814</v>
      </c>
      <c r="V2663" s="285">
        <v>176</v>
      </c>
      <c r="W2663" s="286" t="s">
        <v>816</v>
      </c>
      <c r="X2663" s="286" t="s">
        <v>816</v>
      </c>
      <c r="Y2663" s="257"/>
    </row>
    <row r="2664" spans="1:25" ht="12.75" customHeight="1" x14ac:dyDescent="0.2">
      <c r="A2664" s="229" t="s">
        <v>705</v>
      </c>
      <c r="B2664" s="247"/>
      <c r="C2664" s="280">
        <v>2651</v>
      </c>
      <c r="D2664" s="249" t="s">
        <v>6071</v>
      </c>
      <c r="E2664" s="249" t="s">
        <v>6072</v>
      </c>
      <c r="F2664" s="249" t="s">
        <v>877</v>
      </c>
      <c r="G2664" s="281" t="s">
        <v>813</v>
      </c>
      <c r="H2664" s="250">
        <v>45645.29</v>
      </c>
      <c r="I2664" s="250"/>
      <c r="J2664" s="250">
        <v>57159.457199999997</v>
      </c>
      <c r="K2664" s="250"/>
      <c r="L2664" s="250">
        <v>11786.91</v>
      </c>
      <c r="M2664" s="251">
        <f t="shared" si="123"/>
        <v>0.2522531284169735</v>
      </c>
      <c r="N2664" s="251">
        <f t="shared" si="124"/>
        <v>0.79378897950766414</v>
      </c>
      <c r="O2664" s="250">
        <v>11914.07</v>
      </c>
      <c r="P2664" s="251">
        <f t="shared" si="125"/>
        <v>1.078823881746784E-2</v>
      </c>
      <c r="Q2664" s="251" t="s">
        <v>805</v>
      </c>
      <c r="R2664" s="258"/>
      <c r="S2664" s="258" t="s">
        <v>806</v>
      </c>
      <c r="T2664" s="258" t="s">
        <v>807</v>
      </c>
      <c r="U2664" s="282" t="s">
        <v>814</v>
      </c>
      <c r="V2664" s="285">
        <v>180</v>
      </c>
      <c r="W2664" s="286" t="s">
        <v>824</v>
      </c>
      <c r="X2664" s="286" t="s">
        <v>824</v>
      </c>
      <c r="Y2664" s="257"/>
    </row>
    <row r="2665" spans="1:25" ht="12.75" customHeight="1" x14ac:dyDescent="0.2">
      <c r="A2665" s="229" t="s">
        <v>705</v>
      </c>
      <c r="B2665" s="247"/>
      <c r="C2665" s="280">
        <v>2652</v>
      </c>
      <c r="D2665" s="249" t="s">
        <v>6073</v>
      </c>
      <c r="E2665" s="249" t="s">
        <v>6074</v>
      </c>
      <c r="F2665" s="249" t="s">
        <v>931</v>
      </c>
      <c r="G2665" s="281" t="s">
        <v>813</v>
      </c>
      <c r="H2665" s="250">
        <v>49289.990000000005</v>
      </c>
      <c r="I2665" s="250"/>
      <c r="J2665" s="250">
        <v>47217.062000000005</v>
      </c>
      <c r="K2665" s="250"/>
      <c r="L2665" s="250">
        <v>50013.87</v>
      </c>
      <c r="M2665" s="251">
        <f t="shared" si="123"/>
        <v>4.2055760206078346E-2</v>
      </c>
      <c r="N2665" s="251">
        <f t="shared" si="124"/>
        <v>5.9232995055897311E-2</v>
      </c>
      <c r="O2665" s="250">
        <v>52406.469999999994</v>
      </c>
      <c r="P2665" s="251">
        <f t="shared" si="125"/>
        <v>4.7838729536426421E-2</v>
      </c>
      <c r="Q2665" s="251" t="s">
        <v>805</v>
      </c>
      <c r="R2665" s="258"/>
      <c r="S2665" s="258" t="s">
        <v>904</v>
      </c>
      <c r="T2665" s="258" t="s">
        <v>807</v>
      </c>
      <c r="U2665" s="282" t="s">
        <v>814</v>
      </c>
      <c r="V2665" s="285">
        <v>106</v>
      </c>
      <c r="W2665" s="286" t="s">
        <v>824</v>
      </c>
      <c r="X2665" s="286" t="s">
        <v>824</v>
      </c>
      <c r="Y2665" s="257"/>
    </row>
    <row r="2666" spans="1:25" ht="12.75" customHeight="1" x14ac:dyDescent="0.2">
      <c r="A2666" s="229" t="s">
        <v>705</v>
      </c>
      <c r="B2666" s="247"/>
      <c r="C2666" s="280">
        <v>2653</v>
      </c>
      <c r="D2666" s="249" t="s">
        <v>6075</v>
      </c>
      <c r="E2666" s="249" t="s">
        <v>6076</v>
      </c>
      <c r="F2666" s="249" t="s">
        <v>1302</v>
      </c>
      <c r="G2666" s="281" t="s">
        <v>813</v>
      </c>
      <c r="H2666" s="250">
        <v>54853.100000000006</v>
      </c>
      <c r="I2666" s="250"/>
      <c r="J2666" s="250">
        <v>52546.197400000005</v>
      </c>
      <c r="K2666" s="250"/>
      <c r="L2666" s="250">
        <v>55001.15</v>
      </c>
      <c r="M2666" s="251">
        <f t="shared" si="123"/>
        <v>4.2056011419591616E-2</v>
      </c>
      <c r="N2666" s="251">
        <f t="shared" si="124"/>
        <v>4.6719890714679892E-2</v>
      </c>
      <c r="O2666" s="250">
        <v>59033.59</v>
      </c>
      <c r="P2666" s="251">
        <f t="shared" si="125"/>
        <v>7.3315557947424642E-2</v>
      </c>
      <c r="Q2666" s="251" t="s">
        <v>805</v>
      </c>
      <c r="R2666" s="258"/>
      <c r="S2666" s="258" t="s">
        <v>806</v>
      </c>
      <c r="T2666" s="258" t="s">
        <v>807</v>
      </c>
      <c r="U2666" s="282" t="s">
        <v>814</v>
      </c>
      <c r="V2666" s="283" t="s">
        <v>809</v>
      </c>
      <c r="W2666" s="284" t="s">
        <v>809</v>
      </c>
      <c r="X2666" s="284" t="s">
        <v>809</v>
      </c>
      <c r="Y2666" s="257"/>
    </row>
    <row r="2667" spans="1:25" ht="12.75" customHeight="1" x14ac:dyDescent="0.2">
      <c r="A2667" s="229" t="s">
        <v>705</v>
      </c>
      <c r="B2667" s="247"/>
      <c r="C2667" s="280">
        <v>2654</v>
      </c>
      <c r="D2667" s="249" t="s">
        <v>6077</v>
      </c>
      <c r="E2667" s="249" t="s">
        <v>6078</v>
      </c>
      <c r="F2667" s="249" t="s">
        <v>852</v>
      </c>
      <c r="G2667" s="297" t="s">
        <v>707</v>
      </c>
      <c r="H2667" s="250">
        <v>0</v>
      </c>
      <c r="I2667" s="250"/>
      <c r="J2667" s="250">
        <v>0</v>
      </c>
      <c r="K2667" s="250"/>
      <c r="L2667" s="250">
        <v>0</v>
      </c>
      <c r="M2667" s="251" t="str">
        <f t="shared" si="123"/>
        <v>NA</v>
      </c>
      <c r="N2667" s="251" t="str">
        <f t="shared" si="124"/>
        <v>NA</v>
      </c>
      <c r="O2667" s="250">
        <v>0</v>
      </c>
      <c r="P2667" s="251" t="str">
        <f t="shared" si="125"/>
        <v>NA</v>
      </c>
      <c r="Q2667" s="298" t="s">
        <v>848</v>
      </c>
      <c r="R2667" s="299" t="s">
        <v>849</v>
      </c>
      <c r="S2667" s="299" t="s">
        <v>832</v>
      </c>
      <c r="T2667" s="299" t="s">
        <v>832</v>
      </c>
      <c r="U2667" s="299" t="s">
        <v>832</v>
      </c>
      <c r="V2667" s="299" t="s">
        <v>832</v>
      </c>
      <c r="W2667" s="299" t="s">
        <v>832</v>
      </c>
      <c r="X2667" s="299" t="s">
        <v>832</v>
      </c>
      <c r="Y2667" s="257"/>
    </row>
    <row r="2668" spans="1:25" ht="12.75" customHeight="1" x14ac:dyDescent="0.2">
      <c r="A2668" s="229" t="s">
        <v>705</v>
      </c>
      <c r="B2668" s="247"/>
      <c r="C2668" s="280">
        <v>2655</v>
      </c>
      <c r="D2668" s="249" t="s">
        <v>6079</v>
      </c>
      <c r="E2668" s="249" t="s">
        <v>6080</v>
      </c>
      <c r="F2668" s="249" t="s">
        <v>2512</v>
      </c>
      <c r="G2668" s="297" t="s">
        <v>707</v>
      </c>
      <c r="H2668" s="250">
        <v>0</v>
      </c>
      <c r="I2668" s="250"/>
      <c r="J2668" s="250">
        <v>0</v>
      </c>
      <c r="K2668" s="250"/>
      <c r="L2668" s="250">
        <v>0</v>
      </c>
      <c r="M2668" s="251" t="str">
        <f t="shared" si="123"/>
        <v>NA</v>
      </c>
      <c r="N2668" s="251" t="str">
        <f t="shared" si="124"/>
        <v>NA</v>
      </c>
      <c r="O2668" s="250">
        <v>0</v>
      </c>
      <c r="P2668" s="251" t="str">
        <f t="shared" si="125"/>
        <v>NA</v>
      </c>
      <c r="Q2668" s="298" t="s">
        <v>848</v>
      </c>
      <c r="R2668" s="299" t="s">
        <v>849</v>
      </c>
      <c r="S2668" s="299" t="s">
        <v>832</v>
      </c>
      <c r="T2668" s="299" t="s">
        <v>832</v>
      </c>
      <c r="U2668" s="299" t="s">
        <v>832</v>
      </c>
      <c r="V2668" s="299" t="s">
        <v>832</v>
      </c>
      <c r="W2668" s="299" t="s">
        <v>832</v>
      </c>
      <c r="X2668" s="299" t="s">
        <v>832</v>
      </c>
      <c r="Y2668" s="257"/>
    </row>
    <row r="2669" spans="1:25" ht="12.75" customHeight="1" x14ac:dyDescent="0.2">
      <c r="A2669" s="229" t="s">
        <v>705</v>
      </c>
      <c r="B2669" s="247"/>
      <c r="C2669" s="280">
        <v>2656</v>
      </c>
      <c r="D2669" s="249" t="s">
        <v>6081</v>
      </c>
      <c r="E2669" s="249" t="s">
        <v>6082</v>
      </c>
      <c r="F2669" s="249" t="s">
        <v>822</v>
      </c>
      <c r="G2669" s="281" t="s">
        <v>813</v>
      </c>
      <c r="H2669" s="250">
        <v>33827.14</v>
      </c>
      <c r="I2669" s="250"/>
      <c r="J2669" s="250">
        <v>32404.5</v>
      </c>
      <c r="K2669" s="250"/>
      <c r="L2669" s="250">
        <v>62658.490000000005</v>
      </c>
      <c r="M2669" s="251">
        <f t="shared" si="123"/>
        <v>4.2056171464687805E-2</v>
      </c>
      <c r="N2669" s="251">
        <f t="shared" si="124"/>
        <v>0.9336354518662533</v>
      </c>
      <c r="O2669" s="250">
        <v>65335.8</v>
      </c>
      <c r="P2669" s="251">
        <f t="shared" si="125"/>
        <v>4.2728607088999393E-2</v>
      </c>
      <c r="Q2669" s="251" t="s">
        <v>805</v>
      </c>
      <c r="R2669" s="258"/>
      <c r="S2669" s="258" t="s">
        <v>806</v>
      </c>
      <c r="T2669" s="258" t="s">
        <v>807</v>
      </c>
      <c r="U2669" s="282" t="s">
        <v>823</v>
      </c>
      <c r="V2669" s="285">
        <v>824</v>
      </c>
      <c r="W2669" s="286" t="s">
        <v>824</v>
      </c>
      <c r="X2669" s="286" t="s">
        <v>824</v>
      </c>
      <c r="Y2669" s="257"/>
    </row>
    <row r="2670" spans="1:25" ht="12.75" customHeight="1" x14ac:dyDescent="0.2">
      <c r="A2670" s="229" t="s">
        <v>705</v>
      </c>
      <c r="B2670" s="247"/>
      <c r="C2670" s="280">
        <v>2657</v>
      </c>
      <c r="D2670" s="249" t="s">
        <v>6083</v>
      </c>
      <c r="E2670" s="249" t="s">
        <v>6084</v>
      </c>
      <c r="F2670" s="249" t="s">
        <v>1160</v>
      </c>
      <c r="G2670" s="281" t="s">
        <v>813</v>
      </c>
      <c r="H2670" s="250">
        <v>103827.21</v>
      </c>
      <c r="I2670" s="250"/>
      <c r="J2670" s="250">
        <v>100484.20199999999</v>
      </c>
      <c r="K2670" s="250"/>
      <c r="L2670" s="250">
        <v>104897.25</v>
      </c>
      <c r="M2670" s="251">
        <f t="shared" si="123"/>
        <v>3.2197802483568766E-2</v>
      </c>
      <c r="N2670" s="251">
        <f t="shared" si="124"/>
        <v>4.391782899365624E-2</v>
      </c>
      <c r="O2670" s="250">
        <v>113960.32999999999</v>
      </c>
      <c r="P2670" s="251">
        <f t="shared" si="125"/>
        <v>8.6399595794932532E-2</v>
      </c>
      <c r="Q2670" s="251" t="s">
        <v>805</v>
      </c>
      <c r="R2670" s="258"/>
      <c r="S2670" s="258" t="s">
        <v>806</v>
      </c>
      <c r="T2670" s="299" t="s">
        <v>809</v>
      </c>
      <c r="U2670" s="282" t="s">
        <v>814</v>
      </c>
      <c r="V2670" s="285">
        <v>256</v>
      </c>
      <c r="W2670" s="286" t="s">
        <v>816</v>
      </c>
      <c r="X2670" s="286" t="s">
        <v>816</v>
      </c>
      <c r="Y2670" s="257"/>
    </row>
    <row r="2671" spans="1:25" ht="12.75" customHeight="1" x14ac:dyDescent="0.2">
      <c r="A2671" s="229" t="s">
        <v>705</v>
      </c>
      <c r="B2671" s="247"/>
      <c r="C2671" s="280">
        <v>2658</v>
      </c>
      <c r="D2671" s="249" t="s">
        <v>6085</v>
      </c>
      <c r="E2671" s="249" t="s">
        <v>6086</v>
      </c>
      <c r="F2671" s="249" t="s">
        <v>1302</v>
      </c>
      <c r="G2671" s="281" t="s">
        <v>813</v>
      </c>
      <c r="H2671" s="250">
        <v>124900.89000000001</v>
      </c>
      <c r="I2671" s="250"/>
      <c r="J2671" s="250">
        <v>119648.03320000001</v>
      </c>
      <c r="K2671" s="250"/>
      <c r="L2671" s="250">
        <v>124760.81</v>
      </c>
      <c r="M2671" s="251">
        <f t="shared" si="123"/>
        <v>4.2056199919792467E-2</v>
      </c>
      <c r="N2671" s="251">
        <f t="shared" si="124"/>
        <v>4.2731808148100778E-2</v>
      </c>
      <c r="O2671" s="250">
        <v>128477.73</v>
      </c>
      <c r="P2671" s="251">
        <f t="shared" si="125"/>
        <v>2.9792368292575196E-2</v>
      </c>
      <c r="Q2671" s="251" t="s">
        <v>805</v>
      </c>
      <c r="R2671" s="258"/>
      <c r="S2671" s="258" t="s">
        <v>904</v>
      </c>
      <c r="T2671" s="258" t="s">
        <v>807</v>
      </c>
      <c r="U2671" s="282" t="s">
        <v>814</v>
      </c>
      <c r="V2671" s="285">
        <v>106</v>
      </c>
      <c r="W2671" s="286" t="s">
        <v>824</v>
      </c>
      <c r="X2671" s="286" t="s">
        <v>824</v>
      </c>
      <c r="Y2671" s="257"/>
    </row>
    <row r="2672" spans="1:25" ht="12.75" customHeight="1" x14ac:dyDescent="0.2">
      <c r="B2672" s="247"/>
      <c r="C2672" s="280">
        <v>2659</v>
      </c>
      <c r="D2672" s="249" t="s">
        <v>6087</v>
      </c>
      <c r="E2672" s="249" t="s">
        <v>6088</v>
      </c>
      <c r="F2672" s="249" t="s">
        <v>1098</v>
      </c>
      <c r="G2672" s="281" t="s">
        <v>813</v>
      </c>
      <c r="H2672" s="250">
        <v>1346.4299999999998</v>
      </c>
      <c r="I2672" s="250"/>
      <c r="J2672" s="250">
        <v>1289.7937999999999</v>
      </c>
      <c r="K2672" s="250"/>
      <c r="L2672" s="250">
        <v>8172.32</v>
      </c>
      <c r="M2672" s="251">
        <f t="shared" si="123"/>
        <v>4.2063976589945207E-2</v>
      </c>
      <c r="N2672" s="251">
        <f t="shared" si="124"/>
        <v>5.3361445837311363</v>
      </c>
      <c r="O2672" s="250">
        <v>8771.48</v>
      </c>
      <c r="P2672" s="251">
        <f t="shared" si="125"/>
        <v>7.331577813888833E-2</v>
      </c>
      <c r="Q2672" s="251" t="s">
        <v>805</v>
      </c>
      <c r="R2672" s="258"/>
      <c r="S2672" s="258" t="s">
        <v>806</v>
      </c>
      <c r="T2672" s="258" t="s">
        <v>807</v>
      </c>
      <c r="U2672" s="282" t="s">
        <v>814</v>
      </c>
      <c r="V2672" s="283" t="s">
        <v>809</v>
      </c>
      <c r="W2672" s="284" t="s">
        <v>809</v>
      </c>
      <c r="X2672" s="284" t="s">
        <v>809</v>
      </c>
      <c r="Y2672" s="257"/>
    </row>
    <row r="2673" spans="1:25" ht="12.75" customHeight="1" x14ac:dyDescent="0.2">
      <c r="A2673" s="229" t="s">
        <v>705</v>
      </c>
      <c r="B2673" s="247"/>
      <c r="C2673" s="280">
        <v>2660</v>
      </c>
      <c r="D2673" s="249" t="s">
        <v>6089</v>
      </c>
      <c r="E2673" s="249" t="s">
        <v>6090</v>
      </c>
      <c r="F2673" s="249" t="s">
        <v>877</v>
      </c>
      <c r="G2673" s="281" t="s">
        <v>813</v>
      </c>
      <c r="H2673" s="250">
        <v>24530.639999999999</v>
      </c>
      <c r="I2673" s="250"/>
      <c r="J2673" s="250">
        <v>44573.147799999999</v>
      </c>
      <c r="K2673" s="250"/>
      <c r="L2673" s="250">
        <v>42288.600000000006</v>
      </c>
      <c r="M2673" s="251">
        <f t="shared" si="123"/>
        <v>0.81703974295004123</v>
      </c>
      <c r="N2673" s="251">
        <f t="shared" si="124"/>
        <v>5.1253903140311599E-2</v>
      </c>
      <c r="O2673" s="250">
        <v>42928.11</v>
      </c>
      <c r="P2673" s="251">
        <f t="shared" si="125"/>
        <v>1.5122515287807935E-2</v>
      </c>
      <c r="Q2673" s="251" t="s">
        <v>805</v>
      </c>
      <c r="R2673" s="258"/>
      <c r="S2673" s="258" t="s">
        <v>806</v>
      </c>
      <c r="T2673" s="258" t="s">
        <v>807</v>
      </c>
      <c r="U2673" s="282" t="s">
        <v>814</v>
      </c>
      <c r="V2673" s="285">
        <v>70</v>
      </c>
      <c r="W2673" s="286" t="s">
        <v>815</v>
      </c>
      <c r="X2673" s="286" t="s">
        <v>816</v>
      </c>
      <c r="Y2673" s="257"/>
    </row>
    <row r="2674" spans="1:25" ht="12.75" customHeight="1" x14ac:dyDescent="0.2">
      <c r="A2674" s="229" t="s">
        <v>705</v>
      </c>
      <c r="B2674" s="247"/>
      <c r="C2674" s="280">
        <v>2661</v>
      </c>
      <c r="D2674" s="249" t="s">
        <v>6091</v>
      </c>
      <c r="E2674" s="249" t="s">
        <v>6092</v>
      </c>
      <c r="F2674" s="249" t="s">
        <v>812</v>
      </c>
      <c r="G2674" s="281" t="s">
        <v>813</v>
      </c>
      <c r="H2674" s="250">
        <v>24417.809999999998</v>
      </c>
      <c r="I2674" s="250"/>
      <c r="J2674" s="250">
        <v>23390.875499999998</v>
      </c>
      <c r="K2674" s="250"/>
      <c r="L2674" s="250">
        <v>24418.129999999997</v>
      </c>
      <c r="M2674" s="251">
        <f t="shared" si="123"/>
        <v>4.2056781504975244E-2</v>
      </c>
      <c r="N2674" s="251">
        <f t="shared" si="124"/>
        <v>4.3916889729074024E-2</v>
      </c>
      <c r="O2674" s="250">
        <v>25354.469999999998</v>
      </c>
      <c r="P2674" s="251">
        <f t="shared" si="125"/>
        <v>3.8346097756052584E-2</v>
      </c>
      <c r="Q2674" s="251" t="s">
        <v>805</v>
      </c>
      <c r="R2674" s="258"/>
      <c r="S2674" s="258" t="s">
        <v>806</v>
      </c>
      <c r="T2674" s="258" t="s">
        <v>807</v>
      </c>
      <c r="U2674" s="282" t="s">
        <v>814</v>
      </c>
      <c r="V2674" s="285">
        <v>120</v>
      </c>
      <c r="W2674" s="286" t="s">
        <v>815</v>
      </c>
      <c r="X2674" s="286" t="s">
        <v>816</v>
      </c>
      <c r="Y2674" s="257"/>
    </row>
    <row r="2675" spans="1:25" ht="12.75" customHeight="1" x14ac:dyDescent="0.2">
      <c r="A2675" s="229" t="s">
        <v>705</v>
      </c>
      <c r="B2675" s="247"/>
      <c r="C2675" s="280">
        <v>2662</v>
      </c>
      <c r="D2675" s="249" t="s">
        <v>6093</v>
      </c>
      <c r="E2675" s="249" t="s">
        <v>6094</v>
      </c>
      <c r="F2675" s="249" t="s">
        <v>858</v>
      </c>
      <c r="G2675" s="281" t="s">
        <v>813</v>
      </c>
      <c r="H2675" s="250">
        <v>74969.48000000001</v>
      </c>
      <c r="I2675" s="250"/>
      <c r="J2675" s="250">
        <v>46096.323900000003</v>
      </c>
      <c r="K2675" s="250"/>
      <c r="L2675" s="250">
        <v>42961.33</v>
      </c>
      <c r="M2675" s="251">
        <f t="shared" si="123"/>
        <v>0.38513213777126376</v>
      </c>
      <c r="N2675" s="251">
        <f t="shared" si="124"/>
        <v>6.8009629288464823E-2</v>
      </c>
      <c r="O2675" s="250">
        <v>44017.270000000004</v>
      </c>
      <c r="P2675" s="251">
        <f t="shared" si="125"/>
        <v>2.4578848001214168E-2</v>
      </c>
      <c r="Q2675" s="251" t="s">
        <v>805</v>
      </c>
      <c r="R2675" s="258"/>
      <c r="S2675" s="258" t="s">
        <v>806</v>
      </c>
      <c r="T2675" s="258" t="s">
        <v>807</v>
      </c>
      <c r="U2675" s="282" t="s">
        <v>814</v>
      </c>
      <c r="V2675" s="285">
        <v>306</v>
      </c>
      <c r="W2675" s="286" t="s">
        <v>824</v>
      </c>
      <c r="X2675" s="286" t="s">
        <v>824</v>
      </c>
      <c r="Y2675" s="257"/>
    </row>
    <row r="2676" spans="1:25" ht="12.75" customHeight="1" x14ac:dyDescent="0.2">
      <c r="A2676" s="229" t="s">
        <v>705</v>
      </c>
      <c r="B2676" s="247"/>
      <c r="C2676" s="280">
        <v>2663</v>
      </c>
      <c r="D2676" s="249" t="s">
        <v>6095</v>
      </c>
      <c r="E2676" s="249" t="s">
        <v>6096</v>
      </c>
      <c r="F2676" s="249" t="s">
        <v>890</v>
      </c>
      <c r="G2676" s="281" t="s">
        <v>813</v>
      </c>
      <c r="H2676" s="250">
        <v>50369.43</v>
      </c>
      <c r="I2676" s="250"/>
      <c r="J2676" s="250">
        <v>48251.070100000004</v>
      </c>
      <c r="K2676" s="250"/>
      <c r="L2676" s="250">
        <v>51239.16</v>
      </c>
      <c r="M2676" s="251">
        <f t="shared" si="123"/>
        <v>4.2056459642286916E-2</v>
      </c>
      <c r="N2676" s="251">
        <f t="shared" si="124"/>
        <v>6.1927950899476503E-2</v>
      </c>
      <c r="O2676" s="250">
        <v>53746.35</v>
      </c>
      <c r="P2676" s="251">
        <f t="shared" si="125"/>
        <v>4.8931130018524796E-2</v>
      </c>
      <c r="Q2676" s="251" t="s">
        <v>805</v>
      </c>
      <c r="R2676" s="258"/>
      <c r="S2676" s="258" t="s">
        <v>806</v>
      </c>
      <c r="T2676" s="258" t="s">
        <v>807</v>
      </c>
      <c r="U2676" s="282" t="s">
        <v>814</v>
      </c>
      <c r="V2676" s="285">
        <v>213</v>
      </c>
      <c r="W2676" s="286" t="s">
        <v>816</v>
      </c>
      <c r="X2676" s="286" t="s">
        <v>824</v>
      </c>
      <c r="Y2676" s="257"/>
    </row>
    <row r="2677" spans="1:25" ht="12.75" customHeight="1" x14ac:dyDescent="0.2">
      <c r="A2677" s="229" t="s">
        <v>705</v>
      </c>
      <c r="B2677" s="247"/>
      <c r="C2677" s="280">
        <v>2664</v>
      </c>
      <c r="D2677" s="249" t="s">
        <v>6097</v>
      </c>
      <c r="E2677" s="249" t="s">
        <v>6098</v>
      </c>
      <c r="F2677" s="249" t="s">
        <v>822</v>
      </c>
      <c r="G2677" s="281" t="s">
        <v>813</v>
      </c>
      <c r="H2677" s="250">
        <v>34002.92</v>
      </c>
      <c r="I2677" s="250"/>
      <c r="J2677" s="250">
        <v>24483.4</v>
      </c>
      <c r="K2677" s="250"/>
      <c r="L2677" s="250">
        <v>36630.86</v>
      </c>
      <c r="M2677" s="251">
        <f t="shared" si="123"/>
        <v>0.27996183857151086</v>
      </c>
      <c r="N2677" s="251">
        <f t="shared" si="124"/>
        <v>0.49615086139996889</v>
      </c>
      <c r="O2677" s="250">
        <v>38196.04</v>
      </c>
      <c r="P2677" s="251">
        <f t="shared" si="125"/>
        <v>4.2728453549821112E-2</v>
      </c>
      <c r="Q2677" s="251" t="s">
        <v>805</v>
      </c>
      <c r="R2677" s="258"/>
      <c r="S2677" s="258" t="s">
        <v>806</v>
      </c>
      <c r="T2677" s="258" t="s">
        <v>807</v>
      </c>
      <c r="U2677" s="282" t="s">
        <v>823</v>
      </c>
      <c r="V2677" s="285">
        <v>824</v>
      </c>
      <c r="W2677" s="286" t="s">
        <v>824</v>
      </c>
      <c r="X2677" s="286" t="s">
        <v>824</v>
      </c>
      <c r="Y2677" s="257"/>
    </row>
    <row r="2678" spans="1:25" ht="12.75" customHeight="1" x14ac:dyDescent="0.2">
      <c r="A2678" s="229" t="s">
        <v>705</v>
      </c>
      <c r="B2678" s="247"/>
      <c r="C2678" s="280">
        <v>2665</v>
      </c>
      <c r="D2678" s="249" t="s">
        <v>6099</v>
      </c>
      <c r="E2678" s="249" t="s">
        <v>6100</v>
      </c>
      <c r="F2678" s="249" t="s">
        <v>1211</v>
      </c>
      <c r="G2678" s="281" t="s">
        <v>813</v>
      </c>
      <c r="H2678" s="250">
        <v>63400.299999999996</v>
      </c>
      <c r="I2678" s="250"/>
      <c r="J2678" s="250">
        <v>60733.9113</v>
      </c>
      <c r="K2678" s="250"/>
      <c r="L2678" s="250">
        <v>63401.67</v>
      </c>
      <c r="M2678" s="251">
        <f t="shared" si="123"/>
        <v>4.2056405095874876E-2</v>
      </c>
      <c r="N2678" s="251">
        <f t="shared" si="124"/>
        <v>4.3925356409574734E-2</v>
      </c>
      <c r="O2678" s="250">
        <v>71658.509999999995</v>
      </c>
      <c r="P2678" s="251">
        <f t="shared" si="125"/>
        <v>0.13023063903521778</v>
      </c>
      <c r="Q2678" s="251" t="s">
        <v>805</v>
      </c>
      <c r="R2678" s="258"/>
      <c r="S2678" s="258" t="s">
        <v>806</v>
      </c>
      <c r="T2678" s="299" t="s">
        <v>809</v>
      </c>
      <c r="U2678" s="282" t="s">
        <v>823</v>
      </c>
      <c r="V2678" s="285">
        <v>819</v>
      </c>
      <c r="W2678" s="286" t="s">
        <v>874</v>
      </c>
      <c r="X2678" s="286" t="s">
        <v>816</v>
      </c>
      <c r="Y2678" s="257"/>
    </row>
    <row r="2679" spans="1:25" ht="12.75" customHeight="1" x14ac:dyDescent="0.2">
      <c r="A2679" s="229" t="s">
        <v>705</v>
      </c>
      <c r="B2679" s="247"/>
      <c r="C2679" s="280">
        <v>2666</v>
      </c>
      <c r="D2679" s="249" t="s">
        <v>6101</v>
      </c>
      <c r="E2679" s="249" t="s">
        <v>6102</v>
      </c>
      <c r="F2679" s="249" t="s">
        <v>812</v>
      </c>
      <c r="G2679" s="281" t="s">
        <v>813</v>
      </c>
      <c r="H2679" s="250">
        <v>70195.73</v>
      </c>
      <c r="I2679" s="250"/>
      <c r="J2679" s="250">
        <v>67243.579899999982</v>
      </c>
      <c r="K2679" s="250"/>
      <c r="L2679" s="250">
        <v>46265.529999999992</v>
      </c>
      <c r="M2679" s="251">
        <f t="shared" si="123"/>
        <v>4.2055978333725055E-2</v>
      </c>
      <c r="N2679" s="251">
        <f t="shared" si="124"/>
        <v>0.31197104513467461</v>
      </c>
      <c r="O2679" s="250">
        <v>48409.11</v>
      </c>
      <c r="P2679" s="251">
        <f t="shared" si="125"/>
        <v>4.6332118101748955E-2</v>
      </c>
      <c r="Q2679" s="251" t="s">
        <v>805</v>
      </c>
      <c r="R2679" s="258"/>
      <c r="S2679" s="258" t="s">
        <v>806</v>
      </c>
      <c r="T2679" s="258" t="s">
        <v>807</v>
      </c>
      <c r="U2679" s="282" t="s">
        <v>814</v>
      </c>
      <c r="V2679" s="285">
        <v>210</v>
      </c>
      <c r="W2679" s="286" t="s">
        <v>815</v>
      </c>
      <c r="X2679" s="286" t="s">
        <v>816</v>
      </c>
      <c r="Y2679" s="257"/>
    </row>
    <row r="2680" spans="1:25" ht="12.75" customHeight="1" x14ac:dyDescent="0.2">
      <c r="A2680" s="229" t="s">
        <v>705</v>
      </c>
      <c r="B2680" s="247"/>
      <c r="C2680" s="280">
        <v>2667</v>
      </c>
      <c r="D2680" s="249" t="s">
        <v>6103</v>
      </c>
      <c r="E2680" s="249" t="s">
        <v>6104</v>
      </c>
      <c r="F2680" s="249" t="s">
        <v>880</v>
      </c>
      <c r="G2680" s="281" t="s">
        <v>813</v>
      </c>
      <c r="H2680" s="250">
        <v>84910.290000000008</v>
      </c>
      <c r="I2680" s="250"/>
      <c r="J2680" s="250">
        <v>81339.304499999998</v>
      </c>
      <c r="K2680" s="250"/>
      <c r="L2680" s="250">
        <v>84911.3</v>
      </c>
      <c r="M2680" s="251">
        <f t="shared" si="123"/>
        <v>4.2055980494237026E-2</v>
      </c>
      <c r="N2680" s="251">
        <f t="shared" si="124"/>
        <v>4.391475341419971E-2</v>
      </c>
      <c r="O2680" s="250">
        <v>89765.930000000008</v>
      </c>
      <c r="P2680" s="251">
        <f t="shared" si="125"/>
        <v>5.7172955778559562E-2</v>
      </c>
      <c r="Q2680" s="251" t="s">
        <v>805</v>
      </c>
      <c r="R2680" s="258"/>
      <c r="S2680" s="258" t="s">
        <v>806</v>
      </c>
      <c r="T2680" s="258" t="s">
        <v>807</v>
      </c>
      <c r="U2680" s="282" t="s">
        <v>823</v>
      </c>
      <c r="V2680" s="285">
        <v>824</v>
      </c>
      <c r="W2680" s="286" t="s">
        <v>816</v>
      </c>
      <c r="X2680" s="286" t="s">
        <v>816</v>
      </c>
      <c r="Y2680" s="257"/>
    </row>
    <row r="2681" spans="1:25" ht="12.75" customHeight="1" x14ac:dyDescent="0.2">
      <c r="A2681" s="229" t="s">
        <v>705</v>
      </c>
      <c r="B2681" s="247"/>
      <c r="C2681" s="280">
        <v>2668</v>
      </c>
      <c r="D2681" s="249" t="s">
        <v>6105</v>
      </c>
      <c r="E2681" s="249" t="s">
        <v>6104</v>
      </c>
      <c r="F2681" s="249" t="s">
        <v>1009</v>
      </c>
      <c r="G2681" s="297" t="s">
        <v>707</v>
      </c>
      <c r="H2681" s="250">
        <v>0</v>
      </c>
      <c r="I2681" s="250"/>
      <c r="J2681" s="250">
        <v>0</v>
      </c>
      <c r="K2681" s="250"/>
      <c r="L2681" s="250">
        <v>0</v>
      </c>
      <c r="M2681" s="251" t="str">
        <f t="shared" si="123"/>
        <v>NA</v>
      </c>
      <c r="N2681" s="251" t="str">
        <f t="shared" si="124"/>
        <v>NA</v>
      </c>
      <c r="O2681" s="250">
        <v>0</v>
      </c>
      <c r="P2681" s="251" t="str">
        <f t="shared" si="125"/>
        <v>NA</v>
      </c>
      <c r="Q2681" s="298" t="s">
        <v>848</v>
      </c>
      <c r="R2681" s="299" t="s">
        <v>849</v>
      </c>
      <c r="S2681" s="299" t="s">
        <v>832</v>
      </c>
      <c r="T2681" s="299" t="s">
        <v>832</v>
      </c>
      <c r="U2681" s="299" t="s">
        <v>832</v>
      </c>
      <c r="V2681" s="299" t="s">
        <v>832</v>
      </c>
      <c r="W2681" s="299" t="s">
        <v>832</v>
      </c>
      <c r="X2681" s="299" t="s">
        <v>832</v>
      </c>
      <c r="Y2681" s="257"/>
    </row>
    <row r="2682" spans="1:25" ht="12.75" customHeight="1" x14ac:dyDescent="0.2">
      <c r="A2682" s="229" t="s">
        <v>705</v>
      </c>
      <c r="B2682" s="247"/>
      <c r="C2682" s="280">
        <v>2669</v>
      </c>
      <c r="D2682" s="249" t="s">
        <v>6106</v>
      </c>
      <c r="E2682" s="249" t="s">
        <v>6107</v>
      </c>
      <c r="F2682" s="249" t="s">
        <v>877</v>
      </c>
      <c r="G2682" s="281" t="s">
        <v>813</v>
      </c>
      <c r="H2682" s="250">
        <v>58675.750000000007</v>
      </c>
      <c r="I2682" s="250"/>
      <c r="J2682" s="250">
        <v>65910.510899999994</v>
      </c>
      <c r="K2682" s="250"/>
      <c r="L2682" s="250">
        <v>62742.14</v>
      </c>
      <c r="M2682" s="251">
        <f t="shared" si="123"/>
        <v>0.12330069747723695</v>
      </c>
      <c r="N2682" s="251">
        <f t="shared" si="124"/>
        <v>4.8070798674388591E-2</v>
      </c>
      <c r="O2682" s="250">
        <v>65446.28</v>
      </c>
      <c r="P2682" s="251">
        <f t="shared" si="125"/>
        <v>4.3099263110885272E-2</v>
      </c>
      <c r="Q2682" s="251" t="s">
        <v>805</v>
      </c>
      <c r="R2682" s="258"/>
      <c r="S2682" s="258" t="s">
        <v>806</v>
      </c>
      <c r="T2682" s="258" t="s">
        <v>807</v>
      </c>
      <c r="U2682" s="282" t="s">
        <v>823</v>
      </c>
      <c r="V2682" s="285">
        <v>826</v>
      </c>
      <c r="W2682" s="286" t="s">
        <v>824</v>
      </c>
      <c r="X2682" s="286" t="s">
        <v>824</v>
      </c>
      <c r="Y2682" s="257"/>
    </row>
    <row r="2683" spans="1:25" ht="12.75" customHeight="1" x14ac:dyDescent="0.2">
      <c r="A2683" s="229" t="s">
        <v>705</v>
      </c>
      <c r="B2683" s="247"/>
      <c r="C2683" s="280">
        <v>2670</v>
      </c>
      <c r="D2683" s="249" t="s">
        <v>6108</v>
      </c>
      <c r="E2683" s="249" t="s">
        <v>6109</v>
      </c>
      <c r="F2683" s="249" t="s">
        <v>877</v>
      </c>
      <c r="G2683" s="281" t="s">
        <v>813</v>
      </c>
      <c r="H2683" s="250">
        <v>17316.61</v>
      </c>
      <c r="I2683" s="250"/>
      <c r="J2683" s="250">
        <v>16588.335299999999</v>
      </c>
      <c r="K2683" s="250"/>
      <c r="L2683" s="250">
        <v>17316.86</v>
      </c>
      <c r="M2683" s="251">
        <f t="shared" si="123"/>
        <v>4.2056424438732622E-2</v>
      </c>
      <c r="N2683" s="251">
        <f t="shared" si="124"/>
        <v>4.3917890904942213E-2</v>
      </c>
      <c r="O2683" s="250">
        <v>17966.71</v>
      </c>
      <c r="P2683" s="251">
        <f t="shared" si="125"/>
        <v>3.7527011247997531E-2</v>
      </c>
      <c r="Q2683" s="251" t="s">
        <v>805</v>
      </c>
      <c r="R2683" s="258"/>
      <c r="S2683" s="258" t="s">
        <v>806</v>
      </c>
      <c r="T2683" s="258" t="s">
        <v>807</v>
      </c>
      <c r="U2683" s="282" t="s">
        <v>814</v>
      </c>
      <c r="V2683" s="285">
        <v>48</v>
      </c>
      <c r="W2683" s="286" t="s">
        <v>824</v>
      </c>
      <c r="X2683" s="286" t="s">
        <v>824</v>
      </c>
      <c r="Y2683" s="257"/>
    </row>
    <row r="2684" spans="1:25" ht="12.75" customHeight="1" x14ac:dyDescent="0.2">
      <c r="A2684" s="229" t="s">
        <v>705</v>
      </c>
      <c r="B2684" s="247"/>
      <c r="C2684" s="280">
        <v>2671</v>
      </c>
      <c r="D2684" s="249" t="s">
        <v>6110</v>
      </c>
      <c r="E2684" s="249" t="s">
        <v>6111</v>
      </c>
      <c r="F2684" s="249" t="s">
        <v>1214</v>
      </c>
      <c r="G2684" s="281" t="s">
        <v>813</v>
      </c>
      <c r="H2684" s="250">
        <v>51397.520000000004</v>
      </c>
      <c r="I2684" s="250"/>
      <c r="J2684" s="250">
        <v>4908.1990999999998</v>
      </c>
      <c r="K2684" s="250"/>
      <c r="L2684" s="250">
        <v>89807.99</v>
      </c>
      <c r="M2684" s="251">
        <f t="shared" si="123"/>
        <v>0.90450513760196993</v>
      </c>
      <c r="N2684" s="251">
        <f t="shared" si="124"/>
        <v>17.297544205164783</v>
      </c>
      <c r="O2684" s="250">
        <v>93645.35</v>
      </c>
      <c r="P2684" s="251">
        <f t="shared" si="125"/>
        <v>4.2728492197631862E-2</v>
      </c>
      <c r="Q2684" s="251" t="s">
        <v>805</v>
      </c>
      <c r="R2684" s="258"/>
      <c r="S2684" s="258" t="s">
        <v>806</v>
      </c>
      <c r="T2684" s="258" t="s">
        <v>807</v>
      </c>
      <c r="U2684" s="282" t="s">
        <v>823</v>
      </c>
      <c r="V2684" s="285">
        <v>826</v>
      </c>
      <c r="W2684" s="286" t="s">
        <v>824</v>
      </c>
      <c r="X2684" s="286" t="s">
        <v>824</v>
      </c>
      <c r="Y2684" s="257"/>
    </row>
    <row r="2685" spans="1:25" ht="12.75" customHeight="1" x14ac:dyDescent="0.2">
      <c r="A2685" s="229" t="s">
        <v>705</v>
      </c>
      <c r="B2685" s="247"/>
      <c r="C2685" s="280">
        <v>2672</v>
      </c>
      <c r="D2685" s="249" t="s">
        <v>6112</v>
      </c>
      <c r="E2685" s="249" t="s">
        <v>6113</v>
      </c>
      <c r="F2685" s="249" t="s">
        <v>852</v>
      </c>
      <c r="G2685" s="297" t="s">
        <v>707</v>
      </c>
      <c r="H2685" s="250">
        <v>0</v>
      </c>
      <c r="I2685" s="250"/>
      <c r="J2685" s="250">
        <v>0</v>
      </c>
      <c r="K2685" s="250"/>
      <c r="L2685" s="250">
        <v>0</v>
      </c>
      <c r="M2685" s="251" t="str">
        <f t="shared" si="123"/>
        <v>NA</v>
      </c>
      <c r="N2685" s="251" t="str">
        <f t="shared" si="124"/>
        <v>NA</v>
      </c>
      <c r="O2685" s="250">
        <v>0</v>
      </c>
      <c r="P2685" s="251" t="str">
        <f t="shared" si="125"/>
        <v>NA</v>
      </c>
      <c r="Q2685" s="298" t="s">
        <v>848</v>
      </c>
      <c r="R2685" s="299" t="s">
        <v>849</v>
      </c>
      <c r="S2685" s="299" t="s">
        <v>832</v>
      </c>
      <c r="T2685" s="299" t="s">
        <v>832</v>
      </c>
      <c r="U2685" s="299" t="s">
        <v>832</v>
      </c>
      <c r="V2685" s="299" t="s">
        <v>832</v>
      </c>
      <c r="W2685" s="299" t="s">
        <v>832</v>
      </c>
      <c r="X2685" s="299" t="s">
        <v>832</v>
      </c>
      <c r="Y2685" s="257"/>
    </row>
    <row r="2686" spans="1:25" ht="12.75" customHeight="1" x14ac:dyDescent="0.2">
      <c r="A2686" s="229" t="s">
        <v>705</v>
      </c>
      <c r="B2686" s="247"/>
      <c r="C2686" s="280">
        <v>2673</v>
      </c>
      <c r="D2686" s="249" t="s">
        <v>6114</v>
      </c>
      <c r="E2686" s="249" t="s">
        <v>6113</v>
      </c>
      <c r="F2686" s="249" t="s">
        <v>1302</v>
      </c>
      <c r="G2686" s="281" t="s">
        <v>813</v>
      </c>
      <c r="H2686" s="250">
        <v>34037.440000000002</v>
      </c>
      <c r="I2686" s="250"/>
      <c r="J2686" s="250">
        <v>32605.963300000003</v>
      </c>
      <c r="K2686" s="250"/>
      <c r="L2686" s="250">
        <v>34037.800000000003</v>
      </c>
      <c r="M2686" s="251">
        <f t="shared" si="123"/>
        <v>4.2055944865418762E-2</v>
      </c>
      <c r="N2686" s="251">
        <f t="shared" si="124"/>
        <v>4.391333839230567E-2</v>
      </c>
      <c r="O2686" s="250">
        <v>35735.369999999995</v>
      </c>
      <c r="P2686" s="251">
        <f t="shared" si="125"/>
        <v>4.9873082279112996E-2</v>
      </c>
      <c r="Q2686" s="251" t="s">
        <v>805</v>
      </c>
      <c r="R2686" s="258"/>
      <c r="S2686" s="258" t="s">
        <v>806</v>
      </c>
      <c r="T2686" s="299" t="s">
        <v>809</v>
      </c>
      <c r="U2686" s="282" t="s">
        <v>814</v>
      </c>
      <c r="V2686" s="285">
        <v>205</v>
      </c>
      <c r="W2686" s="286" t="s">
        <v>815</v>
      </c>
      <c r="X2686" s="286" t="s">
        <v>816</v>
      </c>
      <c r="Y2686" s="257"/>
    </row>
    <row r="2687" spans="1:25" ht="12.75" customHeight="1" x14ac:dyDescent="0.2">
      <c r="A2687" s="229" t="s">
        <v>705</v>
      </c>
      <c r="B2687" s="247"/>
      <c r="C2687" s="287">
        <v>2674</v>
      </c>
      <c r="D2687" s="288" t="s">
        <v>6115</v>
      </c>
      <c r="E2687" s="288" t="s">
        <v>6116</v>
      </c>
      <c r="F2687" s="288" t="s">
        <v>1002</v>
      </c>
      <c r="G2687" s="289" t="s">
        <v>707</v>
      </c>
      <c r="H2687" s="290">
        <v>0</v>
      </c>
      <c r="I2687" s="290"/>
      <c r="J2687" s="290">
        <v>0</v>
      </c>
      <c r="K2687" s="290"/>
      <c r="L2687" s="290">
        <v>0</v>
      </c>
      <c r="M2687" s="291" t="str">
        <f t="shared" si="123"/>
        <v>NA</v>
      </c>
      <c r="N2687" s="291" t="str">
        <f t="shared" si="124"/>
        <v>NA</v>
      </c>
      <c r="O2687" s="290">
        <v>0</v>
      </c>
      <c r="P2687" s="291" t="str">
        <f t="shared" si="125"/>
        <v>NA</v>
      </c>
      <c r="Q2687" s="291" t="s">
        <v>707</v>
      </c>
      <c r="R2687" s="292" t="s">
        <v>831</v>
      </c>
      <c r="S2687" s="293" t="s">
        <v>832</v>
      </c>
      <c r="T2687" s="293" t="s">
        <v>832</v>
      </c>
      <c r="U2687" s="293" t="s">
        <v>832</v>
      </c>
      <c r="V2687" s="294" t="s">
        <v>809</v>
      </c>
      <c r="W2687" s="295" t="s">
        <v>809</v>
      </c>
      <c r="X2687" s="295" t="s">
        <v>809</v>
      </c>
      <c r="Y2687" s="257"/>
    </row>
    <row r="2688" spans="1:25" ht="12.75" customHeight="1" x14ac:dyDescent="0.2">
      <c r="A2688" s="229" t="s">
        <v>705</v>
      </c>
      <c r="B2688" s="247"/>
      <c r="C2688" s="280">
        <v>2675</v>
      </c>
      <c r="D2688" s="249" t="s">
        <v>6117</v>
      </c>
      <c r="E2688" s="249" t="s">
        <v>6118</v>
      </c>
      <c r="F2688" s="249" t="s">
        <v>877</v>
      </c>
      <c r="G2688" s="281" t="s">
        <v>813</v>
      </c>
      <c r="H2688" s="250">
        <v>37636.189999999995</v>
      </c>
      <c r="I2688" s="250"/>
      <c r="J2688" s="250">
        <v>34327.078699999998</v>
      </c>
      <c r="K2688" s="250"/>
      <c r="L2688" s="250">
        <v>34880.599999999991</v>
      </c>
      <c r="M2688" s="251">
        <f t="shared" si="123"/>
        <v>8.7923652739557254E-2</v>
      </c>
      <c r="N2688" s="251">
        <f t="shared" si="124"/>
        <v>1.6124917148862803E-2</v>
      </c>
      <c r="O2688" s="250">
        <v>36490.6</v>
      </c>
      <c r="P2688" s="251">
        <f t="shared" si="125"/>
        <v>4.6157462887679905E-2</v>
      </c>
      <c r="Q2688" s="251" t="s">
        <v>805</v>
      </c>
      <c r="R2688" s="258"/>
      <c r="S2688" s="258" t="s">
        <v>806</v>
      </c>
      <c r="T2688" s="258" t="s">
        <v>807</v>
      </c>
      <c r="U2688" s="282" t="s">
        <v>814</v>
      </c>
      <c r="V2688" s="285">
        <v>190</v>
      </c>
      <c r="W2688" s="286" t="s">
        <v>815</v>
      </c>
      <c r="X2688" s="286" t="s">
        <v>816</v>
      </c>
      <c r="Y2688" s="257"/>
    </row>
    <row r="2689" spans="1:25" ht="12.75" customHeight="1" x14ac:dyDescent="0.2">
      <c r="A2689" s="229" t="s">
        <v>705</v>
      </c>
      <c r="B2689" s="247"/>
      <c r="C2689" s="280">
        <v>2676</v>
      </c>
      <c r="D2689" s="249" t="s">
        <v>6119</v>
      </c>
      <c r="E2689" s="249" t="s">
        <v>6120</v>
      </c>
      <c r="F2689" s="249" t="s">
        <v>877</v>
      </c>
      <c r="G2689" s="281" t="s">
        <v>813</v>
      </c>
      <c r="H2689" s="250">
        <v>46415.58</v>
      </c>
      <c r="I2689" s="250"/>
      <c r="J2689" s="250">
        <v>44463.524799999999</v>
      </c>
      <c r="K2689" s="250"/>
      <c r="L2689" s="250">
        <v>46415.990000000005</v>
      </c>
      <c r="M2689" s="251">
        <f t="shared" si="123"/>
        <v>4.2056033771419046E-2</v>
      </c>
      <c r="N2689" s="251">
        <f t="shared" si="124"/>
        <v>4.3911615392219334E-2</v>
      </c>
      <c r="O2689" s="250">
        <v>48633.97</v>
      </c>
      <c r="P2689" s="251">
        <f t="shared" si="125"/>
        <v>4.7784825875737985E-2</v>
      </c>
      <c r="Q2689" s="251" t="s">
        <v>805</v>
      </c>
      <c r="R2689" s="258"/>
      <c r="S2689" s="258" t="s">
        <v>806</v>
      </c>
      <c r="T2689" s="258" t="s">
        <v>807</v>
      </c>
      <c r="U2689" s="282" t="s">
        <v>814</v>
      </c>
      <c r="V2689" s="285">
        <v>180</v>
      </c>
      <c r="W2689" s="286" t="s">
        <v>816</v>
      </c>
      <c r="X2689" s="286" t="s">
        <v>824</v>
      </c>
      <c r="Y2689" s="257"/>
    </row>
    <row r="2690" spans="1:25" ht="12.75" customHeight="1" x14ac:dyDescent="0.2">
      <c r="A2690" s="229" t="s">
        <v>705</v>
      </c>
      <c r="B2690" s="247"/>
      <c r="C2690" s="280">
        <v>2677</v>
      </c>
      <c r="D2690" s="249" t="s">
        <v>6121</v>
      </c>
      <c r="E2690" s="249" t="s">
        <v>6122</v>
      </c>
      <c r="F2690" s="249" t="s">
        <v>886</v>
      </c>
      <c r="G2690" s="281" t="s">
        <v>813</v>
      </c>
      <c r="H2690" s="250">
        <v>104561.04</v>
      </c>
      <c r="I2690" s="250"/>
      <c r="J2690" s="250">
        <v>100163.61440000002</v>
      </c>
      <c r="K2690" s="250"/>
      <c r="L2690" s="250">
        <v>68877.789999999994</v>
      </c>
      <c r="M2690" s="251">
        <f t="shared" si="123"/>
        <v>4.2056062181477664E-2</v>
      </c>
      <c r="N2690" s="251">
        <f t="shared" si="124"/>
        <v>0.31234719900443231</v>
      </c>
      <c r="O2690" s="250">
        <v>71716.17</v>
      </c>
      <c r="P2690" s="251">
        <f t="shared" si="125"/>
        <v>4.1208929612869476E-2</v>
      </c>
      <c r="Q2690" s="251" t="s">
        <v>805</v>
      </c>
      <c r="R2690" s="258"/>
      <c r="S2690" s="258" t="s">
        <v>806</v>
      </c>
      <c r="T2690" s="258" t="s">
        <v>807</v>
      </c>
      <c r="U2690" s="282" t="s">
        <v>823</v>
      </c>
      <c r="V2690" s="285">
        <v>824</v>
      </c>
      <c r="W2690" s="286" t="s">
        <v>815</v>
      </c>
      <c r="X2690" s="286" t="s">
        <v>816</v>
      </c>
      <c r="Y2690" s="257"/>
    </row>
    <row r="2691" spans="1:25" ht="12.75" customHeight="1" x14ac:dyDescent="0.2">
      <c r="A2691" s="229" t="s">
        <v>705</v>
      </c>
      <c r="B2691" s="247"/>
      <c r="C2691" s="280">
        <v>2678</v>
      </c>
      <c r="D2691" s="249" t="s">
        <v>6123</v>
      </c>
      <c r="E2691" s="249" t="s">
        <v>6124</v>
      </c>
      <c r="F2691" s="249" t="s">
        <v>886</v>
      </c>
      <c r="G2691" s="281"/>
      <c r="H2691" s="250">
        <v>8812.52</v>
      </c>
      <c r="I2691" s="250"/>
      <c r="J2691" s="250">
        <v>21372.267100000001</v>
      </c>
      <c r="K2691" s="250"/>
      <c r="L2691" s="250">
        <v>21020.16</v>
      </c>
      <c r="M2691" s="251">
        <f t="shared" si="123"/>
        <v>1.4252162945445797</v>
      </c>
      <c r="N2691" s="251">
        <f t="shared" si="124"/>
        <v>1.6474953188283945E-2</v>
      </c>
      <c r="O2691" s="250">
        <v>22015.97</v>
      </c>
      <c r="P2691" s="251">
        <f t="shared" si="125"/>
        <v>4.7374044726586351E-2</v>
      </c>
      <c r="Q2691" s="251" t="s">
        <v>805</v>
      </c>
      <c r="R2691" s="258"/>
      <c r="S2691" s="258" t="s">
        <v>840</v>
      </c>
      <c r="T2691" s="258" t="s">
        <v>841</v>
      </c>
      <c r="U2691" s="282" t="s">
        <v>841</v>
      </c>
      <c r="V2691" s="285">
        <v>819</v>
      </c>
      <c r="W2691" s="286" t="s">
        <v>912</v>
      </c>
      <c r="X2691" s="286" t="s">
        <v>874</v>
      </c>
      <c r="Y2691" s="257"/>
    </row>
    <row r="2692" spans="1:25" ht="12.75" customHeight="1" x14ac:dyDescent="0.2">
      <c r="A2692" s="229" t="s">
        <v>705</v>
      </c>
      <c r="B2692" s="247"/>
      <c r="C2692" s="280">
        <v>2679</v>
      </c>
      <c r="D2692" s="249" t="s">
        <v>6125</v>
      </c>
      <c r="E2692" s="249" t="s">
        <v>6126</v>
      </c>
      <c r="F2692" s="249" t="s">
        <v>1184</v>
      </c>
      <c r="G2692" s="281" t="s">
        <v>813</v>
      </c>
      <c r="H2692" s="250">
        <v>19991.32</v>
      </c>
      <c r="I2692" s="250"/>
      <c r="J2692" s="250">
        <v>51557.043699999995</v>
      </c>
      <c r="K2692" s="250"/>
      <c r="L2692" s="250">
        <v>50403.35</v>
      </c>
      <c r="M2692" s="251">
        <f t="shared" si="123"/>
        <v>1.5789714586130379</v>
      </c>
      <c r="N2692" s="251">
        <f t="shared" si="124"/>
        <v>2.2377033615680261E-2</v>
      </c>
      <c r="O2692" s="250">
        <v>52744.649999999994</v>
      </c>
      <c r="P2692" s="251">
        <f t="shared" si="125"/>
        <v>4.6451277544052046E-2</v>
      </c>
      <c r="Q2692" s="251" t="s">
        <v>805</v>
      </c>
      <c r="R2692" s="258"/>
      <c r="S2692" s="258" t="s">
        <v>806</v>
      </c>
      <c r="T2692" s="258" t="s">
        <v>807</v>
      </c>
      <c r="U2692" s="282" t="s">
        <v>814</v>
      </c>
      <c r="V2692" s="285">
        <v>180</v>
      </c>
      <c r="W2692" s="286" t="s">
        <v>816</v>
      </c>
      <c r="X2692" s="286" t="s">
        <v>816</v>
      </c>
      <c r="Y2692" s="257"/>
    </row>
    <row r="2693" spans="1:25" ht="12.75" customHeight="1" x14ac:dyDescent="0.2">
      <c r="A2693" s="229" t="s">
        <v>705</v>
      </c>
      <c r="B2693" s="247"/>
      <c r="C2693" s="280">
        <v>2680</v>
      </c>
      <c r="D2693" s="249" t="s">
        <v>6127</v>
      </c>
      <c r="E2693" s="249" t="s">
        <v>6128</v>
      </c>
      <c r="F2693" s="249" t="s">
        <v>937</v>
      </c>
      <c r="G2693" s="281"/>
      <c r="H2693" s="250">
        <v>1514923.7300000002</v>
      </c>
      <c r="I2693" s="250"/>
      <c r="J2693" s="250">
        <v>1374154.0591</v>
      </c>
      <c r="K2693" s="250"/>
      <c r="L2693" s="250">
        <v>1139307.1700000004</v>
      </c>
      <c r="M2693" s="251">
        <f t="shared" si="123"/>
        <v>9.2921952513081454E-2</v>
      </c>
      <c r="N2693" s="251">
        <f t="shared" si="124"/>
        <v>0.17090288206390203</v>
      </c>
      <c r="O2693" s="250">
        <v>1242853.6699999995</v>
      </c>
      <c r="P2693" s="251">
        <f t="shared" si="125"/>
        <v>9.0885498420938612E-2</v>
      </c>
      <c r="Q2693" s="251" t="s">
        <v>805</v>
      </c>
      <c r="R2693" s="258"/>
      <c r="S2693" s="258" t="s">
        <v>925</v>
      </c>
      <c r="T2693" s="258" t="s">
        <v>908</v>
      </c>
      <c r="U2693" s="282" t="s">
        <v>932</v>
      </c>
      <c r="V2693" s="285">
        <v>2658</v>
      </c>
      <c r="W2693" s="286" t="s">
        <v>874</v>
      </c>
      <c r="X2693" s="286" t="s">
        <v>816</v>
      </c>
      <c r="Y2693" s="257"/>
    </row>
    <row r="2694" spans="1:25" ht="12.75" customHeight="1" x14ac:dyDescent="0.2">
      <c r="A2694" s="229" t="s">
        <v>705</v>
      </c>
      <c r="B2694" s="247"/>
      <c r="C2694" s="280">
        <v>2681</v>
      </c>
      <c r="D2694" s="249" t="s">
        <v>6129</v>
      </c>
      <c r="E2694" s="249" t="s">
        <v>6130</v>
      </c>
      <c r="F2694" s="249" t="s">
        <v>852</v>
      </c>
      <c r="G2694" s="297" t="s">
        <v>707</v>
      </c>
      <c r="H2694" s="250">
        <v>0</v>
      </c>
      <c r="I2694" s="250"/>
      <c r="J2694" s="250">
        <v>0</v>
      </c>
      <c r="K2694" s="250"/>
      <c r="L2694" s="250">
        <v>0</v>
      </c>
      <c r="M2694" s="251" t="str">
        <f t="shared" si="123"/>
        <v>NA</v>
      </c>
      <c r="N2694" s="251" t="str">
        <f t="shared" si="124"/>
        <v>NA</v>
      </c>
      <c r="O2694" s="250">
        <v>0</v>
      </c>
      <c r="P2694" s="251" t="str">
        <f t="shared" si="125"/>
        <v>NA</v>
      </c>
      <c r="Q2694" s="298" t="s">
        <v>848</v>
      </c>
      <c r="R2694" s="299" t="s">
        <v>849</v>
      </c>
      <c r="S2694" s="299" t="s">
        <v>832</v>
      </c>
      <c r="T2694" s="299" t="s">
        <v>832</v>
      </c>
      <c r="U2694" s="299" t="s">
        <v>832</v>
      </c>
      <c r="V2694" s="285">
        <v>10618</v>
      </c>
      <c r="W2694" s="286" t="s">
        <v>912</v>
      </c>
      <c r="X2694" s="286" t="s">
        <v>815</v>
      </c>
      <c r="Y2694" s="257"/>
    </row>
    <row r="2695" spans="1:25" ht="12.75" customHeight="1" x14ac:dyDescent="0.2">
      <c r="A2695" s="229" t="s">
        <v>705</v>
      </c>
      <c r="B2695" s="247"/>
      <c r="C2695" s="280">
        <v>2682</v>
      </c>
      <c r="D2695" s="249" t="s">
        <v>6131</v>
      </c>
      <c r="E2695" s="249" t="s">
        <v>6130</v>
      </c>
      <c r="F2695" s="249" t="s">
        <v>886</v>
      </c>
      <c r="G2695" s="281" t="s">
        <v>813</v>
      </c>
      <c r="H2695" s="250">
        <v>393363.2699999999</v>
      </c>
      <c r="I2695" s="250"/>
      <c r="J2695" s="250">
        <v>437103.52020000003</v>
      </c>
      <c r="K2695" s="250"/>
      <c r="L2695" s="250">
        <v>443490.59000000008</v>
      </c>
      <c r="M2695" s="251">
        <f t="shared" si="123"/>
        <v>0.11119556281907088</v>
      </c>
      <c r="N2695" s="251">
        <f t="shared" si="124"/>
        <v>1.4612258892533292E-2</v>
      </c>
      <c r="O2695" s="250">
        <v>485347.38999999978</v>
      </c>
      <c r="P2695" s="251">
        <f t="shared" si="125"/>
        <v>9.4380356525714984E-2</v>
      </c>
      <c r="Q2695" s="251" t="s">
        <v>805</v>
      </c>
      <c r="R2695" s="258"/>
      <c r="S2695" s="258" t="s">
        <v>806</v>
      </c>
      <c r="T2695" s="258" t="s">
        <v>807</v>
      </c>
      <c r="U2695" s="282" t="s">
        <v>823</v>
      </c>
      <c r="V2695" s="285">
        <v>826</v>
      </c>
      <c r="W2695" s="286" t="s">
        <v>824</v>
      </c>
      <c r="X2695" s="286" t="s">
        <v>824</v>
      </c>
      <c r="Y2695" s="257"/>
    </row>
    <row r="2696" spans="1:25" ht="12.75" customHeight="1" x14ac:dyDescent="0.2">
      <c r="A2696" s="229" t="s">
        <v>705</v>
      </c>
      <c r="B2696" s="247"/>
      <c r="C2696" s="280">
        <v>2683</v>
      </c>
      <c r="D2696" s="249" t="s">
        <v>6132</v>
      </c>
      <c r="E2696" s="249" t="s">
        <v>6133</v>
      </c>
      <c r="F2696" s="249" t="s">
        <v>1371</v>
      </c>
      <c r="G2696" s="281" t="s">
        <v>813</v>
      </c>
      <c r="H2696" s="250">
        <v>22914.560000000001</v>
      </c>
      <c r="I2696" s="250"/>
      <c r="J2696" s="250">
        <v>21950.879499999999</v>
      </c>
      <c r="K2696" s="250"/>
      <c r="L2696" s="250">
        <v>22914.76</v>
      </c>
      <c r="M2696" s="251">
        <f t="shared" si="123"/>
        <v>4.2055378763546064E-2</v>
      </c>
      <c r="N2696" s="251">
        <f t="shared" si="124"/>
        <v>4.3910791820437049E-2</v>
      </c>
      <c r="O2696" s="250">
        <v>24140.59</v>
      </c>
      <c r="P2696" s="251">
        <f t="shared" si="125"/>
        <v>5.3495214438204972E-2</v>
      </c>
      <c r="Q2696" s="251" t="s">
        <v>805</v>
      </c>
      <c r="R2696" s="258"/>
      <c r="S2696" s="258" t="s">
        <v>806</v>
      </c>
      <c r="T2696" s="299" t="s">
        <v>809</v>
      </c>
      <c r="U2696" s="282" t="s">
        <v>814</v>
      </c>
      <c r="V2696" s="285">
        <v>47</v>
      </c>
      <c r="W2696" s="286" t="s">
        <v>824</v>
      </c>
      <c r="X2696" s="286" t="s">
        <v>824</v>
      </c>
      <c r="Y2696" s="257"/>
    </row>
    <row r="2697" spans="1:25" ht="12.75" customHeight="1" x14ac:dyDescent="0.2">
      <c r="A2697" s="229" t="s">
        <v>705</v>
      </c>
      <c r="B2697" s="247"/>
      <c r="C2697" s="280">
        <v>2684</v>
      </c>
      <c r="D2697" s="249" t="s">
        <v>6134</v>
      </c>
      <c r="E2697" s="249" t="s">
        <v>6135</v>
      </c>
      <c r="F2697" s="249" t="s">
        <v>1317</v>
      </c>
      <c r="G2697" s="281" t="s">
        <v>813</v>
      </c>
      <c r="H2697" s="250">
        <v>378945.04</v>
      </c>
      <c r="I2697" s="250"/>
      <c r="J2697" s="250">
        <v>414945.11129999999</v>
      </c>
      <c r="K2697" s="250"/>
      <c r="L2697" s="250">
        <v>338606.2</v>
      </c>
      <c r="M2697" s="251">
        <f t="shared" si="123"/>
        <v>9.5000771879742804E-2</v>
      </c>
      <c r="N2697" s="251">
        <f t="shared" si="124"/>
        <v>0.18397351654736793</v>
      </c>
      <c r="O2697" s="250">
        <v>369326.02</v>
      </c>
      <c r="P2697" s="251">
        <f t="shared" si="125"/>
        <v>9.0724328142839691E-2</v>
      </c>
      <c r="Q2697" s="251" t="s">
        <v>805</v>
      </c>
      <c r="R2697" s="258"/>
      <c r="S2697" s="258" t="s">
        <v>925</v>
      </c>
      <c r="T2697" s="258" t="s">
        <v>908</v>
      </c>
      <c r="U2697" s="282" t="s">
        <v>823</v>
      </c>
      <c r="V2697" s="285">
        <v>1824</v>
      </c>
      <c r="W2697" s="286" t="s">
        <v>824</v>
      </c>
      <c r="X2697" s="286" t="s">
        <v>816</v>
      </c>
      <c r="Y2697" s="257"/>
    </row>
    <row r="2698" spans="1:25" ht="12.75" customHeight="1" x14ac:dyDescent="0.2">
      <c r="A2698" s="229" t="s">
        <v>705</v>
      </c>
      <c r="B2698" s="247"/>
      <c r="C2698" s="280">
        <v>2685</v>
      </c>
      <c r="D2698" s="249" t="s">
        <v>6136</v>
      </c>
      <c r="E2698" s="249" t="s">
        <v>6137</v>
      </c>
      <c r="F2698" s="249" t="s">
        <v>1387</v>
      </c>
      <c r="G2698" s="281" t="s">
        <v>813</v>
      </c>
      <c r="H2698" s="250">
        <v>295260.11000000004</v>
      </c>
      <c r="I2698" s="250"/>
      <c r="J2698" s="250">
        <v>292710.04629999999</v>
      </c>
      <c r="K2698" s="250"/>
      <c r="L2698" s="250">
        <v>325090.28999999998</v>
      </c>
      <c r="M2698" s="251">
        <f t="shared" si="123"/>
        <v>8.6366685293182907E-3</v>
      </c>
      <c r="N2698" s="251">
        <f t="shared" si="124"/>
        <v>0.11062224925075964</v>
      </c>
      <c r="O2698" s="250">
        <v>351134.25</v>
      </c>
      <c r="P2698" s="251">
        <f t="shared" si="125"/>
        <v>8.0113004913188957E-2</v>
      </c>
      <c r="Q2698" s="251" t="s">
        <v>805</v>
      </c>
      <c r="R2698" s="258"/>
      <c r="S2698" s="258" t="s">
        <v>806</v>
      </c>
      <c r="T2698" s="258" t="s">
        <v>807</v>
      </c>
      <c r="U2698" s="282" t="s">
        <v>823</v>
      </c>
      <c r="V2698" s="285">
        <v>824</v>
      </c>
      <c r="W2698" s="286" t="s">
        <v>824</v>
      </c>
      <c r="X2698" s="286" t="s">
        <v>824</v>
      </c>
      <c r="Y2698" s="257"/>
    </row>
    <row r="2699" spans="1:25" ht="12.75" customHeight="1" x14ac:dyDescent="0.2">
      <c r="A2699" s="229" t="s">
        <v>705</v>
      </c>
      <c r="B2699" s="247"/>
      <c r="C2699" s="280">
        <v>2686</v>
      </c>
      <c r="D2699" s="249" t="s">
        <v>6138</v>
      </c>
      <c r="E2699" s="249" t="s">
        <v>6139</v>
      </c>
      <c r="F2699" s="249" t="s">
        <v>877</v>
      </c>
      <c r="G2699" s="281" t="s">
        <v>813</v>
      </c>
      <c r="H2699" s="250">
        <v>25185.95</v>
      </c>
      <c r="I2699" s="250"/>
      <c r="J2699" s="250">
        <v>50633.804100000001</v>
      </c>
      <c r="K2699" s="250"/>
      <c r="L2699" s="250">
        <v>27503.9</v>
      </c>
      <c r="M2699" s="251">
        <f t="shared" si="123"/>
        <v>1.0103988175947305</v>
      </c>
      <c r="N2699" s="251">
        <f t="shared" si="124"/>
        <v>0.45680755201247064</v>
      </c>
      <c r="O2699" s="250">
        <v>28679.11</v>
      </c>
      <c r="P2699" s="251">
        <f t="shared" si="125"/>
        <v>4.2728849363181186E-2</v>
      </c>
      <c r="Q2699" s="251" t="s">
        <v>805</v>
      </c>
      <c r="R2699" s="258"/>
      <c r="S2699" s="258" t="s">
        <v>806</v>
      </c>
      <c r="T2699" s="258" t="s">
        <v>807</v>
      </c>
      <c r="U2699" s="282" t="s">
        <v>823</v>
      </c>
      <c r="V2699" s="285">
        <v>826</v>
      </c>
      <c r="W2699" s="286" t="s">
        <v>824</v>
      </c>
      <c r="X2699" s="286" t="s">
        <v>824</v>
      </c>
      <c r="Y2699" s="257"/>
    </row>
    <row r="2700" spans="1:25" ht="12.75" customHeight="1" x14ac:dyDescent="0.2">
      <c r="A2700" s="229" t="s">
        <v>705</v>
      </c>
      <c r="B2700" s="247"/>
      <c r="C2700" s="280">
        <v>2687</v>
      </c>
      <c r="D2700" s="249" t="s">
        <v>6140</v>
      </c>
      <c r="E2700" s="249" t="s">
        <v>6141</v>
      </c>
      <c r="F2700" s="249" t="s">
        <v>907</v>
      </c>
      <c r="G2700" s="281" t="s">
        <v>813</v>
      </c>
      <c r="H2700" s="250">
        <v>119510.65000000001</v>
      </c>
      <c r="I2700" s="250"/>
      <c r="J2700" s="250">
        <v>126010.97009999999</v>
      </c>
      <c r="K2700" s="250"/>
      <c r="L2700" s="250">
        <v>119330.31000000001</v>
      </c>
      <c r="M2700" s="251">
        <f t="shared" si="123"/>
        <v>5.439113668949154E-2</v>
      </c>
      <c r="N2700" s="251">
        <f t="shared" si="124"/>
        <v>5.3016496061401082E-2</v>
      </c>
      <c r="O2700" s="250">
        <v>125011.36</v>
      </c>
      <c r="P2700" s="251">
        <f t="shared" si="125"/>
        <v>4.7607770397981766E-2</v>
      </c>
      <c r="Q2700" s="251" t="s">
        <v>805</v>
      </c>
      <c r="R2700" s="258"/>
      <c r="S2700" s="258" t="s">
        <v>806</v>
      </c>
      <c r="T2700" s="299" t="s">
        <v>809</v>
      </c>
      <c r="U2700" s="282" t="s">
        <v>823</v>
      </c>
      <c r="V2700" s="285">
        <v>819</v>
      </c>
      <c r="W2700" s="286" t="s">
        <v>816</v>
      </c>
      <c r="X2700" s="286" t="s">
        <v>816</v>
      </c>
      <c r="Y2700" s="257"/>
    </row>
    <row r="2701" spans="1:25" ht="12.75" customHeight="1" x14ac:dyDescent="0.2">
      <c r="A2701" s="229" t="s">
        <v>705</v>
      </c>
      <c r="B2701" s="247"/>
      <c r="C2701" s="280">
        <v>2688</v>
      </c>
      <c r="D2701" s="249" t="s">
        <v>6142</v>
      </c>
      <c r="E2701" s="249" t="s">
        <v>6143</v>
      </c>
      <c r="F2701" s="249" t="s">
        <v>937</v>
      </c>
      <c r="G2701" s="281" t="s">
        <v>813</v>
      </c>
      <c r="H2701" s="250">
        <v>21342.74</v>
      </c>
      <c r="I2701" s="250"/>
      <c r="J2701" s="250">
        <v>20445.150000000001</v>
      </c>
      <c r="K2701" s="250"/>
      <c r="L2701" s="250">
        <v>21342.9</v>
      </c>
      <c r="M2701" s="251">
        <f t="shared" si="123"/>
        <v>4.2055987188149228E-2</v>
      </c>
      <c r="N2701" s="251">
        <f t="shared" si="124"/>
        <v>4.3910169404479789E-2</v>
      </c>
      <c r="O2701" s="250">
        <v>23556</v>
      </c>
      <c r="P2701" s="251">
        <f t="shared" si="125"/>
        <v>0.10369256286633954</v>
      </c>
      <c r="Q2701" s="251" t="s">
        <v>805</v>
      </c>
      <c r="R2701" s="258"/>
      <c r="S2701" s="258" t="s">
        <v>806</v>
      </c>
      <c r="T2701" s="299" t="s">
        <v>809</v>
      </c>
      <c r="U2701" s="282" t="s">
        <v>814</v>
      </c>
      <c r="V2701" s="285">
        <v>136</v>
      </c>
      <c r="W2701" s="286" t="s">
        <v>815</v>
      </c>
      <c r="X2701" s="286" t="s">
        <v>816</v>
      </c>
      <c r="Y2701" s="257"/>
    </row>
    <row r="2702" spans="1:25" ht="12.75" customHeight="1" x14ac:dyDescent="0.2">
      <c r="A2702" s="229" t="s">
        <v>705</v>
      </c>
      <c r="B2702" s="247"/>
      <c r="C2702" s="280">
        <v>2689</v>
      </c>
      <c r="D2702" s="249" t="s">
        <v>6144</v>
      </c>
      <c r="E2702" s="249" t="s">
        <v>6145</v>
      </c>
      <c r="F2702" s="249" t="s">
        <v>1077</v>
      </c>
      <c r="G2702" s="281" t="s">
        <v>813</v>
      </c>
      <c r="H2702" s="250">
        <v>15543.109999999999</v>
      </c>
      <c r="I2702" s="250"/>
      <c r="J2702" s="250">
        <v>14889.4326</v>
      </c>
      <c r="K2702" s="250"/>
      <c r="L2702" s="250">
        <v>22700.82</v>
      </c>
      <c r="M2702" s="251">
        <f t="shared" ref="M2702:M2765" si="126">IF(H2702&gt;0,ABS((J2702-H2702)/H2702),"NA")</f>
        <v>4.205576618836248E-2</v>
      </c>
      <c r="N2702" s="251">
        <f t="shared" ref="N2702:N2765" si="127">IF(J2702&gt;0,ABS((L2702-J2702)/J2702),"NA")</f>
        <v>0.52462626413312752</v>
      </c>
      <c r="O2702" s="250">
        <v>23765.279999999999</v>
      </c>
      <c r="P2702" s="251">
        <f t="shared" ref="P2702:P2765" si="128">IF(L2702&gt;0,ABS((O2702-L2702)/L2702),"NA")</f>
        <v>4.6890817159908726E-2</v>
      </c>
      <c r="Q2702" s="251" t="s">
        <v>805</v>
      </c>
      <c r="R2702" s="258"/>
      <c r="S2702" s="258" t="s">
        <v>806</v>
      </c>
      <c r="T2702" s="258" t="s">
        <v>807</v>
      </c>
      <c r="U2702" s="282" t="s">
        <v>814</v>
      </c>
      <c r="V2702" s="285">
        <v>70</v>
      </c>
      <c r="W2702" s="286" t="s">
        <v>815</v>
      </c>
      <c r="X2702" s="286" t="s">
        <v>816</v>
      </c>
      <c r="Y2702" s="257"/>
    </row>
    <row r="2703" spans="1:25" ht="12.75" customHeight="1" x14ac:dyDescent="0.2">
      <c r="A2703" s="229" t="s">
        <v>705</v>
      </c>
      <c r="B2703" s="247"/>
      <c r="C2703" s="287">
        <v>2690</v>
      </c>
      <c r="D2703" s="288" t="s">
        <v>6146</v>
      </c>
      <c r="E2703" s="288" t="s">
        <v>6147</v>
      </c>
      <c r="F2703" s="288" t="s">
        <v>1860</v>
      </c>
      <c r="G2703" s="289" t="s">
        <v>707</v>
      </c>
      <c r="H2703" s="290">
        <v>0</v>
      </c>
      <c r="I2703" s="290"/>
      <c r="J2703" s="290">
        <v>0</v>
      </c>
      <c r="K2703" s="290"/>
      <c r="L2703" s="290">
        <v>0</v>
      </c>
      <c r="M2703" s="291" t="str">
        <f t="shared" si="126"/>
        <v>NA</v>
      </c>
      <c r="N2703" s="291" t="str">
        <f t="shared" si="127"/>
        <v>NA</v>
      </c>
      <c r="O2703" s="290">
        <v>0</v>
      </c>
      <c r="P2703" s="291" t="str">
        <f t="shared" si="128"/>
        <v>NA</v>
      </c>
      <c r="Q2703" s="291" t="s">
        <v>707</v>
      </c>
      <c r="R2703" s="292" t="s">
        <v>831</v>
      </c>
      <c r="S2703" s="293" t="s">
        <v>832</v>
      </c>
      <c r="T2703" s="293" t="s">
        <v>832</v>
      </c>
      <c r="U2703" s="293" t="s">
        <v>832</v>
      </c>
      <c r="V2703" s="294" t="s">
        <v>809</v>
      </c>
      <c r="W2703" s="295" t="s">
        <v>809</v>
      </c>
      <c r="X2703" s="295" t="s">
        <v>809</v>
      </c>
      <c r="Y2703" s="257"/>
    </row>
    <row r="2704" spans="1:25" ht="12.75" customHeight="1" x14ac:dyDescent="0.2">
      <c r="A2704" s="229" t="s">
        <v>705</v>
      </c>
      <c r="B2704" s="247"/>
      <c r="C2704" s="280">
        <v>2691</v>
      </c>
      <c r="D2704" s="249" t="s">
        <v>6148</v>
      </c>
      <c r="E2704" s="249" t="s">
        <v>6149</v>
      </c>
      <c r="F2704" s="249" t="s">
        <v>1002</v>
      </c>
      <c r="G2704" s="297" t="s">
        <v>707</v>
      </c>
      <c r="H2704" s="250">
        <v>0</v>
      </c>
      <c r="I2704" s="250"/>
      <c r="J2704" s="250">
        <v>0</v>
      </c>
      <c r="K2704" s="250"/>
      <c r="L2704" s="250">
        <v>0</v>
      </c>
      <c r="M2704" s="251" t="str">
        <f t="shared" si="126"/>
        <v>NA</v>
      </c>
      <c r="N2704" s="251" t="str">
        <f t="shared" si="127"/>
        <v>NA</v>
      </c>
      <c r="O2704" s="250">
        <v>0</v>
      </c>
      <c r="P2704" s="251" t="str">
        <f t="shared" si="128"/>
        <v>NA</v>
      </c>
      <c r="Q2704" s="298" t="s">
        <v>848</v>
      </c>
      <c r="R2704" s="299" t="s">
        <v>849</v>
      </c>
      <c r="S2704" s="299" t="s">
        <v>832</v>
      </c>
      <c r="T2704" s="299" t="s">
        <v>832</v>
      </c>
      <c r="U2704" s="299" t="s">
        <v>832</v>
      </c>
      <c r="V2704" s="299" t="s">
        <v>832</v>
      </c>
      <c r="W2704" s="299" t="s">
        <v>832</v>
      </c>
      <c r="X2704" s="299" t="s">
        <v>832</v>
      </c>
      <c r="Y2704" s="257"/>
    </row>
    <row r="2705" spans="1:25" ht="12.75" customHeight="1" x14ac:dyDescent="0.2">
      <c r="A2705" s="229" t="s">
        <v>705</v>
      </c>
      <c r="B2705" s="247"/>
      <c r="C2705" s="280">
        <v>2692</v>
      </c>
      <c r="D2705" s="249" t="s">
        <v>6150</v>
      </c>
      <c r="E2705" s="249" t="s">
        <v>6151</v>
      </c>
      <c r="F2705" s="249" t="s">
        <v>1211</v>
      </c>
      <c r="G2705" s="281" t="s">
        <v>813</v>
      </c>
      <c r="H2705" s="250">
        <v>185174.99</v>
      </c>
      <c r="I2705" s="250"/>
      <c r="J2705" s="250">
        <v>170548.7077</v>
      </c>
      <c r="K2705" s="250"/>
      <c r="L2705" s="250">
        <v>182269.85</v>
      </c>
      <c r="M2705" s="251">
        <f t="shared" si="126"/>
        <v>7.8986272930269857E-2</v>
      </c>
      <c r="N2705" s="251">
        <f t="shared" si="127"/>
        <v>6.8726069274109236E-2</v>
      </c>
      <c r="O2705" s="250">
        <v>191259.15000000002</v>
      </c>
      <c r="P2705" s="251">
        <f t="shared" si="128"/>
        <v>4.9318633882674601E-2</v>
      </c>
      <c r="Q2705" s="251" t="s">
        <v>805</v>
      </c>
      <c r="R2705" s="258"/>
      <c r="S2705" s="258" t="s">
        <v>806</v>
      </c>
      <c r="T2705" s="299" t="s">
        <v>809</v>
      </c>
      <c r="U2705" s="282" t="s">
        <v>823</v>
      </c>
      <c r="V2705" s="285">
        <v>824</v>
      </c>
      <c r="W2705" s="286" t="s">
        <v>815</v>
      </c>
      <c r="X2705" s="286" t="s">
        <v>816</v>
      </c>
      <c r="Y2705" s="257"/>
    </row>
    <row r="2706" spans="1:25" ht="12.75" customHeight="1" x14ac:dyDescent="0.2">
      <c r="B2706" s="247"/>
      <c r="C2706" s="280">
        <v>2693</v>
      </c>
      <c r="D2706" s="249" t="s">
        <v>6152</v>
      </c>
      <c r="E2706" s="249" t="s">
        <v>6153</v>
      </c>
      <c r="F2706" s="249" t="s">
        <v>803</v>
      </c>
      <c r="G2706" s="281" t="s">
        <v>804</v>
      </c>
      <c r="H2706" s="250">
        <v>7926.5499999999993</v>
      </c>
      <c r="I2706" s="250"/>
      <c r="J2706" s="250">
        <v>7682.9450999999999</v>
      </c>
      <c r="K2706" s="250"/>
      <c r="L2706" s="250">
        <v>8020.69</v>
      </c>
      <c r="M2706" s="251">
        <f t="shared" si="126"/>
        <v>3.0732777816326065E-2</v>
      </c>
      <c r="N2706" s="251">
        <f t="shared" si="127"/>
        <v>4.3960342759705479E-2</v>
      </c>
      <c r="O2706" s="250">
        <v>8502.2900000000009</v>
      </c>
      <c r="P2706" s="251">
        <f t="shared" si="128"/>
        <v>6.004470937039099E-2</v>
      </c>
      <c r="Q2706" s="251" t="s">
        <v>805</v>
      </c>
      <c r="R2706" s="258"/>
      <c r="S2706" s="258" t="s">
        <v>806</v>
      </c>
      <c r="T2706" s="299" t="s">
        <v>809</v>
      </c>
      <c r="U2706" s="282" t="s">
        <v>808</v>
      </c>
      <c r="V2706" s="283" t="s">
        <v>809</v>
      </c>
      <c r="W2706" s="284" t="s">
        <v>809</v>
      </c>
      <c r="X2706" s="284" t="s">
        <v>809</v>
      </c>
      <c r="Y2706" s="257"/>
    </row>
    <row r="2707" spans="1:25" ht="12.75" customHeight="1" x14ac:dyDescent="0.2">
      <c r="A2707" s="229" t="s">
        <v>705</v>
      </c>
      <c r="B2707" s="247"/>
      <c r="C2707" s="280">
        <v>2694</v>
      </c>
      <c r="D2707" s="249" t="s">
        <v>6154</v>
      </c>
      <c r="E2707" s="249" t="s">
        <v>6155</v>
      </c>
      <c r="F2707" s="249" t="s">
        <v>877</v>
      </c>
      <c r="G2707" s="281" t="s">
        <v>813</v>
      </c>
      <c r="H2707" s="250">
        <v>24254.09</v>
      </c>
      <c r="I2707" s="250"/>
      <c r="J2707" s="250">
        <v>23234.048499999997</v>
      </c>
      <c r="K2707" s="250"/>
      <c r="L2707" s="250">
        <v>69313.200000000012</v>
      </c>
      <c r="M2707" s="251">
        <f t="shared" si="126"/>
        <v>4.2056473774114096E-2</v>
      </c>
      <c r="N2707" s="251">
        <f t="shared" si="127"/>
        <v>1.9832596759880234</v>
      </c>
      <c r="O2707" s="250">
        <v>70961.100000000006</v>
      </c>
      <c r="P2707" s="251">
        <f t="shared" si="128"/>
        <v>2.3774692266408042E-2</v>
      </c>
      <c r="Q2707" s="251" t="s">
        <v>805</v>
      </c>
      <c r="R2707" s="258"/>
      <c r="S2707" s="258" t="s">
        <v>806</v>
      </c>
      <c r="T2707" s="258" t="s">
        <v>807</v>
      </c>
      <c r="U2707" s="282" t="s">
        <v>823</v>
      </c>
      <c r="V2707" s="285">
        <v>824</v>
      </c>
      <c r="W2707" s="286" t="s">
        <v>912</v>
      </c>
      <c r="X2707" s="286" t="s">
        <v>874</v>
      </c>
      <c r="Y2707" s="257"/>
    </row>
    <row r="2708" spans="1:25" ht="12.75" customHeight="1" x14ac:dyDescent="0.2">
      <c r="A2708" s="229" t="s">
        <v>705</v>
      </c>
      <c r="B2708" s="247"/>
      <c r="C2708" s="280">
        <v>2695</v>
      </c>
      <c r="D2708" s="249" t="s">
        <v>6156</v>
      </c>
      <c r="E2708" s="249" t="s">
        <v>6157</v>
      </c>
      <c r="F2708" s="249" t="s">
        <v>1064</v>
      </c>
      <c r="G2708" s="281" t="s">
        <v>813</v>
      </c>
      <c r="H2708" s="250">
        <v>19654.25</v>
      </c>
      <c r="I2708" s="250"/>
      <c r="J2708" s="250">
        <v>18827.663799999998</v>
      </c>
      <c r="K2708" s="250"/>
      <c r="L2708" s="250">
        <v>37698.89</v>
      </c>
      <c r="M2708" s="251">
        <f t="shared" si="126"/>
        <v>4.2056359311599352E-2</v>
      </c>
      <c r="N2708" s="251">
        <f t="shared" si="127"/>
        <v>1.0023137443106458</v>
      </c>
      <c r="O2708" s="250">
        <v>37913.279999999999</v>
      </c>
      <c r="P2708" s="251">
        <f t="shared" si="128"/>
        <v>5.686904839903759E-3</v>
      </c>
      <c r="Q2708" s="251" t="s">
        <v>805</v>
      </c>
      <c r="R2708" s="258"/>
      <c r="S2708" s="258" t="s">
        <v>806</v>
      </c>
      <c r="T2708" s="258" t="s">
        <v>807</v>
      </c>
      <c r="U2708" s="282" t="s">
        <v>823</v>
      </c>
      <c r="V2708" s="285">
        <v>824</v>
      </c>
      <c r="W2708" s="286" t="s">
        <v>815</v>
      </c>
      <c r="X2708" s="286" t="s">
        <v>816</v>
      </c>
      <c r="Y2708" s="257"/>
    </row>
    <row r="2709" spans="1:25" ht="12.75" customHeight="1" x14ac:dyDescent="0.2">
      <c r="A2709" s="229" t="s">
        <v>705</v>
      </c>
      <c r="B2709" s="247"/>
      <c r="C2709" s="280">
        <v>2696</v>
      </c>
      <c r="D2709" s="249" t="s">
        <v>6158</v>
      </c>
      <c r="E2709" s="249" t="s">
        <v>6159</v>
      </c>
      <c r="F2709" s="249" t="s">
        <v>877</v>
      </c>
      <c r="G2709" s="281" t="s">
        <v>813</v>
      </c>
      <c r="H2709" s="250">
        <v>94713.87999999999</v>
      </c>
      <c r="I2709" s="250"/>
      <c r="J2709" s="250">
        <v>79324.141800000027</v>
      </c>
      <c r="K2709" s="250"/>
      <c r="L2709" s="250">
        <v>83223.24000000002</v>
      </c>
      <c r="M2709" s="251">
        <f t="shared" si="126"/>
        <v>0.16248661970135703</v>
      </c>
      <c r="N2709" s="251">
        <f t="shared" si="127"/>
        <v>4.9153991603600199E-2</v>
      </c>
      <c r="O2709" s="250">
        <v>86086.569999999978</v>
      </c>
      <c r="P2709" s="251">
        <f t="shared" si="128"/>
        <v>3.4405413680120567E-2</v>
      </c>
      <c r="Q2709" s="251" t="s">
        <v>805</v>
      </c>
      <c r="R2709" s="258"/>
      <c r="S2709" s="258" t="s">
        <v>806</v>
      </c>
      <c r="T2709" s="258" t="s">
        <v>807</v>
      </c>
      <c r="U2709" s="282" t="s">
        <v>823</v>
      </c>
      <c r="V2709" s="285">
        <v>956</v>
      </c>
      <c r="W2709" s="286" t="s">
        <v>816</v>
      </c>
      <c r="X2709" s="286" t="s">
        <v>816</v>
      </c>
      <c r="Y2709" s="257"/>
    </row>
    <row r="2710" spans="1:25" ht="12.75" customHeight="1" x14ac:dyDescent="0.2">
      <c r="A2710" s="229" t="s">
        <v>705</v>
      </c>
      <c r="B2710" s="247"/>
      <c r="C2710" s="280">
        <v>2697</v>
      </c>
      <c r="D2710" s="249" t="s">
        <v>6160</v>
      </c>
      <c r="E2710" s="249" t="s">
        <v>6161</v>
      </c>
      <c r="F2710" s="249" t="s">
        <v>847</v>
      </c>
      <c r="G2710" s="297" t="s">
        <v>707</v>
      </c>
      <c r="H2710" s="250">
        <v>0</v>
      </c>
      <c r="I2710" s="250"/>
      <c r="J2710" s="250">
        <v>0</v>
      </c>
      <c r="K2710" s="250"/>
      <c r="L2710" s="250">
        <v>0</v>
      </c>
      <c r="M2710" s="251" t="str">
        <f t="shared" si="126"/>
        <v>NA</v>
      </c>
      <c r="N2710" s="251" t="str">
        <f t="shared" si="127"/>
        <v>NA</v>
      </c>
      <c r="O2710" s="250">
        <v>0</v>
      </c>
      <c r="P2710" s="251" t="str">
        <f t="shared" si="128"/>
        <v>NA</v>
      </c>
      <c r="Q2710" s="298" t="s">
        <v>848</v>
      </c>
      <c r="R2710" s="299" t="s">
        <v>849</v>
      </c>
      <c r="S2710" s="299" t="s">
        <v>832</v>
      </c>
      <c r="T2710" s="299" t="s">
        <v>832</v>
      </c>
      <c r="U2710" s="299" t="s">
        <v>832</v>
      </c>
      <c r="V2710" s="299" t="s">
        <v>832</v>
      </c>
      <c r="W2710" s="299" t="s">
        <v>832</v>
      </c>
      <c r="X2710" s="299" t="s">
        <v>832</v>
      </c>
      <c r="Y2710" s="257"/>
    </row>
    <row r="2711" spans="1:25" ht="12.75" customHeight="1" x14ac:dyDescent="0.2">
      <c r="A2711" s="229" t="s">
        <v>705</v>
      </c>
      <c r="B2711" s="247"/>
      <c r="C2711" s="280">
        <v>2698</v>
      </c>
      <c r="D2711" s="249" t="s">
        <v>6162</v>
      </c>
      <c r="E2711" s="249" t="s">
        <v>6163</v>
      </c>
      <c r="F2711" s="249" t="s">
        <v>883</v>
      </c>
      <c r="G2711" s="297" t="s">
        <v>707</v>
      </c>
      <c r="H2711" s="250">
        <v>0</v>
      </c>
      <c r="I2711" s="250"/>
      <c r="J2711" s="250">
        <v>0</v>
      </c>
      <c r="K2711" s="250"/>
      <c r="L2711" s="250">
        <v>0</v>
      </c>
      <c r="M2711" s="251" t="str">
        <f t="shared" si="126"/>
        <v>NA</v>
      </c>
      <c r="N2711" s="251" t="str">
        <f t="shared" si="127"/>
        <v>NA</v>
      </c>
      <c r="O2711" s="250">
        <v>0</v>
      </c>
      <c r="P2711" s="251" t="str">
        <f t="shared" si="128"/>
        <v>NA</v>
      </c>
      <c r="Q2711" s="298" t="s">
        <v>848</v>
      </c>
      <c r="R2711" s="299" t="s">
        <v>849</v>
      </c>
      <c r="S2711" s="299" t="s">
        <v>832</v>
      </c>
      <c r="T2711" s="299" t="s">
        <v>832</v>
      </c>
      <c r="U2711" s="299" t="s">
        <v>832</v>
      </c>
      <c r="V2711" s="299" t="s">
        <v>832</v>
      </c>
      <c r="W2711" s="299" t="s">
        <v>832</v>
      </c>
      <c r="X2711" s="299" t="s">
        <v>832</v>
      </c>
      <c r="Y2711" s="257"/>
    </row>
    <row r="2712" spans="1:25" ht="12.75" customHeight="1" x14ac:dyDescent="0.2">
      <c r="A2712" s="229" t="s">
        <v>705</v>
      </c>
      <c r="B2712" s="247"/>
      <c r="C2712" s="280">
        <v>2699</v>
      </c>
      <c r="D2712" s="249" t="s">
        <v>6164</v>
      </c>
      <c r="E2712" s="249" t="s">
        <v>6165</v>
      </c>
      <c r="F2712" s="249" t="s">
        <v>803</v>
      </c>
      <c r="G2712" s="281" t="s">
        <v>804</v>
      </c>
      <c r="H2712" s="250">
        <v>76063.820000000007</v>
      </c>
      <c r="I2712" s="250"/>
      <c r="J2712" s="250">
        <v>72864.898000000001</v>
      </c>
      <c r="K2712" s="250"/>
      <c r="L2712" s="250">
        <v>76750.78</v>
      </c>
      <c r="M2712" s="251">
        <f t="shared" si="126"/>
        <v>4.2055763173608762E-2</v>
      </c>
      <c r="N2712" s="251">
        <f t="shared" si="127"/>
        <v>5.3329958686005402E-2</v>
      </c>
      <c r="O2712" s="250">
        <v>80176.719999999987</v>
      </c>
      <c r="P2712" s="251">
        <f t="shared" si="128"/>
        <v>4.4637201081213607E-2</v>
      </c>
      <c r="Q2712" s="251" t="s">
        <v>805</v>
      </c>
      <c r="R2712" s="258"/>
      <c r="S2712" s="258" t="s">
        <v>806</v>
      </c>
      <c r="T2712" s="258" t="s">
        <v>807</v>
      </c>
      <c r="U2712" s="282" t="s">
        <v>808</v>
      </c>
      <c r="V2712" s="285">
        <v>515</v>
      </c>
      <c r="W2712" s="286" t="s">
        <v>824</v>
      </c>
      <c r="X2712" s="286" t="s">
        <v>824</v>
      </c>
      <c r="Y2712" s="257"/>
    </row>
    <row r="2713" spans="1:25" ht="12.75" customHeight="1" x14ac:dyDescent="0.2">
      <c r="A2713" s="229" t="s">
        <v>705</v>
      </c>
      <c r="B2713" s="247"/>
      <c r="C2713" s="280">
        <v>2700</v>
      </c>
      <c r="D2713" s="249" t="s">
        <v>6166</v>
      </c>
      <c r="E2713" s="249" t="s">
        <v>6167</v>
      </c>
      <c r="F2713" s="249" t="s">
        <v>1860</v>
      </c>
      <c r="G2713" s="281" t="s">
        <v>813</v>
      </c>
      <c r="H2713" s="250">
        <v>42934.5</v>
      </c>
      <c r="I2713" s="250"/>
      <c r="J2713" s="250">
        <v>41128.826800000003</v>
      </c>
      <c r="K2713" s="250"/>
      <c r="L2713" s="250">
        <v>53022.880000000005</v>
      </c>
      <c r="M2713" s="251">
        <f t="shared" si="126"/>
        <v>4.2056462751400327E-2</v>
      </c>
      <c r="N2713" s="251">
        <f t="shared" si="127"/>
        <v>0.28919018910600197</v>
      </c>
      <c r="O2713" s="250">
        <v>55679.869999999995</v>
      </c>
      <c r="P2713" s="251">
        <f t="shared" si="128"/>
        <v>5.0110254290223213E-2</v>
      </c>
      <c r="Q2713" s="251" t="s">
        <v>805</v>
      </c>
      <c r="R2713" s="258"/>
      <c r="S2713" s="258" t="s">
        <v>806</v>
      </c>
      <c r="T2713" s="258" t="s">
        <v>807</v>
      </c>
      <c r="U2713" s="282" t="s">
        <v>814</v>
      </c>
      <c r="V2713" s="285">
        <v>106</v>
      </c>
      <c r="W2713" s="286" t="s">
        <v>816</v>
      </c>
      <c r="X2713" s="286" t="s">
        <v>824</v>
      </c>
      <c r="Y2713" s="257"/>
    </row>
    <row r="2714" spans="1:25" ht="12.75" customHeight="1" x14ac:dyDescent="0.2">
      <c r="A2714" s="229" t="s">
        <v>705</v>
      </c>
      <c r="B2714" s="247"/>
      <c r="C2714" s="280">
        <v>2701</v>
      </c>
      <c r="D2714" s="249" t="s">
        <v>6168</v>
      </c>
      <c r="E2714" s="249" t="s">
        <v>6169</v>
      </c>
      <c r="F2714" s="249" t="s">
        <v>866</v>
      </c>
      <c r="G2714" s="281" t="s">
        <v>813</v>
      </c>
      <c r="H2714" s="250">
        <v>307969.24</v>
      </c>
      <c r="I2714" s="250"/>
      <c r="J2714" s="250">
        <v>248579.5502</v>
      </c>
      <c r="K2714" s="250"/>
      <c r="L2714" s="250">
        <v>216386.18999999997</v>
      </c>
      <c r="M2714" s="251">
        <f t="shared" si="126"/>
        <v>0.19284292743002512</v>
      </c>
      <c r="N2714" s="251">
        <f t="shared" si="127"/>
        <v>0.12950928656077368</v>
      </c>
      <c r="O2714" s="250">
        <v>222021.16999999998</v>
      </c>
      <c r="P2714" s="251">
        <f t="shared" si="128"/>
        <v>2.6041310676989188E-2</v>
      </c>
      <c r="Q2714" s="251" t="s">
        <v>805</v>
      </c>
      <c r="R2714" s="258"/>
      <c r="S2714" s="258" t="s">
        <v>806</v>
      </c>
      <c r="T2714" s="258" t="s">
        <v>807</v>
      </c>
      <c r="U2714" s="282" t="s">
        <v>823</v>
      </c>
      <c r="V2714" s="285">
        <v>949</v>
      </c>
      <c r="W2714" s="286" t="s">
        <v>816</v>
      </c>
      <c r="X2714" s="286" t="s">
        <v>824</v>
      </c>
      <c r="Y2714" s="257"/>
    </row>
    <row r="2715" spans="1:25" ht="12.75" customHeight="1" x14ac:dyDescent="0.2">
      <c r="A2715" s="229" t="s">
        <v>705</v>
      </c>
      <c r="B2715" s="247"/>
      <c r="C2715" s="280">
        <v>2702</v>
      </c>
      <c r="D2715" s="249" t="s">
        <v>6170</v>
      </c>
      <c r="E2715" s="249" t="s">
        <v>6171</v>
      </c>
      <c r="F2715" s="249" t="s">
        <v>812</v>
      </c>
      <c r="G2715" s="281" t="s">
        <v>813</v>
      </c>
      <c r="H2715" s="250">
        <v>43784.49</v>
      </c>
      <c r="I2715" s="250"/>
      <c r="J2715" s="250">
        <v>48031.36559999999</v>
      </c>
      <c r="K2715" s="250"/>
      <c r="L2715" s="250">
        <v>42298.790000000008</v>
      </c>
      <c r="M2715" s="251">
        <f t="shared" si="126"/>
        <v>9.6994976988426546E-2</v>
      </c>
      <c r="N2715" s="251">
        <f t="shared" si="127"/>
        <v>0.11935066863891089</v>
      </c>
      <c r="O2715" s="250">
        <v>44234.47</v>
      </c>
      <c r="P2715" s="251">
        <f t="shared" si="128"/>
        <v>4.5762065534262153E-2</v>
      </c>
      <c r="Q2715" s="251" t="s">
        <v>805</v>
      </c>
      <c r="R2715" s="258"/>
      <c r="S2715" s="258" t="s">
        <v>806</v>
      </c>
      <c r="T2715" s="258" t="s">
        <v>807</v>
      </c>
      <c r="U2715" s="282" t="s">
        <v>814</v>
      </c>
      <c r="V2715" s="285">
        <v>214</v>
      </c>
      <c r="W2715" s="286" t="s">
        <v>815</v>
      </c>
      <c r="X2715" s="286" t="s">
        <v>816</v>
      </c>
      <c r="Y2715" s="257"/>
    </row>
    <row r="2716" spans="1:25" ht="12.75" customHeight="1" x14ac:dyDescent="0.2">
      <c r="A2716" s="229" t="s">
        <v>705</v>
      </c>
      <c r="B2716" s="247"/>
      <c r="C2716" s="280">
        <v>2703</v>
      </c>
      <c r="D2716" s="249" t="s">
        <v>6172</v>
      </c>
      <c r="E2716" s="249" t="s">
        <v>6173</v>
      </c>
      <c r="F2716" s="249" t="s">
        <v>890</v>
      </c>
      <c r="G2716" s="281" t="s">
        <v>813</v>
      </c>
      <c r="H2716" s="250">
        <v>56345.850000000006</v>
      </c>
      <c r="I2716" s="250"/>
      <c r="J2716" s="250">
        <v>53976.156200000005</v>
      </c>
      <c r="K2716" s="250"/>
      <c r="L2716" s="250">
        <v>71130.080000000002</v>
      </c>
      <c r="M2716" s="251">
        <f t="shared" si="126"/>
        <v>4.205622596872708E-2</v>
      </c>
      <c r="N2716" s="251">
        <f t="shared" si="127"/>
        <v>0.31780558319934599</v>
      </c>
      <c r="O2716" s="250">
        <v>74830.700000000012</v>
      </c>
      <c r="P2716" s="251">
        <f t="shared" si="128"/>
        <v>5.202609079028183E-2</v>
      </c>
      <c r="Q2716" s="251" t="s">
        <v>805</v>
      </c>
      <c r="R2716" s="258"/>
      <c r="S2716" s="258" t="s">
        <v>806</v>
      </c>
      <c r="T2716" s="258" t="s">
        <v>807</v>
      </c>
      <c r="U2716" s="282" t="s">
        <v>814</v>
      </c>
      <c r="V2716" s="285">
        <v>191</v>
      </c>
      <c r="W2716" s="286" t="s">
        <v>816</v>
      </c>
      <c r="X2716" s="286" t="s">
        <v>824</v>
      </c>
      <c r="Y2716" s="257"/>
    </row>
    <row r="2717" spans="1:25" ht="12.75" customHeight="1" x14ac:dyDescent="0.2">
      <c r="A2717" s="229" t="s">
        <v>705</v>
      </c>
      <c r="B2717" s="247"/>
      <c r="C2717" s="280">
        <v>2704</v>
      </c>
      <c r="D2717" s="249" t="s">
        <v>6174</v>
      </c>
      <c r="E2717" s="249" t="s">
        <v>6175</v>
      </c>
      <c r="F2717" s="249" t="s">
        <v>1069</v>
      </c>
      <c r="G2717" s="297" t="s">
        <v>707</v>
      </c>
      <c r="H2717" s="250">
        <v>0</v>
      </c>
      <c r="I2717" s="250"/>
      <c r="J2717" s="250">
        <v>0</v>
      </c>
      <c r="K2717" s="250"/>
      <c r="L2717" s="250">
        <v>0</v>
      </c>
      <c r="M2717" s="251" t="str">
        <f t="shared" si="126"/>
        <v>NA</v>
      </c>
      <c r="N2717" s="251" t="str">
        <f t="shared" si="127"/>
        <v>NA</v>
      </c>
      <c r="O2717" s="250">
        <v>0</v>
      </c>
      <c r="P2717" s="251" t="str">
        <f t="shared" si="128"/>
        <v>NA</v>
      </c>
      <c r="Q2717" s="298" t="s">
        <v>848</v>
      </c>
      <c r="R2717" s="299" t="s">
        <v>849</v>
      </c>
      <c r="S2717" s="299" t="s">
        <v>832</v>
      </c>
      <c r="T2717" s="299" t="s">
        <v>832</v>
      </c>
      <c r="U2717" s="299" t="s">
        <v>832</v>
      </c>
      <c r="V2717" s="299" t="s">
        <v>832</v>
      </c>
      <c r="W2717" s="299" t="s">
        <v>832</v>
      </c>
      <c r="X2717" s="299" t="s">
        <v>832</v>
      </c>
      <c r="Y2717" s="257"/>
    </row>
    <row r="2718" spans="1:25" ht="12.75" customHeight="1" x14ac:dyDescent="0.2">
      <c r="A2718" s="229" t="s">
        <v>705</v>
      </c>
      <c r="B2718" s="247"/>
      <c r="C2718" s="280">
        <v>2705</v>
      </c>
      <c r="D2718" s="249" t="s">
        <v>6176</v>
      </c>
      <c r="E2718" s="249" t="s">
        <v>6177</v>
      </c>
      <c r="F2718" s="249" t="s">
        <v>1175</v>
      </c>
      <c r="G2718" s="281" t="s">
        <v>813</v>
      </c>
      <c r="H2718" s="250">
        <v>69987.760000000009</v>
      </c>
      <c r="I2718" s="250"/>
      <c r="J2718" s="250">
        <v>56423.288399999998</v>
      </c>
      <c r="K2718" s="250"/>
      <c r="L2718" s="250">
        <v>58901.41</v>
      </c>
      <c r="M2718" s="251">
        <f t="shared" si="126"/>
        <v>0.1938120551364983</v>
      </c>
      <c r="N2718" s="251">
        <f t="shared" si="127"/>
        <v>4.3920190940165159E-2</v>
      </c>
      <c r="O2718" s="250">
        <v>60861.539999999994</v>
      </c>
      <c r="P2718" s="251">
        <f t="shared" si="128"/>
        <v>3.3278150726782092E-2</v>
      </c>
      <c r="Q2718" s="251" t="s">
        <v>805</v>
      </c>
      <c r="R2718" s="258"/>
      <c r="S2718" s="258" t="s">
        <v>806</v>
      </c>
      <c r="T2718" s="299" t="s">
        <v>809</v>
      </c>
      <c r="U2718" s="282" t="s">
        <v>814</v>
      </c>
      <c r="V2718" s="285">
        <v>224</v>
      </c>
      <c r="W2718" s="286" t="s">
        <v>816</v>
      </c>
      <c r="X2718" s="286" t="s">
        <v>824</v>
      </c>
      <c r="Y2718" s="257"/>
    </row>
    <row r="2719" spans="1:25" ht="12.75" customHeight="1" x14ac:dyDescent="0.2">
      <c r="A2719" s="229" t="s">
        <v>705</v>
      </c>
      <c r="B2719" s="247"/>
      <c r="C2719" s="280">
        <v>2706</v>
      </c>
      <c r="D2719" s="249" t="s">
        <v>6178</v>
      </c>
      <c r="E2719" s="249" t="s">
        <v>6179</v>
      </c>
      <c r="F2719" s="249" t="s">
        <v>819</v>
      </c>
      <c r="G2719" s="281" t="s">
        <v>813</v>
      </c>
      <c r="H2719" s="250">
        <v>25897.309999999998</v>
      </c>
      <c r="I2719" s="250"/>
      <c r="J2719" s="250">
        <v>123892.6905</v>
      </c>
      <c r="K2719" s="250"/>
      <c r="L2719" s="250">
        <v>27091.47</v>
      </c>
      <c r="M2719" s="251">
        <f t="shared" si="126"/>
        <v>3.7839984345864495</v>
      </c>
      <c r="N2719" s="251">
        <f t="shared" si="127"/>
        <v>0.78133116739441544</v>
      </c>
      <c r="O2719" s="250">
        <v>28344.49</v>
      </c>
      <c r="P2719" s="251">
        <f t="shared" si="128"/>
        <v>4.6251458484903196E-2</v>
      </c>
      <c r="Q2719" s="251" t="s">
        <v>805</v>
      </c>
      <c r="R2719" s="258"/>
      <c r="S2719" s="258" t="s">
        <v>806</v>
      </c>
      <c r="T2719" s="299" t="s">
        <v>809</v>
      </c>
      <c r="U2719" s="282" t="s">
        <v>814</v>
      </c>
      <c r="V2719" s="285">
        <v>161</v>
      </c>
      <c r="W2719" s="286" t="s">
        <v>815</v>
      </c>
      <c r="X2719" s="286" t="s">
        <v>816</v>
      </c>
      <c r="Y2719" s="257"/>
    </row>
    <row r="2720" spans="1:25" ht="12.75" customHeight="1" x14ac:dyDescent="0.2">
      <c r="A2720" s="229" t="s">
        <v>705</v>
      </c>
      <c r="B2720" s="247"/>
      <c r="C2720" s="280">
        <v>2707</v>
      </c>
      <c r="D2720" s="249" t="s">
        <v>6180</v>
      </c>
      <c r="E2720" s="249" t="s">
        <v>6181</v>
      </c>
      <c r="F2720" s="249" t="s">
        <v>877</v>
      </c>
      <c r="G2720" s="281" t="s">
        <v>813</v>
      </c>
      <c r="H2720" s="250">
        <v>43824.43</v>
      </c>
      <c r="I2720" s="250"/>
      <c r="J2720" s="250">
        <v>41981.337800000001</v>
      </c>
      <c r="K2720" s="250"/>
      <c r="L2720" s="250">
        <v>43824.82</v>
      </c>
      <c r="M2720" s="251">
        <f t="shared" si="126"/>
        <v>4.2056273179137738E-2</v>
      </c>
      <c r="N2720" s="251">
        <f t="shared" si="127"/>
        <v>4.391194508336984E-2</v>
      </c>
      <c r="O2720" s="250">
        <v>45879.81</v>
      </c>
      <c r="P2720" s="251">
        <f t="shared" si="128"/>
        <v>4.6891008337284622E-2</v>
      </c>
      <c r="Q2720" s="251" t="s">
        <v>805</v>
      </c>
      <c r="R2720" s="258"/>
      <c r="S2720" s="258" t="s">
        <v>806</v>
      </c>
      <c r="T2720" s="258" t="s">
        <v>807</v>
      </c>
      <c r="U2720" s="282" t="s">
        <v>814</v>
      </c>
      <c r="V2720" s="285">
        <v>180</v>
      </c>
      <c r="W2720" s="286" t="s">
        <v>815</v>
      </c>
      <c r="X2720" s="286" t="s">
        <v>816</v>
      </c>
      <c r="Y2720" s="257"/>
    </row>
    <row r="2721" spans="1:25" ht="12.75" customHeight="1" x14ac:dyDescent="0.2">
      <c r="A2721" s="229" t="s">
        <v>705</v>
      </c>
      <c r="B2721" s="247"/>
      <c r="C2721" s="280">
        <v>2708</v>
      </c>
      <c r="D2721" s="249" t="s">
        <v>6182</v>
      </c>
      <c r="E2721" s="249" t="s">
        <v>6183</v>
      </c>
      <c r="F2721" s="249" t="s">
        <v>877</v>
      </c>
      <c r="G2721" s="281" t="s">
        <v>813</v>
      </c>
      <c r="H2721" s="250">
        <v>14799.690000000002</v>
      </c>
      <c r="I2721" s="250"/>
      <c r="J2721" s="250">
        <v>343040.375</v>
      </c>
      <c r="K2721" s="250"/>
      <c r="L2721" s="250">
        <v>15369.03</v>
      </c>
      <c r="M2721" s="251">
        <f t="shared" si="126"/>
        <v>22.178889219976902</v>
      </c>
      <c r="N2721" s="251">
        <f t="shared" si="127"/>
        <v>0.95519760611269144</v>
      </c>
      <c r="O2721" s="250">
        <v>16076.26</v>
      </c>
      <c r="P2721" s="251">
        <f t="shared" si="128"/>
        <v>4.6016567083283687E-2</v>
      </c>
      <c r="Q2721" s="251" t="s">
        <v>805</v>
      </c>
      <c r="R2721" s="258"/>
      <c r="S2721" s="258" t="s">
        <v>806</v>
      </c>
      <c r="T2721" s="258" t="s">
        <v>807</v>
      </c>
      <c r="U2721" s="282" t="s">
        <v>814</v>
      </c>
      <c r="V2721" s="285">
        <v>81</v>
      </c>
      <c r="W2721" s="286" t="s">
        <v>815</v>
      </c>
      <c r="X2721" s="286" t="s">
        <v>816</v>
      </c>
      <c r="Y2721" s="257"/>
    </row>
    <row r="2722" spans="1:25" ht="12.75" customHeight="1" x14ac:dyDescent="0.2">
      <c r="A2722" s="229" t="s">
        <v>705</v>
      </c>
      <c r="B2722" s="247"/>
      <c r="C2722" s="280">
        <v>2709</v>
      </c>
      <c r="D2722" s="249" t="s">
        <v>6184</v>
      </c>
      <c r="E2722" s="249" t="s">
        <v>6185</v>
      </c>
      <c r="F2722" s="249" t="s">
        <v>847</v>
      </c>
      <c r="G2722" s="297" t="s">
        <v>707</v>
      </c>
      <c r="H2722" s="250">
        <v>0</v>
      </c>
      <c r="I2722" s="250"/>
      <c r="J2722" s="250">
        <v>0</v>
      </c>
      <c r="K2722" s="250"/>
      <c r="L2722" s="250">
        <v>0</v>
      </c>
      <c r="M2722" s="251" t="str">
        <f t="shared" si="126"/>
        <v>NA</v>
      </c>
      <c r="N2722" s="251" t="str">
        <f t="shared" si="127"/>
        <v>NA</v>
      </c>
      <c r="O2722" s="250">
        <v>0</v>
      </c>
      <c r="P2722" s="251" t="str">
        <f t="shared" si="128"/>
        <v>NA</v>
      </c>
      <c r="Q2722" s="298" t="s">
        <v>848</v>
      </c>
      <c r="R2722" s="299" t="s">
        <v>849</v>
      </c>
      <c r="S2722" s="299" t="s">
        <v>832</v>
      </c>
      <c r="T2722" s="299" t="s">
        <v>832</v>
      </c>
      <c r="U2722" s="299" t="s">
        <v>832</v>
      </c>
      <c r="V2722" s="299" t="s">
        <v>832</v>
      </c>
      <c r="W2722" s="299" t="s">
        <v>832</v>
      </c>
      <c r="X2722" s="299" t="s">
        <v>832</v>
      </c>
      <c r="Y2722" s="257"/>
    </row>
    <row r="2723" spans="1:25" ht="12.75" customHeight="1" x14ac:dyDescent="0.2">
      <c r="A2723" s="229" t="s">
        <v>705</v>
      </c>
      <c r="B2723" s="247"/>
      <c r="C2723" s="280">
        <v>2710</v>
      </c>
      <c r="D2723" s="249" t="s">
        <v>6186</v>
      </c>
      <c r="E2723" s="249" t="s">
        <v>6187</v>
      </c>
      <c r="F2723" s="249" t="s">
        <v>877</v>
      </c>
      <c r="G2723" s="281"/>
      <c r="H2723" s="250">
        <v>614742.78</v>
      </c>
      <c r="I2723" s="250"/>
      <c r="J2723" s="250">
        <v>530737.37099999993</v>
      </c>
      <c r="K2723" s="250"/>
      <c r="L2723" s="250">
        <v>835758.14999999991</v>
      </c>
      <c r="M2723" s="251">
        <f t="shared" si="126"/>
        <v>0.13665131455468268</v>
      </c>
      <c r="N2723" s="251">
        <f t="shared" si="127"/>
        <v>0.57471132742224029</v>
      </c>
      <c r="O2723" s="250">
        <v>844451.6399999999</v>
      </c>
      <c r="P2723" s="251">
        <f t="shared" si="128"/>
        <v>1.0401920699187907E-2</v>
      </c>
      <c r="Q2723" s="251" t="s">
        <v>805</v>
      </c>
      <c r="R2723" s="258"/>
      <c r="S2723" s="258" t="s">
        <v>908</v>
      </c>
      <c r="T2723" s="258" t="s">
        <v>908</v>
      </c>
      <c r="U2723" s="282" t="s">
        <v>932</v>
      </c>
      <c r="V2723" s="285">
        <v>3084</v>
      </c>
      <c r="W2723" s="286" t="s">
        <v>874</v>
      </c>
      <c r="X2723" s="286" t="s">
        <v>816</v>
      </c>
      <c r="Y2723" s="257"/>
    </row>
    <row r="2724" spans="1:25" ht="12.75" customHeight="1" x14ac:dyDescent="0.2">
      <c r="A2724" s="229" t="s">
        <v>705</v>
      </c>
      <c r="B2724" s="247"/>
      <c r="C2724" s="280">
        <v>2711</v>
      </c>
      <c r="D2724" s="249" t="s">
        <v>6188</v>
      </c>
      <c r="E2724" s="249" t="s">
        <v>6189</v>
      </c>
      <c r="F2724" s="249" t="s">
        <v>931</v>
      </c>
      <c r="G2724" s="281" t="s">
        <v>813</v>
      </c>
      <c r="H2724" s="250">
        <v>71756.59</v>
      </c>
      <c r="I2724" s="250"/>
      <c r="J2724" s="250">
        <v>71953.180399999983</v>
      </c>
      <c r="K2724" s="250"/>
      <c r="L2724" s="250">
        <v>317421.21999999997</v>
      </c>
      <c r="M2724" s="251">
        <f t="shared" si="126"/>
        <v>2.7396842575711363E-3</v>
      </c>
      <c r="N2724" s="251">
        <f t="shared" si="127"/>
        <v>3.4114967293370682</v>
      </c>
      <c r="O2724" s="250">
        <v>349286.00999999995</v>
      </c>
      <c r="P2724" s="251">
        <f t="shared" si="128"/>
        <v>0.10038645179424356</v>
      </c>
      <c r="Q2724" s="251" t="s">
        <v>805</v>
      </c>
      <c r="R2724" s="258"/>
      <c r="S2724" s="258" t="s">
        <v>806</v>
      </c>
      <c r="T2724" s="258" t="s">
        <v>807</v>
      </c>
      <c r="U2724" s="282" t="s">
        <v>823</v>
      </c>
      <c r="V2724" s="285">
        <v>824</v>
      </c>
      <c r="W2724" s="286" t="s">
        <v>815</v>
      </c>
      <c r="X2724" s="286" t="s">
        <v>816</v>
      </c>
      <c r="Y2724" s="257"/>
    </row>
    <row r="2725" spans="1:25" ht="12.75" customHeight="1" x14ac:dyDescent="0.2">
      <c r="A2725" s="229" t="s">
        <v>705</v>
      </c>
      <c r="B2725" s="247"/>
      <c r="C2725" s="280">
        <v>2712</v>
      </c>
      <c r="D2725" s="249" t="s">
        <v>6190</v>
      </c>
      <c r="E2725" s="249" t="s">
        <v>6185</v>
      </c>
      <c r="F2725" s="249" t="s">
        <v>931</v>
      </c>
      <c r="G2725" s="281" t="s">
        <v>813</v>
      </c>
      <c r="H2725" s="250">
        <v>11391.02</v>
      </c>
      <c r="I2725" s="250"/>
      <c r="J2725" s="250">
        <v>10911.955600000001</v>
      </c>
      <c r="K2725" s="250"/>
      <c r="L2725" s="250">
        <v>214297.95</v>
      </c>
      <c r="M2725" s="251">
        <f t="shared" si="126"/>
        <v>4.2056321558560976E-2</v>
      </c>
      <c r="N2725" s="251">
        <f t="shared" si="127"/>
        <v>18.638821660894589</v>
      </c>
      <c r="O2725" s="250">
        <v>220275.58999999997</v>
      </c>
      <c r="P2725" s="251">
        <f t="shared" si="128"/>
        <v>2.7894060582473866E-2</v>
      </c>
      <c r="Q2725" s="251" t="s">
        <v>805</v>
      </c>
      <c r="R2725" s="258"/>
      <c r="S2725" s="258" t="s">
        <v>823</v>
      </c>
      <c r="T2725" s="258" t="s">
        <v>807</v>
      </c>
      <c r="U2725" s="282" t="s">
        <v>823</v>
      </c>
      <c r="V2725" s="285">
        <v>824</v>
      </c>
      <c r="W2725" s="286" t="s">
        <v>874</v>
      </c>
      <c r="X2725" s="286" t="s">
        <v>912</v>
      </c>
      <c r="Y2725" s="257"/>
    </row>
    <row r="2726" spans="1:25" ht="12.75" customHeight="1" x14ac:dyDescent="0.2">
      <c r="A2726" s="229" t="s">
        <v>705</v>
      </c>
      <c r="B2726" s="247"/>
      <c r="C2726" s="280">
        <v>2713</v>
      </c>
      <c r="D2726" s="249" t="s">
        <v>6191</v>
      </c>
      <c r="E2726" s="249" t="s">
        <v>6192</v>
      </c>
      <c r="F2726" s="249" t="s">
        <v>1371</v>
      </c>
      <c r="G2726" s="281" t="s">
        <v>813</v>
      </c>
      <c r="H2726" s="250">
        <v>163570.50999999998</v>
      </c>
      <c r="I2726" s="250"/>
      <c r="J2726" s="250">
        <v>93883.457799999989</v>
      </c>
      <c r="K2726" s="250"/>
      <c r="L2726" s="250">
        <v>177670.02000000005</v>
      </c>
      <c r="M2726" s="251">
        <f t="shared" si="126"/>
        <v>0.42603677276545754</v>
      </c>
      <c r="N2726" s="251">
        <f t="shared" si="127"/>
        <v>0.89245287895648928</v>
      </c>
      <c r="O2726" s="250">
        <v>186174.33999999997</v>
      </c>
      <c r="P2726" s="251">
        <f t="shared" si="128"/>
        <v>4.7865813264387075E-2</v>
      </c>
      <c r="Q2726" s="251" t="s">
        <v>805</v>
      </c>
      <c r="R2726" s="258"/>
      <c r="S2726" s="258" t="s">
        <v>806</v>
      </c>
      <c r="T2726" s="258" t="s">
        <v>807</v>
      </c>
      <c r="U2726" s="282" t="s">
        <v>814</v>
      </c>
      <c r="V2726" s="285">
        <v>824</v>
      </c>
      <c r="W2726" s="286" t="s">
        <v>816</v>
      </c>
      <c r="X2726" s="286" t="s">
        <v>816</v>
      </c>
      <c r="Y2726" s="257"/>
    </row>
    <row r="2727" spans="1:25" ht="12.75" customHeight="1" x14ac:dyDescent="0.2">
      <c r="A2727" s="229" t="s">
        <v>705</v>
      </c>
      <c r="B2727" s="247"/>
      <c r="C2727" s="280">
        <v>2714</v>
      </c>
      <c r="D2727" s="249" t="s">
        <v>6193</v>
      </c>
      <c r="E2727" s="249" t="s">
        <v>6194</v>
      </c>
      <c r="F2727" s="249" t="s">
        <v>822</v>
      </c>
      <c r="G2727" s="281" t="s">
        <v>813</v>
      </c>
      <c r="H2727" s="250">
        <v>8719.880000000001</v>
      </c>
      <c r="I2727" s="250"/>
      <c r="J2727" s="250">
        <v>8353.16</v>
      </c>
      <c r="K2727" s="250"/>
      <c r="L2727" s="250">
        <v>8720.01</v>
      </c>
      <c r="M2727" s="251">
        <f t="shared" si="126"/>
        <v>4.2055624618687538E-2</v>
      </c>
      <c r="N2727" s="251">
        <f t="shared" si="127"/>
        <v>4.3917511456742164E-2</v>
      </c>
      <c r="O2727" s="250">
        <v>9507.36</v>
      </c>
      <c r="P2727" s="251">
        <f t="shared" si="128"/>
        <v>9.029232764641329E-2</v>
      </c>
      <c r="Q2727" s="251" t="s">
        <v>805</v>
      </c>
      <c r="R2727" s="258"/>
      <c r="S2727" s="258" t="s">
        <v>806</v>
      </c>
      <c r="T2727" s="299" t="s">
        <v>809</v>
      </c>
      <c r="U2727" s="282" t="s">
        <v>814</v>
      </c>
      <c r="V2727" s="285">
        <v>59</v>
      </c>
      <c r="W2727" s="286" t="s">
        <v>815</v>
      </c>
      <c r="X2727" s="286" t="s">
        <v>816</v>
      </c>
      <c r="Y2727" s="257"/>
    </row>
    <row r="2728" spans="1:25" ht="12.75" customHeight="1" x14ac:dyDescent="0.2">
      <c r="A2728" s="229" t="s">
        <v>705</v>
      </c>
      <c r="B2728" s="247"/>
      <c r="C2728" s="280">
        <v>2715</v>
      </c>
      <c r="D2728" s="249" t="s">
        <v>6195</v>
      </c>
      <c r="E2728" s="249" t="s">
        <v>6196</v>
      </c>
      <c r="F2728" s="249" t="s">
        <v>937</v>
      </c>
      <c r="G2728" s="281" t="s">
        <v>813</v>
      </c>
      <c r="H2728" s="250">
        <v>27475.91</v>
      </c>
      <c r="I2728" s="250"/>
      <c r="J2728" s="250">
        <v>42602.5867</v>
      </c>
      <c r="K2728" s="250"/>
      <c r="L2728" s="250">
        <v>24266.870000000003</v>
      </c>
      <c r="M2728" s="251">
        <f t="shared" si="126"/>
        <v>0.55054324679328182</v>
      </c>
      <c r="N2728" s="251">
        <f t="shared" si="127"/>
        <v>0.43038975142793379</v>
      </c>
      <c r="O2728" s="250">
        <v>24969.81</v>
      </c>
      <c r="P2728" s="251">
        <f t="shared" si="128"/>
        <v>2.8967064973768705E-2</v>
      </c>
      <c r="Q2728" s="251" t="s">
        <v>805</v>
      </c>
      <c r="R2728" s="258"/>
      <c r="S2728" s="258" t="s">
        <v>904</v>
      </c>
      <c r="T2728" s="258" t="s">
        <v>807</v>
      </c>
      <c r="U2728" s="282" t="s">
        <v>814</v>
      </c>
      <c r="V2728" s="285">
        <v>64</v>
      </c>
      <c r="W2728" s="286" t="s">
        <v>824</v>
      </c>
      <c r="X2728" s="286" t="s">
        <v>824</v>
      </c>
      <c r="Y2728" s="257"/>
    </row>
    <row r="2729" spans="1:25" ht="12.75" customHeight="1" x14ac:dyDescent="0.2">
      <c r="A2729" s="229" t="s">
        <v>705</v>
      </c>
      <c r="B2729" s="247"/>
      <c r="C2729" s="280">
        <v>2716</v>
      </c>
      <c r="D2729" s="249" t="s">
        <v>6197</v>
      </c>
      <c r="E2729" s="249" t="s">
        <v>6198</v>
      </c>
      <c r="F2729" s="249" t="s">
        <v>877</v>
      </c>
      <c r="G2729" s="281" t="s">
        <v>813</v>
      </c>
      <c r="H2729" s="250">
        <v>65152.1</v>
      </c>
      <c r="I2729" s="250"/>
      <c r="J2729" s="250">
        <v>81582.504000000001</v>
      </c>
      <c r="K2729" s="250"/>
      <c r="L2729" s="250">
        <v>82580.47</v>
      </c>
      <c r="M2729" s="251">
        <f t="shared" si="126"/>
        <v>0.25218533247585267</v>
      </c>
      <c r="N2729" s="251">
        <f t="shared" si="127"/>
        <v>1.2232598303185207E-2</v>
      </c>
      <c r="O2729" s="250">
        <v>85579.32</v>
      </c>
      <c r="P2729" s="251">
        <f t="shared" si="128"/>
        <v>3.6314276244734447E-2</v>
      </c>
      <c r="Q2729" s="251" t="s">
        <v>805</v>
      </c>
      <c r="R2729" s="258"/>
      <c r="S2729" s="258" t="s">
        <v>806</v>
      </c>
      <c r="T2729" s="258" t="s">
        <v>807</v>
      </c>
      <c r="U2729" s="282" t="s">
        <v>814</v>
      </c>
      <c r="V2729" s="285">
        <v>248</v>
      </c>
      <c r="W2729" s="286" t="s">
        <v>816</v>
      </c>
      <c r="X2729" s="286" t="s">
        <v>816</v>
      </c>
      <c r="Y2729" s="257"/>
    </row>
    <row r="2730" spans="1:25" ht="12.75" customHeight="1" x14ac:dyDescent="0.2">
      <c r="A2730" s="229" t="s">
        <v>705</v>
      </c>
      <c r="B2730" s="247"/>
      <c r="C2730" s="280">
        <v>2717</v>
      </c>
      <c r="D2730" s="249" t="s">
        <v>6199</v>
      </c>
      <c r="E2730" s="249" t="s">
        <v>6200</v>
      </c>
      <c r="F2730" s="249" t="s">
        <v>877</v>
      </c>
      <c r="G2730" s="281" t="s">
        <v>813</v>
      </c>
      <c r="H2730" s="250">
        <v>96882.74</v>
      </c>
      <c r="I2730" s="250"/>
      <c r="J2730" s="250">
        <v>151233.49479999999</v>
      </c>
      <c r="K2730" s="250"/>
      <c r="L2730" s="250">
        <v>128093.08</v>
      </c>
      <c r="M2730" s="251">
        <f t="shared" si="126"/>
        <v>0.56099522783934452</v>
      </c>
      <c r="N2730" s="251">
        <f t="shared" si="127"/>
        <v>0.15301117540530437</v>
      </c>
      <c r="O2730" s="250">
        <v>131438.08000000002</v>
      </c>
      <c r="P2730" s="251">
        <f t="shared" si="128"/>
        <v>2.6113822854443147E-2</v>
      </c>
      <c r="Q2730" s="251" t="s">
        <v>805</v>
      </c>
      <c r="R2730" s="258"/>
      <c r="S2730" s="258" t="s">
        <v>806</v>
      </c>
      <c r="T2730" s="258" t="s">
        <v>807</v>
      </c>
      <c r="U2730" s="282" t="s">
        <v>814</v>
      </c>
      <c r="V2730" s="285">
        <v>455</v>
      </c>
      <c r="W2730" s="286" t="s">
        <v>815</v>
      </c>
      <c r="X2730" s="286" t="s">
        <v>816</v>
      </c>
      <c r="Y2730" s="257"/>
    </row>
    <row r="2731" spans="1:25" ht="12.75" customHeight="1" x14ac:dyDescent="0.2">
      <c r="A2731" s="229" t="s">
        <v>705</v>
      </c>
      <c r="B2731" s="247"/>
      <c r="C2731" s="280">
        <v>2718</v>
      </c>
      <c r="D2731" s="249" t="s">
        <v>6201</v>
      </c>
      <c r="E2731" s="249" t="s">
        <v>6202</v>
      </c>
      <c r="F2731" s="249" t="s">
        <v>886</v>
      </c>
      <c r="G2731" s="281" t="s">
        <v>813</v>
      </c>
      <c r="H2731" s="250">
        <v>59935.43</v>
      </c>
      <c r="I2731" s="250"/>
      <c r="J2731" s="250">
        <v>57414.765399999997</v>
      </c>
      <c r="K2731" s="250"/>
      <c r="L2731" s="250">
        <v>73973.34</v>
      </c>
      <c r="M2731" s="251">
        <f t="shared" si="126"/>
        <v>4.2056336293908356E-2</v>
      </c>
      <c r="N2731" s="251">
        <f t="shared" si="127"/>
        <v>0.28840272157586838</v>
      </c>
      <c r="O2731" s="250">
        <v>77508.149999999994</v>
      </c>
      <c r="P2731" s="251">
        <f t="shared" si="128"/>
        <v>4.7784918188093141E-2</v>
      </c>
      <c r="Q2731" s="251" t="s">
        <v>805</v>
      </c>
      <c r="R2731" s="258"/>
      <c r="S2731" s="258" t="s">
        <v>806</v>
      </c>
      <c r="T2731" s="258" t="s">
        <v>807</v>
      </c>
      <c r="U2731" s="282" t="s">
        <v>823</v>
      </c>
      <c r="V2731" s="285">
        <v>824</v>
      </c>
      <c r="W2731" s="286" t="s">
        <v>815</v>
      </c>
      <c r="X2731" s="286" t="s">
        <v>816</v>
      </c>
      <c r="Y2731" s="257"/>
    </row>
    <row r="2732" spans="1:25" ht="12.75" customHeight="1" x14ac:dyDescent="0.2">
      <c r="A2732" s="229" t="s">
        <v>705</v>
      </c>
      <c r="B2732" s="247"/>
      <c r="C2732" s="280">
        <v>2719</v>
      </c>
      <c r="D2732" s="249" t="s">
        <v>6203</v>
      </c>
      <c r="E2732" s="249" t="s">
        <v>6204</v>
      </c>
      <c r="F2732" s="249" t="s">
        <v>886</v>
      </c>
      <c r="G2732" s="281"/>
      <c r="H2732" s="250">
        <v>430836.05</v>
      </c>
      <c r="I2732" s="250"/>
      <c r="J2732" s="250">
        <v>421532.37710000004</v>
      </c>
      <c r="K2732" s="250"/>
      <c r="L2732" s="250">
        <v>507677.99</v>
      </c>
      <c r="M2732" s="251">
        <f t="shared" si="126"/>
        <v>2.1594462441107114E-2</v>
      </c>
      <c r="N2732" s="251">
        <f t="shared" si="127"/>
        <v>0.20436298035432671</v>
      </c>
      <c r="O2732" s="250">
        <v>533438.05000000005</v>
      </c>
      <c r="P2732" s="251">
        <f t="shared" si="128"/>
        <v>5.074094309268766E-2</v>
      </c>
      <c r="Q2732" s="251" t="s">
        <v>805</v>
      </c>
      <c r="R2732" s="258"/>
      <c r="S2732" s="258" t="s">
        <v>925</v>
      </c>
      <c r="T2732" s="258" t="s">
        <v>908</v>
      </c>
      <c r="U2732" s="282" t="s">
        <v>932</v>
      </c>
      <c r="V2732" s="285">
        <v>2005</v>
      </c>
      <c r="W2732" s="286" t="s">
        <v>816</v>
      </c>
      <c r="X2732" s="286" t="s">
        <v>816</v>
      </c>
      <c r="Y2732" s="257"/>
    </row>
    <row r="2733" spans="1:25" ht="12.75" customHeight="1" x14ac:dyDescent="0.2">
      <c r="A2733" s="229" t="s">
        <v>705</v>
      </c>
      <c r="B2733" s="247"/>
      <c r="C2733" s="280">
        <v>2720</v>
      </c>
      <c r="D2733" s="296" t="s">
        <v>6205</v>
      </c>
      <c r="E2733" s="296" t="s">
        <v>6206</v>
      </c>
      <c r="F2733" s="296" t="s">
        <v>886</v>
      </c>
      <c r="G2733" s="281"/>
      <c r="H2733" s="250">
        <v>0</v>
      </c>
      <c r="I2733" s="250"/>
      <c r="J2733" s="250">
        <v>95437.169599999994</v>
      </c>
      <c r="K2733" s="250"/>
      <c r="L2733" s="250">
        <v>47651.75</v>
      </c>
      <c r="M2733" s="251" t="str">
        <f t="shared" si="126"/>
        <v>NA</v>
      </c>
      <c r="N2733" s="251">
        <f t="shared" si="127"/>
        <v>0.50070030157306755</v>
      </c>
      <c r="O2733" s="250">
        <v>52046.999999999993</v>
      </c>
      <c r="P2733" s="251">
        <f t="shared" si="128"/>
        <v>9.2236906304595162E-2</v>
      </c>
      <c r="Q2733" s="251" t="s">
        <v>805</v>
      </c>
      <c r="R2733" s="258"/>
      <c r="S2733" s="258" t="s">
        <v>840</v>
      </c>
      <c r="T2733" s="258" t="s">
        <v>841</v>
      </c>
      <c r="U2733" s="282" t="s">
        <v>841</v>
      </c>
      <c r="V2733" s="283" t="s">
        <v>809</v>
      </c>
      <c r="W2733" s="284" t="s">
        <v>809</v>
      </c>
      <c r="X2733" s="284" t="s">
        <v>809</v>
      </c>
      <c r="Y2733" s="257"/>
    </row>
    <row r="2734" spans="1:25" ht="12.75" customHeight="1" x14ac:dyDescent="0.2">
      <c r="A2734" s="229" t="s">
        <v>705</v>
      </c>
      <c r="B2734" s="247"/>
      <c r="C2734" s="287">
        <v>2721</v>
      </c>
      <c r="D2734" s="288" t="s">
        <v>6207</v>
      </c>
      <c r="E2734" s="288" t="s">
        <v>6208</v>
      </c>
      <c r="F2734" s="288" t="s">
        <v>877</v>
      </c>
      <c r="G2734" s="289" t="s">
        <v>707</v>
      </c>
      <c r="H2734" s="290">
        <v>0</v>
      </c>
      <c r="I2734" s="290"/>
      <c r="J2734" s="290">
        <v>0</v>
      </c>
      <c r="K2734" s="290"/>
      <c r="L2734" s="290">
        <v>0</v>
      </c>
      <c r="M2734" s="291" t="str">
        <f t="shared" si="126"/>
        <v>NA</v>
      </c>
      <c r="N2734" s="291" t="str">
        <f t="shared" si="127"/>
        <v>NA</v>
      </c>
      <c r="O2734" s="290">
        <v>0</v>
      </c>
      <c r="P2734" s="291" t="str">
        <f t="shared" si="128"/>
        <v>NA</v>
      </c>
      <c r="Q2734" s="291" t="s">
        <v>707</v>
      </c>
      <c r="R2734" s="292" t="s">
        <v>831</v>
      </c>
      <c r="S2734" s="293" t="s">
        <v>832</v>
      </c>
      <c r="T2734" s="293" t="s">
        <v>832</v>
      </c>
      <c r="U2734" s="293" t="s">
        <v>832</v>
      </c>
      <c r="V2734" s="294" t="s">
        <v>809</v>
      </c>
      <c r="W2734" s="295" t="s">
        <v>809</v>
      </c>
      <c r="X2734" s="295" t="s">
        <v>809</v>
      </c>
      <c r="Y2734" s="257"/>
    </row>
    <row r="2735" spans="1:25" ht="12.75" customHeight="1" x14ac:dyDescent="0.2">
      <c r="A2735" s="229" t="s">
        <v>705</v>
      </c>
      <c r="B2735" s="247"/>
      <c r="C2735" s="280">
        <v>2722</v>
      </c>
      <c r="D2735" s="249" t="s">
        <v>6209</v>
      </c>
      <c r="E2735" s="249" t="s">
        <v>6210</v>
      </c>
      <c r="F2735" s="249" t="s">
        <v>943</v>
      </c>
      <c r="G2735" s="297" t="s">
        <v>707</v>
      </c>
      <c r="H2735" s="250">
        <v>0</v>
      </c>
      <c r="I2735" s="250"/>
      <c r="J2735" s="250">
        <v>0</v>
      </c>
      <c r="K2735" s="250"/>
      <c r="L2735" s="250">
        <v>0</v>
      </c>
      <c r="M2735" s="251" t="str">
        <f t="shared" si="126"/>
        <v>NA</v>
      </c>
      <c r="N2735" s="251" t="str">
        <f t="shared" si="127"/>
        <v>NA</v>
      </c>
      <c r="O2735" s="250">
        <v>0</v>
      </c>
      <c r="P2735" s="251" t="str">
        <f t="shared" si="128"/>
        <v>NA</v>
      </c>
      <c r="Q2735" s="298" t="s">
        <v>848</v>
      </c>
      <c r="R2735" s="299" t="s">
        <v>849</v>
      </c>
      <c r="S2735" s="299" t="s">
        <v>832</v>
      </c>
      <c r="T2735" s="299" t="s">
        <v>832</v>
      </c>
      <c r="U2735" s="299" t="s">
        <v>832</v>
      </c>
      <c r="V2735" s="299" t="s">
        <v>832</v>
      </c>
      <c r="W2735" s="299" t="s">
        <v>832</v>
      </c>
      <c r="X2735" s="299" t="s">
        <v>832</v>
      </c>
      <c r="Y2735" s="257"/>
    </row>
    <row r="2736" spans="1:25" ht="12.75" customHeight="1" x14ac:dyDescent="0.2">
      <c r="A2736" s="229" t="s">
        <v>705</v>
      </c>
      <c r="B2736" s="247"/>
      <c r="C2736" s="280">
        <v>2723</v>
      </c>
      <c r="D2736" s="249" t="s">
        <v>6211</v>
      </c>
      <c r="E2736" s="249" t="s">
        <v>6212</v>
      </c>
      <c r="F2736" s="249" t="s">
        <v>928</v>
      </c>
      <c r="G2736" s="297" t="s">
        <v>707</v>
      </c>
      <c r="H2736" s="250">
        <v>0</v>
      </c>
      <c r="I2736" s="250"/>
      <c r="J2736" s="250">
        <v>0</v>
      </c>
      <c r="K2736" s="250"/>
      <c r="L2736" s="250">
        <v>0</v>
      </c>
      <c r="M2736" s="251" t="str">
        <f t="shared" si="126"/>
        <v>NA</v>
      </c>
      <c r="N2736" s="251" t="str">
        <f t="shared" si="127"/>
        <v>NA</v>
      </c>
      <c r="O2736" s="250">
        <v>0</v>
      </c>
      <c r="P2736" s="251" t="str">
        <f t="shared" si="128"/>
        <v>NA</v>
      </c>
      <c r="Q2736" s="298" t="s">
        <v>848</v>
      </c>
      <c r="R2736" s="299" t="s">
        <v>849</v>
      </c>
      <c r="S2736" s="299" t="s">
        <v>832</v>
      </c>
      <c r="T2736" s="299" t="s">
        <v>832</v>
      </c>
      <c r="U2736" s="299" t="s">
        <v>832</v>
      </c>
      <c r="V2736" s="299" t="s">
        <v>832</v>
      </c>
      <c r="W2736" s="299" t="s">
        <v>832</v>
      </c>
      <c r="X2736" s="299" t="s">
        <v>832</v>
      </c>
      <c r="Y2736" s="257"/>
    </row>
    <row r="2737" spans="1:25" ht="12.75" customHeight="1" x14ac:dyDescent="0.2">
      <c r="A2737" s="229" t="s">
        <v>705</v>
      </c>
      <c r="B2737" s="247"/>
      <c r="C2737" s="280">
        <v>2724</v>
      </c>
      <c r="D2737" s="249" t="s">
        <v>6213</v>
      </c>
      <c r="E2737" s="249" t="s">
        <v>6214</v>
      </c>
      <c r="F2737" s="249" t="s">
        <v>1098</v>
      </c>
      <c r="G2737" s="281" t="s">
        <v>813</v>
      </c>
      <c r="H2737" s="250">
        <v>7490.3</v>
      </c>
      <c r="I2737" s="250"/>
      <c r="J2737" s="250">
        <v>7175.2993999999999</v>
      </c>
      <c r="K2737" s="250"/>
      <c r="L2737" s="250">
        <v>7490.44</v>
      </c>
      <c r="M2737" s="251">
        <f t="shared" si="126"/>
        <v>4.20544704484467E-2</v>
      </c>
      <c r="N2737" s="251">
        <f t="shared" si="127"/>
        <v>4.3920202131216952E-2</v>
      </c>
      <c r="O2737" s="250">
        <v>7732.16</v>
      </c>
      <c r="P2737" s="251">
        <f t="shared" si="128"/>
        <v>3.2270467422474552E-2</v>
      </c>
      <c r="Q2737" s="251" t="s">
        <v>805</v>
      </c>
      <c r="R2737" s="258"/>
      <c r="S2737" s="258" t="s">
        <v>904</v>
      </c>
      <c r="T2737" s="258" t="s">
        <v>807</v>
      </c>
      <c r="U2737" s="282" t="s">
        <v>814</v>
      </c>
      <c r="V2737" s="285">
        <v>106</v>
      </c>
      <c r="W2737" s="286" t="s">
        <v>824</v>
      </c>
      <c r="X2737" s="286" t="s">
        <v>824</v>
      </c>
      <c r="Y2737" s="257"/>
    </row>
    <row r="2738" spans="1:25" ht="12.75" customHeight="1" x14ac:dyDescent="0.2">
      <c r="A2738" s="229" t="s">
        <v>705</v>
      </c>
      <c r="B2738" s="247"/>
      <c r="C2738" s="280">
        <v>2725</v>
      </c>
      <c r="D2738" s="249" t="s">
        <v>6215</v>
      </c>
      <c r="E2738" s="249" t="s">
        <v>6216</v>
      </c>
      <c r="F2738" s="249" t="s">
        <v>822</v>
      </c>
      <c r="G2738" s="281" t="s">
        <v>813</v>
      </c>
      <c r="H2738" s="250">
        <v>26439.39</v>
      </c>
      <c r="I2738" s="250"/>
      <c r="J2738" s="250">
        <v>20977.736799999999</v>
      </c>
      <c r="K2738" s="250"/>
      <c r="L2738" s="250">
        <v>29355.019999999997</v>
      </c>
      <c r="M2738" s="251">
        <f t="shared" si="126"/>
        <v>0.20657258734032824</v>
      </c>
      <c r="N2738" s="251">
        <f t="shared" si="127"/>
        <v>0.39934161057831552</v>
      </c>
      <c r="O2738" s="250">
        <v>30519.040000000001</v>
      </c>
      <c r="P2738" s="251">
        <f t="shared" si="128"/>
        <v>3.9653183680338294E-2</v>
      </c>
      <c r="Q2738" s="251" t="s">
        <v>805</v>
      </c>
      <c r="R2738" s="258"/>
      <c r="S2738" s="258" t="s">
        <v>806</v>
      </c>
      <c r="T2738" s="258" t="s">
        <v>807</v>
      </c>
      <c r="U2738" s="282" t="s">
        <v>823</v>
      </c>
      <c r="V2738" s="285">
        <v>824</v>
      </c>
      <c r="W2738" s="286" t="s">
        <v>824</v>
      </c>
      <c r="X2738" s="286" t="s">
        <v>824</v>
      </c>
      <c r="Y2738" s="257"/>
    </row>
    <row r="2739" spans="1:25" ht="12.75" customHeight="1" x14ac:dyDescent="0.2">
      <c r="A2739" s="229" t="s">
        <v>705</v>
      </c>
      <c r="B2739" s="247"/>
      <c r="C2739" s="280">
        <v>2726</v>
      </c>
      <c r="D2739" s="249" t="s">
        <v>6217</v>
      </c>
      <c r="E2739" s="249" t="s">
        <v>6218</v>
      </c>
      <c r="F2739" s="249" t="s">
        <v>1160</v>
      </c>
      <c r="G2739" s="281" t="s">
        <v>813</v>
      </c>
      <c r="H2739" s="250">
        <v>106816.07</v>
      </c>
      <c r="I2739" s="250"/>
      <c r="J2739" s="250">
        <v>100864.3345</v>
      </c>
      <c r="K2739" s="250"/>
      <c r="L2739" s="250">
        <v>114962.91000000002</v>
      </c>
      <c r="M2739" s="251">
        <f t="shared" si="126"/>
        <v>5.5719476479522315E-2</v>
      </c>
      <c r="N2739" s="251">
        <f t="shared" si="127"/>
        <v>0.13977760890297672</v>
      </c>
      <c r="O2739" s="250">
        <v>119835.25</v>
      </c>
      <c r="P2739" s="251">
        <f t="shared" si="128"/>
        <v>4.2381842978748377E-2</v>
      </c>
      <c r="Q2739" s="251" t="s">
        <v>805</v>
      </c>
      <c r="R2739" s="258"/>
      <c r="S2739" s="258" t="s">
        <v>806</v>
      </c>
      <c r="T2739" s="258" t="s">
        <v>807</v>
      </c>
      <c r="U2739" s="282" t="s">
        <v>814</v>
      </c>
      <c r="V2739" s="285">
        <v>824</v>
      </c>
      <c r="W2739" s="286" t="s">
        <v>824</v>
      </c>
      <c r="X2739" s="286" t="s">
        <v>824</v>
      </c>
      <c r="Y2739" s="257"/>
    </row>
    <row r="2740" spans="1:25" ht="12.75" customHeight="1" x14ac:dyDescent="0.2">
      <c r="A2740" s="229" t="s">
        <v>705</v>
      </c>
      <c r="B2740" s="247"/>
      <c r="C2740" s="280">
        <v>2727</v>
      </c>
      <c r="D2740" s="249" t="s">
        <v>6219</v>
      </c>
      <c r="E2740" s="249" t="s">
        <v>6220</v>
      </c>
      <c r="F2740" s="249" t="s">
        <v>1071</v>
      </c>
      <c r="G2740" s="281" t="s">
        <v>804</v>
      </c>
      <c r="H2740" s="250">
        <v>84978.78</v>
      </c>
      <c r="I2740" s="250"/>
      <c r="J2740" s="250">
        <v>81404.902600000001</v>
      </c>
      <c r="K2740" s="250"/>
      <c r="L2740" s="250">
        <v>95024.290000000008</v>
      </c>
      <c r="M2740" s="251">
        <f t="shared" si="126"/>
        <v>4.2056115656167313E-2</v>
      </c>
      <c r="N2740" s="251">
        <f t="shared" si="127"/>
        <v>0.16730426503820922</v>
      </c>
      <c r="O2740" s="250">
        <v>101991.04000000001</v>
      </c>
      <c r="P2740" s="251">
        <f t="shared" si="128"/>
        <v>7.3315464919548462E-2</v>
      </c>
      <c r="Q2740" s="251" t="s">
        <v>805</v>
      </c>
      <c r="R2740" s="258"/>
      <c r="S2740" s="258" t="s">
        <v>806</v>
      </c>
      <c r="T2740" s="258" t="s">
        <v>807</v>
      </c>
      <c r="U2740" s="282" t="s">
        <v>808</v>
      </c>
      <c r="V2740" s="283" t="s">
        <v>809</v>
      </c>
      <c r="W2740" s="284" t="s">
        <v>809</v>
      </c>
      <c r="X2740" s="284" t="s">
        <v>809</v>
      </c>
      <c r="Y2740" s="257"/>
    </row>
    <row r="2741" spans="1:25" ht="12.75" customHeight="1" x14ac:dyDescent="0.2">
      <c r="A2741" s="229" t="s">
        <v>705</v>
      </c>
      <c r="B2741" s="247"/>
      <c r="C2741" s="280">
        <v>2728</v>
      </c>
      <c r="D2741" s="249" t="s">
        <v>6221</v>
      </c>
      <c r="E2741" s="249" t="s">
        <v>6222</v>
      </c>
      <c r="F2741" s="249" t="s">
        <v>819</v>
      </c>
      <c r="G2741" s="281" t="s">
        <v>813</v>
      </c>
      <c r="H2741" s="250">
        <v>110339.06</v>
      </c>
      <c r="I2741" s="250"/>
      <c r="J2741" s="250">
        <v>107641.38759999999</v>
      </c>
      <c r="K2741" s="250"/>
      <c r="L2741" s="250">
        <v>39038.770000000004</v>
      </c>
      <c r="M2741" s="251">
        <f t="shared" si="126"/>
        <v>2.444893404022121E-2</v>
      </c>
      <c r="N2741" s="251">
        <f t="shared" si="127"/>
        <v>0.63732565260985163</v>
      </c>
      <c r="O2741" s="250">
        <v>43875.310000000005</v>
      </c>
      <c r="P2741" s="251">
        <f t="shared" si="128"/>
        <v>0.12389068610512063</v>
      </c>
      <c r="Q2741" s="251" t="s">
        <v>805</v>
      </c>
      <c r="R2741" s="258"/>
      <c r="S2741" s="258" t="s">
        <v>904</v>
      </c>
      <c r="T2741" s="258" t="s">
        <v>807</v>
      </c>
      <c r="U2741" s="282" t="s">
        <v>814</v>
      </c>
      <c r="V2741" s="285">
        <v>106</v>
      </c>
      <c r="W2741" s="286" t="s">
        <v>824</v>
      </c>
      <c r="X2741" s="286" t="s">
        <v>824</v>
      </c>
      <c r="Y2741" s="257"/>
    </row>
    <row r="2742" spans="1:25" ht="12.75" customHeight="1" x14ac:dyDescent="0.2">
      <c r="A2742" s="229" t="s">
        <v>705</v>
      </c>
      <c r="B2742" s="247"/>
      <c r="C2742" s="280">
        <v>2729</v>
      </c>
      <c r="D2742" s="249" t="s">
        <v>6223</v>
      </c>
      <c r="E2742" s="249" t="s">
        <v>6224</v>
      </c>
      <c r="F2742" s="249" t="s">
        <v>886</v>
      </c>
      <c r="G2742" s="281" t="s">
        <v>813</v>
      </c>
      <c r="H2742" s="250">
        <v>142595.66</v>
      </c>
      <c r="I2742" s="250"/>
      <c r="J2742" s="250">
        <v>136598.63890000002</v>
      </c>
      <c r="K2742" s="250"/>
      <c r="L2742" s="250">
        <v>147865.02000000002</v>
      </c>
      <c r="M2742" s="251">
        <f t="shared" si="126"/>
        <v>4.2056126392626417E-2</v>
      </c>
      <c r="N2742" s="251">
        <f t="shared" si="127"/>
        <v>8.2477989464066301E-2</v>
      </c>
      <c r="O2742" s="250">
        <v>154776.24999999997</v>
      </c>
      <c r="P2742" s="251">
        <f t="shared" si="128"/>
        <v>4.6740128260219699E-2</v>
      </c>
      <c r="Q2742" s="251" t="s">
        <v>805</v>
      </c>
      <c r="R2742" s="258"/>
      <c r="S2742" s="258" t="s">
        <v>806</v>
      </c>
      <c r="T2742" s="258" t="s">
        <v>807</v>
      </c>
      <c r="U2742" s="282" t="s">
        <v>823</v>
      </c>
      <c r="V2742" s="285">
        <v>824</v>
      </c>
      <c r="W2742" s="286" t="s">
        <v>815</v>
      </c>
      <c r="X2742" s="286" t="s">
        <v>816</v>
      </c>
      <c r="Y2742" s="257"/>
    </row>
    <row r="2743" spans="1:25" ht="12.75" customHeight="1" x14ac:dyDescent="0.2">
      <c r="A2743" s="229" t="s">
        <v>705</v>
      </c>
      <c r="B2743" s="247"/>
      <c r="C2743" s="280">
        <v>2730</v>
      </c>
      <c r="D2743" s="249" t="s">
        <v>6225</v>
      </c>
      <c r="E2743" s="249" t="s">
        <v>6226</v>
      </c>
      <c r="F2743" s="249" t="s">
        <v>1160</v>
      </c>
      <c r="G2743" s="297" t="s">
        <v>707</v>
      </c>
      <c r="H2743" s="250">
        <v>0</v>
      </c>
      <c r="I2743" s="250"/>
      <c r="J2743" s="250">
        <v>0</v>
      </c>
      <c r="K2743" s="250"/>
      <c r="L2743" s="250">
        <v>0</v>
      </c>
      <c r="M2743" s="251" t="str">
        <f t="shared" si="126"/>
        <v>NA</v>
      </c>
      <c r="N2743" s="251" t="str">
        <f t="shared" si="127"/>
        <v>NA</v>
      </c>
      <c r="O2743" s="250">
        <v>0</v>
      </c>
      <c r="P2743" s="251" t="str">
        <f t="shared" si="128"/>
        <v>NA</v>
      </c>
      <c r="Q2743" s="298" t="s">
        <v>848</v>
      </c>
      <c r="R2743" s="299" t="s">
        <v>849</v>
      </c>
      <c r="S2743" s="299" t="s">
        <v>832</v>
      </c>
      <c r="T2743" s="299" t="s">
        <v>832</v>
      </c>
      <c r="U2743" s="299" t="s">
        <v>832</v>
      </c>
      <c r="V2743" s="299" t="s">
        <v>832</v>
      </c>
      <c r="W2743" s="299" t="s">
        <v>832</v>
      </c>
      <c r="X2743" s="299" t="s">
        <v>832</v>
      </c>
      <c r="Y2743" s="257"/>
    </row>
    <row r="2744" spans="1:25" ht="12.75" customHeight="1" x14ac:dyDescent="0.2">
      <c r="A2744" s="229" t="s">
        <v>705</v>
      </c>
      <c r="B2744" s="247"/>
      <c r="C2744" s="280">
        <v>2731</v>
      </c>
      <c r="D2744" s="249" t="s">
        <v>6227</v>
      </c>
      <c r="E2744" s="249" t="s">
        <v>6228</v>
      </c>
      <c r="F2744" s="249" t="s">
        <v>1546</v>
      </c>
      <c r="G2744" s="281" t="s">
        <v>813</v>
      </c>
      <c r="H2744" s="250">
        <v>113974.33</v>
      </c>
      <c r="I2744" s="250"/>
      <c r="J2744" s="250">
        <v>109181.0371</v>
      </c>
      <c r="K2744" s="250"/>
      <c r="L2744" s="250">
        <v>114128.76000000001</v>
      </c>
      <c r="M2744" s="251">
        <f t="shared" si="126"/>
        <v>4.2055898902849442E-2</v>
      </c>
      <c r="N2744" s="251">
        <f t="shared" si="127"/>
        <v>4.531668714108604E-2</v>
      </c>
      <c r="O2744" s="250">
        <v>122496.17</v>
      </c>
      <c r="P2744" s="251">
        <f t="shared" si="128"/>
        <v>7.3315525376776089E-2</v>
      </c>
      <c r="Q2744" s="251" t="s">
        <v>805</v>
      </c>
      <c r="R2744" s="258"/>
      <c r="S2744" s="258" t="s">
        <v>806</v>
      </c>
      <c r="T2744" s="258" t="s">
        <v>807</v>
      </c>
      <c r="U2744" s="282" t="s">
        <v>814</v>
      </c>
      <c r="V2744" s="283" t="s">
        <v>809</v>
      </c>
      <c r="W2744" s="284" t="s">
        <v>809</v>
      </c>
      <c r="X2744" s="284" t="s">
        <v>809</v>
      </c>
      <c r="Y2744" s="257"/>
    </row>
    <row r="2745" spans="1:25" ht="12.75" customHeight="1" x14ac:dyDescent="0.2">
      <c r="A2745" s="229" t="s">
        <v>705</v>
      </c>
      <c r="B2745" s="247"/>
      <c r="C2745" s="280">
        <v>2732</v>
      </c>
      <c r="D2745" s="249" t="s">
        <v>6229</v>
      </c>
      <c r="E2745" s="249" t="s">
        <v>6230</v>
      </c>
      <c r="F2745" s="249" t="s">
        <v>943</v>
      </c>
      <c r="G2745" s="297" t="s">
        <v>707</v>
      </c>
      <c r="H2745" s="250">
        <v>0</v>
      </c>
      <c r="I2745" s="250"/>
      <c r="J2745" s="250">
        <v>0</v>
      </c>
      <c r="K2745" s="250"/>
      <c r="L2745" s="250">
        <v>0</v>
      </c>
      <c r="M2745" s="251" t="str">
        <f t="shared" si="126"/>
        <v>NA</v>
      </c>
      <c r="N2745" s="251" t="str">
        <f t="shared" si="127"/>
        <v>NA</v>
      </c>
      <c r="O2745" s="250">
        <v>0</v>
      </c>
      <c r="P2745" s="251" t="str">
        <f t="shared" si="128"/>
        <v>NA</v>
      </c>
      <c r="Q2745" s="298" t="s">
        <v>848</v>
      </c>
      <c r="R2745" s="299" t="s">
        <v>849</v>
      </c>
      <c r="S2745" s="299" t="s">
        <v>832</v>
      </c>
      <c r="T2745" s="299" t="s">
        <v>832</v>
      </c>
      <c r="U2745" s="299" t="s">
        <v>832</v>
      </c>
      <c r="V2745" s="299" t="s">
        <v>832</v>
      </c>
      <c r="W2745" s="299" t="s">
        <v>832</v>
      </c>
      <c r="X2745" s="299" t="s">
        <v>832</v>
      </c>
      <c r="Y2745" s="257"/>
    </row>
    <row r="2746" spans="1:25" ht="12.75" customHeight="1" x14ac:dyDescent="0.2">
      <c r="A2746" s="229" t="s">
        <v>705</v>
      </c>
      <c r="B2746" s="247"/>
      <c r="C2746" s="280">
        <v>2733</v>
      </c>
      <c r="D2746" s="249" t="s">
        <v>6231</v>
      </c>
      <c r="E2746" s="249" t="s">
        <v>6232</v>
      </c>
      <c r="F2746" s="249" t="s">
        <v>1845</v>
      </c>
      <c r="G2746" s="281" t="s">
        <v>813</v>
      </c>
      <c r="H2746" s="250">
        <v>118912.06999999999</v>
      </c>
      <c r="I2746" s="250"/>
      <c r="J2746" s="250">
        <v>113911.1004</v>
      </c>
      <c r="K2746" s="250"/>
      <c r="L2746" s="250">
        <v>102939.31999999999</v>
      </c>
      <c r="M2746" s="251">
        <f t="shared" si="126"/>
        <v>4.2056030140590416E-2</v>
      </c>
      <c r="N2746" s="251">
        <f t="shared" si="127"/>
        <v>9.6318799146637019E-2</v>
      </c>
      <c r="O2746" s="250">
        <v>111074.38</v>
      </c>
      <c r="P2746" s="251">
        <f t="shared" si="128"/>
        <v>7.9027722351381502E-2</v>
      </c>
      <c r="Q2746" s="251" t="s">
        <v>805</v>
      </c>
      <c r="R2746" s="258"/>
      <c r="S2746" s="258" t="s">
        <v>806</v>
      </c>
      <c r="T2746" s="258" t="s">
        <v>807</v>
      </c>
      <c r="U2746" s="282" t="s">
        <v>814</v>
      </c>
      <c r="V2746" s="283" t="s">
        <v>809</v>
      </c>
      <c r="W2746" s="284" t="s">
        <v>809</v>
      </c>
      <c r="X2746" s="284" t="s">
        <v>809</v>
      </c>
      <c r="Y2746" s="257"/>
    </row>
    <row r="2747" spans="1:25" ht="12.75" customHeight="1" x14ac:dyDescent="0.2">
      <c r="A2747" s="229" t="s">
        <v>705</v>
      </c>
      <c r="B2747" s="247"/>
      <c r="C2747" s="280">
        <v>2734</v>
      </c>
      <c r="D2747" s="249" t="s">
        <v>6233</v>
      </c>
      <c r="E2747" s="249" t="s">
        <v>6234</v>
      </c>
      <c r="F2747" s="249" t="s">
        <v>822</v>
      </c>
      <c r="G2747" s="281" t="s">
        <v>813</v>
      </c>
      <c r="H2747" s="250">
        <v>67742.430000000008</v>
      </c>
      <c r="I2747" s="250"/>
      <c r="J2747" s="250">
        <v>55374.321500000005</v>
      </c>
      <c r="K2747" s="250"/>
      <c r="L2747" s="250">
        <v>90346.94</v>
      </c>
      <c r="M2747" s="251">
        <f t="shared" si="126"/>
        <v>0.18257550696070396</v>
      </c>
      <c r="N2747" s="251">
        <f t="shared" si="127"/>
        <v>0.63156744051482405</v>
      </c>
      <c r="O2747" s="250">
        <v>94207.299999999988</v>
      </c>
      <c r="P2747" s="251">
        <f t="shared" si="128"/>
        <v>4.272817651599474E-2</v>
      </c>
      <c r="Q2747" s="251" t="s">
        <v>805</v>
      </c>
      <c r="R2747" s="258"/>
      <c r="S2747" s="258" t="s">
        <v>806</v>
      </c>
      <c r="T2747" s="258" t="s">
        <v>807</v>
      </c>
      <c r="U2747" s="282" t="s">
        <v>823</v>
      </c>
      <c r="V2747" s="285">
        <v>824</v>
      </c>
      <c r="W2747" s="286" t="s">
        <v>824</v>
      </c>
      <c r="X2747" s="286" t="s">
        <v>824</v>
      </c>
      <c r="Y2747" s="257"/>
    </row>
    <row r="2748" spans="1:25" ht="12.75" customHeight="1" x14ac:dyDescent="0.2">
      <c r="A2748" s="229" t="s">
        <v>705</v>
      </c>
      <c r="B2748" s="247"/>
      <c r="C2748" s="280">
        <v>2735</v>
      </c>
      <c r="D2748" s="249" t="s">
        <v>6235</v>
      </c>
      <c r="E2748" s="249" t="s">
        <v>6236</v>
      </c>
      <c r="F2748" s="249" t="s">
        <v>861</v>
      </c>
      <c r="G2748" s="297" t="s">
        <v>707</v>
      </c>
      <c r="H2748" s="250">
        <v>0</v>
      </c>
      <c r="I2748" s="250"/>
      <c r="J2748" s="250">
        <v>0</v>
      </c>
      <c r="K2748" s="250"/>
      <c r="L2748" s="250">
        <v>0</v>
      </c>
      <c r="M2748" s="251" t="str">
        <f t="shared" si="126"/>
        <v>NA</v>
      </c>
      <c r="N2748" s="251" t="str">
        <f t="shared" si="127"/>
        <v>NA</v>
      </c>
      <c r="O2748" s="250">
        <v>0</v>
      </c>
      <c r="P2748" s="251" t="str">
        <f t="shared" si="128"/>
        <v>NA</v>
      </c>
      <c r="Q2748" s="298" t="s">
        <v>848</v>
      </c>
      <c r="R2748" s="299" t="s">
        <v>849</v>
      </c>
      <c r="S2748" s="299" t="s">
        <v>832</v>
      </c>
      <c r="T2748" s="299" t="s">
        <v>832</v>
      </c>
      <c r="U2748" s="299" t="s">
        <v>832</v>
      </c>
      <c r="V2748" s="299" t="s">
        <v>832</v>
      </c>
      <c r="W2748" s="299" t="s">
        <v>832</v>
      </c>
      <c r="X2748" s="299" t="s">
        <v>832</v>
      </c>
      <c r="Y2748" s="257"/>
    </row>
    <row r="2749" spans="1:25" ht="12.75" customHeight="1" x14ac:dyDescent="0.2">
      <c r="A2749" s="229" t="s">
        <v>705</v>
      </c>
      <c r="B2749" s="247"/>
      <c r="C2749" s="280">
        <v>2736</v>
      </c>
      <c r="D2749" s="249" t="s">
        <v>6237</v>
      </c>
      <c r="E2749" s="249" t="s">
        <v>6238</v>
      </c>
      <c r="F2749" s="249" t="s">
        <v>1067</v>
      </c>
      <c r="G2749" s="281" t="s">
        <v>804</v>
      </c>
      <c r="H2749" s="250">
        <v>35747.550000000003</v>
      </c>
      <c r="I2749" s="250"/>
      <c r="J2749" s="250">
        <v>34244.1446</v>
      </c>
      <c r="K2749" s="250"/>
      <c r="L2749" s="250">
        <v>32768.129999999997</v>
      </c>
      <c r="M2749" s="251">
        <f t="shared" si="126"/>
        <v>4.2056180073879276E-2</v>
      </c>
      <c r="N2749" s="251">
        <f t="shared" si="127"/>
        <v>4.3102685648629173E-2</v>
      </c>
      <c r="O2749" s="250">
        <v>34651.159999999996</v>
      </c>
      <c r="P2749" s="251">
        <f t="shared" si="128"/>
        <v>5.7465287155537989E-2</v>
      </c>
      <c r="Q2749" s="251" t="s">
        <v>805</v>
      </c>
      <c r="R2749" s="258"/>
      <c r="S2749" s="258" t="s">
        <v>806</v>
      </c>
      <c r="T2749" s="258" t="s">
        <v>807</v>
      </c>
      <c r="U2749" s="282" t="s">
        <v>1103</v>
      </c>
      <c r="V2749" s="285">
        <v>826</v>
      </c>
      <c r="W2749" s="286" t="s">
        <v>824</v>
      </c>
      <c r="X2749" s="286" t="s">
        <v>816</v>
      </c>
      <c r="Y2749" s="257"/>
    </row>
    <row r="2750" spans="1:25" ht="12.75" customHeight="1" x14ac:dyDescent="0.2">
      <c r="A2750" s="229" t="s">
        <v>705</v>
      </c>
      <c r="B2750" s="247"/>
      <c r="C2750" s="280">
        <v>2737</v>
      </c>
      <c r="D2750" s="249" t="s">
        <v>6239</v>
      </c>
      <c r="E2750" s="249" t="s">
        <v>6240</v>
      </c>
      <c r="F2750" s="249" t="s">
        <v>1546</v>
      </c>
      <c r="G2750" s="281" t="s">
        <v>813</v>
      </c>
      <c r="H2750" s="250">
        <v>160359.04999999999</v>
      </c>
      <c r="I2750" s="250"/>
      <c r="J2750" s="250">
        <v>153614.97779999999</v>
      </c>
      <c r="K2750" s="250"/>
      <c r="L2750" s="250">
        <v>160370.66</v>
      </c>
      <c r="M2750" s="251">
        <f t="shared" si="126"/>
        <v>4.2056074789667282E-2</v>
      </c>
      <c r="N2750" s="251">
        <f t="shared" si="127"/>
        <v>4.3978017617498304E-2</v>
      </c>
      <c r="O2750" s="250">
        <v>187085.73000000004</v>
      </c>
      <c r="P2750" s="251">
        <f t="shared" si="128"/>
        <v>0.16658327651703894</v>
      </c>
      <c r="Q2750" s="251" t="s">
        <v>805</v>
      </c>
      <c r="R2750" s="258"/>
      <c r="S2750" s="258" t="s">
        <v>904</v>
      </c>
      <c r="T2750" s="299" t="s">
        <v>809</v>
      </c>
      <c r="U2750" s="282" t="s">
        <v>814</v>
      </c>
      <c r="V2750" s="285">
        <v>205</v>
      </c>
      <c r="W2750" s="286" t="s">
        <v>816</v>
      </c>
      <c r="X2750" s="286" t="s">
        <v>816</v>
      </c>
      <c r="Y2750" s="257"/>
    </row>
    <row r="2751" spans="1:25" ht="12.75" customHeight="1" x14ac:dyDescent="0.2">
      <c r="A2751" s="229" t="s">
        <v>705</v>
      </c>
      <c r="B2751" s="247"/>
      <c r="C2751" s="280">
        <v>2738</v>
      </c>
      <c r="D2751" s="249" t="s">
        <v>6241</v>
      </c>
      <c r="E2751" s="249" t="s">
        <v>6242</v>
      </c>
      <c r="F2751" s="249" t="s">
        <v>931</v>
      </c>
      <c r="G2751" s="281" t="s">
        <v>813</v>
      </c>
      <c r="H2751" s="250">
        <v>281914.32</v>
      </c>
      <c r="I2751" s="250"/>
      <c r="J2751" s="250">
        <v>71911.396200000003</v>
      </c>
      <c r="K2751" s="250"/>
      <c r="L2751" s="250">
        <v>75196.95</v>
      </c>
      <c r="M2751" s="251">
        <f t="shared" si="126"/>
        <v>0.74491754728883575</v>
      </c>
      <c r="N2751" s="251">
        <f t="shared" si="127"/>
        <v>4.5688916828456654E-2</v>
      </c>
      <c r="O2751" s="250">
        <v>80126.319999999992</v>
      </c>
      <c r="P2751" s="251">
        <f t="shared" si="128"/>
        <v>6.5552791702322977E-2</v>
      </c>
      <c r="Q2751" s="251" t="s">
        <v>805</v>
      </c>
      <c r="R2751" s="258"/>
      <c r="S2751" s="258" t="s">
        <v>806</v>
      </c>
      <c r="T2751" s="258" t="s">
        <v>807</v>
      </c>
      <c r="U2751" s="282" t="s">
        <v>823</v>
      </c>
      <c r="V2751" s="285">
        <v>824</v>
      </c>
      <c r="W2751" s="286" t="s">
        <v>912</v>
      </c>
      <c r="X2751" s="286" t="s">
        <v>815</v>
      </c>
      <c r="Y2751" s="257"/>
    </row>
    <row r="2752" spans="1:25" ht="12.75" customHeight="1" x14ac:dyDescent="0.2">
      <c r="A2752" s="229" t="s">
        <v>705</v>
      </c>
      <c r="B2752" s="247"/>
      <c r="C2752" s="280">
        <v>2739</v>
      </c>
      <c r="D2752" s="249" t="s">
        <v>6243</v>
      </c>
      <c r="E2752" s="249" t="s">
        <v>6244</v>
      </c>
      <c r="F2752" s="249" t="s">
        <v>920</v>
      </c>
      <c r="G2752" s="297" t="s">
        <v>707</v>
      </c>
      <c r="H2752" s="250">
        <v>0</v>
      </c>
      <c r="I2752" s="250"/>
      <c r="J2752" s="250">
        <v>0</v>
      </c>
      <c r="K2752" s="250"/>
      <c r="L2752" s="250">
        <v>0</v>
      </c>
      <c r="M2752" s="251" t="str">
        <f t="shared" si="126"/>
        <v>NA</v>
      </c>
      <c r="N2752" s="251" t="str">
        <f t="shared" si="127"/>
        <v>NA</v>
      </c>
      <c r="O2752" s="250">
        <v>0</v>
      </c>
      <c r="P2752" s="251" t="str">
        <f t="shared" si="128"/>
        <v>NA</v>
      </c>
      <c r="Q2752" s="298" t="s">
        <v>848</v>
      </c>
      <c r="R2752" s="299" t="s">
        <v>849</v>
      </c>
      <c r="S2752" s="299" t="s">
        <v>832</v>
      </c>
      <c r="T2752" s="299" t="s">
        <v>832</v>
      </c>
      <c r="U2752" s="299" t="s">
        <v>832</v>
      </c>
      <c r="V2752" s="299" t="s">
        <v>832</v>
      </c>
      <c r="W2752" s="299" t="s">
        <v>832</v>
      </c>
      <c r="X2752" s="299" t="s">
        <v>832</v>
      </c>
      <c r="Y2752" s="257"/>
    </row>
    <row r="2753" spans="1:25" ht="12.75" customHeight="1" x14ac:dyDescent="0.2">
      <c r="A2753" s="229" t="s">
        <v>705</v>
      </c>
      <c r="B2753" s="247"/>
      <c r="C2753" s="280">
        <v>2740</v>
      </c>
      <c r="D2753" s="249" t="s">
        <v>6245</v>
      </c>
      <c r="E2753" s="249" t="s">
        <v>6246</v>
      </c>
      <c r="F2753" s="249" t="s">
        <v>931</v>
      </c>
      <c r="G2753" s="281"/>
      <c r="H2753" s="250">
        <v>0</v>
      </c>
      <c r="I2753" s="250"/>
      <c r="J2753" s="250">
        <v>33544.384599999998</v>
      </c>
      <c r="K2753" s="250"/>
      <c r="L2753" s="250">
        <v>13606.88</v>
      </c>
      <c r="M2753" s="251" t="str">
        <f t="shared" si="126"/>
        <v>NA</v>
      </c>
      <c r="N2753" s="251">
        <f t="shared" si="127"/>
        <v>0.59436191296232643</v>
      </c>
      <c r="O2753" s="250">
        <v>13742.24</v>
      </c>
      <c r="P2753" s="251">
        <f t="shared" si="128"/>
        <v>9.9479087050080989E-3</v>
      </c>
      <c r="Q2753" s="251" t="s">
        <v>805</v>
      </c>
      <c r="R2753" s="258"/>
      <c r="S2753" s="258" t="s">
        <v>840</v>
      </c>
      <c r="T2753" s="299" t="s">
        <v>809</v>
      </c>
      <c r="U2753" s="282" t="s">
        <v>841</v>
      </c>
      <c r="V2753" s="283" t="s">
        <v>809</v>
      </c>
      <c r="W2753" s="284" t="s">
        <v>809</v>
      </c>
      <c r="X2753" s="284" t="s">
        <v>809</v>
      </c>
      <c r="Y2753" s="257"/>
    </row>
    <row r="2754" spans="1:25" ht="12.75" customHeight="1" x14ac:dyDescent="0.2">
      <c r="A2754" s="229" t="s">
        <v>705</v>
      </c>
      <c r="B2754" s="247"/>
      <c r="C2754" s="280">
        <v>2741</v>
      </c>
      <c r="D2754" s="249" t="s">
        <v>6247</v>
      </c>
      <c r="E2754" s="249" t="s">
        <v>6248</v>
      </c>
      <c r="F2754" s="249" t="s">
        <v>943</v>
      </c>
      <c r="G2754" s="297" t="s">
        <v>707</v>
      </c>
      <c r="H2754" s="250">
        <v>0</v>
      </c>
      <c r="I2754" s="250"/>
      <c r="J2754" s="250">
        <v>0</v>
      </c>
      <c r="K2754" s="250"/>
      <c r="L2754" s="250">
        <v>0</v>
      </c>
      <c r="M2754" s="251" t="str">
        <f t="shared" si="126"/>
        <v>NA</v>
      </c>
      <c r="N2754" s="251" t="str">
        <f t="shared" si="127"/>
        <v>NA</v>
      </c>
      <c r="O2754" s="250">
        <v>0</v>
      </c>
      <c r="P2754" s="251" t="str">
        <f t="shared" si="128"/>
        <v>NA</v>
      </c>
      <c r="Q2754" s="298" t="s">
        <v>848</v>
      </c>
      <c r="R2754" s="299" t="s">
        <v>849</v>
      </c>
      <c r="S2754" s="299" t="s">
        <v>832</v>
      </c>
      <c r="T2754" s="299" t="s">
        <v>832</v>
      </c>
      <c r="U2754" s="299" t="s">
        <v>832</v>
      </c>
      <c r="V2754" s="299" t="s">
        <v>832</v>
      </c>
      <c r="W2754" s="299" t="s">
        <v>832</v>
      </c>
      <c r="X2754" s="299" t="s">
        <v>832</v>
      </c>
      <c r="Y2754" s="257"/>
    </row>
    <row r="2755" spans="1:25" ht="12.75" customHeight="1" x14ac:dyDescent="0.2">
      <c r="A2755" s="229" t="s">
        <v>705</v>
      </c>
      <c r="B2755" s="247"/>
      <c r="C2755" s="280">
        <v>2742</v>
      </c>
      <c r="D2755" s="249" t="s">
        <v>6249</v>
      </c>
      <c r="E2755" s="249" t="s">
        <v>6250</v>
      </c>
      <c r="F2755" s="249" t="s">
        <v>830</v>
      </c>
      <c r="G2755" s="297" t="s">
        <v>707</v>
      </c>
      <c r="H2755" s="250">
        <v>0</v>
      </c>
      <c r="I2755" s="250"/>
      <c r="J2755" s="250">
        <v>0</v>
      </c>
      <c r="K2755" s="250"/>
      <c r="L2755" s="250">
        <v>0</v>
      </c>
      <c r="M2755" s="251" t="str">
        <f t="shared" si="126"/>
        <v>NA</v>
      </c>
      <c r="N2755" s="251" t="str">
        <f t="shared" si="127"/>
        <v>NA</v>
      </c>
      <c r="O2755" s="250">
        <v>0</v>
      </c>
      <c r="P2755" s="251" t="str">
        <f t="shared" si="128"/>
        <v>NA</v>
      </c>
      <c r="Q2755" s="298" t="s">
        <v>848</v>
      </c>
      <c r="R2755" s="299" t="s">
        <v>849</v>
      </c>
      <c r="S2755" s="299" t="s">
        <v>832</v>
      </c>
      <c r="T2755" s="299" t="s">
        <v>832</v>
      </c>
      <c r="U2755" s="299" t="s">
        <v>832</v>
      </c>
      <c r="V2755" s="285">
        <v>944</v>
      </c>
      <c r="W2755" s="286" t="s">
        <v>824</v>
      </c>
      <c r="X2755" s="286" t="s">
        <v>824</v>
      </c>
      <c r="Y2755" s="257"/>
    </row>
    <row r="2756" spans="1:25" ht="12.75" customHeight="1" x14ac:dyDescent="0.2">
      <c r="A2756" s="229" t="s">
        <v>705</v>
      </c>
      <c r="B2756" s="247"/>
      <c r="C2756" s="280">
        <v>2743</v>
      </c>
      <c r="D2756" s="249" t="s">
        <v>6251</v>
      </c>
      <c r="E2756" s="249" t="s">
        <v>6252</v>
      </c>
      <c r="F2756" s="249" t="s">
        <v>847</v>
      </c>
      <c r="G2756" s="297" t="s">
        <v>707</v>
      </c>
      <c r="H2756" s="250">
        <v>0</v>
      </c>
      <c r="I2756" s="250"/>
      <c r="J2756" s="250">
        <v>0</v>
      </c>
      <c r="K2756" s="250"/>
      <c r="L2756" s="250">
        <v>0</v>
      </c>
      <c r="M2756" s="251" t="str">
        <f t="shared" si="126"/>
        <v>NA</v>
      </c>
      <c r="N2756" s="251" t="str">
        <f t="shared" si="127"/>
        <v>NA</v>
      </c>
      <c r="O2756" s="250">
        <v>0</v>
      </c>
      <c r="P2756" s="251" t="str">
        <f t="shared" si="128"/>
        <v>NA</v>
      </c>
      <c r="Q2756" s="298" t="s">
        <v>848</v>
      </c>
      <c r="R2756" s="299" t="s">
        <v>849</v>
      </c>
      <c r="S2756" s="299" t="s">
        <v>832</v>
      </c>
      <c r="T2756" s="299" t="s">
        <v>832</v>
      </c>
      <c r="U2756" s="299" t="s">
        <v>832</v>
      </c>
      <c r="V2756" s="299" t="s">
        <v>832</v>
      </c>
      <c r="W2756" s="299" t="s">
        <v>832</v>
      </c>
      <c r="X2756" s="299" t="s">
        <v>832</v>
      </c>
      <c r="Y2756" s="257"/>
    </row>
    <row r="2757" spans="1:25" ht="12.75" customHeight="1" x14ac:dyDescent="0.2">
      <c r="A2757" s="229" t="s">
        <v>705</v>
      </c>
      <c r="B2757" s="247"/>
      <c r="C2757" s="280">
        <v>2744</v>
      </c>
      <c r="D2757" s="249" t="s">
        <v>6253</v>
      </c>
      <c r="E2757" s="249" t="s">
        <v>6254</v>
      </c>
      <c r="F2757" s="249" t="s">
        <v>1064</v>
      </c>
      <c r="G2757" s="281" t="s">
        <v>813</v>
      </c>
      <c r="H2757" s="250">
        <v>16022.470000000001</v>
      </c>
      <c r="I2757" s="250"/>
      <c r="J2757" s="250">
        <v>38217.991800000003</v>
      </c>
      <c r="K2757" s="250"/>
      <c r="L2757" s="250">
        <v>49514.78</v>
      </c>
      <c r="M2757" s="251">
        <f t="shared" si="126"/>
        <v>1.3852746673889855</v>
      </c>
      <c r="N2757" s="251">
        <f t="shared" si="127"/>
        <v>0.29558822083372771</v>
      </c>
      <c r="O2757" s="250">
        <v>51476.98</v>
      </c>
      <c r="P2757" s="251">
        <f t="shared" si="128"/>
        <v>3.9628571509355476E-2</v>
      </c>
      <c r="Q2757" s="251" t="s">
        <v>805</v>
      </c>
      <c r="R2757" s="258"/>
      <c r="S2757" s="258" t="s">
        <v>806</v>
      </c>
      <c r="T2757" s="258" t="s">
        <v>807</v>
      </c>
      <c r="U2757" s="282" t="s">
        <v>823</v>
      </c>
      <c r="V2757" s="285">
        <v>824</v>
      </c>
      <c r="W2757" s="286" t="s">
        <v>816</v>
      </c>
      <c r="X2757" s="286" t="s">
        <v>824</v>
      </c>
      <c r="Y2757" s="257"/>
    </row>
    <row r="2758" spans="1:25" ht="12.75" customHeight="1" x14ac:dyDescent="0.2">
      <c r="A2758" s="229" t="s">
        <v>705</v>
      </c>
      <c r="B2758" s="247"/>
      <c r="C2758" s="280">
        <v>2745</v>
      </c>
      <c r="D2758" s="249" t="s">
        <v>6255</v>
      </c>
      <c r="E2758" s="249" t="s">
        <v>6256</v>
      </c>
      <c r="F2758" s="249" t="s">
        <v>812</v>
      </c>
      <c r="G2758" s="281" t="s">
        <v>813</v>
      </c>
      <c r="H2758" s="250">
        <v>35207.250000000007</v>
      </c>
      <c r="I2758" s="250"/>
      <c r="J2758" s="250">
        <v>33726.551500000001</v>
      </c>
      <c r="K2758" s="250"/>
      <c r="L2758" s="250">
        <v>27323.829999999998</v>
      </c>
      <c r="M2758" s="251">
        <f t="shared" si="126"/>
        <v>4.205663606217485E-2</v>
      </c>
      <c r="N2758" s="251">
        <f t="shared" si="127"/>
        <v>0.18984216337682799</v>
      </c>
      <c r="O2758" s="250">
        <v>28281.34</v>
      </c>
      <c r="P2758" s="251">
        <f t="shared" si="128"/>
        <v>3.5043037524388129E-2</v>
      </c>
      <c r="Q2758" s="251" t="s">
        <v>805</v>
      </c>
      <c r="R2758" s="258"/>
      <c r="S2758" s="258" t="s">
        <v>806</v>
      </c>
      <c r="T2758" s="258" t="s">
        <v>807</v>
      </c>
      <c r="U2758" s="282" t="s">
        <v>823</v>
      </c>
      <c r="V2758" s="285">
        <v>826</v>
      </c>
      <c r="W2758" s="286" t="s">
        <v>824</v>
      </c>
      <c r="X2758" s="286" t="s">
        <v>816</v>
      </c>
      <c r="Y2758" s="257"/>
    </row>
    <row r="2759" spans="1:25" ht="12.75" customHeight="1" x14ac:dyDescent="0.2">
      <c r="A2759" s="229" t="s">
        <v>705</v>
      </c>
      <c r="B2759" s="247"/>
      <c r="C2759" s="280">
        <v>2746</v>
      </c>
      <c r="D2759" s="296" t="s">
        <v>6257</v>
      </c>
      <c r="E2759" s="296" t="s">
        <v>6258</v>
      </c>
      <c r="F2759" s="296" t="s">
        <v>1198</v>
      </c>
      <c r="G2759" s="297" t="s">
        <v>707</v>
      </c>
      <c r="H2759" s="250">
        <v>0</v>
      </c>
      <c r="I2759" s="250"/>
      <c r="J2759" s="250">
        <v>0</v>
      </c>
      <c r="K2759" s="250"/>
      <c r="L2759" s="250">
        <v>0</v>
      </c>
      <c r="M2759" s="251" t="str">
        <f t="shared" si="126"/>
        <v>NA</v>
      </c>
      <c r="N2759" s="251" t="str">
        <f t="shared" si="127"/>
        <v>NA</v>
      </c>
      <c r="O2759" s="250">
        <v>0</v>
      </c>
      <c r="P2759" s="251" t="str">
        <f t="shared" si="128"/>
        <v>NA</v>
      </c>
      <c r="Q2759" s="298" t="s">
        <v>848</v>
      </c>
      <c r="R2759" s="299" t="s">
        <v>849</v>
      </c>
      <c r="S2759" s="299" t="s">
        <v>832</v>
      </c>
      <c r="T2759" s="299" t="s">
        <v>832</v>
      </c>
      <c r="U2759" s="299" t="s">
        <v>832</v>
      </c>
      <c r="V2759" s="283" t="s">
        <v>809</v>
      </c>
      <c r="W2759" s="284" t="s">
        <v>809</v>
      </c>
      <c r="X2759" s="284" t="s">
        <v>809</v>
      </c>
      <c r="Y2759" s="257"/>
    </row>
    <row r="2760" spans="1:25" ht="12.75" customHeight="1" x14ac:dyDescent="0.2">
      <c r="A2760" s="229" t="s">
        <v>705</v>
      </c>
      <c r="B2760" s="247"/>
      <c r="C2760" s="280">
        <v>2747</v>
      </c>
      <c r="D2760" s="249" t="s">
        <v>6259</v>
      </c>
      <c r="E2760" s="249" t="s">
        <v>6260</v>
      </c>
      <c r="F2760" s="249" t="s">
        <v>819</v>
      </c>
      <c r="G2760" s="281" t="s">
        <v>813</v>
      </c>
      <c r="H2760" s="250">
        <v>10854.630000000001</v>
      </c>
      <c r="I2760" s="250"/>
      <c r="J2760" s="250">
        <v>25404.157099999997</v>
      </c>
      <c r="K2760" s="250"/>
      <c r="L2760" s="250">
        <v>44522.020000000004</v>
      </c>
      <c r="M2760" s="251">
        <f t="shared" si="126"/>
        <v>1.340398254016949</v>
      </c>
      <c r="N2760" s="251">
        <f t="shared" si="127"/>
        <v>0.75254860158300663</v>
      </c>
      <c r="O2760" s="250">
        <v>46802.359999999993</v>
      </c>
      <c r="P2760" s="251">
        <f t="shared" si="128"/>
        <v>5.1218251103610953E-2</v>
      </c>
      <c r="Q2760" s="251" t="s">
        <v>805</v>
      </c>
      <c r="R2760" s="258"/>
      <c r="S2760" s="258" t="s">
        <v>806</v>
      </c>
      <c r="T2760" s="258" t="s">
        <v>807</v>
      </c>
      <c r="U2760" s="282" t="s">
        <v>814</v>
      </c>
      <c r="V2760" s="285">
        <v>514</v>
      </c>
      <c r="W2760" s="286" t="s">
        <v>824</v>
      </c>
      <c r="X2760" s="286" t="s">
        <v>824</v>
      </c>
      <c r="Y2760" s="257"/>
    </row>
    <row r="2761" spans="1:25" ht="12.75" customHeight="1" x14ac:dyDescent="0.2">
      <c r="A2761" s="229" t="s">
        <v>705</v>
      </c>
      <c r="B2761" s="247"/>
      <c r="C2761" s="280">
        <v>2748</v>
      </c>
      <c r="D2761" s="249" t="s">
        <v>6261</v>
      </c>
      <c r="E2761" s="249" t="s">
        <v>6262</v>
      </c>
      <c r="F2761" s="249" t="s">
        <v>852</v>
      </c>
      <c r="G2761" s="297" t="s">
        <v>707</v>
      </c>
      <c r="H2761" s="250">
        <v>0</v>
      </c>
      <c r="I2761" s="250"/>
      <c r="J2761" s="250">
        <v>0</v>
      </c>
      <c r="K2761" s="250"/>
      <c r="L2761" s="250">
        <v>0</v>
      </c>
      <c r="M2761" s="251" t="str">
        <f t="shared" si="126"/>
        <v>NA</v>
      </c>
      <c r="N2761" s="251" t="str">
        <f t="shared" si="127"/>
        <v>NA</v>
      </c>
      <c r="O2761" s="250">
        <v>0</v>
      </c>
      <c r="P2761" s="251" t="str">
        <f t="shared" si="128"/>
        <v>NA</v>
      </c>
      <c r="Q2761" s="298" t="s">
        <v>848</v>
      </c>
      <c r="R2761" s="299" t="s">
        <v>849</v>
      </c>
      <c r="S2761" s="299" t="s">
        <v>832</v>
      </c>
      <c r="T2761" s="299" t="s">
        <v>832</v>
      </c>
      <c r="U2761" s="299" t="s">
        <v>832</v>
      </c>
      <c r="V2761" s="299" t="s">
        <v>832</v>
      </c>
      <c r="W2761" s="299" t="s">
        <v>832</v>
      </c>
      <c r="X2761" s="299" t="s">
        <v>832</v>
      </c>
      <c r="Y2761" s="257"/>
    </row>
    <row r="2762" spans="1:25" ht="12.75" customHeight="1" x14ac:dyDescent="0.2">
      <c r="A2762" s="229" t="s">
        <v>705</v>
      </c>
      <c r="B2762" s="247"/>
      <c r="C2762" s="280">
        <v>2749</v>
      </c>
      <c r="D2762" s="249" t="s">
        <v>6263</v>
      </c>
      <c r="E2762" s="249" t="s">
        <v>6264</v>
      </c>
      <c r="F2762" s="249" t="s">
        <v>812</v>
      </c>
      <c r="G2762" s="281" t="s">
        <v>813</v>
      </c>
      <c r="H2762" s="250">
        <v>307541.19999999995</v>
      </c>
      <c r="I2762" s="250"/>
      <c r="J2762" s="250">
        <v>271497.79320000001</v>
      </c>
      <c r="K2762" s="250"/>
      <c r="L2762" s="250">
        <v>238168.08000000002</v>
      </c>
      <c r="M2762" s="251">
        <f t="shared" si="126"/>
        <v>0.11719862834638073</v>
      </c>
      <c r="N2762" s="251">
        <f t="shared" si="127"/>
        <v>0.12276237241990222</v>
      </c>
      <c r="O2762" s="250">
        <v>245988.52999999997</v>
      </c>
      <c r="P2762" s="251">
        <f t="shared" si="128"/>
        <v>3.2835844333127903E-2</v>
      </c>
      <c r="Q2762" s="251" t="s">
        <v>805</v>
      </c>
      <c r="R2762" s="258"/>
      <c r="S2762" s="258" t="s">
        <v>806</v>
      </c>
      <c r="T2762" s="258" t="s">
        <v>807</v>
      </c>
      <c r="U2762" s="282" t="s">
        <v>823</v>
      </c>
      <c r="V2762" s="285">
        <v>824</v>
      </c>
      <c r="W2762" s="286" t="s">
        <v>824</v>
      </c>
      <c r="X2762" s="286" t="s">
        <v>824</v>
      </c>
      <c r="Y2762" s="257"/>
    </row>
    <row r="2763" spans="1:25" ht="12.75" customHeight="1" x14ac:dyDescent="0.2">
      <c r="A2763" s="229" t="s">
        <v>705</v>
      </c>
      <c r="B2763" s="247"/>
      <c r="C2763" s="280">
        <v>2750</v>
      </c>
      <c r="D2763" s="249" t="s">
        <v>6265</v>
      </c>
      <c r="E2763" s="249" t="s">
        <v>6266</v>
      </c>
      <c r="F2763" s="249" t="s">
        <v>890</v>
      </c>
      <c r="G2763" s="281" t="s">
        <v>813</v>
      </c>
      <c r="H2763" s="250">
        <v>53239</v>
      </c>
      <c r="I2763" s="250"/>
      <c r="J2763" s="250">
        <v>46630.343500000003</v>
      </c>
      <c r="K2763" s="250"/>
      <c r="L2763" s="250">
        <v>61104.91</v>
      </c>
      <c r="M2763" s="251">
        <f t="shared" si="126"/>
        <v>0.12413186761584548</v>
      </c>
      <c r="N2763" s="251">
        <f t="shared" si="127"/>
        <v>0.31041089156892016</v>
      </c>
      <c r="O2763" s="250">
        <v>63655.11</v>
      </c>
      <c r="P2763" s="251">
        <f t="shared" si="128"/>
        <v>4.1734780396534367E-2</v>
      </c>
      <c r="Q2763" s="251" t="s">
        <v>805</v>
      </c>
      <c r="R2763" s="258"/>
      <c r="S2763" s="258" t="s">
        <v>806</v>
      </c>
      <c r="T2763" s="258" t="s">
        <v>807</v>
      </c>
      <c r="U2763" s="282" t="s">
        <v>823</v>
      </c>
      <c r="V2763" s="285">
        <v>826</v>
      </c>
      <c r="W2763" s="286" t="s">
        <v>824</v>
      </c>
      <c r="X2763" s="286" t="s">
        <v>824</v>
      </c>
      <c r="Y2763" s="257"/>
    </row>
    <row r="2764" spans="1:25" ht="12.75" customHeight="1" x14ac:dyDescent="0.2">
      <c r="A2764" s="229" t="s">
        <v>705</v>
      </c>
      <c r="B2764" s="247"/>
      <c r="C2764" s="280">
        <v>2751</v>
      </c>
      <c r="D2764" s="249" t="s">
        <v>6267</v>
      </c>
      <c r="E2764" s="249" t="s">
        <v>6268</v>
      </c>
      <c r="F2764" s="249" t="s">
        <v>822</v>
      </c>
      <c r="G2764" s="281" t="s">
        <v>813</v>
      </c>
      <c r="H2764" s="250">
        <v>64000.960000000014</v>
      </c>
      <c r="I2764" s="250"/>
      <c r="J2764" s="250">
        <v>61309.288999999997</v>
      </c>
      <c r="K2764" s="250"/>
      <c r="L2764" s="250">
        <v>64001.61</v>
      </c>
      <c r="M2764" s="251">
        <f t="shared" si="126"/>
        <v>4.2056728524072391E-2</v>
      </c>
      <c r="N2764" s="251">
        <f t="shared" si="127"/>
        <v>4.3913753428130663E-2</v>
      </c>
      <c r="O2764" s="250">
        <v>67129.990000000005</v>
      </c>
      <c r="P2764" s="251">
        <f t="shared" si="128"/>
        <v>4.8879707869848972E-2</v>
      </c>
      <c r="Q2764" s="251" t="s">
        <v>805</v>
      </c>
      <c r="R2764" s="258"/>
      <c r="S2764" s="258" t="s">
        <v>806</v>
      </c>
      <c r="T2764" s="299" t="s">
        <v>809</v>
      </c>
      <c r="U2764" s="282" t="s">
        <v>823</v>
      </c>
      <c r="V2764" s="285">
        <v>824</v>
      </c>
      <c r="W2764" s="286" t="s">
        <v>815</v>
      </c>
      <c r="X2764" s="286" t="s">
        <v>816</v>
      </c>
      <c r="Y2764" s="257"/>
    </row>
    <row r="2765" spans="1:25" ht="12.75" customHeight="1" x14ac:dyDescent="0.2">
      <c r="A2765" s="229" t="s">
        <v>705</v>
      </c>
      <c r="B2765" s="247"/>
      <c r="C2765" s="280">
        <v>2752</v>
      </c>
      <c r="D2765" s="249" t="s">
        <v>6269</v>
      </c>
      <c r="E2765" s="249" t="s">
        <v>6270</v>
      </c>
      <c r="F2765" s="249" t="s">
        <v>997</v>
      </c>
      <c r="G2765" s="281" t="s">
        <v>804</v>
      </c>
      <c r="H2765" s="250">
        <v>28658.25</v>
      </c>
      <c r="I2765" s="250"/>
      <c r="J2765" s="250">
        <v>47269.870300000002</v>
      </c>
      <c r="K2765" s="250"/>
      <c r="L2765" s="250">
        <v>5208.37</v>
      </c>
      <c r="M2765" s="251">
        <f t="shared" si="126"/>
        <v>0.64943324522606938</v>
      </c>
      <c r="N2765" s="251">
        <f t="shared" si="127"/>
        <v>0.88981628324882456</v>
      </c>
      <c r="O2765" s="250">
        <v>5659.58</v>
      </c>
      <c r="P2765" s="251">
        <f t="shared" si="128"/>
        <v>8.6631710112760815E-2</v>
      </c>
      <c r="Q2765" s="251" t="s">
        <v>805</v>
      </c>
      <c r="R2765" s="258"/>
      <c r="S2765" s="258" t="s">
        <v>806</v>
      </c>
      <c r="T2765" s="258" t="s">
        <v>807</v>
      </c>
      <c r="U2765" s="282" t="s">
        <v>1103</v>
      </c>
      <c r="V2765" s="285">
        <v>824</v>
      </c>
      <c r="W2765" s="286" t="s">
        <v>874</v>
      </c>
      <c r="X2765" s="286" t="s">
        <v>816</v>
      </c>
      <c r="Y2765" s="257"/>
    </row>
    <row r="2766" spans="1:25" ht="12.75" customHeight="1" x14ac:dyDescent="0.2">
      <c r="A2766" s="229" t="s">
        <v>705</v>
      </c>
      <c r="B2766" s="247"/>
      <c r="C2766" s="280">
        <v>2753</v>
      </c>
      <c r="D2766" s="249" t="s">
        <v>6271</v>
      </c>
      <c r="E2766" s="249" t="s">
        <v>6270</v>
      </c>
      <c r="F2766" s="249" t="s">
        <v>1106</v>
      </c>
      <c r="G2766" s="281" t="s">
        <v>813</v>
      </c>
      <c r="H2766" s="250">
        <v>133664.95000000001</v>
      </c>
      <c r="I2766" s="250"/>
      <c r="J2766" s="250">
        <v>128043.5252</v>
      </c>
      <c r="K2766" s="250"/>
      <c r="L2766" s="250">
        <v>133671.79</v>
      </c>
      <c r="M2766" s="251">
        <f t="shared" ref="M2766:M2829" si="129">IF(H2766&gt;0,ABS((J2766-H2766)/H2766),"NA")</f>
        <v>4.2056087253988482E-2</v>
      </c>
      <c r="N2766" s="251">
        <f t="shared" ref="N2766:N2829" si="130">IF(J2766&gt;0,ABS((L2766-J2766)/J2766),"NA")</f>
        <v>4.3955871967823676E-2</v>
      </c>
      <c r="O2766" s="250">
        <v>143471.98000000001</v>
      </c>
      <c r="P2766" s="251">
        <f t="shared" ref="P2766:P2829" si="131">IF(L2766&gt;0,ABS((O2766-L2766)/L2766),"NA")</f>
        <v>7.3315319559946052E-2</v>
      </c>
      <c r="Q2766" s="251" t="s">
        <v>805</v>
      </c>
      <c r="R2766" s="258"/>
      <c r="S2766" s="258" t="s">
        <v>806</v>
      </c>
      <c r="T2766" s="258" t="s">
        <v>807</v>
      </c>
      <c r="U2766" s="282" t="s">
        <v>814</v>
      </c>
      <c r="V2766" s="283" t="s">
        <v>809</v>
      </c>
      <c r="W2766" s="284" t="s">
        <v>809</v>
      </c>
      <c r="X2766" s="284" t="s">
        <v>809</v>
      </c>
      <c r="Y2766" s="257"/>
    </row>
    <row r="2767" spans="1:25" ht="12.75" customHeight="1" x14ac:dyDescent="0.2">
      <c r="A2767" s="229" t="s">
        <v>705</v>
      </c>
      <c r="B2767" s="247"/>
      <c r="C2767" s="280">
        <v>2754</v>
      </c>
      <c r="D2767" s="249" t="s">
        <v>6272</v>
      </c>
      <c r="E2767" s="249" t="s">
        <v>6273</v>
      </c>
      <c r="F2767" s="249" t="s">
        <v>1860</v>
      </c>
      <c r="G2767" s="281" t="s">
        <v>813</v>
      </c>
      <c r="H2767" s="250">
        <v>127402.81</v>
      </c>
      <c r="I2767" s="250"/>
      <c r="J2767" s="250">
        <v>122044.75940000001</v>
      </c>
      <c r="K2767" s="250"/>
      <c r="L2767" s="250">
        <v>158308.71</v>
      </c>
      <c r="M2767" s="251">
        <f t="shared" si="129"/>
        <v>4.2055984479463113E-2</v>
      </c>
      <c r="N2767" s="251">
        <f t="shared" si="130"/>
        <v>0.29713648319093644</v>
      </c>
      <c r="O2767" s="250">
        <v>162844.10999999999</v>
      </c>
      <c r="P2767" s="251">
        <f t="shared" si="131"/>
        <v>2.8649086964324291E-2</v>
      </c>
      <c r="Q2767" s="251" t="s">
        <v>805</v>
      </c>
      <c r="R2767" s="258"/>
      <c r="S2767" s="258" t="s">
        <v>904</v>
      </c>
      <c r="T2767" s="258" t="s">
        <v>807</v>
      </c>
      <c r="U2767" s="282" t="s">
        <v>814</v>
      </c>
      <c r="V2767" s="285">
        <v>205</v>
      </c>
      <c r="W2767" s="286" t="s">
        <v>824</v>
      </c>
      <c r="X2767" s="286" t="s">
        <v>824</v>
      </c>
      <c r="Y2767" s="257"/>
    </row>
    <row r="2768" spans="1:25" ht="12.75" customHeight="1" x14ac:dyDescent="0.2">
      <c r="A2768" s="229" t="s">
        <v>705</v>
      </c>
      <c r="B2768" s="247"/>
      <c r="C2768" s="280">
        <v>2755</v>
      </c>
      <c r="D2768" s="249" t="s">
        <v>6274</v>
      </c>
      <c r="E2768" s="249" t="s">
        <v>6275</v>
      </c>
      <c r="F2768" s="249" t="s">
        <v>852</v>
      </c>
      <c r="G2768" s="297" t="s">
        <v>707</v>
      </c>
      <c r="H2768" s="250">
        <v>0</v>
      </c>
      <c r="I2768" s="250"/>
      <c r="J2768" s="250">
        <v>0</v>
      </c>
      <c r="K2768" s="250"/>
      <c r="L2768" s="250">
        <v>0</v>
      </c>
      <c r="M2768" s="251" t="str">
        <f t="shared" si="129"/>
        <v>NA</v>
      </c>
      <c r="N2768" s="251" t="str">
        <f t="shared" si="130"/>
        <v>NA</v>
      </c>
      <c r="O2768" s="250">
        <v>0</v>
      </c>
      <c r="P2768" s="251" t="str">
        <f t="shared" si="131"/>
        <v>NA</v>
      </c>
      <c r="Q2768" s="298" t="s">
        <v>848</v>
      </c>
      <c r="R2768" s="299" t="s">
        <v>849</v>
      </c>
      <c r="S2768" s="299" t="s">
        <v>832</v>
      </c>
      <c r="T2768" s="299" t="s">
        <v>832</v>
      </c>
      <c r="U2768" s="299" t="s">
        <v>832</v>
      </c>
      <c r="V2768" s="299" t="s">
        <v>832</v>
      </c>
      <c r="W2768" s="299" t="s">
        <v>832</v>
      </c>
      <c r="X2768" s="299" t="s">
        <v>832</v>
      </c>
      <c r="Y2768" s="257"/>
    </row>
    <row r="2769" spans="1:25" ht="12.75" customHeight="1" x14ac:dyDescent="0.2">
      <c r="A2769" s="229" t="s">
        <v>705</v>
      </c>
      <c r="B2769" s="247"/>
      <c r="C2769" s="280">
        <v>2756</v>
      </c>
      <c r="D2769" s="249" t="s">
        <v>6276</v>
      </c>
      <c r="E2769" s="249" t="s">
        <v>6277</v>
      </c>
      <c r="F2769" s="249" t="s">
        <v>877</v>
      </c>
      <c r="G2769" s="281" t="s">
        <v>813</v>
      </c>
      <c r="H2769" s="250">
        <v>70636.87</v>
      </c>
      <c r="I2769" s="250"/>
      <c r="J2769" s="250">
        <v>67666.157000000007</v>
      </c>
      <c r="K2769" s="250"/>
      <c r="L2769" s="250">
        <v>11829.25</v>
      </c>
      <c r="M2769" s="251">
        <f t="shared" si="129"/>
        <v>4.205612451401073E-2</v>
      </c>
      <c r="N2769" s="251">
        <f t="shared" si="130"/>
        <v>0.82518218080568695</v>
      </c>
      <c r="O2769" s="250">
        <v>12343.52</v>
      </c>
      <c r="P2769" s="251">
        <f t="shared" si="131"/>
        <v>4.3474438362533591E-2</v>
      </c>
      <c r="Q2769" s="251" t="s">
        <v>805</v>
      </c>
      <c r="R2769" s="258"/>
      <c r="S2769" s="258" t="s">
        <v>806</v>
      </c>
      <c r="T2769" s="258" t="s">
        <v>807</v>
      </c>
      <c r="U2769" s="282" t="s">
        <v>823</v>
      </c>
      <c r="V2769" s="285">
        <v>826</v>
      </c>
      <c r="W2769" s="286" t="s">
        <v>824</v>
      </c>
      <c r="X2769" s="286" t="s">
        <v>816</v>
      </c>
      <c r="Y2769" s="257"/>
    </row>
    <row r="2770" spans="1:25" ht="12.75" customHeight="1" x14ac:dyDescent="0.2">
      <c r="A2770" s="229" t="s">
        <v>705</v>
      </c>
      <c r="B2770" s="247"/>
      <c r="C2770" s="280">
        <v>2757</v>
      </c>
      <c r="D2770" s="249" t="s">
        <v>6278</v>
      </c>
      <c r="E2770" s="249" t="s">
        <v>6279</v>
      </c>
      <c r="F2770" s="249" t="s">
        <v>937</v>
      </c>
      <c r="G2770" s="281" t="s">
        <v>813</v>
      </c>
      <c r="H2770" s="250">
        <v>54589.530000000006</v>
      </c>
      <c r="I2770" s="250"/>
      <c r="J2770" s="250">
        <v>52293.7042</v>
      </c>
      <c r="K2770" s="250"/>
      <c r="L2770" s="250">
        <v>59555.92</v>
      </c>
      <c r="M2770" s="251">
        <f t="shared" si="129"/>
        <v>4.2056156189657717E-2</v>
      </c>
      <c r="N2770" s="251">
        <f t="shared" si="130"/>
        <v>0.13887361607097626</v>
      </c>
      <c r="O2770" s="250">
        <v>62392.719999999994</v>
      </c>
      <c r="P2770" s="251">
        <f t="shared" si="131"/>
        <v>4.7632544338161442E-2</v>
      </c>
      <c r="Q2770" s="251" t="s">
        <v>805</v>
      </c>
      <c r="R2770" s="258"/>
      <c r="S2770" s="258" t="s">
        <v>806</v>
      </c>
      <c r="T2770" s="258" t="s">
        <v>807</v>
      </c>
      <c r="U2770" s="282" t="s">
        <v>814</v>
      </c>
      <c r="V2770" s="285">
        <v>137</v>
      </c>
      <c r="W2770" s="286" t="s">
        <v>815</v>
      </c>
      <c r="X2770" s="286" t="s">
        <v>816</v>
      </c>
      <c r="Y2770" s="257"/>
    </row>
    <row r="2771" spans="1:25" ht="12.75" customHeight="1" x14ac:dyDescent="0.2">
      <c r="A2771" s="229" t="s">
        <v>705</v>
      </c>
      <c r="B2771" s="247"/>
      <c r="C2771" s="280">
        <v>2758</v>
      </c>
      <c r="D2771" s="249" t="s">
        <v>6280</v>
      </c>
      <c r="E2771" s="249" t="s">
        <v>6281</v>
      </c>
      <c r="F2771" s="249" t="s">
        <v>877</v>
      </c>
      <c r="G2771" s="281" t="s">
        <v>813</v>
      </c>
      <c r="H2771" s="250">
        <v>13394.56</v>
      </c>
      <c r="I2771" s="250"/>
      <c r="J2771" s="250">
        <v>30300.674800000001</v>
      </c>
      <c r="K2771" s="250"/>
      <c r="L2771" s="250">
        <v>21561.11</v>
      </c>
      <c r="M2771" s="251">
        <f t="shared" si="129"/>
        <v>1.262162758612452</v>
      </c>
      <c r="N2771" s="251">
        <f t="shared" si="130"/>
        <v>0.28842805837446234</v>
      </c>
      <c r="O2771" s="250">
        <v>22596.3</v>
      </c>
      <c r="P2771" s="251">
        <f t="shared" si="131"/>
        <v>4.8011906622618158E-2</v>
      </c>
      <c r="Q2771" s="251" t="s">
        <v>805</v>
      </c>
      <c r="R2771" s="258"/>
      <c r="S2771" s="258" t="s">
        <v>806</v>
      </c>
      <c r="T2771" s="258" t="s">
        <v>807</v>
      </c>
      <c r="U2771" s="282" t="s">
        <v>814</v>
      </c>
      <c r="V2771" s="285">
        <v>81</v>
      </c>
      <c r="W2771" s="286" t="s">
        <v>824</v>
      </c>
      <c r="X2771" s="286" t="s">
        <v>824</v>
      </c>
      <c r="Y2771" s="257"/>
    </row>
    <row r="2772" spans="1:25" ht="12.75" customHeight="1" x14ac:dyDescent="0.2">
      <c r="A2772" s="229" t="s">
        <v>705</v>
      </c>
      <c r="B2772" s="247"/>
      <c r="C2772" s="280">
        <v>2759</v>
      </c>
      <c r="D2772" s="249" t="s">
        <v>6282</v>
      </c>
      <c r="E2772" s="249" t="s">
        <v>6283</v>
      </c>
      <c r="F2772" s="249" t="s">
        <v>877</v>
      </c>
      <c r="G2772" s="281"/>
      <c r="H2772" s="250">
        <v>2446139.17</v>
      </c>
      <c r="I2772" s="250"/>
      <c r="J2772" s="250">
        <v>1100510.6794000003</v>
      </c>
      <c r="K2772" s="250"/>
      <c r="L2772" s="250">
        <v>1097563.7499999993</v>
      </c>
      <c r="M2772" s="251">
        <f t="shared" si="129"/>
        <v>0.55010299786009298</v>
      </c>
      <c r="N2772" s="251">
        <f t="shared" si="130"/>
        <v>2.6777835555467974E-3</v>
      </c>
      <c r="O2772" s="250">
        <v>1149926.3499999989</v>
      </c>
      <c r="P2772" s="251">
        <f t="shared" si="131"/>
        <v>4.770802607137823E-2</v>
      </c>
      <c r="Q2772" s="251" t="s">
        <v>805</v>
      </c>
      <c r="R2772" s="258"/>
      <c r="S2772" s="258" t="s">
        <v>925</v>
      </c>
      <c r="T2772" s="258" t="s">
        <v>908</v>
      </c>
      <c r="U2772" s="282" t="s">
        <v>956</v>
      </c>
      <c r="V2772" s="285">
        <v>6681</v>
      </c>
      <c r="W2772" s="286" t="s">
        <v>815</v>
      </c>
      <c r="X2772" s="286" t="s">
        <v>816</v>
      </c>
      <c r="Y2772" s="257"/>
    </row>
    <row r="2773" spans="1:25" ht="12.75" customHeight="1" x14ac:dyDescent="0.2">
      <c r="A2773" s="229" t="s">
        <v>705</v>
      </c>
      <c r="B2773" s="247"/>
      <c r="C2773" s="280">
        <v>2760</v>
      </c>
      <c r="D2773" s="249" t="s">
        <v>6284</v>
      </c>
      <c r="E2773" s="249" t="s">
        <v>6285</v>
      </c>
      <c r="F2773" s="249" t="s">
        <v>1109</v>
      </c>
      <c r="G2773" s="281"/>
      <c r="H2773" s="250">
        <v>0</v>
      </c>
      <c r="I2773" s="250"/>
      <c r="J2773" s="250">
        <v>22660.596300000001</v>
      </c>
      <c r="K2773" s="250"/>
      <c r="L2773" s="250">
        <v>23340.870000000003</v>
      </c>
      <c r="M2773" s="251" t="str">
        <f t="shared" si="129"/>
        <v>NA</v>
      </c>
      <c r="N2773" s="251">
        <f t="shared" si="130"/>
        <v>3.002011469574618E-2</v>
      </c>
      <c r="O2773" s="250">
        <v>26153.269999999997</v>
      </c>
      <c r="P2773" s="251">
        <f t="shared" si="131"/>
        <v>0.12049250949086276</v>
      </c>
      <c r="Q2773" s="251" t="s">
        <v>805</v>
      </c>
      <c r="R2773" s="258"/>
      <c r="S2773" s="258" t="s">
        <v>840</v>
      </c>
      <c r="T2773" s="299" t="s">
        <v>809</v>
      </c>
      <c r="U2773" s="282" t="s">
        <v>841</v>
      </c>
      <c r="V2773" s="283" t="s">
        <v>809</v>
      </c>
      <c r="W2773" s="284" t="s">
        <v>809</v>
      </c>
      <c r="X2773" s="284" t="s">
        <v>809</v>
      </c>
      <c r="Y2773" s="257"/>
    </row>
    <row r="2774" spans="1:25" ht="12.75" customHeight="1" x14ac:dyDescent="0.2">
      <c r="A2774" s="229" t="s">
        <v>705</v>
      </c>
      <c r="B2774" s="247"/>
      <c r="C2774" s="280">
        <v>2761</v>
      </c>
      <c r="D2774" s="249" t="s">
        <v>6286</v>
      </c>
      <c r="E2774" s="249" t="s">
        <v>6287</v>
      </c>
      <c r="F2774" s="249" t="s">
        <v>1860</v>
      </c>
      <c r="G2774" s="281" t="s">
        <v>813</v>
      </c>
      <c r="H2774" s="250">
        <v>803530.85</v>
      </c>
      <c r="I2774" s="250"/>
      <c r="J2774" s="250">
        <v>605850.64099999995</v>
      </c>
      <c r="K2774" s="250"/>
      <c r="L2774" s="250">
        <v>783428.01</v>
      </c>
      <c r="M2774" s="251">
        <f t="shared" si="129"/>
        <v>0.24601446105025096</v>
      </c>
      <c r="N2774" s="251">
        <f t="shared" si="130"/>
        <v>0.29310420255872943</v>
      </c>
      <c r="O2774" s="250">
        <v>819910.1599999998</v>
      </c>
      <c r="P2774" s="251">
        <f t="shared" si="131"/>
        <v>4.6567329141065289E-2</v>
      </c>
      <c r="Q2774" s="251" t="s">
        <v>805</v>
      </c>
      <c r="R2774" s="258"/>
      <c r="S2774" s="258" t="s">
        <v>908</v>
      </c>
      <c r="T2774" s="258" t="s">
        <v>908</v>
      </c>
      <c r="U2774" s="282" t="s">
        <v>814</v>
      </c>
      <c r="V2774" s="285">
        <v>723</v>
      </c>
      <c r="W2774" s="286" t="s">
        <v>824</v>
      </c>
      <c r="X2774" s="286" t="s">
        <v>824</v>
      </c>
      <c r="Y2774" s="257"/>
    </row>
    <row r="2775" spans="1:25" ht="12.75" customHeight="1" x14ac:dyDescent="0.2">
      <c r="A2775" s="229" t="s">
        <v>705</v>
      </c>
      <c r="B2775" s="247"/>
      <c r="C2775" s="280">
        <v>2762</v>
      </c>
      <c r="D2775" s="249" t="s">
        <v>6288</v>
      </c>
      <c r="E2775" s="249" t="s">
        <v>6289</v>
      </c>
      <c r="F2775" s="249" t="s">
        <v>1860</v>
      </c>
      <c r="G2775" s="281"/>
      <c r="H2775" s="250">
        <v>0</v>
      </c>
      <c r="I2775" s="250"/>
      <c r="J2775" s="250">
        <v>23063.492300000002</v>
      </c>
      <c r="K2775" s="250"/>
      <c r="L2775" s="250">
        <v>14721.9</v>
      </c>
      <c r="M2775" s="251" t="str">
        <f t="shared" si="129"/>
        <v>NA</v>
      </c>
      <c r="N2775" s="251">
        <f t="shared" si="130"/>
        <v>0.36167949725462878</v>
      </c>
      <c r="O2775" s="250">
        <v>17125.57</v>
      </c>
      <c r="P2775" s="251">
        <f t="shared" si="131"/>
        <v>0.16327172443774243</v>
      </c>
      <c r="Q2775" s="251" t="s">
        <v>805</v>
      </c>
      <c r="R2775" s="258"/>
      <c r="S2775" s="258" t="s">
        <v>840</v>
      </c>
      <c r="T2775" s="258" t="s">
        <v>841</v>
      </c>
      <c r="U2775" s="282" t="s">
        <v>841</v>
      </c>
      <c r="V2775" s="283" t="s">
        <v>809</v>
      </c>
      <c r="W2775" s="284" t="s">
        <v>809</v>
      </c>
      <c r="X2775" s="284" t="s">
        <v>809</v>
      </c>
      <c r="Y2775" s="257"/>
    </row>
    <row r="2776" spans="1:25" ht="12.75" customHeight="1" x14ac:dyDescent="0.2">
      <c r="A2776" s="229" t="s">
        <v>705</v>
      </c>
      <c r="B2776" s="247"/>
      <c r="C2776" s="318">
        <v>2763</v>
      </c>
      <c r="D2776" s="319" t="s">
        <v>988</v>
      </c>
      <c r="E2776" s="319" t="s">
        <v>988</v>
      </c>
      <c r="F2776" s="319"/>
      <c r="G2776" s="320" t="s">
        <v>707</v>
      </c>
      <c r="H2776" s="321">
        <v>0</v>
      </c>
      <c r="I2776" s="321"/>
      <c r="J2776" s="321">
        <v>0</v>
      </c>
      <c r="K2776" s="321"/>
      <c r="L2776" s="321">
        <v>0</v>
      </c>
      <c r="M2776" s="322" t="str">
        <f t="shared" si="129"/>
        <v>NA</v>
      </c>
      <c r="N2776" s="322" t="str">
        <f t="shared" si="130"/>
        <v>NA</v>
      </c>
      <c r="O2776" s="321">
        <v>0</v>
      </c>
      <c r="P2776" s="322" t="str">
        <f t="shared" si="131"/>
        <v>NA</v>
      </c>
      <c r="Q2776" s="322" t="s">
        <v>707</v>
      </c>
      <c r="R2776" s="323" t="s">
        <v>989</v>
      </c>
      <c r="S2776" s="323" t="s">
        <v>809</v>
      </c>
      <c r="T2776" s="323" t="s">
        <v>809</v>
      </c>
      <c r="U2776" s="323" t="s">
        <v>989</v>
      </c>
      <c r="V2776" s="323" t="s">
        <v>989</v>
      </c>
      <c r="W2776" s="323" t="s">
        <v>989</v>
      </c>
      <c r="X2776" s="323" t="s">
        <v>989</v>
      </c>
      <c r="Y2776" s="257"/>
    </row>
    <row r="2777" spans="1:25" ht="12.75" customHeight="1" x14ac:dyDescent="0.2">
      <c r="A2777" s="229" t="s">
        <v>705</v>
      </c>
      <c r="B2777" s="247"/>
      <c r="C2777" s="280">
        <v>2764</v>
      </c>
      <c r="D2777" s="249" t="s">
        <v>6290</v>
      </c>
      <c r="E2777" s="249" t="s">
        <v>6291</v>
      </c>
      <c r="F2777" s="249" t="s">
        <v>1109</v>
      </c>
      <c r="G2777" s="281" t="s">
        <v>813</v>
      </c>
      <c r="H2777" s="250">
        <v>188231.62</v>
      </c>
      <c r="I2777" s="250"/>
      <c r="J2777" s="250">
        <v>180315.32400000002</v>
      </c>
      <c r="K2777" s="250"/>
      <c r="L2777" s="250">
        <v>51649.850000000006</v>
      </c>
      <c r="M2777" s="251">
        <f t="shared" si="129"/>
        <v>4.2056143383348524E-2</v>
      </c>
      <c r="N2777" s="251">
        <f t="shared" si="130"/>
        <v>0.71355817767324092</v>
      </c>
      <c r="O2777" s="250">
        <v>54138.05</v>
      </c>
      <c r="P2777" s="251">
        <f t="shared" si="131"/>
        <v>4.8174389664248723E-2</v>
      </c>
      <c r="Q2777" s="251" t="s">
        <v>805</v>
      </c>
      <c r="R2777" s="258"/>
      <c r="S2777" s="258" t="s">
        <v>904</v>
      </c>
      <c r="T2777" s="258" t="s">
        <v>807</v>
      </c>
      <c r="U2777" s="282" t="s">
        <v>814</v>
      </c>
      <c r="V2777" s="285">
        <v>106</v>
      </c>
      <c r="W2777" s="286" t="s">
        <v>824</v>
      </c>
      <c r="X2777" s="286" t="s">
        <v>824</v>
      </c>
      <c r="Y2777" s="257"/>
    </row>
    <row r="2778" spans="1:25" ht="12.75" customHeight="1" x14ac:dyDescent="0.2">
      <c r="A2778" s="229" t="s">
        <v>705</v>
      </c>
      <c r="B2778" s="247"/>
      <c r="C2778" s="280">
        <v>2765</v>
      </c>
      <c r="D2778" s="249" t="s">
        <v>6292</v>
      </c>
      <c r="E2778" s="249" t="s">
        <v>6293</v>
      </c>
      <c r="F2778" s="249" t="s">
        <v>877</v>
      </c>
      <c r="G2778" s="281" t="s">
        <v>813</v>
      </c>
      <c r="H2778" s="250">
        <v>22177.23</v>
      </c>
      <c r="I2778" s="250"/>
      <c r="J2778" s="250">
        <v>16782.200600000004</v>
      </c>
      <c r="K2778" s="250"/>
      <c r="L2778" s="250">
        <v>14050.55</v>
      </c>
      <c r="M2778" s="251">
        <f t="shared" si="129"/>
        <v>0.24326885729191589</v>
      </c>
      <c r="N2778" s="251">
        <f t="shared" si="130"/>
        <v>0.16277070362274204</v>
      </c>
      <c r="O2778" s="250">
        <v>14475.380000000001</v>
      </c>
      <c r="P2778" s="251">
        <f t="shared" si="131"/>
        <v>3.0235827067267955E-2</v>
      </c>
      <c r="Q2778" s="251" t="s">
        <v>805</v>
      </c>
      <c r="R2778" s="258"/>
      <c r="S2778" s="258" t="s">
        <v>904</v>
      </c>
      <c r="T2778" s="258" t="s">
        <v>807</v>
      </c>
      <c r="U2778" s="282" t="s">
        <v>814</v>
      </c>
      <c r="V2778" s="285">
        <v>205</v>
      </c>
      <c r="W2778" s="286" t="s">
        <v>824</v>
      </c>
      <c r="X2778" s="286" t="s">
        <v>824</v>
      </c>
      <c r="Y2778" s="257"/>
    </row>
    <row r="2779" spans="1:25" ht="12.75" customHeight="1" x14ac:dyDescent="0.2">
      <c r="A2779" s="229" t="s">
        <v>705</v>
      </c>
      <c r="B2779" s="247"/>
      <c r="C2779" s="280">
        <v>2766</v>
      </c>
      <c r="D2779" s="249" t="s">
        <v>6294</v>
      </c>
      <c r="E2779" s="249" t="s">
        <v>6295</v>
      </c>
      <c r="F2779" s="249" t="s">
        <v>890</v>
      </c>
      <c r="G2779" s="281" t="s">
        <v>813</v>
      </c>
      <c r="H2779" s="250">
        <v>17448.370000000003</v>
      </c>
      <c r="I2779" s="250"/>
      <c r="J2779" s="250">
        <v>16739.451399999998</v>
      </c>
      <c r="K2779" s="250"/>
      <c r="L2779" s="250">
        <v>30207.949999999993</v>
      </c>
      <c r="M2779" s="251">
        <f t="shared" si="129"/>
        <v>4.0629502927780899E-2</v>
      </c>
      <c r="N2779" s="251">
        <f t="shared" si="130"/>
        <v>0.80459617690935781</v>
      </c>
      <c r="O2779" s="250">
        <v>31485.150000000005</v>
      </c>
      <c r="P2779" s="251">
        <f t="shared" si="131"/>
        <v>4.2280260659859806E-2</v>
      </c>
      <c r="Q2779" s="251" t="s">
        <v>805</v>
      </c>
      <c r="R2779" s="258"/>
      <c r="S2779" s="258" t="s">
        <v>806</v>
      </c>
      <c r="T2779" s="258" t="s">
        <v>807</v>
      </c>
      <c r="U2779" s="282" t="s">
        <v>823</v>
      </c>
      <c r="V2779" s="285">
        <v>824</v>
      </c>
      <c r="W2779" s="286" t="s">
        <v>816</v>
      </c>
      <c r="X2779" s="286" t="s">
        <v>824</v>
      </c>
      <c r="Y2779" s="257"/>
    </row>
    <row r="2780" spans="1:25" ht="12.75" customHeight="1" x14ac:dyDescent="0.2">
      <c r="A2780" s="229" t="s">
        <v>705</v>
      </c>
      <c r="B2780" s="247"/>
      <c r="C2780" s="280">
        <v>2767</v>
      </c>
      <c r="D2780" s="249" t="s">
        <v>6296</v>
      </c>
      <c r="E2780" s="249" t="s">
        <v>6297</v>
      </c>
      <c r="F2780" s="249" t="s">
        <v>812</v>
      </c>
      <c r="G2780" s="281" t="s">
        <v>813</v>
      </c>
      <c r="H2780" s="250">
        <v>125676.25</v>
      </c>
      <c r="I2780" s="250"/>
      <c r="J2780" s="250">
        <v>120390.7858</v>
      </c>
      <c r="K2780" s="250"/>
      <c r="L2780" s="250">
        <v>133582.79</v>
      </c>
      <c r="M2780" s="251">
        <f t="shared" si="129"/>
        <v>4.2056189614187264E-2</v>
      </c>
      <c r="N2780" s="251">
        <f t="shared" si="130"/>
        <v>0.10957652707670931</v>
      </c>
      <c r="O2780" s="250">
        <v>137050.62</v>
      </c>
      <c r="P2780" s="251">
        <f t="shared" si="131"/>
        <v>2.5960155496078403E-2</v>
      </c>
      <c r="Q2780" s="251" t="s">
        <v>805</v>
      </c>
      <c r="R2780" s="258"/>
      <c r="S2780" s="258" t="s">
        <v>806</v>
      </c>
      <c r="T2780" s="258" t="s">
        <v>807</v>
      </c>
      <c r="U2780" s="282" t="s">
        <v>823</v>
      </c>
      <c r="V2780" s="285">
        <v>824</v>
      </c>
      <c r="W2780" s="286" t="s">
        <v>815</v>
      </c>
      <c r="X2780" s="286" t="s">
        <v>816</v>
      </c>
      <c r="Y2780" s="257"/>
    </row>
    <row r="2781" spans="1:25" ht="12.75" customHeight="1" x14ac:dyDescent="0.2">
      <c r="A2781" s="229" t="s">
        <v>705</v>
      </c>
      <c r="B2781" s="247"/>
      <c r="C2781" s="280">
        <v>2768</v>
      </c>
      <c r="D2781" s="249" t="s">
        <v>6298</v>
      </c>
      <c r="E2781" s="249" t="s">
        <v>6299</v>
      </c>
      <c r="F2781" s="249" t="s">
        <v>858</v>
      </c>
      <c r="G2781" s="281" t="s">
        <v>813</v>
      </c>
      <c r="H2781" s="250">
        <v>80566.05</v>
      </c>
      <c r="I2781" s="250"/>
      <c r="J2781" s="250">
        <v>84783.442999999985</v>
      </c>
      <c r="K2781" s="250"/>
      <c r="L2781" s="250">
        <v>87746.98000000001</v>
      </c>
      <c r="M2781" s="251">
        <f t="shared" si="129"/>
        <v>5.2347024584176359E-2</v>
      </c>
      <c r="N2781" s="251">
        <f t="shared" si="130"/>
        <v>3.4954195007155187E-2</v>
      </c>
      <c r="O2781" s="250">
        <v>93591.71</v>
      </c>
      <c r="P2781" s="251">
        <f t="shared" si="131"/>
        <v>6.6608902095547845E-2</v>
      </c>
      <c r="Q2781" s="251" t="s">
        <v>805</v>
      </c>
      <c r="R2781" s="258"/>
      <c r="S2781" s="258" t="s">
        <v>806</v>
      </c>
      <c r="T2781" s="258" t="s">
        <v>807</v>
      </c>
      <c r="U2781" s="282" t="s">
        <v>814</v>
      </c>
      <c r="V2781" s="285">
        <v>308</v>
      </c>
      <c r="W2781" s="286" t="s">
        <v>824</v>
      </c>
      <c r="X2781" s="286" t="s">
        <v>824</v>
      </c>
      <c r="Y2781" s="257"/>
    </row>
    <row r="2782" spans="1:25" ht="12.75" customHeight="1" x14ac:dyDescent="0.2">
      <c r="A2782" s="229" t="s">
        <v>705</v>
      </c>
      <c r="B2782" s="247"/>
      <c r="C2782" s="318">
        <v>2769</v>
      </c>
      <c r="D2782" s="319" t="s">
        <v>988</v>
      </c>
      <c r="E2782" s="319" t="s">
        <v>988</v>
      </c>
      <c r="F2782" s="319"/>
      <c r="G2782" s="320" t="s">
        <v>707</v>
      </c>
      <c r="H2782" s="321">
        <v>0</v>
      </c>
      <c r="I2782" s="321"/>
      <c r="J2782" s="321">
        <v>0</v>
      </c>
      <c r="K2782" s="321"/>
      <c r="L2782" s="321">
        <v>0</v>
      </c>
      <c r="M2782" s="322" t="str">
        <f t="shared" si="129"/>
        <v>NA</v>
      </c>
      <c r="N2782" s="322" t="str">
        <f t="shared" si="130"/>
        <v>NA</v>
      </c>
      <c r="O2782" s="321">
        <v>0</v>
      </c>
      <c r="P2782" s="322" t="str">
        <f t="shared" si="131"/>
        <v>NA</v>
      </c>
      <c r="Q2782" s="322" t="s">
        <v>707</v>
      </c>
      <c r="R2782" s="323" t="s">
        <v>989</v>
      </c>
      <c r="S2782" s="323" t="s">
        <v>809</v>
      </c>
      <c r="T2782" s="323" t="s">
        <v>809</v>
      </c>
      <c r="U2782" s="323" t="s">
        <v>989</v>
      </c>
      <c r="V2782" s="323" t="s">
        <v>989</v>
      </c>
      <c r="W2782" s="323" t="s">
        <v>989</v>
      </c>
      <c r="X2782" s="323" t="s">
        <v>989</v>
      </c>
      <c r="Y2782" s="257"/>
    </row>
    <row r="2783" spans="1:25" ht="12.75" customHeight="1" x14ac:dyDescent="0.2">
      <c r="A2783" s="229" t="s">
        <v>705</v>
      </c>
      <c r="B2783" s="247"/>
      <c r="C2783" s="318">
        <v>2770</v>
      </c>
      <c r="D2783" s="319" t="s">
        <v>988</v>
      </c>
      <c r="E2783" s="319" t="s">
        <v>988</v>
      </c>
      <c r="F2783" s="319"/>
      <c r="G2783" s="320" t="s">
        <v>707</v>
      </c>
      <c r="H2783" s="321">
        <v>0</v>
      </c>
      <c r="I2783" s="321"/>
      <c r="J2783" s="321">
        <v>0</v>
      </c>
      <c r="K2783" s="321"/>
      <c r="L2783" s="321">
        <v>0</v>
      </c>
      <c r="M2783" s="322" t="str">
        <f t="shared" si="129"/>
        <v>NA</v>
      </c>
      <c r="N2783" s="322" t="str">
        <f t="shared" si="130"/>
        <v>NA</v>
      </c>
      <c r="O2783" s="321">
        <v>0</v>
      </c>
      <c r="P2783" s="322" t="str">
        <f t="shared" si="131"/>
        <v>NA</v>
      </c>
      <c r="Q2783" s="322" t="s">
        <v>707</v>
      </c>
      <c r="R2783" s="323" t="s">
        <v>989</v>
      </c>
      <c r="S2783" s="323" t="s">
        <v>809</v>
      </c>
      <c r="T2783" s="323" t="s">
        <v>809</v>
      </c>
      <c r="U2783" s="323" t="s">
        <v>989</v>
      </c>
      <c r="V2783" s="323" t="s">
        <v>989</v>
      </c>
      <c r="W2783" s="323" t="s">
        <v>989</v>
      </c>
      <c r="X2783" s="323" t="s">
        <v>989</v>
      </c>
      <c r="Y2783" s="257"/>
    </row>
    <row r="2784" spans="1:25" ht="12.75" customHeight="1" x14ac:dyDescent="0.2">
      <c r="A2784" s="229" t="s">
        <v>705</v>
      </c>
      <c r="B2784" s="247"/>
      <c r="C2784" s="318">
        <v>2771</v>
      </c>
      <c r="D2784" s="319" t="s">
        <v>988</v>
      </c>
      <c r="E2784" s="319" t="s">
        <v>988</v>
      </c>
      <c r="F2784" s="319"/>
      <c r="G2784" s="320" t="s">
        <v>707</v>
      </c>
      <c r="H2784" s="321">
        <v>0</v>
      </c>
      <c r="I2784" s="321"/>
      <c r="J2784" s="321">
        <v>0</v>
      </c>
      <c r="K2784" s="321"/>
      <c r="L2784" s="321">
        <v>0</v>
      </c>
      <c r="M2784" s="322" t="str">
        <f t="shared" si="129"/>
        <v>NA</v>
      </c>
      <c r="N2784" s="322" t="str">
        <f t="shared" si="130"/>
        <v>NA</v>
      </c>
      <c r="O2784" s="321">
        <v>0</v>
      </c>
      <c r="P2784" s="322" t="str">
        <f t="shared" si="131"/>
        <v>NA</v>
      </c>
      <c r="Q2784" s="322" t="s">
        <v>707</v>
      </c>
      <c r="R2784" s="323" t="s">
        <v>989</v>
      </c>
      <c r="S2784" s="323" t="s">
        <v>809</v>
      </c>
      <c r="T2784" s="323" t="s">
        <v>809</v>
      </c>
      <c r="U2784" s="323" t="s">
        <v>989</v>
      </c>
      <c r="V2784" s="323" t="s">
        <v>989</v>
      </c>
      <c r="W2784" s="323" t="s">
        <v>989</v>
      </c>
      <c r="X2784" s="323" t="s">
        <v>989</v>
      </c>
      <c r="Y2784" s="257"/>
    </row>
    <row r="2785" spans="1:25" ht="12.75" customHeight="1" x14ac:dyDescent="0.2">
      <c r="A2785" s="229" t="s">
        <v>705</v>
      </c>
      <c r="B2785" s="247"/>
      <c r="C2785" s="280">
        <v>2772</v>
      </c>
      <c r="D2785" s="249" t="s">
        <v>6300</v>
      </c>
      <c r="E2785" s="249" t="s">
        <v>6301</v>
      </c>
      <c r="F2785" s="249" t="s">
        <v>844</v>
      </c>
      <c r="G2785" s="281" t="s">
        <v>813</v>
      </c>
      <c r="H2785" s="250">
        <v>17648.7</v>
      </c>
      <c r="I2785" s="250"/>
      <c r="J2785" s="250">
        <v>16906.461900000002</v>
      </c>
      <c r="K2785" s="250"/>
      <c r="L2785" s="250">
        <v>17648.84</v>
      </c>
      <c r="M2785" s="251">
        <f t="shared" si="129"/>
        <v>4.205624776895741E-2</v>
      </c>
      <c r="N2785" s="251">
        <f t="shared" si="130"/>
        <v>4.3910908408340485E-2</v>
      </c>
      <c r="O2785" s="250">
        <v>18496.2</v>
      </c>
      <c r="P2785" s="251">
        <f t="shared" si="131"/>
        <v>4.8012220633197454E-2</v>
      </c>
      <c r="Q2785" s="251" t="s">
        <v>805</v>
      </c>
      <c r="R2785" s="258"/>
      <c r="S2785" s="258" t="s">
        <v>806</v>
      </c>
      <c r="T2785" s="299" t="s">
        <v>809</v>
      </c>
      <c r="U2785" s="282" t="s">
        <v>814</v>
      </c>
      <c r="V2785" s="285">
        <v>47</v>
      </c>
      <c r="W2785" s="286" t="s">
        <v>815</v>
      </c>
      <c r="X2785" s="286" t="s">
        <v>816</v>
      </c>
      <c r="Y2785" s="257"/>
    </row>
    <row r="2786" spans="1:25" ht="12.75" customHeight="1" x14ac:dyDescent="0.2">
      <c r="A2786" s="229" t="s">
        <v>705</v>
      </c>
      <c r="B2786" s="247"/>
      <c r="C2786" s="280">
        <v>2773</v>
      </c>
      <c r="D2786" s="249" t="s">
        <v>6302</v>
      </c>
      <c r="E2786" s="249" t="s">
        <v>6303</v>
      </c>
      <c r="F2786" s="249" t="s">
        <v>931</v>
      </c>
      <c r="G2786" s="281" t="s">
        <v>813</v>
      </c>
      <c r="H2786" s="250">
        <v>51279.030000000006</v>
      </c>
      <c r="I2786" s="250"/>
      <c r="J2786" s="250">
        <v>49122.429199999999</v>
      </c>
      <c r="K2786" s="250"/>
      <c r="L2786" s="250">
        <v>61531.17</v>
      </c>
      <c r="M2786" s="251">
        <f t="shared" si="129"/>
        <v>4.20561933406308E-2</v>
      </c>
      <c r="N2786" s="251">
        <f t="shared" si="130"/>
        <v>0.25260845202663551</v>
      </c>
      <c r="O2786" s="250">
        <v>63072.69</v>
      </c>
      <c r="P2786" s="251">
        <f t="shared" si="131"/>
        <v>2.5052668428050436E-2</v>
      </c>
      <c r="Q2786" s="251" t="s">
        <v>805</v>
      </c>
      <c r="R2786" s="258"/>
      <c r="S2786" s="258" t="s">
        <v>806</v>
      </c>
      <c r="T2786" s="258" t="s">
        <v>807</v>
      </c>
      <c r="U2786" s="282" t="s">
        <v>814</v>
      </c>
      <c r="V2786" s="285">
        <v>213</v>
      </c>
      <c r="W2786" s="286" t="s">
        <v>815</v>
      </c>
      <c r="X2786" s="286" t="s">
        <v>816</v>
      </c>
      <c r="Y2786" s="257"/>
    </row>
    <row r="2787" spans="1:25" ht="12.75" customHeight="1" x14ac:dyDescent="0.2">
      <c r="A2787" s="229" t="s">
        <v>705</v>
      </c>
      <c r="B2787" s="247"/>
      <c r="C2787" s="309">
        <v>2774</v>
      </c>
      <c r="D2787" s="310" t="s">
        <v>6304</v>
      </c>
      <c r="E2787" s="310" t="s">
        <v>6305</v>
      </c>
      <c r="F2787" s="310" t="s">
        <v>819</v>
      </c>
      <c r="G2787" s="311" t="s">
        <v>813</v>
      </c>
      <c r="H2787" s="312">
        <v>165845.52000000002</v>
      </c>
      <c r="I2787" s="312"/>
      <c r="J2787" s="312">
        <v>52800.160799999998</v>
      </c>
      <c r="K2787" s="312"/>
      <c r="L2787" s="312">
        <v>35133.289999999994</v>
      </c>
      <c r="M2787" s="313">
        <f t="shared" si="129"/>
        <v>0.6816304667138432</v>
      </c>
      <c r="N2787" s="313">
        <f t="shared" si="130"/>
        <v>0.33459880675211895</v>
      </c>
      <c r="O2787" s="312">
        <v>37964.01</v>
      </c>
      <c r="P2787" s="313">
        <f t="shared" si="131"/>
        <v>8.0570877364460003E-2</v>
      </c>
      <c r="Q2787" s="313" t="s">
        <v>805</v>
      </c>
      <c r="R2787" s="314" t="s">
        <v>954</v>
      </c>
      <c r="S2787" s="314" t="s">
        <v>925</v>
      </c>
      <c r="T2787" s="314" t="s">
        <v>908</v>
      </c>
      <c r="U2787" s="315" t="s">
        <v>814</v>
      </c>
      <c r="V2787" s="316">
        <v>205</v>
      </c>
      <c r="W2787" s="317" t="s">
        <v>815</v>
      </c>
      <c r="X2787" s="317" t="s">
        <v>816</v>
      </c>
      <c r="Y2787" s="257"/>
    </row>
    <row r="2788" spans="1:25" ht="12.75" customHeight="1" x14ac:dyDescent="0.2">
      <c r="A2788" s="229" t="s">
        <v>705</v>
      </c>
      <c r="B2788" s="247"/>
      <c r="C2788" s="280">
        <v>2775</v>
      </c>
      <c r="D2788" s="249" t="s">
        <v>6306</v>
      </c>
      <c r="E2788" s="249" t="s">
        <v>6307</v>
      </c>
      <c r="F2788" s="249" t="s">
        <v>866</v>
      </c>
      <c r="G2788" s="281"/>
      <c r="H2788" s="250">
        <v>517139.47</v>
      </c>
      <c r="I2788" s="250"/>
      <c r="J2788" s="250">
        <v>314046.79840000003</v>
      </c>
      <c r="K2788" s="250"/>
      <c r="L2788" s="250">
        <v>130967.04999999993</v>
      </c>
      <c r="M2788" s="251">
        <f t="shared" si="129"/>
        <v>0.39272320791913246</v>
      </c>
      <c r="N2788" s="251">
        <f t="shared" si="130"/>
        <v>0.58296963806907598</v>
      </c>
      <c r="O2788" s="250">
        <v>150211.05999999997</v>
      </c>
      <c r="P2788" s="251">
        <f t="shared" si="131"/>
        <v>0.14693779847679281</v>
      </c>
      <c r="Q2788" s="251" t="s">
        <v>805</v>
      </c>
      <c r="R2788" s="258"/>
      <c r="S2788" s="258" t="s">
        <v>823</v>
      </c>
      <c r="T2788" s="258" t="s">
        <v>807</v>
      </c>
      <c r="U2788" s="282" t="s">
        <v>956</v>
      </c>
      <c r="V2788" s="285">
        <v>10641</v>
      </c>
      <c r="W2788" s="286" t="s">
        <v>874</v>
      </c>
      <c r="X2788" s="286" t="s">
        <v>815</v>
      </c>
      <c r="Y2788" s="257"/>
    </row>
    <row r="2789" spans="1:25" ht="12.75" customHeight="1" x14ac:dyDescent="0.2">
      <c r="A2789" s="229" t="s">
        <v>705</v>
      </c>
      <c r="B2789" s="247"/>
      <c r="C2789" s="280">
        <v>2776</v>
      </c>
      <c r="D2789" s="249" t="s">
        <v>6308</v>
      </c>
      <c r="E2789" s="249" t="s">
        <v>6309</v>
      </c>
      <c r="F2789" s="249" t="s">
        <v>877</v>
      </c>
      <c r="G2789" s="281"/>
      <c r="H2789" s="250">
        <v>40696.25</v>
      </c>
      <c r="I2789" s="250"/>
      <c r="J2789" s="250">
        <v>34748.493799999997</v>
      </c>
      <c r="K2789" s="250"/>
      <c r="L2789" s="250">
        <v>28908.3</v>
      </c>
      <c r="M2789" s="251">
        <f t="shared" si="129"/>
        <v>0.14614998187793724</v>
      </c>
      <c r="N2789" s="251">
        <f t="shared" si="130"/>
        <v>0.1680704157600062</v>
      </c>
      <c r="O2789" s="250">
        <v>30505.43</v>
      </c>
      <c r="P2789" s="251">
        <f t="shared" si="131"/>
        <v>5.524814672602682E-2</v>
      </c>
      <c r="Q2789" s="251" t="s">
        <v>805</v>
      </c>
      <c r="R2789" s="258"/>
      <c r="S2789" s="258" t="s">
        <v>806</v>
      </c>
      <c r="T2789" s="258" t="s">
        <v>807</v>
      </c>
      <c r="U2789" s="282" t="s">
        <v>932</v>
      </c>
      <c r="V2789" s="285">
        <v>2005</v>
      </c>
      <c r="W2789" s="286" t="s">
        <v>912</v>
      </c>
      <c r="X2789" s="286" t="s">
        <v>816</v>
      </c>
      <c r="Y2789" s="257"/>
    </row>
    <row r="2790" spans="1:25" ht="12.75" customHeight="1" x14ac:dyDescent="0.2">
      <c r="A2790" s="229" t="s">
        <v>705</v>
      </c>
      <c r="B2790" s="247"/>
      <c r="C2790" s="280">
        <v>2777</v>
      </c>
      <c r="D2790" s="249" t="s">
        <v>6310</v>
      </c>
      <c r="E2790" s="249" t="s">
        <v>6311</v>
      </c>
      <c r="F2790" s="249" t="s">
        <v>866</v>
      </c>
      <c r="G2790" s="281"/>
      <c r="H2790" s="250">
        <v>6919.6</v>
      </c>
      <c r="I2790" s="250"/>
      <c r="J2790" s="250">
        <v>19346.461199999998</v>
      </c>
      <c r="K2790" s="250"/>
      <c r="L2790" s="250">
        <v>15627.919999999998</v>
      </c>
      <c r="M2790" s="251">
        <f t="shared" si="129"/>
        <v>1.7958929995953519</v>
      </c>
      <c r="N2790" s="251">
        <f t="shared" si="130"/>
        <v>0.19220782351658194</v>
      </c>
      <c r="O2790" s="250">
        <v>16411.05</v>
      </c>
      <c r="P2790" s="251">
        <f t="shared" si="131"/>
        <v>5.0110955264680207E-2</v>
      </c>
      <c r="Q2790" s="251" t="s">
        <v>805</v>
      </c>
      <c r="R2790" s="258"/>
      <c r="S2790" s="258" t="s">
        <v>840</v>
      </c>
      <c r="T2790" s="258" t="s">
        <v>841</v>
      </c>
      <c r="U2790" s="282" t="s">
        <v>841</v>
      </c>
      <c r="V2790" s="285">
        <v>819</v>
      </c>
      <c r="W2790" s="286" t="s">
        <v>912</v>
      </c>
      <c r="X2790" s="286" t="s">
        <v>912</v>
      </c>
      <c r="Y2790" s="257"/>
    </row>
    <row r="2791" spans="1:25" ht="12.75" customHeight="1" x14ac:dyDescent="0.2">
      <c r="A2791" s="229" t="s">
        <v>705</v>
      </c>
      <c r="B2791" s="247"/>
      <c r="C2791" s="300">
        <v>2778</v>
      </c>
      <c r="D2791" s="301" t="s">
        <v>6312</v>
      </c>
      <c r="E2791" s="301" t="s">
        <v>6313</v>
      </c>
      <c r="F2791" s="301" t="s">
        <v>940</v>
      </c>
      <c r="G2791" s="326" t="s">
        <v>804</v>
      </c>
      <c r="H2791" s="303">
        <v>0</v>
      </c>
      <c r="I2791" s="303"/>
      <c r="J2791" s="303">
        <v>0</v>
      </c>
      <c r="K2791" s="303"/>
      <c r="L2791" s="303">
        <v>0</v>
      </c>
      <c r="M2791" s="304" t="str">
        <f t="shared" si="129"/>
        <v>NA</v>
      </c>
      <c r="N2791" s="304" t="str">
        <f t="shared" si="130"/>
        <v>NA</v>
      </c>
      <c r="O2791" s="303">
        <v>0</v>
      </c>
      <c r="P2791" s="304" t="str">
        <f t="shared" si="131"/>
        <v>NA</v>
      </c>
      <c r="Q2791" s="304" t="s">
        <v>707</v>
      </c>
      <c r="R2791" s="305" t="s">
        <v>887</v>
      </c>
      <c r="S2791" s="306" t="s">
        <v>832</v>
      </c>
      <c r="T2791" s="306" t="s">
        <v>832</v>
      </c>
      <c r="U2791" s="306" t="s">
        <v>832</v>
      </c>
      <c r="V2791" s="307" t="s">
        <v>809</v>
      </c>
      <c r="W2791" s="308" t="s">
        <v>809</v>
      </c>
      <c r="X2791" s="308" t="s">
        <v>809</v>
      </c>
      <c r="Y2791" s="257"/>
    </row>
    <row r="2792" spans="1:25" ht="12.75" customHeight="1" x14ac:dyDescent="0.2">
      <c r="A2792" s="229" t="s">
        <v>705</v>
      </c>
      <c r="B2792" s="247"/>
      <c r="C2792" s="280">
        <v>2779</v>
      </c>
      <c r="D2792" s="249" t="s">
        <v>6314</v>
      </c>
      <c r="E2792" s="249" t="s">
        <v>6315</v>
      </c>
      <c r="F2792" s="249" t="s">
        <v>1387</v>
      </c>
      <c r="G2792" s="281" t="s">
        <v>813</v>
      </c>
      <c r="H2792" s="250">
        <v>288268.96999999997</v>
      </c>
      <c r="I2792" s="250"/>
      <c r="J2792" s="250">
        <v>276145.4903</v>
      </c>
      <c r="K2792" s="250"/>
      <c r="L2792" s="250">
        <v>288274.76</v>
      </c>
      <c r="M2792" s="251">
        <f t="shared" si="129"/>
        <v>4.2056138404351906E-2</v>
      </c>
      <c r="N2792" s="251">
        <f t="shared" si="130"/>
        <v>4.3923475581016953E-2</v>
      </c>
      <c r="O2792" s="250">
        <v>297543.36</v>
      </c>
      <c r="P2792" s="251">
        <f t="shared" si="131"/>
        <v>3.215196502114849E-2</v>
      </c>
      <c r="Q2792" s="251" t="s">
        <v>805</v>
      </c>
      <c r="R2792" s="258"/>
      <c r="S2792" s="258" t="s">
        <v>806</v>
      </c>
      <c r="T2792" s="299" t="s">
        <v>809</v>
      </c>
      <c r="U2792" s="282" t="s">
        <v>814</v>
      </c>
      <c r="V2792" s="285">
        <v>410</v>
      </c>
      <c r="W2792" s="286" t="s">
        <v>816</v>
      </c>
      <c r="X2792" s="286" t="s">
        <v>824</v>
      </c>
      <c r="Y2792" s="257"/>
    </row>
    <row r="2793" spans="1:25" ht="12.75" customHeight="1" x14ac:dyDescent="0.2">
      <c r="A2793" s="229" t="s">
        <v>705</v>
      </c>
      <c r="B2793" s="247"/>
      <c r="C2793" s="280">
        <v>2780</v>
      </c>
      <c r="D2793" s="249" t="s">
        <v>6316</v>
      </c>
      <c r="E2793" s="249" t="s">
        <v>6317</v>
      </c>
      <c r="F2793" s="249" t="s">
        <v>812</v>
      </c>
      <c r="G2793" s="281" t="s">
        <v>813</v>
      </c>
      <c r="H2793" s="250">
        <v>28469.800000000003</v>
      </c>
      <c r="I2793" s="250"/>
      <c r="J2793" s="250">
        <v>27272.467100000002</v>
      </c>
      <c r="K2793" s="250"/>
      <c r="L2793" s="250">
        <v>28470.01</v>
      </c>
      <c r="M2793" s="251">
        <f t="shared" si="129"/>
        <v>4.2056245565476436E-2</v>
      </c>
      <c r="N2793" s="251">
        <f t="shared" si="130"/>
        <v>4.3910325223199063E-2</v>
      </c>
      <c r="O2793" s="250">
        <v>29896.65</v>
      </c>
      <c r="P2793" s="251">
        <f t="shared" si="131"/>
        <v>5.0110273933869472E-2</v>
      </c>
      <c r="Q2793" s="251" t="s">
        <v>805</v>
      </c>
      <c r="R2793" s="258"/>
      <c r="S2793" s="258" t="s">
        <v>806</v>
      </c>
      <c r="T2793" s="258" t="s">
        <v>807</v>
      </c>
      <c r="U2793" s="282" t="s">
        <v>814</v>
      </c>
      <c r="V2793" s="285">
        <v>103</v>
      </c>
      <c r="W2793" s="286" t="s">
        <v>815</v>
      </c>
      <c r="X2793" s="286" t="s">
        <v>816</v>
      </c>
      <c r="Y2793" s="257"/>
    </row>
    <row r="2794" spans="1:25" ht="12.75" customHeight="1" x14ac:dyDescent="0.2">
      <c r="A2794" s="229" t="s">
        <v>705</v>
      </c>
      <c r="B2794" s="247"/>
      <c r="C2794" s="280">
        <v>2781</v>
      </c>
      <c r="D2794" s="249" t="s">
        <v>6318</v>
      </c>
      <c r="E2794" s="249" t="s">
        <v>6319</v>
      </c>
      <c r="F2794" s="249" t="s">
        <v>943</v>
      </c>
      <c r="G2794" s="297" t="s">
        <v>707</v>
      </c>
      <c r="H2794" s="250">
        <v>0</v>
      </c>
      <c r="I2794" s="250"/>
      <c r="J2794" s="250">
        <v>0</v>
      </c>
      <c r="K2794" s="250"/>
      <c r="L2794" s="250">
        <v>0</v>
      </c>
      <c r="M2794" s="251" t="str">
        <f t="shared" si="129"/>
        <v>NA</v>
      </c>
      <c r="N2794" s="251" t="str">
        <f t="shared" si="130"/>
        <v>NA</v>
      </c>
      <c r="O2794" s="250">
        <v>0</v>
      </c>
      <c r="P2794" s="251" t="str">
        <f t="shared" si="131"/>
        <v>NA</v>
      </c>
      <c r="Q2794" s="298" t="s">
        <v>848</v>
      </c>
      <c r="R2794" s="299" t="s">
        <v>849</v>
      </c>
      <c r="S2794" s="299" t="s">
        <v>832</v>
      </c>
      <c r="T2794" s="299" t="s">
        <v>832</v>
      </c>
      <c r="U2794" s="299" t="s">
        <v>832</v>
      </c>
      <c r="V2794" s="299" t="s">
        <v>832</v>
      </c>
      <c r="W2794" s="299" t="s">
        <v>832</v>
      </c>
      <c r="X2794" s="299" t="s">
        <v>832</v>
      </c>
      <c r="Y2794" s="257"/>
    </row>
    <row r="2795" spans="1:25" ht="12.75" customHeight="1" x14ac:dyDescent="0.2">
      <c r="A2795" s="229" t="s">
        <v>705</v>
      </c>
      <c r="B2795" s="247"/>
      <c r="C2795" s="280">
        <v>2782</v>
      </c>
      <c r="D2795" s="249" t="s">
        <v>6320</v>
      </c>
      <c r="E2795" s="249" t="s">
        <v>6321</v>
      </c>
      <c r="F2795" s="249" t="s">
        <v>1123</v>
      </c>
      <c r="G2795" s="297" t="s">
        <v>707</v>
      </c>
      <c r="H2795" s="250">
        <v>0</v>
      </c>
      <c r="I2795" s="250"/>
      <c r="J2795" s="250">
        <v>0</v>
      </c>
      <c r="K2795" s="250"/>
      <c r="L2795" s="250">
        <v>0</v>
      </c>
      <c r="M2795" s="251" t="str">
        <f t="shared" si="129"/>
        <v>NA</v>
      </c>
      <c r="N2795" s="251" t="str">
        <f t="shared" si="130"/>
        <v>NA</v>
      </c>
      <c r="O2795" s="250">
        <v>0</v>
      </c>
      <c r="P2795" s="251" t="str">
        <f t="shared" si="131"/>
        <v>NA</v>
      </c>
      <c r="Q2795" s="298" t="s">
        <v>848</v>
      </c>
      <c r="R2795" s="299" t="s">
        <v>849</v>
      </c>
      <c r="S2795" s="299" t="s">
        <v>832</v>
      </c>
      <c r="T2795" s="299" t="s">
        <v>832</v>
      </c>
      <c r="U2795" s="299" t="s">
        <v>832</v>
      </c>
      <c r="V2795" s="299" t="s">
        <v>832</v>
      </c>
      <c r="W2795" s="299" t="s">
        <v>832</v>
      </c>
      <c r="X2795" s="299" t="s">
        <v>832</v>
      </c>
      <c r="Y2795" s="257"/>
    </row>
    <row r="2796" spans="1:25" ht="12.75" customHeight="1" x14ac:dyDescent="0.2">
      <c r="A2796" s="229" t="s">
        <v>705</v>
      </c>
      <c r="B2796" s="247"/>
      <c r="C2796" s="280">
        <v>2783</v>
      </c>
      <c r="D2796" s="249" t="s">
        <v>6322</v>
      </c>
      <c r="E2796" s="249" t="s">
        <v>6323</v>
      </c>
      <c r="F2796" s="249" t="s">
        <v>866</v>
      </c>
      <c r="G2796" s="281" t="s">
        <v>813</v>
      </c>
      <c r="H2796" s="250">
        <v>135816.71000000002</v>
      </c>
      <c r="I2796" s="250"/>
      <c r="J2796" s="250">
        <v>131103.27499999999</v>
      </c>
      <c r="K2796" s="250"/>
      <c r="L2796" s="250">
        <v>164630.54</v>
      </c>
      <c r="M2796" s="251">
        <f t="shared" si="129"/>
        <v>3.4704382104381898E-2</v>
      </c>
      <c r="N2796" s="251">
        <f t="shared" si="130"/>
        <v>0.25573171227034575</v>
      </c>
      <c r="O2796" s="250">
        <v>181531.16999999998</v>
      </c>
      <c r="P2796" s="251">
        <f t="shared" si="131"/>
        <v>0.10265792725942571</v>
      </c>
      <c r="Q2796" s="251" t="s">
        <v>805</v>
      </c>
      <c r="R2796" s="258"/>
      <c r="S2796" s="258" t="s">
        <v>806</v>
      </c>
      <c r="T2796" s="258" t="s">
        <v>807</v>
      </c>
      <c r="U2796" s="282" t="s">
        <v>823</v>
      </c>
      <c r="V2796" s="285">
        <v>824</v>
      </c>
      <c r="W2796" s="286" t="s">
        <v>815</v>
      </c>
      <c r="X2796" s="286" t="s">
        <v>815</v>
      </c>
      <c r="Y2796" s="257"/>
    </row>
    <row r="2797" spans="1:25" ht="12.75" customHeight="1" x14ac:dyDescent="0.2">
      <c r="A2797" s="229" t="s">
        <v>705</v>
      </c>
      <c r="B2797" s="247"/>
      <c r="C2797" s="280">
        <v>2784</v>
      </c>
      <c r="D2797" s="249" t="s">
        <v>6324</v>
      </c>
      <c r="E2797" s="249" t="s">
        <v>6325</v>
      </c>
      <c r="F2797" s="249" t="s">
        <v>877</v>
      </c>
      <c r="G2797" s="281" t="s">
        <v>813</v>
      </c>
      <c r="H2797" s="250">
        <v>120360.28</v>
      </c>
      <c r="I2797" s="250"/>
      <c r="J2797" s="250">
        <v>115298.40049999999</v>
      </c>
      <c r="K2797" s="250"/>
      <c r="L2797" s="250">
        <v>120361.41</v>
      </c>
      <c r="M2797" s="251">
        <f t="shared" si="129"/>
        <v>4.2056062847311504E-2</v>
      </c>
      <c r="N2797" s="251">
        <f t="shared" si="130"/>
        <v>4.3912226692164866E-2</v>
      </c>
      <c r="O2797" s="250">
        <v>125978.73000000001</v>
      </c>
      <c r="P2797" s="251">
        <f t="shared" si="131"/>
        <v>4.6670440301422249E-2</v>
      </c>
      <c r="Q2797" s="251" t="s">
        <v>805</v>
      </c>
      <c r="R2797" s="258"/>
      <c r="S2797" s="258" t="s">
        <v>806</v>
      </c>
      <c r="T2797" s="258" t="s">
        <v>807</v>
      </c>
      <c r="U2797" s="282" t="s">
        <v>814</v>
      </c>
      <c r="V2797" s="285">
        <v>656</v>
      </c>
      <c r="W2797" s="286" t="s">
        <v>815</v>
      </c>
      <c r="X2797" s="286" t="s">
        <v>816</v>
      </c>
      <c r="Y2797" s="257"/>
    </row>
    <row r="2798" spans="1:25" ht="12.75" customHeight="1" x14ac:dyDescent="0.2">
      <c r="A2798" s="229" t="s">
        <v>705</v>
      </c>
      <c r="B2798" s="247"/>
      <c r="C2798" s="280">
        <v>2785</v>
      </c>
      <c r="D2798" s="249" t="s">
        <v>6326</v>
      </c>
      <c r="E2798" s="249" t="s">
        <v>6327</v>
      </c>
      <c r="F2798" s="249" t="s">
        <v>847</v>
      </c>
      <c r="G2798" s="297" t="s">
        <v>707</v>
      </c>
      <c r="H2798" s="250">
        <v>0</v>
      </c>
      <c r="I2798" s="250"/>
      <c r="J2798" s="250">
        <v>0</v>
      </c>
      <c r="K2798" s="250"/>
      <c r="L2798" s="250">
        <v>0</v>
      </c>
      <c r="M2798" s="251" t="str">
        <f t="shared" si="129"/>
        <v>NA</v>
      </c>
      <c r="N2798" s="251" t="str">
        <f t="shared" si="130"/>
        <v>NA</v>
      </c>
      <c r="O2798" s="250">
        <v>0</v>
      </c>
      <c r="P2798" s="251" t="str">
        <f t="shared" si="131"/>
        <v>NA</v>
      </c>
      <c r="Q2798" s="298" t="s">
        <v>848</v>
      </c>
      <c r="R2798" s="299" t="s">
        <v>849</v>
      </c>
      <c r="S2798" s="299" t="s">
        <v>832</v>
      </c>
      <c r="T2798" s="299" t="s">
        <v>832</v>
      </c>
      <c r="U2798" s="299" t="s">
        <v>832</v>
      </c>
      <c r="V2798" s="299" t="s">
        <v>832</v>
      </c>
      <c r="W2798" s="299" t="s">
        <v>832</v>
      </c>
      <c r="X2798" s="299" t="s">
        <v>832</v>
      </c>
      <c r="Y2798" s="257"/>
    </row>
    <row r="2799" spans="1:25" ht="12.75" customHeight="1" x14ac:dyDescent="0.2">
      <c r="A2799" s="229" t="s">
        <v>705</v>
      </c>
      <c r="B2799" s="247"/>
      <c r="C2799" s="280">
        <v>2786</v>
      </c>
      <c r="D2799" s="249" t="s">
        <v>6328</v>
      </c>
      <c r="E2799" s="249" t="s">
        <v>6329</v>
      </c>
      <c r="F2799" s="249" t="s">
        <v>844</v>
      </c>
      <c r="G2799" s="281" t="s">
        <v>813</v>
      </c>
      <c r="H2799" s="250">
        <v>29805.52</v>
      </c>
      <c r="I2799" s="250"/>
      <c r="J2799" s="250">
        <v>26690.132000000001</v>
      </c>
      <c r="K2799" s="250"/>
      <c r="L2799" s="250">
        <v>30652.080000000002</v>
      </c>
      <c r="M2799" s="251">
        <f t="shared" si="129"/>
        <v>0.10452386000982365</v>
      </c>
      <c r="N2799" s="251">
        <f t="shared" si="130"/>
        <v>0.14844242808540625</v>
      </c>
      <c r="O2799" s="250">
        <v>32899.339999999997</v>
      </c>
      <c r="P2799" s="251">
        <f t="shared" si="131"/>
        <v>7.3315089873182984E-2</v>
      </c>
      <c r="Q2799" s="251" t="s">
        <v>805</v>
      </c>
      <c r="R2799" s="258"/>
      <c r="S2799" s="258" t="s">
        <v>806</v>
      </c>
      <c r="T2799" s="258" t="s">
        <v>807</v>
      </c>
      <c r="U2799" s="282" t="s">
        <v>814</v>
      </c>
      <c r="V2799" s="283" t="s">
        <v>809</v>
      </c>
      <c r="W2799" s="284" t="s">
        <v>809</v>
      </c>
      <c r="X2799" s="284" t="s">
        <v>809</v>
      </c>
      <c r="Y2799" s="257"/>
    </row>
    <row r="2800" spans="1:25" ht="12.75" customHeight="1" x14ac:dyDescent="0.2">
      <c r="A2800" s="229" t="s">
        <v>705</v>
      </c>
      <c r="B2800" s="247"/>
      <c r="C2800" s="280">
        <v>2787</v>
      </c>
      <c r="D2800" s="249" t="s">
        <v>6330</v>
      </c>
      <c r="E2800" s="249" t="s">
        <v>6331</v>
      </c>
      <c r="F2800" s="249" t="s">
        <v>852</v>
      </c>
      <c r="G2800" s="297" t="s">
        <v>707</v>
      </c>
      <c r="H2800" s="250">
        <v>0</v>
      </c>
      <c r="I2800" s="250"/>
      <c r="J2800" s="250">
        <v>0</v>
      </c>
      <c r="K2800" s="250"/>
      <c r="L2800" s="250">
        <v>0</v>
      </c>
      <c r="M2800" s="251" t="str">
        <f t="shared" si="129"/>
        <v>NA</v>
      </c>
      <c r="N2800" s="251" t="str">
        <f t="shared" si="130"/>
        <v>NA</v>
      </c>
      <c r="O2800" s="250">
        <v>0</v>
      </c>
      <c r="P2800" s="251" t="str">
        <f t="shared" si="131"/>
        <v>NA</v>
      </c>
      <c r="Q2800" s="298" t="s">
        <v>848</v>
      </c>
      <c r="R2800" s="299" t="s">
        <v>849</v>
      </c>
      <c r="S2800" s="299" t="s">
        <v>832</v>
      </c>
      <c r="T2800" s="299" t="s">
        <v>832</v>
      </c>
      <c r="U2800" s="299" t="s">
        <v>832</v>
      </c>
      <c r="V2800" s="285">
        <v>4357</v>
      </c>
      <c r="W2800" s="286" t="s">
        <v>874</v>
      </c>
      <c r="X2800" s="286" t="s">
        <v>816</v>
      </c>
      <c r="Y2800" s="257"/>
    </row>
    <row r="2801" spans="1:25" ht="12.75" customHeight="1" x14ac:dyDescent="0.2">
      <c r="A2801" s="229" t="s">
        <v>705</v>
      </c>
      <c r="B2801" s="247"/>
      <c r="C2801" s="280">
        <v>2788</v>
      </c>
      <c r="D2801" s="249" t="s">
        <v>6332</v>
      </c>
      <c r="E2801" s="249" t="s">
        <v>6333</v>
      </c>
      <c r="F2801" s="249" t="s">
        <v>1064</v>
      </c>
      <c r="G2801" s="281" t="s">
        <v>813</v>
      </c>
      <c r="H2801" s="250">
        <v>173484.08</v>
      </c>
      <c r="I2801" s="250"/>
      <c r="J2801" s="250">
        <v>163751.89669999998</v>
      </c>
      <c r="K2801" s="250"/>
      <c r="L2801" s="250">
        <v>89577.569999999992</v>
      </c>
      <c r="M2801" s="251">
        <f t="shared" si="129"/>
        <v>5.6098422979215183E-2</v>
      </c>
      <c r="N2801" s="251">
        <f t="shared" si="130"/>
        <v>0.45296774080052532</v>
      </c>
      <c r="O2801" s="250">
        <v>90482.55</v>
      </c>
      <c r="P2801" s="251">
        <f t="shared" si="131"/>
        <v>1.0102752284975029E-2</v>
      </c>
      <c r="Q2801" s="251" t="s">
        <v>805</v>
      </c>
      <c r="R2801" s="258"/>
      <c r="S2801" s="258" t="s">
        <v>806</v>
      </c>
      <c r="T2801" s="258" t="s">
        <v>807</v>
      </c>
      <c r="U2801" s="282" t="s">
        <v>823</v>
      </c>
      <c r="V2801" s="285">
        <v>923</v>
      </c>
      <c r="W2801" s="286" t="s">
        <v>816</v>
      </c>
      <c r="X2801" s="286" t="s">
        <v>824</v>
      </c>
      <c r="Y2801" s="257"/>
    </row>
    <row r="2802" spans="1:25" ht="12.75" customHeight="1" x14ac:dyDescent="0.2">
      <c r="A2802" s="229" t="s">
        <v>705</v>
      </c>
      <c r="B2802" s="247"/>
      <c r="C2802" s="280">
        <v>2789</v>
      </c>
      <c r="D2802" s="296" t="s">
        <v>6334</v>
      </c>
      <c r="E2802" s="296" t="s">
        <v>6335</v>
      </c>
      <c r="F2802" s="296" t="s">
        <v>852</v>
      </c>
      <c r="G2802" s="297" t="s">
        <v>707</v>
      </c>
      <c r="H2802" s="250">
        <v>0</v>
      </c>
      <c r="I2802" s="250"/>
      <c r="J2802" s="250">
        <v>0</v>
      </c>
      <c r="K2802" s="250"/>
      <c r="L2802" s="250">
        <v>0</v>
      </c>
      <c r="M2802" s="251" t="str">
        <f t="shared" si="129"/>
        <v>NA</v>
      </c>
      <c r="N2802" s="251" t="str">
        <f t="shared" si="130"/>
        <v>NA</v>
      </c>
      <c r="O2802" s="250">
        <v>0</v>
      </c>
      <c r="P2802" s="251" t="str">
        <f t="shared" si="131"/>
        <v>NA</v>
      </c>
      <c r="Q2802" s="298" t="s">
        <v>848</v>
      </c>
      <c r="R2802" s="299" t="s">
        <v>849</v>
      </c>
      <c r="S2802" s="299" t="s">
        <v>809</v>
      </c>
      <c r="T2802" s="299" t="s">
        <v>809</v>
      </c>
      <c r="U2802" s="299" t="s">
        <v>832</v>
      </c>
      <c r="V2802" s="283" t="s">
        <v>809</v>
      </c>
      <c r="W2802" s="284" t="s">
        <v>809</v>
      </c>
      <c r="X2802" s="284" t="s">
        <v>809</v>
      </c>
      <c r="Y2802" s="257"/>
    </row>
    <row r="2803" spans="1:25" ht="12.75" customHeight="1" x14ac:dyDescent="0.2">
      <c r="A2803" s="229" t="s">
        <v>705</v>
      </c>
      <c r="B2803" s="247"/>
      <c r="C2803" s="280">
        <v>2790</v>
      </c>
      <c r="D2803" s="249" t="s">
        <v>6336</v>
      </c>
      <c r="E2803" s="249" t="s">
        <v>6337</v>
      </c>
      <c r="F2803" s="249" t="s">
        <v>822</v>
      </c>
      <c r="G2803" s="281" t="s">
        <v>813</v>
      </c>
      <c r="H2803" s="250">
        <v>30451.82</v>
      </c>
      <c r="I2803" s="250"/>
      <c r="J2803" s="250">
        <v>29171.139299999999</v>
      </c>
      <c r="K2803" s="250"/>
      <c r="L2803" s="250">
        <v>30452.16</v>
      </c>
      <c r="M2803" s="251">
        <f t="shared" si="129"/>
        <v>4.20559657846395E-2</v>
      </c>
      <c r="N2803" s="251">
        <f t="shared" si="130"/>
        <v>4.3913975619046218E-2</v>
      </c>
      <c r="O2803" s="250">
        <v>34206.490000000005</v>
      </c>
      <c r="P2803" s="251">
        <f t="shared" si="131"/>
        <v>0.12328616426552354</v>
      </c>
      <c r="Q2803" s="251" t="s">
        <v>805</v>
      </c>
      <c r="R2803" s="258"/>
      <c r="S2803" s="258" t="s">
        <v>806</v>
      </c>
      <c r="T2803" s="299" t="s">
        <v>809</v>
      </c>
      <c r="U2803" s="282" t="s">
        <v>814</v>
      </c>
      <c r="V2803" s="285">
        <v>169</v>
      </c>
      <c r="W2803" s="286" t="s">
        <v>816</v>
      </c>
      <c r="X2803" s="286" t="s">
        <v>816</v>
      </c>
      <c r="Y2803" s="257"/>
    </row>
    <row r="2804" spans="1:25" ht="12.75" customHeight="1" x14ac:dyDescent="0.2">
      <c r="A2804" s="229" t="s">
        <v>705</v>
      </c>
      <c r="B2804" s="247"/>
      <c r="C2804" s="280">
        <v>2791</v>
      </c>
      <c r="D2804" s="249" t="s">
        <v>6338</v>
      </c>
      <c r="E2804" s="249" t="s">
        <v>6339</v>
      </c>
      <c r="F2804" s="249" t="s">
        <v>1198</v>
      </c>
      <c r="G2804" s="297" t="s">
        <v>707</v>
      </c>
      <c r="H2804" s="250">
        <v>0</v>
      </c>
      <c r="I2804" s="250"/>
      <c r="J2804" s="250">
        <v>0</v>
      </c>
      <c r="K2804" s="250"/>
      <c r="L2804" s="250">
        <v>0</v>
      </c>
      <c r="M2804" s="251" t="str">
        <f t="shared" si="129"/>
        <v>NA</v>
      </c>
      <c r="N2804" s="251" t="str">
        <f t="shared" si="130"/>
        <v>NA</v>
      </c>
      <c r="O2804" s="250">
        <v>0</v>
      </c>
      <c r="P2804" s="251" t="str">
        <f t="shared" si="131"/>
        <v>NA</v>
      </c>
      <c r="Q2804" s="298" t="s">
        <v>848</v>
      </c>
      <c r="R2804" s="299" t="s">
        <v>849</v>
      </c>
      <c r="S2804" s="299" t="s">
        <v>832</v>
      </c>
      <c r="T2804" s="299" t="s">
        <v>832</v>
      </c>
      <c r="U2804" s="299" t="s">
        <v>832</v>
      </c>
      <c r="V2804" s="299" t="s">
        <v>832</v>
      </c>
      <c r="W2804" s="299" t="s">
        <v>832</v>
      </c>
      <c r="X2804" s="299" t="s">
        <v>832</v>
      </c>
      <c r="Y2804" s="257"/>
    </row>
    <row r="2805" spans="1:25" ht="12.75" customHeight="1" x14ac:dyDescent="0.2">
      <c r="A2805" s="229" t="s">
        <v>705</v>
      </c>
      <c r="B2805" s="247"/>
      <c r="C2805" s="280">
        <v>2792</v>
      </c>
      <c r="D2805" s="249" t="s">
        <v>6340</v>
      </c>
      <c r="E2805" s="249" t="s">
        <v>6341</v>
      </c>
      <c r="F2805" s="249" t="s">
        <v>819</v>
      </c>
      <c r="G2805" s="281" t="s">
        <v>813</v>
      </c>
      <c r="H2805" s="250">
        <v>15690.880000000001</v>
      </c>
      <c r="I2805" s="250"/>
      <c r="J2805" s="250">
        <v>22009.123800000001</v>
      </c>
      <c r="K2805" s="250"/>
      <c r="L2805" s="250">
        <v>18147.309999999998</v>
      </c>
      <c r="M2805" s="251">
        <f t="shared" si="129"/>
        <v>0.40266981839132032</v>
      </c>
      <c r="N2805" s="251">
        <f t="shared" si="130"/>
        <v>0.17546422270567641</v>
      </c>
      <c r="O2805" s="250">
        <v>18603.91</v>
      </c>
      <c r="P2805" s="251">
        <f t="shared" si="131"/>
        <v>2.5160753852774997E-2</v>
      </c>
      <c r="Q2805" s="251" t="s">
        <v>805</v>
      </c>
      <c r="R2805" s="258"/>
      <c r="S2805" s="258" t="s">
        <v>806</v>
      </c>
      <c r="T2805" s="258" t="s">
        <v>807</v>
      </c>
      <c r="U2805" s="282" t="s">
        <v>814</v>
      </c>
      <c r="V2805" s="285">
        <v>514</v>
      </c>
      <c r="W2805" s="286" t="s">
        <v>824</v>
      </c>
      <c r="X2805" s="286" t="s">
        <v>824</v>
      </c>
      <c r="Y2805" s="257"/>
    </row>
    <row r="2806" spans="1:25" ht="12.75" customHeight="1" x14ac:dyDescent="0.2">
      <c r="A2806" s="229" t="s">
        <v>705</v>
      </c>
      <c r="B2806" s="247"/>
      <c r="C2806" s="280">
        <v>2793</v>
      </c>
      <c r="D2806" s="249" t="s">
        <v>6342</v>
      </c>
      <c r="E2806" s="249" t="s">
        <v>6343</v>
      </c>
      <c r="F2806" s="249" t="s">
        <v>1046</v>
      </c>
      <c r="G2806" s="281" t="s">
        <v>813</v>
      </c>
      <c r="H2806" s="250">
        <v>88751.64</v>
      </c>
      <c r="I2806" s="250"/>
      <c r="J2806" s="250">
        <v>85019.102299999999</v>
      </c>
      <c r="K2806" s="250"/>
      <c r="L2806" s="250">
        <v>86023.33</v>
      </c>
      <c r="M2806" s="251">
        <f t="shared" si="129"/>
        <v>4.2055985669673265E-2</v>
      </c>
      <c r="N2806" s="251">
        <f t="shared" si="130"/>
        <v>1.1811789031322236E-2</v>
      </c>
      <c r="O2806" s="250">
        <v>90076.08</v>
      </c>
      <c r="P2806" s="251">
        <f t="shared" si="131"/>
        <v>4.7112219440935382E-2</v>
      </c>
      <c r="Q2806" s="251" t="s">
        <v>805</v>
      </c>
      <c r="R2806" s="258"/>
      <c r="S2806" s="258" t="s">
        <v>806</v>
      </c>
      <c r="T2806" s="258" t="s">
        <v>807</v>
      </c>
      <c r="U2806" s="282" t="s">
        <v>814</v>
      </c>
      <c r="V2806" s="285">
        <v>345</v>
      </c>
      <c r="W2806" s="286" t="s">
        <v>912</v>
      </c>
      <c r="X2806" s="286" t="s">
        <v>815</v>
      </c>
      <c r="Y2806" s="257"/>
    </row>
    <row r="2807" spans="1:25" ht="12.75" customHeight="1" x14ac:dyDescent="0.2">
      <c r="A2807" s="229" t="s">
        <v>705</v>
      </c>
      <c r="B2807" s="247"/>
      <c r="C2807" s="280">
        <v>2794</v>
      </c>
      <c r="D2807" s="249" t="s">
        <v>6344</v>
      </c>
      <c r="E2807" s="249" t="s">
        <v>6345</v>
      </c>
      <c r="F2807" s="249" t="s">
        <v>847</v>
      </c>
      <c r="G2807" s="297" t="s">
        <v>707</v>
      </c>
      <c r="H2807" s="250">
        <v>0</v>
      </c>
      <c r="I2807" s="250"/>
      <c r="J2807" s="250">
        <v>0</v>
      </c>
      <c r="K2807" s="250"/>
      <c r="L2807" s="250">
        <v>0</v>
      </c>
      <c r="M2807" s="251" t="str">
        <f t="shared" si="129"/>
        <v>NA</v>
      </c>
      <c r="N2807" s="251" t="str">
        <f t="shared" si="130"/>
        <v>NA</v>
      </c>
      <c r="O2807" s="250">
        <v>0</v>
      </c>
      <c r="P2807" s="251" t="str">
        <f t="shared" si="131"/>
        <v>NA</v>
      </c>
      <c r="Q2807" s="298" t="s">
        <v>848</v>
      </c>
      <c r="R2807" s="299" t="s">
        <v>849</v>
      </c>
      <c r="S2807" s="299" t="s">
        <v>832</v>
      </c>
      <c r="T2807" s="299" t="s">
        <v>832</v>
      </c>
      <c r="U2807" s="299" t="s">
        <v>832</v>
      </c>
      <c r="V2807" s="299" t="s">
        <v>832</v>
      </c>
      <c r="W2807" s="299" t="s">
        <v>832</v>
      </c>
      <c r="X2807" s="299" t="s">
        <v>832</v>
      </c>
      <c r="Y2807" s="257"/>
    </row>
    <row r="2808" spans="1:25" ht="12.75" customHeight="1" x14ac:dyDescent="0.2">
      <c r="A2808" s="229" t="s">
        <v>705</v>
      </c>
      <c r="B2808" s="247"/>
      <c r="C2808" s="280">
        <v>2795</v>
      </c>
      <c r="D2808" s="296" t="s">
        <v>6346</v>
      </c>
      <c r="E2808" s="296" t="s">
        <v>6347</v>
      </c>
      <c r="F2808" s="296" t="s">
        <v>861</v>
      </c>
      <c r="G2808" s="297" t="s">
        <v>707</v>
      </c>
      <c r="H2808" s="250">
        <v>0</v>
      </c>
      <c r="I2808" s="250"/>
      <c r="J2808" s="250">
        <v>0</v>
      </c>
      <c r="K2808" s="250"/>
      <c r="L2808" s="250">
        <v>0</v>
      </c>
      <c r="M2808" s="251" t="str">
        <f t="shared" si="129"/>
        <v>NA</v>
      </c>
      <c r="N2808" s="251" t="str">
        <f t="shared" si="130"/>
        <v>NA</v>
      </c>
      <c r="O2808" s="250">
        <v>0</v>
      </c>
      <c r="P2808" s="251" t="str">
        <f t="shared" si="131"/>
        <v>NA</v>
      </c>
      <c r="Q2808" s="298" t="s">
        <v>848</v>
      </c>
      <c r="R2808" s="299" t="s">
        <v>849</v>
      </c>
      <c r="S2808" s="299" t="s">
        <v>809</v>
      </c>
      <c r="T2808" s="299" t="s">
        <v>809</v>
      </c>
      <c r="U2808" s="299" t="s">
        <v>832</v>
      </c>
      <c r="V2808" s="283" t="s">
        <v>809</v>
      </c>
      <c r="W2808" s="284" t="s">
        <v>809</v>
      </c>
      <c r="X2808" s="284" t="s">
        <v>809</v>
      </c>
      <c r="Y2808" s="257"/>
    </row>
    <row r="2809" spans="1:25" ht="12.75" customHeight="1" x14ac:dyDescent="0.2">
      <c r="A2809" s="229" t="s">
        <v>705</v>
      </c>
      <c r="B2809" s="247"/>
      <c r="C2809" s="280">
        <v>2796</v>
      </c>
      <c r="D2809" s="249" t="s">
        <v>6348</v>
      </c>
      <c r="E2809" s="249" t="s">
        <v>6349</v>
      </c>
      <c r="F2809" s="249" t="s">
        <v>861</v>
      </c>
      <c r="G2809" s="297" t="s">
        <v>707</v>
      </c>
      <c r="H2809" s="250">
        <v>0</v>
      </c>
      <c r="I2809" s="250"/>
      <c r="J2809" s="250">
        <v>0</v>
      </c>
      <c r="K2809" s="250"/>
      <c r="L2809" s="250">
        <v>0</v>
      </c>
      <c r="M2809" s="251" t="str">
        <f t="shared" si="129"/>
        <v>NA</v>
      </c>
      <c r="N2809" s="251" t="str">
        <f t="shared" si="130"/>
        <v>NA</v>
      </c>
      <c r="O2809" s="250">
        <v>0</v>
      </c>
      <c r="P2809" s="251" t="str">
        <f t="shared" si="131"/>
        <v>NA</v>
      </c>
      <c r="Q2809" s="298" t="s">
        <v>848</v>
      </c>
      <c r="R2809" s="299" t="s">
        <v>849</v>
      </c>
      <c r="S2809" s="299" t="s">
        <v>832</v>
      </c>
      <c r="T2809" s="299" t="s">
        <v>832</v>
      </c>
      <c r="U2809" s="299" t="s">
        <v>832</v>
      </c>
      <c r="V2809" s="299" t="s">
        <v>832</v>
      </c>
      <c r="W2809" s="299" t="s">
        <v>832</v>
      </c>
      <c r="X2809" s="299" t="s">
        <v>832</v>
      </c>
      <c r="Y2809" s="257"/>
    </row>
    <row r="2810" spans="1:25" ht="12.75" customHeight="1" x14ac:dyDescent="0.2">
      <c r="A2810" s="229" t="s">
        <v>705</v>
      </c>
      <c r="B2810" s="247"/>
      <c r="C2810" s="280">
        <v>2797</v>
      </c>
      <c r="D2810" s="249" t="s">
        <v>6350</v>
      </c>
      <c r="E2810" s="249" t="s">
        <v>6351</v>
      </c>
      <c r="F2810" s="249" t="s">
        <v>858</v>
      </c>
      <c r="G2810" s="281" t="s">
        <v>813</v>
      </c>
      <c r="H2810" s="250">
        <v>75392.62</v>
      </c>
      <c r="I2810" s="250"/>
      <c r="J2810" s="250">
        <v>72221.908500000005</v>
      </c>
      <c r="K2810" s="250"/>
      <c r="L2810" s="250">
        <v>43893.399999999994</v>
      </c>
      <c r="M2810" s="251">
        <f t="shared" si="129"/>
        <v>4.2055993013639673E-2</v>
      </c>
      <c r="N2810" s="251">
        <f t="shared" si="130"/>
        <v>0.39224259076454632</v>
      </c>
      <c r="O2810" s="250">
        <v>48292.88</v>
      </c>
      <c r="P2810" s="251">
        <f t="shared" si="131"/>
        <v>0.10023101422992987</v>
      </c>
      <c r="Q2810" s="251" t="s">
        <v>805</v>
      </c>
      <c r="R2810" s="258"/>
      <c r="S2810" s="258" t="s">
        <v>806</v>
      </c>
      <c r="T2810" s="258" t="s">
        <v>807</v>
      </c>
      <c r="U2810" s="282" t="s">
        <v>814</v>
      </c>
      <c r="V2810" s="285">
        <v>505</v>
      </c>
      <c r="W2810" s="286" t="s">
        <v>824</v>
      </c>
      <c r="X2810" s="286" t="s">
        <v>824</v>
      </c>
      <c r="Y2810" s="257"/>
    </row>
    <row r="2811" spans="1:25" ht="12.75" customHeight="1" x14ac:dyDescent="0.2">
      <c r="A2811" s="229" t="s">
        <v>705</v>
      </c>
      <c r="B2811" s="247"/>
      <c r="C2811" s="280">
        <v>2798</v>
      </c>
      <c r="D2811" s="249" t="s">
        <v>6352</v>
      </c>
      <c r="E2811" s="249" t="s">
        <v>6353</v>
      </c>
      <c r="F2811" s="249" t="s">
        <v>890</v>
      </c>
      <c r="G2811" s="281" t="s">
        <v>813</v>
      </c>
      <c r="H2811" s="250">
        <v>59265.14</v>
      </c>
      <c r="I2811" s="250"/>
      <c r="J2811" s="250">
        <v>56772.684000000001</v>
      </c>
      <c r="K2811" s="250"/>
      <c r="L2811" s="250">
        <v>82373.83</v>
      </c>
      <c r="M2811" s="251">
        <f t="shared" si="129"/>
        <v>4.2056021465569783E-2</v>
      </c>
      <c r="N2811" s="251">
        <f t="shared" si="130"/>
        <v>0.45094126604970797</v>
      </c>
      <c r="O2811" s="250">
        <v>85893.540000000008</v>
      </c>
      <c r="P2811" s="251">
        <f t="shared" si="131"/>
        <v>4.2728497630861721E-2</v>
      </c>
      <c r="Q2811" s="251" t="s">
        <v>805</v>
      </c>
      <c r="R2811" s="258"/>
      <c r="S2811" s="258" t="s">
        <v>806</v>
      </c>
      <c r="T2811" s="258" t="s">
        <v>807</v>
      </c>
      <c r="U2811" s="282" t="s">
        <v>823</v>
      </c>
      <c r="V2811" s="285">
        <v>824</v>
      </c>
      <c r="W2811" s="286" t="s">
        <v>912</v>
      </c>
      <c r="X2811" s="286" t="s">
        <v>815</v>
      </c>
      <c r="Y2811" s="257"/>
    </row>
    <row r="2812" spans="1:25" ht="12.75" customHeight="1" x14ac:dyDescent="0.2">
      <c r="A2812" s="229" t="s">
        <v>705</v>
      </c>
      <c r="B2812" s="247"/>
      <c r="C2812" s="280">
        <v>2799</v>
      </c>
      <c r="D2812" s="249" t="s">
        <v>6354</v>
      </c>
      <c r="E2812" s="249" t="s">
        <v>6355</v>
      </c>
      <c r="F2812" s="249" t="s">
        <v>1160</v>
      </c>
      <c r="G2812" s="281" t="s">
        <v>813</v>
      </c>
      <c r="H2812" s="250">
        <v>64146.84</v>
      </c>
      <c r="I2812" s="250"/>
      <c r="J2812" s="250">
        <v>61449.078599999993</v>
      </c>
      <c r="K2812" s="250"/>
      <c r="L2812" s="250">
        <v>64147.61</v>
      </c>
      <c r="M2812" s="251">
        <f t="shared" si="129"/>
        <v>4.2056029572150447E-2</v>
      </c>
      <c r="N2812" s="251">
        <f t="shared" si="130"/>
        <v>4.391492047530892E-2</v>
      </c>
      <c r="O2812" s="250">
        <v>66874.14</v>
      </c>
      <c r="P2812" s="251">
        <f t="shared" si="131"/>
        <v>4.2503999759305119E-2</v>
      </c>
      <c r="Q2812" s="251" t="s">
        <v>805</v>
      </c>
      <c r="R2812" s="258"/>
      <c r="S2812" s="258" t="s">
        <v>806</v>
      </c>
      <c r="T2812" s="299" t="s">
        <v>809</v>
      </c>
      <c r="U2812" s="282" t="s">
        <v>814</v>
      </c>
      <c r="V2812" s="285">
        <v>160</v>
      </c>
      <c r="W2812" s="286" t="s">
        <v>912</v>
      </c>
      <c r="X2812" s="286" t="s">
        <v>912</v>
      </c>
      <c r="Y2812" s="257"/>
    </row>
    <row r="2813" spans="1:25" ht="12.75" customHeight="1" x14ac:dyDescent="0.2">
      <c r="A2813" s="229" t="s">
        <v>705</v>
      </c>
      <c r="B2813" s="247"/>
      <c r="C2813" s="280">
        <v>2800</v>
      </c>
      <c r="D2813" s="249" t="s">
        <v>6356</v>
      </c>
      <c r="E2813" s="249" t="s">
        <v>6357</v>
      </c>
      <c r="F2813" s="249" t="s">
        <v>819</v>
      </c>
      <c r="G2813" s="281" t="s">
        <v>813</v>
      </c>
      <c r="H2813" s="250">
        <v>35049.82</v>
      </c>
      <c r="I2813" s="250"/>
      <c r="J2813" s="250">
        <v>34666.825199999999</v>
      </c>
      <c r="K2813" s="250"/>
      <c r="L2813" s="250">
        <v>58589.100000000006</v>
      </c>
      <c r="M2813" s="251">
        <f t="shared" si="129"/>
        <v>1.0927154547441338E-2</v>
      </c>
      <c r="N2813" s="251">
        <f t="shared" si="130"/>
        <v>0.69006246352204204</v>
      </c>
      <c r="O2813" s="250">
        <v>60916.38</v>
      </c>
      <c r="P2813" s="251">
        <f t="shared" si="131"/>
        <v>3.9722064343026116E-2</v>
      </c>
      <c r="Q2813" s="251" t="s">
        <v>805</v>
      </c>
      <c r="R2813" s="258"/>
      <c r="S2813" s="258" t="s">
        <v>904</v>
      </c>
      <c r="T2813" s="258" t="s">
        <v>807</v>
      </c>
      <c r="U2813" s="282" t="s">
        <v>814</v>
      </c>
      <c r="V2813" s="285">
        <v>306</v>
      </c>
      <c r="W2813" s="286" t="s">
        <v>824</v>
      </c>
      <c r="X2813" s="286" t="s">
        <v>824</v>
      </c>
      <c r="Y2813" s="257"/>
    </row>
    <row r="2814" spans="1:25" ht="12.75" customHeight="1" x14ac:dyDescent="0.2">
      <c r="A2814" s="229" t="s">
        <v>705</v>
      </c>
      <c r="B2814" s="247"/>
      <c r="C2814" s="280">
        <v>2801</v>
      </c>
      <c r="D2814" s="249" t="s">
        <v>6358</v>
      </c>
      <c r="E2814" s="249" t="s">
        <v>6359</v>
      </c>
      <c r="F2814" s="249" t="s">
        <v>1503</v>
      </c>
      <c r="G2814" s="297" t="s">
        <v>707</v>
      </c>
      <c r="H2814" s="250">
        <v>0</v>
      </c>
      <c r="I2814" s="250"/>
      <c r="J2814" s="250">
        <v>0</v>
      </c>
      <c r="K2814" s="250"/>
      <c r="L2814" s="250">
        <v>0</v>
      </c>
      <c r="M2814" s="251" t="str">
        <f t="shared" si="129"/>
        <v>NA</v>
      </c>
      <c r="N2814" s="251" t="str">
        <f t="shared" si="130"/>
        <v>NA</v>
      </c>
      <c r="O2814" s="250">
        <v>0</v>
      </c>
      <c r="P2814" s="251" t="str">
        <f t="shared" si="131"/>
        <v>NA</v>
      </c>
      <c r="Q2814" s="298" t="s">
        <v>848</v>
      </c>
      <c r="R2814" s="299" t="s">
        <v>849</v>
      </c>
      <c r="S2814" s="299" t="s">
        <v>832</v>
      </c>
      <c r="T2814" s="299" t="s">
        <v>832</v>
      </c>
      <c r="U2814" s="299" t="s">
        <v>832</v>
      </c>
      <c r="V2814" s="283" t="s">
        <v>809</v>
      </c>
      <c r="W2814" s="284" t="s">
        <v>809</v>
      </c>
      <c r="X2814" s="284" t="s">
        <v>809</v>
      </c>
      <c r="Y2814" s="257"/>
    </row>
    <row r="2815" spans="1:25" ht="12.75" customHeight="1" x14ac:dyDescent="0.2">
      <c r="A2815" s="229" t="s">
        <v>705</v>
      </c>
      <c r="B2815" s="247"/>
      <c r="C2815" s="280">
        <v>2802</v>
      </c>
      <c r="D2815" s="249" t="s">
        <v>6360</v>
      </c>
      <c r="E2815" s="249" t="s">
        <v>6361</v>
      </c>
      <c r="F2815" s="249" t="s">
        <v>943</v>
      </c>
      <c r="G2815" s="297" t="s">
        <v>707</v>
      </c>
      <c r="H2815" s="250">
        <v>0</v>
      </c>
      <c r="I2815" s="250"/>
      <c r="J2815" s="250">
        <v>0</v>
      </c>
      <c r="K2815" s="250"/>
      <c r="L2815" s="250">
        <v>0</v>
      </c>
      <c r="M2815" s="251" t="str">
        <f t="shared" si="129"/>
        <v>NA</v>
      </c>
      <c r="N2815" s="251" t="str">
        <f t="shared" si="130"/>
        <v>NA</v>
      </c>
      <c r="O2815" s="250">
        <v>0</v>
      </c>
      <c r="P2815" s="251" t="str">
        <f t="shared" si="131"/>
        <v>NA</v>
      </c>
      <c r="Q2815" s="298" t="s">
        <v>848</v>
      </c>
      <c r="R2815" s="299" t="s">
        <v>849</v>
      </c>
      <c r="S2815" s="299" t="s">
        <v>832</v>
      </c>
      <c r="T2815" s="299" t="s">
        <v>832</v>
      </c>
      <c r="U2815" s="299" t="s">
        <v>832</v>
      </c>
      <c r="V2815" s="299" t="s">
        <v>832</v>
      </c>
      <c r="W2815" s="299" t="s">
        <v>832</v>
      </c>
      <c r="X2815" s="299" t="s">
        <v>832</v>
      </c>
      <c r="Y2815" s="257"/>
    </row>
    <row r="2816" spans="1:25" ht="12.75" customHeight="1" x14ac:dyDescent="0.2">
      <c r="A2816" s="229" t="s">
        <v>705</v>
      </c>
      <c r="B2816" s="247"/>
      <c r="C2816" s="280">
        <v>2803</v>
      </c>
      <c r="D2816" s="249" t="s">
        <v>6362</v>
      </c>
      <c r="E2816" s="249" t="s">
        <v>6363</v>
      </c>
      <c r="F2816" s="249" t="s">
        <v>1374</v>
      </c>
      <c r="G2816" s="281" t="s">
        <v>813</v>
      </c>
      <c r="H2816" s="250">
        <v>61040.869999999995</v>
      </c>
      <c r="I2816" s="250"/>
      <c r="J2816" s="250">
        <v>58473.710500000008</v>
      </c>
      <c r="K2816" s="250"/>
      <c r="L2816" s="250">
        <v>61041.509999999995</v>
      </c>
      <c r="M2816" s="251">
        <f t="shared" si="129"/>
        <v>4.2056404176414708E-2</v>
      </c>
      <c r="N2816" s="251">
        <f t="shared" si="130"/>
        <v>4.391374308288485E-2</v>
      </c>
      <c r="O2816" s="250">
        <v>63752.95</v>
      </c>
      <c r="P2816" s="251">
        <f t="shared" si="131"/>
        <v>4.4419608885822165E-2</v>
      </c>
      <c r="Q2816" s="251" t="s">
        <v>805</v>
      </c>
      <c r="R2816" s="258"/>
      <c r="S2816" s="258" t="s">
        <v>806</v>
      </c>
      <c r="T2816" s="258" t="s">
        <v>807</v>
      </c>
      <c r="U2816" s="282" t="s">
        <v>823</v>
      </c>
      <c r="V2816" s="285">
        <v>1120</v>
      </c>
      <c r="W2816" s="286" t="s">
        <v>824</v>
      </c>
      <c r="X2816" s="286" t="s">
        <v>824</v>
      </c>
      <c r="Y2816" s="257"/>
    </row>
    <row r="2817" spans="1:25" ht="12.75" customHeight="1" x14ac:dyDescent="0.2">
      <c r="A2817" s="229" t="s">
        <v>705</v>
      </c>
      <c r="B2817" s="247"/>
      <c r="C2817" s="280">
        <v>2804</v>
      </c>
      <c r="D2817" s="249" t="s">
        <v>6364</v>
      </c>
      <c r="E2817" s="249" t="s">
        <v>6365</v>
      </c>
      <c r="F2817" s="249" t="s">
        <v>943</v>
      </c>
      <c r="G2817" s="297" t="s">
        <v>707</v>
      </c>
      <c r="H2817" s="250">
        <v>0</v>
      </c>
      <c r="I2817" s="250"/>
      <c r="J2817" s="250">
        <v>0</v>
      </c>
      <c r="K2817" s="250"/>
      <c r="L2817" s="250">
        <v>0</v>
      </c>
      <c r="M2817" s="251" t="str">
        <f t="shared" si="129"/>
        <v>NA</v>
      </c>
      <c r="N2817" s="251" t="str">
        <f t="shared" si="130"/>
        <v>NA</v>
      </c>
      <c r="O2817" s="250">
        <v>0</v>
      </c>
      <c r="P2817" s="251" t="str">
        <f t="shared" si="131"/>
        <v>NA</v>
      </c>
      <c r="Q2817" s="298" t="s">
        <v>848</v>
      </c>
      <c r="R2817" s="299" t="s">
        <v>849</v>
      </c>
      <c r="S2817" s="299" t="s">
        <v>832</v>
      </c>
      <c r="T2817" s="299" t="s">
        <v>832</v>
      </c>
      <c r="U2817" s="299" t="s">
        <v>832</v>
      </c>
      <c r="V2817" s="299" t="s">
        <v>832</v>
      </c>
      <c r="W2817" s="299" t="s">
        <v>832</v>
      </c>
      <c r="X2817" s="299" t="s">
        <v>832</v>
      </c>
      <c r="Y2817" s="257"/>
    </row>
    <row r="2818" spans="1:25" ht="12.75" customHeight="1" x14ac:dyDescent="0.2">
      <c r="A2818" s="229" t="s">
        <v>705</v>
      </c>
      <c r="B2818" s="247"/>
      <c r="C2818" s="280">
        <v>2805</v>
      </c>
      <c r="D2818" s="249" t="s">
        <v>6366</v>
      </c>
      <c r="E2818" s="249" t="s">
        <v>6367</v>
      </c>
      <c r="F2818" s="249" t="s">
        <v>940</v>
      </c>
      <c r="G2818" s="281" t="s">
        <v>804</v>
      </c>
      <c r="H2818" s="250">
        <v>17661.669999999998</v>
      </c>
      <c r="I2818" s="250"/>
      <c r="J2818" s="250">
        <v>220995.81819999998</v>
      </c>
      <c r="K2818" s="250"/>
      <c r="L2818" s="250">
        <v>207278.25</v>
      </c>
      <c r="M2818" s="251">
        <f t="shared" si="129"/>
        <v>11.512736236154339</v>
      </c>
      <c r="N2818" s="251">
        <f t="shared" si="130"/>
        <v>6.2071618873736592E-2</v>
      </c>
      <c r="O2818" s="250">
        <v>222474.94</v>
      </c>
      <c r="P2818" s="251">
        <f t="shared" si="131"/>
        <v>7.3315410565266748E-2</v>
      </c>
      <c r="Q2818" s="251" t="s">
        <v>805</v>
      </c>
      <c r="R2818" s="258"/>
      <c r="S2818" s="258" t="s">
        <v>806</v>
      </c>
      <c r="T2818" s="258" t="s">
        <v>807</v>
      </c>
      <c r="U2818" s="282" t="s">
        <v>808</v>
      </c>
      <c r="V2818" s="283" t="s">
        <v>809</v>
      </c>
      <c r="W2818" s="284" t="s">
        <v>809</v>
      </c>
      <c r="X2818" s="284" t="s">
        <v>809</v>
      </c>
      <c r="Y2818" s="257"/>
    </row>
    <row r="2819" spans="1:25" ht="12.75" customHeight="1" x14ac:dyDescent="0.2">
      <c r="A2819" s="229" t="s">
        <v>705</v>
      </c>
      <c r="B2819" s="247"/>
      <c r="C2819" s="280">
        <v>2806</v>
      </c>
      <c r="D2819" s="249" t="s">
        <v>6368</v>
      </c>
      <c r="E2819" s="249" t="s">
        <v>6369</v>
      </c>
      <c r="F2819" s="249" t="s">
        <v>837</v>
      </c>
      <c r="G2819" s="281" t="s">
        <v>813</v>
      </c>
      <c r="H2819" s="250">
        <v>206133.11000000002</v>
      </c>
      <c r="I2819" s="250"/>
      <c r="J2819" s="250">
        <v>197463.98960000003</v>
      </c>
      <c r="K2819" s="250"/>
      <c r="L2819" s="250">
        <v>206139.37000000005</v>
      </c>
      <c r="M2819" s="251">
        <f t="shared" si="129"/>
        <v>4.2055933663446815E-2</v>
      </c>
      <c r="N2819" s="251">
        <f t="shared" si="130"/>
        <v>4.3933987242806234E-2</v>
      </c>
      <c r="O2819" s="250">
        <v>220708.24</v>
      </c>
      <c r="P2819" s="251">
        <f t="shared" si="131"/>
        <v>7.0674854589882236E-2</v>
      </c>
      <c r="Q2819" s="251" t="s">
        <v>805</v>
      </c>
      <c r="R2819" s="258"/>
      <c r="S2819" s="258" t="s">
        <v>806</v>
      </c>
      <c r="T2819" s="299" t="s">
        <v>809</v>
      </c>
      <c r="U2819" s="282" t="s">
        <v>823</v>
      </c>
      <c r="V2819" s="285">
        <v>824</v>
      </c>
      <c r="W2819" s="286" t="s">
        <v>815</v>
      </c>
      <c r="X2819" s="286" t="s">
        <v>816</v>
      </c>
      <c r="Y2819" s="257"/>
    </row>
    <row r="2820" spans="1:25" ht="12.75" customHeight="1" x14ac:dyDescent="0.2">
      <c r="A2820" s="229" t="s">
        <v>705</v>
      </c>
      <c r="B2820" s="247"/>
      <c r="C2820" s="280">
        <v>2807</v>
      </c>
      <c r="D2820" s="249" t="s">
        <v>6370</v>
      </c>
      <c r="E2820" s="249" t="s">
        <v>6371</v>
      </c>
      <c r="F2820" s="249" t="s">
        <v>1021</v>
      </c>
      <c r="G2820" s="281" t="s">
        <v>813</v>
      </c>
      <c r="H2820" s="250">
        <v>40864.369999999995</v>
      </c>
      <c r="I2820" s="250"/>
      <c r="J2820" s="250">
        <v>39145.766100000001</v>
      </c>
      <c r="K2820" s="250"/>
      <c r="L2820" s="250">
        <v>49683.090000000004</v>
      </c>
      <c r="M2820" s="251">
        <f t="shared" si="129"/>
        <v>4.2056292559997738E-2</v>
      </c>
      <c r="N2820" s="251">
        <f t="shared" si="130"/>
        <v>0.26918170085321186</v>
      </c>
      <c r="O2820" s="250">
        <v>51093.47</v>
      </c>
      <c r="P2820" s="251">
        <f t="shared" si="131"/>
        <v>2.8387525816127725E-2</v>
      </c>
      <c r="Q2820" s="251" t="s">
        <v>805</v>
      </c>
      <c r="R2820" s="258"/>
      <c r="S2820" s="258" t="s">
        <v>806</v>
      </c>
      <c r="T2820" s="258" t="s">
        <v>807</v>
      </c>
      <c r="U2820" s="282" t="s">
        <v>814</v>
      </c>
      <c r="V2820" s="285">
        <v>100</v>
      </c>
      <c r="W2820" s="286" t="s">
        <v>815</v>
      </c>
      <c r="X2820" s="286" t="s">
        <v>816</v>
      </c>
      <c r="Y2820" s="257"/>
    </row>
    <row r="2821" spans="1:25" ht="12.75" customHeight="1" x14ac:dyDescent="0.2">
      <c r="A2821" s="229" t="s">
        <v>705</v>
      </c>
      <c r="B2821" s="247"/>
      <c r="C2821" s="280">
        <v>2808</v>
      </c>
      <c r="D2821" s="249" t="s">
        <v>6372</v>
      </c>
      <c r="E2821" s="249" t="s">
        <v>6373</v>
      </c>
      <c r="F2821" s="249" t="s">
        <v>937</v>
      </c>
      <c r="G2821" s="281" t="s">
        <v>813</v>
      </c>
      <c r="H2821" s="250">
        <v>42426.97</v>
      </c>
      <c r="I2821" s="250"/>
      <c r="J2821" s="250">
        <v>40642.656799999997</v>
      </c>
      <c r="K2821" s="250"/>
      <c r="L2821" s="250">
        <v>26879.4</v>
      </c>
      <c r="M2821" s="251">
        <f t="shared" si="129"/>
        <v>4.2056107235562759E-2</v>
      </c>
      <c r="N2821" s="251">
        <f t="shared" si="130"/>
        <v>0.33864067665970093</v>
      </c>
      <c r="O2821" s="250">
        <v>27970.85</v>
      </c>
      <c r="P2821" s="251">
        <f t="shared" si="131"/>
        <v>4.0605445062017645E-2</v>
      </c>
      <c r="Q2821" s="251" t="s">
        <v>805</v>
      </c>
      <c r="R2821" s="258"/>
      <c r="S2821" s="258" t="s">
        <v>806</v>
      </c>
      <c r="T2821" s="258" t="s">
        <v>807</v>
      </c>
      <c r="U2821" s="282" t="s">
        <v>823</v>
      </c>
      <c r="V2821" s="285">
        <v>819</v>
      </c>
      <c r="W2821" s="286" t="s">
        <v>816</v>
      </c>
      <c r="X2821" s="286" t="s">
        <v>816</v>
      </c>
      <c r="Y2821" s="257"/>
    </row>
    <row r="2822" spans="1:25" ht="12.75" customHeight="1" x14ac:dyDescent="0.2">
      <c r="A2822" s="229" t="s">
        <v>705</v>
      </c>
      <c r="B2822" s="247"/>
      <c r="C2822" s="280">
        <v>2809</v>
      </c>
      <c r="D2822" s="249" t="s">
        <v>6374</v>
      </c>
      <c r="E2822" s="249" t="s">
        <v>6375</v>
      </c>
      <c r="F2822" s="249" t="s">
        <v>1071</v>
      </c>
      <c r="G2822" s="281" t="s">
        <v>804</v>
      </c>
      <c r="H2822" s="250">
        <v>37495.339999999997</v>
      </c>
      <c r="I2822" s="250"/>
      <c r="J2822" s="250">
        <v>33576.186000000002</v>
      </c>
      <c r="K2822" s="250"/>
      <c r="L2822" s="250">
        <v>59187.520000000004</v>
      </c>
      <c r="M2822" s="251">
        <f t="shared" si="129"/>
        <v>0.1045237621528434</v>
      </c>
      <c r="N2822" s="251">
        <f t="shared" si="130"/>
        <v>0.76278270557591032</v>
      </c>
      <c r="O2822" s="250">
        <v>63526.89</v>
      </c>
      <c r="P2822" s="251">
        <f t="shared" si="131"/>
        <v>7.3315624645195393E-2</v>
      </c>
      <c r="Q2822" s="251" t="s">
        <v>805</v>
      </c>
      <c r="R2822" s="258"/>
      <c r="S2822" s="258" t="s">
        <v>806</v>
      </c>
      <c r="T2822" s="258" t="s">
        <v>807</v>
      </c>
      <c r="U2822" s="282" t="s">
        <v>808</v>
      </c>
      <c r="V2822" s="283" t="s">
        <v>809</v>
      </c>
      <c r="W2822" s="284" t="s">
        <v>809</v>
      </c>
      <c r="X2822" s="284" t="s">
        <v>809</v>
      </c>
      <c r="Y2822" s="257"/>
    </row>
    <row r="2823" spans="1:25" ht="12.75" customHeight="1" x14ac:dyDescent="0.2">
      <c r="A2823" s="229" t="s">
        <v>705</v>
      </c>
      <c r="B2823" s="247"/>
      <c r="C2823" s="280">
        <v>2810</v>
      </c>
      <c r="D2823" s="249" t="s">
        <v>6376</v>
      </c>
      <c r="E2823" s="249" t="s">
        <v>6377</v>
      </c>
      <c r="F2823" s="249" t="s">
        <v>931</v>
      </c>
      <c r="G2823" s="281" t="s">
        <v>813</v>
      </c>
      <c r="H2823" s="250">
        <v>113168.93000000001</v>
      </c>
      <c r="I2823" s="250"/>
      <c r="J2823" s="250">
        <v>108409.4828</v>
      </c>
      <c r="K2823" s="250"/>
      <c r="L2823" s="250">
        <v>113169.40000000002</v>
      </c>
      <c r="M2823" s="251">
        <f t="shared" si="129"/>
        <v>4.2056129716875557E-2</v>
      </c>
      <c r="N2823" s="251">
        <f t="shared" si="130"/>
        <v>4.3906834319848126E-2</v>
      </c>
      <c r="O2823" s="250">
        <v>126825.33</v>
      </c>
      <c r="P2823" s="251">
        <f t="shared" si="131"/>
        <v>0.12066804277481347</v>
      </c>
      <c r="Q2823" s="251" t="s">
        <v>805</v>
      </c>
      <c r="R2823" s="258"/>
      <c r="S2823" s="258" t="s">
        <v>806</v>
      </c>
      <c r="T2823" s="299" t="s">
        <v>809</v>
      </c>
      <c r="U2823" s="282" t="s">
        <v>823</v>
      </c>
      <c r="V2823" s="285">
        <v>805</v>
      </c>
      <c r="W2823" s="286" t="s">
        <v>815</v>
      </c>
      <c r="X2823" s="286" t="s">
        <v>816</v>
      </c>
      <c r="Y2823" s="257"/>
    </row>
    <row r="2824" spans="1:25" ht="12.75" customHeight="1" x14ac:dyDescent="0.2">
      <c r="A2824" s="229" t="s">
        <v>705</v>
      </c>
      <c r="B2824" s="247"/>
      <c r="C2824" s="280">
        <v>2811</v>
      </c>
      <c r="D2824" s="249" t="s">
        <v>6378</v>
      </c>
      <c r="E2824" s="249" t="s">
        <v>6379</v>
      </c>
      <c r="F2824" s="249" t="s">
        <v>1002</v>
      </c>
      <c r="G2824" s="297" t="s">
        <v>707</v>
      </c>
      <c r="H2824" s="250">
        <v>0</v>
      </c>
      <c r="I2824" s="250"/>
      <c r="J2824" s="250">
        <v>0</v>
      </c>
      <c r="K2824" s="250"/>
      <c r="L2824" s="250">
        <v>0</v>
      </c>
      <c r="M2824" s="251" t="str">
        <f t="shared" si="129"/>
        <v>NA</v>
      </c>
      <c r="N2824" s="251" t="str">
        <f t="shared" si="130"/>
        <v>NA</v>
      </c>
      <c r="O2824" s="250">
        <v>0</v>
      </c>
      <c r="P2824" s="251" t="str">
        <f t="shared" si="131"/>
        <v>NA</v>
      </c>
      <c r="Q2824" s="298" t="s">
        <v>848</v>
      </c>
      <c r="R2824" s="299" t="s">
        <v>849</v>
      </c>
      <c r="S2824" s="299" t="s">
        <v>832</v>
      </c>
      <c r="T2824" s="299" t="s">
        <v>832</v>
      </c>
      <c r="U2824" s="299" t="s">
        <v>832</v>
      </c>
      <c r="V2824" s="299" t="s">
        <v>832</v>
      </c>
      <c r="W2824" s="299" t="s">
        <v>832</v>
      </c>
      <c r="X2824" s="299" t="s">
        <v>832</v>
      </c>
      <c r="Y2824" s="257"/>
    </row>
    <row r="2825" spans="1:25" ht="12.75" customHeight="1" x14ac:dyDescent="0.2">
      <c r="A2825" s="229" t="s">
        <v>705</v>
      </c>
      <c r="B2825" s="247"/>
      <c r="C2825" s="280">
        <v>2812</v>
      </c>
      <c r="D2825" s="249" t="s">
        <v>6380</v>
      </c>
      <c r="E2825" s="249" t="s">
        <v>6381</v>
      </c>
      <c r="F2825" s="249" t="s">
        <v>812</v>
      </c>
      <c r="G2825" s="281" t="s">
        <v>813</v>
      </c>
      <c r="H2825" s="250">
        <v>69974.7</v>
      </c>
      <c r="I2825" s="250"/>
      <c r="J2825" s="250">
        <v>67031.837100000004</v>
      </c>
      <c r="K2825" s="250"/>
      <c r="L2825" s="250">
        <v>72801.83</v>
      </c>
      <c r="M2825" s="251">
        <f t="shared" si="129"/>
        <v>4.2056098847154659E-2</v>
      </c>
      <c r="N2825" s="251">
        <f t="shared" si="130"/>
        <v>8.6078394232163999E-2</v>
      </c>
      <c r="O2825" s="250">
        <v>75301.820000000007</v>
      </c>
      <c r="P2825" s="251">
        <f t="shared" si="131"/>
        <v>3.4339658769566718E-2</v>
      </c>
      <c r="Q2825" s="251" t="s">
        <v>805</v>
      </c>
      <c r="R2825" s="258"/>
      <c r="S2825" s="258" t="s">
        <v>806</v>
      </c>
      <c r="T2825" s="258" t="s">
        <v>807</v>
      </c>
      <c r="U2825" s="282" t="s">
        <v>814</v>
      </c>
      <c r="V2825" s="285">
        <v>320</v>
      </c>
      <c r="W2825" s="286" t="s">
        <v>815</v>
      </c>
      <c r="X2825" s="286" t="s">
        <v>816</v>
      </c>
      <c r="Y2825" s="257"/>
    </row>
    <row r="2826" spans="1:25" ht="12.75" customHeight="1" x14ac:dyDescent="0.2">
      <c r="A2826" s="229" t="s">
        <v>705</v>
      </c>
      <c r="B2826" s="247"/>
      <c r="C2826" s="280">
        <v>2813</v>
      </c>
      <c r="D2826" s="249" t="s">
        <v>6382</v>
      </c>
      <c r="E2826" s="249" t="s">
        <v>6383</v>
      </c>
      <c r="F2826" s="249" t="s">
        <v>812</v>
      </c>
      <c r="G2826" s="281" t="s">
        <v>813</v>
      </c>
      <c r="H2826" s="250">
        <v>311186.26999999996</v>
      </c>
      <c r="I2826" s="250"/>
      <c r="J2826" s="250">
        <v>293121.55300000001</v>
      </c>
      <c r="K2826" s="250"/>
      <c r="L2826" s="250">
        <v>316426.75</v>
      </c>
      <c r="M2826" s="251">
        <f t="shared" si="129"/>
        <v>5.8051137667481115E-2</v>
      </c>
      <c r="N2826" s="251">
        <f t="shared" si="130"/>
        <v>7.9506937519534721E-2</v>
      </c>
      <c r="O2826" s="250">
        <v>331328.39999999985</v>
      </c>
      <c r="P2826" s="251">
        <f t="shared" si="131"/>
        <v>4.709352164442434E-2</v>
      </c>
      <c r="Q2826" s="251" t="s">
        <v>805</v>
      </c>
      <c r="R2826" s="258"/>
      <c r="S2826" s="258" t="s">
        <v>806</v>
      </c>
      <c r="T2826" s="258" t="s">
        <v>807</v>
      </c>
      <c r="U2826" s="282" t="s">
        <v>823</v>
      </c>
      <c r="V2826" s="285">
        <v>824</v>
      </c>
      <c r="W2826" s="286" t="s">
        <v>815</v>
      </c>
      <c r="X2826" s="286" t="s">
        <v>816</v>
      </c>
      <c r="Y2826" s="257"/>
    </row>
    <row r="2827" spans="1:25" ht="12.75" customHeight="1" x14ac:dyDescent="0.2">
      <c r="A2827" s="229" t="s">
        <v>705</v>
      </c>
      <c r="B2827" s="247"/>
      <c r="C2827" s="280">
        <v>2814</v>
      </c>
      <c r="D2827" s="249" t="s">
        <v>6384</v>
      </c>
      <c r="E2827" s="249" t="s">
        <v>6385</v>
      </c>
      <c r="F2827" s="249" t="s">
        <v>1175</v>
      </c>
      <c r="G2827" s="281" t="s">
        <v>813</v>
      </c>
      <c r="H2827" s="250">
        <v>43232.19</v>
      </c>
      <c r="I2827" s="250"/>
      <c r="J2827" s="250">
        <v>41414.027199999997</v>
      </c>
      <c r="K2827" s="250"/>
      <c r="L2827" s="250">
        <v>53955</v>
      </c>
      <c r="M2827" s="251">
        <f t="shared" si="129"/>
        <v>4.2055764466246225E-2</v>
      </c>
      <c r="N2827" s="251">
        <f t="shared" si="130"/>
        <v>0.30281944664391403</v>
      </c>
      <c r="O2827" s="250">
        <v>56521.07</v>
      </c>
      <c r="P2827" s="251">
        <f t="shared" si="131"/>
        <v>4.755944768788805E-2</v>
      </c>
      <c r="Q2827" s="251" t="s">
        <v>805</v>
      </c>
      <c r="R2827" s="258"/>
      <c r="S2827" s="258" t="s">
        <v>806</v>
      </c>
      <c r="T2827" s="258" t="s">
        <v>807</v>
      </c>
      <c r="U2827" s="282" t="s">
        <v>814</v>
      </c>
      <c r="V2827" s="285">
        <v>213</v>
      </c>
      <c r="W2827" s="286" t="s">
        <v>815</v>
      </c>
      <c r="X2827" s="286" t="s">
        <v>816</v>
      </c>
      <c r="Y2827" s="257"/>
    </row>
    <row r="2828" spans="1:25" ht="12.75" customHeight="1" x14ac:dyDescent="0.2">
      <c r="A2828" s="229" t="s">
        <v>705</v>
      </c>
      <c r="B2828" s="247"/>
      <c r="C2828" s="280">
        <v>2815</v>
      </c>
      <c r="D2828" s="249" t="s">
        <v>6386</v>
      </c>
      <c r="E2828" s="249" t="s">
        <v>6387</v>
      </c>
      <c r="F2828" s="249" t="s">
        <v>812</v>
      </c>
      <c r="G2828" s="281"/>
      <c r="H2828" s="250">
        <v>542956.54</v>
      </c>
      <c r="I2828" s="250"/>
      <c r="J2828" s="250">
        <v>541383.48939999996</v>
      </c>
      <c r="K2828" s="250"/>
      <c r="L2828" s="250">
        <v>565155.19999999995</v>
      </c>
      <c r="M2828" s="251">
        <f t="shared" si="129"/>
        <v>2.8971943131950763E-3</v>
      </c>
      <c r="N2828" s="251">
        <f t="shared" si="130"/>
        <v>4.3909190186692815E-2</v>
      </c>
      <c r="O2828" s="250">
        <v>592461.16999999993</v>
      </c>
      <c r="P2828" s="251">
        <f t="shared" si="131"/>
        <v>4.8315878540974189E-2</v>
      </c>
      <c r="Q2828" s="251" t="s">
        <v>805</v>
      </c>
      <c r="R2828" s="258"/>
      <c r="S2828" s="258" t="s">
        <v>806</v>
      </c>
      <c r="T2828" s="258" t="s">
        <v>807</v>
      </c>
      <c r="U2828" s="282" t="s">
        <v>932</v>
      </c>
      <c r="V2828" s="285">
        <v>2781</v>
      </c>
      <c r="W2828" s="286" t="s">
        <v>815</v>
      </c>
      <c r="X2828" s="286" t="s">
        <v>816</v>
      </c>
      <c r="Y2828" s="257"/>
    </row>
    <row r="2829" spans="1:25" ht="12.75" customHeight="1" x14ac:dyDescent="0.2">
      <c r="A2829" s="229" t="s">
        <v>705</v>
      </c>
      <c r="B2829" s="247"/>
      <c r="C2829" s="280">
        <v>2816</v>
      </c>
      <c r="D2829" s="249" t="s">
        <v>6388</v>
      </c>
      <c r="E2829" s="249" t="s">
        <v>6389</v>
      </c>
      <c r="F2829" s="249" t="s">
        <v>877</v>
      </c>
      <c r="G2829" s="281" t="s">
        <v>813</v>
      </c>
      <c r="H2829" s="250">
        <v>31518.07</v>
      </c>
      <c r="I2829" s="250"/>
      <c r="J2829" s="250">
        <v>69025.957999999999</v>
      </c>
      <c r="K2829" s="250"/>
      <c r="L2829" s="250">
        <v>76020.909999999989</v>
      </c>
      <c r="M2829" s="251">
        <f t="shared" si="129"/>
        <v>1.1900439335276558</v>
      </c>
      <c r="N2829" s="251">
        <f t="shared" si="130"/>
        <v>0.10133799229559393</v>
      </c>
      <c r="O2829" s="250">
        <v>82344.26999999999</v>
      </c>
      <c r="P2829" s="251">
        <f t="shared" si="131"/>
        <v>8.3179220033014617E-2</v>
      </c>
      <c r="Q2829" s="251" t="s">
        <v>805</v>
      </c>
      <c r="R2829" s="258"/>
      <c r="S2829" s="258" t="s">
        <v>806</v>
      </c>
      <c r="T2829" s="258" t="s">
        <v>807</v>
      </c>
      <c r="U2829" s="282" t="s">
        <v>823</v>
      </c>
      <c r="V2829" s="285">
        <v>824</v>
      </c>
      <c r="W2829" s="286" t="s">
        <v>815</v>
      </c>
      <c r="X2829" s="286" t="s">
        <v>824</v>
      </c>
      <c r="Y2829" s="257"/>
    </row>
    <row r="2830" spans="1:25" ht="12.75" customHeight="1" x14ac:dyDescent="0.2">
      <c r="A2830" s="229" t="s">
        <v>705</v>
      </c>
      <c r="B2830" s="247"/>
      <c r="C2830" s="280">
        <v>2817</v>
      </c>
      <c r="D2830" s="249" t="s">
        <v>6390</v>
      </c>
      <c r="E2830" s="249" t="s">
        <v>6391</v>
      </c>
      <c r="F2830" s="249" t="s">
        <v>1184</v>
      </c>
      <c r="G2830" s="281" t="s">
        <v>813</v>
      </c>
      <c r="H2830" s="250">
        <v>32351.059999999998</v>
      </c>
      <c r="I2830" s="250"/>
      <c r="J2830" s="250">
        <v>30990.513100000004</v>
      </c>
      <c r="K2830" s="250"/>
      <c r="L2830" s="250">
        <v>32351.359999999997</v>
      </c>
      <c r="M2830" s="251">
        <f t="shared" ref="M2830:M2893" si="132">IF(H2830&gt;0,ABS((J2830-H2830)/H2830),"NA")</f>
        <v>4.205571316673995E-2</v>
      </c>
      <c r="N2830" s="251">
        <f t="shared" ref="N2830:N2893" si="133">IF(J2830&gt;0,ABS((L2830-J2830)/J2830),"NA")</f>
        <v>4.3911725359590544E-2</v>
      </c>
      <c r="O2830" s="250">
        <v>33888.76</v>
      </c>
      <c r="P2830" s="251">
        <f t="shared" ref="P2830:P2893" si="134">IF(L2830&gt;0,ABS((O2830-L2830)/L2830),"NA")</f>
        <v>4.7521958891372888E-2</v>
      </c>
      <c r="Q2830" s="251" t="s">
        <v>805</v>
      </c>
      <c r="R2830" s="258"/>
      <c r="S2830" s="258" t="s">
        <v>806</v>
      </c>
      <c r="T2830" s="299" t="s">
        <v>809</v>
      </c>
      <c r="U2830" s="282" t="s">
        <v>814</v>
      </c>
      <c r="V2830" s="285">
        <v>179</v>
      </c>
      <c r="W2830" s="286" t="s">
        <v>816</v>
      </c>
      <c r="X2830" s="286" t="s">
        <v>824</v>
      </c>
      <c r="Y2830" s="257"/>
    </row>
    <row r="2831" spans="1:25" ht="12.75" customHeight="1" x14ac:dyDescent="0.2">
      <c r="A2831" s="229" t="s">
        <v>705</v>
      </c>
      <c r="B2831" s="247"/>
      <c r="C2831" s="280">
        <v>2818</v>
      </c>
      <c r="D2831" s="249" t="s">
        <v>6392</v>
      </c>
      <c r="E2831" s="249" t="s">
        <v>6393</v>
      </c>
      <c r="F2831" s="249" t="s">
        <v>1860</v>
      </c>
      <c r="G2831" s="281" t="s">
        <v>813</v>
      </c>
      <c r="H2831" s="250">
        <v>44227.9</v>
      </c>
      <c r="I2831" s="250"/>
      <c r="J2831" s="250">
        <v>42367.867700000003</v>
      </c>
      <c r="K2831" s="250"/>
      <c r="L2831" s="250">
        <v>44889.200000000004</v>
      </c>
      <c r="M2831" s="251">
        <f t="shared" si="132"/>
        <v>4.2055632304495556E-2</v>
      </c>
      <c r="N2831" s="251">
        <f t="shared" si="133"/>
        <v>5.951048369611487E-2</v>
      </c>
      <c r="O2831" s="250">
        <v>46881.840000000004</v>
      </c>
      <c r="P2831" s="251">
        <f t="shared" si="134"/>
        <v>4.4390187394740814E-2</v>
      </c>
      <c r="Q2831" s="251" t="s">
        <v>805</v>
      </c>
      <c r="R2831" s="258"/>
      <c r="S2831" s="258" t="s">
        <v>806</v>
      </c>
      <c r="T2831" s="258" t="s">
        <v>807</v>
      </c>
      <c r="U2831" s="282" t="s">
        <v>814</v>
      </c>
      <c r="V2831" s="285">
        <v>252</v>
      </c>
      <c r="W2831" s="286" t="s">
        <v>816</v>
      </c>
      <c r="X2831" s="286" t="s">
        <v>816</v>
      </c>
      <c r="Y2831" s="257"/>
    </row>
    <row r="2832" spans="1:25" ht="12.75" customHeight="1" x14ac:dyDescent="0.2">
      <c r="A2832" s="229" t="s">
        <v>705</v>
      </c>
      <c r="B2832" s="247"/>
      <c r="C2832" s="280">
        <v>2819</v>
      </c>
      <c r="D2832" s="249" t="s">
        <v>6394</v>
      </c>
      <c r="E2832" s="249" t="s">
        <v>6395</v>
      </c>
      <c r="F2832" s="249" t="s">
        <v>1067</v>
      </c>
      <c r="G2832" s="281" t="s">
        <v>804</v>
      </c>
      <c r="H2832" s="250">
        <v>192799.53</v>
      </c>
      <c r="I2832" s="250"/>
      <c r="J2832" s="250">
        <v>69647.879199999996</v>
      </c>
      <c r="K2832" s="250"/>
      <c r="L2832" s="250">
        <v>196198.06</v>
      </c>
      <c r="M2832" s="251">
        <f t="shared" si="132"/>
        <v>0.63875493264947281</v>
      </c>
      <c r="N2832" s="251">
        <f t="shared" si="133"/>
        <v>1.8169997744884672</v>
      </c>
      <c r="O2832" s="250">
        <v>216356.54</v>
      </c>
      <c r="P2832" s="251">
        <f t="shared" si="134"/>
        <v>0.10274556231595772</v>
      </c>
      <c r="Q2832" s="251" t="s">
        <v>805</v>
      </c>
      <c r="R2832" s="258"/>
      <c r="S2832" s="258" t="s">
        <v>806</v>
      </c>
      <c r="T2832" s="258" t="s">
        <v>807</v>
      </c>
      <c r="U2832" s="282" t="s">
        <v>808</v>
      </c>
      <c r="V2832" s="285">
        <v>232</v>
      </c>
      <c r="W2832" s="286" t="s">
        <v>815</v>
      </c>
      <c r="X2832" s="286" t="s">
        <v>816</v>
      </c>
      <c r="Y2832" s="257"/>
    </row>
    <row r="2833" spans="1:25" ht="12.75" customHeight="1" x14ac:dyDescent="0.2">
      <c r="A2833" s="229" t="s">
        <v>705</v>
      </c>
      <c r="B2833" s="247"/>
      <c r="C2833" s="280">
        <v>2820</v>
      </c>
      <c r="D2833" s="249" t="s">
        <v>6396</v>
      </c>
      <c r="E2833" s="249" t="s">
        <v>6397</v>
      </c>
      <c r="F2833" s="249" t="s">
        <v>1496</v>
      </c>
      <c r="G2833" s="297" t="s">
        <v>707</v>
      </c>
      <c r="H2833" s="250">
        <v>0</v>
      </c>
      <c r="I2833" s="250"/>
      <c r="J2833" s="250">
        <v>0</v>
      </c>
      <c r="K2833" s="250"/>
      <c r="L2833" s="250">
        <v>0</v>
      </c>
      <c r="M2833" s="251" t="str">
        <f t="shared" si="132"/>
        <v>NA</v>
      </c>
      <c r="N2833" s="251" t="str">
        <f t="shared" si="133"/>
        <v>NA</v>
      </c>
      <c r="O2833" s="250">
        <v>0</v>
      </c>
      <c r="P2833" s="251" t="str">
        <f t="shared" si="134"/>
        <v>NA</v>
      </c>
      <c r="Q2833" s="298" t="s">
        <v>848</v>
      </c>
      <c r="R2833" s="299" t="s">
        <v>849</v>
      </c>
      <c r="S2833" s="299" t="s">
        <v>832</v>
      </c>
      <c r="T2833" s="299" t="s">
        <v>832</v>
      </c>
      <c r="U2833" s="299" t="s">
        <v>832</v>
      </c>
      <c r="V2833" s="299" t="s">
        <v>832</v>
      </c>
      <c r="W2833" s="299" t="s">
        <v>832</v>
      </c>
      <c r="X2833" s="299" t="s">
        <v>832</v>
      </c>
      <c r="Y2833" s="257"/>
    </row>
    <row r="2834" spans="1:25" ht="12.75" customHeight="1" x14ac:dyDescent="0.2">
      <c r="A2834" s="229" t="s">
        <v>705</v>
      </c>
      <c r="B2834" s="247"/>
      <c r="C2834" s="280">
        <v>2821</v>
      </c>
      <c r="D2834" s="249" t="s">
        <v>6398</v>
      </c>
      <c r="E2834" s="249" t="s">
        <v>6399</v>
      </c>
      <c r="F2834" s="249" t="s">
        <v>1184</v>
      </c>
      <c r="G2834" s="281" t="s">
        <v>813</v>
      </c>
      <c r="H2834" s="250">
        <v>90321.73000000001</v>
      </c>
      <c r="I2834" s="250"/>
      <c r="J2834" s="250">
        <v>86523.161200000002</v>
      </c>
      <c r="K2834" s="250"/>
      <c r="L2834" s="250">
        <v>106439.04000000001</v>
      </c>
      <c r="M2834" s="251">
        <f t="shared" si="132"/>
        <v>4.2055979220061525E-2</v>
      </c>
      <c r="N2834" s="251">
        <f t="shared" si="133"/>
        <v>0.23017974058950594</v>
      </c>
      <c r="O2834" s="250">
        <v>110677.84</v>
      </c>
      <c r="P2834" s="251">
        <f t="shared" si="134"/>
        <v>3.9823733848031589E-2</v>
      </c>
      <c r="Q2834" s="251" t="s">
        <v>805</v>
      </c>
      <c r="R2834" s="258"/>
      <c r="S2834" s="258" t="s">
        <v>806</v>
      </c>
      <c r="T2834" s="258" t="s">
        <v>807</v>
      </c>
      <c r="U2834" s="282" t="s">
        <v>814</v>
      </c>
      <c r="V2834" s="285">
        <v>243</v>
      </c>
      <c r="W2834" s="286" t="s">
        <v>824</v>
      </c>
      <c r="X2834" s="286" t="s">
        <v>824</v>
      </c>
      <c r="Y2834" s="257"/>
    </row>
    <row r="2835" spans="1:25" ht="12.75" customHeight="1" x14ac:dyDescent="0.2">
      <c r="A2835" s="229" t="s">
        <v>705</v>
      </c>
      <c r="B2835" s="247"/>
      <c r="C2835" s="280">
        <v>2822</v>
      </c>
      <c r="D2835" s="249" t="s">
        <v>6400</v>
      </c>
      <c r="E2835" s="249" t="s">
        <v>6401</v>
      </c>
      <c r="F2835" s="249" t="s">
        <v>1496</v>
      </c>
      <c r="G2835" s="297" t="s">
        <v>707</v>
      </c>
      <c r="H2835" s="250">
        <v>0</v>
      </c>
      <c r="I2835" s="250"/>
      <c r="J2835" s="250">
        <v>0</v>
      </c>
      <c r="K2835" s="250"/>
      <c r="L2835" s="250">
        <v>0</v>
      </c>
      <c r="M2835" s="251" t="str">
        <f t="shared" si="132"/>
        <v>NA</v>
      </c>
      <c r="N2835" s="251" t="str">
        <f t="shared" si="133"/>
        <v>NA</v>
      </c>
      <c r="O2835" s="250">
        <v>0</v>
      </c>
      <c r="P2835" s="251" t="str">
        <f t="shared" si="134"/>
        <v>NA</v>
      </c>
      <c r="Q2835" s="298" t="s">
        <v>848</v>
      </c>
      <c r="R2835" s="299" t="s">
        <v>849</v>
      </c>
      <c r="S2835" s="299" t="s">
        <v>832</v>
      </c>
      <c r="T2835" s="299" t="s">
        <v>832</v>
      </c>
      <c r="U2835" s="299" t="s">
        <v>832</v>
      </c>
      <c r="V2835" s="299" t="s">
        <v>832</v>
      </c>
      <c r="W2835" s="299" t="s">
        <v>832</v>
      </c>
      <c r="X2835" s="299" t="s">
        <v>832</v>
      </c>
      <c r="Y2835" s="257"/>
    </row>
    <row r="2836" spans="1:25" ht="12.75" customHeight="1" x14ac:dyDescent="0.2">
      <c r="A2836" s="229" t="s">
        <v>705</v>
      </c>
      <c r="B2836" s="247"/>
      <c r="C2836" s="280">
        <v>2823</v>
      </c>
      <c r="D2836" s="249" t="s">
        <v>6402</v>
      </c>
      <c r="E2836" s="249" t="s">
        <v>6403</v>
      </c>
      <c r="F2836" s="249" t="s">
        <v>1211</v>
      </c>
      <c r="G2836" s="281" t="s">
        <v>813</v>
      </c>
      <c r="H2836" s="250">
        <v>35528.840000000004</v>
      </c>
      <c r="I2836" s="250"/>
      <c r="J2836" s="250">
        <v>34034.637000000002</v>
      </c>
      <c r="K2836" s="250"/>
      <c r="L2836" s="250">
        <v>35529.120000000003</v>
      </c>
      <c r="M2836" s="251">
        <f t="shared" si="132"/>
        <v>4.2056059246516383E-2</v>
      </c>
      <c r="N2836" s="251">
        <f t="shared" si="133"/>
        <v>4.3910649024991803E-2</v>
      </c>
      <c r="O2836" s="250">
        <v>37504.160000000003</v>
      </c>
      <c r="P2836" s="251">
        <f t="shared" si="134"/>
        <v>5.5589330667351194E-2</v>
      </c>
      <c r="Q2836" s="251" t="s">
        <v>805</v>
      </c>
      <c r="R2836" s="258"/>
      <c r="S2836" s="258" t="s">
        <v>806</v>
      </c>
      <c r="T2836" s="299" t="s">
        <v>809</v>
      </c>
      <c r="U2836" s="282" t="s">
        <v>814</v>
      </c>
      <c r="V2836" s="285">
        <v>83</v>
      </c>
      <c r="W2836" s="286" t="s">
        <v>815</v>
      </c>
      <c r="X2836" s="286" t="s">
        <v>816</v>
      </c>
      <c r="Y2836" s="257"/>
    </row>
    <row r="2837" spans="1:25" ht="12.75" customHeight="1" x14ac:dyDescent="0.2">
      <c r="A2837" s="229" t="s">
        <v>705</v>
      </c>
      <c r="B2837" s="247"/>
      <c r="C2837" s="280">
        <v>2824</v>
      </c>
      <c r="D2837" s="296" t="s">
        <v>6404</v>
      </c>
      <c r="E2837" s="296" t="s">
        <v>6405</v>
      </c>
      <c r="F2837" s="296" t="s">
        <v>837</v>
      </c>
      <c r="G2837" s="281"/>
      <c r="H2837" s="250">
        <v>0</v>
      </c>
      <c r="I2837" s="250"/>
      <c r="J2837" s="250">
        <v>0</v>
      </c>
      <c r="K2837" s="250"/>
      <c r="L2837" s="250">
        <v>0</v>
      </c>
      <c r="M2837" s="251" t="str">
        <f t="shared" si="132"/>
        <v>NA</v>
      </c>
      <c r="N2837" s="251" t="str">
        <f t="shared" si="133"/>
        <v>NA</v>
      </c>
      <c r="O2837" s="250">
        <v>0</v>
      </c>
      <c r="P2837" s="251" t="str">
        <f t="shared" si="134"/>
        <v>NA</v>
      </c>
      <c r="Q2837" s="251" t="s">
        <v>707</v>
      </c>
      <c r="R2837" s="258"/>
      <c r="S2837" s="299" t="s">
        <v>809</v>
      </c>
      <c r="T2837" s="299" t="s">
        <v>809</v>
      </c>
      <c r="U2837" s="299" t="s">
        <v>832</v>
      </c>
      <c r="V2837" s="283" t="s">
        <v>809</v>
      </c>
      <c r="W2837" s="284" t="s">
        <v>809</v>
      </c>
      <c r="X2837" s="284" t="s">
        <v>809</v>
      </c>
      <c r="Y2837" s="257"/>
    </row>
    <row r="2838" spans="1:25" ht="12.75" customHeight="1" x14ac:dyDescent="0.2">
      <c r="A2838" s="229" t="s">
        <v>705</v>
      </c>
      <c r="B2838" s="247"/>
      <c r="C2838" s="280">
        <v>2825</v>
      </c>
      <c r="D2838" s="249" t="s">
        <v>6406</v>
      </c>
      <c r="E2838" s="249" t="s">
        <v>6407</v>
      </c>
      <c r="F2838" s="249" t="s">
        <v>2361</v>
      </c>
      <c r="G2838" s="281" t="s">
        <v>804</v>
      </c>
      <c r="H2838" s="250">
        <v>1248748.7</v>
      </c>
      <c r="I2838" s="250"/>
      <c r="J2838" s="250">
        <v>515236.35259999998</v>
      </c>
      <c r="K2838" s="250"/>
      <c r="L2838" s="250">
        <v>470903.67</v>
      </c>
      <c r="M2838" s="251">
        <f t="shared" si="132"/>
        <v>0.58739788670050264</v>
      </c>
      <c r="N2838" s="251">
        <f t="shared" si="133"/>
        <v>8.604339033200431E-2</v>
      </c>
      <c r="O2838" s="250">
        <v>610978.81000000006</v>
      </c>
      <c r="P2838" s="251">
        <f t="shared" si="134"/>
        <v>0.29746028524262741</v>
      </c>
      <c r="Q2838" s="251" t="s">
        <v>805</v>
      </c>
      <c r="R2838" s="258"/>
      <c r="S2838" s="258" t="s">
        <v>925</v>
      </c>
      <c r="T2838" s="258" t="s">
        <v>908</v>
      </c>
      <c r="U2838" s="282" t="s">
        <v>1103</v>
      </c>
      <c r="V2838" s="285">
        <v>824</v>
      </c>
      <c r="W2838" s="286" t="s">
        <v>824</v>
      </c>
      <c r="X2838" s="286" t="s">
        <v>824</v>
      </c>
      <c r="Y2838" s="257"/>
    </row>
    <row r="2839" spans="1:25" ht="12.75" customHeight="1" x14ac:dyDescent="0.2">
      <c r="A2839" s="229" t="s">
        <v>705</v>
      </c>
      <c r="B2839" s="247"/>
      <c r="C2839" s="280">
        <v>2826</v>
      </c>
      <c r="D2839" s="249" t="s">
        <v>6408</v>
      </c>
      <c r="E2839" s="249" t="s">
        <v>6409</v>
      </c>
      <c r="F2839" s="249" t="s">
        <v>819</v>
      </c>
      <c r="G2839" s="281" t="s">
        <v>813</v>
      </c>
      <c r="H2839" s="250">
        <v>45365.290000000008</v>
      </c>
      <c r="I2839" s="250"/>
      <c r="J2839" s="250">
        <v>30886.691800000001</v>
      </c>
      <c r="K2839" s="250"/>
      <c r="L2839" s="250">
        <v>30291.200000000004</v>
      </c>
      <c r="M2839" s="251">
        <f t="shared" si="132"/>
        <v>0.31915586123223294</v>
      </c>
      <c r="N2839" s="251">
        <f t="shared" si="133"/>
        <v>1.9279882865279735E-2</v>
      </c>
      <c r="O2839" s="250">
        <v>31144.620000000003</v>
      </c>
      <c r="P2839" s="251">
        <f t="shared" si="134"/>
        <v>2.8173859074582655E-2</v>
      </c>
      <c r="Q2839" s="251" t="s">
        <v>805</v>
      </c>
      <c r="R2839" s="258"/>
      <c r="S2839" s="258" t="s">
        <v>904</v>
      </c>
      <c r="T2839" s="258" t="s">
        <v>807</v>
      </c>
      <c r="U2839" s="282" t="s">
        <v>814</v>
      </c>
      <c r="V2839" s="285">
        <v>106</v>
      </c>
      <c r="W2839" s="286" t="s">
        <v>824</v>
      </c>
      <c r="X2839" s="286" t="s">
        <v>824</v>
      </c>
      <c r="Y2839" s="257"/>
    </row>
    <row r="2840" spans="1:25" ht="12.75" customHeight="1" x14ac:dyDescent="0.2">
      <c r="A2840" s="229" t="s">
        <v>705</v>
      </c>
      <c r="B2840" s="247"/>
      <c r="C2840" s="280">
        <v>2827</v>
      </c>
      <c r="D2840" s="249" t="s">
        <v>6410</v>
      </c>
      <c r="E2840" s="249" t="s">
        <v>6411</v>
      </c>
      <c r="F2840" s="249" t="s">
        <v>1160</v>
      </c>
      <c r="G2840" s="281" t="s">
        <v>813</v>
      </c>
      <c r="H2840" s="250">
        <v>66778.080000000002</v>
      </c>
      <c r="I2840" s="250"/>
      <c r="J2840" s="250">
        <v>61950.238900000004</v>
      </c>
      <c r="K2840" s="250"/>
      <c r="L2840" s="250">
        <v>64670.569999999992</v>
      </c>
      <c r="M2840" s="251">
        <f t="shared" si="132"/>
        <v>7.2296794097703884E-2</v>
      </c>
      <c r="N2840" s="251">
        <f t="shared" si="133"/>
        <v>4.3911551404848391E-2</v>
      </c>
      <c r="O2840" s="250">
        <v>67765.48</v>
      </c>
      <c r="P2840" s="251">
        <f t="shared" si="134"/>
        <v>4.7856544329205754E-2</v>
      </c>
      <c r="Q2840" s="251" t="s">
        <v>805</v>
      </c>
      <c r="R2840" s="258"/>
      <c r="S2840" s="258" t="s">
        <v>806</v>
      </c>
      <c r="T2840" s="299" t="s">
        <v>809</v>
      </c>
      <c r="U2840" s="282" t="s">
        <v>823</v>
      </c>
      <c r="V2840" s="285">
        <v>824</v>
      </c>
      <c r="W2840" s="286" t="s">
        <v>815</v>
      </c>
      <c r="X2840" s="286" t="s">
        <v>816</v>
      </c>
      <c r="Y2840" s="257"/>
    </row>
    <row r="2841" spans="1:25" ht="12.75" customHeight="1" x14ac:dyDescent="0.2">
      <c r="A2841" s="229" t="s">
        <v>705</v>
      </c>
      <c r="B2841" s="247"/>
      <c r="C2841" s="280">
        <v>2828</v>
      </c>
      <c r="D2841" s="249" t="s">
        <v>6412</v>
      </c>
      <c r="E2841" s="249" t="s">
        <v>6413</v>
      </c>
      <c r="F2841" s="249" t="s">
        <v>822</v>
      </c>
      <c r="G2841" s="281" t="s">
        <v>813</v>
      </c>
      <c r="H2841" s="250">
        <v>98241.24</v>
      </c>
      <c r="I2841" s="250"/>
      <c r="J2841" s="250">
        <v>94109.584799999997</v>
      </c>
      <c r="K2841" s="250"/>
      <c r="L2841" s="250">
        <v>98242.16</v>
      </c>
      <c r="M2841" s="251">
        <f t="shared" si="132"/>
        <v>4.2056219974422229E-2</v>
      </c>
      <c r="N2841" s="251">
        <f t="shared" si="133"/>
        <v>4.3912373099748353E-2</v>
      </c>
      <c r="O2841" s="250">
        <v>102805.62</v>
      </c>
      <c r="P2841" s="251">
        <f t="shared" si="134"/>
        <v>4.6451136660675942E-2</v>
      </c>
      <c r="Q2841" s="251" t="s">
        <v>805</v>
      </c>
      <c r="R2841" s="258"/>
      <c r="S2841" s="258" t="s">
        <v>806</v>
      </c>
      <c r="T2841" s="299" t="s">
        <v>809</v>
      </c>
      <c r="U2841" s="282" t="s">
        <v>823</v>
      </c>
      <c r="V2841" s="285">
        <v>824</v>
      </c>
      <c r="W2841" s="286" t="s">
        <v>815</v>
      </c>
      <c r="X2841" s="286" t="s">
        <v>816</v>
      </c>
      <c r="Y2841" s="257"/>
    </row>
    <row r="2842" spans="1:25" ht="12.75" customHeight="1" x14ac:dyDescent="0.2">
      <c r="A2842" s="229" t="s">
        <v>705</v>
      </c>
      <c r="B2842" s="247"/>
      <c r="C2842" s="280">
        <v>2829</v>
      </c>
      <c r="D2842" s="249" t="s">
        <v>6414</v>
      </c>
      <c r="E2842" s="249" t="s">
        <v>6415</v>
      </c>
      <c r="F2842" s="249" t="s">
        <v>822</v>
      </c>
      <c r="G2842" s="281" t="s">
        <v>813</v>
      </c>
      <c r="H2842" s="250">
        <v>43538.720000000001</v>
      </c>
      <c r="I2842" s="250"/>
      <c r="J2842" s="250">
        <v>41707.656900000002</v>
      </c>
      <c r="K2842" s="250"/>
      <c r="L2842" s="250">
        <v>43539.14</v>
      </c>
      <c r="M2842" s="251">
        <f t="shared" si="132"/>
        <v>4.2055969950425723E-2</v>
      </c>
      <c r="N2842" s="251">
        <f t="shared" si="133"/>
        <v>4.3912394896487163E-2</v>
      </c>
      <c r="O2842" s="250">
        <v>45561.58</v>
      </c>
      <c r="P2842" s="251">
        <f t="shared" si="134"/>
        <v>4.645107827118318E-2</v>
      </c>
      <c r="Q2842" s="251" t="s">
        <v>805</v>
      </c>
      <c r="R2842" s="258"/>
      <c r="S2842" s="258" t="s">
        <v>806</v>
      </c>
      <c r="T2842" s="299" t="s">
        <v>809</v>
      </c>
      <c r="U2842" s="282" t="s">
        <v>814</v>
      </c>
      <c r="V2842" s="285">
        <v>180</v>
      </c>
      <c r="W2842" s="286" t="s">
        <v>815</v>
      </c>
      <c r="X2842" s="286" t="s">
        <v>816</v>
      </c>
      <c r="Y2842" s="257"/>
    </row>
    <row r="2843" spans="1:25" ht="12.75" customHeight="1" x14ac:dyDescent="0.2">
      <c r="A2843" s="229" t="s">
        <v>705</v>
      </c>
      <c r="B2843" s="247"/>
      <c r="C2843" s="280">
        <v>2830</v>
      </c>
      <c r="D2843" s="249" t="s">
        <v>6416</v>
      </c>
      <c r="E2843" s="249" t="s">
        <v>6417</v>
      </c>
      <c r="F2843" s="249" t="s">
        <v>1040</v>
      </c>
      <c r="G2843" s="281"/>
      <c r="H2843" s="250">
        <v>867730.62</v>
      </c>
      <c r="I2843" s="250"/>
      <c r="J2843" s="250">
        <v>488466.05709999998</v>
      </c>
      <c r="K2843" s="250"/>
      <c r="L2843" s="250">
        <v>399331.95999999996</v>
      </c>
      <c r="M2843" s="251">
        <f t="shared" si="132"/>
        <v>0.43707638541094701</v>
      </c>
      <c r="N2843" s="251">
        <f t="shared" si="133"/>
        <v>0.18247756585009195</v>
      </c>
      <c r="O2843" s="250">
        <v>426709.73999999987</v>
      </c>
      <c r="P2843" s="251">
        <f t="shared" si="134"/>
        <v>6.8558950302900656E-2</v>
      </c>
      <c r="Q2843" s="251" t="s">
        <v>805</v>
      </c>
      <c r="R2843" s="258"/>
      <c r="S2843" s="258" t="s">
        <v>925</v>
      </c>
      <c r="T2843" s="258" t="s">
        <v>908</v>
      </c>
      <c r="U2843" s="282" t="s">
        <v>932</v>
      </c>
      <c r="V2843" s="285">
        <v>2964</v>
      </c>
      <c r="W2843" s="286" t="s">
        <v>815</v>
      </c>
      <c r="X2843" s="286" t="s">
        <v>816</v>
      </c>
      <c r="Y2843" s="257"/>
    </row>
    <row r="2844" spans="1:25" ht="12.75" customHeight="1" x14ac:dyDescent="0.2">
      <c r="A2844" s="229" t="s">
        <v>705</v>
      </c>
      <c r="B2844" s="247"/>
      <c r="C2844" s="280">
        <v>2831</v>
      </c>
      <c r="D2844" s="249" t="s">
        <v>6418</v>
      </c>
      <c r="E2844" s="249" t="s">
        <v>6419</v>
      </c>
      <c r="F2844" s="249" t="s">
        <v>1040</v>
      </c>
      <c r="G2844" s="281"/>
      <c r="H2844" s="250">
        <v>1011421.6299999999</v>
      </c>
      <c r="I2844" s="250"/>
      <c r="J2844" s="250">
        <v>604382.75750000007</v>
      </c>
      <c r="K2844" s="250"/>
      <c r="L2844" s="250">
        <v>1034357.66</v>
      </c>
      <c r="M2844" s="251">
        <f t="shared" si="132"/>
        <v>0.40244232516561851</v>
      </c>
      <c r="N2844" s="251">
        <f t="shared" si="133"/>
        <v>0.71142814245490771</v>
      </c>
      <c r="O2844" s="250">
        <v>1060253.5699999998</v>
      </c>
      <c r="P2844" s="251">
        <f t="shared" si="134"/>
        <v>2.5035740538722165E-2</v>
      </c>
      <c r="Q2844" s="251" t="s">
        <v>805</v>
      </c>
      <c r="R2844" s="258"/>
      <c r="S2844" s="258" t="s">
        <v>925</v>
      </c>
      <c r="T2844" s="258" t="s">
        <v>908</v>
      </c>
      <c r="U2844" s="282" t="s">
        <v>932</v>
      </c>
      <c r="V2844" s="285">
        <v>2149</v>
      </c>
      <c r="W2844" s="286" t="s">
        <v>815</v>
      </c>
      <c r="X2844" s="286" t="s">
        <v>816</v>
      </c>
      <c r="Y2844" s="257"/>
    </row>
    <row r="2845" spans="1:25" ht="12.75" customHeight="1" x14ac:dyDescent="0.2">
      <c r="A2845" s="229" t="s">
        <v>705</v>
      </c>
      <c r="B2845" s="247"/>
      <c r="C2845" s="280">
        <v>2832</v>
      </c>
      <c r="D2845" s="249" t="s">
        <v>6420</v>
      </c>
      <c r="E2845" s="249" t="s">
        <v>6421</v>
      </c>
      <c r="F2845" s="249" t="s">
        <v>852</v>
      </c>
      <c r="G2845" s="297" t="s">
        <v>707</v>
      </c>
      <c r="H2845" s="250">
        <v>0</v>
      </c>
      <c r="I2845" s="250"/>
      <c r="J2845" s="250">
        <v>0</v>
      </c>
      <c r="K2845" s="250"/>
      <c r="L2845" s="250">
        <v>0</v>
      </c>
      <c r="M2845" s="251" t="str">
        <f t="shared" si="132"/>
        <v>NA</v>
      </c>
      <c r="N2845" s="251" t="str">
        <f t="shared" si="133"/>
        <v>NA</v>
      </c>
      <c r="O2845" s="250">
        <v>0</v>
      </c>
      <c r="P2845" s="251" t="str">
        <f t="shared" si="134"/>
        <v>NA</v>
      </c>
      <c r="Q2845" s="298" t="s">
        <v>848</v>
      </c>
      <c r="R2845" s="299" t="s">
        <v>849</v>
      </c>
      <c r="S2845" s="299" t="s">
        <v>832</v>
      </c>
      <c r="T2845" s="299" t="s">
        <v>832</v>
      </c>
      <c r="U2845" s="299" t="s">
        <v>832</v>
      </c>
      <c r="V2845" s="299" t="s">
        <v>832</v>
      </c>
      <c r="W2845" s="299" t="s">
        <v>832</v>
      </c>
      <c r="X2845" s="299" t="s">
        <v>832</v>
      </c>
      <c r="Y2845" s="257"/>
    </row>
    <row r="2846" spans="1:25" ht="12.75" customHeight="1" x14ac:dyDescent="0.2">
      <c r="A2846" s="229" t="s">
        <v>705</v>
      </c>
      <c r="B2846" s="247"/>
      <c r="C2846" s="280">
        <v>2833</v>
      </c>
      <c r="D2846" s="249" t="s">
        <v>6422</v>
      </c>
      <c r="E2846" s="249" t="s">
        <v>6421</v>
      </c>
      <c r="F2846" s="249" t="s">
        <v>931</v>
      </c>
      <c r="G2846" s="281" t="s">
        <v>813</v>
      </c>
      <c r="H2846" s="250">
        <v>57524.72</v>
      </c>
      <c r="I2846" s="250"/>
      <c r="J2846" s="250">
        <v>58364.547400000003</v>
      </c>
      <c r="K2846" s="250"/>
      <c r="L2846" s="250">
        <v>60927.74</v>
      </c>
      <c r="M2846" s="251">
        <f t="shared" si="132"/>
        <v>1.4599417433061855E-2</v>
      </c>
      <c r="N2846" s="251">
        <f t="shared" si="133"/>
        <v>4.3916944689611263E-2</v>
      </c>
      <c r="O2846" s="250">
        <v>63504.959999999999</v>
      </c>
      <c r="P2846" s="251">
        <f t="shared" si="134"/>
        <v>4.2299615905661385E-2</v>
      </c>
      <c r="Q2846" s="251" t="s">
        <v>805</v>
      </c>
      <c r="R2846" s="258"/>
      <c r="S2846" s="258" t="s">
        <v>806</v>
      </c>
      <c r="T2846" s="258" t="s">
        <v>807</v>
      </c>
      <c r="U2846" s="282" t="s">
        <v>823</v>
      </c>
      <c r="V2846" s="285">
        <v>824</v>
      </c>
      <c r="W2846" s="286" t="s">
        <v>815</v>
      </c>
      <c r="X2846" s="286" t="s">
        <v>816</v>
      </c>
      <c r="Y2846" s="257"/>
    </row>
    <row r="2847" spans="1:25" ht="12.75" customHeight="1" x14ac:dyDescent="0.2">
      <c r="B2847" s="247"/>
      <c r="C2847" s="280">
        <v>2834</v>
      </c>
      <c r="D2847" s="249" t="s">
        <v>6423</v>
      </c>
      <c r="E2847" s="249" t="s">
        <v>6424</v>
      </c>
      <c r="F2847" s="249" t="s">
        <v>931</v>
      </c>
      <c r="G2847" s="281" t="s">
        <v>813</v>
      </c>
      <c r="H2847" s="250">
        <v>7097.09</v>
      </c>
      <c r="I2847" s="250"/>
      <c r="J2847" s="250">
        <v>6798.6085999999996</v>
      </c>
      <c r="K2847" s="250"/>
      <c r="L2847" s="250">
        <v>10734.8</v>
      </c>
      <c r="M2847" s="251">
        <f t="shared" si="132"/>
        <v>4.2056871196504565E-2</v>
      </c>
      <c r="N2847" s="251">
        <f t="shared" si="133"/>
        <v>0.57897014397916657</v>
      </c>
      <c r="O2847" s="250">
        <v>11260.08</v>
      </c>
      <c r="P2847" s="251">
        <f t="shared" si="134"/>
        <v>4.8932444013861522E-2</v>
      </c>
      <c r="Q2847" s="251" t="s">
        <v>805</v>
      </c>
      <c r="R2847" s="258"/>
      <c r="S2847" s="258" t="s">
        <v>806</v>
      </c>
      <c r="T2847" s="258" t="s">
        <v>807</v>
      </c>
      <c r="U2847" s="282" t="s">
        <v>814</v>
      </c>
      <c r="V2847" s="285">
        <v>19</v>
      </c>
      <c r="W2847" s="286" t="s">
        <v>824</v>
      </c>
      <c r="X2847" s="286" t="s">
        <v>824</v>
      </c>
      <c r="Y2847" s="257"/>
    </row>
    <row r="2848" spans="1:25" ht="12.75" customHeight="1" x14ac:dyDescent="0.2">
      <c r="A2848" s="229" t="s">
        <v>705</v>
      </c>
      <c r="B2848" s="247"/>
      <c r="C2848" s="280">
        <v>2835</v>
      </c>
      <c r="D2848" s="249" t="s">
        <v>6425</v>
      </c>
      <c r="E2848" s="249" t="s">
        <v>6426</v>
      </c>
      <c r="F2848" s="249" t="s">
        <v>890</v>
      </c>
      <c r="G2848" s="281"/>
      <c r="H2848" s="250">
        <v>53946.369999999995</v>
      </c>
      <c r="I2848" s="250"/>
      <c r="J2848" s="250">
        <v>51677.601999999999</v>
      </c>
      <c r="K2848" s="250"/>
      <c r="L2848" s="250">
        <v>53947.159999999996</v>
      </c>
      <c r="M2848" s="251">
        <f t="shared" si="132"/>
        <v>4.2055990050859707E-2</v>
      </c>
      <c r="N2848" s="251">
        <f t="shared" si="133"/>
        <v>4.3917633794230568E-2</v>
      </c>
      <c r="O2848" s="250">
        <v>58818.17</v>
      </c>
      <c r="P2848" s="251">
        <f t="shared" si="134"/>
        <v>9.0292241519294103E-2</v>
      </c>
      <c r="Q2848" s="251" t="s">
        <v>805</v>
      </c>
      <c r="R2848" s="258"/>
      <c r="S2848" s="258" t="s">
        <v>806</v>
      </c>
      <c r="T2848" s="299" t="s">
        <v>809</v>
      </c>
      <c r="U2848" s="282" t="s">
        <v>932</v>
      </c>
      <c r="V2848" s="285">
        <v>2053</v>
      </c>
      <c r="W2848" s="286" t="s">
        <v>824</v>
      </c>
      <c r="X2848" s="286" t="s">
        <v>824</v>
      </c>
      <c r="Y2848" s="257"/>
    </row>
    <row r="2849" spans="1:25" ht="12.75" customHeight="1" x14ac:dyDescent="0.2">
      <c r="A2849" s="229" t="s">
        <v>705</v>
      </c>
      <c r="B2849" s="247"/>
      <c r="C2849" s="280">
        <v>2836</v>
      </c>
      <c r="D2849" s="249" t="s">
        <v>6427</v>
      </c>
      <c r="E2849" s="249" t="s">
        <v>6428</v>
      </c>
      <c r="F2849" s="249" t="s">
        <v>890</v>
      </c>
      <c r="G2849" s="281"/>
      <c r="H2849" s="250">
        <v>539994.48999999987</v>
      </c>
      <c r="I2849" s="250"/>
      <c r="J2849" s="250">
        <v>51418.020399999994</v>
      </c>
      <c r="K2849" s="250"/>
      <c r="L2849" s="250">
        <v>53676.18</v>
      </c>
      <c r="M2849" s="251">
        <f t="shared" si="132"/>
        <v>0.90478047211185431</v>
      </c>
      <c r="N2849" s="251">
        <f t="shared" si="133"/>
        <v>4.3917668989061402E-2</v>
      </c>
      <c r="O2849" s="250">
        <v>58522.709999999992</v>
      </c>
      <c r="P2849" s="251">
        <f t="shared" si="134"/>
        <v>9.0292006621931584E-2</v>
      </c>
      <c r="Q2849" s="251" t="s">
        <v>805</v>
      </c>
      <c r="R2849" s="258"/>
      <c r="S2849" s="258" t="s">
        <v>840</v>
      </c>
      <c r="T2849" s="299" t="s">
        <v>809</v>
      </c>
      <c r="U2849" s="282" t="s">
        <v>841</v>
      </c>
      <c r="V2849" s="285">
        <v>826</v>
      </c>
      <c r="W2849" s="286" t="s">
        <v>824</v>
      </c>
      <c r="X2849" s="286" t="s">
        <v>824</v>
      </c>
      <c r="Y2849" s="257"/>
    </row>
    <row r="2850" spans="1:25" ht="12.75" customHeight="1" x14ac:dyDescent="0.2">
      <c r="A2850" s="229" t="s">
        <v>705</v>
      </c>
      <c r="B2850" s="247"/>
      <c r="C2850" s="280">
        <v>2837</v>
      </c>
      <c r="D2850" s="249" t="s">
        <v>6429</v>
      </c>
      <c r="E2850" s="249" t="s">
        <v>6430</v>
      </c>
      <c r="F2850" s="249" t="s">
        <v>1317</v>
      </c>
      <c r="G2850" s="281" t="s">
        <v>813</v>
      </c>
      <c r="H2850" s="250">
        <v>225392.19999999998</v>
      </c>
      <c r="I2850" s="250"/>
      <c r="J2850" s="250">
        <v>215913.0699</v>
      </c>
      <c r="K2850" s="250"/>
      <c r="L2850" s="250">
        <v>225395.72</v>
      </c>
      <c r="M2850" s="251">
        <f t="shared" si="132"/>
        <v>4.2056158553845167E-2</v>
      </c>
      <c r="N2850" s="251">
        <f t="shared" si="133"/>
        <v>4.3918833187781926E-2</v>
      </c>
      <c r="O2850" s="250">
        <v>244897.84999999998</v>
      </c>
      <c r="P2850" s="251">
        <f t="shared" si="134"/>
        <v>8.6523958840034651E-2</v>
      </c>
      <c r="Q2850" s="251" t="s">
        <v>805</v>
      </c>
      <c r="R2850" s="258"/>
      <c r="S2850" s="258" t="s">
        <v>806</v>
      </c>
      <c r="T2850" s="299" t="s">
        <v>809</v>
      </c>
      <c r="U2850" s="282" t="s">
        <v>823</v>
      </c>
      <c r="V2850" s="285">
        <v>824</v>
      </c>
      <c r="W2850" s="286" t="s">
        <v>824</v>
      </c>
      <c r="X2850" s="286" t="s">
        <v>824</v>
      </c>
      <c r="Y2850" s="257"/>
    </row>
    <row r="2851" spans="1:25" ht="12.75" customHeight="1" x14ac:dyDescent="0.2">
      <c r="A2851" s="229" t="s">
        <v>705</v>
      </c>
      <c r="B2851" s="247"/>
      <c r="C2851" s="280">
        <v>2838</v>
      </c>
      <c r="D2851" s="249" t="s">
        <v>6431</v>
      </c>
      <c r="E2851" s="249" t="s">
        <v>6432</v>
      </c>
      <c r="F2851" s="249" t="s">
        <v>1503</v>
      </c>
      <c r="G2851" s="297" t="s">
        <v>707</v>
      </c>
      <c r="H2851" s="250">
        <v>0</v>
      </c>
      <c r="I2851" s="250"/>
      <c r="J2851" s="250">
        <v>0</v>
      </c>
      <c r="K2851" s="250"/>
      <c r="L2851" s="250">
        <v>0</v>
      </c>
      <c r="M2851" s="251" t="str">
        <f t="shared" si="132"/>
        <v>NA</v>
      </c>
      <c r="N2851" s="251" t="str">
        <f t="shared" si="133"/>
        <v>NA</v>
      </c>
      <c r="O2851" s="250">
        <v>0</v>
      </c>
      <c r="P2851" s="251" t="str">
        <f t="shared" si="134"/>
        <v>NA</v>
      </c>
      <c r="Q2851" s="298" t="s">
        <v>848</v>
      </c>
      <c r="R2851" s="299" t="s">
        <v>849</v>
      </c>
      <c r="S2851" s="299" t="s">
        <v>832</v>
      </c>
      <c r="T2851" s="299" t="s">
        <v>832</v>
      </c>
      <c r="U2851" s="299" t="s">
        <v>832</v>
      </c>
      <c r="V2851" s="283" t="s">
        <v>809</v>
      </c>
      <c r="W2851" s="284" t="s">
        <v>809</v>
      </c>
      <c r="X2851" s="284" t="s">
        <v>809</v>
      </c>
      <c r="Y2851" s="257"/>
    </row>
    <row r="2852" spans="1:25" ht="12.75" customHeight="1" x14ac:dyDescent="0.2">
      <c r="A2852" s="229" t="s">
        <v>705</v>
      </c>
      <c r="B2852" s="247"/>
      <c r="C2852" s="280">
        <v>2839</v>
      </c>
      <c r="D2852" s="249" t="s">
        <v>6433</v>
      </c>
      <c r="E2852" s="249" t="s">
        <v>6434</v>
      </c>
      <c r="F2852" s="249" t="s">
        <v>812</v>
      </c>
      <c r="G2852" s="281" t="s">
        <v>813</v>
      </c>
      <c r="H2852" s="250">
        <v>104706.11</v>
      </c>
      <c r="I2852" s="250"/>
      <c r="J2852" s="250">
        <v>100302.57460000001</v>
      </c>
      <c r="K2852" s="250"/>
      <c r="L2852" s="250">
        <v>104707.02</v>
      </c>
      <c r="M2852" s="251">
        <f t="shared" si="132"/>
        <v>4.2056145529616118E-2</v>
      </c>
      <c r="N2852" s="251">
        <f t="shared" si="133"/>
        <v>4.3911588686179115E-2</v>
      </c>
      <c r="O2852" s="250">
        <v>109710.44</v>
      </c>
      <c r="P2852" s="251">
        <f t="shared" si="134"/>
        <v>4.7784952718547408E-2</v>
      </c>
      <c r="Q2852" s="251" t="s">
        <v>805</v>
      </c>
      <c r="R2852" s="258"/>
      <c r="S2852" s="258" t="s">
        <v>806</v>
      </c>
      <c r="T2852" s="258" t="s">
        <v>807</v>
      </c>
      <c r="U2852" s="282" t="s">
        <v>814</v>
      </c>
      <c r="V2852" s="285">
        <v>433</v>
      </c>
      <c r="W2852" s="286" t="s">
        <v>815</v>
      </c>
      <c r="X2852" s="286" t="s">
        <v>816</v>
      </c>
      <c r="Y2852" s="257"/>
    </row>
    <row r="2853" spans="1:25" ht="12.75" customHeight="1" x14ac:dyDescent="0.2">
      <c r="A2853" s="229" t="s">
        <v>705</v>
      </c>
      <c r="B2853" s="247"/>
      <c r="C2853" s="280">
        <v>2840</v>
      </c>
      <c r="D2853" s="249" t="s">
        <v>6435</v>
      </c>
      <c r="E2853" s="249" t="s">
        <v>6436</v>
      </c>
      <c r="F2853" s="249" t="s">
        <v>837</v>
      </c>
      <c r="G2853" s="281" t="s">
        <v>813</v>
      </c>
      <c r="H2853" s="250">
        <v>19969.7</v>
      </c>
      <c r="I2853" s="250"/>
      <c r="J2853" s="250">
        <v>17882.388500000001</v>
      </c>
      <c r="K2853" s="250"/>
      <c r="L2853" s="250">
        <v>18436.650000000001</v>
      </c>
      <c r="M2853" s="251">
        <f t="shared" si="132"/>
        <v>0.10452392875205936</v>
      </c>
      <c r="N2853" s="251">
        <f t="shared" si="133"/>
        <v>3.0994824880356476E-2</v>
      </c>
      <c r="O2853" s="250">
        <v>19788.34</v>
      </c>
      <c r="P2853" s="251">
        <f t="shared" si="134"/>
        <v>7.3315379963279581E-2</v>
      </c>
      <c r="Q2853" s="251" t="s">
        <v>805</v>
      </c>
      <c r="R2853" s="258"/>
      <c r="S2853" s="258" t="s">
        <v>806</v>
      </c>
      <c r="T2853" s="258" t="s">
        <v>807</v>
      </c>
      <c r="U2853" s="282" t="s">
        <v>814</v>
      </c>
      <c r="V2853" s="283" t="s">
        <v>809</v>
      </c>
      <c r="W2853" s="284" t="s">
        <v>809</v>
      </c>
      <c r="X2853" s="284" t="s">
        <v>809</v>
      </c>
      <c r="Y2853" s="257"/>
    </row>
    <row r="2854" spans="1:25" ht="12.75" customHeight="1" x14ac:dyDescent="0.2">
      <c r="A2854" s="229" t="s">
        <v>705</v>
      </c>
      <c r="B2854" s="247"/>
      <c r="C2854" s="280">
        <v>2841</v>
      </c>
      <c r="D2854" s="249" t="s">
        <v>6437</v>
      </c>
      <c r="E2854" s="249" t="s">
        <v>6438</v>
      </c>
      <c r="F2854" s="249" t="s">
        <v>1175</v>
      </c>
      <c r="G2854" s="281" t="s">
        <v>813</v>
      </c>
      <c r="H2854" s="250">
        <v>16693.080000000002</v>
      </c>
      <c r="I2854" s="250"/>
      <c r="J2854" s="250">
        <v>25524.741600000001</v>
      </c>
      <c r="K2854" s="250"/>
      <c r="L2854" s="250">
        <v>34905.64</v>
      </c>
      <c r="M2854" s="251">
        <f t="shared" si="132"/>
        <v>0.5290612397472485</v>
      </c>
      <c r="N2854" s="251">
        <f t="shared" si="133"/>
        <v>0.36752177738010861</v>
      </c>
      <c r="O2854" s="250">
        <v>36542.39</v>
      </c>
      <c r="P2854" s="251">
        <f t="shared" si="134"/>
        <v>4.689070304970773E-2</v>
      </c>
      <c r="Q2854" s="251" t="s">
        <v>805</v>
      </c>
      <c r="R2854" s="258"/>
      <c r="S2854" s="258" t="s">
        <v>806</v>
      </c>
      <c r="T2854" s="258" t="s">
        <v>807</v>
      </c>
      <c r="U2854" s="282" t="s">
        <v>814</v>
      </c>
      <c r="V2854" s="285">
        <v>114</v>
      </c>
      <c r="W2854" s="286" t="s">
        <v>816</v>
      </c>
      <c r="X2854" s="286" t="s">
        <v>824</v>
      </c>
      <c r="Y2854" s="257"/>
    </row>
    <row r="2855" spans="1:25" ht="12.75" customHeight="1" x14ac:dyDescent="0.2">
      <c r="A2855" s="229" t="s">
        <v>705</v>
      </c>
      <c r="B2855" s="247"/>
      <c r="C2855" s="280">
        <v>2842</v>
      </c>
      <c r="D2855" s="249" t="s">
        <v>6439</v>
      </c>
      <c r="E2855" s="249" t="s">
        <v>6440</v>
      </c>
      <c r="F2855" s="249" t="s">
        <v>1175</v>
      </c>
      <c r="G2855" s="281" t="s">
        <v>813</v>
      </c>
      <c r="H2855" s="250">
        <v>40138.51</v>
      </c>
      <c r="I2855" s="250"/>
      <c r="J2855" s="250">
        <v>38450.459600000002</v>
      </c>
      <c r="K2855" s="250"/>
      <c r="L2855" s="250">
        <v>40139.119999999995</v>
      </c>
      <c r="M2855" s="251">
        <f t="shared" si="132"/>
        <v>4.2055631860774108E-2</v>
      </c>
      <c r="N2855" s="251">
        <f t="shared" si="133"/>
        <v>4.3917820945890418E-2</v>
      </c>
      <c r="O2855" s="250">
        <v>43763.38</v>
      </c>
      <c r="P2855" s="251">
        <f t="shared" si="134"/>
        <v>9.0292462814331814E-2</v>
      </c>
      <c r="Q2855" s="251" t="s">
        <v>805</v>
      </c>
      <c r="R2855" s="258"/>
      <c r="S2855" s="258" t="s">
        <v>806</v>
      </c>
      <c r="T2855" s="299" t="s">
        <v>809</v>
      </c>
      <c r="U2855" s="282" t="s">
        <v>823</v>
      </c>
      <c r="V2855" s="285">
        <v>824</v>
      </c>
      <c r="W2855" s="286" t="s">
        <v>816</v>
      </c>
      <c r="X2855" s="286" t="s">
        <v>816</v>
      </c>
      <c r="Y2855" s="257"/>
    </row>
    <row r="2856" spans="1:25" ht="12.75" customHeight="1" x14ac:dyDescent="0.2">
      <c r="A2856" s="229" t="s">
        <v>705</v>
      </c>
      <c r="B2856" s="247"/>
      <c r="C2856" s="280">
        <v>2843</v>
      </c>
      <c r="D2856" s="249" t="s">
        <v>6441</v>
      </c>
      <c r="E2856" s="249" t="s">
        <v>6442</v>
      </c>
      <c r="F2856" s="249" t="s">
        <v>822</v>
      </c>
      <c r="G2856" s="281" t="s">
        <v>813</v>
      </c>
      <c r="H2856" s="250">
        <v>25130.989999999998</v>
      </c>
      <c r="I2856" s="250"/>
      <c r="J2856" s="250">
        <v>31965.861199999999</v>
      </c>
      <c r="K2856" s="250"/>
      <c r="L2856" s="250">
        <v>33369.550000000003</v>
      </c>
      <c r="M2856" s="251">
        <f t="shared" si="132"/>
        <v>0.27196983485330273</v>
      </c>
      <c r="N2856" s="251">
        <f t="shared" si="133"/>
        <v>4.3912122098559436E-2</v>
      </c>
      <c r="O2856" s="250">
        <v>35003.79</v>
      </c>
      <c r="P2856" s="251">
        <f t="shared" si="134"/>
        <v>4.8973989760125555E-2</v>
      </c>
      <c r="Q2856" s="251" t="s">
        <v>805</v>
      </c>
      <c r="R2856" s="258"/>
      <c r="S2856" s="258" t="s">
        <v>806</v>
      </c>
      <c r="T2856" s="299" t="s">
        <v>809</v>
      </c>
      <c r="U2856" s="282" t="s">
        <v>823</v>
      </c>
      <c r="V2856" s="285">
        <v>824</v>
      </c>
      <c r="W2856" s="286" t="s">
        <v>824</v>
      </c>
      <c r="X2856" s="286" t="s">
        <v>824</v>
      </c>
      <c r="Y2856" s="257"/>
    </row>
    <row r="2857" spans="1:25" ht="12.75" customHeight="1" x14ac:dyDescent="0.2">
      <c r="A2857" s="229" t="s">
        <v>705</v>
      </c>
      <c r="B2857" s="247"/>
      <c r="C2857" s="280">
        <v>2844</v>
      </c>
      <c r="D2857" s="249" t="s">
        <v>6443</v>
      </c>
      <c r="E2857" s="249" t="s">
        <v>6444</v>
      </c>
      <c r="F2857" s="249" t="s">
        <v>886</v>
      </c>
      <c r="G2857" s="281" t="s">
        <v>813</v>
      </c>
      <c r="H2857" s="250">
        <v>23358.480000000003</v>
      </c>
      <c r="I2857" s="250"/>
      <c r="J2857" s="250">
        <v>22376.114000000001</v>
      </c>
      <c r="K2857" s="250"/>
      <c r="L2857" s="250">
        <v>43147.61</v>
      </c>
      <c r="M2857" s="251">
        <f t="shared" si="132"/>
        <v>4.2056075566560908E-2</v>
      </c>
      <c r="N2857" s="251">
        <f t="shared" si="133"/>
        <v>0.92828879938670306</v>
      </c>
      <c r="O2857" s="250">
        <v>44755.69</v>
      </c>
      <c r="P2857" s="251">
        <f t="shared" si="134"/>
        <v>3.7269271693148281E-2</v>
      </c>
      <c r="Q2857" s="251" t="s">
        <v>805</v>
      </c>
      <c r="R2857" s="258"/>
      <c r="S2857" s="258" t="s">
        <v>806</v>
      </c>
      <c r="T2857" s="258" t="s">
        <v>807</v>
      </c>
      <c r="U2857" s="282" t="s">
        <v>823</v>
      </c>
      <c r="V2857" s="285">
        <v>824</v>
      </c>
      <c r="W2857" s="286" t="s">
        <v>874</v>
      </c>
      <c r="X2857" s="286" t="s">
        <v>815</v>
      </c>
      <c r="Y2857" s="257"/>
    </row>
    <row r="2858" spans="1:25" ht="12.75" customHeight="1" x14ac:dyDescent="0.2">
      <c r="A2858" s="229" t="s">
        <v>705</v>
      </c>
      <c r="B2858" s="247"/>
      <c r="C2858" s="280">
        <v>2845</v>
      </c>
      <c r="D2858" s="249" t="s">
        <v>6445</v>
      </c>
      <c r="E2858" s="249" t="s">
        <v>6446</v>
      </c>
      <c r="F2858" s="249" t="s">
        <v>847</v>
      </c>
      <c r="G2858" s="297" t="s">
        <v>707</v>
      </c>
      <c r="H2858" s="250">
        <v>0</v>
      </c>
      <c r="I2858" s="250"/>
      <c r="J2858" s="250">
        <v>0</v>
      </c>
      <c r="K2858" s="250"/>
      <c r="L2858" s="250">
        <v>0</v>
      </c>
      <c r="M2858" s="251" t="str">
        <f t="shared" si="132"/>
        <v>NA</v>
      </c>
      <c r="N2858" s="251" t="str">
        <f t="shared" si="133"/>
        <v>NA</v>
      </c>
      <c r="O2858" s="250">
        <v>0</v>
      </c>
      <c r="P2858" s="251" t="str">
        <f t="shared" si="134"/>
        <v>NA</v>
      </c>
      <c r="Q2858" s="298" t="s">
        <v>848</v>
      </c>
      <c r="R2858" s="299" t="s">
        <v>849</v>
      </c>
      <c r="S2858" s="299" t="s">
        <v>832</v>
      </c>
      <c r="T2858" s="299" t="s">
        <v>832</v>
      </c>
      <c r="U2858" s="299" t="s">
        <v>832</v>
      </c>
      <c r="V2858" s="299" t="s">
        <v>832</v>
      </c>
      <c r="W2858" s="299" t="s">
        <v>832</v>
      </c>
      <c r="X2858" s="299" t="s">
        <v>832</v>
      </c>
      <c r="Y2858" s="257"/>
    </row>
    <row r="2859" spans="1:25" ht="12.75" customHeight="1" x14ac:dyDescent="0.2">
      <c r="A2859" s="229" t="s">
        <v>705</v>
      </c>
      <c r="B2859" s="247"/>
      <c r="C2859" s="280">
        <v>2846</v>
      </c>
      <c r="D2859" s="249" t="s">
        <v>6447</v>
      </c>
      <c r="E2859" s="249" t="s">
        <v>6448</v>
      </c>
      <c r="F2859" s="249" t="s">
        <v>866</v>
      </c>
      <c r="G2859" s="281" t="s">
        <v>813</v>
      </c>
      <c r="H2859" s="250">
        <v>97045.94</v>
      </c>
      <c r="I2859" s="250"/>
      <c r="J2859" s="250">
        <v>92964.566199999987</v>
      </c>
      <c r="K2859" s="250"/>
      <c r="L2859" s="250">
        <v>113882.93</v>
      </c>
      <c r="M2859" s="251">
        <f t="shared" si="132"/>
        <v>4.2056100440678049E-2</v>
      </c>
      <c r="N2859" s="251">
        <f t="shared" si="133"/>
        <v>0.22501437542339664</v>
      </c>
      <c r="O2859" s="250">
        <v>126781.37</v>
      </c>
      <c r="P2859" s="251">
        <f t="shared" si="134"/>
        <v>0.11326052113341309</v>
      </c>
      <c r="Q2859" s="251" t="s">
        <v>805</v>
      </c>
      <c r="R2859" s="258"/>
      <c r="S2859" s="258" t="s">
        <v>806</v>
      </c>
      <c r="T2859" s="258" t="s">
        <v>807</v>
      </c>
      <c r="U2859" s="282" t="s">
        <v>823</v>
      </c>
      <c r="V2859" s="285">
        <v>805</v>
      </c>
      <c r="W2859" s="286" t="s">
        <v>874</v>
      </c>
      <c r="X2859" s="286" t="s">
        <v>816</v>
      </c>
      <c r="Y2859" s="257"/>
    </row>
    <row r="2860" spans="1:25" ht="12.75" customHeight="1" x14ac:dyDescent="0.2">
      <c r="A2860" s="229" t="s">
        <v>705</v>
      </c>
      <c r="B2860" s="247"/>
      <c r="C2860" s="287">
        <v>2847</v>
      </c>
      <c r="D2860" s="288" t="s">
        <v>6449</v>
      </c>
      <c r="E2860" s="288" t="s">
        <v>6450</v>
      </c>
      <c r="F2860" s="288" t="s">
        <v>861</v>
      </c>
      <c r="G2860" s="289" t="s">
        <v>707</v>
      </c>
      <c r="H2860" s="290">
        <v>0</v>
      </c>
      <c r="I2860" s="290"/>
      <c r="J2860" s="290">
        <v>0</v>
      </c>
      <c r="K2860" s="290"/>
      <c r="L2860" s="290">
        <v>0</v>
      </c>
      <c r="M2860" s="291" t="str">
        <f t="shared" si="132"/>
        <v>NA</v>
      </c>
      <c r="N2860" s="291" t="str">
        <f t="shared" si="133"/>
        <v>NA</v>
      </c>
      <c r="O2860" s="290">
        <v>0</v>
      </c>
      <c r="P2860" s="291" t="str">
        <f t="shared" si="134"/>
        <v>NA</v>
      </c>
      <c r="Q2860" s="291" t="s">
        <v>707</v>
      </c>
      <c r="R2860" s="292" t="s">
        <v>831</v>
      </c>
      <c r="S2860" s="293" t="s">
        <v>832</v>
      </c>
      <c r="T2860" s="293" t="s">
        <v>832</v>
      </c>
      <c r="U2860" s="293" t="s">
        <v>832</v>
      </c>
      <c r="V2860" s="294" t="s">
        <v>809</v>
      </c>
      <c r="W2860" s="295" t="s">
        <v>809</v>
      </c>
      <c r="X2860" s="295" t="s">
        <v>809</v>
      </c>
      <c r="Y2860" s="257"/>
    </row>
    <row r="2861" spans="1:25" ht="12.75" customHeight="1" x14ac:dyDescent="0.2">
      <c r="A2861" s="229" t="s">
        <v>705</v>
      </c>
      <c r="B2861" s="247"/>
      <c r="C2861" s="280">
        <v>2848</v>
      </c>
      <c r="D2861" s="249" t="s">
        <v>6451</v>
      </c>
      <c r="E2861" s="249" t="s">
        <v>6452</v>
      </c>
      <c r="F2861" s="249" t="s">
        <v>1106</v>
      </c>
      <c r="G2861" s="281" t="s">
        <v>813</v>
      </c>
      <c r="H2861" s="250">
        <v>340168.47</v>
      </c>
      <c r="I2861" s="250"/>
      <c r="J2861" s="250">
        <v>388772.97440000006</v>
      </c>
      <c r="K2861" s="250"/>
      <c r="L2861" s="250">
        <v>393612.36999999994</v>
      </c>
      <c r="M2861" s="251">
        <f t="shared" si="132"/>
        <v>0.14288362586926442</v>
      </c>
      <c r="N2861" s="251">
        <f t="shared" si="133"/>
        <v>1.2447870399089839E-2</v>
      </c>
      <c r="O2861" s="250">
        <v>427575.64</v>
      </c>
      <c r="P2861" s="251">
        <f t="shared" si="134"/>
        <v>8.6286083945990022E-2</v>
      </c>
      <c r="Q2861" s="251" t="s">
        <v>805</v>
      </c>
      <c r="R2861" s="258"/>
      <c r="S2861" s="258" t="s">
        <v>806</v>
      </c>
      <c r="T2861" s="258" t="s">
        <v>807</v>
      </c>
      <c r="U2861" s="282" t="s">
        <v>823</v>
      </c>
      <c r="V2861" s="285">
        <v>882</v>
      </c>
      <c r="W2861" s="286" t="s">
        <v>815</v>
      </c>
      <c r="X2861" s="286" t="s">
        <v>816</v>
      </c>
      <c r="Y2861" s="257"/>
    </row>
    <row r="2862" spans="1:25" ht="12.75" customHeight="1" x14ac:dyDescent="0.2">
      <c r="A2862" s="229" t="s">
        <v>705</v>
      </c>
      <c r="B2862" s="247"/>
      <c r="C2862" s="280">
        <v>2849</v>
      </c>
      <c r="D2862" s="249" t="s">
        <v>6453</v>
      </c>
      <c r="E2862" s="249" t="s">
        <v>6454</v>
      </c>
      <c r="F2862" s="249" t="s">
        <v>819</v>
      </c>
      <c r="G2862" s="281" t="s">
        <v>813</v>
      </c>
      <c r="H2862" s="250">
        <v>28451.620000000003</v>
      </c>
      <c r="I2862" s="250"/>
      <c r="J2862" s="250">
        <v>27255.077599999997</v>
      </c>
      <c r="K2862" s="250"/>
      <c r="L2862" s="250">
        <v>28452.190000000002</v>
      </c>
      <c r="M2862" s="251">
        <f t="shared" si="132"/>
        <v>4.2055334634723981E-2</v>
      </c>
      <c r="N2862" s="251">
        <f t="shared" si="133"/>
        <v>4.3922546013958355E-2</v>
      </c>
      <c r="O2862" s="250">
        <v>29293.75</v>
      </c>
      <c r="P2862" s="251">
        <f t="shared" si="134"/>
        <v>2.9578039511193959E-2</v>
      </c>
      <c r="Q2862" s="251" t="s">
        <v>805</v>
      </c>
      <c r="R2862" s="258"/>
      <c r="S2862" s="258" t="s">
        <v>806</v>
      </c>
      <c r="T2862" s="299" t="s">
        <v>809</v>
      </c>
      <c r="U2862" s="282" t="s">
        <v>814</v>
      </c>
      <c r="V2862" s="285">
        <v>133</v>
      </c>
      <c r="W2862" s="286" t="s">
        <v>815</v>
      </c>
      <c r="X2862" s="286" t="s">
        <v>816</v>
      </c>
      <c r="Y2862" s="257"/>
    </row>
    <row r="2863" spans="1:25" ht="12.75" customHeight="1" x14ac:dyDescent="0.2">
      <c r="A2863" s="229" t="s">
        <v>705</v>
      </c>
      <c r="B2863" s="247"/>
      <c r="C2863" s="280">
        <v>2850</v>
      </c>
      <c r="D2863" s="249" t="s">
        <v>6455</v>
      </c>
      <c r="E2863" s="249" t="s">
        <v>6456</v>
      </c>
      <c r="F2863" s="249" t="s">
        <v>852</v>
      </c>
      <c r="G2863" s="297" t="s">
        <v>707</v>
      </c>
      <c r="H2863" s="250">
        <v>0</v>
      </c>
      <c r="I2863" s="250"/>
      <c r="J2863" s="250">
        <v>0</v>
      </c>
      <c r="K2863" s="250"/>
      <c r="L2863" s="250">
        <v>0</v>
      </c>
      <c r="M2863" s="251" t="str">
        <f t="shared" si="132"/>
        <v>NA</v>
      </c>
      <c r="N2863" s="251" t="str">
        <f t="shared" si="133"/>
        <v>NA</v>
      </c>
      <c r="O2863" s="250">
        <v>0</v>
      </c>
      <c r="P2863" s="251" t="str">
        <f t="shared" si="134"/>
        <v>NA</v>
      </c>
      <c r="Q2863" s="298" t="s">
        <v>848</v>
      </c>
      <c r="R2863" s="299" t="s">
        <v>849</v>
      </c>
      <c r="S2863" s="299" t="s">
        <v>832</v>
      </c>
      <c r="T2863" s="299" t="s">
        <v>832</v>
      </c>
      <c r="U2863" s="299" t="s">
        <v>832</v>
      </c>
      <c r="V2863" s="299" t="s">
        <v>832</v>
      </c>
      <c r="W2863" s="299" t="s">
        <v>832</v>
      </c>
      <c r="X2863" s="299" t="s">
        <v>832</v>
      </c>
      <c r="Y2863" s="257"/>
    </row>
    <row r="2864" spans="1:25" ht="12.75" customHeight="1" x14ac:dyDescent="0.2">
      <c r="A2864" s="229" t="s">
        <v>705</v>
      </c>
      <c r="B2864" s="247"/>
      <c r="C2864" s="280">
        <v>2851</v>
      </c>
      <c r="D2864" s="249" t="s">
        <v>6457</v>
      </c>
      <c r="E2864" s="249" t="s">
        <v>6458</v>
      </c>
      <c r="F2864" s="249" t="s">
        <v>852</v>
      </c>
      <c r="G2864" s="297" t="s">
        <v>707</v>
      </c>
      <c r="H2864" s="250">
        <v>0</v>
      </c>
      <c r="I2864" s="250"/>
      <c r="J2864" s="250">
        <v>0</v>
      </c>
      <c r="K2864" s="250"/>
      <c r="L2864" s="250">
        <v>0</v>
      </c>
      <c r="M2864" s="251" t="str">
        <f t="shared" si="132"/>
        <v>NA</v>
      </c>
      <c r="N2864" s="251" t="str">
        <f t="shared" si="133"/>
        <v>NA</v>
      </c>
      <c r="O2864" s="250">
        <v>0</v>
      </c>
      <c r="P2864" s="251" t="str">
        <f t="shared" si="134"/>
        <v>NA</v>
      </c>
      <c r="Q2864" s="298" t="s">
        <v>848</v>
      </c>
      <c r="R2864" s="299" t="s">
        <v>849</v>
      </c>
      <c r="S2864" s="299" t="s">
        <v>832</v>
      </c>
      <c r="T2864" s="299" t="s">
        <v>832</v>
      </c>
      <c r="U2864" s="299" t="s">
        <v>832</v>
      </c>
      <c r="V2864" s="299" t="s">
        <v>832</v>
      </c>
      <c r="W2864" s="299" t="s">
        <v>832</v>
      </c>
      <c r="X2864" s="299" t="s">
        <v>832</v>
      </c>
      <c r="Y2864" s="257"/>
    </row>
    <row r="2865" spans="1:25" ht="12.75" customHeight="1" x14ac:dyDescent="0.2">
      <c r="A2865" s="229" t="s">
        <v>705</v>
      </c>
      <c r="B2865" s="247"/>
      <c r="C2865" s="280">
        <v>2852</v>
      </c>
      <c r="D2865" s="249" t="s">
        <v>6459</v>
      </c>
      <c r="E2865" s="249" t="s">
        <v>6460</v>
      </c>
      <c r="F2865" s="249" t="s">
        <v>931</v>
      </c>
      <c r="G2865" s="281" t="s">
        <v>813</v>
      </c>
      <c r="H2865" s="250">
        <v>101752.03</v>
      </c>
      <c r="I2865" s="250"/>
      <c r="J2865" s="250">
        <v>97472.736000000004</v>
      </c>
      <c r="K2865" s="250"/>
      <c r="L2865" s="250">
        <v>140040.34</v>
      </c>
      <c r="M2865" s="251">
        <f t="shared" si="132"/>
        <v>4.20561044334938E-2</v>
      </c>
      <c r="N2865" s="251">
        <f t="shared" si="133"/>
        <v>0.43671292862857558</v>
      </c>
      <c r="O2865" s="250">
        <v>146024.03</v>
      </c>
      <c r="P2865" s="251">
        <f t="shared" si="134"/>
        <v>4.2728330993769381E-2</v>
      </c>
      <c r="Q2865" s="251" t="s">
        <v>805</v>
      </c>
      <c r="R2865" s="258"/>
      <c r="S2865" s="258" t="s">
        <v>823</v>
      </c>
      <c r="T2865" s="258" t="s">
        <v>807</v>
      </c>
      <c r="U2865" s="282" t="s">
        <v>823</v>
      </c>
      <c r="V2865" s="285">
        <v>824</v>
      </c>
      <c r="W2865" s="286" t="s">
        <v>815</v>
      </c>
      <c r="X2865" s="286" t="s">
        <v>816</v>
      </c>
      <c r="Y2865" s="257"/>
    </row>
    <row r="2866" spans="1:25" ht="12.75" customHeight="1" x14ac:dyDescent="0.2">
      <c r="A2866" s="229" t="s">
        <v>705</v>
      </c>
      <c r="B2866" s="247"/>
      <c r="C2866" s="280">
        <v>2853</v>
      </c>
      <c r="D2866" s="249" t="s">
        <v>6461</v>
      </c>
      <c r="E2866" s="249" t="s">
        <v>6462</v>
      </c>
      <c r="F2866" s="249" t="s">
        <v>2361</v>
      </c>
      <c r="G2866" s="281" t="s">
        <v>804</v>
      </c>
      <c r="H2866" s="250">
        <v>92067.140000000014</v>
      </c>
      <c r="I2866" s="250"/>
      <c r="J2866" s="250">
        <v>88195.158100000001</v>
      </c>
      <c r="K2866" s="250"/>
      <c r="L2866" s="250">
        <v>92345.419999999984</v>
      </c>
      <c r="M2866" s="251">
        <f t="shared" si="132"/>
        <v>4.2056067995595525E-2</v>
      </c>
      <c r="N2866" s="251">
        <f t="shared" si="133"/>
        <v>4.7057706901485592E-2</v>
      </c>
      <c r="O2866" s="250">
        <v>99115.76999999999</v>
      </c>
      <c r="P2866" s="251">
        <f t="shared" si="134"/>
        <v>7.3315493069391058E-2</v>
      </c>
      <c r="Q2866" s="251" t="s">
        <v>805</v>
      </c>
      <c r="R2866" s="258"/>
      <c r="S2866" s="258" t="s">
        <v>806</v>
      </c>
      <c r="T2866" s="258" t="s">
        <v>807</v>
      </c>
      <c r="U2866" s="282" t="s">
        <v>808</v>
      </c>
      <c r="V2866" s="283" t="s">
        <v>809</v>
      </c>
      <c r="W2866" s="284" t="s">
        <v>809</v>
      </c>
      <c r="X2866" s="284" t="s">
        <v>809</v>
      </c>
      <c r="Y2866" s="257"/>
    </row>
    <row r="2867" spans="1:25" ht="12.75" customHeight="1" x14ac:dyDescent="0.2">
      <c r="A2867" s="229" t="s">
        <v>705</v>
      </c>
      <c r="B2867" s="247"/>
      <c r="C2867" s="280">
        <v>2854</v>
      </c>
      <c r="D2867" s="249" t="s">
        <v>6463</v>
      </c>
      <c r="E2867" s="249" t="s">
        <v>6464</v>
      </c>
      <c r="F2867" s="249" t="s">
        <v>1043</v>
      </c>
      <c r="G2867" s="281" t="s">
        <v>813</v>
      </c>
      <c r="H2867" s="250">
        <v>309064.13</v>
      </c>
      <c r="I2867" s="250"/>
      <c r="J2867" s="250">
        <v>297439.54899999994</v>
      </c>
      <c r="K2867" s="250"/>
      <c r="L2867" s="250">
        <v>310502.78999999998</v>
      </c>
      <c r="M2867" s="251">
        <f t="shared" si="132"/>
        <v>3.7612197183801509E-2</v>
      </c>
      <c r="N2867" s="251">
        <f t="shared" si="133"/>
        <v>4.3918977970209473E-2</v>
      </c>
      <c r="O2867" s="250">
        <v>332175.59000000003</v>
      </c>
      <c r="P2867" s="251">
        <f t="shared" si="134"/>
        <v>6.9799050758932141E-2</v>
      </c>
      <c r="Q2867" s="251" t="s">
        <v>805</v>
      </c>
      <c r="R2867" s="258"/>
      <c r="S2867" s="258" t="s">
        <v>806</v>
      </c>
      <c r="T2867" s="299" t="s">
        <v>809</v>
      </c>
      <c r="U2867" s="282" t="s">
        <v>814</v>
      </c>
      <c r="V2867" s="285">
        <v>202</v>
      </c>
      <c r="W2867" s="286" t="s">
        <v>824</v>
      </c>
      <c r="X2867" s="286" t="s">
        <v>816</v>
      </c>
      <c r="Y2867" s="257"/>
    </row>
    <row r="2868" spans="1:25" ht="12.75" customHeight="1" x14ac:dyDescent="0.2">
      <c r="A2868" s="229" t="s">
        <v>705</v>
      </c>
      <c r="B2868" s="247"/>
      <c r="C2868" s="280">
        <v>2855</v>
      </c>
      <c r="D2868" s="249" t="s">
        <v>6465</v>
      </c>
      <c r="E2868" s="249" t="s">
        <v>6466</v>
      </c>
      <c r="F2868" s="249" t="s">
        <v>877</v>
      </c>
      <c r="G2868" s="281" t="s">
        <v>813</v>
      </c>
      <c r="H2868" s="250">
        <v>58657.66</v>
      </c>
      <c r="I2868" s="250"/>
      <c r="J2868" s="250">
        <v>56190.748000000007</v>
      </c>
      <c r="K2868" s="250"/>
      <c r="L2868" s="250">
        <v>62990.049999999996</v>
      </c>
      <c r="M2868" s="251">
        <f t="shared" si="132"/>
        <v>4.205609292972131E-2</v>
      </c>
      <c r="N2868" s="251">
        <f t="shared" si="133"/>
        <v>0.12100394178771189</v>
      </c>
      <c r="O2868" s="250">
        <v>65486.85</v>
      </c>
      <c r="P2868" s="251">
        <f t="shared" si="134"/>
        <v>3.9638006320045834E-2</v>
      </c>
      <c r="Q2868" s="251" t="s">
        <v>805</v>
      </c>
      <c r="R2868" s="258"/>
      <c r="S2868" s="258" t="s">
        <v>823</v>
      </c>
      <c r="T2868" s="258" t="s">
        <v>807</v>
      </c>
      <c r="U2868" s="282" t="s">
        <v>814</v>
      </c>
      <c r="V2868" s="285">
        <v>213</v>
      </c>
      <c r="W2868" s="286" t="s">
        <v>815</v>
      </c>
      <c r="X2868" s="286" t="s">
        <v>816</v>
      </c>
      <c r="Y2868" s="257"/>
    </row>
    <row r="2869" spans="1:25" ht="12.75" customHeight="1" x14ac:dyDescent="0.2">
      <c r="A2869" s="229" t="s">
        <v>705</v>
      </c>
      <c r="B2869" s="247"/>
      <c r="C2869" s="280">
        <v>2856</v>
      </c>
      <c r="D2869" s="296" t="s">
        <v>6467</v>
      </c>
      <c r="E2869" s="296" t="s">
        <v>6468</v>
      </c>
      <c r="F2869" s="296" t="s">
        <v>852</v>
      </c>
      <c r="G2869" s="297" t="s">
        <v>707</v>
      </c>
      <c r="H2869" s="250">
        <v>0</v>
      </c>
      <c r="I2869" s="250"/>
      <c r="J2869" s="250">
        <v>0</v>
      </c>
      <c r="K2869" s="250"/>
      <c r="L2869" s="250">
        <v>0</v>
      </c>
      <c r="M2869" s="251" t="str">
        <f t="shared" si="132"/>
        <v>NA</v>
      </c>
      <c r="N2869" s="251" t="str">
        <f t="shared" si="133"/>
        <v>NA</v>
      </c>
      <c r="O2869" s="250">
        <v>0</v>
      </c>
      <c r="P2869" s="251" t="str">
        <f t="shared" si="134"/>
        <v>NA</v>
      </c>
      <c r="Q2869" s="298" t="s">
        <v>848</v>
      </c>
      <c r="R2869" s="299" t="s">
        <v>849</v>
      </c>
      <c r="S2869" s="299" t="s">
        <v>809</v>
      </c>
      <c r="T2869" s="299" t="s">
        <v>809</v>
      </c>
      <c r="U2869" s="299" t="s">
        <v>832</v>
      </c>
      <c r="V2869" s="283" t="s">
        <v>809</v>
      </c>
      <c r="W2869" s="284" t="s">
        <v>809</v>
      </c>
      <c r="X2869" s="284" t="s">
        <v>809</v>
      </c>
      <c r="Y2869" s="257"/>
    </row>
    <row r="2870" spans="1:25" ht="12.75" customHeight="1" x14ac:dyDescent="0.2">
      <c r="A2870" s="229" t="s">
        <v>705</v>
      </c>
      <c r="B2870" s="247"/>
      <c r="C2870" s="280">
        <v>2857</v>
      </c>
      <c r="D2870" s="296" t="s">
        <v>6469</v>
      </c>
      <c r="E2870" s="296" t="s">
        <v>6470</v>
      </c>
      <c r="F2870" s="296" t="s">
        <v>1198</v>
      </c>
      <c r="G2870" s="297" t="s">
        <v>707</v>
      </c>
      <c r="H2870" s="250">
        <v>0</v>
      </c>
      <c r="I2870" s="250"/>
      <c r="J2870" s="250">
        <v>0</v>
      </c>
      <c r="K2870" s="250"/>
      <c r="L2870" s="250">
        <v>0</v>
      </c>
      <c r="M2870" s="251" t="str">
        <f t="shared" si="132"/>
        <v>NA</v>
      </c>
      <c r="N2870" s="251" t="str">
        <f t="shared" si="133"/>
        <v>NA</v>
      </c>
      <c r="O2870" s="250">
        <v>0</v>
      </c>
      <c r="P2870" s="251" t="str">
        <f t="shared" si="134"/>
        <v>NA</v>
      </c>
      <c r="Q2870" s="298" t="s">
        <v>848</v>
      </c>
      <c r="R2870" s="299" t="s">
        <v>849</v>
      </c>
      <c r="S2870" s="299" t="s">
        <v>832</v>
      </c>
      <c r="T2870" s="299" t="s">
        <v>832</v>
      </c>
      <c r="U2870" s="299" t="s">
        <v>832</v>
      </c>
      <c r="V2870" s="283" t="s">
        <v>809</v>
      </c>
      <c r="W2870" s="284" t="s">
        <v>809</v>
      </c>
      <c r="X2870" s="284" t="s">
        <v>809</v>
      </c>
      <c r="Y2870" s="257"/>
    </row>
    <row r="2871" spans="1:25" ht="12.75" customHeight="1" x14ac:dyDescent="0.2">
      <c r="A2871" s="229" t="s">
        <v>705</v>
      </c>
      <c r="B2871" s="247"/>
      <c r="C2871" s="280">
        <v>2858</v>
      </c>
      <c r="D2871" s="249" t="s">
        <v>6471</v>
      </c>
      <c r="E2871" s="249" t="s">
        <v>6472</v>
      </c>
      <c r="F2871" s="249" t="s">
        <v>830</v>
      </c>
      <c r="G2871" s="297" t="s">
        <v>707</v>
      </c>
      <c r="H2871" s="250">
        <v>0</v>
      </c>
      <c r="I2871" s="250"/>
      <c r="J2871" s="250">
        <v>0</v>
      </c>
      <c r="K2871" s="250"/>
      <c r="L2871" s="250">
        <v>0</v>
      </c>
      <c r="M2871" s="251" t="str">
        <f t="shared" si="132"/>
        <v>NA</v>
      </c>
      <c r="N2871" s="251" t="str">
        <f t="shared" si="133"/>
        <v>NA</v>
      </c>
      <c r="O2871" s="250">
        <v>0</v>
      </c>
      <c r="P2871" s="251" t="str">
        <f t="shared" si="134"/>
        <v>NA</v>
      </c>
      <c r="Q2871" s="298" t="s">
        <v>848</v>
      </c>
      <c r="R2871" s="299" t="s">
        <v>849</v>
      </c>
      <c r="S2871" s="299" t="s">
        <v>832</v>
      </c>
      <c r="T2871" s="299" t="s">
        <v>832</v>
      </c>
      <c r="U2871" s="299" t="s">
        <v>832</v>
      </c>
      <c r="V2871" s="299" t="s">
        <v>832</v>
      </c>
      <c r="W2871" s="299" t="s">
        <v>832</v>
      </c>
      <c r="X2871" s="299" t="s">
        <v>832</v>
      </c>
      <c r="Y2871" s="257"/>
    </row>
    <row r="2872" spans="1:25" ht="12.75" customHeight="1" x14ac:dyDescent="0.2">
      <c r="A2872" s="229" t="s">
        <v>705</v>
      </c>
      <c r="B2872" s="247"/>
      <c r="C2872" s="280">
        <v>2859</v>
      </c>
      <c r="D2872" s="249" t="s">
        <v>6473</v>
      </c>
      <c r="E2872" s="249" t="s">
        <v>6474</v>
      </c>
      <c r="F2872" s="249" t="s">
        <v>1071</v>
      </c>
      <c r="G2872" s="281" t="s">
        <v>804</v>
      </c>
      <c r="H2872" s="250">
        <v>55436.6</v>
      </c>
      <c r="I2872" s="250"/>
      <c r="J2872" s="250">
        <v>53105.164999999994</v>
      </c>
      <c r="K2872" s="250"/>
      <c r="L2872" s="250">
        <v>55439.7</v>
      </c>
      <c r="M2872" s="251">
        <f t="shared" si="132"/>
        <v>4.2055880050363932E-2</v>
      </c>
      <c r="N2872" s="251">
        <f t="shared" si="133"/>
        <v>4.3960601572370667E-2</v>
      </c>
      <c r="O2872" s="250">
        <v>59504.28</v>
      </c>
      <c r="P2872" s="251">
        <f t="shared" si="134"/>
        <v>7.331533179292099E-2</v>
      </c>
      <c r="Q2872" s="251" t="s">
        <v>805</v>
      </c>
      <c r="R2872" s="258"/>
      <c r="S2872" s="258" t="s">
        <v>806</v>
      </c>
      <c r="T2872" s="299" t="s">
        <v>809</v>
      </c>
      <c r="U2872" s="282" t="s">
        <v>808</v>
      </c>
      <c r="V2872" s="283" t="s">
        <v>809</v>
      </c>
      <c r="W2872" s="284" t="s">
        <v>809</v>
      </c>
      <c r="X2872" s="284" t="s">
        <v>809</v>
      </c>
      <c r="Y2872" s="257"/>
    </row>
    <row r="2873" spans="1:25" ht="12.75" customHeight="1" x14ac:dyDescent="0.2">
      <c r="A2873" s="229" t="s">
        <v>705</v>
      </c>
      <c r="B2873" s="247"/>
      <c r="C2873" s="280">
        <v>2860</v>
      </c>
      <c r="D2873" s="249" t="s">
        <v>6475</v>
      </c>
      <c r="E2873" s="249" t="s">
        <v>6476</v>
      </c>
      <c r="F2873" s="249" t="s">
        <v>1170</v>
      </c>
      <c r="G2873" s="281" t="s">
        <v>804</v>
      </c>
      <c r="H2873" s="250">
        <v>173996.16</v>
      </c>
      <c r="I2873" s="250"/>
      <c r="J2873" s="250">
        <v>166678.5594</v>
      </c>
      <c r="K2873" s="250"/>
      <c r="L2873" s="250">
        <v>173997.9</v>
      </c>
      <c r="M2873" s="251">
        <f t="shared" si="132"/>
        <v>4.2056103996777887E-2</v>
      </c>
      <c r="N2873" s="251">
        <f t="shared" si="133"/>
        <v>4.3912910132819373E-2</v>
      </c>
      <c r="O2873" s="250">
        <v>181929.81</v>
      </c>
      <c r="P2873" s="251">
        <f t="shared" si="134"/>
        <v>4.5586239833929051E-2</v>
      </c>
      <c r="Q2873" s="251" t="s">
        <v>805</v>
      </c>
      <c r="R2873" s="258"/>
      <c r="S2873" s="258" t="s">
        <v>806</v>
      </c>
      <c r="T2873" s="299" t="s">
        <v>809</v>
      </c>
      <c r="U2873" s="282" t="s">
        <v>1103</v>
      </c>
      <c r="V2873" s="285">
        <v>824</v>
      </c>
      <c r="W2873" s="286" t="s">
        <v>815</v>
      </c>
      <c r="X2873" s="286" t="s">
        <v>816</v>
      </c>
      <c r="Y2873" s="257"/>
    </row>
    <row r="2874" spans="1:25" ht="12.75" customHeight="1" x14ac:dyDescent="0.2">
      <c r="A2874" s="229" t="s">
        <v>705</v>
      </c>
      <c r="B2874" s="247"/>
      <c r="C2874" s="280">
        <v>2861</v>
      </c>
      <c r="D2874" s="249" t="s">
        <v>6477</v>
      </c>
      <c r="E2874" s="249" t="s">
        <v>6478</v>
      </c>
      <c r="F2874" s="249" t="s">
        <v>812</v>
      </c>
      <c r="G2874" s="281" t="s">
        <v>813</v>
      </c>
      <c r="H2874" s="250">
        <v>26019.01</v>
      </c>
      <c r="I2874" s="250"/>
      <c r="J2874" s="250">
        <v>24924.761300000002</v>
      </c>
      <c r="K2874" s="250"/>
      <c r="L2874" s="250">
        <v>18673.449999999997</v>
      </c>
      <c r="M2874" s="251">
        <f t="shared" si="132"/>
        <v>4.2055739246035749E-2</v>
      </c>
      <c r="N2874" s="251">
        <f t="shared" si="133"/>
        <v>0.25080726851333995</v>
      </c>
      <c r="O2874" s="250">
        <v>19785.379999999997</v>
      </c>
      <c r="P2874" s="251">
        <f t="shared" si="134"/>
        <v>5.9546039965833866E-2</v>
      </c>
      <c r="Q2874" s="251" t="s">
        <v>805</v>
      </c>
      <c r="R2874" s="258"/>
      <c r="S2874" s="258" t="s">
        <v>806</v>
      </c>
      <c r="T2874" s="258" t="s">
        <v>807</v>
      </c>
      <c r="U2874" s="282" t="s">
        <v>823</v>
      </c>
      <c r="V2874" s="285">
        <v>826</v>
      </c>
      <c r="W2874" s="286" t="s">
        <v>824</v>
      </c>
      <c r="X2874" s="286" t="s">
        <v>816</v>
      </c>
      <c r="Y2874" s="257"/>
    </row>
    <row r="2875" spans="1:25" ht="12.75" customHeight="1" x14ac:dyDescent="0.2">
      <c r="A2875" s="229" t="s">
        <v>705</v>
      </c>
      <c r="B2875" s="247"/>
      <c r="C2875" s="280">
        <v>2862</v>
      </c>
      <c r="D2875" s="249" t="s">
        <v>6479</v>
      </c>
      <c r="E2875" s="249" t="s">
        <v>6480</v>
      </c>
      <c r="F2875" s="249" t="s">
        <v>830</v>
      </c>
      <c r="G2875" s="297" t="s">
        <v>707</v>
      </c>
      <c r="H2875" s="250">
        <v>0</v>
      </c>
      <c r="I2875" s="250"/>
      <c r="J2875" s="250">
        <v>0</v>
      </c>
      <c r="K2875" s="250"/>
      <c r="L2875" s="250">
        <v>0</v>
      </c>
      <c r="M2875" s="251" t="str">
        <f t="shared" si="132"/>
        <v>NA</v>
      </c>
      <c r="N2875" s="251" t="str">
        <f t="shared" si="133"/>
        <v>NA</v>
      </c>
      <c r="O2875" s="250">
        <v>0</v>
      </c>
      <c r="P2875" s="251" t="str">
        <f t="shared" si="134"/>
        <v>NA</v>
      </c>
      <c r="Q2875" s="298" t="s">
        <v>848</v>
      </c>
      <c r="R2875" s="299" t="s">
        <v>849</v>
      </c>
      <c r="S2875" s="299" t="s">
        <v>832</v>
      </c>
      <c r="T2875" s="299" t="s">
        <v>832</v>
      </c>
      <c r="U2875" s="299" t="s">
        <v>832</v>
      </c>
      <c r="V2875" s="285">
        <v>1284</v>
      </c>
      <c r="W2875" s="286" t="s">
        <v>912</v>
      </c>
      <c r="X2875" s="286" t="s">
        <v>815</v>
      </c>
      <c r="Y2875" s="257"/>
    </row>
    <row r="2876" spans="1:25" ht="12.75" customHeight="1" x14ac:dyDescent="0.2">
      <c r="A2876" s="229" t="s">
        <v>705</v>
      </c>
      <c r="B2876" s="247"/>
      <c r="C2876" s="280">
        <v>2863</v>
      </c>
      <c r="D2876" s="249" t="s">
        <v>6481</v>
      </c>
      <c r="E2876" s="249" t="s">
        <v>6482</v>
      </c>
      <c r="F2876" s="249" t="s">
        <v>883</v>
      </c>
      <c r="G2876" s="297" t="s">
        <v>707</v>
      </c>
      <c r="H2876" s="250">
        <v>0</v>
      </c>
      <c r="I2876" s="250"/>
      <c r="J2876" s="250">
        <v>0</v>
      </c>
      <c r="K2876" s="250"/>
      <c r="L2876" s="250">
        <v>0</v>
      </c>
      <c r="M2876" s="251" t="str">
        <f t="shared" si="132"/>
        <v>NA</v>
      </c>
      <c r="N2876" s="251" t="str">
        <f t="shared" si="133"/>
        <v>NA</v>
      </c>
      <c r="O2876" s="250">
        <v>0</v>
      </c>
      <c r="P2876" s="251" t="str">
        <f t="shared" si="134"/>
        <v>NA</v>
      </c>
      <c r="Q2876" s="298" t="s">
        <v>848</v>
      </c>
      <c r="R2876" s="299" t="s">
        <v>849</v>
      </c>
      <c r="S2876" s="299" t="s">
        <v>832</v>
      </c>
      <c r="T2876" s="299" t="s">
        <v>832</v>
      </c>
      <c r="U2876" s="299" t="s">
        <v>832</v>
      </c>
      <c r="V2876" s="299" t="s">
        <v>832</v>
      </c>
      <c r="W2876" s="299" t="s">
        <v>832</v>
      </c>
      <c r="X2876" s="299" t="s">
        <v>832</v>
      </c>
      <c r="Y2876" s="257"/>
    </row>
    <row r="2877" spans="1:25" ht="12.75" customHeight="1" x14ac:dyDescent="0.2">
      <c r="A2877" s="229" t="s">
        <v>705</v>
      </c>
      <c r="B2877" s="247"/>
      <c r="C2877" s="280">
        <v>2864</v>
      </c>
      <c r="D2877" s="249" t="s">
        <v>6483</v>
      </c>
      <c r="E2877" s="249" t="s">
        <v>6484</v>
      </c>
      <c r="F2877" s="249" t="s">
        <v>852</v>
      </c>
      <c r="G2877" s="297" t="s">
        <v>707</v>
      </c>
      <c r="H2877" s="250">
        <v>0</v>
      </c>
      <c r="I2877" s="250"/>
      <c r="J2877" s="250">
        <v>0</v>
      </c>
      <c r="K2877" s="250"/>
      <c r="L2877" s="250">
        <v>0</v>
      </c>
      <c r="M2877" s="251" t="str">
        <f t="shared" si="132"/>
        <v>NA</v>
      </c>
      <c r="N2877" s="251" t="str">
        <f t="shared" si="133"/>
        <v>NA</v>
      </c>
      <c r="O2877" s="250">
        <v>0</v>
      </c>
      <c r="P2877" s="251" t="str">
        <f t="shared" si="134"/>
        <v>NA</v>
      </c>
      <c r="Q2877" s="298" t="s">
        <v>848</v>
      </c>
      <c r="R2877" s="299" t="s">
        <v>849</v>
      </c>
      <c r="S2877" s="299" t="s">
        <v>832</v>
      </c>
      <c r="T2877" s="299" t="s">
        <v>832</v>
      </c>
      <c r="U2877" s="299" t="s">
        <v>832</v>
      </c>
      <c r="V2877" s="299" t="s">
        <v>832</v>
      </c>
      <c r="W2877" s="299" t="s">
        <v>832</v>
      </c>
      <c r="X2877" s="299" t="s">
        <v>832</v>
      </c>
      <c r="Y2877" s="257"/>
    </row>
    <row r="2878" spans="1:25" ht="12.75" customHeight="1" x14ac:dyDescent="0.2">
      <c r="A2878" s="229" t="s">
        <v>705</v>
      </c>
      <c r="B2878" s="247"/>
      <c r="C2878" s="280">
        <v>2865</v>
      </c>
      <c r="D2878" s="249" t="s">
        <v>6485</v>
      </c>
      <c r="E2878" s="249" t="s">
        <v>6486</v>
      </c>
      <c r="F2878" s="249" t="s">
        <v>812</v>
      </c>
      <c r="G2878" s="281" t="s">
        <v>813</v>
      </c>
      <c r="H2878" s="250">
        <v>122728.55999999998</v>
      </c>
      <c r="I2878" s="250"/>
      <c r="J2878" s="250">
        <v>112462.06429999997</v>
      </c>
      <c r="K2878" s="250"/>
      <c r="L2878" s="250">
        <v>121714.41</v>
      </c>
      <c r="M2878" s="251">
        <f t="shared" si="132"/>
        <v>8.3652050508862943E-2</v>
      </c>
      <c r="N2878" s="251">
        <f t="shared" si="133"/>
        <v>8.2270815119654853E-2</v>
      </c>
      <c r="O2878" s="250">
        <v>129813.12999999998</v>
      </c>
      <c r="P2878" s="251">
        <f t="shared" si="134"/>
        <v>6.653871139826395E-2</v>
      </c>
      <c r="Q2878" s="251" t="s">
        <v>805</v>
      </c>
      <c r="R2878" s="258"/>
      <c r="S2878" s="258" t="s">
        <v>904</v>
      </c>
      <c r="T2878" s="258" t="s">
        <v>807</v>
      </c>
      <c r="U2878" s="282" t="s">
        <v>814</v>
      </c>
      <c r="V2878" s="285">
        <v>105</v>
      </c>
      <c r="W2878" s="286" t="s">
        <v>824</v>
      </c>
      <c r="X2878" s="286" t="s">
        <v>824</v>
      </c>
      <c r="Y2878" s="257"/>
    </row>
    <row r="2879" spans="1:25" ht="12.75" customHeight="1" x14ac:dyDescent="0.2">
      <c r="A2879" s="229" t="s">
        <v>705</v>
      </c>
      <c r="B2879" s="247"/>
      <c r="C2879" s="280">
        <v>2866</v>
      </c>
      <c r="D2879" s="249" t="s">
        <v>6487</v>
      </c>
      <c r="E2879" s="249" t="s">
        <v>6488</v>
      </c>
      <c r="F2879" s="249" t="s">
        <v>1217</v>
      </c>
      <c r="G2879" s="297" t="s">
        <v>707</v>
      </c>
      <c r="H2879" s="250">
        <v>0</v>
      </c>
      <c r="I2879" s="250"/>
      <c r="J2879" s="250">
        <v>0</v>
      </c>
      <c r="K2879" s="250"/>
      <c r="L2879" s="250">
        <v>0</v>
      </c>
      <c r="M2879" s="251" t="str">
        <f t="shared" si="132"/>
        <v>NA</v>
      </c>
      <c r="N2879" s="251" t="str">
        <f t="shared" si="133"/>
        <v>NA</v>
      </c>
      <c r="O2879" s="250">
        <v>0</v>
      </c>
      <c r="P2879" s="251" t="str">
        <f t="shared" si="134"/>
        <v>NA</v>
      </c>
      <c r="Q2879" s="298" t="s">
        <v>848</v>
      </c>
      <c r="R2879" s="299" t="s">
        <v>849</v>
      </c>
      <c r="S2879" s="299" t="s">
        <v>832</v>
      </c>
      <c r="T2879" s="299" t="s">
        <v>832</v>
      </c>
      <c r="U2879" s="299" t="s">
        <v>832</v>
      </c>
      <c r="V2879" s="299" t="s">
        <v>832</v>
      </c>
      <c r="W2879" s="299" t="s">
        <v>832</v>
      </c>
      <c r="X2879" s="299" t="s">
        <v>832</v>
      </c>
      <c r="Y2879" s="257"/>
    </row>
    <row r="2880" spans="1:25" ht="12.75" customHeight="1" x14ac:dyDescent="0.2">
      <c r="A2880" s="229" t="s">
        <v>705</v>
      </c>
      <c r="B2880" s="247"/>
      <c r="C2880" s="280">
        <v>2867</v>
      </c>
      <c r="D2880" s="249" t="s">
        <v>6489</v>
      </c>
      <c r="E2880" s="249" t="s">
        <v>6490</v>
      </c>
      <c r="F2880" s="249" t="s">
        <v>812</v>
      </c>
      <c r="G2880" s="281" t="s">
        <v>813</v>
      </c>
      <c r="H2880" s="250">
        <v>36644.61</v>
      </c>
      <c r="I2880" s="250"/>
      <c r="J2880" s="250">
        <v>35103.493199999997</v>
      </c>
      <c r="K2880" s="250"/>
      <c r="L2880" s="250">
        <v>41776.61</v>
      </c>
      <c r="M2880" s="251">
        <f t="shared" si="132"/>
        <v>4.2055756631057158E-2</v>
      </c>
      <c r="N2880" s="251">
        <f t="shared" si="133"/>
        <v>0.1900983688996514</v>
      </c>
      <c r="O2880" s="250">
        <v>44047.92</v>
      </c>
      <c r="P2880" s="251">
        <f t="shared" si="134"/>
        <v>5.4367982466743896E-2</v>
      </c>
      <c r="Q2880" s="251" t="s">
        <v>805</v>
      </c>
      <c r="R2880" s="258"/>
      <c r="S2880" s="258" t="s">
        <v>904</v>
      </c>
      <c r="T2880" s="258" t="s">
        <v>807</v>
      </c>
      <c r="U2880" s="282" t="s">
        <v>814</v>
      </c>
      <c r="V2880" s="285">
        <v>105</v>
      </c>
      <c r="W2880" s="286" t="s">
        <v>824</v>
      </c>
      <c r="X2880" s="286" t="s">
        <v>824</v>
      </c>
      <c r="Y2880" s="257"/>
    </row>
    <row r="2881" spans="1:25" ht="12.75" customHeight="1" x14ac:dyDescent="0.2">
      <c r="A2881" s="229" t="s">
        <v>705</v>
      </c>
      <c r="B2881" s="247"/>
      <c r="C2881" s="280">
        <v>2868</v>
      </c>
      <c r="D2881" s="249" t="s">
        <v>6491</v>
      </c>
      <c r="E2881" s="249" t="s">
        <v>6492</v>
      </c>
      <c r="F2881" s="249" t="s">
        <v>890</v>
      </c>
      <c r="G2881" s="281" t="s">
        <v>813</v>
      </c>
      <c r="H2881" s="250">
        <v>53679.759999999995</v>
      </c>
      <c r="I2881" s="250"/>
      <c r="J2881" s="250">
        <v>51422.193800000001</v>
      </c>
      <c r="K2881" s="250"/>
      <c r="L2881" s="250">
        <v>64626.450000000004</v>
      </c>
      <c r="M2881" s="251">
        <f t="shared" si="132"/>
        <v>4.2056190266126267E-2</v>
      </c>
      <c r="N2881" s="251">
        <f t="shared" si="133"/>
        <v>0.25678126941367491</v>
      </c>
      <c r="O2881" s="250">
        <v>68281.52</v>
      </c>
      <c r="P2881" s="251">
        <f t="shared" si="134"/>
        <v>5.6556874159109767E-2</v>
      </c>
      <c r="Q2881" s="251" t="s">
        <v>805</v>
      </c>
      <c r="R2881" s="258"/>
      <c r="S2881" s="258" t="s">
        <v>806</v>
      </c>
      <c r="T2881" s="258" t="s">
        <v>807</v>
      </c>
      <c r="U2881" s="282" t="s">
        <v>823</v>
      </c>
      <c r="V2881" s="285">
        <v>824</v>
      </c>
      <c r="W2881" s="286" t="s">
        <v>815</v>
      </c>
      <c r="X2881" s="286" t="s">
        <v>816</v>
      </c>
      <c r="Y2881" s="257"/>
    </row>
    <row r="2882" spans="1:25" ht="12.75" customHeight="1" x14ac:dyDescent="0.2">
      <c r="A2882" s="229" t="s">
        <v>705</v>
      </c>
      <c r="B2882" s="247"/>
      <c r="C2882" s="280">
        <v>2869</v>
      </c>
      <c r="D2882" s="249" t="s">
        <v>6493</v>
      </c>
      <c r="E2882" s="249" t="s">
        <v>6494</v>
      </c>
      <c r="F2882" s="249" t="s">
        <v>852</v>
      </c>
      <c r="G2882" s="297" t="s">
        <v>707</v>
      </c>
      <c r="H2882" s="250">
        <v>0</v>
      </c>
      <c r="I2882" s="250"/>
      <c r="J2882" s="250">
        <v>0</v>
      </c>
      <c r="K2882" s="250"/>
      <c r="L2882" s="250">
        <v>0</v>
      </c>
      <c r="M2882" s="251" t="str">
        <f t="shared" si="132"/>
        <v>NA</v>
      </c>
      <c r="N2882" s="251" t="str">
        <f t="shared" si="133"/>
        <v>NA</v>
      </c>
      <c r="O2882" s="250">
        <v>0</v>
      </c>
      <c r="P2882" s="251" t="str">
        <f t="shared" si="134"/>
        <v>NA</v>
      </c>
      <c r="Q2882" s="298" t="s">
        <v>848</v>
      </c>
      <c r="R2882" s="299" t="s">
        <v>849</v>
      </c>
      <c r="S2882" s="299" t="s">
        <v>832</v>
      </c>
      <c r="T2882" s="299" t="s">
        <v>832</v>
      </c>
      <c r="U2882" s="299" t="s">
        <v>832</v>
      </c>
      <c r="V2882" s="299" t="s">
        <v>832</v>
      </c>
      <c r="W2882" s="299" t="s">
        <v>832</v>
      </c>
      <c r="X2882" s="299" t="s">
        <v>832</v>
      </c>
      <c r="Y2882" s="257"/>
    </row>
    <row r="2883" spans="1:25" ht="12.75" customHeight="1" x14ac:dyDescent="0.2">
      <c r="A2883" s="229" t="s">
        <v>705</v>
      </c>
      <c r="B2883" s="247"/>
      <c r="C2883" s="280">
        <v>2870</v>
      </c>
      <c r="D2883" s="249" t="s">
        <v>6495</v>
      </c>
      <c r="E2883" s="249" t="s">
        <v>6496</v>
      </c>
      <c r="F2883" s="249" t="s">
        <v>943</v>
      </c>
      <c r="G2883" s="297" t="s">
        <v>707</v>
      </c>
      <c r="H2883" s="250">
        <v>0</v>
      </c>
      <c r="I2883" s="250"/>
      <c r="J2883" s="250">
        <v>0</v>
      </c>
      <c r="K2883" s="250"/>
      <c r="L2883" s="250">
        <v>0</v>
      </c>
      <c r="M2883" s="251" t="str">
        <f t="shared" si="132"/>
        <v>NA</v>
      </c>
      <c r="N2883" s="251" t="str">
        <f t="shared" si="133"/>
        <v>NA</v>
      </c>
      <c r="O2883" s="250">
        <v>0</v>
      </c>
      <c r="P2883" s="251" t="str">
        <f t="shared" si="134"/>
        <v>NA</v>
      </c>
      <c r="Q2883" s="298" t="s">
        <v>848</v>
      </c>
      <c r="R2883" s="299" t="s">
        <v>849</v>
      </c>
      <c r="S2883" s="299" t="s">
        <v>832</v>
      </c>
      <c r="T2883" s="299" t="s">
        <v>832</v>
      </c>
      <c r="U2883" s="299" t="s">
        <v>832</v>
      </c>
      <c r="V2883" s="299" t="s">
        <v>832</v>
      </c>
      <c r="W2883" s="299" t="s">
        <v>832</v>
      </c>
      <c r="X2883" s="299" t="s">
        <v>832</v>
      </c>
      <c r="Y2883" s="257"/>
    </row>
    <row r="2884" spans="1:25" ht="12.75" customHeight="1" x14ac:dyDescent="0.2">
      <c r="A2884" s="229" t="s">
        <v>705</v>
      </c>
      <c r="B2884" s="247"/>
      <c r="C2884" s="280">
        <v>2871</v>
      </c>
      <c r="D2884" s="249" t="s">
        <v>6497</v>
      </c>
      <c r="E2884" s="249" t="s">
        <v>6498</v>
      </c>
      <c r="F2884" s="249" t="s">
        <v>1175</v>
      </c>
      <c r="G2884" s="281" t="s">
        <v>813</v>
      </c>
      <c r="H2884" s="250">
        <v>92342.61</v>
      </c>
      <c r="I2884" s="250"/>
      <c r="J2884" s="250">
        <v>88459.032999999996</v>
      </c>
      <c r="K2884" s="250"/>
      <c r="L2884" s="250">
        <v>97831.679999999993</v>
      </c>
      <c r="M2884" s="251">
        <f t="shared" si="132"/>
        <v>4.2056175366929793E-2</v>
      </c>
      <c r="N2884" s="251">
        <f t="shared" si="133"/>
        <v>0.10595466265158017</v>
      </c>
      <c r="O2884" s="250">
        <v>108345.07999999999</v>
      </c>
      <c r="P2884" s="251">
        <f t="shared" si="134"/>
        <v>0.10746416702646827</v>
      </c>
      <c r="Q2884" s="251" t="s">
        <v>805</v>
      </c>
      <c r="R2884" s="258"/>
      <c r="S2884" s="258" t="s">
        <v>806</v>
      </c>
      <c r="T2884" s="258" t="s">
        <v>807</v>
      </c>
      <c r="U2884" s="282" t="s">
        <v>814</v>
      </c>
      <c r="V2884" s="285">
        <v>74</v>
      </c>
      <c r="W2884" s="286" t="s">
        <v>912</v>
      </c>
      <c r="X2884" s="286" t="s">
        <v>815</v>
      </c>
      <c r="Y2884" s="257"/>
    </row>
    <row r="2885" spans="1:25" ht="12.75" customHeight="1" x14ac:dyDescent="0.2">
      <c r="A2885" s="229" t="s">
        <v>705</v>
      </c>
      <c r="B2885" s="247"/>
      <c r="C2885" s="280">
        <v>2872</v>
      </c>
      <c r="D2885" s="249" t="s">
        <v>6499</v>
      </c>
      <c r="E2885" s="249" t="s">
        <v>6500</v>
      </c>
      <c r="F2885" s="249" t="s">
        <v>1175</v>
      </c>
      <c r="G2885" s="281" t="s">
        <v>813</v>
      </c>
      <c r="H2885" s="250">
        <v>85400.56</v>
      </c>
      <c r="I2885" s="250"/>
      <c r="J2885" s="250">
        <v>28639.5216</v>
      </c>
      <c r="K2885" s="250"/>
      <c r="L2885" s="250">
        <v>28037.37</v>
      </c>
      <c r="M2885" s="251">
        <f t="shared" si="132"/>
        <v>0.66464480326592701</v>
      </c>
      <c r="N2885" s="251">
        <f t="shared" si="133"/>
        <v>2.1025197571736012E-2</v>
      </c>
      <c r="O2885" s="250">
        <v>29370.809999999998</v>
      </c>
      <c r="P2885" s="251">
        <f t="shared" si="134"/>
        <v>4.7559382352909664E-2</v>
      </c>
      <c r="Q2885" s="251" t="s">
        <v>805</v>
      </c>
      <c r="R2885" s="258"/>
      <c r="S2885" s="258" t="s">
        <v>806</v>
      </c>
      <c r="T2885" s="258" t="s">
        <v>807</v>
      </c>
      <c r="U2885" s="282" t="s">
        <v>814</v>
      </c>
      <c r="V2885" s="285">
        <v>124</v>
      </c>
      <c r="W2885" s="286" t="s">
        <v>815</v>
      </c>
      <c r="X2885" s="286" t="s">
        <v>816</v>
      </c>
      <c r="Y2885" s="257"/>
    </row>
    <row r="2886" spans="1:25" ht="12.75" customHeight="1" x14ac:dyDescent="0.2">
      <c r="A2886" s="229" t="s">
        <v>705</v>
      </c>
      <c r="B2886" s="247"/>
      <c r="C2886" s="280">
        <v>2873</v>
      </c>
      <c r="D2886" s="296" t="s">
        <v>6501</v>
      </c>
      <c r="E2886" s="296" t="s">
        <v>6502</v>
      </c>
      <c r="F2886" s="296" t="s">
        <v>897</v>
      </c>
      <c r="G2886" s="297" t="s">
        <v>707</v>
      </c>
      <c r="H2886" s="250">
        <v>0</v>
      </c>
      <c r="I2886" s="250"/>
      <c r="J2886" s="250">
        <v>0</v>
      </c>
      <c r="K2886" s="250"/>
      <c r="L2886" s="250">
        <v>0</v>
      </c>
      <c r="M2886" s="251" t="str">
        <f t="shared" si="132"/>
        <v>NA</v>
      </c>
      <c r="N2886" s="251" t="str">
        <f t="shared" si="133"/>
        <v>NA</v>
      </c>
      <c r="O2886" s="250">
        <v>0</v>
      </c>
      <c r="P2886" s="251" t="str">
        <f t="shared" si="134"/>
        <v>NA</v>
      </c>
      <c r="Q2886" s="298" t="s">
        <v>848</v>
      </c>
      <c r="R2886" s="299" t="s">
        <v>849</v>
      </c>
      <c r="S2886" s="299" t="s">
        <v>832</v>
      </c>
      <c r="T2886" s="299" t="s">
        <v>832</v>
      </c>
      <c r="U2886" s="299" t="s">
        <v>832</v>
      </c>
      <c r="V2886" s="283" t="s">
        <v>809</v>
      </c>
      <c r="W2886" s="284" t="s">
        <v>809</v>
      </c>
      <c r="X2886" s="284" t="s">
        <v>809</v>
      </c>
      <c r="Y2886" s="257"/>
    </row>
    <row r="2887" spans="1:25" ht="12.75" customHeight="1" x14ac:dyDescent="0.2">
      <c r="A2887" s="229" t="s">
        <v>705</v>
      </c>
      <c r="B2887" s="247"/>
      <c r="C2887" s="280">
        <v>2874</v>
      </c>
      <c r="D2887" s="249" t="s">
        <v>6503</v>
      </c>
      <c r="E2887" s="249" t="s">
        <v>6504</v>
      </c>
      <c r="F2887" s="249" t="s">
        <v>1387</v>
      </c>
      <c r="G2887" s="281" t="s">
        <v>813</v>
      </c>
      <c r="H2887" s="250">
        <v>110551.37000000001</v>
      </c>
      <c r="I2887" s="250"/>
      <c r="J2887" s="250">
        <v>102038.6519</v>
      </c>
      <c r="K2887" s="250"/>
      <c r="L2887" s="250">
        <v>145520.84000000003</v>
      </c>
      <c r="M2887" s="251">
        <f t="shared" si="132"/>
        <v>7.70023754567674E-2</v>
      </c>
      <c r="N2887" s="251">
        <f t="shared" si="133"/>
        <v>0.42613448228043505</v>
      </c>
      <c r="O2887" s="250">
        <v>153700.32</v>
      </c>
      <c r="P2887" s="251">
        <f t="shared" si="134"/>
        <v>5.6208306659032342E-2</v>
      </c>
      <c r="Q2887" s="251" t="s">
        <v>805</v>
      </c>
      <c r="R2887" s="258"/>
      <c r="S2887" s="258" t="s">
        <v>806</v>
      </c>
      <c r="T2887" s="258" t="s">
        <v>807</v>
      </c>
      <c r="U2887" s="282" t="s">
        <v>814</v>
      </c>
      <c r="V2887" s="285">
        <v>205</v>
      </c>
      <c r="W2887" s="286" t="s">
        <v>815</v>
      </c>
      <c r="X2887" s="286" t="s">
        <v>816</v>
      </c>
      <c r="Y2887" s="257"/>
    </row>
    <row r="2888" spans="1:25" ht="12.75" customHeight="1" x14ac:dyDescent="0.2">
      <c r="A2888" s="229" t="s">
        <v>705</v>
      </c>
      <c r="B2888" s="247"/>
      <c r="C2888" s="300">
        <v>2875</v>
      </c>
      <c r="D2888" s="301" t="s">
        <v>6505</v>
      </c>
      <c r="E2888" s="301" t="s">
        <v>6506</v>
      </c>
      <c r="F2888" s="301" t="s">
        <v>844</v>
      </c>
      <c r="G2888" s="302" t="s">
        <v>707</v>
      </c>
      <c r="H2888" s="303">
        <v>0</v>
      </c>
      <c r="I2888" s="303"/>
      <c r="J2888" s="303">
        <v>0</v>
      </c>
      <c r="K2888" s="303"/>
      <c r="L2888" s="303">
        <v>0</v>
      </c>
      <c r="M2888" s="304" t="str">
        <f t="shared" si="132"/>
        <v>NA</v>
      </c>
      <c r="N2888" s="304" t="str">
        <f t="shared" si="133"/>
        <v>NA</v>
      </c>
      <c r="O2888" s="303">
        <v>0</v>
      </c>
      <c r="P2888" s="304" t="str">
        <f t="shared" si="134"/>
        <v>NA</v>
      </c>
      <c r="Q2888" s="304" t="s">
        <v>707</v>
      </c>
      <c r="R2888" s="305" t="s">
        <v>887</v>
      </c>
      <c r="S2888" s="306" t="s">
        <v>832</v>
      </c>
      <c r="T2888" s="306" t="s">
        <v>832</v>
      </c>
      <c r="U2888" s="306" t="s">
        <v>832</v>
      </c>
      <c r="V2888" s="307" t="s">
        <v>809</v>
      </c>
      <c r="W2888" s="308" t="s">
        <v>809</v>
      </c>
      <c r="X2888" s="308" t="s">
        <v>809</v>
      </c>
      <c r="Y2888" s="257"/>
    </row>
    <row r="2889" spans="1:25" ht="12.75" customHeight="1" x14ac:dyDescent="0.2">
      <c r="A2889" s="229" t="s">
        <v>705</v>
      </c>
      <c r="B2889" s="247"/>
      <c r="C2889" s="300">
        <v>2876</v>
      </c>
      <c r="D2889" s="301" t="s">
        <v>6507</v>
      </c>
      <c r="E2889" s="301" t="s">
        <v>6508</v>
      </c>
      <c r="F2889" s="301" t="s">
        <v>1067</v>
      </c>
      <c r="G2889" s="326" t="s">
        <v>804</v>
      </c>
      <c r="H2889" s="303">
        <v>0</v>
      </c>
      <c r="I2889" s="303"/>
      <c r="J2889" s="303">
        <v>0</v>
      </c>
      <c r="K2889" s="303"/>
      <c r="L2889" s="303">
        <v>0</v>
      </c>
      <c r="M2889" s="304" t="str">
        <f t="shared" si="132"/>
        <v>NA</v>
      </c>
      <c r="N2889" s="304" t="str">
        <f t="shared" si="133"/>
        <v>NA</v>
      </c>
      <c r="O2889" s="303">
        <v>0</v>
      </c>
      <c r="P2889" s="304" t="str">
        <f t="shared" si="134"/>
        <v>NA</v>
      </c>
      <c r="Q2889" s="304" t="s">
        <v>707</v>
      </c>
      <c r="R2889" s="305" t="s">
        <v>887</v>
      </c>
      <c r="S2889" s="306" t="s">
        <v>832</v>
      </c>
      <c r="T2889" s="306" t="s">
        <v>832</v>
      </c>
      <c r="U2889" s="306" t="s">
        <v>832</v>
      </c>
      <c r="V2889" s="307" t="s">
        <v>809</v>
      </c>
      <c r="W2889" s="308" t="s">
        <v>809</v>
      </c>
      <c r="X2889" s="308" t="s">
        <v>809</v>
      </c>
      <c r="Y2889" s="257"/>
    </row>
    <row r="2890" spans="1:25" ht="12.75" customHeight="1" x14ac:dyDescent="0.2">
      <c r="A2890" s="229" t="s">
        <v>705</v>
      </c>
      <c r="B2890" s="247"/>
      <c r="C2890" s="280">
        <v>2877</v>
      </c>
      <c r="D2890" s="249" t="s">
        <v>6509</v>
      </c>
      <c r="E2890" s="249" t="s">
        <v>6510</v>
      </c>
      <c r="F2890" s="249" t="s">
        <v>931</v>
      </c>
      <c r="G2890" s="281"/>
      <c r="H2890" s="250">
        <v>17939.16</v>
      </c>
      <c r="I2890" s="250"/>
      <c r="J2890" s="250">
        <v>43506.749600000003</v>
      </c>
      <c r="K2890" s="250"/>
      <c r="L2890" s="250">
        <v>45417.15</v>
      </c>
      <c r="M2890" s="251">
        <f t="shared" si="132"/>
        <v>1.4252389521025512</v>
      </c>
      <c r="N2890" s="251">
        <f t="shared" si="133"/>
        <v>4.3910437289941755E-2</v>
      </c>
      <c r="O2890" s="250">
        <v>47693.030000000006</v>
      </c>
      <c r="P2890" s="251">
        <f t="shared" si="134"/>
        <v>5.0110585979085097E-2</v>
      </c>
      <c r="Q2890" s="251" t="s">
        <v>805</v>
      </c>
      <c r="R2890" s="258"/>
      <c r="S2890" s="258" t="s">
        <v>840</v>
      </c>
      <c r="T2890" s="299" t="s">
        <v>809</v>
      </c>
      <c r="U2890" s="282" t="s">
        <v>841</v>
      </c>
      <c r="V2890" s="285">
        <v>819</v>
      </c>
      <c r="W2890" s="286" t="s">
        <v>912</v>
      </c>
      <c r="X2890" s="286" t="s">
        <v>815</v>
      </c>
      <c r="Y2890" s="257"/>
    </row>
    <row r="2891" spans="1:25" ht="12.75" customHeight="1" x14ac:dyDescent="0.2">
      <c r="B2891" s="247"/>
      <c r="C2891" s="280">
        <v>2878</v>
      </c>
      <c r="D2891" s="249" t="s">
        <v>6511</v>
      </c>
      <c r="E2891" s="249" t="s">
        <v>6512</v>
      </c>
      <c r="F2891" s="249" t="s">
        <v>931</v>
      </c>
      <c r="G2891" s="281"/>
      <c r="H2891" s="250">
        <v>2142.88</v>
      </c>
      <c r="I2891" s="250"/>
      <c r="J2891" s="250">
        <v>5197.5929999999998</v>
      </c>
      <c r="K2891" s="250"/>
      <c r="L2891" s="250">
        <v>5425.82</v>
      </c>
      <c r="M2891" s="251">
        <f t="shared" si="132"/>
        <v>1.4255175278130365</v>
      </c>
      <c r="N2891" s="251">
        <f t="shared" si="133"/>
        <v>4.3910133017340883E-2</v>
      </c>
      <c r="O2891" s="250">
        <v>5988.48</v>
      </c>
      <c r="P2891" s="251">
        <f t="shared" si="134"/>
        <v>0.10370045449351432</v>
      </c>
      <c r="Q2891" s="251" t="s">
        <v>805</v>
      </c>
      <c r="R2891" s="258"/>
      <c r="S2891" s="258" t="s">
        <v>840</v>
      </c>
      <c r="T2891" s="299" t="s">
        <v>809</v>
      </c>
      <c r="U2891" s="282" t="s">
        <v>841</v>
      </c>
      <c r="V2891" s="283" t="s">
        <v>809</v>
      </c>
      <c r="W2891" s="284" t="s">
        <v>809</v>
      </c>
      <c r="X2891" s="284" t="s">
        <v>809</v>
      </c>
      <c r="Y2891" s="257"/>
    </row>
    <row r="2892" spans="1:25" ht="12.75" customHeight="1" x14ac:dyDescent="0.2">
      <c r="A2892" s="229" t="s">
        <v>705</v>
      </c>
      <c r="B2892" s="247"/>
      <c r="C2892" s="280">
        <v>2879</v>
      </c>
      <c r="D2892" s="249" t="s">
        <v>6513</v>
      </c>
      <c r="E2892" s="249" t="s">
        <v>6514</v>
      </c>
      <c r="F2892" s="249" t="s">
        <v>931</v>
      </c>
      <c r="G2892" s="281"/>
      <c r="H2892" s="250">
        <v>4304.7700000000004</v>
      </c>
      <c r="I2892" s="250"/>
      <c r="J2892" s="250">
        <v>27024.2336</v>
      </c>
      <c r="K2892" s="250"/>
      <c r="L2892" s="250">
        <v>28209.32</v>
      </c>
      <c r="M2892" s="251">
        <f t="shared" si="132"/>
        <v>5.2777415750434979</v>
      </c>
      <c r="N2892" s="251">
        <f t="shared" si="133"/>
        <v>4.3852729277769426E-2</v>
      </c>
      <c r="O2892" s="250">
        <v>32833.880000000005</v>
      </c>
      <c r="P2892" s="251">
        <f t="shared" si="134"/>
        <v>0.16393730866252731</v>
      </c>
      <c r="Q2892" s="251" t="s">
        <v>805</v>
      </c>
      <c r="R2892" s="258"/>
      <c r="S2892" s="258" t="s">
        <v>840</v>
      </c>
      <c r="T2892" s="299" t="s">
        <v>809</v>
      </c>
      <c r="U2892" s="282" t="s">
        <v>841</v>
      </c>
      <c r="V2892" s="285">
        <v>821</v>
      </c>
      <c r="W2892" s="286" t="s">
        <v>824</v>
      </c>
      <c r="X2892" s="286" t="s">
        <v>824</v>
      </c>
      <c r="Y2892" s="257"/>
    </row>
    <row r="2893" spans="1:25" ht="12.75" customHeight="1" x14ac:dyDescent="0.2">
      <c r="A2893" s="229" t="s">
        <v>705</v>
      </c>
      <c r="B2893" s="247"/>
      <c r="C2893" s="318">
        <v>2880</v>
      </c>
      <c r="D2893" s="319" t="s">
        <v>988</v>
      </c>
      <c r="E2893" s="319" t="s">
        <v>988</v>
      </c>
      <c r="F2893" s="319"/>
      <c r="G2893" s="320" t="s">
        <v>707</v>
      </c>
      <c r="H2893" s="321">
        <v>0</v>
      </c>
      <c r="I2893" s="321"/>
      <c r="J2893" s="321">
        <v>0</v>
      </c>
      <c r="K2893" s="321"/>
      <c r="L2893" s="321">
        <v>0</v>
      </c>
      <c r="M2893" s="322" t="str">
        <f t="shared" si="132"/>
        <v>NA</v>
      </c>
      <c r="N2893" s="322" t="str">
        <f t="shared" si="133"/>
        <v>NA</v>
      </c>
      <c r="O2893" s="321">
        <v>0</v>
      </c>
      <c r="P2893" s="322" t="str">
        <f t="shared" si="134"/>
        <v>NA</v>
      </c>
      <c r="Q2893" s="322" t="s">
        <v>707</v>
      </c>
      <c r="R2893" s="323" t="s">
        <v>989</v>
      </c>
      <c r="S2893" s="323" t="s">
        <v>809</v>
      </c>
      <c r="T2893" s="323" t="s">
        <v>809</v>
      </c>
      <c r="U2893" s="323" t="s">
        <v>989</v>
      </c>
      <c r="V2893" s="323" t="s">
        <v>989</v>
      </c>
      <c r="W2893" s="323" t="s">
        <v>989</v>
      </c>
      <c r="X2893" s="323" t="s">
        <v>989</v>
      </c>
      <c r="Y2893" s="257"/>
    </row>
    <row r="2894" spans="1:25" ht="12.75" customHeight="1" x14ac:dyDescent="0.2">
      <c r="A2894" s="229" t="s">
        <v>705</v>
      </c>
      <c r="B2894" s="247"/>
      <c r="C2894" s="300">
        <v>2881</v>
      </c>
      <c r="D2894" s="301" t="s">
        <v>6515</v>
      </c>
      <c r="E2894" s="301" t="s">
        <v>6516</v>
      </c>
      <c r="F2894" s="301" t="s">
        <v>931</v>
      </c>
      <c r="G2894" s="302" t="s">
        <v>707</v>
      </c>
      <c r="H2894" s="303">
        <v>0</v>
      </c>
      <c r="I2894" s="303"/>
      <c r="J2894" s="303">
        <v>0</v>
      </c>
      <c r="K2894" s="303"/>
      <c r="L2894" s="303">
        <v>0</v>
      </c>
      <c r="M2894" s="304" t="str">
        <f t="shared" ref="M2894:M2957" si="135">IF(H2894&gt;0,ABS((J2894-H2894)/H2894),"NA")</f>
        <v>NA</v>
      </c>
      <c r="N2894" s="304" t="str">
        <f t="shared" ref="N2894:N2957" si="136">IF(J2894&gt;0,ABS((L2894-J2894)/J2894),"NA")</f>
        <v>NA</v>
      </c>
      <c r="O2894" s="303">
        <v>0</v>
      </c>
      <c r="P2894" s="304" t="str">
        <f t="shared" ref="P2894:P2957" si="137">IF(L2894&gt;0,ABS((O2894-L2894)/L2894),"NA")</f>
        <v>NA</v>
      </c>
      <c r="Q2894" s="304" t="s">
        <v>707</v>
      </c>
      <c r="R2894" s="305" t="s">
        <v>887</v>
      </c>
      <c r="S2894" s="306" t="s">
        <v>832</v>
      </c>
      <c r="T2894" s="306" t="s">
        <v>832</v>
      </c>
      <c r="U2894" s="306" t="s">
        <v>832</v>
      </c>
      <c r="V2894" s="307" t="s">
        <v>809</v>
      </c>
      <c r="W2894" s="308" t="s">
        <v>809</v>
      </c>
      <c r="X2894" s="308" t="s">
        <v>809</v>
      </c>
      <c r="Y2894" s="257"/>
    </row>
    <row r="2895" spans="1:25" ht="12.75" customHeight="1" x14ac:dyDescent="0.2">
      <c r="A2895" s="229" t="s">
        <v>705</v>
      </c>
      <c r="B2895" s="247"/>
      <c r="C2895" s="280">
        <v>2882</v>
      </c>
      <c r="D2895" s="296" t="s">
        <v>6517</v>
      </c>
      <c r="E2895" s="296" t="s">
        <v>6518</v>
      </c>
      <c r="F2895" s="296" t="s">
        <v>931</v>
      </c>
      <c r="G2895" s="281"/>
      <c r="H2895" s="250">
        <v>0</v>
      </c>
      <c r="I2895" s="250"/>
      <c r="J2895" s="250">
        <v>0</v>
      </c>
      <c r="K2895" s="250"/>
      <c r="L2895" s="250">
        <v>0</v>
      </c>
      <c r="M2895" s="251" t="str">
        <f t="shared" si="135"/>
        <v>NA</v>
      </c>
      <c r="N2895" s="251" t="str">
        <f t="shared" si="136"/>
        <v>NA</v>
      </c>
      <c r="O2895" s="250">
        <v>0</v>
      </c>
      <c r="P2895" s="251" t="str">
        <f t="shared" si="137"/>
        <v>NA</v>
      </c>
      <c r="Q2895" s="251" t="s">
        <v>707</v>
      </c>
      <c r="R2895" s="258"/>
      <c r="S2895" s="299" t="s">
        <v>809</v>
      </c>
      <c r="T2895" s="299" t="s">
        <v>809</v>
      </c>
      <c r="U2895" s="299" t="s">
        <v>832</v>
      </c>
      <c r="V2895" s="283" t="s">
        <v>809</v>
      </c>
      <c r="W2895" s="284" t="s">
        <v>809</v>
      </c>
      <c r="X2895" s="284" t="s">
        <v>809</v>
      </c>
      <c r="Y2895" s="257"/>
    </row>
    <row r="2896" spans="1:25" ht="12.75" customHeight="1" x14ac:dyDescent="0.2">
      <c r="A2896" s="229" t="s">
        <v>705</v>
      </c>
      <c r="B2896" s="247"/>
      <c r="C2896" s="280">
        <v>2883</v>
      </c>
      <c r="D2896" s="249" t="s">
        <v>6519</v>
      </c>
      <c r="E2896" s="249" t="s">
        <v>6520</v>
      </c>
      <c r="F2896" s="249" t="s">
        <v>931</v>
      </c>
      <c r="G2896" s="281" t="s">
        <v>813</v>
      </c>
      <c r="H2896" s="250">
        <v>0</v>
      </c>
      <c r="I2896" s="250"/>
      <c r="J2896" s="250">
        <v>28038.478800000001</v>
      </c>
      <c r="K2896" s="250"/>
      <c r="L2896" s="250">
        <v>29269.66</v>
      </c>
      <c r="M2896" s="251" t="str">
        <f t="shared" si="135"/>
        <v>NA</v>
      </c>
      <c r="N2896" s="251">
        <f t="shared" si="136"/>
        <v>4.391041357065345E-2</v>
      </c>
      <c r="O2896" s="250">
        <v>32304.699999999997</v>
      </c>
      <c r="P2896" s="251">
        <f t="shared" si="137"/>
        <v>0.1036923558387763</v>
      </c>
      <c r="Q2896" s="251" t="s">
        <v>805</v>
      </c>
      <c r="R2896" s="258"/>
      <c r="S2896" s="258" t="s">
        <v>904</v>
      </c>
      <c r="T2896" s="299" t="s">
        <v>809</v>
      </c>
      <c r="U2896" s="282" t="s">
        <v>814</v>
      </c>
      <c r="V2896" s="285">
        <v>507</v>
      </c>
      <c r="W2896" s="286" t="s">
        <v>815</v>
      </c>
      <c r="X2896" s="286" t="s">
        <v>816</v>
      </c>
      <c r="Y2896" s="257"/>
    </row>
    <row r="2897" spans="1:25" ht="12.75" customHeight="1" x14ac:dyDescent="0.2">
      <c r="A2897" s="229" t="s">
        <v>705</v>
      </c>
      <c r="B2897" s="247"/>
      <c r="C2897" s="280">
        <v>2884</v>
      </c>
      <c r="D2897" s="249" t="s">
        <v>6521</v>
      </c>
      <c r="E2897" s="249" t="s">
        <v>6522</v>
      </c>
      <c r="F2897" s="249" t="s">
        <v>877</v>
      </c>
      <c r="G2897" s="281" t="s">
        <v>813</v>
      </c>
      <c r="H2897" s="250">
        <v>405097.27000000008</v>
      </c>
      <c r="I2897" s="250"/>
      <c r="J2897" s="250">
        <v>382378.80200000003</v>
      </c>
      <c r="K2897" s="250"/>
      <c r="L2897" s="250">
        <v>414921.64</v>
      </c>
      <c r="M2897" s="251">
        <f t="shared" si="135"/>
        <v>5.6081513459718076E-2</v>
      </c>
      <c r="N2897" s="251">
        <f t="shared" si="136"/>
        <v>8.5106281597691666E-2</v>
      </c>
      <c r="O2897" s="250">
        <v>449609.83999999997</v>
      </c>
      <c r="P2897" s="251">
        <f t="shared" si="137"/>
        <v>8.3601809729663537E-2</v>
      </c>
      <c r="Q2897" s="251" t="s">
        <v>805</v>
      </c>
      <c r="R2897" s="258"/>
      <c r="S2897" s="258" t="s">
        <v>806</v>
      </c>
      <c r="T2897" s="258" t="s">
        <v>807</v>
      </c>
      <c r="U2897" s="282" t="s">
        <v>823</v>
      </c>
      <c r="V2897" s="285">
        <v>817</v>
      </c>
      <c r="W2897" s="286" t="s">
        <v>816</v>
      </c>
      <c r="X2897" s="286" t="s">
        <v>816</v>
      </c>
      <c r="Y2897" s="257"/>
    </row>
    <row r="2898" spans="1:25" ht="12.75" customHeight="1" x14ac:dyDescent="0.2">
      <c r="A2898" s="229" t="s">
        <v>705</v>
      </c>
      <c r="B2898" s="247"/>
      <c r="C2898" s="280">
        <v>2885</v>
      </c>
      <c r="D2898" s="249" t="s">
        <v>6523</v>
      </c>
      <c r="E2898" s="249" t="s">
        <v>6524</v>
      </c>
      <c r="F2898" s="249" t="s">
        <v>830</v>
      </c>
      <c r="G2898" s="297" t="s">
        <v>707</v>
      </c>
      <c r="H2898" s="250">
        <v>0</v>
      </c>
      <c r="I2898" s="250"/>
      <c r="J2898" s="250">
        <v>0</v>
      </c>
      <c r="K2898" s="250"/>
      <c r="L2898" s="250">
        <v>0</v>
      </c>
      <c r="M2898" s="251" t="str">
        <f t="shared" si="135"/>
        <v>NA</v>
      </c>
      <c r="N2898" s="251" t="str">
        <f t="shared" si="136"/>
        <v>NA</v>
      </c>
      <c r="O2898" s="250">
        <v>0</v>
      </c>
      <c r="P2898" s="251" t="str">
        <f t="shared" si="137"/>
        <v>NA</v>
      </c>
      <c r="Q2898" s="298" t="s">
        <v>848</v>
      </c>
      <c r="R2898" s="299" t="s">
        <v>849</v>
      </c>
      <c r="S2898" s="299" t="s">
        <v>832</v>
      </c>
      <c r="T2898" s="299" t="s">
        <v>832</v>
      </c>
      <c r="U2898" s="299" t="s">
        <v>832</v>
      </c>
      <c r="V2898" s="285">
        <v>1051</v>
      </c>
      <c r="W2898" s="286" t="s">
        <v>815</v>
      </c>
      <c r="X2898" s="286" t="s">
        <v>816</v>
      </c>
      <c r="Y2898" s="257"/>
    </row>
    <row r="2899" spans="1:25" ht="12.75" customHeight="1" x14ac:dyDescent="0.2">
      <c r="A2899" s="229" t="s">
        <v>705</v>
      </c>
      <c r="B2899" s="247"/>
      <c r="C2899" s="280">
        <v>2886</v>
      </c>
      <c r="D2899" s="249" t="s">
        <v>6525</v>
      </c>
      <c r="E2899" s="249" t="s">
        <v>6526</v>
      </c>
      <c r="F2899" s="249" t="s">
        <v>877</v>
      </c>
      <c r="G2899" s="281" t="s">
        <v>813</v>
      </c>
      <c r="H2899" s="250">
        <v>19834.419999999998</v>
      </c>
      <c r="I2899" s="250"/>
      <c r="J2899" s="250">
        <v>22080.703500000003</v>
      </c>
      <c r="K2899" s="250"/>
      <c r="L2899" s="250">
        <v>16647.379999999997</v>
      </c>
      <c r="M2899" s="251">
        <f t="shared" si="135"/>
        <v>0.11325178654077131</v>
      </c>
      <c r="N2899" s="251">
        <f t="shared" si="136"/>
        <v>0.24606659384742904</v>
      </c>
      <c r="O2899" s="250">
        <v>17263.25</v>
      </c>
      <c r="P2899" s="251">
        <f t="shared" si="137"/>
        <v>3.6995010626296912E-2</v>
      </c>
      <c r="Q2899" s="251" t="s">
        <v>805</v>
      </c>
      <c r="R2899" s="258"/>
      <c r="S2899" s="258" t="s">
        <v>806</v>
      </c>
      <c r="T2899" s="258" t="s">
        <v>807</v>
      </c>
      <c r="U2899" s="282" t="s">
        <v>814</v>
      </c>
      <c r="V2899" s="285">
        <v>137</v>
      </c>
      <c r="W2899" s="286" t="s">
        <v>815</v>
      </c>
      <c r="X2899" s="286" t="s">
        <v>816</v>
      </c>
      <c r="Y2899" s="257"/>
    </row>
    <row r="2900" spans="1:25" ht="12.75" customHeight="1" x14ac:dyDescent="0.2">
      <c r="A2900" s="229" t="s">
        <v>705</v>
      </c>
      <c r="B2900" s="247"/>
      <c r="C2900" s="280">
        <v>2887</v>
      </c>
      <c r="D2900" s="249" t="s">
        <v>6527</v>
      </c>
      <c r="E2900" s="249" t="s">
        <v>6528</v>
      </c>
      <c r="F2900" s="249" t="s">
        <v>847</v>
      </c>
      <c r="G2900" s="297" t="s">
        <v>707</v>
      </c>
      <c r="H2900" s="250">
        <v>0</v>
      </c>
      <c r="I2900" s="250"/>
      <c r="J2900" s="250">
        <v>0</v>
      </c>
      <c r="K2900" s="250"/>
      <c r="L2900" s="250">
        <v>0</v>
      </c>
      <c r="M2900" s="251" t="str">
        <f t="shared" si="135"/>
        <v>NA</v>
      </c>
      <c r="N2900" s="251" t="str">
        <f t="shared" si="136"/>
        <v>NA</v>
      </c>
      <c r="O2900" s="250">
        <v>0</v>
      </c>
      <c r="P2900" s="251" t="str">
        <f t="shared" si="137"/>
        <v>NA</v>
      </c>
      <c r="Q2900" s="298" t="s">
        <v>848</v>
      </c>
      <c r="R2900" s="299" t="s">
        <v>849</v>
      </c>
      <c r="S2900" s="299" t="s">
        <v>832</v>
      </c>
      <c r="T2900" s="299" t="s">
        <v>832</v>
      </c>
      <c r="U2900" s="299" t="s">
        <v>832</v>
      </c>
      <c r="V2900" s="299" t="s">
        <v>832</v>
      </c>
      <c r="W2900" s="299" t="s">
        <v>832</v>
      </c>
      <c r="X2900" s="299" t="s">
        <v>832</v>
      </c>
      <c r="Y2900" s="257"/>
    </row>
    <row r="2901" spans="1:25" ht="12.75" customHeight="1" x14ac:dyDescent="0.2">
      <c r="A2901" s="229" t="s">
        <v>705</v>
      </c>
      <c r="B2901" s="247"/>
      <c r="C2901" s="280">
        <v>2888</v>
      </c>
      <c r="D2901" s="249" t="s">
        <v>6529</v>
      </c>
      <c r="E2901" s="249" t="s">
        <v>6530</v>
      </c>
      <c r="F2901" s="249" t="s">
        <v>937</v>
      </c>
      <c r="G2901" s="281" t="s">
        <v>813</v>
      </c>
      <c r="H2901" s="250">
        <v>230709.94999999995</v>
      </c>
      <c r="I2901" s="250"/>
      <c r="J2901" s="250">
        <v>225481.12340000001</v>
      </c>
      <c r="K2901" s="250"/>
      <c r="L2901" s="250">
        <v>97126.030000000028</v>
      </c>
      <c r="M2901" s="251">
        <f t="shared" si="135"/>
        <v>2.2664070622008037E-2</v>
      </c>
      <c r="N2901" s="251">
        <f t="shared" si="136"/>
        <v>0.56924983991808498</v>
      </c>
      <c r="O2901" s="250">
        <v>107069.90999999999</v>
      </c>
      <c r="P2901" s="251">
        <f t="shared" si="137"/>
        <v>0.10238120512081013</v>
      </c>
      <c r="Q2901" s="251" t="s">
        <v>805</v>
      </c>
      <c r="R2901" s="258"/>
      <c r="S2901" s="258" t="s">
        <v>806</v>
      </c>
      <c r="T2901" s="258" t="s">
        <v>807</v>
      </c>
      <c r="U2901" s="282" t="s">
        <v>823</v>
      </c>
      <c r="V2901" s="285">
        <v>986</v>
      </c>
      <c r="W2901" s="286" t="s">
        <v>816</v>
      </c>
      <c r="X2901" s="286" t="s">
        <v>824</v>
      </c>
      <c r="Y2901" s="257"/>
    </row>
    <row r="2902" spans="1:25" ht="12.75" customHeight="1" x14ac:dyDescent="0.2">
      <c r="A2902" s="229" t="s">
        <v>705</v>
      </c>
      <c r="B2902" s="247"/>
      <c r="C2902" s="280">
        <v>2889</v>
      </c>
      <c r="D2902" s="249" t="s">
        <v>6531</v>
      </c>
      <c r="E2902" s="249" t="s">
        <v>6530</v>
      </c>
      <c r="F2902" s="249" t="s">
        <v>897</v>
      </c>
      <c r="G2902" s="297" t="s">
        <v>707</v>
      </c>
      <c r="H2902" s="250">
        <v>0</v>
      </c>
      <c r="I2902" s="250"/>
      <c r="J2902" s="250">
        <v>0</v>
      </c>
      <c r="K2902" s="250"/>
      <c r="L2902" s="250">
        <v>0</v>
      </c>
      <c r="M2902" s="251" t="str">
        <f t="shared" si="135"/>
        <v>NA</v>
      </c>
      <c r="N2902" s="251" t="str">
        <f t="shared" si="136"/>
        <v>NA</v>
      </c>
      <c r="O2902" s="250">
        <v>0</v>
      </c>
      <c r="P2902" s="251" t="str">
        <f t="shared" si="137"/>
        <v>NA</v>
      </c>
      <c r="Q2902" s="298" t="s">
        <v>848</v>
      </c>
      <c r="R2902" s="299" t="s">
        <v>849</v>
      </c>
      <c r="S2902" s="299" t="s">
        <v>832</v>
      </c>
      <c r="T2902" s="299" t="s">
        <v>832</v>
      </c>
      <c r="U2902" s="299" t="s">
        <v>832</v>
      </c>
      <c r="V2902" s="299" t="s">
        <v>832</v>
      </c>
      <c r="W2902" s="299" t="s">
        <v>832</v>
      </c>
      <c r="X2902" s="299" t="s">
        <v>832</v>
      </c>
      <c r="Y2902" s="257"/>
    </row>
    <row r="2903" spans="1:25" ht="12.75" customHeight="1" x14ac:dyDescent="0.2">
      <c r="A2903" s="229" t="s">
        <v>705</v>
      </c>
      <c r="B2903" s="247"/>
      <c r="C2903" s="280">
        <v>2890</v>
      </c>
      <c r="D2903" s="296" t="s">
        <v>6532</v>
      </c>
      <c r="E2903" s="296" t="s">
        <v>6533</v>
      </c>
      <c r="F2903" s="296" t="s">
        <v>937</v>
      </c>
      <c r="G2903" s="281"/>
      <c r="H2903" s="250">
        <v>0</v>
      </c>
      <c r="I2903" s="250"/>
      <c r="J2903" s="250">
        <v>497758.35849999997</v>
      </c>
      <c r="K2903" s="250"/>
      <c r="L2903" s="250">
        <v>519622.04000000004</v>
      </c>
      <c r="M2903" s="251" t="str">
        <f t="shared" si="135"/>
        <v>NA</v>
      </c>
      <c r="N2903" s="251">
        <f t="shared" si="136"/>
        <v>4.3924288013739231E-2</v>
      </c>
      <c r="O2903" s="250">
        <v>603732.18999999994</v>
      </c>
      <c r="P2903" s="251">
        <f t="shared" si="137"/>
        <v>0.16186794155228654</v>
      </c>
      <c r="Q2903" s="251" t="s">
        <v>805</v>
      </c>
      <c r="R2903" s="258"/>
      <c r="S2903" s="258" t="s">
        <v>840</v>
      </c>
      <c r="T2903" s="258" t="s">
        <v>841</v>
      </c>
      <c r="U2903" s="282" t="s">
        <v>841</v>
      </c>
      <c r="V2903" s="283" t="s">
        <v>809</v>
      </c>
      <c r="W2903" s="284" t="s">
        <v>809</v>
      </c>
      <c r="X2903" s="284" t="s">
        <v>809</v>
      </c>
      <c r="Y2903" s="257"/>
    </row>
    <row r="2904" spans="1:25" ht="12.75" customHeight="1" x14ac:dyDescent="0.2">
      <c r="A2904" s="229" t="s">
        <v>705</v>
      </c>
      <c r="B2904" s="247"/>
      <c r="C2904" s="280">
        <v>2891</v>
      </c>
      <c r="D2904" s="296" t="s">
        <v>6534</v>
      </c>
      <c r="E2904" s="296" t="s">
        <v>6535</v>
      </c>
      <c r="F2904" s="296" t="s">
        <v>937</v>
      </c>
      <c r="G2904" s="281"/>
      <c r="H2904" s="250">
        <v>0</v>
      </c>
      <c r="I2904" s="250"/>
      <c r="J2904" s="250">
        <v>150165.0367</v>
      </c>
      <c r="K2904" s="250"/>
      <c r="L2904" s="250">
        <v>156355.08000000002</v>
      </c>
      <c r="M2904" s="251" t="str">
        <f t="shared" si="135"/>
        <v>NA</v>
      </c>
      <c r="N2904" s="251">
        <f t="shared" si="136"/>
        <v>4.1221601486146869E-2</v>
      </c>
      <c r="O2904" s="250">
        <v>167818.32</v>
      </c>
      <c r="P2904" s="251">
        <f t="shared" si="137"/>
        <v>7.3315430493208086E-2</v>
      </c>
      <c r="Q2904" s="251" t="s">
        <v>805</v>
      </c>
      <c r="R2904" s="258"/>
      <c r="S2904" s="258" t="s">
        <v>840</v>
      </c>
      <c r="T2904" s="299" t="s">
        <v>809</v>
      </c>
      <c r="U2904" s="282" t="s">
        <v>841</v>
      </c>
      <c r="V2904" s="283" t="s">
        <v>809</v>
      </c>
      <c r="W2904" s="284" t="s">
        <v>809</v>
      </c>
      <c r="X2904" s="284" t="s">
        <v>809</v>
      </c>
      <c r="Y2904" s="257"/>
    </row>
    <row r="2905" spans="1:25" ht="12.75" customHeight="1" x14ac:dyDescent="0.2">
      <c r="A2905" s="229" t="s">
        <v>705</v>
      </c>
      <c r="B2905" s="247"/>
      <c r="C2905" s="280">
        <v>2892</v>
      </c>
      <c r="D2905" s="249" t="s">
        <v>6536</v>
      </c>
      <c r="E2905" s="249" t="s">
        <v>6537</v>
      </c>
      <c r="F2905" s="249" t="s">
        <v>877</v>
      </c>
      <c r="G2905" s="281" t="s">
        <v>813</v>
      </c>
      <c r="H2905" s="250">
        <v>38622.31</v>
      </c>
      <c r="I2905" s="250"/>
      <c r="J2905" s="250">
        <v>62484.102399999996</v>
      </c>
      <c r="K2905" s="250"/>
      <c r="L2905" s="250">
        <v>31734.74</v>
      </c>
      <c r="M2905" s="251">
        <f t="shared" si="135"/>
        <v>0.6178240607565938</v>
      </c>
      <c r="N2905" s="251">
        <f t="shared" si="136"/>
        <v>0.49211497355205658</v>
      </c>
      <c r="O2905" s="250">
        <v>32516.889999999996</v>
      </c>
      <c r="P2905" s="251">
        <f t="shared" si="137"/>
        <v>2.4646491510565208E-2</v>
      </c>
      <c r="Q2905" s="251" t="s">
        <v>805</v>
      </c>
      <c r="R2905" s="258"/>
      <c r="S2905" s="258" t="s">
        <v>806</v>
      </c>
      <c r="T2905" s="258" t="s">
        <v>807</v>
      </c>
      <c r="U2905" s="282" t="s">
        <v>823</v>
      </c>
      <c r="V2905" s="285">
        <v>824</v>
      </c>
      <c r="W2905" s="286" t="s">
        <v>816</v>
      </c>
      <c r="X2905" s="286" t="s">
        <v>816</v>
      </c>
      <c r="Y2905" s="257"/>
    </row>
    <row r="2906" spans="1:25" ht="12.75" customHeight="1" x14ac:dyDescent="0.2">
      <c r="A2906" s="229" t="s">
        <v>705</v>
      </c>
      <c r="B2906" s="247"/>
      <c r="C2906" s="280">
        <v>2893</v>
      </c>
      <c r="D2906" s="249" t="s">
        <v>6538</v>
      </c>
      <c r="E2906" s="249" t="s">
        <v>6539</v>
      </c>
      <c r="F2906" s="249" t="s">
        <v>1165</v>
      </c>
      <c r="G2906" s="281" t="s">
        <v>804</v>
      </c>
      <c r="H2906" s="250">
        <v>98248</v>
      </c>
      <c r="I2906" s="250"/>
      <c r="J2906" s="250">
        <v>94116.078000000009</v>
      </c>
      <c r="K2906" s="250"/>
      <c r="L2906" s="250">
        <v>98398.85</v>
      </c>
      <c r="M2906" s="251">
        <f t="shared" si="135"/>
        <v>4.2056041853269187E-2</v>
      </c>
      <c r="N2906" s="251">
        <f t="shared" si="136"/>
        <v>4.5505211128751E-2</v>
      </c>
      <c r="O2906" s="250">
        <v>105613.01000000001</v>
      </c>
      <c r="P2906" s="251">
        <f t="shared" si="137"/>
        <v>7.3315490983888565E-2</v>
      </c>
      <c r="Q2906" s="251" t="s">
        <v>805</v>
      </c>
      <c r="R2906" s="258"/>
      <c r="S2906" s="258" t="s">
        <v>1405</v>
      </c>
      <c r="T2906" s="258" t="s">
        <v>807</v>
      </c>
      <c r="U2906" s="282" t="s">
        <v>808</v>
      </c>
      <c r="V2906" s="283" t="s">
        <v>809</v>
      </c>
      <c r="W2906" s="284" t="s">
        <v>809</v>
      </c>
      <c r="X2906" s="284" t="s">
        <v>809</v>
      </c>
      <c r="Y2906" s="257"/>
    </row>
    <row r="2907" spans="1:25" ht="12.75" customHeight="1" x14ac:dyDescent="0.2">
      <c r="A2907" s="229" t="s">
        <v>705</v>
      </c>
      <c r="B2907" s="247"/>
      <c r="C2907" s="280">
        <v>2894</v>
      </c>
      <c r="D2907" s="249" t="s">
        <v>6540</v>
      </c>
      <c r="E2907" s="249" t="s">
        <v>6541</v>
      </c>
      <c r="F2907" s="249" t="s">
        <v>866</v>
      </c>
      <c r="G2907" s="281" t="s">
        <v>813</v>
      </c>
      <c r="H2907" s="250">
        <v>24501.39</v>
      </c>
      <c r="I2907" s="250"/>
      <c r="J2907" s="250">
        <v>15167.373500000002</v>
      </c>
      <c r="K2907" s="250"/>
      <c r="L2907" s="250">
        <v>28497.870000000003</v>
      </c>
      <c r="M2907" s="251">
        <f t="shared" si="135"/>
        <v>0.38095865173363624</v>
      </c>
      <c r="N2907" s="251">
        <f t="shared" si="136"/>
        <v>0.87889287489359968</v>
      </c>
      <c r="O2907" s="250">
        <v>29769.96</v>
      </c>
      <c r="P2907" s="251">
        <f t="shared" si="137"/>
        <v>4.4638072950715139E-2</v>
      </c>
      <c r="Q2907" s="251" t="s">
        <v>805</v>
      </c>
      <c r="R2907" s="258"/>
      <c r="S2907" s="258" t="s">
        <v>806</v>
      </c>
      <c r="T2907" s="258" t="s">
        <v>807</v>
      </c>
      <c r="U2907" s="282" t="s">
        <v>814</v>
      </c>
      <c r="V2907" s="285">
        <v>81</v>
      </c>
      <c r="W2907" s="286" t="s">
        <v>824</v>
      </c>
      <c r="X2907" s="286" t="s">
        <v>824</v>
      </c>
      <c r="Y2907" s="257"/>
    </row>
    <row r="2908" spans="1:25" ht="12.75" customHeight="1" x14ac:dyDescent="0.2">
      <c r="A2908" s="229" t="s">
        <v>705</v>
      </c>
      <c r="B2908" s="247"/>
      <c r="C2908" s="280">
        <v>2895</v>
      </c>
      <c r="D2908" s="249" t="s">
        <v>6542</v>
      </c>
      <c r="E2908" s="249" t="s">
        <v>6543</v>
      </c>
      <c r="F2908" s="249" t="s">
        <v>877</v>
      </c>
      <c r="G2908" s="281" t="s">
        <v>813</v>
      </c>
      <c r="H2908" s="250">
        <v>24444.880000000001</v>
      </c>
      <c r="I2908" s="250"/>
      <c r="J2908" s="250">
        <v>33379.497300000003</v>
      </c>
      <c r="K2908" s="250"/>
      <c r="L2908" s="250">
        <v>34128.29</v>
      </c>
      <c r="M2908" s="251">
        <f t="shared" si="135"/>
        <v>0.36550055880822491</v>
      </c>
      <c r="N2908" s="251">
        <f t="shared" si="136"/>
        <v>2.2432713508839994E-2</v>
      </c>
      <c r="O2908" s="250">
        <v>35698.119999999995</v>
      </c>
      <c r="P2908" s="251">
        <f t="shared" si="137"/>
        <v>4.5997909652080268E-2</v>
      </c>
      <c r="Q2908" s="251" t="s">
        <v>805</v>
      </c>
      <c r="R2908" s="258"/>
      <c r="S2908" s="258" t="s">
        <v>806</v>
      </c>
      <c r="T2908" s="258" t="s">
        <v>807</v>
      </c>
      <c r="U2908" s="282" t="s">
        <v>823</v>
      </c>
      <c r="V2908" s="285">
        <v>824</v>
      </c>
      <c r="W2908" s="286" t="s">
        <v>815</v>
      </c>
      <c r="X2908" s="286" t="s">
        <v>816</v>
      </c>
      <c r="Y2908" s="257"/>
    </row>
    <row r="2909" spans="1:25" ht="12.75" customHeight="1" x14ac:dyDescent="0.2">
      <c r="A2909" s="229" t="s">
        <v>705</v>
      </c>
      <c r="B2909" s="247"/>
      <c r="C2909" s="280">
        <v>2896</v>
      </c>
      <c r="D2909" s="249" t="s">
        <v>6544</v>
      </c>
      <c r="E2909" s="249" t="s">
        <v>6545</v>
      </c>
      <c r="F2909" s="249" t="s">
        <v>822</v>
      </c>
      <c r="G2909" s="281" t="s">
        <v>813</v>
      </c>
      <c r="H2909" s="250">
        <v>31705.120000000003</v>
      </c>
      <c r="I2909" s="250"/>
      <c r="J2909" s="250">
        <v>30371.729599999999</v>
      </c>
      <c r="K2909" s="250"/>
      <c r="L2909" s="250">
        <v>46340.880000000005</v>
      </c>
      <c r="M2909" s="251">
        <f t="shared" si="135"/>
        <v>4.2055996003169324E-2</v>
      </c>
      <c r="N2909" s="251">
        <f t="shared" si="136"/>
        <v>0.52578995698684239</v>
      </c>
      <c r="O2909" s="250">
        <v>48177.729999999996</v>
      </c>
      <c r="P2909" s="251">
        <f t="shared" si="137"/>
        <v>3.9637788492579144E-2</v>
      </c>
      <c r="Q2909" s="251" t="s">
        <v>805</v>
      </c>
      <c r="R2909" s="258"/>
      <c r="S2909" s="258" t="s">
        <v>823</v>
      </c>
      <c r="T2909" s="258" t="s">
        <v>807</v>
      </c>
      <c r="U2909" s="282" t="s">
        <v>814</v>
      </c>
      <c r="V2909" s="285">
        <v>136</v>
      </c>
      <c r="W2909" s="286" t="s">
        <v>815</v>
      </c>
      <c r="X2909" s="286" t="s">
        <v>816</v>
      </c>
      <c r="Y2909" s="257"/>
    </row>
    <row r="2910" spans="1:25" ht="12.75" customHeight="1" x14ac:dyDescent="0.2">
      <c r="A2910" s="229" t="s">
        <v>705</v>
      </c>
      <c r="B2910" s="247"/>
      <c r="C2910" s="280">
        <v>2897</v>
      </c>
      <c r="D2910" s="249" t="s">
        <v>6546</v>
      </c>
      <c r="E2910" s="249" t="s">
        <v>6547</v>
      </c>
      <c r="F2910" s="249" t="s">
        <v>866</v>
      </c>
      <c r="G2910" s="281" t="s">
        <v>813</v>
      </c>
      <c r="H2910" s="250">
        <v>19160.269999999997</v>
      </c>
      <c r="I2910" s="250"/>
      <c r="J2910" s="250">
        <v>18354.458500000001</v>
      </c>
      <c r="K2910" s="250"/>
      <c r="L2910" s="250">
        <v>19071.25</v>
      </c>
      <c r="M2910" s="251">
        <f t="shared" si="135"/>
        <v>4.2056374988452473E-2</v>
      </c>
      <c r="N2910" s="251">
        <f t="shared" si="136"/>
        <v>3.9052718444404083E-2</v>
      </c>
      <c r="O2910" s="250">
        <v>20637.830000000002</v>
      </c>
      <c r="P2910" s="251">
        <f t="shared" si="137"/>
        <v>8.2143540669856546E-2</v>
      </c>
      <c r="Q2910" s="251" t="s">
        <v>805</v>
      </c>
      <c r="R2910" s="258"/>
      <c r="S2910" s="258" t="s">
        <v>806</v>
      </c>
      <c r="T2910" s="258" t="s">
        <v>807</v>
      </c>
      <c r="U2910" s="282" t="s">
        <v>814</v>
      </c>
      <c r="V2910" s="285">
        <v>81</v>
      </c>
      <c r="W2910" s="286" t="s">
        <v>815</v>
      </c>
      <c r="X2910" s="286" t="s">
        <v>824</v>
      </c>
      <c r="Y2910" s="257"/>
    </row>
    <row r="2911" spans="1:25" ht="12.75" customHeight="1" x14ac:dyDescent="0.2">
      <c r="A2911" s="229" t="s">
        <v>705</v>
      </c>
      <c r="B2911" s="247"/>
      <c r="C2911" s="280">
        <v>2898</v>
      </c>
      <c r="D2911" s="249" t="s">
        <v>6548</v>
      </c>
      <c r="E2911" s="249" t="s">
        <v>6549</v>
      </c>
      <c r="F2911" s="249" t="s">
        <v>812</v>
      </c>
      <c r="G2911" s="281" t="s">
        <v>813</v>
      </c>
      <c r="H2911" s="250">
        <v>15118</v>
      </c>
      <c r="I2911" s="250"/>
      <c r="J2911" s="250">
        <v>13159.930700000001</v>
      </c>
      <c r="K2911" s="250"/>
      <c r="L2911" s="250">
        <v>13738.68</v>
      </c>
      <c r="M2911" s="251">
        <f t="shared" si="135"/>
        <v>0.12951906998280191</v>
      </c>
      <c r="N2911" s="251">
        <f t="shared" si="136"/>
        <v>4.3978141921370409E-2</v>
      </c>
      <c r="O2911" s="250">
        <v>16034.84</v>
      </c>
      <c r="P2911" s="251">
        <f t="shared" si="137"/>
        <v>0.16713104897996023</v>
      </c>
      <c r="Q2911" s="251" t="s">
        <v>805</v>
      </c>
      <c r="R2911" s="258"/>
      <c r="S2911" s="258" t="s">
        <v>806</v>
      </c>
      <c r="T2911" s="258" t="s">
        <v>807</v>
      </c>
      <c r="U2911" s="282" t="s">
        <v>814</v>
      </c>
      <c r="V2911" s="285">
        <v>74</v>
      </c>
      <c r="W2911" s="286" t="s">
        <v>816</v>
      </c>
      <c r="X2911" s="286" t="s">
        <v>816</v>
      </c>
      <c r="Y2911" s="257"/>
    </row>
    <row r="2912" spans="1:25" ht="12.75" customHeight="1" x14ac:dyDescent="0.2">
      <c r="A2912" s="229" t="s">
        <v>705</v>
      </c>
      <c r="B2912" s="247"/>
      <c r="C2912" s="280">
        <v>2899</v>
      </c>
      <c r="D2912" s="249" t="s">
        <v>6550</v>
      </c>
      <c r="E2912" s="249" t="s">
        <v>6551</v>
      </c>
      <c r="F2912" s="249" t="s">
        <v>1371</v>
      </c>
      <c r="G2912" s="281" t="s">
        <v>813</v>
      </c>
      <c r="H2912" s="250">
        <v>721361.59</v>
      </c>
      <c r="I2912" s="250"/>
      <c r="J2912" s="250">
        <v>507023.13169999991</v>
      </c>
      <c r="K2912" s="250"/>
      <c r="L2912" s="250">
        <v>529294.61</v>
      </c>
      <c r="M2912" s="251">
        <f t="shared" si="135"/>
        <v>0.29713040071900704</v>
      </c>
      <c r="N2912" s="251">
        <f t="shared" si="136"/>
        <v>4.392596098194957E-2</v>
      </c>
      <c r="O2912" s="250">
        <v>576444.67999999993</v>
      </c>
      <c r="P2912" s="251">
        <f t="shared" si="137"/>
        <v>8.9080956256100838E-2</v>
      </c>
      <c r="Q2912" s="251" t="s">
        <v>805</v>
      </c>
      <c r="R2912" s="258"/>
      <c r="S2912" s="258" t="s">
        <v>806</v>
      </c>
      <c r="T2912" s="258" t="s">
        <v>807</v>
      </c>
      <c r="U2912" s="282" t="s">
        <v>814</v>
      </c>
      <c r="V2912" s="285">
        <v>387</v>
      </c>
      <c r="W2912" s="286" t="s">
        <v>824</v>
      </c>
      <c r="X2912" s="286" t="s">
        <v>824</v>
      </c>
      <c r="Y2912" s="257"/>
    </row>
    <row r="2913" spans="1:25" ht="12.75" customHeight="1" x14ac:dyDescent="0.2">
      <c r="A2913" s="229" t="s">
        <v>705</v>
      </c>
      <c r="B2913" s="247"/>
      <c r="C2913" s="280">
        <v>2900</v>
      </c>
      <c r="D2913" s="249" t="s">
        <v>6552</v>
      </c>
      <c r="E2913" s="249" t="s">
        <v>6553</v>
      </c>
      <c r="F2913" s="249" t="s">
        <v>943</v>
      </c>
      <c r="G2913" s="297" t="s">
        <v>707</v>
      </c>
      <c r="H2913" s="250">
        <v>0</v>
      </c>
      <c r="I2913" s="250"/>
      <c r="J2913" s="250">
        <v>0</v>
      </c>
      <c r="K2913" s="250"/>
      <c r="L2913" s="250">
        <v>0</v>
      </c>
      <c r="M2913" s="251" t="str">
        <f t="shared" si="135"/>
        <v>NA</v>
      </c>
      <c r="N2913" s="251" t="str">
        <f t="shared" si="136"/>
        <v>NA</v>
      </c>
      <c r="O2913" s="250">
        <v>0</v>
      </c>
      <c r="P2913" s="251" t="str">
        <f t="shared" si="137"/>
        <v>NA</v>
      </c>
      <c r="Q2913" s="298" t="s">
        <v>848</v>
      </c>
      <c r="R2913" s="299" t="s">
        <v>849</v>
      </c>
      <c r="S2913" s="299" t="s">
        <v>832</v>
      </c>
      <c r="T2913" s="299" t="s">
        <v>832</v>
      </c>
      <c r="U2913" s="299" t="s">
        <v>832</v>
      </c>
      <c r="V2913" s="299" t="s">
        <v>832</v>
      </c>
      <c r="W2913" s="299" t="s">
        <v>832</v>
      </c>
      <c r="X2913" s="299" t="s">
        <v>832</v>
      </c>
      <c r="Y2913" s="257"/>
    </row>
    <row r="2914" spans="1:25" ht="12.75" customHeight="1" x14ac:dyDescent="0.2">
      <c r="A2914" s="229" t="s">
        <v>705</v>
      </c>
      <c r="B2914" s="247"/>
      <c r="C2914" s="300">
        <v>2901</v>
      </c>
      <c r="D2914" s="301" t="s">
        <v>6554</v>
      </c>
      <c r="E2914" s="301" t="s">
        <v>6555</v>
      </c>
      <c r="F2914" s="301" t="s">
        <v>931</v>
      </c>
      <c r="G2914" s="302" t="s">
        <v>707</v>
      </c>
      <c r="H2914" s="303">
        <v>0</v>
      </c>
      <c r="I2914" s="303"/>
      <c r="J2914" s="303">
        <v>0</v>
      </c>
      <c r="K2914" s="303"/>
      <c r="L2914" s="303">
        <v>0</v>
      </c>
      <c r="M2914" s="304" t="str">
        <f t="shared" si="135"/>
        <v>NA</v>
      </c>
      <c r="N2914" s="304" t="str">
        <f t="shared" si="136"/>
        <v>NA</v>
      </c>
      <c r="O2914" s="303">
        <v>0</v>
      </c>
      <c r="P2914" s="304" t="str">
        <f t="shared" si="137"/>
        <v>NA</v>
      </c>
      <c r="Q2914" s="304" t="s">
        <v>707</v>
      </c>
      <c r="R2914" s="305" t="s">
        <v>887</v>
      </c>
      <c r="S2914" s="306" t="s">
        <v>832</v>
      </c>
      <c r="T2914" s="306" t="s">
        <v>832</v>
      </c>
      <c r="U2914" s="306" t="s">
        <v>832</v>
      </c>
      <c r="V2914" s="307" t="s">
        <v>809</v>
      </c>
      <c r="W2914" s="308" t="s">
        <v>809</v>
      </c>
      <c r="X2914" s="308" t="s">
        <v>809</v>
      </c>
      <c r="Y2914" s="257"/>
    </row>
    <row r="2915" spans="1:25" ht="12.75" customHeight="1" x14ac:dyDescent="0.2">
      <c r="A2915" s="229" t="s">
        <v>705</v>
      </c>
      <c r="B2915" s="247"/>
      <c r="C2915" s="280">
        <v>2902</v>
      </c>
      <c r="D2915" s="249" t="s">
        <v>6556</v>
      </c>
      <c r="E2915" s="249" t="s">
        <v>6557</v>
      </c>
      <c r="F2915" s="249" t="s">
        <v>931</v>
      </c>
      <c r="G2915" s="281"/>
      <c r="H2915" s="250">
        <v>0</v>
      </c>
      <c r="I2915" s="250"/>
      <c r="J2915" s="250">
        <v>92651.972099999999</v>
      </c>
      <c r="K2915" s="250"/>
      <c r="L2915" s="250">
        <v>96720.34</v>
      </c>
      <c r="M2915" s="251" t="str">
        <f t="shared" si="135"/>
        <v>NA</v>
      </c>
      <c r="N2915" s="251">
        <f t="shared" si="136"/>
        <v>4.3910213757878527E-2</v>
      </c>
      <c r="O2915" s="250">
        <v>106749.54000000001</v>
      </c>
      <c r="P2915" s="251">
        <f t="shared" si="137"/>
        <v>0.10369277031077447</v>
      </c>
      <c r="Q2915" s="251" t="s">
        <v>805</v>
      </c>
      <c r="R2915" s="258"/>
      <c r="S2915" s="258" t="s">
        <v>840</v>
      </c>
      <c r="T2915" s="258" t="s">
        <v>841</v>
      </c>
      <c r="U2915" s="282" t="s">
        <v>841</v>
      </c>
      <c r="V2915" s="283" t="s">
        <v>809</v>
      </c>
      <c r="W2915" s="284" t="s">
        <v>809</v>
      </c>
      <c r="X2915" s="284" t="s">
        <v>809</v>
      </c>
      <c r="Y2915" s="257"/>
    </row>
    <row r="2916" spans="1:25" ht="12.75" customHeight="1" x14ac:dyDescent="0.2">
      <c r="A2916" s="229" t="s">
        <v>705</v>
      </c>
      <c r="B2916" s="247"/>
      <c r="C2916" s="280">
        <v>2903</v>
      </c>
      <c r="D2916" s="249" t="s">
        <v>6558</v>
      </c>
      <c r="E2916" s="249" t="s">
        <v>6559</v>
      </c>
      <c r="F2916" s="249" t="s">
        <v>931</v>
      </c>
      <c r="G2916" s="281"/>
      <c r="H2916" s="250">
        <v>0</v>
      </c>
      <c r="I2916" s="250"/>
      <c r="J2916" s="250">
        <v>3769.6265000000003</v>
      </c>
      <c r="K2916" s="250"/>
      <c r="L2916" s="250">
        <v>0</v>
      </c>
      <c r="M2916" s="251" t="str">
        <f t="shared" si="135"/>
        <v>NA</v>
      </c>
      <c r="N2916" s="251">
        <f t="shared" si="136"/>
        <v>1</v>
      </c>
      <c r="O2916" s="250">
        <v>0</v>
      </c>
      <c r="P2916" s="251" t="str">
        <f t="shared" si="137"/>
        <v>NA</v>
      </c>
      <c r="Q2916" s="251" t="s">
        <v>805</v>
      </c>
      <c r="R2916" s="258"/>
      <c r="S2916" s="258" t="s">
        <v>959</v>
      </c>
      <c r="T2916" s="299" t="s">
        <v>809</v>
      </c>
      <c r="U2916" s="282" t="s">
        <v>841</v>
      </c>
      <c r="V2916" s="283" t="s">
        <v>809</v>
      </c>
      <c r="W2916" s="284" t="s">
        <v>809</v>
      </c>
      <c r="X2916" s="284" t="s">
        <v>809</v>
      </c>
      <c r="Y2916" s="257"/>
    </row>
    <row r="2917" spans="1:25" ht="12.75" customHeight="1" x14ac:dyDescent="0.2">
      <c r="A2917" s="229" t="s">
        <v>705</v>
      </c>
      <c r="B2917" s="247"/>
      <c r="C2917" s="280">
        <v>2904</v>
      </c>
      <c r="D2917" s="249" t="s">
        <v>6560</v>
      </c>
      <c r="E2917" s="249" t="s">
        <v>6561</v>
      </c>
      <c r="F2917" s="249" t="s">
        <v>931</v>
      </c>
      <c r="G2917" s="281"/>
      <c r="H2917" s="250">
        <v>0</v>
      </c>
      <c r="I2917" s="250"/>
      <c r="J2917" s="250">
        <v>1610.7052000000003</v>
      </c>
      <c r="K2917" s="250"/>
      <c r="L2917" s="250">
        <v>2315.88</v>
      </c>
      <c r="M2917" s="251" t="str">
        <f t="shared" si="135"/>
        <v>NA</v>
      </c>
      <c r="N2917" s="251">
        <f t="shared" si="136"/>
        <v>0.43780500615506773</v>
      </c>
      <c r="O2917" s="250">
        <v>2694</v>
      </c>
      <c r="P2917" s="251">
        <f t="shared" si="137"/>
        <v>0.16327270843048858</v>
      </c>
      <c r="Q2917" s="251" t="s">
        <v>805</v>
      </c>
      <c r="R2917" s="258"/>
      <c r="S2917" s="258" t="s">
        <v>840</v>
      </c>
      <c r="T2917" s="258" t="s">
        <v>841</v>
      </c>
      <c r="U2917" s="282" t="s">
        <v>841</v>
      </c>
      <c r="V2917" s="283" t="s">
        <v>809</v>
      </c>
      <c r="W2917" s="284" t="s">
        <v>809</v>
      </c>
      <c r="X2917" s="284" t="s">
        <v>809</v>
      </c>
      <c r="Y2917" s="257"/>
    </row>
    <row r="2918" spans="1:25" ht="12.75" customHeight="1" x14ac:dyDescent="0.2">
      <c r="A2918" s="229" t="s">
        <v>705</v>
      </c>
      <c r="B2918" s="247"/>
      <c r="C2918" s="280">
        <v>2905</v>
      </c>
      <c r="D2918" s="249" t="s">
        <v>6562</v>
      </c>
      <c r="E2918" s="249" t="s">
        <v>6563</v>
      </c>
      <c r="F2918" s="249" t="s">
        <v>931</v>
      </c>
      <c r="G2918" s="281"/>
      <c r="H2918" s="250">
        <v>18347.89</v>
      </c>
      <c r="I2918" s="250"/>
      <c r="J2918" s="250">
        <v>4800.9163000000008</v>
      </c>
      <c r="K2918" s="250"/>
      <c r="L2918" s="250">
        <v>3091.79</v>
      </c>
      <c r="M2918" s="251">
        <f t="shared" si="135"/>
        <v>0.73833959654216363</v>
      </c>
      <c r="N2918" s="251">
        <f t="shared" si="136"/>
        <v>0.3560000202461352</v>
      </c>
      <c r="O2918" s="250">
        <v>3596.59</v>
      </c>
      <c r="P2918" s="251">
        <f t="shared" si="137"/>
        <v>0.16327111479110812</v>
      </c>
      <c r="Q2918" s="251" t="s">
        <v>805</v>
      </c>
      <c r="R2918" s="258"/>
      <c r="S2918" s="258" t="s">
        <v>840</v>
      </c>
      <c r="T2918" s="258" t="s">
        <v>841</v>
      </c>
      <c r="U2918" s="282" t="s">
        <v>841</v>
      </c>
      <c r="V2918" s="283" t="s">
        <v>809</v>
      </c>
      <c r="W2918" s="284" t="s">
        <v>809</v>
      </c>
      <c r="X2918" s="284" t="s">
        <v>809</v>
      </c>
      <c r="Y2918" s="257"/>
    </row>
    <row r="2919" spans="1:25" ht="12.75" customHeight="1" x14ac:dyDescent="0.2">
      <c r="A2919" s="229" t="s">
        <v>705</v>
      </c>
      <c r="B2919" s="247"/>
      <c r="C2919" s="280">
        <v>2906</v>
      </c>
      <c r="D2919" s="249" t="s">
        <v>6564</v>
      </c>
      <c r="E2919" s="249" t="s">
        <v>6565</v>
      </c>
      <c r="F2919" s="249" t="s">
        <v>931</v>
      </c>
      <c r="G2919" s="281"/>
      <c r="H2919" s="250">
        <v>0</v>
      </c>
      <c r="I2919" s="250"/>
      <c r="J2919" s="250">
        <v>13373.067999999999</v>
      </c>
      <c r="K2919" s="250"/>
      <c r="L2919" s="250">
        <v>8535.73</v>
      </c>
      <c r="M2919" s="251" t="str">
        <f t="shared" si="135"/>
        <v>NA</v>
      </c>
      <c r="N2919" s="251">
        <f t="shared" si="136"/>
        <v>0.36172238113198857</v>
      </c>
      <c r="O2919" s="250">
        <v>9929.369999999999</v>
      </c>
      <c r="P2919" s="251">
        <f t="shared" si="137"/>
        <v>0.16327133121595921</v>
      </c>
      <c r="Q2919" s="251" t="s">
        <v>805</v>
      </c>
      <c r="R2919" s="258"/>
      <c r="S2919" s="258" t="s">
        <v>840</v>
      </c>
      <c r="T2919" s="258" t="s">
        <v>841</v>
      </c>
      <c r="U2919" s="282" t="s">
        <v>841</v>
      </c>
      <c r="V2919" s="283" t="s">
        <v>809</v>
      </c>
      <c r="W2919" s="284" t="s">
        <v>809</v>
      </c>
      <c r="X2919" s="284" t="s">
        <v>809</v>
      </c>
      <c r="Y2919" s="257"/>
    </row>
    <row r="2920" spans="1:25" ht="12.75" customHeight="1" x14ac:dyDescent="0.2">
      <c r="A2920" s="229" t="s">
        <v>705</v>
      </c>
      <c r="B2920" s="247"/>
      <c r="C2920" s="280">
        <v>2907</v>
      </c>
      <c r="D2920" s="249" t="s">
        <v>6566</v>
      </c>
      <c r="E2920" s="249" t="s">
        <v>6567</v>
      </c>
      <c r="F2920" s="249" t="s">
        <v>931</v>
      </c>
      <c r="G2920" s="281"/>
      <c r="H2920" s="250">
        <v>0</v>
      </c>
      <c r="I2920" s="250"/>
      <c r="J2920" s="250">
        <v>14114.1957</v>
      </c>
      <c r="K2920" s="250"/>
      <c r="L2920" s="250">
        <v>9008.67</v>
      </c>
      <c r="M2920" s="251" t="str">
        <f t="shared" si="135"/>
        <v>NA</v>
      </c>
      <c r="N2920" s="251">
        <f t="shared" si="136"/>
        <v>0.36172983629524141</v>
      </c>
      <c r="O2920" s="250">
        <v>10479.540000000001</v>
      </c>
      <c r="P2920" s="251">
        <f t="shared" si="137"/>
        <v>0.16327271395222612</v>
      </c>
      <c r="Q2920" s="251" t="s">
        <v>805</v>
      </c>
      <c r="R2920" s="258"/>
      <c r="S2920" s="258" t="s">
        <v>840</v>
      </c>
      <c r="T2920" s="258" t="s">
        <v>841</v>
      </c>
      <c r="U2920" s="282" t="s">
        <v>841</v>
      </c>
      <c r="V2920" s="283" t="s">
        <v>809</v>
      </c>
      <c r="W2920" s="284" t="s">
        <v>809</v>
      </c>
      <c r="X2920" s="284" t="s">
        <v>809</v>
      </c>
      <c r="Y2920" s="257"/>
    </row>
    <row r="2921" spans="1:25" ht="12.75" customHeight="1" x14ac:dyDescent="0.2">
      <c r="A2921" s="229" t="s">
        <v>705</v>
      </c>
      <c r="B2921" s="247"/>
      <c r="C2921" s="280">
        <v>2908</v>
      </c>
      <c r="D2921" s="249" t="s">
        <v>6568</v>
      </c>
      <c r="E2921" s="249" t="s">
        <v>6569</v>
      </c>
      <c r="F2921" s="249" t="s">
        <v>931</v>
      </c>
      <c r="G2921" s="281"/>
      <c r="H2921" s="250">
        <v>0</v>
      </c>
      <c r="I2921" s="250"/>
      <c r="J2921" s="250">
        <v>5084.6813000000002</v>
      </c>
      <c r="K2921" s="250"/>
      <c r="L2921" s="250">
        <v>3245.6400000000003</v>
      </c>
      <c r="M2921" s="251" t="str">
        <f t="shared" si="135"/>
        <v>NA</v>
      </c>
      <c r="N2921" s="251">
        <f t="shared" si="136"/>
        <v>0.36168270762613969</v>
      </c>
      <c r="O2921" s="250">
        <v>3775.56</v>
      </c>
      <c r="P2921" s="251">
        <f t="shared" si="137"/>
        <v>0.1632713424779087</v>
      </c>
      <c r="Q2921" s="251" t="s">
        <v>805</v>
      </c>
      <c r="R2921" s="258"/>
      <c r="S2921" s="258" t="s">
        <v>840</v>
      </c>
      <c r="T2921" s="258" t="s">
        <v>841</v>
      </c>
      <c r="U2921" s="282" t="s">
        <v>841</v>
      </c>
      <c r="V2921" s="283" t="s">
        <v>809</v>
      </c>
      <c r="W2921" s="284" t="s">
        <v>809</v>
      </c>
      <c r="X2921" s="284" t="s">
        <v>809</v>
      </c>
      <c r="Y2921" s="257"/>
    </row>
    <row r="2922" spans="1:25" ht="12.75" customHeight="1" x14ac:dyDescent="0.2">
      <c r="A2922" s="229" t="s">
        <v>705</v>
      </c>
      <c r="B2922" s="247"/>
      <c r="C2922" s="280">
        <v>2909</v>
      </c>
      <c r="D2922" s="249" t="s">
        <v>6570</v>
      </c>
      <c r="E2922" s="249" t="s">
        <v>6571</v>
      </c>
      <c r="F2922" s="249" t="s">
        <v>931</v>
      </c>
      <c r="G2922" s="281"/>
      <c r="H2922" s="250">
        <v>15734.099999999999</v>
      </c>
      <c r="I2922" s="250"/>
      <c r="J2922" s="250">
        <v>15072.389200000001</v>
      </c>
      <c r="K2922" s="250"/>
      <c r="L2922" s="250">
        <v>15734.24</v>
      </c>
      <c r="M2922" s="251">
        <f t="shared" si="135"/>
        <v>4.2055840499297524E-2</v>
      </c>
      <c r="N2922" s="251">
        <f t="shared" si="136"/>
        <v>4.3911472243564294E-2</v>
      </c>
      <c r="O2922" s="250">
        <v>16575.93</v>
      </c>
      <c r="P2922" s="251">
        <f t="shared" si="137"/>
        <v>5.3494163048231153E-2</v>
      </c>
      <c r="Q2922" s="251" t="s">
        <v>805</v>
      </c>
      <c r="R2922" s="258"/>
      <c r="S2922" s="258" t="s">
        <v>806</v>
      </c>
      <c r="T2922" s="299" t="s">
        <v>809</v>
      </c>
      <c r="U2922" s="282" t="s">
        <v>932</v>
      </c>
      <c r="V2922" s="285">
        <v>2053</v>
      </c>
      <c r="W2922" s="286" t="s">
        <v>815</v>
      </c>
      <c r="X2922" s="286" t="s">
        <v>824</v>
      </c>
      <c r="Y2922" s="257"/>
    </row>
    <row r="2923" spans="1:25" ht="12.75" customHeight="1" x14ac:dyDescent="0.2">
      <c r="A2923" s="229" t="s">
        <v>705</v>
      </c>
      <c r="B2923" s="247"/>
      <c r="C2923" s="280">
        <v>2910</v>
      </c>
      <c r="D2923" s="249" t="s">
        <v>6572</v>
      </c>
      <c r="E2923" s="249" t="s">
        <v>6573</v>
      </c>
      <c r="F2923" s="249" t="s">
        <v>877</v>
      </c>
      <c r="G2923" s="281" t="s">
        <v>813</v>
      </c>
      <c r="H2923" s="250">
        <v>31997.03</v>
      </c>
      <c r="I2923" s="250"/>
      <c r="J2923" s="250">
        <v>30651.360799999999</v>
      </c>
      <c r="K2923" s="250"/>
      <c r="L2923" s="250">
        <v>31997.370000000003</v>
      </c>
      <c r="M2923" s="251">
        <f t="shared" si="135"/>
        <v>4.2056065828609726E-2</v>
      </c>
      <c r="N2923" s="251">
        <f t="shared" si="136"/>
        <v>4.3913521777473714E-2</v>
      </c>
      <c r="O2923" s="250">
        <v>33435.65</v>
      </c>
      <c r="P2923" s="251">
        <f t="shared" si="137"/>
        <v>4.4949944323549054E-2</v>
      </c>
      <c r="Q2923" s="251" t="s">
        <v>805</v>
      </c>
      <c r="R2923" s="258"/>
      <c r="S2923" s="258" t="s">
        <v>806</v>
      </c>
      <c r="T2923" s="258" t="s">
        <v>807</v>
      </c>
      <c r="U2923" s="282" t="s">
        <v>823</v>
      </c>
      <c r="V2923" s="285">
        <v>819</v>
      </c>
      <c r="W2923" s="286" t="s">
        <v>816</v>
      </c>
      <c r="X2923" s="286" t="s">
        <v>824</v>
      </c>
      <c r="Y2923" s="257"/>
    </row>
    <row r="2924" spans="1:25" ht="12.75" customHeight="1" x14ac:dyDescent="0.2">
      <c r="A2924" s="229" t="s">
        <v>705</v>
      </c>
      <c r="B2924" s="247"/>
      <c r="C2924" s="280">
        <v>2911</v>
      </c>
      <c r="D2924" s="249" t="s">
        <v>6574</v>
      </c>
      <c r="E2924" s="249" t="s">
        <v>6575</v>
      </c>
      <c r="F2924" s="249" t="s">
        <v>1160</v>
      </c>
      <c r="G2924" s="281" t="s">
        <v>813</v>
      </c>
      <c r="H2924" s="250">
        <v>39747.83</v>
      </c>
      <c r="I2924" s="250"/>
      <c r="J2924" s="250">
        <v>38638.124199999998</v>
      </c>
      <c r="K2924" s="250"/>
      <c r="L2924" s="250">
        <v>15327.619999999999</v>
      </c>
      <c r="M2924" s="251">
        <f t="shared" si="135"/>
        <v>2.7918651156553786E-2</v>
      </c>
      <c r="N2924" s="251">
        <f t="shared" si="136"/>
        <v>0.60330320590459718</v>
      </c>
      <c r="O2924" s="250">
        <v>15624.59</v>
      </c>
      <c r="P2924" s="251">
        <f t="shared" si="137"/>
        <v>1.9374827925013875E-2</v>
      </c>
      <c r="Q2924" s="251" t="s">
        <v>805</v>
      </c>
      <c r="R2924" s="258"/>
      <c r="S2924" s="258" t="s">
        <v>806</v>
      </c>
      <c r="T2924" s="258" t="s">
        <v>807</v>
      </c>
      <c r="U2924" s="282" t="s">
        <v>814</v>
      </c>
      <c r="V2924" s="285">
        <v>514</v>
      </c>
      <c r="W2924" s="286" t="s">
        <v>824</v>
      </c>
      <c r="X2924" s="286" t="s">
        <v>824</v>
      </c>
      <c r="Y2924" s="257"/>
    </row>
    <row r="2925" spans="1:25" ht="12.75" customHeight="1" x14ac:dyDescent="0.2">
      <c r="A2925" s="229" t="s">
        <v>705</v>
      </c>
      <c r="B2925" s="247"/>
      <c r="C2925" s="280">
        <v>2912</v>
      </c>
      <c r="D2925" s="249" t="s">
        <v>6576</v>
      </c>
      <c r="E2925" s="249" t="s">
        <v>6577</v>
      </c>
      <c r="F2925" s="249" t="s">
        <v>1170</v>
      </c>
      <c r="G2925" s="281" t="s">
        <v>804</v>
      </c>
      <c r="H2925" s="250">
        <v>67470.59</v>
      </c>
      <c r="I2925" s="250"/>
      <c r="J2925" s="250">
        <v>64633.036600000007</v>
      </c>
      <c r="K2925" s="250"/>
      <c r="L2925" s="250">
        <v>67681.899999999994</v>
      </c>
      <c r="M2925" s="251">
        <f t="shared" si="135"/>
        <v>4.2056152169411741E-2</v>
      </c>
      <c r="N2925" s="251">
        <f t="shared" si="136"/>
        <v>4.7171904035218842E-2</v>
      </c>
      <c r="O2925" s="250">
        <v>70069.460000000006</v>
      </c>
      <c r="P2925" s="251">
        <f t="shared" si="137"/>
        <v>3.5276196442475941E-2</v>
      </c>
      <c r="Q2925" s="251" t="s">
        <v>805</v>
      </c>
      <c r="R2925" s="258"/>
      <c r="S2925" s="258" t="s">
        <v>806</v>
      </c>
      <c r="T2925" s="258" t="s">
        <v>807</v>
      </c>
      <c r="U2925" s="282" t="s">
        <v>808</v>
      </c>
      <c r="V2925" s="285">
        <v>158</v>
      </c>
      <c r="W2925" s="286" t="s">
        <v>816</v>
      </c>
      <c r="X2925" s="286" t="s">
        <v>816</v>
      </c>
      <c r="Y2925" s="257"/>
    </row>
    <row r="2926" spans="1:25" ht="12.75" customHeight="1" x14ac:dyDescent="0.2">
      <c r="A2926" s="229" t="s">
        <v>705</v>
      </c>
      <c r="B2926" s="247"/>
      <c r="C2926" s="280">
        <v>2913</v>
      </c>
      <c r="D2926" s="249" t="s">
        <v>6578</v>
      </c>
      <c r="E2926" s="249" t="s">
        <v>6579</v>
      </c>
      <c r="F2926" s="249" t="s">
        <v>943</v>
      </c>
      <c r="G2926" s="297" t="s">
        <v>707</v>
      </c>
      <c r="H2926" s="250">
        <v>0</v>
      </c>
      <c r="I2926" s="250"/>
      <c r="J2926" s="250">
        <v>0</v>
      </c>
      <c r="K2926" s="250"/>
      <c r="L2926" s="250">
        <v>0</v>
      </c>
      <c r="M2926" s="251" t="str">
        <f t="shared" si="135"/>
        <v>NA</v>
      </c>
      <c r="N2926" s="251" t="str">
        <f t="shared" si="136"/>
        <v>NA</v>
      </c>
      <c r="O2926" s="250">
        <v>0</v>
      </c>
      <c r="P2926" s="251" t="str">
        <f t="shared" si="137"/>
        <v>NA</v>
      </c>
      <c r="Q2926" s="298" t="s">
        <v>848</v>
      </c>
      <c r="R2926" s="299" t="s">
        <v>849</v>
      </c>
      <c r="S2926" s="299" t="s">
        <v>832</v>
      </c>
      <c r="T2926" s="299" t="s">
        <v>832</v>
      </c>
      <c r="U2926" s="299" t="s">
        <v>832</v>
      </c>
      <c r="V2926" s="299" t="s">
        <v>832</v>
      </c>
      <c r="W2926" s="299" t="s">
        <v>832</v>
      </c>
      <c r="X2926" s="299" t="s">
        <v>832</v>
      </c>
      <c r="Y2926" s="257"/>
    </row>
    <row r="2927" spans="1:25" ht="12.75" customHeight="1" x14ac:dyDescent="0.2">
      <c r="A2927" s="229" t="s">
        <v>705</v>
      </c>
      <c r="B2927" s="247"/>
      <c r="C2927" s="280">
        <v>2914</v>
      </c>
      <c r="D2927" s="249" t="s">
        <v>6580</v>
      </c>
      <c r="E2927" s="249" t="s">
        <v>6581</v>
      </c>
      <c r="F2927" s="249" t="s">
        <v>1064</v>
      </c>
      <c r="G2927" s="281" t="s">
        <v>813</v>
      </c>
      <c r="H2927" s="250">
        <v>19608.439999999999</v>
      </c>
      <c r="I2927" s="250"/>
      <c r="J2927" s="250">
        <v>47856.789600000004</v>
      </c>
      <c r="K2927" s="250"/>
      <c r="L2927" s="250">
        <v>33085.279999999999</v>
      </c>
      <c r="M2927" s="251">
        <f t="shared" si="135"/>
        <v>1.4406219770670183</v>
      </c>
      <c r="N2927" s="251">
        <f t="shared" si="136"/>
        <v>0.30866068792880341</v>
      </c>
      <c r="O2927" s="250">
        <v>34265.03</v>
      </c>
      <c r="P2927" s="251">
        <f t="shared" si="137"/>
        <v>3.5657851467480406E-2</v>
      </c>
      <c r="Q2927" s="251" t="s">
        <v>805</v>
      </c>
      <c r="R2927" s="258"/>
      <c r="S2927" s="258" t="s">
        <v>904</v>
      </c>
      <c r="T2927" s="258" t="s">
        <v>807</v>
      </c>
      <c r="U2927" s="282" t="s">
        <v>814</v>
      </c>
      <c r="V2927" s="285">
        <v>205</v>
      </c>
      <c r="W2927" s="286" t="s">
        <v>816</v>
      </c>
      <c r="X2927" s="286" t="s">
        <v>816</v>
      </c>
      <c r="Y2927" s="257"/>
    </row>
    <row r="2928" spans="1:25" ht="12.75" customHeight="1" x14ac:dyDescent="0.2">
      <c r="A2928" s="229" t="s">
        <v>705</v>
      </c>
      <c r="B2928" s="247"/>
      <c r="C2928" s="280">
        <v>2915</v>
      </c>
      <c r="D2928" s="249" t="s">
        <v>6582</v>
      </c>
      <c r="E2928" s="249" t="s">
        <v>6583</v>
      </c>
      <c r="F2928" s="249" t="s">
        <v>852</v>
      </c>
      <c r="G2928" s="297" t="s">
        <v>707</v>
      </c>
      <c r="H2928" s="250">
        <v>0</v>
      </c>
      <c r="I2928" s="250"/>
      <c r="J2928" s="250">
        <v>0</v>
      </c>
      <c r="K2928" s="250"/>
      <c r="L2928" s="250">
        <v>0</v>
      </c>
      <c r="M2928" s="251" t="str">
        <f t="shared" si="135"/>
        <v>NA</v>
      </c>
      <c r="N2928" s="251" t="str">
        <f t="shared" si="136"/>
        <v>NA</v>
      </c>
      <c r="O2928" s="250">
        <v>0</v>
      </c>
      <c r="P2928" s="251" t="str">
        <f t="shared" si="137"/>
        <v>NA</v>
      </c>
      <c r="Q2928" s="298" t="s">
        <v>848</v>
      </c>
      <c r="R2928" s="299" t="s">
        <v>849</v>
      </c>
      <c r="S2928" s="299" t="s">
        <v>832</v>
      </c>
      <c r="T2928" s="299" t="s">
        <v>832</v>
      </c>
      <c r="U2928" s="299" t="s">
        <v>832</v>
      </c>
      <c r="V2928" s="299" t="s">
        <v>832</v>
      </c>
      <c r="W2928" s="299" t="s">
        <v>832</v>
      </c>
      <c r="X2928" s="299" t="s">
        <v>832</v>
      </c>
      <c r="Y2928" s="257"/>
    </row>
    <row r="2929" spans="1:25" ht="12.75" customHeight="1" x14ac:dyDescent="0.2">
      <c r="A2929" s="229" t="s">
        <v>705</v>
      </c>
      <c r="B2929" s="247"/>
      <c r="C2929" s="280">
        <v>2916</v>
      </c>
      <c r="D2929" s="249" t="s">
        <v>6584</v>
      </c>
      <c r="E2929" s="249" t="s">
        <v>6585</v>
      </c>
      <c r="F2929" s="249" t="s">
        <v>855</v>
      </c>
      <c r="G2929" s="297" t="s">
        <v>707</v>
      </c>
      <c r="H2929" s="250">
        <v>0</v>
      </c>
      <c r="I2929" s="250"/>
      <c r="J2929" s="250">
        <v>0</v>
      </c>
      <c r="K2929" s="250"/>
      <c r="L2929" s="250">
        <v>0</v>
      </c>
      <c r="M2929" s="251" t="str">
        <f t="shared" si="135"/>
        <v>NA</v>
      </c>
      <c r="N2929" s="251" t="str">
        <f t="shared" si="136"/>
        <v>NA</v>
      </c>
      <c r="O2929" s="250">
        <v>0</v>
      </c>
      <c r="P2929" s="251" t="str">
        <f t="shared" si="137"/>
        <v>NA</v>
      </c>
      <c r="Q2929" s="298" t="s">
        <v>848</v>
      </c>
      <c r="R2929" s="299" t="s">
        <v>849</v>
      </c>
      <c r="S2929" s="299" t="s">
        <v>832</v>
      </c>
      <c r="T2929" s="299" t="s">
        <v>832</v>
      </c>
      <c r="U2929" s="299" t="s">
        <v>832</v>
      </c>
      <c r="V2929" s="299" t="s">
        <v>832</v>
      </c>
      <c r="W2929" s="299" t="s">
        <v>832</v>
      </c>
      <c r="X2929" s="299" t="s">
        <v>832</v>
      </c>
      <c r="Y2929" s="257"/>
    </row>
    <row r="2930" spans="1:25" ht="12.75" customHeight="1" x14ac:dyDescent="0.2">
      <c r="A2930" s="229" t="s">
        <v>705</v>
      </c>
      <c r="B2930" s="247"/>
      <c r="C2930" s="280">
        <v>2917</v>
      </c>
      <c r="D2930" s="249" t="s">
        <v>6586</v>
      </c>
      <c r="E2930" s="249" t="s">
        <v>6587</v>
      </c>
      <c r="F2930" s="249" t="s">
        <v>1211</v>
      </c>
      <c r="G2930" s="281" t="s">
        <v>813</v>
      </c>
      <c r="H2930" s="250">
        <v>80899.39</v>
      </c>
      <c r="I2930" s="250"/>
      <c r="J2930" s="250">
        <v>71216.8747</v>
      </c>
      <c r="K2930" s="250"/>
      <c r="L2930" s="250">
        <v>98591.57</v>
      </c>
      <c r="M2930" s="251">
        <f t="shared" si="135"/>
        <v>0.11968588761917734</v>
      </c>
      <c r="N2930" s="251">
        <f t="shared" si="136"/>
        <v>0.38438495672992523</v>
      </c>
      <c r="O2930" s="250">
        <v>102706.27</v>
      </c>
      <c r="P2930" s="251">
        <f t="shared" si="137"/>
        <v>4.1734805521405093E-2</v>
      </c>
      <c r="Q2930" s="251" t="s">
        <v>805</v>
      </c>
      <c r="R2930" s="258"/>
      <c r="S2930" s="258" t="s">
        <v>806</v>
      </c>
      <c r="T2930" s="258" t="s">
        <v>807</v>
      </c>
      <c r="U2930" s="282" t="s">
        <v>823</v>
      </c>
      <c r="V2930" s="285">
        <v>826</v>
      </c>
      <c r="W2930" s="286" t="s">
        <v>824</v>
      </c>
      <c r="X2930" s="286" t="s">
        <v>824</v>
      </c>
      <c r="Y2930" s="257"/>
    </row>
    <row r="2931" spans="1:25" ht="12.75" customHeight="1" x14ac:dyDescent="0.2">
      <c r="A2931" s="229" t="s">
        <v>705</v>
      </c>
      <c r="B2931" s="247"/>
      <c r="C2931" s="280">
        <v>2918</v>
      </c>
      <c r="D2931" s="249" t="s">
        <v>6588</v>
      </c>
      <c r="E2931" s="249" t="s">
        <v>6589</v>
      </c>
      <c r="F2931" s="249" t="s">
        <v>822</v>
      </c>
      <c r="G2931" s="281" t="s">
        <v>813</v>
      </c>
      <c r="H2931" s="250">
        <v>37017.35</v>
      </c>
      <c r="I2931" s="250"/>
      <c r="J2931" s="250">
        <v>29778.636600000002</v>
      </c>
      <c r="K2931" s="250"/>
      <c r="L2931" s="250">
        <v>41281.26</v>
      </c>
      <c r="M2931" s="251">
        <f t="shared" si="135"/>
        <v>0.19554920598043882</v>
      </c>
      <c r="N2931" s="251">
        <f t="shared" si="136"/>
        <v>0.38627098864559833</v>
      </c>
      <c r="O2931" s="250">
        <v>42736.159999999996</v>
      </c>
      <c r="P2931" s="251">
        <f t="shared" si="137"/>
        <v>3.5243594793375833E-2</v>
      </c>
      <c r="Q2931" s="251" t="s">
        <v>805</v>
      </c>
      <c r="R2931" s="258"/>
      <c r="S2931" s="258" t="s">
        <v>806</v>
      </c>
      <c r="T2931" s="258" t="s">
        <v>807</v>
      </c>
      <c r="U2931" s="282" t="s">
        <v>814</v>
      </c>
      <c r="V2931" s="285">
        <v>125</v>
      </c>
      <c r="W2931" s="286" t="s">
        <v>824</v>
      </c>
      <c r="X2931" s="286" t="s">
        <v>824</v>
      </c>
      <c r="Y2931" s="257"/>
    </row>
    <row r="2932" spans="1:25" ht="12.75" customHeight="1" x14ac:dyDescent="0.2">
      <c r="A2932" s="229" t="s">
        <v>705</v>
      </c>
      <c r="B2932" s="247"/>
      <c r="C2932" s="280">
        <v>2919</v>
      </c>
      <c r="D2932" s="249" t="s">
        <v>6590</v>
      </c>
      <c r="E2932" s="249" t="s">
        <v>6591</v>
      </c>
      <c r="F2932" s="249" t="s">
        <v>1071</v>
      </c>
      <c r="G2932" s="281" t="s">
        <v>804</v>
      </c>
      <c r="H2932" s="250">
        <v>59972.72</v>
      </c>
      <c r="I2932" s="250"/>
      <c r="J2932" s="250">
        <v>57450.5092</v>
      </c>
      <c r="K2932" s="250"/>
      <c r="L2932" s="250">
        <v>78069.19</v>
      </c>
      <c r="M2932" s="251">
        <f t="shared" si="135"/>
        <v>4.2055968113502283E-2</v>
      </c>
      <c r="N2932" s="251">
        <f t="shared" si="136"/>
        <v>0.35889465710775637</v>
      </c>
      <c r="O2932" s="250">
        <v>83792.87</v>
      </c>
      <c r="P2932" s="251">
        <f t="shared" si="137"/>
        <v>7.3315478231553224E-2</v>
      </c>
      <c r="Q2932" s="251" t="s">
        <v>805</v>
      </c>
      <c r="R2932" s="258"/>
      <c r="S2932" s="258" t="s">
        <v>806</v>
      </c>
      <c r="T2932" s="258" t="s">
        <v>807</v>
      </c>
      <c r="U2932" s="282" t="s">
        <v>808</v>
      </c>
      <c r="V2932" s="283" t="s">
        <v>809</v>
      </c>
      <c r="W2932" s="284" t="s">
        <v>809</v>
      </c>
      <c r="X2932" s="284" t="s">
        <v>809</v>
      </c>
      <c r="Y2932" s="257"/>
    </row>
    <row r="2933" spans="1:25" ht="12.75" customHeight="1" x14ac:dyDescent="0.2">
      <c r="A2933" s="229" t="s">
        <v>705</v>
      </c>
      <c r="B2933" s="247"/>
      <c r="C2933" s="280">
        <v>2920</v>
      </c>
      <c r="D2933" s="249" t="s">
        <v>6592</v>
      </c>
      <c r="E2933" s="249" t="s">
        <v>6593</v>
      </c>
      <c r="F2933" s="249" t="s">
        <v>866</v>
      </c>
      <c r="G2933" s="281"/>
      <c r="H2933" s="250">
        <v>148712.92000000001</v>
      </c>
      <c r="I2933" s="250"/>
      <c r="J2933" s="250">
        <v>142458.64199999999</v>
      </c>
      <c r="K2933" s="250"/>
      <c r="L2933" s="250">
        <v>148714.59</v>
      </c>
      <c r="M2933" s="251">
        <f t="shared" si="135"/>
        <v>4.2056050005608255E-2</v>
      </c>
      <c r="N2933" s="251">
        <f t="shared" si="136"/>
        <v>4.3914134742348621E-2</v>
      </c>
      <c r="O2933" s="250">
        <v>164440.79</v>
      </c>
      <c r="P2933" s="251">
        <f t="shared" si="137"/>
        <v>0.10574752618421644</v>
      </c>
      <c r="Q2933" s="251" t="s">
        <v>805</v>
      </c>
      <c r="R2933" s="258"/>
      <c r="S2933" s="258" t="s">
        <v>806</v>
      </c>
      <c r="T2933" s="299" t="s">
        <v>809</v>
      </c>
      <c r="U2933" s="282" t="s">
        <v>932</v>
      </c>
      <c r="V2933" s="285">
        <v>2061</v>
      </c>
      <c r="W2933" s="286" t="s">
        <v>824</v>
      </c>
      <c r="X2933" s="286" t="s">
        <v>824</v>
      </c>
      <c r="Y2933" s="257"/>
    </row>
    <row r="2934" spans="1:25" ht="12.75" customHeight="1" x14ac:dyDescent="0.2">
      <c r="A2934" s="229" t="s">
        <v>705</v>
      </c>
      <c r="B2934" s="247"/>
      <c r="C2934" s="280">
        <v>2921</v>
      </c>
      <c r="D2934" s="249" t="s">
        <v>6594</v>
      </c>
      <c r="E2934" s="249" t="s">
        <v>6595</v>
      </c>
      <c r="F2934" s="249" t="s">
        <v>1371</v>
      </c>
      <c r="G2934" s="281" t="s">
        <v>813</v>
      </c>
      <c r="H2934" s="250">
        <v>25145.31</v>
      </c>
      <c r="I2934" s="250"/>
      <c r="J2934" s="250">
        <v>63405.7448</v>
      </c>
      <c r="K2934" s="250"/>
      <c r="L2934" s="250">
        <v>66185.440000000002</v>
      </c>
      <c r="M2934" s="251">
        <f t="shared" si="135"/>
        <v>1.5215733987769489</v>
      </c>
      <c r="N2934" s="251">
        <f t="shared" si="136"/>
        <v>4.3839800459216462E-2</v>
      </c>
      <c r="O2934" s="250">
        <v>71037.84</v>
      </c>
      <c r="P2934" s="251">
        <f t="shared" si="137"/>
        <v>7.3315218573752686E-2</v>
      </c>
      <c r="Q2934" s="251" t="s">
        <v>805</v>
      </c>
      <c r="R2934" s="258"/>
      <c r="S2934" s="258" t="s">
        <v>806</v>
      </c>
      <c r="T2934" s="258" t="s">
        <v>807</v>
      </c>
      <c r="U2934" s="282" t="s">
        <v>814</v>
      </c>
      <c r="V2934" s="283" t="s">
        <v>809</v>
      </c>
      <c r="W2934" s="284" t="s">
        <v>809</v>
      </c>
      <c r="X2934" s="284" t="s">
        <v>809</v>
      </c>
      <c r="Y2934" s="257"/>
    </row>
    <row r="2935" spans="1:25" ht="12.75" customHeight="1" x14ac:dyDescent="0.2">
      <c r="A2935" s="229" t="s">
        <v>705</v>
      </c>
      <c r="B2935" s="247"/>
      <c r="C2935" s="280">
        <v>2922</v>
      </c>
      <c r="D2935" s="249" t="s">
        <v>6596</v>
      </c>
      <c r="E2935" s="249" t="s">
        <v>6597</v>
      </c>
      <c r="F2935" s="249" t="s">
        <v>880</v>
      </c>
      <c r="G2935" s="281" t="s">
        <v>813</v>
      </c>
      <c r="H2935" s="250">
        <v>25180.79</v>
      </c>
      <c r="I2935" s="250"/>
      <c r="J2935" s="250">
        <v>24121.768199999999</v>
      </c>
      <c r="K2935" s="250"/>
      <c r="L2935" s="250">
        <v>25181.11</v>
      </c>
      <c r="M2935" s="251">
        <f t="shared" si="135"/>
        <v>4.2056734518654985E-2</v>
      </c>
      <c r="N2935" s="251">
        <f t="shared" si="136"/>
        <v>4.391642400410771E-2</v>
      </c>
      <c r="O2935" s="250">
        <v>26179.670000000002</v>
      </c>
      <c r="P2935" s="251">
        <f t="shared" si="137"/>
        <v>3.965512243106048E-2</v>
      </c>
      <c r="Q2935" s="251" t="s">
        <v>805</v>
      </c>
      <c r="R2935" s="258"/>
      <c r="S2935" s="258" t="s">
        <v>806</v>
      </c>
      <c r="T2935" s="258" t="s">
        <v>807</v>
      </c>
      <c r="U2935" s="282" t="s">
        <v>814</v>
      </c>
      <c r="V2935" s="285">
        <v>70</v>
      </c>
      <c r="W2935" s="286" t="s">
        <v>874</v>
      </c>
      <c r="X2935" s="286" t="s">
        <v>815</v>
      </c>
      <c r="Y2935" s="257"/>
    </row>
    <row r="2936" spans="1:25" ht="12.75" customHeight="1" x14ac:dyDescent="0.2">
      <c r="A2936" s="229" t="s">
        <v>705</v>
      </c>
      <c r="B2936" s="247"/>
      <c r="C2936" s="280">
        <v>2923</v>
      </c>
      <c r="D2936" s="249" t="s">
        <v>6598</v>
      </c>
      <c r="E2936" s="249" t="s">
        <v>6599</v>
      </c>
      <c r="F2936" s="249" t="s">
        <v>847</v>
      </c>
      <c r="G2936" s="297" t="s">
        <v>707</v>
      </c>
      <c r="H2936" s="250">
        <v>0</v>
      </c>
      <c r="I2936" s="250"/>
      <c r="J2936" s="250">
        <v>0</v>
      </c>
      <c r="K2936" s="250"/>
      <c r="L2936" s="250">
        <v>0</v>
      </c>
      <c r="M2936" s="251" t="str">
        <f t="shared" si="135"/>
        <v>NA</v>
      </c>
      <c r="N2936" s="251" t="str">
        <f t="shared" si="136"/>
        <v>NA</v>
      </c>
      <c r="O2936" s="250">
        <v>0</v>
      </c>
      <c r="P2936" s="251" t="str">
        <f t="shared" si="137"/>
        <v>NA</v>
      </c>
      <c r="Q2936" s="298" t="s">
        <v>848</v>
      </c>
      <c r="R2936" s="299" t="s">
        <v>849</v>
      </c>
      <c r="S2936" s="299" t="s">
        <v>832</v>
      </c>
      <c r="T2936" s="299" t="s">
        <v>832</v>
      </c>
      <c r="U2936" s="299" t="s">
        <v>832</v>
      </c>
      <c r="V2936" s="299" t="s">
        <v>832</v>
      </c>
      <c r="W2936" s="299" t="s">
        <v>832</v>
      </c>
      <c r="X2936" s="299" t="s">
        <v>832</v>
      </c>
      <c r="Y2936" s="257"/>
    </row>
    <row r="2937" spans="1:25" ht="12.75" customHeight="1" x14ac:dyDescent="0.2">
      <c r="A2937" s="229" t="s">
        <v>705</v>
      </c>
      <c r="B2937" s="247"/>
      <c r="C2937" s="280">
        <v>2924</v>
      </c>
      <c r="D2937" s="249" t="s">
        <v>6600</v>
      </c>
      <c r="E2937" s="249" t="s">
        <v>6601</v>
      </c>
      <c r="F2937" s="249" t="s">
        <v>803</v>
      </c>
      <c r="G2937" s="281" t="s">
        <v>804</v>
      </c>
      <c r="H2937" s="250">
        <v>81996.959999999992</v>
      </c>
      <c r="I2937" s="250"/>
      <c r="J2937" s="250">
        <v>61398.947300000007</v>
      </c>
      <c r="K2937" s="250"/>
      <c r="L2937" s="250">
        <v>38592.89</v>
      </c>
      <c r="M2937" s="251">
        <f t="shared" si="135"/>
        <v>0.25120458977991361</v>
      </c>
      <c r="N2937" s="251">
        <f t="shared" si="136"/>
        <v>0.37144052631013114</v>
      </c>
      <c r="O2937" s="250">
        <v>40940.439999999995</v>
      </c>
      <c r="P2937" s="251">
        <f t="shared" si="137"/>
        <v>6.0828561944959177E-2</v>
      </c>
      <c r="Q2937" s="251" t="s">
        <v>805</v>
      </c>
      <c r="R2937" s="258"/>
      <c r="S2937" s="258" t="s">
        <v>806</v>
      </c>
      <c r="T2937" s="258" t="s">
        <v>807</v>
      </c>
      <c r="U2937" s="282" t="s">
        <v>1103</v>
      </c>
      <c r="V2937" s="285">
        <v>819</v>
      </c>
      <c r="W2937" s="286" t="s">
        <v>816</v>
      </c>
      <c r="X2937" s="286" t="s">
        <v>824</v>
      </c>
      <c r="Y2937" s="257"/>
    </row>
    <row r="2938" spans="1:25" ht="12.75" customHeight="1" x14ac:dyDescent="0.2">
      <c r="A2938" s="229" t="s">
        <v>705</v>
      </c>
      <c r="B2938" s="247"/>
      <c r="C2938" s="280">
        <v>2925</v>
      </c>
      <c r="D2938" s="249" t="s">
        <v>6602</v>
      </c>
      <c r="E2938" s="249" t="s">
        <v>6603</v>
      </c>
      <c r="F2938" s="249" t="s">
        <v>883</v>
      </c>
      <c r="G2938" s="297" t="s">
        <v>707</v>
      </c>
      <c r="H2938" s="250">
        <v>0</v>
      </c>
      <c r="I2938" s="250"/>
      <c r="J2938" s="250">
        <v>0</v>
      </c>
      <c r="K2938" s="250"/>
      <c r="L2938" s="250">
        <v>0</v>
      </c>
      <c r="M2938" s="251" t="str">
        <f t="shared" si="135"/>
        <v>NA</v>
      </c>
      <c r="N2938" s="251" t="str">
        <f t="shared" si="136"/>
        <v>NA</v>
      </c>
      <c r="O2938" s="250">
        <v>0</v>
      </c>
      <c r="P2938" s="251" t="str">
        <f t="shared" si="137"/>
        <v>NA</v>
      </c>
      <c r="Q2938" s="298" t="s">
        <v>848</v>
      </c>
      <c r="R2938" s="299" t="s">
        <v>849</v>
      </c>
      <c r="S2938" s="299" t="s">
        <v>832</v>
      </c>
      <c r="T2938" s="299" t="s">
        <v>832</v>
      </c>
      <c r="U2938" s="299" t="s">
        <v>832</v>
      </c>
      <c r="V2938" s="299" t="s">
        <v>832</v>
      </c>
      <c r="W2938" s="299" t="s">
        <v>832</v>
      </c>
      <c r="X2938" s="299" t="s">
        <v>832</v>
      </c>
      <c r="Y2938" s="257"/>
    </row>
    <row r="2939" spans="1:25" ht="12.75" customHeight="1" x14ac:dyDescent="0.2">
      <c r="A2939" s="229" t="s">
        <v>705</v>
      </c>
      <c r="B2939" s="247"/>
      <c r="C2939" s="300">
        <v>2926</v>
      </c>
      <c r="D2939" s="301" t="s">
        <v>6604</v>
      </c>
      <c r="E2939" s="301" t="s">
        <v>6605</v>
      </c>
      <c r="F2939" s="301" t="s">
        <v>931</v>
      </c>
      <c r="G2939" s="302" t="s">
        <v>707</v>
      </c>
      <c r="H2939" s="303">
        <v>0</v>
      </c>
      <c r="I2939" s="303"/>
      <c r="J2939" s="303">
        <v>0</v>
      </c>
      <c r="K2939" s="303"/>
      <c r="L2939" s="303">
        <v>0</v>
      </c>
      <c r="M2939" s="304" t="str">
        <f t="shared" si="135"/>
        <v>NA</v>
      </c>
      <c r="N2939" s="304" t="str">
        <f t="shared" si="136"/>
        <v>NA</v>
      </c>
      <c r="O2939" s="303">
        <v>0</v>
      </c>
      <c r="P2939" s="304" t="str">
        <f t="shared" si="137"/>
        <v>NA</v>
      </c>
      <c r="Q2939" s="304" t="s">
        <v>707</v>
      </c>
      <c r="R2939" s="305" t="s">
        <v>887</v>
      </c>
      <c r="S2939" s="306" t="s">
        <v>832</v>
      </c>
      <c r="T2939" s="306" t="s">
        <v>832</v>
      </c>
      <c r="U2939" s="306" t="s">
        <v>832</v>
      </c>
      <c r="V2939" s="307" t="s">
        <v>809</v>
      </c>
      <c r="W2939" s="308" t="s">
        <v>809</v>
      </c>
      <c r="X2939" s="308" t="s">
        <v>809</v>
      </c>
      <c r="Y2939" s="257"/>
    </row>
    <row r="2940" spans="1:25" ht="12.75" customHeight="1" x14ac:dyDescent="0.2">
      <c r="A2940" s="229" t="s">
        <v>705</v>
      </c>
      <c r="B2940" s="247"/>
      <c r="C2940" s="280">
        <v>2927</v>
      </c>
      <c r="D2940" s="249" t="s">
        <v>6606</v>
      </c>
      <c r="E2940" s="249" t="s">
        <v>6607</v>
      </c>
      <c r="F2940" s="249" t="s">
        <v>1014</v>
      </c>
      <c r="G2940" s="281" t="s">
        <v>813</v>
      </c>
      <c r="H2940" s="250">
        <v>136010.75</v>
      </c>
      <c r="I2940" s="250"/>
      <c r="J2940" s="250">
        <v>130290.682</v>
      </c>
      <c r="K2940" s="250"/>
      <c r="L2940" s="250">
        <v>136068.63</v>
      </c>
      <c r="M2940" s="251">
        <f t="shared" si="135"/>
        <v>4.2055999250059276E-2</v>
      </c>
      <c r="N2940" s="251">
        <f t="shared" si="136"/>
        <v>4.4346594179313636E-2</v>
      </c>
      <c r="O2940" s="250">
        <v>140108.45000000001</v>
      </c>
      <c r="P2940" s="251">
        <f t="shared" si="137"/>
        <v>2.9689576502681087E-2</v>
      </c>
      <c r="Q2940" s="251" t="s">
        <v>805</v>
      </c>
      <c r="R2940" s="258"/>
      <c r="S2940" s="258" t="s">
        <v>904</v>
      </c>
      <c r="T2940" s="258" t="s">
        <v>807</v>
      </c>
      <c r="U2940" s="282" t="s">
        <v>814</v>
      </c>
      <c r="V2940" s="285">
        <v>106</v>
      </c>
      <c r="W2940" s="286" t="s">
        <v>824</v>
      </c>
      <c r="X2940" s="286" t="s">
        <v>824</v>
      </c>
      <c r="Y2940" s="257"/>
    </row>
    <row r="2941" spans="1:25" ht="12.75" customHeight="1" x14ac:dyDescent="0.2">
      <c r="A2941" s="229" t="s">
        <v>705</v>
      </c>
      <c r="B2941" s="247"/>
      <c r="C2941" s="280">
        <v>2928</v>
      </c>
      <c r="D2941" s="249" t="s">
        <v>6608</v>
      </c>
      <c r="E2941" s="249" t="s">
        <v>6609</v>
      </c>
      <c r="F2941" s="249" t="s">
        <v>1046</v>
      </c>
      <c r="G2941" s="281" t="s">
        <v>813</v>
      </c>
      <c r="H2941" s="250">
        <v>260984.08000000002</v>
      </c>
      <c r="I2941" s="250"/>
      <c r="J2941" s="250">
        <v>250008.10929999998</v>
      </c>
      <c r="K2941" s="250"/>
      <c r="L2941" s="250">
        <v>260989.78999999998</v>
      </c>
      <c r="M2941" s="251">
        <f t="shared" si="135"/>
        <v>4.2056092846736219E-2</v>
      </c>
      <c r="N2941" s="251">
        <f t="shared" si="136"/>
        <v>4.3925297986324149E-2</v>
      </c>
      <c r="O2941" s="250">
        <v>268545.78000000003</v>
      </c>
      <c r="P2941" s="251">
        <f t="shared" si="137"/>
        <v>2.8951285795509662E-2</v>
      </c>
      <c r="Q2941" s="251" t="s">
        <v>805</v>
      </c>
      <c r="R2941" s="258"/>
      <c r="S2941" s="258" t="s">
        <v>806</v>
      </c>
      <c r="T2941" s="299" t="s">
        <v>809</v>
      </c>
      <c r="U2941" s="282" t="s">
        <v>823</v>
      </c>
      <c r="V2941" s="285">
        <v>824</v>
      </c>
      <c r="W2941" s="286" t="s">
        <v>824</v>
      </c>
      <c r="X2941" s="286" t="s">
        <v>824</v>
      </c>
      <c r="Y2941" s="257"/>
    </row>
    <row r="2942" spans="1:25" ht="12.75" customHeight="1" x14ac:dyDescent="0.2">
      <c r="A2942" s="229" t="s">
        <v>705</v>
      </c>
      <c r="B2942" s="247"/>
      <c r="C2942" s="280">
        <v>2929</v>
      </c>
      <c r="D2942" s="249" t="s">
        <v>6610</v>
      </c>
      <c r="E2942" s="249" t="s">
        <v>6611</v>
      </c>
      <c r="F2942" s="249" t="s">
        <v>1198</v>
      </c>
      <c r="G2942" s="297" t="s">
        <v>707</v>
      </c>
      <c r="H2942" s="250">
        <v>0</v>
      </c>
      <c r="I2942" s="250"/>
      <c r="J2942" s="250">
        <v>0</v>
      </c>
      <c r="K2942" s="250"/>
      <c r="L2942" s="250">
        <v>0</v>
      </c>
      <c r="M2942" s="251" t="str">
        <f t="shared" si="135"/>
        <v>NA</v>
      </c>
      <c r="N2942" s="251" t="str">
        <f t="shared" si="136"/>
        <v>NA</v>
      </c>
      <c r="O2942" s="250">
        <v>0</v>
      </c>
      <c r="P2942" s="251" t="str">
        <f t="shared" si="137"/>
        <v>NA</v>
      </c>
      <c r="Q2942" s="298" t="s">
        <v>848</v>
      </c>
      <c r="R2942" s="299" t="s">
        <v>849</v>
      </c>
      <c r="S2942" s="299" t="s">
        <v>832</v>
      </c>
      <c r="T2942" s="299" t="s">
        <v>832</v>
      </c>
      <c r="U2942" s="299" t="s">
        <v>832</v>
      </c>
      <c r="V2942" s="299" t="s">
        <v>832</v>
      </c>
      <c r="W2942" s="299" t="s">
        <v>832</v>
      </c>
      <c r="X2942" s="299" t="s">
        <v>832</v>
      </c>
      <c r="Y2942" s="257"/>
    </row>
    <row r="2943" spans="1:25" ht="12.75" customHeight="1" x14ac:dyDescent="0.2">
      <c r="A2943" s="229" t="s">
        <v>705</v>
      </c>
      <c r="B2943" s="247"/>
      <c r="C2943" s="280">
        <v>2930</v>
      </c>
      <c r="D2943" s="249" t="s">
        <v>6612</v>
      </c>
      <c r="E2943" s="249" t="s">
        <v>6613</v>
      </c>
      <c r="F2943" s="249" t="s">
        <v>844</v>
      </c>
      <c r="G2943" s="281" t="s">
        <v>813</v>
      </c>
      <c r="H2943" s="250">
        <v>75175.3</v>
      </c>
      <c r="I2943" s="250"/>
      <c r="J2943" s="250">
        <v>72013.733999999997</v>
      </c>
      <c r="K2943" s="250"/>
      <c r="L2943" s="250">
        <v>86266.540000000008</v>
      </c>
      <c r="M2943" s="251">
        <f t="shared" si="135"/>
        <v>4.2055914642176437E-2</v>
      </c>
      <c r="N2943" s="251">
        <f t="shared" si="136"/>
        <v>0.19791788605212463</v>
      </c>
      <c r="O2943" s="250">
        <v>89594.260000000009</v>
      </c>
      <c r="P2943" s="251">
        <f t="shared" si="137"/>
        <v>3.8574863440680486E-2</v>
      </c>
      <c r="Q2943" s="251" t="s">
        <v>805</v>
      </c>
      <c r="R2943" s="258"/>
      <c r="S2943" s="258" t="s">
        <v>806</v>
      </c>
      <c r="T2943" s="258" t="s">
        <v>807</v>
      </c>
      <c r="U2943" s="282" t="s">
        <v>814</v>
      </c>
      <c r="V2943" s="285">
        <v>290</v>
      </c>
      <c r="W2943" s="286" t="s">
        <v>824</v>
      </c>
      <c r="X2943" s="286" t="s">
        <v>824</v>
      </c>
      <c r="Y2943" s="257"/>
    </row>
    <row r="2944" spans="1:25" ht="12.75" customHeight="1" x14ac:dyDescent="0.2">
      <c r="A2944" s="229" t="s">
        <v>705</v>
      </c>
      <c r="B2944" s="247"/>
      <c r="C2944" s="280">
        <v>2931</v>
      </c>
      <c r="D2944" s="249" t="s">
        <v>6614</v>
      </c>
      <c r="E2944" s="249" t="s">
        <v>6615</v>
      </c>
      <c r="F2944" s="249" t="s">
        <v>883</v>
      </c>
      <c r="G2944" s="297" t="s">
        <v>707</v>
      </c>
      <c r="H2944" s="250">
        <v>0</v>
      </c>
      <c r="I2944" s="250"/>
      <c r="J2944" s="250">
        <v>0</v>
      </c>
      <c r="K2944" s="250"/>
      <c r="L2944" s="250">
        <v>0</v>
      </c>
      <c r="M2944" s="251" t="str">
        <f t="shared" si="135"/>
        <v>NA</v>
      </c>
      <c r="N2944" s="251" t="str">
        <f t="shared" si="136"/>
        <v>NA</v>
      </c>
      <c r="O2944" s="250">
        <v>0</v>
      </c>
      <c r="P2944" s="251" t="str">
        <f t="shared" si="137"/>
        <v>NA</v>
      </c>
      <c r="Q2944" s="298" t="s">
        <v>848</v>
      </c>
      <c r="R2944" s="299" t="s">
        <v>849</v>
      </c>
      <c r="S2944" s="299" t="s">
        <v>832</v>
      </c>
      <c r="T2944" s="299" t="s">
        <v>832</v>
      </c>
      <c r="U2944" s="299" t="s">
        <v>832</v>
      </c>
      <c r="V2944" s="285">
        <v>1096</v>
      </c>
      <c r="W2944" s="286" t="s">
        <v>815</v>
      </c>
      <c r="X2944" s="286" t="s">
        <v>816</v>
      </c>
      <c r="Y2944" s="257"/>
    </row>
    <row r="2945" spans="1:25" ht="12.75" customHeight="1" x14ac:dyDescent="0.2">
      <c r="A2945" s="229" t="s">
        <v>705</v>
      </c>
      <c r="B2945" s="247"/>
      <c r="C2945" s="280">
        <v>2932</v>
      </c>
      <c r="D2945" s="249" t="s">
        <v>6616</v>
      </c>
      <c r="E2945" s="249" t="s">
        <v>6617</v>
      </c>
      <c r="F2945" s="249" t="s">
        <v>819</v>
      </c>
      <c r="G2945" s="281" t="s">
        <v>813</v>
      </c>
      <c r="H2945" s="250">
        <v>12361.140000000001</v>
      </c>
      <c r="I2945" s="250"/>
      <c r="J2945" s="250">
        <v>11841.293800000001</v>
      </c>
      <c r="K2945" s="250"/>
      <c r="L2945" s="250">
        <v>22092.339999999997</v>
      </c>
      <c r="M2945" s="251">
        <f t="shared" si="135"/>
        <v>4.2054875197595036E-2</v>
      </c>
      <c r="N2945" s="251">
        <f t="shared" si="136"/>
        <v>0.86570322239618736</v>
      </c>
      <c r="O2945" s="250">
        <v>22281.34</v>
      </c>
      <c r="P2945" s="251">
        <f t="shared" si="137"/>
        <v>8.5550014167808247E-3</v>
      </c>
      <c r="Q2945" s="251" t="s">
        <v>805</v>
      </c>
      <c r="R2945" s="258"/>
      <c r="S2945" s="258" t="s">
        <v>806</v>
      </c>
      <c r="T2945" s="258" t="s">
        <v>807</v>
      </c>
      <c r="U2945" s="282" t="s">
        <v>823</v>
      </c>
      <c r="V2945" s="285">
        <v>819</v>
      </c>
      <c r="W2945" s="286" t="s">
        <v>816</v>
      </c>
      <c r="X2945" s="286" t="s">
        <v>824</v>
      </c>
      <c r="Y2945" s="257"/>
    </row>
    <row r="2946" spans="1:25" ht="12.75" customHeight="1" x14ac:dyDescent="0.2">
      <c r="A2946" s="229" t="s">
        <v>705</v>
      </c>
      <c r="B2946" s="247"/>
      <c r="C2946" s="280">
        <v>2933</v>
      </c>
      <c r="D2946" s="249" t="s">
        <v>6618</v>
      </c>
      <c r="E2946" s="249" t="s">
        <v>6619</v>
      </c>
      <c r="F2946" s="249" t="s">
        <v>883</v>
      </c>
      <c r="G2946" s="297" t="s">
        <v>707</v>
      </c>
      <c r="H2946" s="250">
        <v>0</v>
      </c>
      <c r="I2946" s="250"/>
      <c r="J2946" s="250">
        <v>0</v>
      </c>
      <c r="K2946" s="250"/>
      <c r="L2946" s="250">
        <v>0</v>
      </c>
      <c r="M2946" s="251" t="str">
        <f t="shared" si="135"/>
        <v>NA</v>
      </c>
      <c r="N2946" s="251" t="str">
        <f t="shared" si="136"/>
        <v>NA</v>
      </c>
      <c r="O2946" s="250">
        <v>0</v>
      </c>
      <c r="P2946" s="251" t="str">
        <f t="shared" si="137"/>
        <v>NA</v>
      </c>
      <c r="Q2946" s="298" t="s">
        <v>848</v>
      </c>
      <c r="R2946" s="299" t="s">
        <v>849</v>
      </c>
      <c r="S2946" s="299" t="s">
        <v>832</v>
      </c>
      <c r="T2946" s="299" t="s">
        <v>832</v>
      </c>
      <c r="U2946" s="299" t="s">
        <v>832</v>
      </c>
      <c r="V2946" s="299" t="s">
        <v>832</v>
      </c>
      <c r="W2946" s="299" t="s">
        <v>832</v>
      </c>
      <c r="X2946" s="299" t="s">
        <v>832</v>
      </c>
      <c r="Y2946" s="257"/>
    </row>
    <row r="2947" spans="1:25" ht="12.75" customHeight="1" x14ac:dyDescent="0.2">
      <c r="A2947" s="229" t="s">
        <v>705</v>
      </c>
      <c r="B2947" s="247"/>
      <c r="C2947" s="280">
        <v>2934</v>
      </c>
      <c r="D2947" s="249" t="s">
        <v>6620</v>
      </c>
      <c r="E2947" s="249" t="s">
        <v>6621</v>
      </c>
      <c r="F2947" s="249" t="s">
        <v>886</v>
      </c>
      <c r="G2947" s="281" t="s">
        <v>813</v>
      </c>
      <c r="H2947" s="250">
        <v>64504.03</v>
      </c>
      <c r="I2947" s="250"/>
      <c r="J2947" s="250">
        <v>61791.254199999996</v>
      </c>
      <c r="K2947" s="250"/>
      <c r="L2947" s="250">
        <v>69789.48</v>
      </c>
      <c r="M2947" s="251">
        <f t="shared" si="135"/>
        <v>4.2055911855429853E-2</v>
      </c>
      <c r="N2947" s="251">
        <f t="shared" si="136"/>
        <v>0.12943944743558872</v>
      </c>
      <c r="O2947" s="250">
        <v>73204.349999999991</v>
      </c>
      <c r="P2947" s="251">
        <f t="shared" si="137"/>
        <v>4.8931013671401416E-2</v>
      </c>
      <c r="Q2947" s="251" t="s">
        <v>805</v>
      </c>
      <c r="R2947" s="258"/>
      <c r="S2947" s="258" t="s">
        <v>806</v>
      </c>
      <c r="T2947" s="258" t="s">
        <v>807</v>
      </c>
      <c r="U2947" s="282" t="s">
        <v>814</v>
      </c>
      <c r="V2947" s="285">
        <v>136</v>
      </c>
      <c r="W2947" s="286" t="s">
        <v>815</v>
      </c>
      <c r="X2947" s="286" t="s">
        <v>816</v>
      </c>
      <c r="Y2947" s="257"/>
    </row>
    <row r="2948" spans="1:25" ht="12.75" customHeight="1" x14ac:dyDescent="0.2">
      <c r="A2948" s="229" t="s">
        <v>705</v>
      </c>
      <c r="B2948" s="247"/>
      <c r="C2948" s="280">
        <v>2935</v>
      </c>
      <c r="D2948" s="249" t="s">
        <v>6622</v>
      </c>
      <c r="E2948" s="249" t="s">
        <v>6623</v>
      </c>
      <c r="F2948" s="249" t="s">
        <v>1165</v>
      </c>
      <c r="G2948" s="281" t="s">
        <v>804</v>
      </c>
      <c r="H2948" s="250">
        <v>835121.17000000016</v>
      </c>
      <c r="I2948" s="250"/>
      <c r="J2948" s="250">
        <v>587951.64969999995</v>
      </c>
      <c r="K2948" s="250"/>
      <c r="L2948" s="250">
        <v>584353.98</v>
      </c>
      <c r="M2948" s="251">
        <f t="shared" si="135"/>
        <v>0.29596845245822251</v>
      </c>
      <c r="N2948" s="251">
        <f t="shared" si="136"/>
        <v>6.1189890390403127E-3</v>
      </c>
      <c r="O2948" s="250">
        <v>637600.64000000013</v>
      </c>
      <c r="P2948" s="251">
        <f t="shared" si="137"/>
        <v>9.1120556755684548E-2</v>
      </c>
      <c r="Q2948" s="251" t="s">
        <v>805</v>
      </c>
      <c r="R2948" s="258"/>
      <c r="S2948" s="258" t="s">
        <v>806</v>
      </c>
      <c r="T2948" s="258" t="s">
        <v>807</v>
      </c>
      <c r="U2948" s="282" t="s">
        <v>1103</v>
      </c>
      <c r="V2948" s="285">
        <v>814.5</v>
      </c>
      <c r="W2948" s="286" t="s">
        <v>816</v>
      </c>
      <c r="X2948" s="286" t="s">
        <v>816</v>
      </c>
      <c r="Y2948" s="257"/>
    </row>
    <row r="2949" spans="1:25" ht="12.75" customHeight="1" x14ac:dyDescent="0.2">
      <c r="B2949" s="247"/>
      <c r="C2949" s="280">
        <v>2936</v>
      </c>
      <c r="D2949" s="249" t="s">
        <v>6624</v>
      </c>
      <c r="E2949" s="249" t="s">
        <v>6625</v>
      </c>
      <c r="F2949" s="249" t="s">
        <v>844</v>
      </c>
      <c r="G2949" s="281" t="s">
        <v>813</v>
      </c>
      <c r="H2949" s="250">
        <v>11101.67</v>
      </c>
      <c r="I2949" s="250"/>
      <c r="J2949" s="250">
        <v>10634.779399999999</v>
      </c>
      <c r="K2949" s="250"/>
      <c r="L2949" s="250">
        <v>10466.960000000001</v>
      </c>
      <c r="M2949" s="251">
        <f t="shared" si="135"/>
        <v>4.2055888888788862E-2</v>
      </c>
      <c r="N2949" s="251">
        <f t="shared" si="136"/>
        <v>1.5780242700661803E-2</v>
      </c>
      <c r="O2949" s="250">
        <v>11050</v>
      </c>
      <c r="P2949" s="251">
        <f t="shared" si="137"/>
        <v>5.5702897498413964E-2</v>
      </c>
      <c r="Q2949" s="251" t="s">
        <v>805</v>
      </c>
      <c r="R2949" s="258"/>
      <c r="S2949" s="258" t="s">
        <v>904</v>
      </c>
      <c r="T2949" s="258" t="s">
        <v>807</v>
      </c>
      <c r="U2949" s="282" t="s">
        <v>814</v>
      </c>
      <c r="V2949" s="283" t="s">
        <v>809</v>
      </c>
      <c r="W2949" s="284" t="s">
        <v>809</v>
      </c>
      <c r="X2949" s="284" t="s">
        <v>809</v>
      </c>
      <c r="Y2949" s="257"/>
    </row>
    <row r="2950" spans="1:25" ht="12.75" customHeight="1" x14ac:dyDescent="0.2">
      <c r="A2950" s="229" t="s">
        <v>705</v>
      </c>
      <c r="B2950" s="247"/>
      <c r="C2950" s="280">
        <v>2937</v>
      </c>
      <c r="D2950" s="249" t="s">
        <v>6626</v>
      </c>
      <c r="E2950" s="249" t="s">
        <v>6627</v>
      </c>
      <c r="F2950" s="249" t="s">
        <v>852</v>
      </c>
      <c r="G2950" s="297" t="s">
        <v>707</v>
      </c>
      <c r="H2950" s="250">
        <v>0</v>
      </c>
      <c r="I2950" s="250"/>
      <c r="J2950" s="250">
        <v>0</v>
      </c>
      <c r="K2950" s="250"/>
      <c r="L2950" s="250">
        <v>0</v>
      </c>
      <c r="M2950" s="251" t="str">
        <f t="shared" si="135"/>
        <v>NA</v>
      </c>
      <c r="N2950" s="251" t="str">
        <f t="shared" si="136"/>
        <v>NA</v>
      </c>
      <c r="O2950" s="250">
        <v>0</v>
      </c>
      <c r="P2950" s="251" t="str">
        <f t="shared" si="137"/>
        <v>NA</v>
      </c>
      <c r="Q2950" s="298" t="s">
        <v>848</v>
      </c>
      <c r="R2950" s="299" t="s">
        <v>849</v>
      </c>
      <c r="S2950" s="299" t="s">
        <v>832</v>
      </c>
      <c r="T2950" s="299" t="s">
        <v>832</v>
      </c>
      <c r="U2950" s="299" t="s">
        <v>832</v>
      </c>
      <c r="V2950" s="299" t="s">
        <v>832</v>
      </c>
      <c r="W2950" s="299" t="s">
        <v>832</v>
      </c>
      <c r="X2950" s="299" t="s">
        <v>832</v>
      </c>
      <c r="Y2950" s="257"/>
    </row>
    <row r="2951" spans="1:25" ht="12.75" customHeight="1" x14ac:dyDescent="0.2">
      <c r="A2951" s="229" t="s">
        <v>705</v>
      </c>
      <c r="B2951" s="247"/>
      <c r="C2951" s="280">
        <v>2938</v>
      </c>
      <c r="D2951" s="249" t="s">
        <v>6628</v>
      </c>
      <c r="E2951" s="249" t="s">
        <v>6629</v>
      </c>
      <c r="F2951" s="249" t="s">
        <v>890</v>
      </c>
      <c r="G2951" s="281" t="s">
        <v>813</v>
      </c>
      <c r="H2951" s="250">
        <v>36053.47</v>
      </c>
      <c r="I2951" s="250"/>
      <c r="J2951" s="250">
        <v>34359.200400000002</v>
      </c>
      <c r="K2951" s="250"/>
      <c r="L2951" s="250">
        <v>85752.590000000011</v>
      </c>
      <c r="M2951" s="251">
        <f t="shared" si="135"/>
        <v>4.6993246419831422E-2</v>
      </c>
      <c r="N2951" s="251">
        <f t="shared" si="136"/>
        <v>1.4957679166480256</v>
      </c>
      <c r="O2951" s="250">
        <v>89332.150000000009</v>
      </c>
      <c r="P2951" s="251">
        <f t="shared" si="137"/>
        <v>4.1742879136361911E-2</v>
      </c>
      <c r="Q2951" s="251" t="s">
        <v>805</v>
      </c>
      <c r="R2951" s="258"/>
      <c r="S2951" s="258" t="s">
        <v>806</v>
      </c>
      <c r="T2951" s="258" t="s">
        <v>807</v>
      </c>
      <c r="U2951" s="282" t="s">
        <v>823</v>
      </c>
      <c r="V2951" s="285">
        <v>826</v>
      </c>
      <c r="W2951" s="286" t="s">
        <v>824</v>
      </c>
      <c r="X2951" s="286" t="s">
        <v>824</v>
      </c>
      <c r="Y2951" s="257"/>
    </row>
    <row r="2952" spans="1:25" ht="12.75" customHeight="1" x14ac:dyDescent="0.2">
      <c r="A2952" s="229" t="s">
        <v>705</v>
      </c>
      <c r="B2952" s="247"/>
      <c r="C2952" s="280">
        <v>2939</v>
      </c>
      <c r="D2952" s="249" t="s">
        <v>6630</v>
      </c>
      <c r="E2952" s="249" t="s">
        <v>6631</v>
      </c>
      <c r="F2952" s="249" t="s">
        <v>852</v>
      </c>
      <c r="G2952" s="297" t="s">
        <v>707</v>
      </c>
      <c r="H2952" s="250">
        <v>0</v>
      </c>
      <c r="I2952" s="250"/>
      <c r="J2952" s="250">
        <v>0</v>
      </c>
      <c r="K2952" s="250"/>
      <c r="L2952" s="250">
        <v>0</v>
      </c>
      <c r="M2952" s="251" t="str">
        <f t="shared" si="135"/>
        <v>NA</v>
      </c>
      <c r="N2952" s="251" t="str">
        <f t="shared" si="136"/>
        <v>NA</v>
      </c>
      <c r="O2952" s="250">
        <v>0</v>
      </c>
      <c r="P2952" s="251" t="str">
        <f t="shared" si="137"/>
        <v>NA</v>
      </c>
      <c r="Q2952" s="298" t="s">
        <v>848</v>
      </c>
      <c r="R2952" s="299" t="s">
        <v>849</v>
      </c>
      <c r="S2952" s="299" t="s">
        <v>832</v>
      </c>
      <c r="T2952" s="299" t="s">
        <v>832</v>
      </c>
      <c r="U2952" s="299" t="s">
        <v>832</v>
      </c>
      <c r="V2952" s="299" t="s">
        <v>832</v>
      </c>
      <c r="W2952" s="299" t="s">
        <v>832</v>
      </c>
      <c r="X2952" s="299" t="s">
        <v>832</v>
      </c>
      <c r="Y2952" s="257"/>
    </row>
    <row r="2953" spans="1:25" ht="12.75" customHeight="1" x14ac:dyDescent="0.2">
      <c r="A2953" s="229" t="s">
        <v>705</v>
      </c>
      <c r="B2953" s="247"/>
      <c r="C2953" s="280">
        <v>2940</v>
      </c>
      <c r="D2953" s="249" t="s">
        <v>6632</v>
      </c>
      <c r="E2953" s="249" t="s">
        <v>6633</v>
      </c>
      <c r="F2953" s="249" t="s">
        <v>1250</v>
      </c>
      <c r="G2953" s="281" t="s">
        <v>813</v>
      </c>
      <c r="H2953" s="250">
        <v>107198.63</v>
      </c>
      <c r="I2953" s="250"/>
      <c r="J2953" s="250">
        <v>102690.2828</v>
      </c>
      <c r="K2953" s="250"/>
      <c r="L2953" s="250">
        <v>107107.77</v>
      </c>
      <c r="M2953" s="251">
        <f t="shared" si="135"/>
        <v>4.2056015081536058E-2</v>
      </c>
      <c r="N2953" s="251">
        <f t="shared" si="136"/>
        <v>4.3017577511238511E-2</v>
      </c>
      <c r="O2953" s="250">
        <v>114960.42</v>
      </c>
      <c r="P2953" s="251">
        <f t="shared" si="137"/>
        <v>7.3315409330247411E-2</v>
      </c>
      <c r="Q2953" s="251" t="s">
        <v>805</v>
      </c>
      <c r="R2953" s="258"/>
      <c r="S2953" s="258" t="s">
        <v>806</v>
      </c>
      <c r="T2953" s="258" t="s">
        <v>807</v>
      </c>
      <c r="U2953" s="282" t="s">
        <v>814</v>
      </c>
      <c r="V2953" s="283" t="s">
        <v>809</v>
      </c>
      <c r="W2953" s="284" t="s">
        <v>809</v>
      </c>
      <c r="X2953" s="284" t="s">
        <v>809</v>
      </c>
      <c r="Y2953" s="257"/>
    </row>
    <row r="2954" spans="1:25" ht="12.75" customHeight="1" x14ac:dyDescent="0.2">
      <c r="A2954" s="229" t="s">
        <v>705</v>
      </c>
      <c r="B2954" s="247"/>
      <c r="C2954" s="280">
        <v>2941</v>
      </c>
      <c r="D2954" s="249" t="s">
        <v>6634</v>
      </c>
      <c r="E2954" s="249" t="s">
        <v>6635</v>
      </c>
      <c r="F2954" s="249" t="s">
        <v>931</v>
      </c>
      <c r="G2954" s="281" t="s">
        <v>813</v>
      </c>
      <c r="H2954" s="250">
        <v>62265.479999999996</v>
      </c>
      <c r="I2954" s="250"/>
      <c r="J2954" s="250">
        <v>59646.830800000011</v>
      </c>
      <c r="K2954" s="250"/>
      <c r="L2954" s="250">
        <v>62265.77</v>
      </c>
      <c r="M2954" s="251">
        <f t="shared" si="135"/>
        <v>4.2056195503511501E-2</v>
      </c>
      <c r="N2954" s="251">
        <f t="shared" si="136"/>
        <v>4.390743254711172E-2</v>
      </c>
      <c r="O2954" s="250">
        <v>72158.709999999992</v>
      </c>
      <c r="P2954" s="251">
        <f t="shared" si="137"/>
        <v>0.1588824806952519</v>
      </c>
      <c r="Q2954" s="251" t="s">
        <v>805</v>
      </c>
      <c r="R2954" s="258"/>
      <c r="S2954" s="258" t="s">
        <v>806</v>
      </c>
      <c r="T2954" s="258" t="s">
        <v>807</v>
      </c>
      <c r="U2954" s="282" t="s">
        <v>814</v>
      </c>
      <c r="V2954" s="285">
        <v>515</v>
      </c>
      <c r="W2954" s="286" t="s">
        <v>816</v>
      </c>
      <c r="X2954" s="286" t="s">
        <v>816</v>
      </c>
      <c r="Y2954" s="257"/>
    </row>
    <row r="2955" spans="1:25" ht="12.75" customHeight="1" x14ac:dyDescent="0.2">
      <c r="A2955" s="229" t="s">
        <v>705</v>
      </c>
      <c r="B2955" s="247"/>
      <c r="C2955" s="280">
        <v>2942</v>
      </c>
      <c r="D2955" s="249" t="s">
        <v>6636</v>
      </c>
      <c r="E2955" s="249" t="s">
        <v>6637</v>
      </c>
      <c r="F2955" s="249" t="s">
        <v>858</v>
      </c>
      <c r="G2955" s="281" t="s">
        <v>813</v>
      </c>
      <c r="H2955" s="250">
        <v>21722.61</v>
      </c>
      <c r="I2955" s="250"/>
      <c r="J2955" s="250">
        <v>28349.346100000002</v>
      </c>
      <c r="K2955" s="250"/>
      <c r="L2955" s="250">
        <v>41086.229999999996</v>
      </c>
      <c r="M2955" s="251">
        <f t="shared" si="135"/>
        <v>0.30506168918007559</v>
      </c>
      <c r="N2955" s="251">
        <f t="shared" si="136"/>
        <v>0.44928316353653014</v>
      </c>
      <c r="O2955" s="250">
        <v>42175.91</v>
      </c>
      <c r="P2955" s="251">
        <f t="shared" si="137"/>
        <v>2.6521781141759848E-2</v>
      </c>
      <c r="Q2955" s="251" t="s">
        <v>805</v>
      </c>
      <c r="R2955" s="258"/>
      <c r="S2955" s="258" t="s">
        <v>806</v>
      </c>
      <c r="T2955" s="258" t="s">
        <v>807</v>
      </c>
      <c r="U2955" s="282" t="s">
        <v>814</v>
      </c>
      <c r="V2955" s="285">
        <v>515</v>
      </c>
      <c r="W2955" s="286" t="s">
        <v>824</v>
      </c>
      <c r="X2955" s="286" t="s">
        <v>824</v>
      </c>
      <c r="Y2955" s="257"/>
    </row>
    <row r="2956" spans="1:25" ht="12.75" customHeight="1" x14ac:dyDescent="0.2">
      <c r="A2956" s="229" t="s">
        <v>705</v>
      </c>
      <c r="B2956" s="247"/>
      <c r="C2956" s="280">
        <v>2943</v>
      </c>
      <c r="D2956" s="249" t="s">
        <v>6638</v>
      </c>
      <c r="E2956" s="249" t="s">
        <v>6639</v>
      </c>
      <c r="F2956" s="249" t="s">
        <v>803</v>
      </c>
      <c r="G2956" s="281" t="s">
        <v>804</v>
      </c>
      <c r="H2956" s="250">
        <v>322446.7900000001</v>
      </c>
      <c r="I2956" s="250"/>
      <c r="J2956" s="250">
        <v>280243.26560000004</v>
      </c>
      <c r="K2956" s="250"/>
      <c r="L2956" s="250">
        <v>288076.33999999997</v>
      </c>
      <c r="M2956" s="251">
        <f t="shared" si="135"/>
        <v>0.13088523659981247</v>
      </c>
      <c r="N2956" s="251">
        <f t="shared" si="136"/>
        <v>2.7950981741628418E-2</v>
      </c>
      <c r="O2956" s="250">
        <v>307468.82</v>
      </c>
      <c r="P2956" s="251">
        <f t="shared" si="137"/>
        <v>6.7317156278783749E-2</v>
      </c>
      <c r="Q2956" s="251" t="s">
        <v>805</v>
      </c>
      <c r="R2956" s="258"/>
      <c r="S2956" s="258" t="s">
        <v>806</v>
      </c>
      <c r="T2956" s="258" t="s">
        <v>807</v>
      </c>
      <c r="U2956" s="282" t="s">
        <v>1103</v>
      </c>
      <c r="V2956" s="285">
        <v>824</v>
      </c>
      <c r="W2956" s="286" t="s">
        <v>815</v>
      </c>
      <c r="X2956" s="286" t="s">
        <v>816</v>
      </c>
      <c r="Y2956" s="257"/>
    </row>
    <row r="2957" spans="1:25" ht="12.75" customHeight="1" x14ac:dyDescent="0.2">
      <c r="B2957" s="247"/>
      <c r="C2957" s="280">
        <v>2944</v>
      </c>
      <c r="D2957" s="249" t="s">
        <v>6640</v>
      </c>
      <c r="E2957" s="249" t="s">
        <v>6641</v>
      </c>
      <c r="F2957" s="249" t="s">
        <v>803</v>
      </c>
      <c r="G2957" s="281" t="s">
        <v>804</v>
      </c>
      <c r="H2957" s="250">
        <v>7662.02</v>
      </c>
      <c r="I2957" s="250"/>
      <c r="J2957" s="250">
        <v>7339.7862999999998</v>
      </c>
      <c r="K2957" s="250"/>
      <c r="L2957" s="250">
        <v>12029.34</v>
      </c>
      <c r="M2957" s="251">
        <f t="shared" si="135"/>
        <v>4.2055972184880837E-2</v>
      </c>
      <c r="N2957" s="251">
        <f t="shared" si="136"/>
        <v>0.63892237571003951</v>
      </c>
      <c r="O2957" s="250">
        <v>12911.279999999999</v>
      </c>
      <c r="P2957" s="251">
        <f t="shared" si="137"/>
        <v>7.3315743008344494E-2</v>
      </c>
      <c r="Q2957" s="251" t="s">
        <v>805</v>
      </c>
      <c r="R2957" s="258"/>
      <c r="S2957" s="258" t="s">
        <v>806</v>
      </c>
      <c r="T2957" s="258" t="s">
        <v>807</v>
      </c>
      <c r="U2957" s="282" t="s">
        <v>808</v>
      </c>
      <c r="V2957" s="283" t="s">
        <v>809</v>
      </c>
      <c r="W2957" s="284" t="s">
        <v>809</v>
      </c>
      <c r="X2957" s="284" t="s">
        <v>809</v>
      </c>
      <c r="Y2957" s="257"/>
    </row>
    <row r="2958" spans="1:25" ht="12.75" customHeight="1" x14ac:dyDescent="0.2">
      <c r="A2958" s="229" t="s">
        <v>705</v>
      </c>
      <c r="B2958" s="247"/>
      <c r="C2958" s="280">
        <v>2945</v>
      </c>
      <c r="D2958" s="249" t="s">
        <v>6642</v>
      </c>
      <c r="E2958" s="249" t="s">
        <v>6643</v>
      </c>
      <c r="F2958" s="249" t="s">
        <v>890</v>
      </c>
      <c r="G2958" s="281" t="s">
        <v>813</v>
      </c>
      <c r="H2958" s="250">
        <v>17296.88</v>
      </c>
      <c r="I2958" s="250"/>
      <c r="J2958" s="250">
        <v>16569.454000000002</v>
      </c>
      <c r="K2958" s="250"/>
      <c r="L2958" s="250">
        <v>16170.519999999999</v>
      </c>
      <c r="M2958" s="251">
        <f t="shared" ref="M2958:M3021" si="138">IF(H2958&gt;0,ABS((J2958-H2958)/H2958),"NA")</f>
        <v>4.2055330209841278E-2</v>
      </c>
      <c r="N2958" s="251">
        <f t="shared" ref="N2958:N3021" si="139">IF(J2958&gt;0,ABS((L2958-J2958)/J2958),"NA")</f>
        <v>2.407647228448221E-2</v>
      </c>
      <c r="O2958" s="250">
        <v>16890.629999999997</v>
      </c>
      <c r="P2958" s="251">
        <f t="shared" ref="P2958:P3021" si="140">IF(L2958&gt;0,ABS((O2958-L2958)/L2958),"NA")</f>
        <v>4.4532272307878706E-2</v>
      </c>
      <c r="Q2958" s="251" t="s">
        <v>805</v>
      </c>
      <c r="R2958" s="258"/>
      <c r="S2958" s="258" t="s">
        <v>806</v>
      </c>
      <c r="T2958" s="258" t="s">
        <v>807</v>
      </c>
      <c r="U2958" s="282" t="s">
        <v>814</v>
      </c>
      <c r="V2958" s="285">
        <v>824</v>
      </c>
      <c r="W2958" s="286" t="s">
        <v>816</v>
      </c>
      <c r="X2958" s="286" t="s">
        <v>824</v>
      </c>
      <c r="Y2958" s="257"/>
    </row>
    <row r="2959" spans="1:25" ht="12.75" customHeight="1" x14ac:dyDescent="0.2">
      <c r="A2959" s="229" t="s">
        <v>705</v>
      </c>
      <c r="B2959" s="247"/>
      <c r="C2959" s="280">
        <v>2946</v>
      </c>
      <c r="D2959" s="249" t="s">
        <v>6644</v>
      </c>
      <c r="E2959" s="249" t="s">
        <v>6645</v>
      </c>
      <c r="F2959" s="249" t="s">
        <v>1021</v>
      </c>
      <c r="G2959" s="281" t="s">
        <v>813</v>
      </c>
      <c r="H2959" s="250">
        <v>34652.300000000003</v>
      </c>
      <c r="I2959" s="250"/>
      <c r="J2959" s="250">
        <v>33194.951999999997</v>
      </c>
      <c r="K2959" s="250"/>
      <c r="L2959" s="250">
        <v>34654.800000000003</v>
      </c>
      <c r="M2959" s="251">
        <f t="shared" si="138"/>
        <v>4.2056313722321617E-2</v>
      </c>
      <c r="N2959" s="251">
        <f t="shared" si="139"/>
        <v>4.3978012078463184E-2</v>
      </c>
      <c r="O2959" s="250">
        <v>40446.68</v>
      </c>
      <c r="P2959" s="251">
        <f t="shared" si="140"/>
        <v>0.16713067165298881</v>
      </c>
      <c r="Q2959" s="251" t="s">
        <v>805</v>
      </c>
      <c r="R2959" s="258"/>
      <c r="S2959" s="258" t="s">
        <v>806</v>
      </c>
      <c r="T2959" s="299" t="s">
        <v>809</v>
      </c>
      <c r="U2959" s="282" t="s">
        <v>823</v>
      </c>
      <c r="V2959" s="285">
        <v>824</v>
      </c>
      <c r="W2959" s="286" t="s">
        <v>815</v>
      </c>
      <c r="X2959" s="286" t="s">
        <v>815</v>
      </c>
      <c r="Y2959" s="257"/>
    </row>
    <row r="2960" spans="1:25" ht="12.75" customHeight="1" x14ac:dyDescent="0.2">
      <c r="A2960" s="229" t="s">
        <v>705</v>
      </c>
      <c r="B2960" s="247"/>
      <c r="C2960" s="280">
        <v>2947</v>
      </c>
      <c r="D2960" s="249" t="s">
        <v>6646</v>
      </c>
      <c r="E2960" s="249" t="s">
        <v>6647</v>
      </c>
      <c r="F2960" s="249" t="s">
        <v>915</v>
      </c>
      <c r="G2960" s="281" t="s">
        <v>813</v>
      </c>
      <c r="H2960" s="250">
        <v>167193.06999999998</v>
      </c>
      <c r="I2960" s="250"/>
      <c r="J2960" s="250">
        <v>124529.8627</v>
      </c>
      <c r="K2960" s="250"/>
      <c r="L2960" s="250">
        <v>129998.38</v>
      </c>
      <c r="M2960" s="251">
        <f t="shared" si="138"/>
        <v>0.25517329934787358</v>
      </c>
      <c r="N2960" s="251">
        <f t="shared" si="139"/>
        <v>4.3913300644793908E-2</v>
      </c>
      <c r="O2960" s="250">
        <v>136294.47</v>
      </c>
      <c r="P2960" s="251">
        <f t="shared" si="140"/>
        <v>4.8432065076503231E-2</v>
      </c>
      <c r="Q2960" s="251" t="s">
        <v>805</v>
      </c>
      <c r="R2960" s="258"/>
      <c r="S2960" s="258" t="s">
        <v>806</v>
      </c>
      <c r="T2960" s="299" t="s">
        <v>809</v>
      </c>
      <c r="U2960" s="282" t="s">
        <v>823</v>
      </c>
      <c r="V2960" s="285">
        <v>824</v>
      </c>
      <c r="W2960" s="286" t="s">
        <v>816</v>
      </c>
      <c r="X2960" s="286" t="s">
        <v>824</v>
      </c>
      <c r="Y2960" s="257"/>
    </row>
    <row r="2961" spans="1:25" ht="12.75" customHeight="1" x14ac:dyDescent="0.2">
      <c r="A2961" s="229" t="s">
        <v>705</v>
      </c>
      <c r="B2961" s="247"/>
      <c r="C2961" s="287">
        <v>2948</v>
      </c>
      <c r="D2961" s="288" t="s">
        <v>6648</v>
      </c>
      <c r="E2961" s="288" t="s">
        <v>6649</v>
      </c>
      <c r="F2961" s="288" t="s">
        <v>920</v>
      </c>
      <c r="G2961" s="289" t="s">
        <v>707</v>
      </c>
      <c r="H2961" s="290">
        <v>0</v>
      </c>
      <c r="I2961" s="290"/>
      <c r="J2961" s="290">
        <v>0</v>
      </c>
      <c r="K2961" s="290"/>
      <c r="L2961" s="290">
        <v>0</v>
      </c>
      <c r="M2961" s="291" t="str">
        <f t="shared" si="138"/>
        <v>NA</v>
      </c>
      <c r="N2961" s="291" t="str">
        <f t="shared" si="139"/>
        <v>NA</v>
      </c>
      <c r="O2961" s="290">
        <v>0</v>
      </c>
      <c r="P2961" s="291" t="str">
        <f t="shared" si="140"/>
        <v>NA</v>
      </c>
      <c r="Q2961" s="291" t="s">
        <v>707</v>
      </c>
      <c r="R2961" s="292" t="s">
        <v>831</v>
      </c>
      <c r="S2961" s="293" t="s">
        <v>832</v>
      </c>
      <c r="T2961" s="293" t="s">
        <v>832</v>
      </c>
      <c r="U2961" s="293" t="s">
        <v>832</v>
      </c>
      <c r="V2961" s="294" t="s">
        <v>809</v>
      </c>
      <c r="W2961" s="295" t="s">
        <v>809</v>
      </c>
      <c r="X2961" s="295" t="s">
        <v>809</v>
      </c>
      <c r="Y2961" s="257"/>
    </row>
    <row r="2962" spans="1:25" ht="12.75" customHeight="1" x14ac:dyDescent="0.2">
      <c r="A2962" s="229" t="s">
        <v>705</v>
      </c>
      <c r="B2962" s="247"/>
      <c r="C2962" s="280">
        <v>2949</v>
      </c>
      <c r="D2962" s="249" t="s">
        <v>6650</v>
      </c>
      <c r="E2962" s="249" t="s">
        <v>6651</v>
      </c>
      <c r="F2962" s="249" t="s">
        <v>1615</v>
      </c>
      <c r="G2962" s="281" t="s">
        <v>813</v>
      </c>
      <c r="H2962" s="250">
        <v>1260259.8100000005</v>
      </c>
      <c r="I2962" s="250"/>
      <c r="J2962" s="250">
        <v>1053747.4856</v>
      </c>
      <c r="K2962" s="250"/>
      <c r="L2962" s="250">
        <v>1034488.7300000001</v>
      </c>
      <c r="M2962" s="251">
        <f t="shared" si="138"/>
        <v>0.16386488148027226</v>
      </c>
      <c r="N2962" s="251">
        <f t="shared" si="139"/>
        <v>1.82764427561448E-2</v>
      </c>
      <c r="O2962" s="250">
        <v>1142276.9900000002</v>
      </c>
      <c r="P2962" s="251">
        <f t="shared" si="140"/>
        <v>0.1041947165533646</v>
      </c>
      <c r="Q2962" s="251" t="s">
        <v>805</v>
      </c>
      <c r="R2962" s="258"/>
      <c r="S2962" s="258" t="s">
        <v>925</v>
      </c>
      <c r="T2962" s="258" t="s">
        <v>908</v>
      </c>
      <c r="U2962" s="282" t="s">
        <v>823</v>
      </c>
      <c r="V2962" s="285">
        <v>1086</v>
      </c>
      <c r="W2962" s="286" t="s">
        <v>815</v>
      </c>
      <c r="X2962" s="286" t="s">
        <v>816</v>
      </c>
      <c r="Y2962" s="257"/>
    </row>
    <row r="2963" spans="1:25" ht="12.75" customHeight="1" x14ac:dyDescent="0.2">
      <c r="A2963" s="229" t="s">
        <v>705</v>
      </c>
      <c r="B2963" s="247"/>
      <c r="C2963" s="280">
        <v>2950</v>
      </c>
      <c r="D2963" s="249" t="s">
        <v>6652</v>
      </c>
      <c r="E2963" s="249" t="s">
        <v>6653</v>
      </c>
      <c r="F2963" s="249" t="s">
        <v>2375</v>
      </c>
      <c r="G2963" s="281" t="s">
        <v>813</v>
      </c>
      <c r="H2963" s="250">
        <v>43983.01</v>
      </c>
      <c r="I2963" s="250"/>
      <c r="J2963" s="250">
        <v>42133.262499999997</v>
      </c>
      <c r="K2963" s="250"/>
      <c r="L2963" s="250">
        <v>31868.04</v>
      </c>
      <c r="M2963" s="251">
        <f t="shared" si="138"/>
        <v>4.2055955242717699E-2</v>
      </c>
      <c r="N2963" s="251">
        <f t="shared" si="139"/>
        <v>0.24363701956381842</v>
      </c>
      <c r="O2963" s="250">
        <v>34204.47</v>
      </c>
      <c r="P2963" s="251">
        <f t="shared" si="140"/>
        <v>7.3315773420643382E-2</v>
      </c>
      <c r="Q2963" s="251" t="s">
        <v>805</v>
      </c>
      <c r="R2963" s="258"/>
      <c r="S2963" s="258" t="s">
        <v>806</v>
      </c>
      <c r="T2963" s="258" t="s">
        <v>807</v>
      </c>
      <c r="U2963" s="282" t="s">
        <v>814</v>
      </c>
      <c r="V2963" s="283" t="s">
        <v>809</v>
      </c>
      <c r="W2963" s="284" t="s">
        <v>809</v>
      </c>
      <c r="X2963" s="284" t="s">
        <v>809</v>
      </c>
      <c r="Y2963" s="257"/>
    </row>
    <row r="2964" spans="1:25" ht="12.75" customHeight="1" x14ac:dyDescent="0.2">
      <c r="A2964" s="229" t="s">
        <v>705</v>
      </c>
      <c r="B2964" s="247"/>
      <c r="C2964" s="280">
        <v>2951</v>
      </c>
      <c r="D2964" s="249" t="s">
        <v>6654</v>
      </c>
      <c r="E2964" s="249" t="s">
        <v>6655</v>
      </c>
      <c r="F2964" s="249" t="s">
        <v>877</v>
      </c>
      <c r="G2964" s="281" t="s">
        <v>813</v>
      </c>
      <c r="H2964" s="250">
        <v>133695.84</v>
      </c>
      <c r="I2964" s="250"/>
      <c r="J2964" s="250">
        <v>125857.8637</v>
      </c>
      <c r="K2964" s="250"/>
      <c r="L2964" s="250">
        <v>135975.04999999999</v>
      </c>
      <c r="M2964" s="251">
        <f t="shared" si="138"/>
        <v>5.8625431427036134E-2</v>
      </c>
      <c r="N2964" s="251">
        <f t="shared" si="139"/>
        <v>8.0385809853850132E-2</v>
      </c>
      <c r="O2964" s="250">
        <v>140878.68</v>
      </c>
      <c r="P2964" s="251">
        <f t="shared" si="140"/>
        <v>3.6062718859084845E-2</v>
      </c>
      <c r="Q2964" s="251" t="s">
        <v>805</v>
      </c>
      <c r="R2964" s="258"/>
      <c r="S2964" s="258" t="s">
        <v>806</v>
      </c>
      <c r="T2964" s="258" t="s">
        <v>807</v>
      </c>
      <c r="U2964" s="282" t="s">
        <v>823</v>
      </c>
      <c r="V2964" s="285">
        <v>824</v>
      </c>
      <c r="W2964" s="286" t="s">
        <v>816</v>
      </c>
      <c r="X2964" s="286" t="s">
        <v>824</v>
      </c>
      <c r="Y2964" s="257"/>
    </row>
    <row r="2965" spans="1:25" ht="12.75" customHeight="1" x14ac:dyDescent="0.2">
      <c r="A2965" s="229" t="s">
        <v>705</v>
      </c>
      <c r="B2965" s="247"/>
      <c r="C2965" s="280">
        <v>2952</v>
      </c>
      <c r="D2965" s="249" t="s">
        <v>6656</v>
      </c>
      <c r="E2965" s="249" t="s">
        <v>6657</v>
      </c>
      <c r="F2965" s="249" t="s">
        <v>1160</v>
      </c>
      <c r="G2965" s="281" t="s">
        <v>813</v>
      </c>
      <c r="H2965" s="250">
        <v>127100.11</v>
      </c>
      <c r="I2965" s="250"/>
      <c r="J2965" s="250">
        <v>38276.301199999994</v>
      </c>
      <c r="K2965" s="250"/>
      <c r="L2965" s="250">
        <v>39957.11</v>
      </c>
      <c r="M2965" s="251">
        <f t="shared" si="138"/>
        <v>0.69884918903689386</v>
      </c>
      <c r="N2965" s="251">
        <f t="shared" si="139"/>
        <v>4.3912518903472482E-2</v>
      </c>
      <c r="O2965" s="250">
        <v>41796.22</v>
      </c>
      <c r="P2965" s="251">
        <f t="shared" si="140"/>
        <v>4.6027102560720748E-2</v>
      </c>
      <c r="Q2965" s="251" t="s">
        <v>805</v>
      </c>
      <c r="R2965" s="258"/>
      <c r="S2965" s="258" t="s">
        <v>806</v>
      </c>
      <c r="T2965" s="299" t="s">
        <v>809</v>
      </c>
      <c r="U2965" s="282" t="s">
        <v>823</v>
      </c>
      <c r="V2965" s="285">
        <v>824</v>
      </c>
      <c r="W2965" s="286" t="s">
        <v>815</v>
      </c>
      <c r="X2965" s="286" t="s">
        <v>816</v>
      </c>
      <c r="Y2965" s="257"/>
    </row>
    <row r="2966" spans="1:25" ht="12.75" customHeight="1" x14ac:dyDescent="0.2">
      <c r="A2966" s="229" t="s">
        <v>705</v>
      </c>
      <c r="B2966" s="247"/>
      <c r="C2966" s="280">
        <v>2953</v>
      </c>
      <c r="D2966" s="249" t="s">
        <v>6658</v>
      </c>
      <c r="E2966" s="249" t="s">
        <v>6659</v>
      </c>
      <c r="F2966" s="249" t="s">
        <v>1845</v>
      </c>
      <c r="G2966" s="281" t="s">
        <v>813</v>
      </c>
      <c r="H2966" s="250">
        <v>18442.16</v>
      </c>
      <c r="I2966" s="250"/>
      <c r="J2966" s="250">
        <v>16514.519199999999</v>
      </c>
      <c r="K2966" s="250"/>
      <c r="L2966" s="250">
        <v>31780.149999999998</v>
      </c>
      <c r="M2966" s="251">
        <f t="shared" si="138"/>
        <v>0.10452359159664601</v>
      </c>
      <c r="N2966" s="251">
        <f t="shared" si="139"/>
        <v>0.9243763390943891</v>
      </c>
      <c r="O2966" s="250">
        <v>34110.119999999995</v>
      </c>
      <c r="P2966" s="251">
        <f t="shared" si="140"/>
        <v>7.3315261255846739E-2</v>
      </c>
      <c r="Q2966" s="251" t="s">
        <v>805</v>
      </c>
      <c r="R2966" s="258"/>
      <c r="S2966" s="258" t="s">
        <v>806</v>
      </c>
      <c r="T2966" s="258" t="s">
        <v>807</v>
      </c>
      <c r="U2966" s="282" t="s">
        <v>814</v>
      </c>
      <c r="V2966" s="283" t="s">
        <v>809</v>
      </c>
      <c r="W2966" s="284" t="s">
        <v>809</v>
      </c>
      <c r="X2966" s="284" t="s">
        <v>809</v>
      </c>
      <c r="Y2966" s="257"/>
    </row>
    <row r="2967" spans="1:25" ht="12.75" customHeight="1" x14ac:dyDescent="0.2">
      <c r="A2967" s="229" t="s">
        <v>705</v>
      </c>
      <c r="B2967" s="247"/>
      <c r="C2967" s="280">
        <v>2954</v>
      </c>
      <c r="D2967" s="249" t="s">
        <v>6660</v>
      </c>
      <c r="E2967" s="249" t="s">
        <v>6661</v>
      </c>
      <c r="F2967" s="249" t="s">
        <v>931</v>
      </c>
      <c r="G2967" s="281" t="s">
        <v>813</v>
      </c>
      <c r="H2967" s="250">
        <v>86597.42</v>
      </c>
      <c r="I2967" s="250"/>
      <c r="J2967" s="250">
        <v>63254.067199999998</v>
      </c>
      <c r="K2967" s="250"/>
      <c r="L2967" s="250">
        <v>91323.03</v>
      </c>
      <c r="M2967" s="251">
        <f t="shared" si="138"/>
        <v>0.26956175830642531</v>
      </c>
      <c r="N2967" s="251">
        <f t="shared" si="139"/>
        <v>0.44374953331064221</v>
      </c>
      <c r="O2967" s="250">
        <v>95171.56</v>
      </c>
      <c r="P2967" s="251">
        <f t="shared" si="140"/>
        <v>4.2141943822932716E-2</v>
      </c>
      <c r="Q2967" s="251" t="s">
        <v>805</v>
      </c>
      <c r="R2967" s="258"/>
      <c r="S2967" s="258" t="s">
        <v>806</v>
      </c>
      <c r="T2967" s="258" t="s">
        <v>807</v>
      </c>
      <c r="U2967" s="282" t="s">
        <v>823</v>
      </c>
      <c r="V2967" s="285">
        <v>826</v>
      </c>
      <c r="W2967" s="286" t="s">
        <v>816</v>
      </c>
      <c r="X2967" s="286" t="s">
        <v>824</v>
      </c>
      <c r="Y2967" s="257"/>
    </row>
    <row r="2968" spans="1:25" ht="12.75" customHeight="1" x14ac:dyDescent="0.2">
      <c r="A2968" s="229" t="s">
        <v>705</v>
      </c>
      <c r="B2968" s="247"/>
      <c r="C2968" s="280">
        <v>2955</v>
      </c>
      <c r="D2968" s="296" t="s">
        <v>6662</v>
      </c>
      <c r="E2968" s="296" t="s">
        <v>6663</v>
      </c>
      <c r="F2968" s="296" t="s">
        <v>1064</v>
      </c>
      <c r="G2968" s="281" t="s">
        <v>813</v>
      </c>
      <c r="H2968" s="250">
        <v>461038.64000000007</v>
      </c>
      <c r="I2968" s="250"/>
      <c r="J2968" s="250">
        <v>394298.19959999999</v>
      </c>
      <c r="K2968" s="250"/>
      <c r="L2968" s="250">
        <v>583179.79</v>
      </c>
      <c r="M2968" s="251">
        <f t="shared" si="138"/>
        <v>0.14476105603643127</v>
      </c>
      <c r="N2968" s="251">
        <f t="shared" si="139"/>
        <v>0.47903234301250419</v>
      </c>
      <c r="O2968" s="250">
        <v>646331.14999999991</v>
      </c>
      <c r="P2968" s="251">
        <f t="shared" si="140"/>
        <v>0.10828797753776732</v>
      </c>
      <c r="Q2968" s="251" t="s">
        <v>805</v>
      </c>
      <c r="R2968" s="258"/>
      <c r="S2968" s="258" t="s">
        <v>925</v>
      </c>
      <c r="T2968" s="258" t="s">
        <v>908</v>
      </c>
      <c r="U2968" s="282" t="s">
        <v>823</v>
      </c>
      <c r="V2968" s="285">
        <v>1475.6666666666667</v>
      </c>
      <c r="W2968" s="286" t="s">
        <v>874</v>
      </c>
      <c r="X2968" s="286" t="s">
        <v>816</v>
      </c>
      <c r="Y2968" s="257"/>
    </row>
    <row r="2969" spans="1:25" ht="12.75" customHeight="1" x14ac:dyDescent="0.2">
      <c r="A2969" s="229" t="s">
        <v>705</v>
      </c>
      <c r="B2969" s="247"/>
      <c r="C2969" s="280">
        <v>2956</v>
      </c>
      <c r="D2969" s="249" t="s">
        <v>6664</v>
      </c>
      <c r="E2969" s="249" t="s">
        <v>6665</v>
      </c>
      <c r="F2969" s="249" t="s">
        <v>847</v>
      </c>
      <c r="G2969" s="297" t="s">
        <v>707</v>
      </c>
      <c r="H2969" s="250">
        <v>0</v>
      </c>
      <c r="I2969" s="250"/>
      <c r="J2969" s="250">
        <v>0</v>
      </c>
      <c r="K2969" s="250"/>
      <c r="L2969" s="250">
        <v>0</v>
      </c>
      <c r="M2969" s="251" t="str">
        <f t="shared" si="138"/>
        <v>NA</v>
      </c>
      <c r="N2969" s="251" t="str">
        <f t="shared" si="139"/>
        <v>NA</v>
      </c>
      <c r="O2969" s="250">
        <v>0</v>
      </c>
      <c r="P2969" s="251" t="str">
        <f t="shared" si="140"/>
        <v>NA</v>
      </c>
      <c r="Q2969" s="298" t="s">
        <v>848</v>
      </c>
      <c r="R2969" s="299" t="s">
        <v>849</v>
      </c>
      <c r="S2969" s="299" t="s">
        <v>832</v>
      </c>
      <c r="T2969" s="299" t="s">
        <v>832</v>
      </c>
      <c r="U2969" s="299" t="s">
        <v>832</v>
      </c>
      <c r="V2969" s="299" t="s">
        <v>832</v>
      </c>
      <c r="W2969" s="299" t="s">
        <v>832</v>
      </c>
      <c r="X2969" s="299" t="s">
        <v>832</v>
      </c>
      <c r="Y2969" s="257"/>
    </row>
    <row r="2970" spans="1:25" ht="12.75" customHeight="1" x14ac:dyDescent="0.2">
      <c r="A2970" s="229" t="s">
        <v>705</v>
      </c>
      <c r="B2970" s="247"/>
      <c r="C2970" s="280">
        <v>2957</v>
      </c>
      <c r="D2970" s="249" t="s">
        <v>6666</v>
      </c>
      <c r="E2970" s="249" t="s">
        <v>6667</v>
      </c>
      <c r="F2970" s="249" t="s">
        <v>1160</v>
      </c>
      <c r="G2970" s="281" t="s">
        <v>813</v>
      </c>
      <c r="H2970" s="250">
        <v>75235.149999999994</v>
      </c>
      <c r="I2970" s="250"/>
      <c r="J2970" s="250">
        <v>72716.383999999991</v>
      </c>
      <c r="K2970" s="250"/>
      <c r="L2970" s="250">
        <v>75909.570000000007</v>
      </c>
      <c r="M2970" s="251">
        <f t="shared" si="138"/>
        <v>3.3478580158343589E-2</v>
      </c>
      <c r="N2970" s="251">
        <f t="shared" si="139"/>
        <v>4.3912882136713738E-2</v>
      </c>
      <c r="O2970" s="250">
        <v>79367.899999999994</v>
      </c>
      <c r="P2970" s="251">
        <f t="shared" si="140"/>
        <v>4.5558550786152348E-2</v>
      </c>
      <c r="Q2970" s="251" t="s">
        <v>805</v>
      </c>
      <c r="R2970" s="258"/>
      <c r="S2970" s="258" t="s">
        <v>806</v>
      </c>
      <c r="T2970" s="299" t="s">
        <v>809</v>
      </c>
      <c r="U2970" s="282" t="s">
        <v>823</v>
      </c>
      <c r="V2970" s="285">
        <v>824</v>
      </c>
      <c r="W2970" s="286" t="s">
        <v>815</v>
      </c>
      <c r="X2970" s="286" t="s">
        <v>816</v>
      </c>
      <c r="Y2970" s="257"/>
    </row>
    <row r="2971" spans="1:25" ht="12.75" customHeight="1" x14ac:dyDescent="0.2">
      <c r="A2971" s="229" t="s">
        <v>705</v>
      </c>
      <c r="B2971" s="247"/>
      <c r="C2971" s="280">
        <v>2958</v>
      </c>
      <c r="D2971" s="249" t="s">
        <v>6668</v>
      </c>
      <c r="E2971" s="249" t="s">
        <v>6669</v>
      </c>
      <c r="F2971" s="249" t="s">
        <v>1184</v>
      </c>
      <c r="G2971" s="281" t="s">
        <v>813</v>
      </c>
      <c r="H2971" s="250">
        <v>47114.86</v>
      </c>
      <c r="I2971" s="250"/>
      <c r="J2971" s="250">
        <v>45133.391300000003</v>
      </c>
      <c r="K2971" s="250"/>
      <c r="L2971" s="250">
        <v>47115.3</v>
      </c>
      <c r="M2971" s="251">
        <f t="shared" si="138"/>
        <v>4.2056130486220221E-2</v>
      </c>
      <c r="N2971" s="251">
        <f t="shared" si="139"/>
        <v>4.3912248623781118E-2</v>
      </c>
      <c r="O2971" s="250">
        <v>49314.19</v>
      </c>
      <c r="P2971" s="251">
        <f t="shared" si="140"/>
        <v>4.6670402183579415E-2</v>
      </c>
      <c r="Q2971" s="251" t="s">
        <v>805</v>
      </c>
      <c r="R2971" s="258"/>
      <c r="S2971" s="258" t="s">
        <v>806</v>
      </c>
      <c r="T2971" s="299" t="s">
        <v>809</v>
      </c>
      <c r="U2971" s="282" t="s">
        <v>814</v>
      </c>
      <c r="V2971" s="285">
        <v>250</v>
      </c>
      <c r="W2971" s="286" t="s">
        <v>815</v>
      </c>
      <c r="X2971" s="286" t="s">
        <v>816</v>
      </c>
      <c r="Y2971" s="257"/>
    </row>
    <row r="2972" spans="1:25" ht="12.75" customHeight="1" x14ac:dyDescent="0.2">
      <c r="A2972" s="229" t="s">
        <v>705</v>
      </c>
      <c r="B2972" s="247"/>
      <c r="C2972" s="280">
        <v>2959</v>
      </c>
      <c r="D2972" s="249" t="s">
        <v>6670</v>
      </c>
      <c r="E2972" s="249" t="s">
        <v>6671</v>
      </c>
      <c r="F2972" s="249" t="s">
        <v>943</v>
      </c>
      <c r="G2972" s="297" t="s">
        <v>707</v>
      </c>
      <c r="H2972" s="250">
        <v>0</v>
      </c>
      <c r="I2972" s="250"/>
      <c r="J2972" s="250">
        <v>0</v>
      </c>
      <c r="K2972" s="250"/>
      <c r="L2972" s="250">
        <v>0</v>
      </c>
      <c r="M2972" s="251" t="str">
        <f t="shared" si="138"/>
        <v>NA</v>
      </c>
      <c r="N2972" s="251" t="str">
        <f t="shared" si="139"/>
        <v>NA</v>
      </c>
      <c r="O2972" s="250">
        <v>0</v>
      </c>
      <c r="P2972" s="251" t="str">
        <f t="shared" si="140"/>
        <v>NA</v>
      </c>
      <c r="Q2972" s="298" t="s">
        <v>848</v>
      </c>
      <c r="R2972" s="299" t="s">
        <v>849</v>
      </c>
      <c r="S2972" s="299" t="s">
        <v>832</v>
      </c>
      <c r="T2972" s="299" t="s">
        <v>832</v>
      </c>
      <c r="U2972" s="299" t="s">
        <v>832</v>
      </c>
      <c r="V2972" s="285">
        <v>6662</v>
      </c>
      <c r="W2972" s="286" t="s">
        <v>912</v>
      </c>
      <c r="X2972" s="286" t="s">
        <v>815</v>
      </c>
      <c r="Y2972" s="257"/>
    </row>
    <row r="2973" spans="1:25" ht="12.75" customHeight="1" x14ac:dyDescent="0.2">
      <c r="A2973" s="229" t="s">
        <v>705</v>
      </c>
      <c r="B2973" s="247"/>
      <c r="C2973" s="280">
        <v>2960</v>
      </c>
      <c r="D2973" s="249" t="s">
        <v>6672</v>
      </c>
      <c r="E2973" s="249" t="s">
        <v>6673</v>
      </c>
      <c r="F2973" s="249" t="s">
        <v>943</v>
      </c>
      <c r="G2973" s="297" t="s">
        <v>707</v>
      </c>
      <c r="H2973" s="250">
        <v>0</v>
      </c>
      <c r="I2973" s="250"/>
      <c r="J2973" s="250">
        <v>0</v>
      </c>
      <c r="K2973" s="250"/>
      <c r="L2973" s="250">
        <v>0</v>
      </c>
      <c r="M2973" s="251" t="str">
        <f t="shared" si="138"/>
        <v>NA</v>
      </c>
      <c r="N2973" s="251" t="str">
        <f t="shared" si="139"/>
        <v>NA</v>
      </c>
      <c r="O2973" s="250">
        <v>0</v>
      </c>
      <c r="P2973" s="251" t="str">
        <f t="shared" si="140"/>
        <v>NA</v>
      </c>
      <c r="Q2973" s="298" t="s">
        <v>848</v>
      </c>
      <c r="R2973" s="299" t="s">
        <v>849</v>
      </c>
      <c r="S2973" s="299" t="s">
        <v>832</v>
      </c>
      <c r="T2973" s="299" t="s">
        <v>832</v>
      </c>
      <c r="U2973" s="299" t="s">
        <v>832</v>
      </c>
      <c r="V2973" s="285">
        <v>6243</v>
      </c>
      <c r="W2973" s="286" t="s">
        <v>815</v>
      </c>
      <c r="X2973" s="286" t="s">
        <v>816</v>
      </c>
      <c r="Y2973" s="257"/>
    </row>
    <row r="2974" spans="1:25" ht="12.75" customHeight="1" x14ac:dyDescent="0.2">
      <c r="A2974" s="229" t="s">
        <v>705</v>
      </c>
      <c r="B2974" s="247"/>
      <c r="C2974" s="280">
        <v>2961</v>
      </c>
      <c r="D2974" s="249" t="s">
        <v>6674</v>
      </c>
      <c r="E2974" s="249" t="s">
        <v>6675</v>
      </c>
      <c r="F2974" s="249" t="s">
        <v>852</v>
      </c>
      <c r="G2974" s="297" t="s">
        <v>707</v>
      </c>
      <c r="H2974" s="250">
        <v>0</v>
      </c>
      <c r="I2974" s="250"/>
      <c r="J2974" s="250">
        <v>0</v>
      </c>
      <c r="K2974" s="250"/>
      <c r="L2974" s="250">
        <v>0</v>
      </c>
      <c r="M2974" s="251" t="str">
        <f t="shared" si="138"/>
        <v>NA</v>
      </c>
      <c r="N2974" s="251" t="str">
        <f t="shared" si="139"/>
        <v>NA</v>
      </c>
      <c r="O2974" s="250">
        <v>0</v>
      </c>
      <c r="P2974" s="251" t="str">
        <f t="shared" si="140"/>
        <v>NA</v>
      </c>
      <c r="Q2974" s="298" t="s">
        <v>848</v>
      </c>
      <c r="R2974" s="299" t="s">
        <v>849</v>
      </c>
      <c r="S2974" s="299" t="s">
        <v>832</v>
      </c>
      <c r="T2974" s="299" t="s">
        <v>832</v>
      </c>
      <c r="U2974" s="299" t="s">
        <v>832</v>
      </c>
      <c r="V2974" s="299" t="s">
        <v>832</v>
      </c>
      <c r="W2974" s="299" t="s">
        <v>832</v>
      </c>
      <c r="X2974" s="299" t="s">
        <v>832</v>
      </c>
      <c r="Y2974" s="257"/>
    </row>
    <row r="2975" spans="1:25" ht="12.75" customHeight="1" x14ac:dyDescent="0.2">
      <c r="A2975" s="229" t="s">
        <v>705</v>
      </c>
      <c r="B2975" s="247"/>
      <c r="C2975" s="280">
        <v>2962</v>
      </c>
      <c r="D2975" s="249" t="s">
        <v>6676</v>
      </c>
      <c r="E2975" s="249" t="s">
        <v>6677</v>
      </c>
      <c r="F2975" s="249" t="s">
        <v>943</v>
      </c>
      <c r="G2975" s="297" t="s">
        <v>707</v>
      </c>
      <c r="H2975" s="250">
        <v>0</v>
      </c>
      <c r="I2975" s="250"/>
      <c r="J2975" s="250">
        <v>0</v>
      </c>
      <c r="K2975" s="250"/>
      <c r="L2975" s="250">
        <v>0</v>
      </c>
      <c r="M2975" s="251" t="str">
        <f t="shared" si="138"/>
        <v>NA</v>
      </c>
      <c r="N2975" s="251" t="str">
        <f t="shared" si="139"/>
        <v>NA</v>
      </c>
      <c r="O2975" s="250">
        <v>0</v>
      </c>
      <c r="P2975" s="251" t="str">
        <f t="shared" si="140"/>
        <v>NA</v>
      </c>
      <c r="Q2975" s="298" t="s">
        <v>848</v>
      </c>
      <c r="R2975" s="299" t="s">
        <v>849</v>
      </c>
      <c r="S2975" s="299" t="s">
        <v>832</v>
      </c>
      <c r="T2975" s="299" t="s">
        <v>832</v>
      </c>
      <c r="U2975" s="299" t="s">
        <v>832</v>
      </c>
      <c r="V2975" s="299" t="s">
        <v>832</v>
      </c>
      <c r="W2975" s="299" t="s">
        <v>832</v>
      </c>
      <c r="X2975" s="299" t="s">
        <v>832</v>
      </c>
      <c r="Y2975" s="257"/>
    </row>
    <row r="2976" spans="1:25" ht="12.75" customHeight="1" x14ac:dyDescent="0.2">
      <c r="A2976" s="229" t="s">
        <v>705</v>
      </c>
      <c r="B2976" s="247"/>
      <c r="C2976" s="280">
        <v>2963</v>
      </c>
      <c r="D2976" s="249" t="s">
        <v>6678</v>
      </c>
      <c r="E2976" s="249" t="s">
        <v>6679</v>
      </c>
      <c r="F2976" s="249" t="s">
        <v>943</v>
      </c>
      <c r="G2976" s="297" t="s">
        <v>707</v>
      </c>
      <c r="H2976" s="250">
        <v>0</v>
      </c>
      <c r="I2976" s="250"/>
      <c r="J2976" s="250">
        <v>0</v>
      </c>
      <c r="K2976" s="250"/>
      <c r="L2976" s="250">
        <v>0</v>
      </c>
      <c r="M2976" s="251" t="str">
        <f t="shared" si="138"/>
        <v>NA</v>
      </c>
      <c r="N2976" s="251" t="str">
        <f t="shared" si="139"/>
        <v>NA</v>
      </c>
      <c r="O2976" s="250">
        <v>0</v>
      </c>
      <c r="P2976" s="251" t="str">
        <f t="shared" si="140"/>
        <v>NA</v>
      </c>
      <c r="Q2976" s="298" t="s">
        <v>848</v>
      </c>
      <c r="R2976" s="299" t="s">
        <v>849</v>
      </c>
      <c r="S2976" s="299" t="s">
        <v>832</v>
      </c>
      <c r="T2976" s="299" t="s">
        <v>832</v>
      </c>
      <c r="U2976" s="299" t="s">
        <v>832</v>
      </c>
      <c r="V2976" s="299" t="s">
        <v>832</v>
      </c>
      <c r="W2976" s="299" t="s">
        <v>832</v>
      </c>
      <c r="X2976" s="299" t="s">
        <v>832</v>
      </c>
      <c r="Y2976" s="257"/>
    </row>
    <row r="2977" spans="1:25" ht="12.75" customHeight="1" x14ac:dyDescent="0.2">
      <c r="A2977" s="229" t="s">
        <v>705</v>
      </c>
      <c r="B2977" s="247"/>
      <c r="C2977" s="280">
        <v>2964</v>
      </c>
      <c r="D2977" s="249" t="s">
        <v>6680</v>
      </c>
      <c r="E2977" s="249" t="s">
        <v>6681</v>
      </c>
      <c r="F2977" s="249" t="s">
        <v>943</v>
      </c>
      <c r="G2977" s="297" t="s">
        <v>707</v>
      </c>
      <c r="H2977" s="250">
        <v>0</v>
      </c>
      <c r="I2977" s="250"/>
      <c r="J2977" s="250">
        <v>0</v>
      </c>
      <c r="K2977" s="250"/>
      <c r="L2977" s="250">
        <v>0</v>
      </c>
      <c r="M2977" s="251" t="str">
        <f t="shared" si="138"/>
        <v>NA</v>
      </c>
      <c r="N2977" s="251" t="str">
        <f t="shared" si="139"/>
        <v>NA</v>
      </c>
      <c r="O2977" s="250">
        <v>0</v>
      </c>
      <c r="P2977" s="251" t="str">
        <f t="shared" si="140"/>
        <v>NA</v>
      </c>
      <c r="Q2977" s="298" t="s">
        <v>848</v>
      </c>
      <c r="R2977" s="299" t="s">
        <v>849</v>
      </c>
      <c r="S2977" s="299" t="s">
        <v>832</v>
      </c>
      <c r="T2977" s="299" t="s">
        <v>832</v>
      </c>
      <c r="U2977" s="299" t="s">
        <v>832</v>
      </c>
      <c r="V2977" s="299" t="s">
        <v>832</v>
      </c>
      <c r="W2977" s="299" t="s">
        <v>832</v>
      </c>
      <c r="X2977" s="299" t="s">
        <v>832</v>
      </c>
      <c r="Y2977" s="257"/>
    </row>
    <row r="2978" spans="1:25" ht="12.75" customHeight="1" x14ac:dyDescent="0.2">
      <c r="A2978" s="229" t="s">
        <v>705</v>
      </c>
      <c r="B2978" s="247"/>
      <c r="C2978" s="280">
        <v>2965</v>
      </c>
      <c r="D2978" s="296" t="s">
        <v>6682</v>
      </c>
      <c r="E2978" s="296" t="s">
        <v>6683</v>
      </c>
      <c r="F2978" s="296" t="s">
        <v>1503</v>
      </c>
      <c r="G2978" s="297" t="s">
        <v>707</v>
      </c>
      <c r="H2978" s="250">
        <v>0</v>
      </c>
      <c r="I2978" s="250"/>
      <c r="J2978" s="250">
        <v>0</v>
      </c>
      <c r="K2978" s="250"/>
      <c r="L2978" s="250">
        <v>0</v>
      </c>
      <c r="M2978" s="251" t="str">
        <f t="shared" si="138"/>
        <v>NA</v>
      </c>
      <c r="N2978" s="251" t="str">
        <f t="shared" si="139"/>
        <v>NA</v>
      </c>
      <c r="O2978" s="250">
        <v>0</v>
      </c>
      <c r="P2978" s="251" t="str">
        <f t="shared" si="140"/>
        <v>NA</v>
      </c>
      <c r="Q2978" s="298" t="s">
        <v>848</v>
      </c>
      <c r="R2978" s="299" t="s">
        <v>849</v>
      </c>
      <c r="S2978" s="299" t="s">
        <v>832</v>
      </c>
      <c r="T2978" s="299" t="s">
        <v>832</v>
      </c>
      <c r="U2978" s="299" t="s">
        <v>832</v>
      </c>
      <c r="V2978" s="283" t="s">
        <v>809</v>
      </c>
      <c r="W2978" s="284" t="s">
        <v>809</v>
      </c>
      <c r="X2978" s="284" t="s">
        <v>809</v>
      </c>
      <c r="Y2978" s="257"/>
    </row>
    <row r="2979" spans="1:25" ht="12.75" customHeight="1" x14ac:dyDescent="0.2">
      <c r="A2979" s="229" t="s">
        <v>705</v>
      </c>
      <c r="B2979" s="247"/>
      <c r="C2979" s="280">
        <v>2966</v>
      </c>
      <c r="D2979" s="249" t="s">
        <v>6684</v>
      </c>
      <c r="E2979" s="249" t="s">
        <v>6685</v>
      </c>
      <c r="F2979" s="249" t="s">
        <v>943</v>
      </c>
      <c r="G2979" s="297" t="s">
        <v>707</v>
      </c>
      <c r="H2979" s="250">
        <v>0</v>
      </c>
      <c r="I2979" s="250"/>
      <c r="J2979" s="250">
        <v>0</v>
      </c>
      <c r="K2979" s="250"/>
      <c r="L2979" s="250">
        <v>0</v>
      </c>
      <c r="M2979" s="251" t="str">
        <f t="shared" si="138"/>
        <v>NA</v>
      </c>
      <c r="N2979" s="251" t="str">
        <f t="shared" si="139"/>
        <v>NA</v>
      </c>
      <c r="O2979" s="250">
        <v>0</v>
      </c>
      <c r="P2979" s="251" t="str">
        <f t="shared" si="140"/>
        <v>NA</v>
      </c>
      <c r="Q2979" s="298" t="s">
        <v>848</v>
      </c>
      <c r="R2979" s="299" t="s">
        <v>849</v>
      </c>
      <c r="S2979" s="299" t="s">
        <v>832</v>
      </c>
      <c r="T2979" s="299" t="s">
        <v>832</v>
      </c>
      <c r="U2979" s="299" t="s">
        <v>832</v>
      </c>
      <c r="V2979" s="285">
        <v>1601</v>
      </c>
      <c r="W2979" s="286" t="s">
        <v>816</v>
      </c>
      <c r="X2979" s="286" t="s">
        <v>824</v>
      </c>
      <c r="Y2979" s="257"/>
    </row>
    <row r="2980" spans="1:25" ht="12.75" customHeight="1" x14ac:dyDescent="0.2">
      <c r="A2980" s="229" t="s">
        <v>705</v>
      </c>
      <c r="B2980" s="247"/>
      <c r="C2980" s="280">
        <v>2967</v>
      </c>
      <c r="D2980" s="249" t="s">
        <v>6686</v>
      </c>
      <c r="E2980" s="249" t="s">
        <v>6687</v>
      </c>
      <c r="F2980" s="249" t="s">
        <v>1374</v>
      </c>
      <c r="G2980" s="281" t="s">
        <v>813</v>
      </c>
      <c r="H2980" s="250">
        <v>15266.519999999999</v>
      </c>
      <c r="I2980" s="250"/>
      <c r="J2980" s="250">
        <v>14624.478000000001</v>
      </c>
      <c r="K2980" s="250"/>
      <c r="L2980" s="250">
        <v>15266.59</v>
      </c>
      <c r="M2980" s="251">
        <f t="shared" si="138"/>
        <v>4.205555686561166E-2</v>
      </c>
      <c r="N2980" s="251">
        <f t="shared" si="139"/>
        <v>4.3906661147153365E-2</v>
      </c>
      <c r="O2980" s="250">
        <v>17108.79</v>
      </c>
      <c r="P2980" s="251">
        <f t="shared" si="140"/>
        <v>0.12066872824907204</v>
      </c>
      <c r="Q2980" s="251" t="s">
        <v>805</v>
      </c>
      <c r="R2980" s="258"/>
      <c r="S2980" s="258" t="s">
        <v>806</v>
      </c>
      <c r="T2980" s="299" t="s">
        <v>809</v>
      </c>
      <c r="U2980" s="282" t="s">
        <v>814</v>
      </c>
      <c r="V2980" s="285">
        <v>113</v>
      </c>
      <c r="W2980" s="286" t="s">
        <v>824</v>
      </c>
      <c r="X2980" s="286" t="s">
        <v>824</v>
      </c>
      <c r="Y2980" s="257"/>
    </row>
    <row r="2981" spans="1:25" ht="12.75" customHeight="1" x14ac:dyDescent="0.2">
      <c r="A2981" s="229" t="s">
        <v>705</v>
      </c>
      <c r="B2981" s="247"/>
      <c r="C2981" s="280">
        <v>2968</v>
      </c>
      <c r="D2981" s="249" t="s">
        <v>6688</v>
      </c>
      <c r="E2981" s="249" t="s">
        <v>6689</v>
      </c>
      <c r="F2981" s="249" t="s">
        <v>877</v>
      </c>
      <c r="G2981" s="281" t="s">
        <v>813</v>
      </c>
      <c r="H2981" s="250">
        <v>25745.3</v>
      </c>
      <c r="I2981" s="250"/>
      <c r="J2981" s="250">
        <v>24662.555800000002</v>
      </c>
      <c r="K2981" s="250"/>
      <c r="L2981" s="250">
        <v>25745.7</v>
      </c>
      <c r="M2981" s="251">
        <f t="shared" si="138"/>
        <v>4.2055994686408679E-2</v>
      </c>
      <c r="N2981" s="251">
        <f t="shared" si="139"/>
        <v>4.3918570677901871E-2</v>
      </c>
      <c r="O2981" s="250">
        <v>26679.190000000002</v>
      </c>
      <c r="P2981" s="251">
        <f t="shared" si="140"/>
        <v>3.6258093584559815E-2</v>
      </c>
      <c r="Q2981" s="251" t="s">
        <v>805</v>
      </c>
      <c r="R2981" s="258"/>
      <c r="S2981" s="258" t="s">
        <v>806</v>
      </c>
      <c r="T2981" s="258" t="s">
        <v>807</v>
      </c>
      <c r="U2981" s="282" t="s">
        <v>814</v>
      </c>
      <c r="V2981" s="285">
        <v>81</v>
      </c>
      <c r="W2981" s="286" t="s">
        <v>824</v>
      </c>
      <c r="X2981" s="286" t="s">
        <v>824</v>
      </c>
      <c r="Y2981" s="257"/>
    </row>
    <row r="2982" spans="1:25" ht="12.75" customHeight="1" x14ac:dyDescent="0.2">
      <c r="A2982" s="229" t="s">
        <v>705</v>
      </c>
      <c r="B2982" s="247"/>
      <c r="C2982" s="280">
        <v>2969</v>
      </c>
      <c r="D2982" s="249" t="s">
        <v>6690</v>
      </c>
      <c r="E2982" s="249" t="s">
        <v>6691</v>
      </c>
      <c r="F2982" s="249" t="s">
        <v>931</v>
      </c>
      <c r="G2982" s="281" t="s">
        <v>813</v>
      </c>
      <c r="H2982" s="250">
        <v>98518.599999999991</v>
      </c>
      <c r="I2982" s="250"/>
      <c r="J2982" s="250">
        <v>94375.280999999988</v>
      </c>
      <c r="K2982" s="250"/>
      <c r="L2982" s="250">
        <v>99132.95</v>
      </c>
      <c r="M2982" s="251">
        <f t="shared" si="138"/>
        <v>4.2056210705389681E-2</v>
      </c>
      <c r="N2982" s="251">
        <f t="shared" si="139"/>
        <v>5.0412236653366992E-2</v>
      </c>
      <c r="O2982" s="250">
        <v>104100.55</v>
      </c>
      <c r="P2982" s="251">
        <f t="shared" si="140"/>
        <v>5.0110482942351722E-2</v>
      </c>
      <c r="Q2982" s="251" t="s">
        <v>805</v>
      </c>
      <c r="R2982" s="258"/>
      <c r="S2982" s="258" t="s">
        <v>806</v>
      </c>
      <c r="T2982" s="258" t="s">
        <v>807</v>
      </c>
      <c r="U2982" s="282" t="s">
        <v>823</v>
      </c>
      <c r="V2982" s="285">
        <v>824</v>
      </c>
      <c r="W2982" s="286" t="s">
        <v>815</v>
      </c>
      <c r="X2982" s="286" t="s">
        <v>816</v>
      </c>
      <c r="Y2982" s="257"/>
    </row>
    <row r="2983" spans="1:25" ht="12.75" customHeight="1" x14ac:dyDescent="0.2">
      <c r="A2983" s="229" t="s">
        <v>705</v>
      </c>
      <c r="B2983" s="247"/>
      <c r="C2983" s="280">
        <v>2970</v>
      </c>
      <c r="D2983" s="249" t="s">
        <v>6692</v>
      </c>
      <c r="E2983" s="249" t="s">
        <v>6691</v>
      </c>
      <c r="F2983" s="249" t="s">
        <v>886</v>
      </c>
      <c r="G2983" s="281" t="s">
        <v>813</v>
      </c>
      <c r="H2983" s="250">
        <v>51447.25</v>
      </c>
      <c r="I2983" s="250"/>
      <c r="J2983" s="250">
        <v>49283.580699999999</v>
      </c>
      <c r="K2983" s="250"/>
      <c r="L2983" s="250">
        <v>69658.12</v>
      </c>
      <c r="M2983" s="251">
        <f t="shared" si="138"/>
        <v>4.205607296794292E-2</v>
      </c>
      <c r="N2983" s="251">
        <f t="shared" si="139"/>
        <v>0.41341434633218516</v>
      </c>
      <c r="O2983" s="250">
        <v>72445.16</v>
      </c>
      <c r="P2983" s="251">
        <f t="shared" si="140"/>
        <v>4.0010267288293287E-2</v>
      </c>
      <c r="Q2983" s="251" t="s">
        <v>805</v>
      </c>
      <c r="R2983" s="258"/>
      <c r="S2983" s="258" t="s">
        <v>806</v>
      </c>
      <c r="T2983" s="258" t="s">
        <v>807</v>
      </c>
      <c r="U2983" s="282" t="s">
        <v>823</v>
      </c>
      <c r="V2983" s="285">
        <v>824</v>
      </c>
      <c r="W2983" s="286" t="s">
        <v>815</v>
      </c>
      <c r="X2983" s="286" t="s">
        <v>816</v>
      </c>
      <c r="Y2983" s="257"/>
    </row>
    <row r="2984" spans="1:25" ht="12.75" customHeight="1" x14ac:dyDescent="0.2">
      <c r="A2984" s="229" t="s">
        <v>705</v>
      </c>
      <c r="B2984" s="247"/>
      <c r="C2984" s="280">
        <v>2971</v>
      </c>
      <c r="D2984" s="249" t="s">
        <v>6693</v>
      </c>
      <c r="E2984" s="249" t="s">
        <v>6694</v>
      </c>
      <c r="F2984" s="249" t="s">
        <v>1067</v>
      </c>
      <c r="G2984" s="281" t="s">
        <v>804</v>
      </c>
      <c r="H2984" s="250">
        <v>366927.96</v>
      </c>
      <c r="I2984" s="250"/>
      <c r="J2984" s="250">
        <v>90105.769800000009</v>
      </c>
      <c r="K2984" s="250"/>
      <c r="L2984" s="250">
        <v>78494.33</v>
      </c>
      <c r="M2984" s="251">
        <f t="shared" si="138"/>
        <v>0.75443198768499409</v>
      </c>
      <c r="N2984" s="251">
        <f t="shared" si="139"/>
        <v>0.12886455357712295</v>
      </c>
      <c r="O2984" s="250">
        <v>90732.08</v>
      </c>
      <c r="P2984" s="251">
        <f t="shared" si="140"/>
        <v>0.15590616545169567</v>
      </c>
      <c r="Q2984" s="251" t="s">
        <v>805</v>
      </c>
      <c r="R2984" s="258"/>
      <c r="S2984" s="258" t="s">
        <v>806</v>
      </c>
      <c r="T2984" s="258" t="s">
        <v>807</v>
      </c>
      <c r="U2984" s="282" t="s">
        <v>1103</v>
      </c>
      <c r="V2984" s="285">
        <v>826</v>
      </c>
      <c r="W2984" s="286" t="s">
        <v>824</v>
      </c>
      <c r="X2984" s="286" t="s">
        <v>824</v>
      </c>
      <c r="Y2984" s="257"/>
    </row>
    <row r="2985" spans="1:25" ht="12.75" customHeight="1" x14ac:dyDescent="0.2">
      <c r="A2985" s="229" t="s">
        <v>705</v>
      </c>
      <c r="B2985" s="247"/>
      <c r="C2985" s="280">
        <v>2972</v>
      </c>
      <c r="D2985" s="249" t="s">
        <v>6695</v>
      </c>
      <c r="E2985" s="249" t="s">
        <v>6696</v>
      </c>
      <c r="F2985" s="249" t="s">
        <v>997</v>
      </c>
      <c r="G2985" s="281" t="s">
        <v>804</v>
      </c>
      <c r="H2985" s="250">
        <v>114368.71</v>
      </c>
      <c r="I2985" s="250"/>
      <c r="J2985" s="250">
        <v>159429.67489999998</v>
      </c>
      <c r="K2985" s="250"/>
      <c r="L2985" s="250">
        <v>255988.90000000002</v>
      </c>
      <c r="M2985" s="251">
        <f t="shared" si="138"/>
        <v>0.3939973170983565</v>
      </c>
      <c r="N2985" s="251">
        <f t="shared" si="139"/>
        <v>0.6056540299700508</v>
      </c>
      <c r="O2985" s="250">
        <v>276108.81</v>
      </c>
      <c r="P2985" s="251">
        <f t="shared" si="140"/>
        <v>7.859680634590005E-2</v>
      </c>
      <c r="Q2985" s="251" t="s">
        <v>805</v>
      </c>
      <c r="R2985" s="258"/>
      <c r="S2985" s="258" t="s">
        <v>806</v>
      </c>
      <c r="T2985" s="258" t="s">
        <v>807</v>
      </c>
      <c r="U2985" s="282" t="s">
        <v>1103</v>
      </c>
      <c r="V2985" s="285">
        <v>824</v>
      </c>
      <c r="W2985" s="286" t="s">
        <v>912</v>
      </c>
      <c r="X2985" s="286" t="s">
        <v>815</v>
      </c>
      <c r="Y2985" s="257"/>
    </row>
    <row r="2986" spans="1:25" ht="12.75" customHeight="1" x14ac:dyDescent="0.2">
      <c r="A2986" s="229" t="s">
        <v>705</v>
      </c>
      <c r="B2986" s="247"/>
      <c r="C2986" s="280">
        <v>2973</v>
      </c>
      <c r="D2986" s="249" t="s">
        <v>6697</v>
      </c>
      <c r="E2986" s="249" t="s">
        <v>6698</v>
      </c>
      <c r="F2986" s="249" t="s">
        <v>1170</v>
      </c>
      <c r="G2986" s="281" t="s">
        <v>804</v>
      </c>
      <c r="H2986" s="250">
        <v>2341120.8700000006</v>
      </c>
      <c r="I2986" s="250"/>
      <c r="J2986" s="250">
        <v>1887183.1033999999</v>
      </c>
      <c r="K2986" s="250"/>
      <c r="L2986" s="250">
        <v>2011033.2199999995</v>
      </c>
      <c r="M2986" s="251">
        <f t="shared" si="138"/>
        <v>0.19389762075804337</v>
      </c>
      <c r="N2986" s="251">
        <f t="shared" si="139"/>
        <v>6.5626974074146749E-2</v>
      </c>
      <c r="O2986" s="250">
        <v>2233821.87</v>
      </c>
      <c r="P2986" s="251">
        <f t="shared" si="140"/>
        <v>0.11078317741563745</v>
      </c>
      <c r="Q2986" s="251" t="s">
        <v>805</v>
      </c>
      <c r="R2986" s="258"/>
      <c r="S2986" s="258" t="s">
        <v>925</v>
      </c>
      <c r="T2986" s="258" t="s">
        <v>908</v>
      </c>
      <c r="U2986" s="282" t="s">
        <v>1103</v>
      </c>
      <c r="V2986" s="285">
        <v>802.3</v>
      </c>
      <c r="W2986" s="286" t="s">
        <v>816</v>
      </c>
      <c r="X2986" s="286" t="s">
        <v>816</v>
      </c>
      <c r="Y2986" s="257"/>
    </row>
    <row r="2987" spans="1:25" ht="12.75" customHeight="1" x14ac:dyDescent="0.2">
      <c r="A2987" s="229" t="s">
        <v>705</v>
      </c>
      <c r="B2987" s="247"/>
      <c r="C2987" s="280">
        <v>2974</v>
      </c>
      <c r="D2987" s="249" t="s">
        <v>6699</v>
      </c>
      <c r="E2987" s="249" t="s">
        <v>6700</v>
      </c>
      <c r="F2987" s="249" t="s">
        <v>1064</v>
      </c>
      <c r="G2987" s="281" t="s">
        <v>813</v>
      </c>
      <c r="H2987" s="250">
        <v>7614.34</v>
      </c>
      <c r="I2987" s="250"/>
      <c r="J2987" s="250">
        <v>7294.0915999999997</v>
      </c>
      <c r="K2987" s="250"/>
      <c r="L2987" s="250">
        <v>7983.67</v>
      </c>
      <c r="M2987" s="251">
        <f t="shared" si="138"/>
        <v>4.2058589450957064E-2</v>
      </c>
      <c r="N2987" s="251">
        <f t="shared" si="139"/>
        <v>9.4539311790381178E-2</v>
      </c>
      <c r="O2987" s="250">
        <v>8383.73</v>
      </c>
      <c r="P2987" s="251">
        <f t="shared" si="140"/>
        <v>5.0109786601901067E-2</v>
      </c>
      <c r="Q2987" s="251" t="s">
        <v>805</v>
      </c>
      <c r="R2987" s="258"/>
      <c r="S2987" s="258" t="s">
        <v>806</v>
      </c>
      <c r="T2987" s="258" t="s">
        <v>807</v>
      </c>
      <c r="U2987" s="282" t="s">
        <v>823</v>
      </c>
      <c r="V2987" s="285">
        <v>824</v>
      </c>
      <c r="W2987" s="286" t="s">
        <v>815</v>
      </c>
      <c r="X2987" s="286" t="s">
        <v>816</v>
      </c>
      <c r="Y2987" s="257"/>
    </row>
    <row r="2988" spans="1:25" ht="12.75" customHeight="1" x14ac:dyDescent="0.2">
      <c r="A2988" s="229" t="s">
        <v>705</v>
      </c>
      <c r="B2988" s="247"/>
      <c r="C2988" s="280">
        <v>2975</v>
      </c>
      <c r="D2988" s="249" t="s">
        <v>6701</v>
      </c>
      <c r="E2988" s="249" t="s">
        <v>6702</v>
      </c>
      <c r="F2988" s="249" t="s">
        <v>1040</v>
      </c>
      <c r="G2988" s="281" t="s">
        <v>813</v>
      </c>
      <c r="H2988" s="250">
        <v>183547.61</v>
      </c>
      <c r="I2988" s="250"/>
      <c r="J2988" s="250">
        <v>145583.83620000002</v>
      </c>
      <c r="K2988" s="250"/>
      <c r="L2988" s="250">
        <v>151978.31</v>
      </c>
      <c r="M2988" s="251">
        <f t="shared" si="138"/>
        <v>0.20683338671639456</v>
      </c>
      <c r="N2988" s="251">
        <f t="shared" si="139"/>
        <v>4.3922965398544546E-2</v>
      </c>
      <c r="O2988" s="250">
        <v>162056.15999999997</v>
      </c>
      <c r="P2988" s="251">
        <f t="shared" si="140"/>
        <v>6.6311107157330393E-2</v>
      </c>
      <c r="Q2988" s="251" t="s">
        <v>805</v>
      </c>
      <c r="R2988" s="258"/>
      <c r="S2988" s="258" t="s">
        <v>904</v>
      </c>
      <c r="T2988" s="299" t="s">
        <v>809</v>
      </c>
      <c r="U2988" s="282" t="s">
        <v>814</v>
      </c>
      <c r="V2988" s="285">
        <v>507</v>
      </c>
      <c r="W2988" s="286" t="s">
        <v>824</v>
      </c>
      <c r="X2988" s="286" t="s">
        <v>824</v>
      </c>
      <c r="Y2988" s="257"/>
    </row>
    <row r="2989" spans="1:25" ht="12.75" customHeight="1" x14ac:dyDescent="0.2">
      <c r="A2989" s="229" t="s">
        <v>705</v>
      </c>
      <c r="B2989" s="247"/>
      <c r="C2989" s="280">
        <v>2976</v>
      </c>
      <c r="D2989" s="249" t="s">
        <v>6703</v>
      </c>
      <c r="E2989" s="249" t="s">
        <v>6704</v>
      </c>
      <c r="F2989" s="249" t="s">
        <v>877</v>
      </c>
      <c r="G2989" s="281"/>
      <c r="H2989" s="250">
        <v>777238.87</v>
      </c>
      <c r="I2989" s="250"/>
      <c r="J2989" s="250">
        <v>723871.02879999997</v>
      </c>
      <c r="K2989" s="250"/>
      <c r="L2989" s="250">
        <v>771775.68999999971</v>
      </c>
      <c r="M2989" s="251">
        <f t="shared" si="138"/>
        <v>6.8663371403440004E-2</v>
      </c>
      <c r="N2989" s="251">
        <f t="shared" si="139"/>
        <v>6.6178447947300614E-2</v>
      </c>
      <c r="O2989" s="250">
        <v>795678.92999999993</v>
      </c>
      <c r="P2989" s="251">
        <f t="shared" si="140"/>
        <v>3.0971745171191167E-2</v>
      </c>
      <c r="Q2989" s="251" t="s">
        <v>805</v>
      </c>
      <c r="R2989" s="258"/>
      <c r="S2989" s="258" t="s">
        <v>925</v>
      </c>
      <c r="T2989" s="258" t="s">
        <v>908</v>
      </c>
      <c r="U2989" s="282" t="s">
        <v>1092</v>
      </c>
      <c r="V2989" s="285">
        <v>5770</v>
      </c>
      <c r="W2989" s="286" t="s">
        <v>874</v>
      </c>
      <c r="X2989" s="286" t="s">
        <v>816</v>
      </c>
      <c r="Y2989" s="257"/>
    </row>
    <row r="2990" spans="1:25" ht="12.75" customHeight="1" x14ac:dyDescent="0.2">
      <c r="A2990" s="229" t="s">
        <v>705</v>
      </c>
      <c r="B2990" s="247"/>
      <c r="C2990" s="287">
        <v>2977</v>
      </c>
      <c r="D2990" s="288" t="s">
        <v>6705</v>
      </c>
      <c r="E2990" s="288" t="s">
        <v>6706</v>
      </c>
      <c r="F2990" s="288" t="s">
        <v>1503</v>
      </c>
      <c r="G2990" s="289" t="s">
        <v>707</v>
      </c>
      <c r="H2990" s="290">
        <v>0</v>
      </c>
      <c r="I2990" s="290"/>
      <c r="J2990" s="290">
        <v>0</v>
      </c>
      <c r="K2990" s="290"/>
      <c r="L2990" s="290">
        <v>0</v>
      </c>
      <c r="M2990" s="291" t="str">
        <f t="shared" si="138"/>
        <v>NA</v>
      </c>
      <c r="N2990" s="291" t="str">
        <f t="shared" si="139"/>
        <v>NA</v>
      </c>
      <c r="O2990" s="290">
        <v>0</v>
      </c>
      <c r="P2990" s="291" t="str">
        <f t="shared" si="140"/>
        <v>NA</v>
      </c>
      <c r="Q2990" s="291" t="s">
        <v>707</v>
      </c>
      <c r="R2990" s="292" t="s">
        <v>831</v>
      </c>
      <c r="S2990" s="293" t="s">
        <v>832</v>
      </c>
      <c r="T2990" s="293" t="s">
        <v>832</v>
      </c>
      <c r="U2990" s="293" t="s">
        <v>832</v>
      </c>
      <c r="V2990" s="294" t="s">
        <v>809</v>
      </c>
      <c r="W2990" s="295" t="s">
        <v>809</v>
      </c>
      <c r="X2990" s="295" t="s">
        <v>809</v>
      </c>
      <c r="Y2990" s="257"/>
    </row>
    <row r="2991" spans="1:25" ht="12.75" customHeight="1" x14ac:dyDescent="0.2">
      <c r="A2991" s="229" t="s">
        <v>705</v>
      </c>
      <c r="B2991" s="247"/>
      <c r="C2991" s="280">
        <v>2978</v>
      </c>
      <c r="D2991" s="249" t="s">
        <v>6707</v>
      </c>
      <c r="E2991" s="249" t="s">
        <v>6708</v>
      </c>
      <c r="F2991" s="249" t="s">
        <v>858</v>
      </c>
      <c r="G2991" s="281" t="s">
        <v>813</v>
      </c>
      <c r="H2991" s="250">
        <v>204306.74999999997</v>
      </c>
      <c r="I2991" s="250"/>
      <c r="J2991" s="250">
        <v>264946.8603</v>
      </c>
      <c r="K2991" s="250"/>
      <c r="L2991" s="250">
        <v>276589.30000000005</v>
      </c>
      <c r="M2991" s="251">
        <f t="shared" si="138"/>
        <v>0.29680913773039824</v>
      </c>
      <c r="N2991" s="251">
        <f t="shared" si="139"/>
        <v>4.3942546391443488E-2</v>
      </c>
      <c r="O2991" s="250">
        <v>278773.87</v>
      </c>
      <c r="P2991" s="251">
        <f t="shared" si="140"/>
        <v>7.8982447983343834E-3</v>
      </c>
      <c r="Q2991" s="251" t="s">
        <v>805</v>
      </c>
      <c r="R2991" s="258"/>
      <c r="S2991" s="258" t="s">
        <v>806</v>
      </c>
      <c r="T2991" s="258" t="s">
        <v>908</v>
      </c>
      <c r="U2991" s="282" t="s">
        <v>814</v>
      </c>
      <c r="V2991" s="285">
        <v>307</v>
      </c>
      <c r="W2991" s="286" t="s">
        <v>824</v>
      </c>
      <c r="X2991" s="286" t="s">
        <v>824</v>
      </c>
      <c r="Y2991" s="257"/>
    </row>
    <row r="2992" spans="1:25" ht="12.75" customHeight="1" x14ac:dyDescent="0.2">
      <c r="A2992" s="229" t="s">
        <v>705</v>
      </c>
      <c r="B2992" s="247"/>
      <c r="C2992" s="280">
        <v>2979</v>
      </c>
      <c r="D2992" s="249" t="s">
        <v>6709</v>
      </c>
      <c r="E2992" s="249" t="s">
        <v>6710</v>
      </c>
      <c r="F2992" s="249" t="s">
        <v>1064</v>
      </c>
      <c r="G2992" s="281" t="s">
        <v>813</v>
      </c>
      <c r="H2992" s="250">
        <v>315087.85000000009</v>
      </c>
      <c r="I2992" s="250"/>
      <c r="J2992" s="250">
        <v>301836.47940000001</v>
      </c>
      <c r="K2992" s="250"/>
      <c r="L2992" s="250">
        <v>315092.47000000003</v>
      </c>
      <c r="M2992" s="251">
        <f t="shared" si="138"/>
        <v>4.2056114191645531E-2</v>
      </c>
      <c r="N2992" s="251">
        <f t="shared" si="139"/>
        <v>4.391778828838281E-2</v>
      </c>
      <c r="O2992" s="250">
        <v>328026.56000000006</v>
      </c>
      <c r="P2992" s="251">
        <f t="shared" si="140"/>
        <v>4.1048553143780378E-2</v>
      </c>
      <c r="Q2992" s="251" t="s">
        <v>805</v>
      </c>
      <c r="R2992" s="258"/>
      <c r="S2992" s="258" t="s">
        <v>806</v>
      </c>
      <c r="T2992" s="299" t="s">
        <v>809</v>
      </c>
      <c r="U2992" s="282" t="s">
        <v>823</v>
      </c>
      <c r="V2992" s="285">
        <v>824</v>
      </c>
      <c r="W2992" s="286" t="s">
        <v>815</v>
      </c>
      <c r="X2992" s="286" t="s">
        <v>816</v>
      </c>
      <c r="Y2992" s="257"/>
    </row>
    <row r="2993" spans="1:25" ht="12.75" customHeight="1" x14ac:dyDescent="0.2">
      <c r="A2993" s="229" t="s">
        <v>705</v>
      </c>
      <c r="B2993" s="247"/>
      <c r="C2993" s="300">
        <v>2980</v>
      </c>
      <c r="D2993" s="301" t="s">
        <v>6711</v>
      </c>
      <c r="E2993" s="301" t="s">
        <v>6712</v>
      </c>
      <c r="F2993" s="301" t="s">
        <v>5100</v>
      </c>
      <c r="G2993" s="302" t="s">
        <v>707</v>
      </c>
      <c r="H2993" s="303">
        <v>0</v>
      </c>
      <c r="I2993" s="303"/>
      <c r="J2993" s="303">
        <v>0</v>
      </c>
      <c r="K2993" s="303"/>
      <c r="L2993" s="303">
        <v>0</v>
      </c>
      <c r="M2993" s="304" t="str">
        <f t="shared" si="138"/>
        <v>NA</v>
      </c>
      <c r="N2993" s="304" t="str">
        <f t="shared" si="139"/>
        <v>NA</v>
      </c>
      <c r="O2993" s="303">
        <v>0</v>
      </c>
      <c r="P2993" s="304" t="str">
        <f t="shared" si="140"/>
        <v>NA</v>
      </c>
      <c r="Q2993" s="304" t="s">
        <v>707</v>
      </c>
      <c r="R2993" s="305" t="s">
        <v>887</v>
      </c>
      <c r="S2993" s="306" t="s">
        <v>832</v>
      </c>
      <c r="T2993" s="306" t="s">
        <v>832</v>
      </c>
      <c r="U2993" s="306" t="s">
        <v>832</v>
      </c>
      <c r="V2993" s="307" t="s">
        <v>809</v>
      </c>
      <c r="W2993" s="308" t="s">
        <v>809</v>
      </c>
      <c r="X2993" s="308" t="s">
        <v>809</v>
      </c>
      <c r="Y2993" s="257"/>
    </row>
    <row r="2994" spans="1:25" ht="12.75" customHeight="1" x14ac:dyDescent="0.2">
      <c r="A2994" s="229" t="s">
        <v>705</v>
      </c>
      <c r="B2994" s="247"/>
      <c r="C2994" s="280">
        <v>2981</v>
      </c>
      <c r="D2994" s="249" t="s">
        <v>6713</v>
      </c>
      <c r="E2994" s="249" t="s">
        <v>6714</v>
      </c>
      <c r="F2994" s="249" t="s">
        <v>830</v>
      </c>
      <c r="G2994" s="297" t="s">
        <v>707</v>
      </c>
      <c r="H2994" s="250">
        <v>0</v>
      </c>
      <c r="I2994" s="250"/>
      <c r="J2994" s="250">
        <v>0</v>
      </c>
      <c r="K2994" s="250"/>
      <c r="L2994" s="250">
        <v>0</v>
      </c>
      <c r="M2994" s="251" t="str">
        <f t="shared" si="138"/>
        <v>NA</v>
      </c>
      <c r="N2994" s="251" t="str">
        <f t="shared" si="139"/>
        <v>NA</v>
      </c>
      <c r="O2994" s="250">
        <v>0</v>
      </c>
      <c r="P2994" s="251" t="str">
        <f t="shared" si="140"/>
        <v>NA</v>
      </c>
      <c r="Q2994" s="298" t="s">
        <v>848</v>
      </c>
      <c r="R2994" s="299" t="s">
        <v>849</v>
      </c>
      <c r="S2994" s="299" t="s">
        <v>832</v>
      </c>
      <c r="T2994" s="299" t="s">
        <v>832</v>
      </c>
      <c r="U2994" s="299" t="s">
        <v>832</v>
      </c>
      <c r="V2994" s="299" t="s">
        <v>832</v>
      </c>
      <c r="W2994" s="299" t="s">
        <v>832</v>
      </c>
      <c r="X2994" s="299" t="s">
        <v>832</v>
      </c>
      <c r="Y2994" s="257"/>
    </row>
    <row r="2995" spans="1:25" ht="12.75" customHeight="1" x14ac:dyDescent="0.2">
      <c r="A2995" s="229" t="s">
        <v>705</v>
      </c>
      <c r="B2995" s="247"/>
      <c r="C2995" s="280">
        <v>2982</v>
      </c>
      <c r="D2995" s="249" t="s">
        <v>6715</v>
      </c>
      <c r="E2995" s="249" t="s">
        <v>6716</v>
      </c>
      <c r="F2995" s="249" t="s">
        <v>819</v>
      </c>
      <c r="G2995" s="281" t="s">
        <v>813</v>
      </c>
      <c r="H2995" s="250">
        <v>93461.22</v>
      </c>
      <c r="I2995" s="250"/>
      <c r="J2995" s="250">
        <v>89530.598100000003</v>
      </c>
      <c r="K2995" s="250"/>
      <c r="L2995" s="250">
        <v>97884.540000000008</v>
      </c>
      <c r="M2995" s="251">
        <f t="shared" si="138"/>
        <v>4.2056180092663015E-2</v>
      </c>
      <c r="N2995" s="251">
        <f t="shared" si="139"/>
        <v>9.3308232909034977E-2</v>
      </c>
      <c r="O2995" s="250">
        <v>102452.84</v>
      </c>
      <c r="P2995" s="251">
        <f t="shared" si="140"/>
        <v>4.6670291345293012E-2</v>
      </c>
      <c r="Q2995" s="251" t="s">
        <v>805</v>
      </c>
      <c r="R2995" s="258"/>
      <c r="S2995" s="258" t="s">
        <v>806</v>
      </c>
      <c r="T2995" s="299" t="s">
        <v>809</v>
      </c>
      <c r="U2995" s="282" t="s">
        <v>823</v>
      </c>
      <c r="V2995" s="285">
        <v>824</v>
      </c>
      <c r="W2995" s="286" t="s">
        <v>815</v>
      </c>
      <c r="X2995" s="286" t="s">
        <v>816</v>
      </c>
      <c r="Y2995" s="257"/>
    </row>
    <row r="2996" spans="1:25" ht="12.75" customHeight="1" x14ac:dyDescent="0.2">
      <c r="A2996" s="229" t="s">
        <v>705</v>
      </c>
      <c r="B2996" s="247"/>
      <c r="C2996" s="280">
        <v>2983</v>
      </c>
      <c r="D2996" s="249" t="s">
        <v>6717</v>
      </c>
      <c r="E2996" s="249" t="s">
        <v>6718</v>
      </c>
      <c r="F2996" s="249" t="s">
        <v>1069</v>
      </c>
      <c r="G2996" s="297" t="s">
        <v>707</v>
      </c>
      <c r="H2996" s="250">
        <v>0</v>
      </c>
      <c r="I2996" s="250"/>
      <c r="J2996" s="250">
        <v>0</v>
      </c>
      <c r="K2996" s="250"/>
      <c r="L2996" s="250">
        <v>0</v>
      </c>
      <c r="M2996" s="251" t="str">
        <f t="shared" si="138"/>
        <v>NA</v>
      </c>
      <c r="N2996" s="251" t="str">
        <f t="shared" si="139"/>
        <v>NA</v>
      </c>
      <c r="O2996" s="250">
        <v>0</v>
      </c>
      <c r="P2996" s="251" t="str">
        <f t="shared" si="140"/>
        <v>NA</v>
      </c>
      <c r="Q2996" s="298" t="s">
        <v>848</v>
      </c>
      <c r="R2996" s="299" t="s">
        <v>849</v>
      </c>
      <c r="S2996" s="299" t="s">
        <v>832</v>
      </c>
      <c r="T2996" s="299" t="s">
        <v>832</v>
      </c>
      <c r="U2996" s="299" t="s">
        <v>832</v>
      </c>
      <c r="V2996" s="299" t="s">
        <v>832</v>
      </c>
      <c r="W2996" s="299" t="s">
        <v>832</v>
      </c>
      <c r="X2996" s="299" t="s">
        <v>832</v>
      </c>
      <c r="Y2996" s="257"/>
    </row>
    <row r="2997" spans="1:25" ht="12.75" customHeight="1" x14ac:dyDescent="0.2">
      <c r="A2997" s="229" t="s">
        <v>705</v>
      </c>
      <c r="B2997" s="247"/>
      <c r="C2997" s="280">
        <v>2984</v>
      </c>
      <c r="D2997" s="249" t="s">
        <v>6719</v>
      </c>
      <c r="E2997" s="249" t="s">
        <v>6720</v>
      </c>
      <c r="F2997" s="249" t="s">
        <v>819</v>
      </c>
      <c r="G2997" s="281" t="s">
        <v>813</v>
      </c>
      <c r="H2997" s="250">
        <v>39795.660000000003</v>
      </c>
      <c r="I2997" s="250"/>
      <c r="J2997" s="250">
        <v>38121.997199999998</v>
      </c>
      <c r="K2997" s="250"/>
      <c r="L2997" s="250">
        <v>39796.439999999995</v>
      </c>
      <c r="M2997" s="251">
        <f t="shared" si="138"/>
        <v>4.205641519703418E-2</v>
      </c>
      <c r="N2997" s="251">
        <f t="shared" si="139"/>
        <v>4.3923270630742223E-2</v>
      </c>
      <c r="O2997" s="250">
        <v>40947.920000000006</v>
      </c>
      <c r="P2997" s="251">
        <f t="shared" si="140"/>
        <v>2.8934246379827205E-2</v>
      </c>
      <c r="Q2997" s="251" t="s">
        <v>805</v>
      </c>
      <c r="R2997" s="258"/>
      <c r="S2997" s="258" t="s">
        <v>806</v>
      </c>
      <c r="T2997" s="299" t="s">
        <v>809</v>
      </c>
      <c r="U2997" s="282" t="s">
        <v>814</v>
      </c>
      <c r="V2997" s="285">
        <v>193</v>
      </c>
      <c r="W2997" s="286" t="s">
        <v>815</v>
      </c>
      <c r="X2997" s="286" t="s">
        <v>816</v>
      </c>
      <c r="Y2997" s="257"/>
    </row>
    <row r="2998" spans="1:25" ht="12.75" customHeight="1" x14ac:dyDescent="0.2">
      <c r="A2998" s="229" t="s">
        <v>705</v>
      </c>
      <c r="B2998" s="247"/>
      <c r="C2998" s="280">
        <v>2985</v>
      </c>
      <c r="D2998" s="249" t="s">
        <v>6721</v>
      </c>
      <c r="E2998" s="249" t="s">
        <v>6722</v>
      </c>
      <c r="F2998" s="249" t="s">
        <v>1860</v>
      </c>
      <c r="G2998" s="281" t="s">
        <v>813</v>
      </c>
      <c r="H2998" s="250">
        <v>33044.100000000006</v>
      </c>
      <c r="I2998" s="250"/>
      <c r="J2998" s="250">
        <v>40424.474900000001</v>
      </c>
      <c r="K2998" s="250"/>
      <c r="L2998" s="250">
        <v>23869.89</v>
      </c>
      <c r="M2998" s="251">
        <f t="shared" si="138"/>
        <v>0.22334924842861492</v>
      </c>
      <c r="N2998" s="251">
        <f t="shared" si="139"/>
        <v>0.40951886056533543</v>
      </c>
      <c r="O2998" s="250">
        <v>24535.42</v>
      </c>
      <c r="P2998" s="251">
        <f t="shared" si="140"/>
        <v>2.7881569626001579E-2</v>
      </c>
      <c r="Q2998" s="251" t="s">
        <v>805</v>
      </c>
      <c r="R2998" s="258"/>
      <c r="S2998" s="258" t="s">
        <v>806</v>
      </c>
      <c r="T2998" s="258" t="s">
        <v>807</v>
      </c>
      <c r="U2998" s="282" t="s">
        <v>814</v>
      </c>
      <c r="V2998" s="285">
        <v>210</v>
      </c>
      <c r="W2998" s="286" t="s">
        <v>815</v>
      </c>
      <c r="X2998" s="286" t="s">
        <v>816</v>
      </c>
      <c r="Y2998" s="257"/>
    </row>
    <row r="2999" spans="1:25" ht="12.75" customHeight="1" x14ac:dyDescent="0.2">
      <c r="A2999" s="229" t="s">
        <v>705</v>
      </c>
      <c r="B2999" s="247"/>
      <c r="C2999" s="280">
        <v>2986</v>
      </c>
      <c r="D2999" s="249" t="s">
        <v>6723</v>
      </c>
      <c r="E2999" s="249" t="s">
        <v>6724</v>
      </c>
      <c r="F2999" s="249" t="s">
        <v>886</v>
      </c>
      <c r="G2999" s="281" t="s">
        <v>813</v>
      </c>
      <c r="H2999" s="250">
        <v>95516.68</v>
      </c>
      <c r="I2999" s="250"/>
      <c r="J2999" s="250">
        <v>91499.632299999997</v>
      </c>
      <c r="K2999" s="250"/>
      <c r="L2999" s="250">
        <v>168053.32000000015</v>
      </c>
      <c r="M2999" s="251">
        <f t="shared" si="138"/>
        <v>4.2055981217102557E-2</v>
      </c>
      <c r="N2999" s="251">
        <f t="shared" si="139"/>
        <v>0.83665568675733526</v>
      </c>
      <c r="O2999" s="250">
        <v>177774.31000000017</v>
      </c>
      <c r="P2999" s="251">
        <f t="shared" si="140"/>
        <v>5.7844676915636127E-2</v>
      </c>
      <c r="Q2999" s="251" t="s">
        <v>805</v>
      </c>
      <c r="R2999" s="258"/>
      <c r="S2999" s="258" t="s">
        <v>806</v>
      </c>
      <c r="T2999" s="258" t="s">
        <v>807</v>
      </c>
      <c r="U2999" s="282" t="s">
        <v>823</v>
      </c>
      <c r="V2999" s="285">
        <v>824</v>
      </c>
      <c r="W2999" s="286" t="s">
        <v>874</v>
      </c>
      <c r="X2999" s="286" t="s">
        <v>816</v>
      </c>
      <c r="Y2999" s="257"/>
    </row>
    <row r="3000" spans="1:25" ht="12.75" customHeight="1" x14ac:dyDescent="0.2">
      <c r="A3000" s="229" t="s">
        <v>705</v>
      </c>
      <c r="B3000" s="247"/>
      <c r="C3000" s="280">
        <v>2987</v>
      </c>
      <c r="D3000" s="249" t="s">
        <v>6725</v>
      </c>
      <c r="E3000" s="249" t="s">
        <v>6726</v>
      </c>
      <c r="F3000" s="249" t="s">
        <v>858</v>
      </c>
      <c r="G3000" s="281" t="s">
        <v>813</v>
      </c>
      <c r="H3000" s="250">
        <v>26639.439999999999</v>
      </c>
      <c r="I3000" s="250"/>
      <c r="J3000" s="250">
        <v>19130.835500000001</v>
      </c>
      <c r="K3000" s="250"/>
      <c r="L3000" s="250">
        <v>14818.88</v>
      </c>
      <c r="M3000" s="251">
        <f t="shared" si="138"/>
        <v>0.28186044826768125</v>
      </c>
      <c r="N3000" s="251">
        <f t="shared" si="139"/>
        <v>0.2253929526496635</v>
      </c>
      <c r="O3000" s="250">
        <v>15185.55</v>
      </c>
      <c r="P3000" s="251">
        <f t="shared" si="140"/>
        <v>2.4743435401325883E-2</v>
      </c>
      <c r="Q3000" s="251" t="s">
        <v>805</v>
      </c>
      <c r="R3000" s="258"/>
      <c r="S3000" s="258" t="s">
        <v>806</v>
      </c>
      <c r="T3000" s="258" t="s">
        <v>807</v>
      </c>
      <c r="U3000" s="282" t="s">
        <v>814</v>
      </c>
      <c r="V3000" s="285">
        <v>82</v>
      </c>
      <c r="W3000" s="286" t="s">
        <v>816</v>
      </c>
      <c r="X3000" s="286" t="s">
        <v>816</v>
      </c>
      <c r="Y3000" s="257"/>
    </row>
    <row r="3001" spans="1:25" ht="12.75" customHeight="1" x14ac:dyDescent="0.2">
      <c r="A3001" s="229" t="s">
        <v>705</v>
      </c>
      <c r="B3001" s="247"/>
      <c r="C3001" s="280">
        <v>2988</v>
      </c>
      <c r="D3001" s="249" t="s">
        <v>6727</v>
      </c>
      <c r="E3001" s="249" t="s">
        <v>6728</v>
      </c>
      <c r="F3001" s="249" t="s">
        <v>852</v>
      </c>
      <c r="G3001" s="297" t="s">
        <v>707</v>
      </c>
      <c r="H3001" s="250">
        <v>0</v>
      </c>
      <c r="I3001" s="250"/>
      <c r="J3001" s="250">
        <v>0</v>
      </c>
      <c r="K3001" s="250"/>
      <c r="L3001" s="250">
        <v>0</v>
      </c>
      <c r="M3001" s="251" t="str">
        <f t="shared" si="138"/>
        <v>NA</v>
      </c>
      <c r="N3001" s="251" t="str">
        <f t="shared" si="139"/>
        <v>NA</v>
      </c>
      <c r="O3001" s="250">
        <v>0</v>
      </c>
      <c r="P3001" s="251" t="str">
        <f t="shared" si="140"/>
        <v>NA</v>
      </c>
      <c r="Q3001" s="298" t="s">
        <v>848</v>
      </c>
      <c r="R3001" s="299" t="s">
        <v>849</v>
      </c>
      <c r="S3001" s="299" t="s">
        <v>832</v>
      </c>
      <c r="T3001" s="299" t="s">
        <v>832</v>
      </c>
      <c r="U3001" s="299" t="s">
        <v>832</v>
      </c>
      <c r="V3001" s="283" t="s">
        <v>809</v>
      </c>
      <c r="W3001" s="284" t="s">
        <v>809</v>
      </c>
      <c r="X3001" s="284" t="s">
        <v>809</v>
      </c>
      <c r="Y3001" s="257"/>
    </row>
    <row r="3002" spans="1:25" ht="12.75" customHeight="1" x14ac:dyDescent="0.2">
      <c r="A3002" s="229" t="s">
        <v>705</v>
      </c>
      <c r="B3002" s="247"/>
      <c r="C3002" s="287">
        <v>2989</v>
      </c>
      <c r="D3002" s="288" t="s">
        <v>6729</v>
      </c>
      <c r="E3002" s="288" t="s">
        <v>6730</v>
      </c>
      <c r="F3002" s="288" t="s">
        <v>1002</v>
      </c>
      <c r="G3002" s="289" t="s">
        <v>707</v>
      </c>
      <c r="H3002" s="290">
        <v>0</v>
      </c>
      <c r="I3002" s="290"/>
      <c r="J3002" s="290">
        <v>0</v>
      </c>
      <c r="K3002" s="290"/>
      <c r="L3002" s="290">
        <v>0</v>
      </c>
      <c r="M3002" s="291" t="str">
        <f t="shared" si="138"/>
        <v>NA</v>
      </c>
      <c r="N3002" s="291" t="str">
        <f t="shared" si="139"/>
        <v>NA</v>
      </c>
      <c r="O3002" s="290">
        <v>0</v>
      </c>
      <c r="P3002" s="291" t="str">
        <f t="shared" si="140"/>
        <v>NA</v>
      </c>
      <c r="Q3002" s="291" t="s">
        <v>707</v>
      </c>
      <c r="R3002" s="292" t="s">
        <v>831</v>
      </c>
      <c r="S3002" s="293" t="s">
        <v>832</v>
      </c>
      <c r="T3002" s="293" t="s">
        <v>832</v>
      </c>
      <c r="U3002" s="293" t="s">
        <v>832</v>
      </c>
      <c r="V3002" s="294" t="s">
        <v>809</v>
      </c>
      <c r="W3002" s="295" t="s">
        <v>809</v>
      </c>
      <c r="X3002" s="295" t="s">
        <v>809</v>
      </c>
      <c r="Y3002" s="257"/>
    </row>
    <row r="3003" spans="1:25" ht="12.75" customHeight="1" x14ac:dyDescent="0.2">
      <c r="A3003" s="229" t="s">
        <v>705</v>
      </c>
      <c r="B3003" s="247"/>
      <c r="C3003" s="280">
        <v>2990</v>
      </c>
      <c r="D3003" s="249" t="s">
        <v>6731</v>
      </c>
      <c r="E3003" s="249" t="s">
        <v>6732</v>
      </c>
      <c r="F3003" s="249" t="s">
        <v>877</v>
      </c>
      <c r="G3003" s="281" t="s">
        <v>813</v>
      </c>
      <c r="H3003" s="250">
        <v>66536.55</v>
      </c>
      <c r="I3003" s="250"/>
      <c r="J3003" s="250">
        <v>63738.271800000002</v>
      </c>
      <c r="K3003" s="250"/>
      <c r="L3003" s="250">
        <v>66537.17</v>
      </c>
      <c r="M3003" s="251">
        <f t="shared" si="138"/>
        <v>4.205625629823008E-2</v>
      </c>
      <c r="N3003" s="251">
        <f t="shared" si="139"/>
        <v>4.3912364125316558E-2</v>
      </c>
      <c r="O3003" s="250">
        <v>69627.91</v>
      </c>
      <c r="P3003" s="251">
        <f t="shared" si="140"/>
        <v>4.6451329384763512E-2</v>
      </c>
      <c r="Q3003" s="251" t="s">
        <v>805</v>
      </c>
      <c r="R3003" s="258"/>
      <c r="S3003" s="258" t="s">
        <v>806</v>
      </c>
      <c r="T3003" s="258" t="s">
        <v>807</v>
      </c>
      <c r="U3003" s="282" t="s">
        <v>823</v>
      </c>
      <c r="V3003" s="285">
        <v>824</v>
      </c>
      <c r="W3003" s="286" t="s">
        <v>815</v>
      </c>
      <c r="X3003" s="286" t="s">
        <v>816</v>
      </c>
      <c r="Y3003" s="257"/>
    </row>
    <row r="3004" spans="1:25" ht="12.75" customHeight="1" x14ac:dyDescent="0.2">
      <c r="A3004" s="229" t="s">
        <v>705</v>
      </c>
      <c r="B3004" s="247"/>
      <c r="C3004" s="280">
        <v>2991</v>
      </c>
      <c r="D3004" s="249" t="s">
        <v>6733</v>
      </c>
      <c r="E3004" s="249" t="s">
        <v>6734</v>
      </c>
      <c r="F3004" s="249" t="s">
        <v>1387</v>
      </c>
      <c r="G3004" s="281" t="s">
        <v>813</v>
      </c>
      <c r="H3004" s="250">
        <v>102295.41</v>
      </c>
      <c r="I3004" s="250"/>
      <c r="J3004" s="250">
        <v>97993.270799999984</v>
      </c>
      <c r="K3004" s="250"/>
      <c r="L3004" s="250">
        <v>148841.84999999998</v>
      </c>
      <c r="M3004" s="251">
        <f t="shared" si="138"/>
        <v>4.2056033599161678E-2</v>
      </c>
      <c r="N3004" s="251">
        <f t="shared" si="139"/>
        <v>0.51889868339816658</v>
      </c>
      <c r="O3004" s="250">
        <v>155091.65</v>
      </c>
      <c r="P3004" s="251">
        <f t="shared" si="140"/>
        <v>4.1989534529435227E-2</v>
      </c>
      <c r="Q3004" s="251" t="s">
        <v>805</v>
      </c>
      <c r="R3004" s="258"/>
      <c r="S3004" s="258" t="s">
        <v>806</v>
      </c>
      <c r="T3004" s="258" t="s">
        <v>807</v>
      </c>
      <c r="U3004" s="282" t="s">
        <v>823</v>
      </c>
      <c r="V3004" s="285">
        <v>824</v>
      </c>
      <c r="W3004" s="286" t="s">
        <v>815</v>
      </c>
      <c r="X3004" s="286" t="s">
        <v>824</v>
      </c>
      <c r="Y3004" s="257"/>
    </row>
    <row r="3005" spans="1:25" ht="12.75" customHeight="1" x14ac:dyDescent="0.2">
      <c r="A3005" s="229" t="s">
        <v>705</v>
      </c>
      <c r="B3005" s="247"/>
      <c r="C3005" s="280">
        <v>2992</v>
      </c>
      <c r="D3005" s="249" t="s">
        <v>6735</v>
      </c>
      <c r="E3005" s="249" t="s">
        <v>6736</v>
      </c>
      <c r="F3005" s="249" t="s">
        <v>1109</v>
      </c>
      <c r="G3005" s="281" t="s">
        <v>813</v>
      </c>
      <c r="H3005" s="250">
        <v>77420.94</v>
      </c>
      <c r="I3005" s="250"/>
      <c r="J3005" s="250">
        <v>62762.813099999999</v>
      </c>
      <c r="K3005" s="250"/>
      <c r="L3005" s="250">
        <v>82387.329999999987</v>
      </c>
      <c r="M3005" s="251">
        <f t="shared" si="138"/>
        <v>0.18933026258787355</v>
      </c>
      <c r="N3005" s="251">
        <f t="shared" si="139"/>
        <v>0.31267745868452779</v>
      </c>
      <c r="O3005" s="250">
        <v>85562.81</v>
      </c>
      <c r="P3005" s="251">
        <f t="shared" si="140"/>
        <v>3.8543305141700929E-2</v>
      </c>
      <c r="Q3005" s="251" t="s">
        <v>805</v>
      </c>
      <c r="R3005" s="258"/>
      <c r="S3005" s="258" t="s">
        <v>806</v>
      </c>
      <c r="T3005" s="258" t="s">
        <v>807</v>
      </c>
      <c r="U3005" s="282" t="s">
        <v>814</v>
      </c>
      <c r="V3005" s="285">
        <v>196</v>
      </c>
      <c r="W3005" s="286" t="s">
        <v>824</v>
      </c>
      <c r="X3005" s="286" t="s">
        <v>824</v>
      </c>
      <c r="Y3005" s="257"/>
    </row>
    <row r="3006" spans="1:25" ht="12.75" customHeight="1" x14ac:dyDescent="0.2">
      <c r="A3006" s="229" t="s">
        <v>705</v>
      </c>
      <c r="B3006" s="247"/>
      <c r="C3006" s="280">
        <v>2993</v>
      </c>
      <c r="D3006" s="249" t="s">
        <v>6737</v>
      </c>
      <c r="E3006" s="249" t="s">
        <v>6738</v>
      </c>
      <c r="F3006" s="249" t="s">
        <v>830</v>
      </c>
      <c r="G3006" s="297" t="s">
        <v>707</v>
      </c>
      <c r="H3006" s="250">
        <v>0</v>
      </c>
      <c r="I3006" s="250"/>
      <c r="J3006" s="250">
        <v>0</v>
      </c>
      <c r="K3006" s="250"/>
      <c r="L3006" s="250">
        <v>0</v>
      </c>
      <c r="M3006" s="251" t="str">
        <f t="shared" si="138"/>
        <v>NA</v>
      </c>
      <c r="N3006" s="251" t="str">
        <f t="shared" si="139"/>
        <v>NA</v>
      </c>
      <c r="O3006" s="250">
        <v>0</v>
      </c>
      <c r="P3006" s="251" t="str">
        <f t="shared" si="140"/>
        <v>NA</v>
      </c>
      <c r="Q3006" s="298" t="s">
        <v>848</v>
      </c>
      <c r="R3006" s="299" t="s">
        <v>849</v>
      </c>
      <c r="S3006" s="299" t="s">
        <v>832</v>
      </c>
      <c r="T3006" s="299" t="s">
        <v>832</v>
      </c>
      <c r="U3006" s="299" t="s">
        <v>832</v>
      </c>
      <c r="V3006" s="283" t="s">
        <v>809</v>
      </c>
      <c r="W3006" s="284" t="s">
        <v>809</v>
      </c>
      <c r="X3006" s="284" t="s">
        <v>809</v>
      </c>
      <c r="Y3006" s="257"/>
    </row>
    <row r="3007" spans="1:25" ht="12.75" customHeight="1" x14ac:dyDescent="0.2">
      <c r="A3007" s="229" t="s">
        <v>705</v>
      </c>
      <c r="B3007" s="247"/>
      <c r="C3007" s="287">
        <v>2994</v>
      </c>
      <c r="D3007" s="288" t="s">
        <v>6739</v>
      </c>
      <c r="E3007" s="288" t="s">
        <v>6740</v>
      </c>
      <c r="F3007" s="288" t="s">
        <v>1002</v>
      </c>
      <c r="G3007" s="289" t="s">
        <v>707</v>
      </c>
      <c r="H3007" s="290">
        <v>0</v>
      </c>
      <c r="I3007" s="290"/>
      <c r="J3007" s="290">
        <v>0</v>
      </c>
      <c r="K3007" s="290"/>
      <c r="L3007" s="290">
        <v>0</v>
      </c>
      <c r="M3007" s="291" t="str">
        <f t="shared" si="138"/>
        <v>NA</v>
      </c>
      <c r="N3007" s="291" t="str">
        <f t="shared" si="139"/>
        <v>NA</v>
      </c>
      <c r="O3007" s="290">
        <v>0</v>
      </c>
      <c r="P3007" s="291" t="str">
        <f t="shared" si="140"/>
        <v>NA</v>
      </c>
      <c r="Q3007" s="291" t="s">
        <v>707</v>
      </c>
      <c r="R3007" s="292" t="s">
        <v>831</v>
      </c>
      <c r="S3007" s="293" t="s">
        <v>832</v>
      </c>
      <c r="T3007" s="293" t="s">
        <v>832</v>
      </c>
      <c r="U3007" s="293" t="s">
        <v>832</v>
      </c>
      <c r="V3007" s="294" t="s">
        <v>809</v>
      </c>
      <c r="W3007" s="295" t="s">
        <v>809</v>
      </c>
      <c r="X3007" s="295" t="s">
        <v>809</v>
      </c>
      <c r="Y3007" s="257"/>
    </row>
    <row r="3008" spans="1:25" ht="12.75" customHeight="1" x14ac:dyDescent="0.2">
      <c r="A3008" s="229" t="s">
        <v>705</v>
      </c>
      <c r="B3008" s="247"/>
      <c r="C3008" s="280">
        <v>2995</v>
      </c>
      <c r="D3008" s="249" t="s">
        <v>6741</v>
      </c>
      <c r="E3008" s="249" t="s">
        <v>6742</v>
      </c>
      <c r="F3008" s="249" t="s">
        <v>877</v>
      </c>
      <c r="G3008" s="281" t="s">
        <v>813</v>
      </c>
      <c r="H3008" s="250">
        <v>16883.95</v>
      </c>
      <c r="I3008" s="250"/>
      <c r="J3008" s="250">
        <v>71874.121499999994</v>
      </c>
      <c r="K3008" s="250"/>
      <c r="L3008" s="250">
        <v>15995.18</v>
      </c>
      <c r="M3008" s="251">
        <f t="shared" si="138"/>
        <v>3.2569494401487802</v>
      </c>
      <c r="N3008" s="251">
        <f t="shared" si="139"/>
        <v>0.77745564514482446</v>
      </c>
      <c r="O3008" s="250">
        <v>16678.62</v>
      </c>
      <c r="P3008" s="251">
        <f t="shared" si="140"/>
        <v>4.2727871771371044E-2</v>
      </c>
      <c r="Q3008" s="251" t="s">
        <v>805</v>
      </c>
      <c r="R3008" s="258"/>
      <c r="S3008" s="258" t="s">
        <v>806</v>
      </c>
      <c r="T3008" s="258" t="s">
        <v>807</v>
      </c>
      <c r="U3008" s="282" t="s">
        <v>823</v>
      </c>
      <c r="V3008" s="285">
        <v>826</v>
      </c>
      <c r="W3008" s="286" t="s">
        <v>824</v>
      </c>
      <c r="X3008" s="286" t="s">
        <v>824</v>
      </c>
      <c r="Y3008" s="257"/>
    </row>
    <row r="3009" spans="1:25" ht="12.75" customHeight="1" x14ac:dyDescent="0.2">
      <c r="A3009" s="229" t="s">
        <v>705</v>
      </c>
      <c r="B3009" s="247"/>
      <c r="C3009" s="280">
        <v>2996</v>
      </c>
      <c r="D3009" s="249" t="s">
        <v>6743</v>
      </c>
      <c r="E3009" s="249" t="s">
        <v>6744</v>
      </c>
      <c r="F3009" s="249" t="s">
        <v>1106</v>
      </c>
      <c r="G3009" s="281" t="s">
        <v>813</v>
      </c>
      <c r="H3009" s="250">
        <v>279798.65000000002</v>
      </c>
      <c r="I3009" s="250"/>
      <c r="J3009" s="250">
        <v>268031.44030000002</v>
      </c>
      <c r="K3009" s="250"/>
      <c r="L3009" s="250">
        <v>368557.38999999996</v>
      </c>
      <c r="M3009" s="251">
        <f t="shared" si="138"/>
        <v>4.2055991692597536E-2</v>
      </c>
      <c r="N3009" s="251">
        <f t="shared" si="139"/>
        <v>0.37505282808421314</v>
      </c>
      <c r="O3009" s="250">
        <v>382367.95</v>
      </c>
      <c r="P3009" s="251">
        <f t="shared" si="140"/>
        <v>3.7471938902107101E-2</v>
      </c>
      <c r="Q3009" s="251" t="s">
        <v>805</v>
      </c>
      <c r="R3009" s="258"/>
      <c r="S3009" s="258" t="s">
        <v>806</v>
      </c>
      <c r="T3009" s="258" t="s">
        <v>807</v>
      </c>
      <c r="U3009" s="282" t="s">
        <v>823</v>
      </c>
      <c r="V3009" s="285">
        <v>824</v>
      </c>
      <c r="W3009" s="286" t="s">
        <v>824</v>
      </c>
      <c r="X3009" s="286" t="s">
        <v>824</v>
      </c>
      <c r="Y3009" s="257"/>
    </row>
    <row r="3010" spans="1:25" ht="12.75" customHeight="1" x14ac:dyDescent="0.2">
      <c r="A3010" s="229" t="s">
        <v>705</v>
      </c>
      <c r="B3010" s="247"/>
      <c r="C3010" s="280">
        <v>2997</v>
      </c>
      <c r="D3010" s="249" t="s">
        <v>6745</v>
      </c>
      <c r="E3010" s="249" t="s">
        <v>6746</v>
      </c>
      <c r="F3010" s="249" t="s">
        <v>877</v>
      </c>
      <c r="G3010" s="281" t="s">
        <v>813</v>
      </c>
      <c r="H3010" s="250">
        <v>320305.42000000004</v>
      </c>
      <c r="I3010" s="250"/>
      <c r="J3010" s="250">
        <v>336474.21400000004</v>
      </c>
      <c r="K3010" s="250"/>
      <c r="L3010" s="250">
        <v>348197.18</v>
      </c>
      <c r="M3010" s="251">
        <f t="shared" si="138"/>
        <v>5.0479301911282026E-2</v>
      </c>
      <c r="N3010" s="251">
        <f t="shared" si="139"/>
        <v>3.4840607429132607E-2</v>
      </c>
      <c r="O3010" s="250">
        <v>376651.69</v>
      </c>
      <c r="P3010" s="251">
        <f t="shared" si="140"/>
        <v>8.1719530296023676E-2</v>
      </c>
      <c r="Q3010" s="251" t="s">
        <v>805</v>
      </c>
      <c r="R3010" s="258"/>
      <c r="S3010" s="258" t="s">
        <v>806</v>
      </c>
      <c r="T3010" s="258" t="s">
        <v>807</v>
      </c>
      <c r="U3010" s="282" t="s">
        <v>823</v>
      </c>
      <c r="V3010" s="285">
        <v>824</v>
      </c>
      <c r="W3010" s="286" t="s">
        <v>815</v>
      </c>
      <c r="X3010" s="286" t="s">
        <v>816</v>
      </c>
      <c r="Y3010" s="257"/>
    </row>
    <row r="3011" spans="1:25" ht="12.75" customHeight="1" x14ac:dyDescent="0.2">
      <c r="A3011" s="229" t="s">
        <v>705</v>
      </c>
      <c r="B3011" s="247"/>
      <c r="C3011" s="280">
        <v>2998</v>
      </c>
      <c r="D3011" s="249" t="s">
        <v>6747</v>
      </c>
      <c r="E3011" s="249" t="s">
        <v>6748</v>
      </c>
      <c r="F3011" s="249" t="s">
        <v>1160</v>
      </c>
      <c r="G3011" s="297" t="s">
        <v>707</v>
      </c>
      <c r="H3011" s="250">
        <v>0</v>
      </c>
      <c r="I3011" s="250"/>
      <c r="J3011" s="250">
        <v>0</v>
      </c>
      <c r="K3011" s="250"/>
      <c r="L3011" s="250">
        <v>0</v>
      </c>
      <c r="M3011" s="251" t="str">
        <f t="shared" si="138"/>
        <v>NA</v>
      </c>
      <c r="N3011" s="251" t="str">
        <f t="shared" si="139"/>
        <v>NA</v>
      </c>
      <c r="O3011" s="250">
        <v>0</v>
      </c>
      <c r="P3011" s="251" t="str">
        <f t="shared" si="140"/>
        <v>NA</v>
      </c>
      <c r="Q3011" s="298" t="s">
        <v>848</v>
      </c>
      <c r="R3011" s="299" t="s">
        <v>849</v>
      </c>
      <c r="S3011" s="299" t="s">
        <v>832</v>
      </c>
      <c r="T3011" s="299" t="s">
        <v>832</v>
      </c>
      <c r="U3011" s="299" t="s">
        <v>832</v>
      </c>
      <c r="V3011" s="299" t="s">
        <v>832</v>
      </c>
      <c r="W3011" s="299" t="s">
        <v>832</v>
      </c>
      <c r="X3011" s="299" t="s">
        <v>832</v>
      </c>
      <c r="Y3011" s="257"/>
    </row>
    <row r="3012" spans="1:25" ht="12.75" customHeight="1" x14ac:dyDescent="0.2">
      <c r="A3012" s="229" t="s">
        <v>705</v>
      </c>
      <c r="B3012" s="247"/>
      <c r="C3012" s="280">
        <v>2999</v>
      </c>
      <c r="D3012" s="249" t="s">
        <v>6749</v>
      </c>
      <c r="E3012" s="249" t="s">
        <v>6750</v>
      </c>
      <c r="F3012" s="249" t="s">
        <v>855</v>
      </c>
      <c r="G3012" s="297" t="s">
        <v>707</v>
      </c>
      <c r="H3012" s="250">
        <v>0</v>
      </c>
      <c r="I3012" s="250"/>
      <c r="J3012" s="250">
        <v>0</v>
      </c>
      <c r="K3012" s="250"/>
      <c r="L3012" s="250">
        <v>0</v>
      </c>
      <c r="M3012" s="251" t="str">
        <f t="shared" si="138"/>
        <v>NA</v>
      </c>
      <c r="N3012" s="251" t="str">
        <f t="shared" si="139"/>
        <v>NA</v>
      </c>
      <c r="O3012" s="250">
        <v>0</v>
      </c>
      <c r="P3012" s="251" t="str">
        <f t="shared" si="140"/>
        <v>NA</v>
      </c>
      <c r="Q3012" s="298" t="s">
        <v>848</v>
      </c>
      <c r="R3012" s="299" t="s">
        <v>849</v>
      </c>
      <c r="S3012" s="299" t="s">
        <v>832</v>
      </c>
      <c r="T3012" s="299" t="s">
        <v>832</v>
      </c>
      <c r="U3012" s="299" t="s">
        <v>832</v>
      </c>
      <c r="V3012" s="299" t="s">
        <v>832</v>
      </c>
      <c r="W3012" s="299" t="s">
        <v>832</v>
      </c>
      <c r="X3012" s="299" t="s">
        <v>832</v>
      </c>
      <c r="Y3012" s="257"/>
    </row>
    <row r="3013" spans="1:25" ht="12.75" customHeight="1" x14ac:dyDescent="0.2">
      <c r="A3013" s="229" t="s">
        <v>705</v>
      </c>
      <c r="B3013" s="247"/>
      <c r="C3013" s="280">
        <v>3000</v>
      </c>
      <c r="D3013" s="249" t="s">
        <v>6751</v>
      </c>
      <c r="E3013" s="249" t="s">
        <v>6752</v>
      </c>
      <c r="F3013" s="249" t="s">
        <v>886</v>
      </c>
      <c r="G3013" s="281" t="s">
        <v>813</v>
      </c>
      <c r="H3013" s="250">
        <v>26040.400000000001</v>
      </c>
      <c r="I3013" s="250"/>
      <c r="J3013" s="250">
        <v>24945.242899999997</v>
      </c>
      <c r="K3013" s="250"/>
      <c r="L3013" s="250">
        <v>26040.760000000002</v>
      </c>
      <c r="M3013" s="251">
        <f t="shared" si="138"/>
        <v>4.2056078247646116E-2</v>
      </c>
      <c r="N3013" s="251">
        <f t="shared" si="139"/>
        <v>4.3916874427388508E-2</v>
      </c>
      <c r="O3013" s="250">
        <v>27250.400000000001</v>
      </c>
      <c r="P3013" s="251">
        <f t="shared" si="140"/>
        <v>4.6451793265634311E-2</v>
      </c>
      <c r="Q3013" s="251" t="s">
        <v>805</v>
      </c>
      <c r="R3013" s="258"/>
      <c r="S3013" s="258" t="s">
        <v>806</v>
      </c>
      <c r="T3013" s="258" t="s">
        <v>807</v>
      </c>
      <c r="U3013" s="282" t="s">
        <v>814</v>
      </c>
      <c r="V3013" s="285">
        <v>81</v>
      </c>
      <c r="W3013" s="286" t="s">
        <v>824</v>
      </c>
      <c r="X3013" s="286" t="s">
        <v>824</v>
      </c>
      <c r="Y3013" s="257"/>
    </row>
    <row r="3014" spans="1:25" ht="12.75" customHeight="1" x14ac:dyDescent="0.2">
      <c r="A3014" s="229" t="s">
        <v>705</v>
      </c>
      <c r="B3014" s="247"/>
      <c r="C3014" s="280">
        <v>3001</v>
      </c>
      <c r="D3014" s="249" t="s">
        <v>6753</v>
      </c>
      <c r="E3014" s="249" t="s">
        <v>6754</v>
      </c>
      <c r="F3014" s="249" t="s">
        <v>819</v>
      </c>
      <c r="G3014" s="281" t="s">
        <v>813</v>
      </c>
      <c r="H3014" s="250">
        <v>210542.4</v>
      </c>
      <c r="I3014" s="250"/>
      <c r="J3014" s="250">
        <v>201687.7818</v>
      </c>
      <c r="K3014" s="250"/>
      <c r="L3014" s="250">
        <v>205080.00000000003</v>
      </c>
      <c r="M3014" s="251">
        <f t="shared" si="138"/>
        <v>4.2056223354535703E-2</v>
      </c>
      <c r="N3014" s="251">
        <f t="shared" si="139"/>
        <v>1.681915567579529E-2</v>
      </c>
      <c r="O3014" s="250">
        <v>210734.25</v>
      </c>
      <c r="P3014" s="251">
        <f t="shared" si="140"/>
        <v>2.7570947922761702E-2</v>
      </c>
      <c r="Q3014" s="251" t="s">
        <v>805</v>
      </c>
      <c r="R3014" s="258"/>
      <c r="S3014" s="258" t="s">
        <v>806</v>
      </c>
      <c r="T3014" s="258" t="s">
        <v>807</v>
      </c>
      <c r="U3014" s="282" t="s">
        <v>814</v>
      </c>
      <c r="V3014" s="285">
        <v>819</v>
      </c>
      <c r="W3014" s="286" t="s">
        <v>815</v>
      </c>
      <c r="X3014" s="286" t="s">
        <v>816</v>
      </c>
      <c r="Y3014" s="257"/>
    </row>
    <row r="3015" spans="1:25" ht="12.75" customHeight="1" x14ac:dyDescent="0.2">
      <c r="A3015" s="229" t="s">
        <v>705</v>
      </c>
      <c r="B3015" s="247"/>
      <c r="C3015" s="280">
        <v>3002</v>
      </c>
      <c r="D3015" s="249" t="s">
        <v>6755</v>
      </c>
      <c r="E3015" s="249" t="s">
        <v>6756</v>
      </c>
      <c r="F3015" s="249" t="s">
        <v>858</v>
      </c>
      <c r="G3015" s="281" t="s">
        <v>813</v>
      </c>
      <c r="H3015" s="250">
        <v>68644.61</v>
      </c>
      <c r="I3015" s="250"/>
      <c r="J3015" s="250">
        <v>65800.585199999987</v>
      </c>
      <c r="K3015" s="250"/>
      <c r="L3015" s="250">
        <v>68732.429999999993</v>
      </c>
      <c r="M3015" s="251">
        <f t="shared" si="138"/>
        <v>4.1431145140164882E-2</v>
      </c>
      <c r="N3015" s="251">
        <f t="shared" si="139"/>
        <v>4.4556515585518028E-2</v>
      </c>
      <c r="O3015" s="250">
        <v>71935.930000000008</v>
      </c>
      <c r="P3015" s="251">
        <f t="shared" si="140"/>
        <v>4.6608275016611737E-2</v>
      </c>
      <c r="Q3015" s="251" t="s">
        <v>805</v>
      </c>
      <c r="R3015" s="258"/>
      <c r="S3015" s="258" t="s">
        <v>806</v>
      </c>
      <c r="T3015" s="258" t="s">
        <v>807</v>
      </c>
      <c r="U3015" s="282" t="s">
        <v>814</v>
      </c>
      <c r="V3015" s="285">
        <v>307</v>
      </c>
      <c r="W3015" s="286" t="s">
        <v>824</v>
      </c>
      <c r="X3015" s="286" t="s">
        <v>824</v>
      </c>
      <c r="Y3015" s="257"/>
    </row>
    <row r="3016" spans="1:25" ht="12.75" customHeight="1" x14ac:dyDescent="0.2">
      <c r="A3016" s="229" t="s">
        <v>705</v>
      </c>
      <c r="B3016" s="247"/>
      <c r="C3016" s="280">
        <v>3003</v>
      </c>
      <c r="D3016" s="249" t="s">
        <v>6757</v>
      </c>
      <c r="E3016" s="249" t="s">
        <v>6758</v>
      </c>
      <c r="F3016" s="249" t="s">
        <v>819</v>
      </c>
      <c r="G3016" s="281" t="s">
        <v>813</v>
      </c>
      <c r="H3016" s="250">
        <v>57774.2</v>
      </c>
      <c r="I3016" s="250"/>
      <c r="J3016" s="250">
        <v>55344.429300000003</v>
      </c>
      <c r="K3016" s="250"/>
      <c r="L3016" s="250">
        <v>78274.080000000002</v>
      </c>
      <c r="M3016" s="251">
        <f t="shared" si="138"/>
        <v>4.2056327911074387E-2</v>
      </c>
      <c r="N3016" s="251">
        <f t="shared" si="139"/>
        <v>0.41430819668782809</v>
      </c>
      <c r="O3016" s="250">
        <v>79327.819999999992</v>
      </c>
      <c r="P3016" s="251">
        <f t="shared" si="140"/>
        <v>1.3462183139041566E-2</v>
      </c>
      <c r="Q3016" s="251" t="s">
        <v>805</v>
      </c>
      <c r="R3016" s="258"/>
      <c r="S3016" s="258" t="s">
        <v>806</v>
      </c>
      <c r="T3016" s="258" t="s">
        <v>807</v>
      </c>
      <c r="U3016" s="282" t="s">
        <v>823</v>
      </c>
      <c r="V3016" s="285">
        <v>926</v>
      </c>
      <c r="W3016" s="286" t="s">
        <v>816</v>
      </c>
      <c r="X3016" s="286" t="s">
        <v>816</v>
      </c>
      <c r="Y3016" s="257"/>
    </row>
    <row r="3017" spans="1:25" ht="12.75" customHeight="1" x14ac:dyDescent="0.2">
      <c r="A3017" s="229" t="s">
        <v>705</v>
      </c>
      <c r="B3017" s="247"/>
      <c r="C3017" s="280">
        <v>3004</v>
      </c>
      <c r="D3017" s="249" t="s">
        <v>6759</v>
      </c>
      <c r="E3017" s="249" t="s">
        <v>6760</v>
      </c>
      <c r="F3017" s="249" t="s">
        <v>2361</v>
      </c>
      <c r="G3017" s="281" t="s">
        <v>804</v>
      </c>
      <c r="H3017" s="250">
        <v>310648.77</v>
      </c>
      <c r="I3017" s="250"/>
      <c r="J3017" s="250">
        <v>297584.1078</v>
      </c>
      <c r="K3017" s="250"/>
      <c r="L3017" s="250">
        <v>345398.46</v>
      </c>
      <c r="M3017" s="251">
        <f t="shared" si="138"/>
        <v>4.2056056426684127E-2</v>
      </c>
      <c r="N3017" s="251">
        <f t="shared" si="139"/>
        <v>0.16067508629236021</v>
      </c>
      <c r="O3017" s="250">
        <v>380191.7699999999</v>
      </c>
      <c r="P3017" s="251">
        <f t="shared" si="140"/>
        <v>0.10073383071829527</v>
      </c>
      <c r="Q3017" s="251" t="s">
        <v>805</v>
      </c>
      <c r="R3017" s="258"/>
      <c r="S3017" s="258" t="s">
        <v>806</v>
      </c>
      <c r="T3017" s="258" t="s">
        <v>807</v>
      </c>
      <c r="U3017" s="282" t="s">
        <v>808</v>
      </c>
      <c r="V3017" s="285">
        <v>424</v>
      </c>
      <c r="W3017" s="286" t="s">
        <v>874</v>
      </c>
      <c r="X3017" s="286" t="s">
        <v>874</v>
      </c>
      <c r="Y3017" s="257"/>
    </row>
    <row r="3018" spans="1:25" ht="12.75" customHeight="1" x14ac:dyDescent="0.2">
      <c r="A3018" s="229" t="s">
        <v>705</v>
      </c>
      <c r="B3018" s="247"/>
      <c r="C3018" s="280">
        <v>3005</v>
      </c>
      <c r="D3018" s="249" t="s">
        <v>6761</v>
      </c>
      <c r="E3018" s="249" t="s">
        <v>6762</v>
      </c>
      <c r="F3018" s="249" t="s">
        <v>852</v>
      </c>
      <c r="G3018" s="297" t="s">
        <v>707</v>
      </c>
      <c r="H3018" s="250">
        <v>0</v>
      </c>
      <c r="I3018" s="250"/>
      <c r="J3018" s="250">
        <v>0</v>
      </c>
      <c r="K3018" s="250"/>
      <c r="L3018" s="250">
        <v>0</v>
      </c>
      <c r="M3018" s="251" t="str">
        <f t="shared" si="138"/>
        <v>NA</v>
      </c>
      <c r="N3018" s="251" t="str">
        <f t="shared" si="139"/>
        <v>NA</v>
      </c>
      <c r="O3018" s="250">
        <v>0</v>
      </c>
      <c r="P3018" s="251" t="str">
        <f t="shared" si="140"/>
        <v>NA</v>
      </c>
      <c r="Q3018" s="298" t="s">
        <v>848</v>
      </c>
      <c r="R3018" s="299" t="s">
        <v>849</v>
      </c>
      <c r="S3018" s="299" t="s">
        <v>832</v>
      </c>
      <c r="T3018" s="299" t="s">
        <v>832</v>
      </c>
      <c r="U3018" s="299" t="s">
        <v>832</v>
      </c>
      <c r="V3018" s="299" t="s">
        <v>832</v>
      </c>
      <c r="W3018" s="299" t="s">
        <v>832</v>
      </c>
      <c r="X3018" s="299" t="s">
        <v>832</v>
      </c>
      <c r="Y3018" s="257"/>
    </row>
    <row r="3019" spans="1:25" ht="12.75" customHeight="1" x14ac:dyDescent="0.2">
      <c r="A3019" s="229" t="s">
        <v>705</v>
      </c>
      <c r="B3019" s="247"/>
      <c r="C3019" s="280">
        <v>3006</v>
      </c>
      <c r="D3019" s="296" t="s">
        <v>6763</v>
      </c>
      <c r="E3019" s="296" t="s">
        <v>6764</v>
      </c>
      <c r="F3019" s="296" t="s">
        <v>852</v>
      </c>
      <c r="G3019" s="297" t="s">
        <v>707</v>
      </c>
      <c r="H3019" s="250">
        <v>0</v>
      </c>
      <c r="I3019" s="250"/>
      <c r="J3019" s="250">
        <v>0</v>
      </c>
      <c r="K3019" s="250"/>
      <c r="L3019" s="250">
        <v>0</v>
      </c>
      <c r="M3019" s="251" t="str">
        <f t="shared" si="138"/>
        <v>NA</v>
      </c>
      <c r="N3019" s="251" t="str">
        <f t="shared" si="139"/>
        <v>NA</v>
      </c>
      <c r="O3019" s="250">
        <v>0</v>
      </c>
      <c r="P3019" s="251" t="str">
        <f t="shared" si="140"/>
        <v>NA</v>
      </c>
      <c r="Q3019" s="298" t="s">
        <v>848</v>
      </c>
      <c r="R3019" s="299" t="s">
        <v>849</v>
      </c>
      <c r="S3019" s="299" t="s">
        <v>809</v>
      </c>
      <c r="T3019" s="299" t="s">
        <v>809</v>
      </c>
      <c r="U3019" s="299" t="s">
        <v>832</v>
      </c>
      <c r="V3019" s="283" t="s">
        <v>809</v>
      </c>
      <c r="W3019" s="284" t="s">
        <v>809</v>
      </c>
      <c r="X3019" s="284" t="s">
        <v>809</v>
      </c>
      <c r="Y3019" s="257"/>
    </row>
    <row r="3020" spans="1:25" ht="12.75" customHeight="1" x14ac:dyDescent="0.2">
      <c r="A3020" s="229" t="s">
        <v>705</v>
      </c>
      <c r="B3020" s="247"/>
      <c r="C3020" s="280">
        <v>3007</v>
      </c>
      <c r="D3020" s="249" t="s">
        <v>6765</v>
      </c>
      <c r="E3020" s="249" t="s">
        <v>6766</v>
      </c>
      <c r="F3020" s="249" t="s">
        <v>877</v>
      </c>
      <c r="G3020" s="281" t="s">
        <v>813</v>
      </c>
      <c r="H3020" s="250">
        <v>251978.50000000003</v>
      </c>
      <c r="I3020" s="250"/>
      <c r="J3020" s="250">
        <v>267879.69160000002</v>
      </c>
      <c r="K3020" s="250"/>
      <c r="L3020" s="250">
        <v>279653.63000000006</v>
      </c>
      <c r="M3020" s="251">
        <f t="shared" si="138"/>
        <v>6.3105350654916945E-2</v>
      </c>
      <c r="N3020" s="251">
        <f t="shared" si="139"/>
        <v>4.3952336698897566E-2</v>
      </c>
      <c r="O3020" s="250">
        <v>290654.93000000005</v>
      </c>
      <c r="P3020" s="251">
        <f t="shared" si="140"/>
        <v>3.9339020916696076E-2</v>
      </c>
      <c r="Q3020" s="251" t="s">
        <v>805</v>
      </c>
      <c r="R3020" s="258"/>
      <c r="S3020" s="258" t="s">
        <v>925</v>
      </c>
      <c r="T3020" s="258" t="s">
        <v>908</v>
      </c>
      <c r="U3020" s="282" t="s">
        <v>823</v>
      </c>
      <c r="V3020" s="285">
        <v>1410</v>
      </c>
      <c r="W3020" s="286" t="s">
        <v>815</v>
      </c>
      <c r="X3020" s="286" t="s">
        <v>816</v>
      </c>
      <c r="Y3020" s="257"/>
    </row>
    <row r="3021" spans="1:25" ht="12.75" customHeight="1" x14ac:dyDescent="0.2">
      <c r="A3021" s="229" t="s">
        <v>705</v>
      </c>
      <c r="B3021" s="247"/>
      <c r="C3021" s="280">
        <v>3008</v>
      </c>
      <c r="D3021" s="249" t="s">
        <v>6767</v>
      </c>
      <c r="E3021" s="249" t="s">
        <v>6768</v>
      </c>
      <c r="F3021" s="249" t="s">
        <v>858</v>
      </c>
      <c r="G3021" s="281" t="s">
        <v>813</v>
      </c>
      <c r="H3021" s="250">
        <v>58802.92</v>
      </c>
      <c r="I3021" s="250"/>
      <c r="J3021" s="250">
        <v>56329.895000000004</v>
      </c>
      <c r="K3021" s="250"/>
      <c r="L3021" s="250">
        <v>54124.100000000006</v>
      </c>
      <c r="M3021" s="251">
        <f t="shared" si="138"/>
        <v>4.2056159796146082E-2</v>
      </c>
      <c r="N3021" s="251">
        <f t="shared" si="139"/>
        <v>3.9158514319971624E-2</v>
      </c>
      <c r="O3021" s="250">
        <v>56782.720000000001</v>
      </c>
      <c r="P3021" s="251">
        <f t="shared" si="140"/>
        <v>4.9120816789563156E-2</v>
      </c>
      <c r="Q3021" s="251" t="s">
        <v>805</v>
      </c>
      <c r="R3021" s="258"/>
      <c r="S3021" s="258" t="s">
        <v>806</v>
      </c>
      <c r="T3021" s="299" t="s">
        <v>809</v>
      </c>
      <c r="U3021" s="282" t="s">
        <v>814</v>
      </c>
      <c r="V3021" s="283" t="s">
        <v>809</v>
      </c>
      <c r="W3021" s="284" t="s">
        <v>809</v>
      </c>
      <c r="X3021" s="284" t="s">
        <v>809</v>
      </c>
      <c r="Y3021" s="257"/>
    </row>
    <row r="3022" spans="1:25" ht="12.75" customHeight="1" x14ac:dyDescent="0.2">
      <c r="A3022" s="229" t="s">
        <v>705</v>
      </c>
      <c r="B3022" s="247"/>
      <c r="C3022" s="280">
        <v>3009</v>
      </c>
      <c r="D3022" s="249" t="s">
        <v>6769</v>
      </c>
      <c r="E3022" s="249" t="s">
        <v>6770</v>
      </c>
      <c r="F3022" s="249" t="s">
        <v>852</v>
      </c>
      <c r="G3022" s="297" t="s">
        <v>707</v>
      </c>
      <c r="H3022" s="250">
        <v>0</v>
      </c>
      <c r="I3022" s="250"/>
      <c r="J3022" s="250">
        <v>0</v>
      </c>
      <c r="K3022" s="250"/>
      <c r="L3022" s="250">
        <v>0</v>
      </c>
      <c r="M3022" s="251" t="str">
        <f t="shared" ref="M3022:M3085" si="141">IF(H3022&gt;0,ABS((J3022-H3022)/H3022),"NA")</f>
        <v>NA</v>
      </c>
      <c r="N3022" s="251" t="str">
        <f t="shared" ref="N3022:N3085" si="142">IF(J3022&gt;0,ABS((L3022-J3022)/J3022),"NA")</f>
        <v>NA</v>
      </c>
      <c r="O3022" s="250">
        <v>0</v>
      </c>
      <c r="P3022" s="251" t="str">
        <f t="shared" ref="P3022:P3085" si="143">IF(L3022&gt;0,ABS((O3022-L3022)/L3022),"NA")</f>
        <v>NA</v>
      </c>
      <c r="Q3022" s="298" t="s">
        <v>848</v>
      </c>
      <c r="R3022" s="299" t="s">
        <v>849</v>
      </c>
      <c r="S3022" s="299" t="s">
        <v>832</v>
      </c>
      <c r="T3022" s="299" t="s">
        <v>832</v>
      </c>
      <c r="U3022" s="299" t="s">
        <v>832</v>
      </c>
      <c r="V3022" s="299" t="s">
        <v>832</v>
      </c>
      <c r="W3022" s="299" t="s">
        <v>832</v>
      </c>
      <c r="X3022" s="299" t="s">
        <v>832</v>
      </c>
      <c r="Y3022" s="257"/>
    </row>
    <row r="3023" spans="1:25" ht="12.75" customHeight="1" x14ac:dyDescent="0.2">
      <c r="A3023" s="229" t="s">
        <v>705</v>
      </c>
      <c r="B3023" s="247"/>
      <c r="C3023" s="280">
        <v>3010</v>
      </c>
      <c r="D3023" s="249" t="s">
        <v>6771</v>
      </c>
      <c r="E3023" s="249" t="s">
        <v>6772</v>
      </c>
      <c r="F3023" s="249" t="s">
        <v>844</v>
      </c>
      <c r="G3023" s="281" t="s">
        <v>813</v>
      </c>
      <c r="H3023" s="250">
        <v>39398.68</v>
      </c>
      <c r="I3023" s="250"/>
      <c r="J3023" s="250">
        <v>37741.710399999996</v>
      </c>
      <c r="K3023" s="250"/>
      <c r="L3023" s="250">
        <v>40629.9</v>
      </c>
      <c r="M3023" s="251">
        <f t="shared" si="141"/>
        <v>4.2056474988502256E-2</v>
      </c>
      <c r="N3023" s="251">
        <f t="shared" si="142"/>
        <v>7.6525138087011696E-2</v>
      </c>
      <c r="O3023" s="250">
        <v>42503.8</v>
      </c>
      <c r="P3023" s="251">
        <f t="shared" si="143"/>
        <v>4.6121206303732017E-2</v>
      </c>
      <c r="Q3023" s="251" t="s">
        <v>805</v>
      </c>
      <c r="R3023" s="258"/>
      <c r="S3023" s="258" t="s">
        <v>904</v>
      </c>
      <c r="T3023" s="258" t="s">
        <v>807</v>
      </c>
      <c r="U3023" s="282" t="s">
        <v>814</v>
      </c>
      <c r="V3023" s="285">
        <v>106</v>
      </c>
      <c r="W3023" s="286" t="s">
        <v>824</v>
      </c>
      <c r="X3023" s="286" t="s">
        <v>824</v>
      </c>
      <c r="Y3023" s="257"/>
    </row>
    <row r="3024" spans="1:25" ht="12.75" customHeight="1" x14ac:dyDescent="0.2">
      <c r="A3024" s="229" t="s">
        <v>705</v>
      </c>
      <c r="B3024" s="247"/>
      <c r="C3024" s="300">
        <v>3011</v>
      </c>
      <c r="D3024" s="301" t="s">
        <v>6773</v>
      </c>
      <c r="E3024" s="301" t="s">
        <v>6774</v>
      </c>
      <c r="F3024" s="301" t="s">
        <v>1302</v>
      </c>
      <c r="G3024" s="302" t="s">
        <v>707</v>
      </c>
      <c r="H3024" s="303">
        <v>0</v>
      </c>
      <c r="I3024" s="303"/>
      <c r="J3024" s="303">
        <v>0</v>
      </c>
      <c r="K3024" s="303"/>
      <c r="L3024" s="303">
        <v>0</v>
      </c>
      <c r="M3024" s="304" t="str">
        <f t="shared" si="141"/>
        <v>NA</v>
      </c>
      <c r="N3024" s="304" t="str">
        <f t="shared" si="142"/>
        <v>NA</v>
      </c>
      <c r="O3024" s="303">
        <v>0</v>
      </c>
      <c r="P3024" s="304" t="str">
        <f t="shared" si="143"/>
        <v>NA</v>
      </c>
      <c r="Q3024" s="304" t="s">
        <v>707</v>
      </c>
      <c r="R3024" s="305" t="s">
        <v>887</v>
      </c>
      <c r="S3024" s="306" t="s">
        <v>832</v>
      </c>
      <c r="T3024" s="306" t="s">
        <v>832</v>
      </c>
      <c r="U3024" s="306" t="s">
        <v>832</v>
      </c>
      <c r="V3024" s="307" t="s">
        <v>809</v>
      </c>
      <c r="W3024" s="308" t="s">
        <v>809</v>
      </c>
      <c r="X3024" s="308" t="s">
        <v>809</v>
      </c>
      <c r="Y3024" s="257"/>
    </row>
    <row r="3025" spans="1:25" ht="12.75" customHeight="1" x14ac:dyDescent="0.2">
      <c r="A3025" s="229" t="s">
        <v>705</v>
      </c>
      <c r="B3025" s="247"/>
      <c r="C3025" s="280">
        <v>3012</v>
      </c>
      <c r="D3025" s="249" t="s">
        <v>6775</v>
      </c>
      <c r="E3025" s="249" t="s">
        <v>6776</v>
      </c>
      <c r="F3025" s="249" t="s">
        <v>1064</v>
      </c>
      <c r="G3025" s="281"/>
      <c r="H3025" s="250">
        <v>1683649.3900000001</v>
      </c>
      <c r="I3025" s="250"/>
      <c r="J3025" s="250">
        <v>1497294.2685</v>
      </c>
      <c r="K3025" s="250"/>
      <c r="L3025" s="250">
        <v>1541501.0199999998</v>
      </c>
      <c r="M3025" s="251">
        <f t="shared" si="141"/>
        <v>0.11068523090784366</v>
      </c>
      <c r="N3025" s="251">
        <f t="shared" si="142"/>
        <v>2.9524424443490602E-2</v>
      </c>
      <c r="O3025" s="250">
        <v>1610302.4099999995</v>
      </c>
      <c r="P3025" s="251">
        <f t="shared" si="143"/>
        <v>4.4632724278054432E-2</v>
      </c>
      <c r="Q3025" s="251" t="s">
        <v>805</v>
      </c>
      <c r="R3025" s="258"/>
      <c r="S3025" s="258" t="s">
        <v>925</v>
      </c>
      <c r="T3025" s="258" t="s">
        <v>908</v>
      </c>
      <c r="U3025" s="282" t="s">
        <v>956</v>
      </c>
      <c r="V3025" s="285">
        <v>6333</v>
      </c>
      <c r="W3025" s="286" t="s">
        <v>815</v>
      </c>
      <c r="X3025" s="286" t="s">
        <v>824</v>
      </c>
      <c r="Y3025" s="257"/>
    </row>
    <row r="3026" spans="1:25" ht="12.75" customHeight="1" x14ac:dyDescent="0.2">
      <c r="A3026" s="229" t="s">
        <v>705</v>
      </c>
      <c r="B3026" s="247"/>
      <c r="C3026" s="300">
        <v>3013</v>
      </c>
      <c r="D3026" s="301" t="s">
        <v>6777</v>
      </c>
      <c r="E3026" s="301" t="s">
        <v>6778</v>
      </c>
      <c r="F3026" s="301" t="s">
        <v>822</v>
      </c>
      <c r="G3026" s="302" t="s">
        <v>707</v>
      </c>
      <c r="H3026" s="303">
        <v>0</v>
      </c>
      <c r="I3026" s="303"/>
      <c r="J3026" s="303">
        <v>0</v>
      </c>
      <c r="K3026" s="303"/>
      <c r="L3026" s="303">
        <v>0</v>
      </c>
      <c r="M3026" s="304" t="str">
        <f t="shared" si="141"/>
        <v>NA</v>
      </c>
      <c r="N3026" s="304" t="str">
        <f t="shared" si="142"/>
        <v>NA</v>
      </c>
      <c r="O3026" s="303">
        <v>0</v>
      </c>
      <c r="P3026" s="304" t="str">
        <f t="shared" si="143"/>
        <v>NA</v>
      </c>
      <c r="Q3026" s="304" t="s">
        <v>707</v>
      </c>
      <c r="R3026" s="305" t="s">
        <v>887</v>
      </c>
      <c r="S3026" s="306" t="s">
        <v>832</v>
      </c>
      <c r="T3026" s="306" t="s">
        <v>832</v>
      </c>
      <c r="U3026" s="306" t="s">
        <v>832</v>
      </c>
      <c r="V3026" s="307" t="s">
        <v>809</v>
      </c>
      <c r="W3026" s="308" t="s">
        <v>809</v>
      </c>
      <c r="X3026" s="308" t="s">
        <v>809</v>
      </c>
      <c r="Y3026" s="257"/>
    </row>
    <row r="3027" spans="1:25" ht="12.75" customHeight="1" x14ac:dyDescent="0.2">
      <c r="A3027" s="229" t="s">
        <v>705</v>
      </c>
      <c r="B3027" s="247"/>
      <c r="C3027" s="280">
        <v>3014</v>
      </c>
      <c r="D3027" s="249" t="s">
        <v>6779</v>
      </c>
      <c r="E3027" s="249" t="s">
        <v>6780</v>
      </c>
      <c r="F3027" s="249" t="s">
        <v>886</v>
      </c>
      <c r="G3027" s="281"/>
      <c r="H3027" s="250">
        <v>178366.95</v>
      </c>
      <c r="I3027" s="250"/>
      <c r="J3027" s="250">
        <v>174549.0177</v>
      </c>
      <c r="K3027" s="250"/>
      <c r="L3027" s="250">
        <v>139873.19</v>
      </c>
      <c r="M3027" s="251">
        <f t="shared" si="141"/>
        <v>2.1404931238662852E-2</v>
      </c>
      <c r="N3027" s="251">
        <f t="shared" si="142"/>
        <v>0.19865954078067546</v>
      </c>
      <c r="O3027" s="250">
        <v>146779.15999999997</v>
      </c>
      <c r="P3027" s="251">
        <f t="shared" si="143"/>
        <v>4.9373078572097856E-2</v>
      </c>
      <c r="Q3027" s="251" t="s">
        <v>805</v>
      </c>
      <c r="R3027" s="258"/>
      <c r="S3027" s="258" t="s">
        <v>806</v>
      </c>
      <c r="T3027" s="258" t="s">
        <v>807</v>
      </c>
      <c r="U3027" s="282" t="s">
        <v>1092</v>
      </c>
      <c r="V3027" s="285">
        <v>4688</v>
      </c>
      <c r="W3027" s="286" t="s">
        <v>816</v>
      </c>
      <c r="X3027" s="286" t="s">
        <v>815</v>
      </c>
      <c r="Y3027" s="257"/>
    </row>
    <row r="3028" spans="1:25" ht="12.75" customHeight="1" x14ac:dyDescent="0.2">
      <c r="A3028" s="229" t="s">
        <v>705</v>
      </c>
      <c r="B3028" s="247"/>
      <c r="C3028" s="280">
        <v>3015</v>
      </c>
      <c r="D3028" s="249" t="s">
        <v>6781</v>
      </c>
      <c r="E3028" s="249" t="s">
        <v>6782</v>
      </c>
      <c r="F3028" s="249" t="s">
        <v>869</v>
      </c>
      <c r="G3028" s="281" t="s">
        <v>813</v>
      </c>
      <c r="H3028" s="250">
        <v>22866.49</v>
      </c>
      <c r="I3028" s="250"/>
      <c r="J3028" s="250">
        <v>21904.8226</v>
      </c>
      <c r="K3028" s="250"/>
      <c r="L3028" s="250">
        <v>58324.43</v>
      </c>
      <c r="M3028" s="251">
        <f t="shared" si="141"/>
        <v>4.2055750576498713E-2</v>
      </c>
      <c r="N3028" s="251">
        <f t="shared" si="142"/>
        <v>1.6626296439396866</v>
      </c>
      <c r="O3028" s="250">
        <v>59957.87</v>
      </c>
      <c r="P3028" s="251">
        <f t="shared" si="143"/>
        <v>2.8006103102936494E-2</v>
      </c>
      <c r="Q3028" s="251" t="s">
        <v>805</v>
      </c>
      <c r="R3028" s="258"/>
      <c r="S3028" s="258" t="s">
        <v>806</v>
      </c>
      <c r="T3028" s="258" t="s">
        <v>807</v>
      </c>
      <c r="U3028" s="282" t="s">
        <v>823</v>
      </c>
      <c r="V3028" s="285">
        <v>826</v>
      </c>
      <c r="W3028" s="286" t="s">
        <v>824</v>
      </c>
      <c r="X3028" s="286" t="s">
        <v>816</v>
      </c>
      <c r="Y3028" s="257"/>
    </row>
    <row r="3029" spans="1:25" ht="12.75" customHeight="1" x14ac:dyDescent="0.2">
      <c r="A3029" s="229" t="s">
        <v>705</v>
      </c>
      <c r="B3029" s="247"/>
      <c r="C3029" s="280">
        <v>3016</v>
      </c>
      <c r="D3029" s="249" t="s">
        <v>6783</v>
      </c>
      <c r="E3029" s="249" t="s">
        <v>6784</v>
      </c>
      <c r="F3029" s="249" t="s">
        <v>1184</v>
      </c>
      <c r="G3029" s="281" t="s">
        <v>813</v>
      </c>
      <c r="H3029" s="250">
        <v>87238.09</v>
      </c>
      <c r="I3029" s="250"/>
      <c r="J3029" s="250">
        <v>61042.3773</v>
      </c>
      <c r="K3029" s="250"/>
      <c r="L3029" s="250">
        <v>88106.840000000011</v>
      </c>
      <c r="M3029" s="251">
        <f t="shared" si="141"/>
        <v>0.30027838413243568</v>
      </c>
      <c r="N3029" s="251">
        <f t="shared" si="142"/>
        <v>0.44337170171123086</v>
      </c>
      <c r="O3029" s="250">
        <v>91864.26999999999</v>
      </c>
      <c r="P3029" s="251">
        <f t="shared" si="143"/>
        <v>4.2646291706750328E-2</v>
      </c>
      <c r="Q3029" s="251" t="s">
        <v>805</v>
      </c>
      <c r="R3029" s="258"/>
      <c r="S3029" s="258" t="s">
        <v>806</v>
      </c>
      <c r="T3029" s="258" t="s">
        <v>807</v>
      </c>
      <c r="U3029" s="282" t="s">
        <v>814</v>
      </c>
      <c r="V3029" s="285">
        <v>513</v>
      </c>
      <c r="W3029" s="286" t="s">
        <v>824</v>
      </c>
      <c r="X3029" s="286" t="s">
        <v>824</v>
      </c>
      <c r="Y3029" s="257"/>
    </row>
    <row r="3030" spans="1:25" ht="12.75" customHeight="1" x14ac:dyDescent="0.2">
      <c r="A3030" s="229" t="s">
        <v>705</v>
      </c>
      <c r="B3030" s="247"/>
      <c r="C3030" s="280">
        <v>3017</v>
      </c>
      <c r="D3030" s="249" t="s">
        <v>6785</v>
      </c>
      <c r="E3030" s="249" t="s">
        <v>6786</v>
      </c>
      <c r="F3030" s="249" t="s">
        <v>830</v>
      </c>
      <c r="G3030" s="297" t="s">
        <v>707</v>
      </c>
      <c r="H3030" s="250">
        <v>0</v>
      </c>
      <c r="I3030" s="250"/>
      <c r="J3030" s="250">
        <v>0</v>
      </c>
      <c r="K3030" s="250"/>
      <c r="L3030" s="250">
        <v>0</v>
      </c>
      <c r="M3030" s="251" t="str">
        <f t="shared" si="141"/>
        <v>NA</v>
      </c>
      <c r="N3030" s="251" t="str">
        <f t="shared" si="142"/>
        <v>NA</v>
      </c>
      <c r="O3030" s="250">
        <v>0</v>
      </c>
      <c r="P3030" s="251" t="str">
        <f t="shared" si="143"/>
        <v>NA</v>
      </c>
      <c r="Q3030" s="298" t="s">
        <v>848</v>
      </c>
      <c r="R3030" s="299" t="s">
        <v>849</v>
      </c>
      <c r="S3030" s="299" t="s">
        <v>832</v>
      </c>
      <c r="T3030" s="299" t="s">
        <v>832</v>
      </c>
      <c r="U3030" s="299" t="s">
        <v>832</v>
      </c>
      <c r="V3030" s="299" t="s">
        <v>832</v>
      </c>
      <c r="W3030" s="299" t="s">
        <v>832</v>
      </c>
      <c r="X3030" s="299" t="s">
        <v>832</v>
      </c>
      <c r="Y3030" s="257"/>
    </row>
    <row r="3031" spans="1:25" ht="12.75" customHeight="1" x14ac:dyDescent="0.2">
      <c r="A3031" s="229" t="s">
        <v>705</v>
      </c>
      <c r="B3031" s="247"/>
      <c r="C3031" s="280">
        <v>3018</v>
      </c>
      <c r="D3031" s="249" t="s">
        <v>6787</v>
      </c>
      <c r="E3031" s="249" t="s">
        <v>6788</v>
      </c>
      <c r="F3031" s="249" t="s">
        <v>866</v>
      </c>
      <c r="G3031" s="281" t="s">
        <v>813</v>
      </c>
      <c r="H3031" s="250">
        <v>302776.80999999994</v>
      </c>
      <c r="I3031" s="250"/>
      <c r="J3031" s="250">
        <v>276999.99040000001</v>
      </c>
      <c r="K3031" s="250"/>
      <c r="L3031" s="250">
        <v>305640.55999999994</v>
      </c>
      <c r="M3031" s="251">
        <f t="shared" si="141"/>
        <v>8.5134722173735619E-2</v>
      </c>
      <c r="N3031" s="251">
        <f t="shared" si="142"/>
        <v>0.10339556170612751</v>
      </c>
      <c r="O3031" s="250">
        <v>319415.57999999996</v>
      </c>
      <c r="P3031" s="251">
        <f t="shared" si="143"/>
        <v>4.5069345508331818E-2</v>
      </c>
      <c r="Q3031" s="251" t="s">
        <v>805</v>
      </c>
      <c r="R3031" s="258"/>
      <c r="S3031" s="258" t="s">
        <v>806</v>
      </c>
      <c r="T3031" s="258" t="s">
        <v>807</v>
      </c>
      <c r="U3031" s="282" t="s">
        <v>823</v>
      </c>
      <c r="V3031" s="285">
        <v>1238</v>
      </c>
      <c r="W3031" s="286" t="s">
        <v>824</v>
      </c>
      <c r="X3031" s="286" t="s">
        <v>824</v>
      </c>
      <c r="Y3031" s="257"/>
    </row>
    <row r="3032" spans="1:25" ht="12.75" customHeight="1" x14ac:dyDescent="0.2">
      <c r="A3032" s="229" t="s">
        <v>705</v>
      </c>
      <c r="B3032" s="247"/>
      <c r="C3032" s="280">
        <v>3019</v>
      </c>
      <c r="D3032" s="249" t="s">
        <v>6789</v>
      </c>
      <c r="E3032" s="249" t="s">
        <v>6790</v>
      </c>
      <c r="F3032" s="249" t="s">
        <v>1021</v>
      </c>
      <c r="G3032" s="281" t="s">
        <v>813</v>
      </c>
      <c r="H3032" s="250">
        <v>903365.26000000013</v>
      </c>
      <c r="I3032" s="250"/>
      <c r="J3032" s="250">
        <v>865373.24270000018</v>
      </c>
      <c r="K3032" s="250"/>
      <c r="L3032" s="250">
        <v>903382.72000000009</v>
      </c>
      <c r="M3032" s="251">
        <f t="shared" si="141"/>
        <v>4.2056097330995378E-2</v>
      </c>
      <c r="N3032" s="251">
        <f t="shared" si="142"/>
        <v>4.3922639878959946E-2</v>
      </c>
      <c r="O3032" s="250">
        <v>930088.16000000015</v>
      </c>
      <c r="P3032" s="251">
        <f t="shared" si="143"/>
        <v>2.9561601532515542E-2</v>
      </c>
      <c r="Q3032" s="251" t="s">
        <v>805</v>
      </c>
      <c r="R3032" s="258"/>
      <c r="S3032" s="258" t="s">
        <v>806</v>
      </c>
      <c r="T3032" s="299" t="s">
        <v>809</v>
      </c>
      <c r="U3032" s="282" t="s">
        <v>823</v>
      </c>
      <c r="V3032" s="285">
        <v>824</v>
      </c>
      <c r="W3032" s="286" t="s">
        <v>815</v>
      </c>
      <c r="X3032" s="286" t="s">
        <v>816</v>
      </c>
      <c r="Y3032" s="257"/>
    </row>
    <row r="3033" spans="1:25" ht="12.75" customHeight="1" x14ac:dyDescent="0.2">
      <c r="A3033" s="229" t="s">
        <v>705</v>
      </c>
      <c r="B3033" s="247"/>
      <c r="C3033" s="280">
        <v>3020</v>
      </c>
      <c r="D3033" s="249" t="s">
        <v>6791</v>
      </c>
      <c r="E3033" s="249" t="s">
        <v>6792</v>
      </c>
      <c r="F3033" s="249" t="s">
        <v>1184</v>
      </c>
      <c r="G3033" s="281" t="s">
        <v>813</v>
      </c>
      <c r="H3033" s="250">
        <v>61039.969999999987</v>
      </c>
      <c r="I3033" s="250"/>
      <c r="J3033" s="250">
        <v>32604.248199999998</v>
      </c>
      <c r="K3033" s="250"/>
      <c r="L3033" s="250">
        <v>33423.300000000003</v>
      </c>
      <c r="M3033" s="251">
        <f t="shared" si="141"/>
        <v>0.46585412476447802</v>
      </c>
      <c r="N3033" s="251">
        <f t="shared" si="142"/>
        <v>2.5121014751691307E-2</v>
      </c>
      <c r="O3033" s="250">
        <v>36852.590000000004</v>
      </c>
      <c r="P3033" s="251">
        <f t="shared" si="143"/>
        <v>0.10260177780171319</v>
      </c>
      <c r="Q3033" s="251" t="s">
        <v>805</v>
      </c>
      <c r="R3033" s="258"/>
      <c r="S3033" s="258" t="s">
        <v>904</v>
      </c>
      <c r="T3033" s="258" t="s">
        <v>807</v>
      </c>
      <c r="U3033" s="282" t="s">
        <v>814</v>
      </c>
      <c r="V3033" s="285">
        <v>106</v>
      </c>
      <c r="W3033" s="286" t="s">
        <v>824</v>
      </c>
      <c r="X3033" s="286" t="s">
        <v>824</v>
      </c>
      <c r="Y3033" s="257"/>
    </row>
    <row r="3034" spans="1:25" ht="12.75" customHeight="1" x14ac:dyDescent="0.2">
      <c r="A3034" s="229" t="s">
        <v>705</v>
      </c>
      <c r="B3034" s="247"/>
      <c r="C3034" s="280">
        <v>3021</v>
      </c>
      <c r="D3034" s="249" t="s">
        <v>6793</v>
      </c>
      <c r="E3034" s="249" t="s">
        <v>6794</v>
      </c>
      <c r="F3034" s="249" t="s">
        <v>855</v>
      </c>
      <c r="G3034" s="297" t="s">
        <v>707</v>
      </c>
      <c r="H3034" s="250">
        <v>0</v>
      </c>
      <c r="I3034" s="250"/>
      <c r="J3034" s="250">
        <v>0</v>
      </c>
      <c r="K3034" s="250"/>
      <c r="L3034" s="250">
        <v>0</v>
      </c>
      <c r="M3034" s="251" t="str">
        <f t="shared" si="141"/>
        <v>NA</v>
      </c>
      <c r="N3034" s="251" t="str">
        <f t="shared" si="142"/>
        <v>NA</v>
      </c>
      <c r="O3034" s="250">
        <v>0</v>
      </c>
      <c r="P3034" s="251" t="str">
        <f t="shared" si="143"/>
        <v>NA</v>
      </c>
      <c r="Q3034" s="298" t="s">
        <v>848</v>
      </c>
      <c r="R3034" s="299" t="s">
        <v>849</v>
      </c>
      <c r="S3034" s="299" t="s">
        <v>832</v>
      </c>
      <c r="T3034" s="299" t="s">
        <v>832</v>
      </c>
      <c r="U3034" s="299" t="s">
        <v>832</v>
      </c>
      <c r="V3034" s="299" t="s">
        <v>832</v>
      </c>
      <c r="W3034" s="299" t="s">
        <v>832</v>
      </c>
      <c r="X3034" s="299" t="s">
        <v>832</v>
      </c>
      <c r="Y3034" s="257"/>
    </row>
    <row r="3035" spans="1:25" ht="12.75" customHeight="1" x14ac:dyDescent="0.2">
      <c r="A3035" s="229" t="s">
        <v>705</v>
      </c>
      <c r="B3035" s="247"/>
      <c r="C3035" s="280">
        <v>3022</v>
      </c>
      <c r="D3035" s="249" t="s">
        <v>6795</v>
      </c>
      <c r="E3035" s="249" t="s">
        <v>6796</v>
      </c>
      <c r="F3035" s="249" t="s">
        <v>1064</v>
      </c>
      <c r="G3035" s="281" t="s">
        <v>813</v>
      </c>
      <c r="H3035" s="250">
        <v>52148.35</v>
      </c>
      <c r="I3035" s="250"/>
      <c r="J3035" s="250">
        <v>29108.906000000003</v>
      </c>
      <c r="K3035" s="250"/>
      <c r="L3035" s="250">
        <v>63320.03</v>
      </c>
      <c r="M3035" s="251">
        <f t="shared" si="141"/>
        <v>0.44180580977154593</v>
      </c>
      <c r="N3035" s="251">
        <f t="shared" si="142"/>
        <v>1.1752803076831535</v>
      </c>
      <c r="O3035" s="250">
        <v>65970.47</v>
      </c>
      <c r="P3035" s="251">
        <f t="shared" si="143"/>
        <v>4.1857844982069695E-2</v>
      </c>
      <c r="Q3035" s="251" t="s">
        <v>805</v>
      </c>
      <c r="R3035" s="258"/>
      <c r="S3035" s="258" t="s">
        <v>806</v>
      </c>
      <c r="T3035" s="258" t="s">
        <v>807</v>
      </c>
      <c r="U3035" s="282" t="s">
        <v>814</v>
      </c>
      <c r="V3035" s="285">
        <v>514</v>
      </c>
      <c r="W3035" s="286" t="s">
        <v>824</v>
      </c>
      <c r="X3035" s="286" t="s">
        <v>824</v>
      </c>
      <c r="Y3035" s="257"/>
    </row>
    <row r="3036" spans="1:25" ht="12.75" customHeight="1" x14ac:dyDescent="0.2">
      <c r="A3036" s="229" t="s">
        <v>705</v>
      </c>
      <c r="B3036" s="247"/>
      <c r="C3036" s="280">
        <v>3023</v>
      </c>
      <c r="D3036" s="249" t="s">
        <v>6797</v>
      </c>
      <c r="E3036" s="249" t="s">
        <v>6798</v>
      </c>
      <c r="F3036" s="249" t="s">
        <v>847</v>
      </c>
      <c r="G3036" s="297" t="s">
        <v>707</v>
      </c>
      <c r="H3036" s="250">
        <v>0</v>
      </c>
      <c r="I3036" s="250"/>
      <c r="J3036" s="250">
        <v>0</v>
      </c>
      <c r="K3036" s="250"/>
      <c r="L3036" s="250">
        <v>0</v>
      </c>
      <c r="M3036" s="251" t="str">
        <f t="shared" si="141"/>
        <v>NA</v>
      </c>
      <c r="N3036" s="251" t="str">
        <f t="shared" si="142"/>
        <v>NA</v>
      </c>
      <c r="O3036" s="250">
        <v>0</v>
      </c>
      <c r="P3036" s="251" t="str">
        <f t="shared" si="143"/>
        <v>NA</v>
      </c>
      <c r="Q3036" s="298" t="s">
        <v>848</v>
      </c>
      <c r="R3036" s="299" t="s">
        <v>849</v>
      </c>
      <c r="S3036" s="299" t="s">
        <v>832</v>
      </c>
      <c r="T3036" s="299" t="s">
        <v>832</v>
      </c>
      <c r="U3036" s="299" t="s">
        <v>832</v>
      </c>
      <c r="V3036" s="299" t="s">
        <v>832</v>
      </c>
      <c r="W3036" s="299" t="s">
        <v>832</v>
      </c>
      <c r="X3036" s="299" t="s">
        <v>832</v>
      </c>
      <c r="Y3036" s="257"/>
    </row>
    <row r="3037" spans="1:25" ht="12.75" customHeight="1" x14ac:dyDescent="0.2">
      <c r="A3037" s="229" t="s">
        <v>705</v>
      </c>
      <c r="B3037" s="247"/>
      <c r="C3037" s="280">
        <v>3024</v>
      </c>
      <c r="D3037" s="249" t="s">
        <v>6799</v>
      </c>
      <c r="E3037" s="249" t="s">
        <v>6800</v>
      </c>
      <c r="F3037" s="249" t="s">
        <v>886</v>
      </c>
      <c r="G3037" s="281" t="s">
        <v>813</v>
      </c>
      <c r="H3037" s="250">
        <v>72225.570000000007</v>
      </c>
      <c r="I3037" s="250"/>
      <c r="J3037" s="250">
        <v>69188.034899999999</v>
      </c>
      <c r="K3037" s="250"/>
      <c r="L3037" s="250">
        <v>72226.3</v>
      </c>
      <c r="M3037" s="251">
        <f t="shared" si="141"/>
        <v>4.2056228839730973E-2</v>
      </c>
      <c r="N3037" s="251">
        <f t="shared" si="142"/>
        <v>4.3913157880424269E-2</v>
      </c>
      <c r="O3037" s="250">
        <v>75645.17</v>
      </c>
      <c r="P3037" s="251">
        <f t="shared" si="143"/>
        <v>4.7335527363301114E-2</v>
      </c>
      <c r="Q3037" s="251" t="s">
        <v>805</v>
      </c>
      <c r="R3037" s="258"/>
      <c r="S3037" s="258" t="s">
        <v>806</v>
      </c>
      <c r="T3037" s="258" t="s">
        <v>807</v>
      </c>
      <c r="U3037" s="282" t="s">
        <v>823</v>
      </c>
      <c r="V3037" s="285">
        <v>824</v>
      </c>
      <c r="W3037" s="286" t="s">
        <v>824</v>
      </c>
      <c r="X3037" s="286" t="s">
        <v>824</v>
      </c>
      <c r="Y3037" s="257"/>
    </row>
    <row r="3038" spans="1:25" ht="12.75" customHeight="1" x14ac:dyDescent="0.2">
      <c r="A3038" s="229" t="s">
        <v>705</v>
      </c>
      <c r="B3038" s="247"/>
      <c r="C3038" s="280">
        <v>3025</v>
      </c>
      <c r="D3038" s="249" t="s">
        <v>6801</v>
      </c>
      <c r="E3038" s="249" t="s">
        <v>6802</v>
      </c>
      <c r="F3038" s="249" t="s">
        <v>869</v>
      </c>
      <c r="G3038" s="281"/>
      <c r="H3038" s="250">
        <v>390652.59</v>
      </c>
      <c r="I3038" s="250"/>
      <c r="J3038" s="250">
        <v>374223.28419999994</v>
      </c>
      <c r="K3038" s="250"/>
      <c r="L3038" s="250">
        <v>433097.80999999994</v>
      </c>
      <c r="M3038" s="251">
        <f t="shared" si="141"/>
        <v>4.2056052412195934E-2</v>
      </c>
      <c r="N3038" s="251">
        <f t="shared" si="142"/>
        <v>0.15732459279186672</v>
      </c>
      <c r="O3038" s="250">
        <v>446096.05000000005</v>
      </c>
      <c r="P3038" s="251">
        <f t="shared" si="143"/>
        <v>3.0012250581456668E-2</v>
      </c>
      <c r="Q3038" s="251" t="s">
        <v>805</v>
      </c>
      <c r="R3038" s="258"/>
      <c r="S3038" s="258" t="s">
        <v>925</v>
      </c>
      <c r="T3038" s="258" t="s">
        <v>908</v>
      </c>
      <c r="U3038" s="282" t="s">
        <v>932</v>
      </c>
      <c r="V3038" s="285">
        <v>3017</v>
      </c>
      <c r="W3038" s="286" t="s">
        <v>912</v>
      </c>
      <c r="X3038" s="286" t="s">
        <v>815</v>
      </c>
      <c r="Y3038" s="257"/>
    </row>
    <row r="3039" spans="1:25" ht="12.75" customHeight="1" x14ac:dyDescent="0.2">
      <c r="A3039" s="229" t="s">
        <v>705</v>
      </c>
      <c r="B3039" s="247"/>
      <c r="C3039" s="280">
        <v>3026</v>
      </c>
      <c r="D3039" s="249" t="s">
        <v>6803</v>
      </c>
      <c r="E3039" s="249" t="s">
        <v>6804</v>
      </c>
      <c r="F3039" s="249" t="s">
        <v>803</v>
      </c>
      <c r="G3039" s="281" t="s">
        <v>804</v>
      </c>
      <c r="H3039" s="250">
        <v>323675.71999999997</v>
      </c>
      <c r="I3039" s="250"/>
      <c r="J3039" s="250">
        <v>308047.13060000003</v>
      </c>
      <c r="K3039" s="250"/>
      <c r="L3039" s="250">
        <v>321327.87999999995</v>
      </c>
      <c r="M3039" s="251">
        <f t="shared" si="141"/>
        <v>4.8284713478045062E-2</v>
      </c>
      <c r="N3039" s="251">
        <f t="shared" si="142"/>
        <v>4.3112719063905187E-2</v>
      </c>
      <c r="O3039" s="250">
        <v>350360.70000000007</v>
      </c>
      <c r="P3039" s="251">
        <f t="shared" si="143"/>
        <v>9.035263295547255E-2</v>
      </c>
      <c r="Q3039" s="251" t="s">
        <v>805</v>
      </c>
      <c r="R3039" s="258"/>
      <c r="S3039" s="258" t="s">
        <v>806</v>
      </c>
      <c r="T3039" s="258" t="s">
        <v>807</v>
      </c>
      <c r="U3039" s="282" t="s">
        <v>808</v>
      </c>
      <c r="V3039" s="285">
        <v>824</v>
      </c>
      <c r="W3039" s="286" t="s">
        <v>824</v>
      </c>
      <c r="X3039" s="286" t="s">
        <v>824</v>
      </c>
      <c r="Y3039" s="257"/>
    </row>
    <row r="3040" spans="1:25" ht="12.75" customHeight="1" x14ac:dyDescent="0.2">
      <c r="A3040" s="229" t="s">
        <v>705</v>
      </c>
      <c r="B3040" s="247"/>
      <c r="C3040" s="280">
        <v>3027</v>
      </c>
      <c r="D3040" s="296" t="s">
        <v>6805</v>
      </c>
      <c r="E3040" s="296" t="s">
        <v>6806</v>
      </c>
      <c r="F3040" s="296" t="s">
        <v>1098</v>
      </c>
      <c r="G3040" s="281"/>
      <c r="H3040" s="250">
        <v>0</v>
      </c>
      <c r="I3040" s="250"/>
      <c r="J3040" s="250">
        <v>0</v>
      </c>
      <c r="K3040" s="250"/>
      <c r="L3040" s="250">
        <v>0</v>
      </c>
      <c r="M3040" s="251" t="str">
        <f t="shared" si="141"/>
        <v>NA</v>
      </c>
      <c r="N3040" s="251" t="str">
        <f t="shared" si="142"/>
        <v>NA</v>
      </c>
      <c r="O3040" s="250">
        <v>0</v>
      </c>
      <c r="P3040" s="251" t="str">
        <f t="shared" si="143"/>
        <v>NA</v>
      </c>
      <c r="Q3040" s="251" t="s">
        <v>707</v>
      </c>
      <c r="R3040" s="258"/>
      <c r="S3040" s="299" t="s">
        <v>809</v>
      </c>
      <c r="T3040" s="299" t="s">
        <v>809</v>
      </c>
      <c r="U3040" s="299" t="s">
        <v>832</v>
      </c>
      <c r="V3040" s="283" t="s">
        <v>809</v>
      </c>
      <c r="W3040" s="284" t="s">
        <v>809</v>
      </c>
      <c r="X3040" s="284" t="s">
        <v>809</v>
      </c>
      <c r="Y3040" s="257"/>
    </row>
    <row r="3041" spans="1:25" ht="12.75" customHeight="1" x14ac:dyDescent="0.2">
      <c r="A3041" s="229" t="s">
        <v>705</v>
      </c>
      <c r="B3041" s="247"/>
      <c r="C3041" s="280">
        <v>3028</v>
      </c>
      <c r="D3041" s="249" t="s">
        <v>6807</v>
      </c>
      <c r="E3041" s="249" t="s">
        <v>6808</v>
      </c>
      <c r="F3041" s="249" t="s">
        <v>830</v>
      </c>
      <c r="G3041" s="297" t="s">
        <v>707</v>
      </c>
      <c r="H3041" s="250">
        <v>0</v>
      </c>
      <c r="I3041" s="250"/>
      <c r="J3041" s="250">
        <v>0</v>
      </c>
      <c r="K3041" s="250"/>
      <c r="L3041" s="250">
        <v>0</v>
      </c>
      <c r="M3041" s="251" t="str">
        <f t="shared" si="141"/>
        <v>NA</v>
      </c>
      <c r="N3041" s="251" t="str">
        <f t="shared" si="142"/>
        <v>NA</v>
      </c>
      <c r="O3041" s="250">
        <v>0</v>
      </c>
      <c r="P3041" s="251" t="str">
        <f t="shared" si="143"/>
        <v>NA</v>
      </c>
      <c r="Q3041" s="298" t="s">
        <v>848</v>
      </c>
      <c r="R3041" s="299" t="s">
        <v>849</v>
      </c>
      <c r="S3041" s="299" t="s">
        <v>832</v>
      </c>
      <c r="T3041" s="299" t="s">
        <v>832</v>
      </c>
      <c r="U3041" s="299" t="s">
        <v>832</v>
      </c>
      <c r="V3041" s="299" t="s">
        <v>832</v>
      </c>
      <c r="W3041" s="299" t="s">
        <v>832</v>
      </c>
      <c r="X3041" s="299" t="s">
        <v>832</v>
      </c>
      <c r="Y3041" s="257"/>
    </row>
    <row r="3042" spans="1:25" ht="12.75" customHeight="1" x14ac:dyDescent="0.2">
      <c r="A3042" s="229" t="s">
        <v>705</v>
      </c>
      <c r="B3042" s="247"/>
      <c r="C3042" s="280">
        <v>3029</v>
      </c>
      <c r="D3042" s="249" t="s">
        <v>6809</v>
      </c>
      <c r="E3042" s="249" t="s">
        <v>6810</v>
      </c>
      <c r="F3042" s="249" t="s">
        <v>803</v>
      </c>
      <c r="G3042" s="281" t="s">
        <v>804</v>
      </c>
      <c r="H3042" s="250">
        <v>165351.67000000001</v>
      </c>
      <c r="I3042" s="250"/>
      <c r="J3042" s="250">
        <v>218501.53220000005</v>
      </c>
      <c r="K3042" s="250"/>
      <c r="L3042" s="250">
        <v>228096.3</v>
      </c>
      <c r="M3042" s="251">
        <f t="shared" si="141"/>
        <v>0.32143529121901238</v>
      </c>
      <c r="N3042" s="251">
        <f t="shared" si="142"/>
        <v>4.3911672853706153E-2</v>
      </c>
      <c r="O3042" s="250">
        <v>262854.96000000002</v>
      </c>
      <c r="P3042" s="251">
        <f t="shared" si="143"/>
        <v>0.15238590016585116</v>
      </c>
      <c r="Q3042" s="251" t="s">
        <v>805</v>
      </c>
      <c r="R3042" s="258"/>
      <c r="S3042" s="258" t="s">
        <v>806</v>
      </c>
      <c r="T3042" s="299" t="s">
        <v>809</v>
      </c>
      <c r="U3042" s="282" t="s">
        <v>808</v>
      </c>
      <c r="V3042" s="285">
        <v>516</v>
      </c>
      <c r="W3042" s="286" t="s">
        <v>816</v>
      </c>
      <c r="X3042" s="286" t="s">
        <v>816</v>
      </c>
      <c r="Y3042" s="257"/>
    </row>
    <row r="3043" spans="1:25" ht="12.75" customHeight="1" x14ac:dyDescent="0.2">
      <c r="A3043" s="229" t="s">
        <v>705</v>
      </c>
      <c r="B3043" s="247"/>
      <c r="C3043" s="280">
        <v>3030</v>
      </c>
      <c r="D3043" s="249" t="s">
        <v>6811</v>
      </c>
      <c r="E3043" s="249" t="s">
        <v>6812</v>
      </c>
      <c r="F3043" s="249" t="s">
        <v>1615</v>
      </c>
      <c r="G3043" s="281" t="s">
        <v>813</v>
      </c>
      <c r="H3043" s="250">
        <v>343040.26999999996</v>
      </c>
      <c r="I3043" s="250"/>
      <c r="J3043" s="250">
        <v>131859.1298</v>
      </c>
      <c r="K3043" s="250"/>
      <c r="L3043" s="250">
        <v>453469.25999999995</v>
      </c>
      <c r="M3043" s="251">
        <f t="shared" si="141"/>
        <v>0.61561617882355324</v>
      </c>
      <c r="N3043" s="251">
        <f t="shared" si="142"/>
        <v>2.4390433236425011</v>
      </c>
      <c r="O3043" s="250">
        <v>473633.11000000004</v>
      </c>
      <c r="P3043" s="251">
        <f t="shared" si="143"/>
        <v>4.4465748350836602E-2</v>
      </c>
      <c r="Q3043" s="251" t="s">
        <v>805</v>
      </c>
      <c r="R3043" s="258"/>
      <c r="S3043" s="258" t="s">
        <v>806</v>
      </c>
      <c r="T3043" s="258" t="s">
        <v>807</v>
      </c>
      <c r="U3043" s="282" t="s">
        <v>823</v>
      </c>
      <c r="V3043" s="285">
        <v>824</v>
      </c>
      <c r="W3043" s="286" t="s">
        <v>824</v>
      </c>
      <c r="X3043" s="286" t="s">
        <v>824</v>
      </c>
      <c r="Y3043" s="257"/>
    </row>
    <row r="3044" spans="1:25" ht="12.75" customHeight="1" x14ac:dyDescent="0.2">
      <c r="A3044" s="229" t="s">
        <v>705</v>
      </c>
      <c r="B3044" s="247"/>
      <c r="C3044" s="280">
        <v>3031</v>
      </c>
      <c r="D3044" s="249" t="s">
        <v>6813</v>
      </c>
      <c r="E3044" s="249" t="s">
        <v>6812</v>
      </c>
      <c r="F3044" s="249" t="s">
        <v>2892</v>
      </c>
      <c r="G3044" s="297" t="s">
        <v>707</v>
      </c>
      <c r="H3044" s="250">
        <v>0</v>
      </c>
      <c r="I3044" s="250"/>
      <c r="J3044" s="250">
        <v>0</v>
      </c>
      <c r="K3044" s="250"/>
      <c r="L3044" s="250">
        <v>0</v>
      </c>
      <c r="M3044" s="251" t="str">
        <f t="shared" si="141"/>
        <v>NA</v>
      </c>
      <c r="N3044" s="251" t="str">
        <f t="shared" si="142"/>
        <v>NA</v>
      </c>
      <c r="O3044" s="250">
        <v>0</v>
      </c>
      <c r="P3044" s="251" t="str">
        <f t="shared" si="143"/>
        <v>NA</v>
      </c>
      <c r="Q3044" s="298" t="s">
        <v>848</v>
      </c>
      <c r="R3044" s="299" t="s">
        <v>849</v>
      </c>
      <c r="S3044" s="299" t="s">
        <v>832</v>
      </c>
      <c r="T3044" s="299" t="s">
        <v>832</v>
      </c>
      <c r="U3044" s="299" t="s">
        <v>832</v>
      </c>
      <c r="V3044" s="283" t="s">
        <v>809</v>
      </c>
      <c r="W3044" s="284" t="s">
        <v>809</v>
      </c>
      <c r="X3044" s="284" t="s">
        <v>809</v>
      </c>
      <c r="Y3044" s="257"/>
    </row>
    <row r="3045" spans="1:25" ht="12.75" customHeight="1" x14ac:dyDescent="0.2">
      <c r="A3045" s="229" t="s">
        <v>705</v>
      </c>
      <c r="B3045" s="247"/>
      <c r="C3045" s="280">
        <v>3032</v>
      </c>
      <c r="D3045" s="249" t="s">
        <v>6814</v>
      </c>
      <c r="E3045" s="249" t="s">
        <v>6815</v>
      </c>
      <c r="F3045" s="249" t="s">
        <v>1067</v>
      </c>
      <c r="G3045" s="281" t="s">
        <v>804</v>
      </c>
      <c r="H3045" s="250">
        <v>46271.25</v>
      </c>
      <c r="I3045" s="250"/>
      <c r="J3045" s="250">
        <v>44325.265800000001</v>
      </c>
      <c r="K3045" s="250"/>
      <c r="L3045" s="250">
        <v>46271.640000000007</v>
      </c>
      <c r="M3045" s="251">
        <f t="shared" si="141"/>
        <v>4.2056011021962859E-2</v>
      </c>
      <c r="N3045" s="251">
        <f t="shared" si="142"/>
        <v>4.3911168153671978E-2</v>
      </c>
      <c r="O3045" s="250">
        <v>48746.94</v>
      </c>
      <c r="P3045" s="251">
        <f t="shared" si="143"/>
        <v>5.3494970137215693E-2</v>
      </c>
      <c r="Q3045" s="251" t="s">
        <v>805</v>
      </c>
      <c r="R3045" s="258"/>
      <c r="S3045" s="258" t="s">
        <v>806</v>
      </c>
      <c r="T3045" s="299" t="s">
        <v>809</v>
      </c>
      <c r="U3045" s="282" t="s">
        <v>808</v>
      </c>
      <c r="V3045" s="285">
        <v>270</v>
      </c>
      <c r="W3045" s="286" t="s">
        <v>912</v>
      </c>
      <c r="X3045" s="286" t="s">
        <v>815</v>
      </c>
      <c r="Y3045" s="257"/>
    </row>
    <row r="3046" spans="1:25" ht="12.75" customHeight="1" x14ac:dyDescent="0.2">
      <c r="A3046" s="229" t="s">
        <v>705</v>
      </c>
      <c r="B3046" s="247"/>
      <c r="C3046" s="280">
        <v>3033</v>
      </c>
      <c r="D3046" s="296" t="s">
        <v>6816</v>
      </c>
      <c r="E3046" s="296" t="s">
        <v>6817</v>
      </c>
      <c r="F3046" s="296" t="s">
        <v>1227</v>
      </c>
      <c r="G3046" s="297" t="s">
        <v>707</v>
      </c>
      <c r="H3046" s="250">
        <v>0</v>
      </c>
      <c r="I3046" s="250"/>
      <c r="J3046" s="250">
        <v>0</v>
      </c>
      <c r="K3046" s="250"/>
      <c r="L3046" s="250">
        <v>0</v>
      </c>
      <c r="M3046" s="251" t="str">
        <f t="shared" si="141"/>
        <v>NA</v>
      </c>
      <c r="N3046" s="251" t="str">
        <f t="shared" si="142"/>
        <v>NA</v>
      </c>
      <c r="O3046" s="250">
        <v>0</v>
      </c>
      <c r="P3046" s="251" t="str">
        <f t="shared" si="143"/>
        <v>NA</v>
      </c>
      <c r="Q3046" s="298" t="s">
        <v>848</v>
      </c>
      <c r="R3046" s="299" t="s">
        <v>849</v>
      </c>
      <c r="S3046" s="299" t="s">
        <v>809</v>
      </c>
      <c r="T3046" s="299" t="s">
        <v>809</v>
      </c>
      <c r="U3046" s="299" t="s">
        <v>832</v>
      </c>
      <c r="V3046" s="283" t="s">
        <v>809</v>
      </c>
      <c r="W3046" s="284" t="s">
        <v>809</v>
      </c>
      <c r="X3046" s="284" t="s">
        <v>809</v>
      </c>
      <c r="Y3046" s="257"/>
    </row>
    <row r="3047" spans="1:25" ht="12.75" customHeight="1" x14ac:dyDescent="0.2">
      <c r="A3047" s="229" t="s">
        <v>705</v>
      </c>
      <c r="B3047" s="247"/>
      <c r="C3047" s="280">
        <v>3034</v>
      </c>
      <c r="D3047" s="249" t="s">
        <v>6818</v>
      </c>
      <c r="E3047" s="249" t="s">
        <v>6819</v>
      </c>
      <c r="F3047" s="249" t="s">
        <v>1175</v>
      </c>
      <c r="G3047" s="281" t="s">
        <v>813</v>
      </c>
      <c r="H3047" s="250">
        <v>36780.49</v>
      </c>
      <c r="I3047" s="250"/>
      <c r="J3047" s="250">
        <v>33373.557799999995</v>
      </c>
      <c r="K3047" s="250"/>
      <c r="L3047" s="250">
        <v>33856.790000000008</v>
      </c>
      <c r="M3047" s="251">
        <f t="shared" si="141"/>
        <v>9.2628787707831062E-2</v>
      </c>
      <c r="N3047" s="251">
        <f t="shared" si="142"/>
        <v>1.4479493103369793E-2</v>
      </c>
      <c r="O3047" s="250">
        <v>35079.730000000003</v>
      </c>
      <c r="P3047" s="251">
        <f t="shared" si="143"/>
        <v>3.6120967167885522E-2</v>
      </c>
      <c r="Q3047" s="251" t="s">
        <v>805</v>
      </c>
      <c r="R3047" s="258"/>
      <c r="S3047" s="258" t="s">
        <v>904</v>
      </c>
      <c r="T3047" s="258" t="s">
        <v>807</v>
      </c>
      <c r="U3047" s="282" t="s">
        <v>814</v>
      </c>
      <c r="V3047" s="285">
        <v>105</v>
      </c>
      <c r="W3047" s="286" t="s">
        <v>824</v>
      </c>
      <c r="X3047" s="286" t="s">
        <v>824</v>
      </c>
      <c r="Y3047" s="257"/>
    </row>
    <row r="3048" spans="1:25" ht="12.75" customHeight="1" x14ac:dyDescent="0.2">
      <c r="A3048" s="229" t="s">
        <v>705</v>
      </c>
      <c r="B3048" s="247"/>
      <c r="C3048" s="280">
        <v>3035</v>
      </c>
      <c r="D3048" s="249" t="s">
        <v>6820</v>
      </c>
      <c r="E3048" s="249" t="s">
        <v>6821</v>
      </c>
      <c r="F3048" s="249" t="s">
        <v>858</v>
      </c>
      <c r="G3048" s="281"/>
      <c r="H3048" s="250">
        <v>549680.67000000004</v>
      </c>
      <c r="I3048" s="250"/>
      <c r="J3048" s="250">
        <v>382934.34640000004</v>
      </c>
      <c r="K3048" s="250"/>
      <c r="L3048" s="250">
        <v>378147.04</v>
      </c>
      <c r="M3048" s="251">
        <f t="shared" si="141"/>
        <v>0.30335125955948206</v>
      </c>
      <c r="N3048" s="251">
        <f t="shared" si="142"/>
        <v>1.2501637539191651E-2</v>
      </c>
      <c r="O3048" s="250">
        <v>405871.07</v>
      </c>
      <c r="P3048" s="251">
        <f t="shared" si="143"/>
        <v>7.3315475376985711E-2</v>
      </c>
      <c r="Q3048" s="251" t="s">
        <v>805</v>
      </c>
      <c r="R3048" s="258"/>
      <c r="S3048" s="258" t="s">
        <v>925</v>
      </c>
      <c r="T3048" s="258" t="s">
        <v>908</v>
      </c>
      <c r="U3048" s="282" t="s">
        <v>932</v>
      </c>
      <c r="V3048" s="285">
        <v>2053</v>
      </c>
      <c r="W3048" s="286" t="s">
        <v>912</v>
      </c>
      <c r="X3048" s="286" t="s">
        <v>912</v>
      </c>
      <c r="Y3048" s="257"/>
    </row>
    <row r="3049" spans="1:25" ht="12.75" customHeight="1" x14ac:dyDescent="0.2">
      <c r="A3049" s="229" t="s">
        <v>705</v>
      </c>
      <c r="B3049" s="247"/>
      <c r="C3049" s="280">
        <v>3036</v>
      </c>
      <c r="D3049" s="249" t="s">
        <v>6822</v>
      </c>
      <c r="E3049" s="249" t="s">
        <v>6823</v>
      </c>
      <c r="F3049" s="249" t="s">
        <v>1067</v>
      </c>
      <c r="G3049" s="281" t="s">
        <v>804</v>
      </c>
      <c r="H3049" s="250">
        <v>392834.74</v>
      </c>
      <c r="I3049" s="250"/>
      <c r="J3049" s="250">
        <v>297049.7267</v>
      </c>
      <c r="K3049" s="250"/>
      <c r="L3049" s="250">
        <v>348197.15</v>
      </c>
      <c r="M3049" s="251">
        <f t="shared" si="141"/>
        <v>0.24383030202471398</v>
      </c>
      <c r="N3049" s="251">
        <f t="shared" si="142"/>
        <v>0.17218471758317905</v>
      </c>
      <c r="O3049" s="250">
        <v>366437.33999999997</v>
      </c>
      <c r="P3049" s="251">
        <f t="shared" si="143"/>
        <v>5.2384661965211209E-2</v>
      </c>
      <c r="Q3049" s="251" t="s">
        <v>805</v>
      </c>
      <c r="R3049" s="258"/>
      <c r="S3049" s="258" t="s">
        <v>925</v>
      </c>
      <c r="T3049" s="258" t="s">
        <v>908</v>
      </c>
      <c r="U3049" s="282" t="s">
        <v>1103</v>
      </c>
      <c r="V3049" s="285">
        <v>1521</v>
      </c>
      <c r="W3049" s="286" t="s">
        <v>815</v>
      </c>
      <c r="X3049" s="286" t="s">
        <v>816</v>
      </c>
      <c r="Y3049" s="257"/>
    </row>
    <row r="3050" spans="1:25" ht="12.75" customHeight="1" x14ac:dyDescent="0.2">
      <c r="A3050" s="229" t="s">
        <v>705</v>
      </c>
      <c r="B3050" s="247"/>
      <c r="C3050" s="280">
        <v>3037</v>
      </c>
      <c r="D3050" s="249" t="s">
        <v>6824</v>
      </c>
      <c r="E3050" s="249" t="s">
        <v>6825</v>
      </c>
      <c r="F3050" s="249" t="s">
        <v>1211</v>
      </c>
      <c r="G3050" s="281" t="s">
        <v>813</v>
      </c>
      <c r="H3050" s="250">
        <v>80417.509999999995</v>
      </c>
      <c r="I3050" s="250"/>
      <c r="J3050" s="250">
        <v>59861.004000000001</v>
      </c>
      <c r="K3050" s="250"/>
      <c r="L3050" s="250">
        <v>52945.23</v>
      </c>
      <c r="M3050" s="251">
        <f t="shared" si="141"/>
        <v>0.25562226435511365</v>
      </c>
      <c r="N3050" s="251">
        <f t="shared" si="142"/>
        <v>0.11553053804443369</v>
      </c>
      <c r="O3050" s="250">
        <v>56323.450000000004</v>
      </c>
      <c r="P3050" s="251">
        <f t="shared" si="143"/>
        <v>6.3805936814326822E-2</v>
      </c>
      <c r="Q3050" s="251" t="s">
        <v>805</v>
      </c>
      <c r="R3050" s="258"/>
      <c r="S3050" s="258" t="s">
        <v>806</v>
      </c>
      <c r="T3050" s="258" t="s">
        <v>807</v>
      </c>
      <c r="U3050" s="282" t="s">
        <v>823</v>
      </c>
      <c r="V3050" s="285">
        <v>824</v>
      </c>
      <c r="W3050" s="286" t="s">
        <v>815</v>
      </c>
      <c r="X3050" s="286" t="s">
        <v>816</v>
      </c>
      <c r="Y3050" s="257"/>
    </row>
    <row r="3051" spans="1:25" ht="12.75" customHeight="1" x14ac:dyDescent="0.2">
      <c r="A3051" s="229" t="s">
        <v>705</v>
      </c>
      <c r="B3051" s="247"/>
      <c r="C3051" s="300">
        <v>3038</v>
      </c>
      <c r="D3051" s="301" t="s">
        <v>6826</v>
      </c>
      <c r="E3051" s="301" t="s">
        <v>6827</v>
      </c>
      <c r="F3051" s="301" t="s">
        <v>5100</v>
      </c>
      <c r="G3051" s="302" t="s">
        <v>707</v>
      </c>
      <c r="H3051" s="303">
        <v>0</v>
      </c>
      <c r="I3051" s="303"/>
      <c r="J3051" s="303">
        <v>0</v>
      </c>
      <c r="K3051" s="303"/>
      <c r="L3051" s="303">
        <v>0</v>
      </c>
      <c r="M3051" s="304" t="str">
        <f t="shared" si="141"/>
        <v>NA</v>
      </c>
      <c r="N3051" s="304" t="str">
        <f t="shared" si="142"/>
        <v>NA</v>
      </c>
      <c r="O3051" s="303">
        <v>0</v>
      </c>
      <c r="P3051" s="304" t="str">
        <f t="shared" si="143"/>
        <v>NA</v>
      </c>
      <c r="Q3051" s="304" t="s">
        <v>707</v>
      </c>
      <c r="R3051" s="305" t="s">
        <v>887</v>
      </c>
      <c r="S3051" s="306" t="s">
        <v>832</v>
      </c>
      <c r="T3051" s="306" t="s">
        <v>832</v>
      </c>
      <c r="U3051" s="306" t="s">
        <v>832</v>
      </c>
      <c r="V3051" s="307" t="s">
        <v>809</v>
      </c>
      <c r="W3051" s="308" t="s">
        <v>809</v>
      </c>
      <c r="X3051" s="308" t="s">
        <v>809</v>
      </c>
      <c r="Y3051" s="257"/>
    </row>
    <row r="3052" spans="1:25" ht="12.75" customHeight="1" x14ac:dyDescent="0.2">
      <c r="A3052" s="229" t="s">
        <v>705</v>
      </c>
      <c r="B3052" s="247"/>
      <c r="C3052" s="280">
        <v>3039</v>
      </c>
      <c r="D3052" s="296" t="s">
        <v>6828</v>
      </c>
      <c r="E3052" s="296" t="s">
        <v>6829</v>
      </c>
      <c r="F3052" s="296" t="s">
        <v>861</v>
      </c>
      <c r="G3052" s="297" t="s">
        <v>707</v>
      </c>
      <c r="H3052" s="250">
        <v>0</v>
      </c>
      <c r="I3052" s="250"/>
      <c r="J3052" s="250">
        <v>0</v>
      </c>
      <c r="K3052" s="250"/>
      <c r="L3052" s="250">
        <v>0</v>
      </c>
      <c r="M3052" s="251" t="str">
        <f t="shared" si="141"/>
        <v>NA</v>
      </c>
      <c r="N3052" s="251" t="str">
        <f t="shared" si="142"/>
        <v>NA</v>
      </c>
      <c r="O3052" s="250">
        <v>0</v>
      </c>
      <c r="P3052" s="251" t="str">
        <f t="shared" si="143"/>
        <v>NA</v>
      </c>
      <c r="Q3052" s="298" t="s">
        <v>848</v>
      </c>
      <c r="R3052" s="299" t="s">
        <v>849</v>
      </c>
      <c r="S3052" s="299" t="s">
        <v>832</v>
      </c>
      <c r="T3052" s="299" t="s">
        <v>832</v>
      </c>
      <c r="U3052" s="299" t="s">
        <v>832</v>
      </c>
      <c r="V3052" s="283" t="s">
        <v>809</v>
      </c>
      <c r="W3052" s="284" t="s">
        <v>809</v>
      </c>
      <c r="X3052" s="284" t="s">
        <v>809</v>
      </c>
      <c r="Y3052" s="257"/>
    </row>
    <row r="3053" spans="1:25" ht="12.75" customHeight="1" x14ac:dyDescent="0.2">
      <c r="A3053" s="229" t="s">
        <v>705</v>
      </c>
      <c r="B3053" s="247"/>
      <c r="C3053" s="280">
        <v>3040</v>
      </c>
      <c r="D3053" s="249" t="s">
        <v>6830</v>
      </c>
      <c r="E3053" s="249" t="s">
        <v>6831</v>
      </c>
      <c r="F3053" s="249" t="s">
        <v>915</v>
      </c>
      <c r="G3053" s="281" t="s">
        <v>813</v>
      </c>
      <c r="H3053" s="250">
        <v>54518.900000000009</v>
      </c>
      <c r="I3053" s="250"/>
      <c r="J3053" s="250">
        <v>52226.0556</v>
      </c>
      <c r="K3053" s="250"/>
      <c r="L3053" s="250">
        <v>54519.45</v>
      </c>
      <c r="M3053" s="251">
        <f t="shared" si="141"/>
        <v>4.2055954907380899E-2</v>
      </c>
      <c r="N3053" s="251">
        <f t="shared" si="142"/>
        <v>4.3912839552064459E-2</v>
      </c>
      <c r="O3053" s="250">
        <v>57031.950000000004</v>
      </c>
      <c r="P3053" s="251">
        <f t="shared" si="143"/>
        <v>4.6084470771440421E-2</v>
      </c>
      <c r="Q3053" s="251" t="s">
        <v>805</v>
      </c>
      <c r="R3053" s="258"/>
      <c r="S3053" s="258" t="s">
        <v>806</v>
      </c>
      <c r="T3053" s="299" t="s">
        <v>809</v>
      </c>
      <c r="U3053" s="282" t="s">
        <v>814</v>
      </c>
      <c r="V3053" s="285">
        <v>505</v>
      </c>
      <c r="W3053" s="286" t="s">
        <v>824</v>
      </c>
      <c r="X3053" s="286" t="s">
        <v>824</v>
      </c>
      <c r="Y3053" s="257"/>
    </row>
    <row r="3054" spans="1:25" ht="12.75" customHeight="1" x14ac:dyDescent="0.2">
      <c r="A3054" s="229" t="s">
        <v>705</v>
      </c>
      <c r="B3054" s="247"/>
      <c r="C3054" s="280">
        <v>3041</v>
      </c>
      <c r="D3054" s="249" t="s">
        <v>6832</v>
      </c>
      <c r="E3054" s="249" t="s">
        <v>6833</v>
      </c>
      <c r="F3054" s="249" t="s">
        <v>920</v>
      </c>
      <c r="G3054" s="297" t="s">
        <v>707</v>
      </c>
      <c r="H3054" s="250">
        <v>0</v>
      </c>
      <c r="I3054" s="250"/>
      <c r="J3054" s="250">
        <v>0</v>
      </c>
      <c r="K3054" s="250"/>
      <c r="L3054" s="250">
        <v>0</v>
      </c>
      <c r="M3054" s="251" t="str">
        <f t="shared" si="141"/>
        <v>NA</v>
      </c>
      <c r="N3054" s="251" t="str">
        <f t="shared" si="142"/>
        <v>NA</v>
      </c>
      <c r="O3054" s="250">
        <v>0</v>
      </c>
      <c r="P3054" s="251" t="str">
        <f t="shared" si="143"/>
        <v>NA</v>
      </c>
      <c r="Q3054" s="298" t="s">
        <v>848</v>
      </c>
      <c r="R3054" s="299" t="s">
        <v>849</v>
      </c>
      <c r="S3054" s="299" t="s">
        <v>832</v>
      </c>
      <c r="T3054" s="299" t="s">
        <v>832</v>
      </c>
      <c r="U3054" s="299" t="s">
        <v>832</v>
      </c>
      <c r="V3054" s="299" t="s">
        <v>832</v>
      </c>
      <c r="W3054" s="299" t="s">
        <v>832</v>
      </c>
      <c r="X3054" s="299" t="s">
        <v>832</v>
      </c>
      <c r="Y3054" s="257"/>
    </row>
    <row r="3055" spans="1:25" ht="12.75" customHeight="1" x14ac:dyDescent="0.2">
      <c r="A3055" s="229" t="s">
        <v>705</v>
      </c>
      <c r="B3055" s="247"/>
      <c r="C3055" s="280">
        <v>3042</v>
      </c>
      <c r="D3055" s="249" t="s">
        <v>6834</v>
      </c>
      <c r="E3055" s="249" t="s">
        <v>6835</v>
      </c>
      <c r="F3055" s="249" t="s">
        <v>803</v>
      </c>
      <c r="G3055" s="281" t="s">
        <v>804</v>
      </c>
      <c r="H3055" s="250">
        <v>328246.29000000004</v>
      </c>
      <c r="I3055" s="250"/>
      <c r="J3055" s="250">
        <v>281866.79309999995</v>
      </c>
      <c r="K3055" s="250"/>
      <c r="L3055" s="250">
        <v>281596.58999999991</v>
      </c>
      <c r="M3055" s="251">
        <f t="shared" si="141"/>
        <v>0.14129480915077541</v>
      </c>
      <c r="N3055" s="251">
        <f t="shared" si="142"/>
        <v>9.5861983963531502E-4</v>
      </c>
      <c r="O3055" s="250">
        <v>294673.75999999989</v>
      </c>
      <c r="P3055" s="251">
        <f t="shared" si="143"/>
        <v>4.6439376272276553E-2</v>
      </c>
      <c r="Q3055" s="251" t="s">
        <v>805</v>
      </c>
      <c r="R3055" s="258"/>
      <c r="S3055" s="258" t="s">
        <v>925</v>
      </c>
      <c r="T3055" s="258" t="s">
        <v>908</v>
      </c>
      <c r="U3055" s="282" t="s">
        <v>1103</v>
      </c>
      <c r="V3055" s="285">
        <v>824</v>
      </c>
      <c r="W3055" s="286" t="s">
        <v>816</v>
      </c>
      <c r="X3055" s="286" t="s">
        <v>824</v>
      </c>
      <c r="Y3055" s="257"/>
    </row>
    <row r="3056" spans="1:25" ht="12.75" customHeight="1" x14ac:dyDescent="0.2">
      <c r="A3056" s="229" t="s">
        <v>705</v>
      </c>
      <c r="B3056" s="247"/>
      <c r="C3056" s="280">
        <v>3043</v>
      </c>
      <c r="D3056" s="249" t="s">
        <v>6836</v>
      </c>
      <c r="E3056" s="249" t="s">
        <v>6837</v>
      </c>
      <c r="F3056" s="249" t="s">
        <v>803</v>
      </c>
      <c r="G3056" s="281" t="s">
        <v>804</v>
      </c>
      <c r="H3056" s="250">
        <v>525586.35</v>
      </c>
      <c r="I3056" s="250"/>
      <c r="J3056" s="250">
        <v>503482.24170000001</v>
      </c>
      <c r="K3056" s="250"/>
      <c r="L3056" s="250">
        <v>525622.64</v>
      </c>
      <c r="M3056" s="251">
        <f t="shared" si="141"/>
        <v>4.2056092780948295E-2</v>
      </c>
      <c r="N3056" s="251">
        <f t="shared" si="142"/>
        <v>4.3974536669343665E-2</v>
      </c>
      <c r="O3056" s="250">
        <v>592271.79999999993</v>
      </c>
      <c r="P3056" s="251">
        <f t="shared" si="143"/>
        <v>0.12680039809548521</v>
      </c>
      <c r="Q3056" s="251" t="s">
        <v>805</v>
      </c>
      <c r="R3056" s="258"/>
      <c r="S3056" s="258" t="s">
        <v>925</v>
      </c>
      <c r="T3056" s="299" t="s">
        <v>809</v>
      </c>
      <c r="U3056" s="282" t="s">
        <v>1992</v>
      </c>
      <c r="V3056" s="285">
        <v>2664</v>
      </c>
      <c r="W3056" s="286" t="s">
        <v>824</v>
      </c>
      <c r="X3056" s="286" t="s">
        <v>824</v>
      </c>
      <c r="Y3056" s="257"/>
    </row>
    <row r="3057" spans="1:25" ht="12.75" customHeight="1" x14ac:dyDescent="0.2">
      <c r="A3057" s="229" t="s">
        <v>705</v>
      </c>
      <c r="B3057" s="247"/>
      <c r="C3057" s="280">
        <v>3044</v>
      </c>
      <c r="D3057" s="249" t="s">
        <v>6838</v>
      </c>
      <c r="E3057" s="249" t="s">
        <v>6839</v>
      </c>
      <c r="F3057" s="249" t="s">
        <v>2512</v>
      </c>
      <c r="G3057" s="297" t="s">
        <v>707</v>
      </c>
      <c r="H3057" s="250">
        <v>0</v>
      </c>
      <c r="I3057" s="250"/>
      <c r="J3057" s="250">
        <v>0</v>
      </c>
      <c r="K3057" s="250"/>
      <c r="L3057" s="250">
        <v>0</v>
      </c>
      <c r="M3057" s="251" t="str">
        <f t="shared" si="141"/>
        <v>NA</v>
      </c>
      <c r="N3057" s="251" t="str">
        <f t="shared" si="142"/>
        <v>NA</v>
      </c>
      <c r="O3057" s="250">
        <v>0</v>
      </c>
      <c r="P3057" s="251" t="str">
        <f t="shared" si="143"/>
        <v>NA</v>
      </c>
      <c r="Q3057" s="298" t="s">
        <v>848</v>
      </c>
      <c r="R3057" s="299" t="s">
        <v>849</v>
      </c>
      <c r="S3057" s="299" t="s">
        <v>832</v>
      </c>
      <c r="T3057" s="299" t="s">
        <v>832</v>
      </c>
      <c r="U3057" s="299" t="s">
        <v>832</v>
      </c>
      <c r="V3057" s="299" t="s">
        <v>832</v>
      </c>
      <c r="W3057" s="299" t="s">
        <v>832</v>
      </c>
      <c r="X3057" s="299" t="s">
        <v>832</v>
      </c>
      <c r="Y3057" s="257"/>
    </row>
    <row r="3058" spans="1:25" ht="12.75" customHeight="1" x14ac:dyDescent="0.2">
      <c r="A3058" s="229" t="s">
        <v>705</v>
      </c>
      <c r="B3058" s="247"/>
      <c r="C3058" s="280">
        <v>3045</v>
      </c>
      <c r="D3058" s="249" t="s">
        <v>6840</v>
      </c>
      <c r="E3058" s="249" t="s">
        <v>6841</v>
      </c>
      <c r="F3058" s="249" t="s">
        <v>1198</v>
      </c>
      <c r="G3058" s="297" t="s">
        <v>707</v>
      </c>
      <c r="H3058" s="250">
        <v>0</v>
      </c>
      <c r="I3058" s="250"/>
      <c r="J3058" s="250">
        <v>0</v>
      </c>
      <c r="K3058" s="250"/>
      <c r="L3058" s="250">
        <v>0</v>
      </c>
      <c r="M3058" s="251" t="str">
        <f t="shared" si="141"/>
        <v>NA</v>
      </c>
      <c r="N3058" s="251" t="str">
        <f t="shared" si="142"/>
        <v>NA</v>
      </c>
      <c r="O3058" s="250">
        <v>0</v>
      </c>
      <c r="P3058" s="251" t="str">
        <f t="shared" si="143"/>
        <v>NA</v>
      </c>
      <c r="Q3058" s="298" t="s">
        <v>848</v>
      </c>
      <c r="R3058" s="299" t="s">
        <v>849</v>
      </c>
      <c r="S3058" s="299" t="s">
        <v>832</v>
      </c>
      <c r="T3058" s="299" t="s">
        <v>832</v>
      </c>
      <c r="U3058" s="299" t="s">
        <v>832</v>
      </c>
      <c r="V3058" s="299" t="s">
        <v>832</v>
      </c>
      <c r="W3058" s="299" t="s">
        <v>832</v>
      </c>
      <c r="X3058" s="299" t="s">
        <v>832</v>
      </c>
      <c r="Y3058" s="257"/>
    </row>
    <row r="3059" spans="1:25" ht="12.75" customHeight="1" x14ac:dyDescent="0.2">
      <c r="A3059" s="229" t="s">
        <v>705</v>
      </c>
      <c r="B3059" s="247"/>
      <c r="C3059" s="280">
        <v>3046</v>
      </c>
      <c r="D3059" s="249" t="s">
        <v>6842</v>
      </c>
      <c r="E3059" s="249" t="s">
        <v>6843</v>
      </c>
      <c r="F3059" s="249" t="s">
        <v>852</v>
      </c>
      <c r="G3059" s="297" t="s">
        <v>707</v>
      </c>
      <c r="H3059" s="250">
        <v>0</v>
      </c>
      <c r="I3059" s="250"/>
      <c r="J3059" s="250">
        <v>0</v>
      </c>
      <c r="K3059" s="250"/>
      <c r="L3059" s="250">
        <v>0</v>
      </c>
      <c r="M3059" s="251" t="str">
        <f t="shared" si="141"/>
        <v>NA</v>
      </c>
      <c r="N3059" s="251" t="str">
        <f t="shared" si="142"/>
        <v>NA</v>
      </c>
      <c r="O3059" s="250">
        <v>0</v>
      </c>
      <c r="P3059" s="251" t="str">
        <f t="shared" si="143"/>
        <v>NA</v>
      </c>
      <c r="Q3059" s="298" t="s">
        <v>848</v>
      </c>
      <c r="R3059" s="299" t="s">
        <v>849</v>
      </c>
      <c r="S3059" s="299" t="s">
        <v>832</v>
      </c>
      <c r="T3059" s="299" t="s">
        <v>832</v>
      </c>
      <c r="U3059" s="299" t="s">
        <v>832</v>
      </c>
      <c r="V3059" s="299" t="s">
        <v>832</v>
      </c>
      <c r="W3059" s="299" t="s">
        <v>832</v>
      </c>
      <c r="X3059" s="299" t="s">
        <v>832</v>
      </c>
      <c r="Y3059" s="257"/>
    </row>
    <row r="3060" spans="1:25" ht="12.75" customHeight="1" x14ac:dyDescent="0.2">
      <c r="A3060" s="229" t="s">
        <v>705</v>
      </c>
      <c r="B3060" s="247"/>
      <c r="C3060" s="280">
        <v>3047</v>
      </c>
      <c r="D3060" s="249" t="s">
        <v>6844</v>
      </c>
      <c r="E3060" s="249" t="s">
        <v>6845</v>
      </c>
      <c r="F3060" s="249" t="s">
        <v>827</v>
      </c>
      <c r="G3060" s="281" t="s">
        <v>813</v>
      </c>
      <c r="H3060" s="250">
        <v>130030.72000000002</v>
      </c>
      <c r="I3060" s="250"/>
      <c r="J3060" s="250">
        <v>124562.14120000001</v>
      </c>
      <c r="K3060" s="250"/>
      <c r="L3060" s="250">
        <v>122779.33</v>
      </c>
      <c r="M3060" s="251">
        <f t="shared" si="141"/>
        <v>4.2056052600493193E-2</v>
      </c>
      <c r="N3060" s="251">
        <f t="shared" si="142"/>
        <v>1.4312624870003525E-2</v>
      </c>
      <c r="O3060" s="250">
        <v>129615.40999999999</v>
      </c>
      <c r="P3060" s="251">
        <f t="shared" si="143"/>
        <v>5.5677775729839764E-2</v>
      </c>
      <c r="Q3060" s="251" t="s">
        <v>805</v>
      </c>
      <c r="R3060" s="258"/>
      <c r="S3060" s="258" t="s">
        <v>806</v>
      </c>
      <c r="T3060" s="258" t="s">
        <v>807</v>
      </c>
      <c r="U3060" s="282" t="s">
        <v>823</v>
      </c>
      <c r="V3060" s="285">
        <v>824</v>
      </c>
      <c r="W3060" s="286" t="s">
        <v>816</v>
      </c>
      <c r="X3060" s="286" t="s">
        <v>815</v>
      </c>
      <c r="Y3060" s="257"/>
    </row>
    <row r="3061" spans="1:25" ht="12.75" customHeight="1" x14ac:dyDescent="0.2">
      <c r="A3061" s="229" t="s">
        <v>705</v>
      </c>
      <c r="B3061" s="247"/>
      <c r="C3061" s="280">
        <v>3048</v>
      </c>
      <c r="D3061" s="249" t="s">
        <v>6846</v>
      </c>
      <c r="E3061" s="249" t="s">
        <v>6847</v>
      </c>
      <c r="F3061" s="249" t="s">
        <v>931</v>
      </c>
      <c r="G3061" s="281" t="s">
        <v>813</v>
      </c>
      <c r="H3061" s="250">
        <v>25622.050000000003</v>
      </c>
      <c r="I3061" s="250"/>
      <c r="J3061" s="250">
        <v>24544.486999999997</v>
      </c>
      <c r="K3061" s="250"/>
      <c r="L3061" s="250">
        <v>33356.32</v>
      </c>
      <c r="M3061" s="251">
        <f t="shared" si="141"/>
        <v>4.2056080602450058E-2</v>
      </c>
      <c r="N3061" s="251">
        <f t="shared" si="142"/>
        <v>0.35901475553349327</v>
      </c>
      <c r="O3061" s="250">
        <v>35027.83</v>
      </c>
      <c r="P3061" s="251">
        <f t="shared" si="143"/>
        <v>5.0110743631191994E-2</v>
      </c>
      <c r="Q3061" s="251" t="s">
        <v>805</v>
      </c>
      <c r="R3061" s="258"/>
      <c r="S3061" s="258" t="s">
        <v>806</v>
      </c>
      <c r="T3061" s="258" t="s">
        <v>807</v>
      </c>
      <c r="U3061" s="282" t="s">
        <v>814</v>
      </c>
      <c r="V3061" s="285">
        <v>125</v>
      </c>
      <c r="W3061" s="286" t="s">
        <v>824</v>
      </c>
      <c r="X3061" s="286" t="s">
        <v>824</v>
      </c>
      <c r="Y3061" s="257"/>
    </row>
    <row r="3062" spans="1:25" ht="12.75" customHeight="1" x14ac:dyDescent="0.2">
      <c r="A3062" s="229" t="s">
        <v>705</v>
      </c>
      <c r="B3062" s="247"/>
      <c r="C3062" s="280">
        <v>3049</v>
      </c>
      <c r="D3062" s="249" t="s">
        <v>6848</v>
      </c>
      <c r="E3062" s="249" t="s">
        <v>6847</v>
      </c>
      <c r="F3062" s="249" t="s">
        <v>852</v>
      </c>
      <c r="G3062" s="297" t="s">
        <v>707</v>
      </c>
      <c r="H3062" s="250">
        <v>0</v>
      </c>
      <c r="I3062" s="250"/>
      <c r="J3062" s="250">
        <v>0</v>
      </c>
      <c r="K3062" s="250"/>
      <c r="L3062" s="250">
        <v>0</v>
      </c>
      <c r="M3062" s="251" t="str">
        <f t="shared" si="141"/>
        <v>NA</v>
      </c>
      <c r="N3062" s="251" t="str">
        <f t="shared" si="142"/>
        <v>NA</v>
      </c>
      <c r="O3062" s="250">
        <v>0</v>
      </c>
      <c r="P3062" s="251" t="str">
        <f t="shared" si="143"/>
        <v>NA</v>
      </c>
      <c r="Q3062" s="298" t="s">
        <v>848</v>
      </c>
      <c r="R3062" s="299" t="s">
        <v>849</v>
      </c>
      <c r="S3062" s="299" t="s">
        <v>832</v>
      </c>
      <c r="T3062" s="299" t="s">
        <v>832</v>
      </c>
      <c r="U3062" s="299" t="s">
        <v>832</v>
      </c>
      <c r="V3062" s="299" t="s">
        <v>832</v>
      </c>
      <c r="W3062" s="299" t="s">
        <v>832</v>
      </c>
      <c r="X3062" s="299" t="s">
        <v>832</v>
      </c>
      <c r="Y3062" s="257"/>
    </row>
    <row r="3063" spans="1:25" ht="12.75" customHeight="1" x14ac:dyDescent="0.2">
      <c r="A3063" s="229" t="s">
        <v>705</v>
      </c>
      <c r="B3063" s="247"/>
      <c r="C3063" s="280">
        <v>3050</v>
      </c>
      <c r="D3063" s="249" t="s">
        <v>6849</v>
      </c>
      <c r="E3063" s="249" t="s">
        <v>6850</v>
      </c>
      <c r="F3063" s="249" t="s">
        <v>830</v>
      </c>
      <c r="G3063" s="297" t="s">
        <v>707</v>
      </c>
      <c r="H3063" s="250">
        <v>0</v>
      </c>
      <c r="I3063" s="250"/>
      <c r="J3063" s="250">
        <v>0</v>
      </c>
      <c r="K3063" s="250"/>
      <c r="L3063" s="250">
        <v>0</v>
      </c>
      <c r="M3063" s="251" t="str">
        <f t="shared" si="141"/>
        <v>NA</v>
      </c>
      <c r="N3063" s="251" t="str">
        <f t="shared" si="142"/>
        <v>NA</v>
      </c>
      <c r="O3063" s="250">
        <v>0</v>
      </c>
      <c r="P3063" s="251" t="str">
        <f t="shared" si="143"/>
        <v>NA</v>
      </c>
      <c r="Q3063" s="298" t="s">
        <v>848</v>
      </c>
      <c r="R3063" s="299" t="s">
        <v>849</v>
      </c>
      <c r="S3063" s="299" t="s">
        <v>832</v>
      </c>
      <c r="T3063" s="299" t="s">
        <v>832</v>
      </c>
      <c r="U3063" s="299" t="s">
        <v>832</v>
      </c>
      <c r="V3063" s="299" t="s">
        <v>832</v>
      </c>
      <c r="W3063" s="299" t="s">
        <v>832</v>
      </c>
      <c r="X3063" s="299" t="s">
        <v>832</v>
      </c>
      <c r="Y3063" s="257"/>
    </row>
    <row r="3064" spans="1:25" ht="12.75" customHeight="1" x14ac:dyDescent="0.2">
      <c r="A3064" s="229" t="s">
        <v>705</v>
      </c>
      <c r="B3064" s="247"/>
      <c r="C3064" s="280">
        <v>3051</v>
      </c>
      <c r="D3064" s="249" t="s">
        <v>6851</v>
      </c>
      <c r="E3064" s="249" t="s">
        <v>6852</v>
      </c>
      <c r="F3064" s="249" t="s">
        <v>830</v>
      </c>
      <c r="G3064" s="297" t="s">
        <v>707</v>
      </c>
      <c r="H3064" s="250">
        <v>0</v>
      </c>
      <c r="I3064" s="250"/>
      <c r="J3064" s="250">
        <v>0</v>
      </c>
      <c r="K3064" s="250"/>
      <c r="L3064" s="250">
        <v>0</v>
      </c>
      <c r="M3064" s="251" t="str">
        <f t="shared" si="141"/>
        <v>NA</v>
      </c>
      <c r="N3064" s="251" t="str">
        <f t="shared" si="142"/>
        <v>NA</v>
      </c>
      <c r="O3064" s="250">
        <v>0</v>
      </c>
      <c r="P3064" s="251" t="str">
        <f t="shared" si="143"/>
        <v>NA</v>
      </c>
      <c r="Q3064" s="298" t="s">
        <v>848</v>
      </c>
      <c r="R3064" s="299" t="s">
        <v>849</v>
      </c>
      <c r="S3064" s="299" t="s">
        <v>832</v>
      </c>
      <c r="T3064" s="299" t="s">
        <v>832</v>
      </c>
      <c r="U3064" s="299" t="s">
        <v>832</v>
      </c>
      <c r="V3064" s="299" t="s">
        <v>832</v>
      </c>
      <c r="W3064" s="299" t="s">
        <v>832</v>
      </c>
      <c r="X3064" s="299" t="s">
        <v>832</v>
      </c>
      <c r="Y3064" s="257"/>
    </row>
    <row r="3065" spans="1:25" ht="12.75" customHeight="1" x14ac:dyDescent="0.2">
      <c r="A3065" s="229" t="s">
        <v>705</v>
      </c>
      <c r="B3065" s="247"/>
      <c r="C3065" s="280">
        <v>3052</v>
      </c>
      <c r="D3065" s="249" t="s">
        <v>6853</v>
      </c>
      <c r="E3065" s="249" t="s">
        <v>6854</v>
      </c>
      <c r="F3065" s="249" t="s">
        <v>1116</v>
      </c>
      <c r="G3065" s="281" t="s">
        <v>804</v>
      </c>
      <c r="H3065" s="250">
        <v>16892.28</v>
      </c>
      <c r="I3065" s="250"/>
      <c r="J3065" s="250">
        <v>16181.845700000002</v>
      </c>
      <c r="K3065" s="250"/>
      <c r="L3065" s="250">
        <v>16893.310000000001</v>
      </c>
      <c r="M3065" s="251">
        <f t="shared" si="141"/>
        <v>4.205674426424362E-2</v>
      </c>
      <c r="N3065" s="251">
        <f t="shared" si="142"/>
        <v>4.3966820175525438E-2</v>
      </c>
      <c r="O3065" s="250">
        <v>18131.84</v>
      </c>
      <c r="P3065" s="251">
        <f t="shared" si="143"/>
        <v>7.3314821074141112E-2</v>
      </c>
      <c r="Q3065" s="251" t="s">
        <v>805</v>
      </c>
      <c r="R3065" s="258"/>
      <c r="S3065" s="258" t="s">
        <v>1405</v>
      </c>
      <c r="T3065" s="258" t="s">
        <v>807</v>
      </c>
      <c r="U3065" s="282" t="s">
        <v>808</v>
      </c>
      <c r="V3065" s="283" t="s">
        <v>809</v>
      </c>
      <c r="W3065" s="284" t="s">
        <v>809</v>
      </c>
      <c r="X3065" s="284" t="s">
        <v>809</v>
      </c>
      <c r="Y3065" s="257"/>
    </row>
    <row r="3066" spans="1:25" ht="12.75" customHeight="1" x14ac:dyDescent="0.2">
      <c r="A3066" s="229" t="s">
        <v>705</v>
      </c>
      <c r="B3066" s="247"/>
      <c r="C3066" s="280">
        <v>3053</v>
      </c>
      <c r="D3066" s="249" t="s">
        <v>6855</v>
      </c>
      <c r="E3066" s="249" t="s">
        <v>6856</v>
      </c>
      <c r="F3066" s="249" t="s">
        <v>869</v>
      </c>
      <c r="G3066" s="281"/>
      <c r="H3066" s="250">
        <v>215314.3</v>
      </c>
      <c r="I3066" s="250"/>
      <c r="J3066" s="250">
        <v>205116.9596</v>
      </c>
      <c r="K3066" s="250"/>
      <c r="L3066" s="250">
        <v>222753.62000000002</v>
      </c>
      <c r="M3066" s="251">
        <f t="shared" si="141"/>
        <v>4.7360256146479762E-2</v>
      </c>
      <c r="N3066" s="251">
        <f t="shared" si="142"/>
        <v>8.5983433229477449E-2</v>
      </c>
      <c r="O3066" s="250">
        <v>230230.61000000002</v>
      </c>
      <c r="P3066" s="251">
        <f t="shared" si="143"/>
        <v>3.3566188509080074E-2</v>
      </c>
      <c r="Q3066" s="251" t="s">
        <v>805</v>
      </c>
      <c r="R3066" s="258"/>
      <c r="S3066" s="258" t="s">
        <v>925</v>
      </c>
      <c r="T3066" s="258" t="s">
        <v>908</v>
      </c>
      <c r="U3066" s="282" t="s">
        <v>1092</v>
      </c>
      <c r="V3066" s="285">
        <v>4134</v>
      </c>
      <c r="W3066" s="286" t="s">
        <v>816</v>
      </c>
      <c r="X3066" s="286" t="s">
        <v>824</v>
      </c>
      <c r="Y3066" s="257"/>
    </row>
    <row r="3067" spans="1:25" ht="12.75" customHeight="1" x14ac:dyDescent="0.2">
      <c r="A3067" s="229" t="s">
        <v>705</v>
      </c>
      <c r="B3067" s="247"/>
      <c r="C3067" s="280">
        <v>3054</v>
      </c>
      <c r="D3067" s="249" t="s">
        <v>6857</v>
      </c>
      <c r="E3067" s="249" t="s">
        <v>6858</v>
      </c>
      <c r="F3067" s="249" t="s">
        <v>1845</v>
      </c>
      <c r="G3067" s="281" t="s">
        <v>813</v>
      </c>
      <c r="H3067" s="250">
        <v>308908.25</v>
      </c>
      <c r="I3067" s="250"/>
      <c r="J3067" s="250">
        <v>312789.92960000003</v>
      </c>
      <c r="K3067" s="250"/>
      <c r="L3067" s="250">
        <v>326535.81</v>
      </c>
      <c r="M3067" s="251">
        <f t="shared" si="141"/>
        <v>1.256580101049432E-2</v>
      </c>
      <c r="N3067" s="251">
        <f t="shared" si="142"/>
        <v>4.3946045250172795E-2</v>
      </c>
      <c r="O3067" s="250">
        <v>373929.18000000005</v>
      </c>
      <c r="P3067" s="251">
        <f t="shared" si="143"/>
        <v>0.14513988527016394</v>
      </c>
      <c r="Q3067" s="251" t="s">
        <v>805</v>
      </c>
      <c r="R3067" s="258"/>
      <c r="S3067" s="258" t="s">
        <v>806</v>
      </c>
      <c r="T3067" s="299" t="s">
        <v>809</v>
      </c>
      <c r="U3067" s="282" t="s">
        <v>823</v>
      </c>
      <c r="V3067" s="285">
        <v>805</v>
      </c>
      <c r="W3067" s="286" t="s">
        <v>816</v>
      </c>
      <c r="X3067" s="286" t="s">
        <v>816</v>
      </c>
      <c r="Y3067" s="257"/>
    </row>
    <row r="3068" spans="1:25" ht="12.75" customHeight="1" x14ac:dyDescent="0.2">
      <c r="A3068" s="229" t="s">
        <v>705</v>
      </c>
      <c r="B3068" s="247"/>
      <c r="C3068" s="280">
        <v>3055</v>
      </c>
      <c r="D3068" s="296" t="s">
        <v>6859</v>
      </c>
      <c r="E3068" s="296" t="s">
        <v>6860</v>
      </c>
      <c r="F3068" s="296" t="s">
        <v>920</v>
      </c>
      <c r="G3068" s="297" t="s">
        <v>707</v>
      </c>
      <c r="H3068" s="250">
        <v>0</v>
      </c>
      <c r="I3068" s="250"/>
      <c r="J3068" s="250">
        <v>0</v>
      </c>
      <c r="K3068" s="250"/>
      <c r="L3068" s="250">
        <v>0</v>
      </c>
      <c r="M3068" s="251" t="str">
        <f t="shared" si="141"/>
        <v>NA</v>
      </c>
      <c r="N3068" s="251" t="str">
        <f t="shared" si="142"/>
        <v>NA</v>
      </c>
      <c r="O3068" s="250">
        <v>0</v>
      </c>
      <c r="P3068" s="251" t="str">
        <f t="shared" si="143"/>
        <v>NA</v>
      </c>
      <c r="Q3068" s="298" t="s">
        <v>848</v>
      </c>
      <c r="R3068" s="299" t="s">
        <v>849</v>
      </c>
      <c r="S3068" s="299" t="s">
        <v>832</v>
      </c>
      <c r="T3068" s="299" t="s">
        <v>832</v>
      </c>
      <c r="U3068" s="299" t="s">
        <v>832</v>
      </c>
      <c r="V3068" s="283" t="s">
        <v>809</v>
      </c>
      <c r="W3068" s="284" t="s">
        <v>809</v>
      </c>
      <c r="X3068" s="284" t="s">
        <v>809</v>
      </c>
      <c r="Y3068" s="257"/>
    </row>
    <row r="3069" spans="1:25" ht="12.75" customHeight="1" x14ac:dyDescent="0.2">
      <c r="A3069" s="229" t="s">
        <v>705</v>
      </c>
      <c r="B3069" s="247"/>
      <c r="C3069" s="280">
        <v>3056</v>
      </c>
      <c r="D3069" s="249" t="s">
        <v>6861</v>
      </c>
      <c r="E3069" s="249" t="s">
        <v>6862</v>
      </c>
      <c r="F3069" s="249" t="s">
        <v>937</v>
      </c>
      <c r="G3069" s="281" t="s">
        <v>813</v>
      </c>
      <c r="H3069" s="250">
        <v>102933.12</v>
      </c>
      <c r="I3069" s="250"/>
      <c r="J3069" s="250">
        <v>96291.269799999995</v>
      </c>
      <c r="K3069" s="250"/>
      <c r="L3069" s="250">
        <v>136896.4</v>
      </c>
      <c r="M3069" s="251">
        <f t="shared" si="141"/>
        <v>6.4525880494052848E-2</v>
      </c>
      <c r="N3069" s="251">
        <f t="shared" si="142"/>
        <v>0.4216906712762033</v>
      </c>
      <c r="O3069" s="250">
        <v>144799.51</v>
      </c>
      <c r="P3069" s="251">
        <f t="shared" si="143"/>
        <v>5.7730590431888752E-2</v>
      </c>
      <c r="Q3069" s="251" t="s">
        <v>805</v>
      </c>
      <c r="R3069" s="258"/>
      <c r="S3069" s="258" t="s">
        <v>806</v>
      </c>
      <c r="T3069" s="258" t="s">
        <v>807</v>
      </c>
      <c r="U3069" s="282" t="s">
        <v>823</v>
      </c>
      <c r="V3069" s="285">
        <v>824</v>
      </c>
      <c r="W3069" s="286" t="s">
        <v>824</v>
      </c>
      <c r="X3069" s="286" t="s">
        <v>824</v>
      </c>
      <c r="Y3069" s="257"/>
    </row>
    <row r="3070" spans="1:25" ht="12.75" customHeight="1" x14ac:dyDescent="0.2">
      <c r="A3070" s="229" t="s">
        <v>705</v>
      </c>
      <c r="B3070" s="247"/>
      <c r="C3070" s="280">
        <v>3057</v>
      </c>
      <c r="D3070" s="249" t="s">
        <v>6863</v>
      </c>
      <c r="E3070" s="249" t="s">
        <v>6864</v>
      </c>
      <c r="F3070" s="249" t="s">
        <v>877</v>
      </c>
      <c r="G3070" s="281" t="s">
        <v>813</v>
      </c>
      <c r="H3070" s="250">
        <v>82119.489999999991</v>
      </c>
      <c r="I3070" s="250"/>
      <c r="J3070" s="250">
        <v>78665.875</v>
      </c>
      <c r="K3070" s="250"/>
      <c r="L3070" s="250">
        <v>82119.55</v>
      </c>
      <c r="M3070" s="251">
        <f t="shared" si="141"/>
        <v>4.2055972339818365E-2</v>
      </c>
      <c r="N3070" s="251">
        <f t="shared" si="142"/>
        <v>4.3903090126436693E-2</v>
      </c>
      <c r="O3070" s="250">
        <v>92014.28</v>
      </c>
      <c r="P3070" s="251">
        <f t="shared" si="143"/>
        <v>0.120491770838978</v>
      </c>
      <c r="Q3070" s="251" t="s">
        <v>805</v>
      </c>
      <c r="R3070" s="258"/>
      <c r="S3070" s="258" t="s">
        <v>806</v>
      </c>
      <c r="T3070" s="258" t="s">
        <v>807</v>
      </c>
      <c r="U3070" s="282" t="s">
        <v>823</v>
      </c>
      <c r="V3070" s="285">
        <v>824</v>
      </c>
      <c r="W3070" s="286" t="s">
        <v>815</v>
      </c>
      <c r="X3070" s="286" t="s">
        <v>816</v>
      </c>
      <c r="Y3070" s="257"/>
    </row>
    <row r="3071" spans="1:25" ht="12.75" customHeight="1" x14ac:dyDescent="0.2">
      <c r="A3071" s="229" t="s">
        <v>705</v>
      </c>
      <c r="B3071" s="247"/>
      <c r="C3071" s="280">
        <v>3058</v>
      </c>
      <c r="D3071" s="249" t="s">
        <v>6865</v>
      </c>
      <c r="E3071" s="249" t="s">
        <v>6866</v>
      </c>
      <c r="F3071" s="249" t="s">
        <v>886</v>
      </c>
      <c r="G3071" s="281" t="s">
        <v>813</v>
      </c>
      <c r="H3071" s="250">
        <v>201240.6</v>
      </c>
      <c r="I3071" s="250"/>
      <c r="J3071" s="250">
        <v>192777.21</v>
      </c>
      <c r="K3071" s="250"/>
      <c r="L3071" s="250">
        <v>195977.38</v>
      </c>
      <c r="M3071" s="251">
        <f t="shared" si="141"/>
        <v>4.2056076159582179E-2</v>
      </c>
      <c r="N3071" s="251">
        <f t="shared" si="142"/>
        <v>1.6600354367614371E-2</v>
      </c>
      <c r="O3071" s="250">
        <v>218173.75</v>
      </c>
      <c r="P3071" s="251">
        <f t="shared" si="143"/>
        <v>0.1132598568263337</v>
      </c>
      <c r="Q3071" s="251" t="s">
        <v>805</v>
      </c>
      <c r="R3071" s="258"/>
      <c r="S3071" s="258" t="s">
        <v>806</v>
      </c>
      <c r="T3071" s="258" t="s">
        <v>807</v>
      </c>
      <c r="U3071" s="282" t="s">
        <v>823</v>
      </c>
      <c r="V3071" s="285">
        <v>805</v>
      </c>
      <c r="W3071" s="286" t="s">
        <v>874</v>
      </c>
      <c r="X3071" s="286" t="s">
        <v>816</v>
      </c>
      <c r="Y3071" s="257"/>
    </row>
    <row r="3072" spans="1:25" ht="12.75" customHeight="1" x14ac:dyDescent="0.2">
      <c r="A3072" s="229" t="s">
        <v>705</v>
      </c>
      <c r="B3072" s="247"/>
      <c r="C3072" s="280">
        <v>3059</v>
      </c>
      <c r="D3072" s="249" t="s">
        <v>6867</v>
      </c>
      <c r="E3072" s="249" t="s">
        <v>6868</v>
      </c>
      <c r="F3072" s="249" t="s">
        <v>830</v>
      </c>
      <c r="G3072" s="297" t="s">
        <v>707</v>
      </c>
      <c r="H3072" s="250">
        <v>0</v>
      </c>
      <c r="I3072" s="250"/>
      <c r="J3072" s="250">
        <v>0</v>
      </c>
      <c r="K3072" s="250"/>
      <c r="L3072" s="250">
        <v>0</v>
      </c>
      <c r="M3072" s="251" t="str">
        <f t="shared" si="141"/>
        <v>NA</v>
      </c>
      <c r="N3072" s="251" t="str">
        <f t="shared" si="142"/>
        <v>NA</v>
      </c>
      <c r="O3072" s="250">
        <v>0</v>
      </c>
      <c r="P3072" s="251" t="str">
        <f t="shared" si="143"/>
        <v>NA</v>
      </c>
      <c r="Q3072" s="298" t="s">
        <v>848</v>
      </c>
      <c r="R3072" s="299" t="s">
        <v>849</v>
      </c>
      <c r="S3072" s="299" t="s">
        <v>832</v>
      </c>
      <c r="T3072" s="299" t="s">
        <v>832</v>
      </c>
      <c r="U3072" s="299" t="s">
        <v>832</v>
      </c>
      <c r="V3072" s="299" t="s">
        <v>832</v>
      </c>
      <c r="W3072" s="299" t="s">
        <v>832</v>
      </c>
      <c r="X3072" s="299" t="s">
        <v>832</v>
      </c>
      <c r="Y3072" s="257"/>
    </row>
    <row r="3073" spans="1:25" ht="12.75" customHeight="1" x14ac:dyDescent="0.2">
      <c r="A3073" s="229" t="s">
        <v>705</v>
      </c>
      <c r="B3073" s="247"/>
      <c r="C3073" s="280">
        <v>3060</v>
      </c>
      <c r="D3073" s="249" t="s">
        <v>6869</v>
      </c>
      <c r="E3073" s="249" t="s">
        <v>6870</v>
      </c>
      <c r="F3073" s="249" t="s">
        <v>1046</v>
      </c>
      <c r="G3073" s="281" t="s">
        <v>813</v>
      </c>
      <c r="H3073" s="250">
        <v>27000.41</v>
      </c>
      <c r="I3073" s="250"/>
      <c r="J3073" s="250">
        <v>25864.882699999998</v>
      </c>
      <c r="K3073" s="250"/>
      <c r="L3073" s="250">
        <v>27000.67</v>
      </c>
      <c r="M3073" s="251">
        <f t="shared" si="141"/>
        <v>4.2055928039611307E-2</v>
      </c>
      <c r="N3073" s="251">
        <f t="shared" si="142"/>
        <v>4.3912331371214766E-2</v>
      </c>
      <c r="O3073" s="250">
        <v>28240.269999999997</v>
      </c>
      <c r="P3073" s="251">
        <f t="shared" si="143"/>
        <v>4.5909971863661109E-2</v>
      </c>
      <c r="Q3073" s="251" t="s">
        <v>805</v>
      </c>
      <c r="R3073" s="258"/>
      <c r="S3073" s="258" t="s">
        <v>806</v>
      </c>
      <c r="T3073" s="299" t="s">
        <v>809</v>
      </c>
      <c r="U3073" s="282" t="s">
        <v>814</v>
      </c>
      <c r="V3073" s="285">
        <v>158</v>
      </c>
      <c r="W3073" s="286" t="s">
        <v>816</v>
      </c>
      <c r="X3073" s="286" t="s">
        <v>816</v>
      </c>
      <c r="Y3073" s="257"/>
    </row>
    <row r="3074" spans="1:25" ht="12.75" customHeight="1" x14ac:dyDescent="0.2">
      <c r="A3074" s="229" t="s">
        <v>705</v>
      </c>
      <c r="B3074" s="247"/>
      <c r="C3074" s="280">
        <v>3061</v>
      </c>
      <c r="D3074" s="249" t="s">
        <v>6871</v>
      </c>
      <c r="E3074" s="249" t="s">
        <v>6872</v>
      </c>
      <c r="F3074" s="249" t="s">
        <v>830</v>
      </c>
      <c r="G3074" s="297" t="s">
        <v>707</v>
      </c>
      <c r="H3074" s="250">
        <v>0</v>
      </c>
      <c r="I3074" s="250"/>
      <c r="J3074" s="250">
        <v>0</v>
      </c>
      <c r="K3074" s="250"/>
      <c r="L3074" s="250">
        <v>0</v>
      </c>
      <c r="M3074" s="251" t="str">
        <f t="shared" si="141"/>
        <v>NA</v>
      </c>
      <c r="N3074" s="251" t="str">
        <f t="shared" si="142"/>
        <v>NA</v>
      </c>
      <c r="O3074" s="250">
        <v>0</v>
      </c>
      <c r="P3074" s="251" t="str">
        <f t="shared" si="143"/>
        <v>NA</v>
      </c>
      <c r="Q3074" s="298" t="s">
        <v>848</v>
      </c>
      <c r="R3074" s="299" t="s">
        <v>849</v>
      </c>
      <c r="S3074" s="299" t="s">
        <v>832</v>
      </c>
      <c r="T3074" s="299" t="s">
        <v>832</v>
      </c>
      <c r="U3074" s="299" t="s">
        <v>832</v>
      </c>
      <c r="V3074" s="299" t="s">
        <v>832</v>
      </c>
      <c r="W3074" s="299" t="s">
        <v>832</v>
      </c>
      <c r="X3074" s="299" t="s">
        <v>832</v>
      </c>
      <c r="Y3074" s="257"/>
    </row>
    <row r="3075" spans="1:25" ht="12.75" customHeight="1" x14ac:dyDescent="0.2">
      <c r="A3075" s="229" t="s">
        <v>705</v>
      </c>
      <c r="B3075" s="247"/>
      <c r="C3075" s="280">
        <v>3062</v>
      </c>
      <c r="D3075" s="249" t="s">
        <v>6873</v>
      </c>
      <c r="E3075" s="249" t="s">
        <v>6874</v>
      </c>
      <c r="F3075" s="249" t="s">
        <v>1002</v>
      </c>
      <c r="G3075" s="297" t="s">
        <v>707</v>
      </c>
      <c r="H3075" s="250">
        <v>0</v>
      </c>
      <c r="I3075" s="250"/>
      <c r="J3075" s="250">
        <v>0</v>
      </c>
      <c r="K3075" s="250"/>
      <c r="L3075" s="250">
        <v>0</v>
      </c>
      <c r="M3075" s="251" t="str">
        <f t="shared" si="141"/>
        <v>NA</v>
      </c>
      <c r="N3075" s="251" t="str">
        <f t="shared" si="142"/>
        <v>NA</v>
      </c>
      <c r="O3075" s="250">
        <v>0</v>
      </c>
      <c r="P3075" s="251" t="str">
        <f t="shared" si="143"/>
        <v>NA</v>
      </c>
      <c r="Q3075" s="298" t="s">
        <v>848</v>
      </c>
      <c r="R3075" s="299" t="s">
        <v>849</v>
      </c>
      <c r="S3075" s="299" t="s">
        <v>832</v>
      </c>
      <c r="T3075" s="299" t="s">
        <v>832</v>
      </c>
      <c r="U3075" s="299" t="s">
        <v>832</v>
      </c>
      <c r="V3075" s="299" t="s">
        <v>832</v>
      </c>
      <c r="W3075" s="299" t="s">
        <v>832</v>
      </c>
      <c r="X3075" s="299" t="s">
        <v>832</v>
      </c>
      <c r="Y3075" s="257"/>
    </row>
    <row r="3076" spans="1:25" ht="12.75" customHeight="1" x14ac:dyDescent="0.2">
      <c r="A3076" s="229" t="s">
        <v>705</v>
      </c>
      <c r="B3076" s="247"/>
      <c r="C3076" s="280">
        <v>3063</v>
      </c>
      <c r="D3076" s="249" t="s">
        <v>6875</v>
      </c>
      <c r="E3076" s="249" t="s">
        <v>6876</v>
      </c>
      <c r="F3076" s="249" t="s">
        <v>883</v>
      </c>
      <c r="G3076" s="297" t="s">
        <v>707</v>
      </c>
      <c r="H3076" s="250">
        <v>0</v>
      </c>
      <c r="I3076" s="250"/>
      <c r="J3076" s="250">
        <v>0</v>
      </c>
      <c r="K3076" s="250"/>
      <c r="L3076" s="250">
        <v>0</v>
      </c>
      <c r="M3076" s="251" t="str">
        <f t="shared" si="141"/>
        <v>NA</v>
      </c>
      <c r="N3076" s="251" t="str">
        <f t="shared" si="142"/>
        <v>NA</v>
      </c>
      <c r="O3076" s="250">
        <v>0</v>
      </c>
      <c r="P3076" s="251" t="str">
        <f t="shared" si="143"/>
        <v>NA</v>
      </c>
      <c r="Q3076" s="298" t="s">
        <v>848</v>
      </c>
      <c r="R3076" s="299" t="s">
        <v>849</v>
      </c>
      <c r="S3076" s="299" t="s">
        <v>832</v>
      </c>
      <c r="T3076" s="299" t="s">
        <v>832</v>
      </c>
      <c r="U3076" s="299" t="s">
        <v>832</v>
      </c>
      <c r="V3076" s="299" t="s">
        <v>832</v>
      </c>
      <c r="W3076" s="299" t="s">
        <v>832</v>
      </c>
      <c r="X3076" s="299" t="s">
        <v>832</v>
      </c>
      <c r="Y3076" s="257"/>
    </row>
    <row r="3077" spans="1:25" ht="12.75" customHeight="1" x14ac:dyDescent="0.2">
      <c r="A3077" s="229" t="s">
        <v>705</v>
      </c>
      <c r="B3077" s="247"/>
      <c r="C3077" s="280">
        <v>3064</v>
      </c>
      <c r="D3077" s="249" t="s">
        <v>6877</v>
      </c>
      <c r="E3077" s="249" t="s">
        <v>6878</v>
      </c>
      <c r="F3077" s="249" t="s">
        <v>1821</v>
      </c>
      <c r="G3077" s="297" t="s">
        <v>707</v>
      </c>
      <c r="H3077" s="250">
        <v>0</v>
      </c>
      <c r="I3077" s="250"/>
      <c r="J3077" s="250">
        <v>0</v>
      </c>
      <c r="K3077" s="250"/>
      <c r="L3077" s="250">
        <v>0</v>
      </c>
      <c r="M3077" s="251" t="str">
        <f t="shared" si="141"/>
        <v>NA</v>
      </c>
      <c r="N3077" s="251" t="str">
        <f t="shared" si="142"/>
        <v>NA</v>
      </c>
      <c r="O3077" s="250">
        <v>0</v>
      </c>
      <c r="P3077" s="251" t="str">
        <f t="shared" si="143"/>
        <v>NA</v>
      </c>
      <c r="Q3077" s="298" t="s">
        <v>848</v>
      </c>
      <c r="R3077" s="299" t="s">
        <v>849</v>
      </c>
      <c r="S3077" s="299" t="s">
        <v>832</v>
      </c>
      <c r="T3077" s="299" t="s">
        <v>832</v>
      </c>
      <c r="U3077" s="299" t="s">
        <v>832</v>
      </c>
      <c r="V3077" s="299" t="s">
        <v>832</v>
      </c>
      <c r="W3077" s="299" t="s">
        <v>832</v>
      </c>
      <c r="X3077" s="299" t="s">
        <v>832</v>
      </c>
      <c r="Y3077" s="257"/>
    </row>
    <row r="3078" spans="1:25" ht="12.75" customHeight="1" x14ac:dyDescent="0.2">
      <c r="A3078" s="229" t="s">
        <v>705</v>
      </c>
      <c r="B3078" s="247"/>
      <c r="C3078" s="280">
        <v>3065</v>
      </c>
      <c r="D3078" s="249" t="s">
        <v>6879</v>
      </c>
      <c r="E3078" s="249" t="s">
        <v>6880</v>
      </c>
      <c r="F3078" s="249" t="s">
        <v>1160</v>
      </c>
      <c r="G3078" s="281" t="s">
        <v>813</v>
      </c>
      <c r="H3078" s="250">
        <v>45607.75</v>
      </c>
      <c r="I3078" s="250"/>
      <c r="J3078" s="250">
        <v>44071.731999999996</v>
      </c>
      <c r="K3078" s="250"/>
      <c r="L3078" s="250">
        <v>46007.03</v>
      </c>
      <c r="M3078" s="251">
        <f t="shared" si="141"/>
        <v>3.367888133047571E-2</v>
      </c>
      <c r="N3078" s="251">
        <f t="shared" si="142"/>
        <v>4.391245617485609E-2</v>
      </c>
      <c r="O3078" s="250">
        <v>48143.74</v>
      </c>
      <c r="P3078" s="251">
        <f t="shared" si="143"/>
        <v>4.6443119671058949E-2</v>
      </c>
      <c r="Q3078" s="251" t="s">
        <v>805</v>
      </c>
      <c r="R3078" s="258"/>
      <c r="S3078" s="258" t="s">
        <v>806</v>
      </c>
      <c r="T3078" s="299" t="s">
        <v>809</v>
      </c>
      <c r="U3078" s="282" t="s">
        <v>814</v>
      </c>
      <c r="V3078" s="285">
        <v>116</v>
      </c>
      <c r="W3078" s="286" t="s">
        <v>815</v>
      </c>
      <c r="X3078" s="286" t="s">
        <v>816</v>
      </c>
      <c r="Y3078" s="257"/>
    </row>
    <row r="3079" spans="1:25" ht="12.75" customHeight="1" x14ac:dyDescent="0.2">
      <c r="A3079" s="229" t="s">
        <v>705</v>
      </c>
      <c r="B3079" s="247"/>
      <c r="C3079" s="280">
        <v>3066</v>
      </c>
      <c r="D3079" s="249" t="s">
        <v>6881</v>
      </c>
      <c r="E3079" s="249" t="s">
        <v>6882</v>
      </c>
      <c r="F3079" s="249" t="s">
        <v>883</v>
      </c>
      <c r="G3079" s="297" t="s">
        <v>707</v>
      </c>
      <c r="H3079" s="250">
        <v>0</v>
      </c>
      <c r="I3079" s="250"/>
      <c r="J3079" s="250">
        <v>0</v>
      </c>
      <c r="K3079" s="250"/>
      <c r="L3079" s="250">
        <v>0</v>
      </c>
      <c r="M3079" s="251" t="str">
        <f t="shared" si="141"/>
        <v>NA</v>
      </c>
      <c r="N3079" s="251" t="str">
        <f t="shared" si="142"/>
        <v>NA</v>
      </c>
      <c r="O3079" s="250">
        <v>0</v>
      </c>
      <c r="P3079" s="251" t="str">
        <f t="shared" si="143"/>
        <v>NA</v>
      </c>
      <c r="Q3079" s="298" t="s">
        <v>848</v>
      </c>
      <c r="R3079" s="299" t="s">
        <v>849</v>
      </c>
      <c r="S3079" s="299" t="s">
        <v>832</v>
      </c>
      <c r="T3079" s="299" t="s">
        <v>832</v>
      </c>
      <c r="U3079" s="299" t="s">
        <v>832</v>
      </c>
      <c r="V3079" s="285">
        <v>772</v>
      </c>
      <c r="W3079" s="286" t="s">
        <v>815</v>
      </c>
      <c r="X3079" s="286" t="s">
        <v>816</v>
      </c>
      <c r="Y3079" s="257"/>
    </row>
    <row r="3080" spans="1:25" ht="12.75" customHeight="1" x14ac:dyDescent="0.2">
      <c r="A3080" s="229" t="s">
        <v>705</v>
      </c>
      <c r="B3080" s="247"/>
      <c r="C3080" s="280">
        <v>3067</v>
      </c>
      <c r="D3080" s="249" t="s">
        <v>6883</v>
      </c>
      <c r="E3080" s="249" t="s">
        <v>6884</v>
      </c>
      <c r="F3080" s="249" t="s">
        <v>830</v>
      </c>
      <c r="G3080" s="297" t="s">
        <v>707</v>
      </c>
      <c r="H3080" s="250">
        <v>0</v>
      </c>
      <c r="I3080" s="250"/>
      <c r="J3080" s="250">
        <v>0</v>
      </c>
      <c r="K3080" s="250"/>
      <c r="L3080" s="250">
        <v>0</v>
      </c>
      <c r="M3080" s="251" t="str">
        <f t="shared" si="141"/>
        <v>NA</v>
      </c>
      <c r="N3080" s="251" t="str">
        <f t="shared" si="142"/>
        <v>NA</v>
      </c>
      <c r="O3080" s="250">
        <v>0</v>
      </c>
      <c r="P3080" s="251" t="str">
        <f t="shared" si="143"/>
        <v>NA</v>
      </c>
      <c r="Q3080" s="298" t="s">
        <v>848</v>
      </c>
      <c r="R3080" s="299" t="s">
        <v>849</v>
      </c>
      <c r="S3080" s="299" t="s">
        <v>832</v>
      </c>
      <c r="T3080" s="299" t="s">
        <v>832</v>
      </c>
      <c r="U3080" s="299" t="s">
        <v>832</v>
      </c>
      <c r="V3080" s="299" t="s">
        <v>832</v>
      </c>
      <c r="W3080" s="299" t="s">
        <v>832</v>
      </c>
      <c r="X3080" s="299" t="s">
        <v>832</v>
      </c>
      <c r="Y3080" s="257"/>
    </row>
    <row r="3081" spans="1:25" ht="12.75" customHeight="1" x14ac:dyDescent="0.2">
      <c r="A3081" s="229" t="s">
        <v>705</v>
      </c>
      <c r="B3081" s="247"/>
      <c r="C3081" s="280">
        <v>3068</v>
      </c>
      <c r="D3081" s="249" t="s">
        <v>6885</v>
      </c>
      <c r="E3081" s="249" t="s">
        <v>6886</v>
      </c>
      <c r="F3081" s="249" t="s">
        <v>883</v>
      </c>
      <c r="G3081" s="297" t="s">
        <v>707</v>
      </c>
      <c r="H3081" s="250">
        <v>0</v>
      </c>
      <c r="I3081" s="250"/>
      <c r="J3081" s="250">
        <v>0</v>
      </c>
      <c r="K3081" s="250"/>
      <c r="L3081" s="250">
        <v>0</v>
      </c>
      <c r="M3081" s="251" t="str">
        <f t="shared" si="141"/>
        <v>NA</v>
      </c>
      <c r="N3081" s="251" t="str">
        <f t="shared" si="142"/>
        <v>NA</v>
      </c>
      <c r="O3081" s="250">
        <v>0</v>
      </c>
      <c r="P3081" s="251" t="str">
        <f t="shared" si="143"/>
        <v>NA</v>
      </c>
      <c r="Q3081" s="298" t="s">
        <v>848</v>
      </c>
      <c r="R3081" s="299" t="s">
        <v>849</v>
      </c>
      <c r="S3081" s="299" t="s">
        <v>832</v>
      </c>
      <c r="T3081" s="299" t="s">
        <v>832</v>
      </c>
      <c r="U3081" s="299" t="s">
        <v>832</v>
      </c>
      <c r="V3081" s="285">
        <v>789</v>
      </c>
      <c r="W3081" s="286" t="s">
        <v>815</v>
      </c>
      <c r="X3081" s="286" t="s">
        <v>816</v>
      </c>
      <c r="Y3081" s="257"/>
    </row>
    <row r="3082" spans="1:25" ht="12.75" customHeight="1" x14ac:dyDescent="0.2">
      <c r="A3082" s="229" t="s">
        <v>705</v>
      </c>
      <c r="B3082" s="247"/>
      <c r="C3082" s="280">
        <v>3069</v>
      </c>
      <c r="D3082" s="249" t="s">
        <v>6887</v>
      </c>
      <c r="E3082" s="249" t="s">
        <v>6888</v>
      </c>
      <c r="F3082" s="249" t="s">
        <v>877</v>
      </c>
      <c r="G3082" s="281" t="s">
        <v>813</v>
      </c>
      <c r="H3082" s="250">
        <v>48881.33</v>
      </c>
      <c r="I3082" s="250"/>
      <c r="J3082" s="250">
        <v>46825.578800000003</v>
      </c>
      <c r="K3082" s="250"/>
      <c r="L3082" s="250">
        <v>48881.79</v>
      </c>
      <c r="M3082" s="251">
        <f t="shared" si="141"/>
        <v>4.2055958788355365E-2</v>
      </c>
      <c r="N3082" s="251">
        <f t="shared" si="142"/>
        <v>4.3912136330069192E-2</v>
      </c>
      <c r="O3082" s="250">
        <v>51173.91</v>
      </c>
      <c r="P3082" s="251">
        <f t="shared" si="143"/>
        <v>4.6891081525451558E-2</v>
      </c>
      <c r="Q3082" s="251" t="s">
        <v>805</v>
      </c>
      <c r="R3082" s="258"/>
      <c r="S3082" s="258" t="s">
        <v>806</v>
      </c>
      <c r="T3082" s="258" t="s">
        <v>807</v>
      </c>
      <c r="U3082" s="282" t="s">
        <v>814</v>
      </c>
      <c r="V3082" s="285">
        <v>169</v>
      </c>
      <c r="W3082" s="286" t="s">
        <v>816</v>
      </c>
      <c r="X3082" s="286" t="s">
        <v>824</v>
      </c>
      <c r="Y3082" s="257"/>
    </row>
    <row r="3083" spans="1:25" ht="12.75" customHeight="1" x14ac:dyDescent="0.2">
      <c r="A3083" s="229" t="s">
        <v>705</v>
      </c>
      <c r="B3083" s="247"/>
      <c r="C3083" s="280">
        <v>3070</v>
      </c>
      <c r="D3083" s="249" t="s">
        <v>6889</v>
      </c>
      <c r="E3083" s="249" t="s">
        <v>6890</v>
      </c>
      <c r="F3083" s="249" t="s">
        <v>931</v>
      </c>
      <c r="G3083" s="281" t="s">
        <v>813</v>
      </c>
      <c r="H3083" s="250">
        <v>55136.41</v>
      </c>
      <c r="I3083" s="250"/>
      <c r="J3083" s="250">
        <v>32856.639199999998</v>
      </c>
      <c r="K3083" s="250"/>
      <c r="L3083" s="250">
        <v>41666.28</v>
      </c>
      <c r="M3083" s="251">
        <f t="shared" si="141"/>
        <v>0.40408453869230887</v>
      </c>
      <c r="N3083" s="251">
        <f t="shared" si="142"/>
        <v>0.26812361259395029</v>
      </c>
      <c r="O3083" s="250">
        <v>45173.58</v>
      </c>
      <c r="P3083" s="251">
        <f t="shared" si="143"/>
        <v>8.4175981153105178E-2</v>
      </c>
      <c r="Q3083" s="251" t="s">
        <v>805</v>
      </c>
      <c r="R3083" s="258"/>
      <c r="S3083" s="258" t="s">
        <v>904</v>
      </c>
      <c r="T3083" s="258" t="s">
        <v>807</v>
      </c>
      <c r="U3083" s="282" t="s">
        <v>814</v>
      </c>
      <c r="V3083" s="285">
        <v>105</v>
      </c>
      <c r="W3083" s="286" t="s">
        <v>824</v>
      </c>
      <c r="X3083" s="286" t="s">
        <v>824</v>
      </c>
      <c r="Y3083" s="257"/>
    </row>
    <row r="3084" spans="1:25" ht="12.75" customHeight="1" x14ac:dyDescent="0.2">
      <c r="A3084" s="229" t="s">
        <v>705</v>
      </c>
      <c r="B3084" s="247"/>
      <c r="C3084" s="280">
        <v>3071</v>
      </c>
      <c r="D3084" s="249" t="s">
        <v>6891</v>
      </c>
      <c r="E3084" s="249" t="s">
        <v>6892</v>
      </c>
      <c r="F3084" s="249" t="s">
        <v>928</v>
      </c>
      <c r="G3084" s="297" t="s">
        <v>707</v>
      </c>
      <c r="H3084" s="250">
        <v>0</v>
      </c>
      <c r="I3084" s="250"/>
      <c r="J3084" s="250">
        <v>0</v>
      </c>
      <c r="K3084" s="250"/>
      <c r="L3084" s="250">
        <v>0</v>
      </c>
      <c r="M3084" s="251" t="str">
        <f t="shared" si="141"/>
        <v>NA</v>
      </c>
      <c r="N3084" s="251" t="str">
        <f t="shared" si="142"/>
        <v>NA</v>
      </c>
      <c r="O3084" s="250">
        <v>0</v>
      </c>
      <c r="P3084" s="251" t="str">
        <f t="shared" si="143"/>
        <v>NA</v>
      </c>
      <c r="Q3084" s="298" t="s">
        <v>848</v>
      </c>
      <c r="R3084" s="299" t="s">
        <v>849</v>
      </c>
      <c r="S3084" s="299" t="s">
        <v>832</v>
      </c>
      <c r="T3084" s="299" t="s">
        <v>832</v>
      </c>
      <c r="U3084" s="299" t="s">
        <v>832</v>
      </c>
      <c r="V3084" s="299" t="s">
        <v>832</v>
      </c>
      <c r="W3084" s="299" t="s">
        <v>832</v>
      </c>
      <c r="X3084" s="299" t="s">
        <v>832</v>
      </c>
      <c r="Y3084" s="257"/>
    </row>
    <row r="3085" spans="1:25" ht="12.75" customHeight="1" x14ac:dyDescent="0.2">
      <c r="A3085" s="229" t="s">
        <v>705</v>
      </c>
      <c r="B3085" s="247"/>
      <c r="C3085" s="280">
        <v>3072</v>
      </c>
      <c r="D3085" s="249" t="s">
        <v>6893</v>
      </c>
      <c r="E3085" s="249" t="s">
        <v>6894</v>
      </c>
      <c r="F3085" s="249" t="s">
        <v>880</v>
      </c>
      <c r="G3085" s="281" t="s">
        <v>813</v>
      </c>
      <c r="H3085" s="250">
        <v>76570.640000000014</v>
      </c>
      <c r="I3085" s="250"/>
      <c r="J3085" s="250">
        <v>73350.383199999997</v>
      </c>
      <c r="K3085" s="250"/>
      <c r="L3085" s="250">
        <v>76571.199999999997</v>
      </c>
      <c r="M3085" s="251">
        <f t="shared" si="141"/>
        <v>4.2056025651607674E-2</v>
      </c>
      <c r="N3085" s="251">
        <f t="shared" si="142"/>
        <v>4.3910020091074323E-2</v>
      </c>
      <c r="O3085" s="250">
        <v>80408.23</v>
      </c>
      <c r="P3085" s="251">
        <f t="shared" si="143"/>
        <v>5.0110616001838797E-2</v>
      </c>
      <c r="Q3085" s="251" t="s">
        <v>805</v>
      </c>
      <c r="R3085" s="258"/>
      <c r="S3085" s="258" t="s">
        <v>806</v>
      </c>
      <c r="T3085" s="258" t="s">
        <v>807</v>
      </c>
      <c r="U3085" s="282" t="s">
        <v>814</v>
      </c>
      <c r="V3085" s="285">
        <v>268</v>
      </c>
      <c r="W3085" s="286" t="s">
        <v>816</v>
      </c>
      <c r="X3085" s="286" t="s">
        <v>816</v>
      </c>
      <c r="Y3085" s="257"/>
    </row>
    <row r="3086" spans="1:25" ht="12.75" customHeight="1" x14ac:dyDescent="0.2">
      <c r="A3086" s="229" t="s">
        <v>705</v>
      </c>
      <c r="B3086" s="247"/>
      <c r="C3086" s="280">
        <v>3073</v>
      </c>
      <c r="D3086" s="249" t="s">
        <v>6895</v>
      </c>
      <c r="E3086" s="249" t="s">
        <v>6896</v>
      </c>
      <c r="F3086" s="249" t="s">
        <v>877</v>
      </c>
      <c r="G3086" s="281"/>
      <c r="H3086" s="250">
        <v>209450.53</v>
      </c>
      <c r="I3086" s="250"/>
      <c r="J3086" s="250">
        <v>217075.42020000002</v>
      </c>
      <c r="K3086" s="250"/>
      <c r="L3086" s="250">
        <v>237740.00999999995</v>
      </c>
      <c r="M3086" s="251">
        <f t="shared" ref="M3086:M3149" si="144">IF(H3086&gt;0,ABS((J3086-H3086)/H3086),"NA")</f>
        <v>3.6404253548558807E-2</v>
      </c>
      <c r="N3086" s="251">
        <f t="shared" ref="N3086:N3149" si="145">IF(J3086&gt;0,ABS((L3086-J3086)/J3086),"NA")</f>
        <v>9.5195438437759738E-2</v>
      </c>
      <c r="O3086" s="250">
        <v>248495.24</v>
      </c>
      <c r="P3086" s="251">
        <f t="shared" ref="P3086:P3149" si="146">IF(L3086&gt;0,ABS((O3086-L3086)/L3086),"NA")</f>
        <v>4.5239461376316265E-2</v>
      </c>
      <c r="Q3086" s="251" t="s">
        <v>805</v>
      </c>
      <c r="R3086" s="258"/>
      <c r="S3086" s="258" t="s">
        <v>806</v>
      </c>
      <c r="T3086" s="258" t="s">
        <v>807</v>
      </c>
      <c r="U3086" s="282" t="s">
        <v>1092</v>
      </c>
      <c r="V3086" s="285">
        <v>5035</v>
      </c>
      <c r="W3086" s="286" t="s">
        <v>815</v>
      </c>
      <c r="X3086" s="286" t="s">
        <v>816</v>
      </c>
      <c r="Y3086" s="257"/>
    </row>
    <row r="3087" spans="1:25" ht="12.75" customHeight="1" x14ac:dyDescent="0.2">
      <c r="A3087" s="229" t="s">
        <v>705</v>
      </c>
      <c r="B3087" s="247"/>
      <c r="C3087" s="280">
        <v>3074</v>
      </c>
      <c r="D3087" s="249" t="s">
        <v>6897</v>
      </c>
      <c r="E3087" s="249" t="s">
        <v>6898</v>
      </c>
      <c r="F3087" s="249" t="s">
        <v>890</v>
      </c>
      <c r="G3087" s="281" t="s">
        <v>813</v>
      </c>
      <c r="H3087" s="250">
        <v>13951.14</v>
      </c>
      <c r="I3087" s="250"/>
      <c r="J3087" s="250">
        <v>13364.4336</v>
      </c>
      <c r="K3087" s="250"/>
      <c r="L3087" s="250">
        <v>20125.78</v>
      </c>
      <c r="M3087" s="251">
        <f t="shared" si="144"/>
        <v>4.2054369750428935E-2</v>
      </c>
      <c r="N3087" s="251">
        <f t="shared" si="145"/>
        <v>0.50592090936049838</v>
      </c>
      <c r="O3087" s="250">
        <v>21115.27</v>
      </c>
      <c r="P3087" s="251">
        <f t="shared" si="146"/>
        <v>4.9165299431873033E-2</v>
      </c>
      <c r="Q3087" s="251" t="s">
        <v>805</v>
      </c>
      <c r="R3087" s="258"/>
      <c r="S3087" s="258" t="s">
        <v>806</v>
      </c>
      <c r="T3087" s="258" t="s">
        <v>807</v>
      </c>
      <c r="U3087" s="282" t="s">
        <v>823</v>
      </c>
      <c r="V3087" s="285">
        <v>824</v>
      </c>
      <c r="W3087" s="286" t="s">
        <v>816</v>
      </c>
      <c r="X3087" s="286" t="s">
        <v>824</v>
      </c>
      <c r="Y3087" s="257"/>
    </row>
    <row r="3088" spans="1:25" ht="12.75" customHeight="1" x14ac:dyDescent="0.2">
      <c r="A3088" s="229" t="s">
        <v>705</v>
      </c>
      <c r="B3088" s="247"/>
      <c r="C3088" s="280">
        <v>3075</v>
      </c>
      <c r="D3088" s="249" t="s">
        <v>6899</v>
      </c>
      <c r="E3088" s="249" t="s">
        <v>6900</v>
      </c>
      <c r="F3088" s="249" t="s">
        <v>907</v>
      </c>
      <c r="G3088" s="281" t="s">
        <v>813</v>
      </c>
      <c r="H3088" s="250">
        <v>103413.15</v>
      </c>
      <c r="I3088" s="250"/>
      <c r="J3088" s="250">
        <v>99063.989599999986</v>
      </c>
      <c r="K3088" s="250"/>
      <c r="L3088" s="250">
        <v>103414.03000000001</v>
      </c>
      <c r="M3088" s="251">
        <f t="shared" si="144"/>
        <v>4.2056164037165562E-2</v>
      </c>
      <c r="N3088" s="251">
        <f t="shared" si="145"/>
        <v>4.391141945286673E-2</v>
      </c>
      <c r="O3088" s="250">
        <v>108374.18000000001</v>
      </c>
      <c r="P3088" s="251">
        <f t="shared" si="146"/>
        <v>4.7963994827394246E-2</v>
      </c>
      <c r="Q3088" s="251" t="s">
        <v>805</v>
      </c>
      <c r="R3088" s="258"/>
      <c r="S3088" s="258" t="s">
        <v>806</v>
      </c>
      <c r="T3088" s="299" t="s">
        <v>809</v>
      </c>
      <c r="U3088" s="282" t="s">
        <v>814</v>
      </c>
      <c r="V3088" s="285">
        <v>466</v>
      </c>
      <c r="W3088" s="286" t="s">
        <v>815</v>
      </c>
      <c r="X3088" s="286" t="s">
        <v>816</v>
      </c>
      <c r="Y3088" s="257"/>
    </row>
    <row r="3089" spans="1:25" ht="12.75" customHeight="1" x14ac:dyDescent="0.2">
      <c r="A3089" s="229" t="s">
        <v>705</v>
      </c>
      <c r="B3089" s="247"/>
      <c r="C3089" s="280">
        <v>3076</v>
      </c>
      <c r="D3089" s="249" t="s">
        <v>6901</v>
      </c>
      <c r="E3089" s="249" t="s">
        <v>6902</v>
      </c>
      <c r="F3089" s="249" t="s">
        <v>877</v>
      </c>
      <c r="G3089" s="281" t="s">
        <v>813</v>
      </c>
      <c r="H3089" s="250">
        <v>28636.559999999998</v>
      </c>
      <c r="I3089" s="250"/>
      <c r="J3089" s="250">
        <v>36416.865400000002</v>
      </c>
      <c r="K3089" s="250"/>
      <c r="L3089" s="250">
        <v>13657.67</v>
      </c>
      <c r="M3089" s="251">
        <f t="shared" si="144"/>
        <v>0.27169134141810347</v>
      </c>
      <c r="N3089" s="251">
        <f t="shared" si="145"/>
        <v>0.62496305351970249</v>
      </c>
      <c r="O3089" s="250">
        <v>13852.19</v>
      </c>
      <c r="P3089" s="251">
        <f t="shared" si="146"/>
        <v>1.4242546495851813E-2</v>
      </c>
      <c r="Q3089" s="251" t="s">
        <v>805</v>
      </c>
      <c r="R3089" s="258"/>
      <c r="S3089" s="258" t="s">
        <v>806</v>
      </c>
      <c r="T3089" s="258" t="s">
        <v>807</v>
      </c>
      <c r="U3089" s="282" t="s">
        <v>814</v>
      </c>
      <c r="V3089" s="285">
        <v>154</v>
      </c>
      <c r="W3089" s="286" t="s">
        <v>816</v>
      </c>
      <c r="X3089" s="286" t="s">
        <v>816</v>
      </c>
      <c r="Y3089" s="257"/>
    </row>
    <row r="3090" spans="1:25" ht="12.75" customHeight="1" x14ac:dyDescent="0.2">
      <c r="A3090" s="229" t="s">
        <v>705</v>
      </c>
      <c r="B3090" s="247"/>
      <c r="C3090" s="362">
        <v>3077</v>
      </c>
      <c r="D3090" s="363" t="s">
        <v>6903</v>
      </c>
      <c r="E3090" s="363" t="s">
        <v>6904</v>
      </c>
      <c r="F3090" s="363" t="s">
        <v>5100</v>
      </c>
      <c r="G3090" s="364" t="s">
        <v>707</v>
      </c>
      <c r="H3090" s="359">
        <v>0</v>
      </c>
      <c r="I3090" s="359"/>
      <c r="J3090" s="359">
        <v>0</v>
      </c>
      <c r="K3090" s="359"/>
      <c r="L3090" s="359">
        <v>0</v>
      </c>
      <c r="M3090" s="365" t="str">
        <f t="shared" si="144"/>
        <v>NA</v>
      </c>
      <c r="N3090" s="365" t="str">
        <f t="shared" si="145"/>
        <v>NA</v>
      </c>
      <c r="O3090" s="359">
        <v>0</v>
      </c>
      <c r="P3090" s="365" t="str">
        <f t="shared" si="146"/>
        <v>NA</v>
      </c>
      <c r="Q3090" s="365" t="s">
        <v>707</v>
      </c>
      <c r="R3090" s="366" t="s">
        <v>6905</v>
      </c>
      <c r="S3090" s="367" t="s">
        <v>809</v>
      </c>
      <c r="T3090" s="367" t="s">
        <v>809</v>
      </c>
      <c r="U3090" s="367" t="s">
        <v>832</v>
      </c>
      <c r="V3090" s="368" t="s">
        <v>809</v>
      </c>
      <c r="W3090" s="369" t="s">
        <v>809</v>
      </c>
      <c r="X3090" s="369" t="s">
        <v>809</v>
      </c>
      <c r="Y3090" s="257"/>
    </row>
    <row r="3091" spans="1:25" ht="12.75" customHeight="1" x14ac:dyDescent="0.2">
      <c r="A3091" s="229" t="s">
        <v>705</v>
      </c>
      <c r="B3091" s="247"/>
      <c r="C3091" s="280">
        <v>3078</v>
      </c>
      <c r="D3091" s="249" t="s">
        <v>6906</v>
      </c>
      <c r="E3091" s="249" t="s">
        <v>6907</v>
      </c>
      <c r="F3091" s="249" t="s">
        <v>812</v>
      </c>
      <c r="G3091" s="281" t="s">
        <v>813</v>
      </c>
      <c r="H3091" s="250">
        <v>82146.100000000006</v>
      </c>
      <c r="I3091" s="250"/>
      <c r="J3091" s="250">
        <v>77601.260599999994</v>
      </c>
      <c r="K3091" s="250"/>
      <c r="L3091" s="250">
        <v>84564.58</v>
      </c>
      <c r="M3091" s="251">
        <f t="shared" si="144"/>
        <v>5.532629546624869E-2</v>
      </c>
      <c r="N3091" s="251">
        <f t="shared" si="145"/>
        <v>8.9732039739571043E-2</v>
      </c>
      <c r="O3091" s="250">
        <v>92880.56</v>
      </c>
      <c r="P3091" s="251">
        <f t="shared" si="146"/>
        <v>9.8338808044691944E-2</v>
      </c>
      <c r="Q3091" s="251" t="s">
        <v>805</v>
      </c>
      <c r="R3091" s="258"/>
      <c r="S3091" s="258" t="s">
        <v>904</v>
      </c>
      <c r="T3091" s="258" t="s">
        <v>807</v>
      </c>
      <c r="U3091" s="282" t="s">
        <v>814</v>
      </c>
      <c r="V3091" s="285">
        <v>105</v>
      </c>
      <c r="W3091" s="286" t="s">
        <v>824</v>
      </c>
      <c r="X3091" s="286" t="s">
        <v>824</v>
      </c>
      <c r="Y3091" s="257"/>
    </row>
    <row r="3092" spans="1:25" ht="12.75" customHeight="1" x14ac:dyDescent="0.2">
      <c r="A3092" s="229" t="s">
        <v>705</v>
      </c>
      <c r="B3092" s="247"/>
      <c r="C3092" s="280">
        <v>3079</v>
      </c>
      <c r="D3092" s="249" t="s">
        <v>6908</v>
      </c>
      <c r="E3092" s="249" t="s">
        <v>6909</v>
      </c>
      <c r="F3092" s="249" t="s">
        <v>928</v>
      </c>
      <c r="G3092" s="297" t="s">
        <v>707</v>
      </c>
      <c r="H3092" s="250">
        <v>0</v>
      </c>
      <c r="I3092" s="250"/>
      <c r="J3092" s="250">
        <v>0</v>
      </c>
      <c r="K3092" s="250"/>
      <c r="L3092" s="250">
        <v>0</v>
      </c>
      <c r="M3092" s="251" t="str">
        <f t="shared" si="144"/>
        <v>NA</v>
      </c>
      <c r="N3092" s="251" t="str">
        <f t="shared" si="145"/>
        <v>NA</v>
      </c>
      <c r="O3092" s="250">
        <v>0</v>
      </c>
      <c r="P3092" s="251" t="str">
        <f t="shared" si="146"/>
        <v>NA</v>
      </c>
      <c r="Q3092" s="298" t="s">
        <v>848</v>
      </c>
      <c r="R3092" s="299" t="s">
        <v>849</v>
      </c>
      <c r="S3092" s="299" t="s">
        <v>832</v>
      </c>
      <c r="T3092" s="299" t="s">
        <v>832</v>
      </c>
      <c r="U3092" s="299" t="s">
        <v>832</v>
      </c>
      <c r="V3092" s="299" t="s">
        <v>832</v>
      </c>
      <c r="W3092" s="299" t="s">
        <v>832</v>
      </c>
      <c r="X3092" s="299" t="s">
        <v>832</v>
      </c>
      <c r="Y3092" s="257"/>
    </row>
    <row r="3093" spans="1:25" ht="12.75" customHeight="1" x14ac:dyDescent="0.2">
      <c r="A3093" s="229" t="s">
        <v>705</v>
      </c>
      <c r="B3093" s="247"/>
      <c r="C3093" s="280">
        <v>3080</v>
      </c>
      <c r="D3093" s="249" t="s">
        <v>6910</v>
      </c>
      <c r="E3093" s="249" t="s">
        <v>6911</v>
      </c>
      <c r="F3093" s="249" t="s">
        <v>890</v>
      </c>
      <c r="G3093" s="281" t="s">
        <v>813</v>
      </c>
      <c r="H3093" s="250">
        <v>50312.54</v>
      </c>
      <c r="I3093" s="250"/>
      <c r="J3093" s="250">
        <v>72293.014500000005</v>
      </c>
      <c r="K3093" s="250"/>
      <c r="L3093" s="250">
        <v>80795.390000000014</v>
      </c>
      <c r="M3093" s="251">
        <f t="shared" si="144"/>
        <v>0.43687864894119843</v>
      </c>
      <c r="N3093" s="251">
        <f t="shared" si="145"/>
        <v>0.1176099178987758</v>
      </c>
      <c r="O3093" s="250">
        <v>83436.34</v>
      </c>
      <c r="P3093" s="251">
        <f t="shared" si="146"/>
        <v>3.2686889685166219E-2</v>
      </c>
      <c r="Q3093" s="251" t="s">
        <v>805</v>
      </c>
      <c r="R3093" s="258"/>
      <c r="S3093" s="258" t="s">
        <v>806</v>
      </c>
      <c r="T3093" s="258" t="s">
        <v>807</v>
      </c>
      <c r="U3093" s="282" t="s">
        <v>823</v>
      </c>
      <c r="V3093" s="285">
        <v>824</v>
      </c>
      <c r="W3093" s="286" t="s">
        <v>824</v>
      </c>
      <c r="X3093" s="286" t="s">
        <v>824</v>
      </c>
      <c r="Y3093" s="257"/>
    </row>
    <row r="3094" spans="1:25" ht="12.75" customHeight="1" x14ac:dyDescent="0.2">
      <c r="A3094" s="229" t="s">
        <v>705</v>
      </c>
      <c r="B3094" s="247"/>
      <c r="C3094" s="280">
        <v>3081</v>
      </c>
      <c r="D3094" s="249" t="s">
        <v>6912</v>
      </c>
      <c r="E3094" s="249" t="s">
        <v>6913</v>
      </c>
      <c r="F3094" s="249" t="s">
        <v>1615</v>
      </c>
      <c r="G3094" s="281" t="s">
        <v>813</v>
      </c>
      <c r="H3094" s="250">
        <v>36980.880000000005</v>
      </c>
      <c r="I3094" s="250"/>
      <c r="J3094" s="250">
        <v>35425.6077</v>
      </c>
      <c r="K3094" s="250"/>
      <c r="L3094" s="250">
        <v>193450.17</v>
      </c>
      <c r="M3094" s="251">
        <f t="shared" si="144"/>
        <v>4.205611927028248E-2</v>
      </c>
      <c r="N3094" s="251">
        <f t="shared" si="145"/>
        <v>4.4607438674933446</v>
      </c>
      <c r="O3094" s="250">
        <v>220496.44</v>
      </c>
      <c r="P3094" s="251">
        <f t="shared" si="146"/>
        <v>0.13981000895476073</v>
      </c>
      <c r="Q3094" s="251" t="s">
        <v>805</v>
      </c>
      <c r="R3094" s="258"/>
      <c r="S3094" s="258" t="s">
        <v>806</v>
      </c>
      <c r="T3094" s="299" t="s">
        <v>809</v>
      </c>
      <c r="U3094" s="282" t="s">
        <v>823</v>
      </c>
      <c r="V3094" s="285">
        <v>805</v>
      </c>
      <c r="W3094" s="286" t="s">
        <v>816</v>
      </c>
      <c r="X3094" s="286" t="s">
        <v>816</v>
      </c>
      <c r="Y3094" s="257"/>
    </row>
    <row r="3095" spans="1:25" ht="12.75" customHeight="1" x14ac:dyDescent="0.2">
      <c r="A3095" s="229" t="s">
        <v>705</v>
      </c>
      <c r="B3095" s="247"/>
      <c r="C3095" s="280">
        <v>3082</v>
      </c>
      <c r="D3095" s="249" t="s">
        <v>6914</v>
      </c>
      <c r="E3095" s="249" t="s">
        <v>6913</v>
      </c>
      <c r="F3095" s="249" t="s">
        <v>852</v>
      </c>
      <c r="G3095" s="297" t="s">
        <v>707</v>
      </c>
      <c r="H3095" s="250">
        <v>0</v>
      </c>
      <c r="I3095" s="250"/>
      <c r="J3095" s="250">
        <v>0</v>
      </c>
      <c r="K3095" s="250"/>
      <c r="L3095" s="250">
        <v>0</v>
      </c>
      <c r="M3095" s="251" t="str">
        <f t="shared" si="144"/>
        <v>NA</v>
      </c>
      <c r="N3095" s="251" t="str">
        <f t="shared" si="145"/>
        <v>NA</v>
      </c>
      <c r="O3095" s="250">
        <v>0</v>
      </c>
      <c r="P3095" s="251" t="str">
        <f t="shared" si="146"/>
        <v>NA</v>
      </c>
      <c r="Q3095" s="298" t="s">
        <v>848</v>
      </c>
      <c r="R3095" s="299" t="s">
        <v>849</v>
      </c>
      <c r="S3095" s="299" t="s">
        <v>832</v>
      </c>
      <c r="T3095" s="299" t="s">
        <v>832</v>
      </c>
      <c r="U3095" s="299" t="s">
        <v>832</v>
      </c>
      <c r="V3095" s="285">
        <v>898</v>
      </c>
      <c r="W3095" s="286" t="s">
        <v>815</v>
      </c>
      <c r="X3095" s="286" t="s">
        <v>816</v>
      </c>
      <c r="Y3095" s="257"/>
    </row>
    <row r="3096" spans="1:25" ht="12.75" customHeight="1" x14ac:dyDescent="0.2">
      <c r="A3096" s="229" t="s">
        <v>705</v>
      </c>
      <c r="B3096" s="247"/>
      <c r="C3096" s="280">
        <v>3083</v>
      </c>
      <c r="D3096" s="249" t="s">
        <v>6915</v>
      </c>
      <c r="E3096" s="249" t="s">
        <v>6916</v>
      </c>
      <c r="F3096" s="249" t="s">
        <v>830</v>
      </c>
      <c r="G3096" s="297" t="s">
        <v>707</v>
      </c>
      <c r="H3096" s="250">
        <v>0</v>
      </c>
      <c r="I3096" s="250"/>
      <c r="J3096" s="250">
        <v>0</v>
      </c>
      <c r="K3096" s="250"/>
      <c r="L3096" s="250">
        <v>0</v>
      </c>
      <c r="M3096" s="251" t="str">
        <f t="shared" si="144"/>
        <v>NA</v>
      </c>
      <c r="N3096" s="251" t="str">
        <f t="shared" si="145"/>
        <v>NA</v>
      </c>
      <c r="O3096" s="250">
        <v>0</v>
      </c>
      <c r="P3096" s="251" t="str">
        <f t="shared" si="146"/>
        <v>NA</v>
      </c>
      <c r="Q3096" s="298" t="s">
        <v>848</v>
      </c>
      <c r="R3096" s="299" t="s">
        <v>849</v>
      </c>
      <c r="S3096" s="299" t="s">
        <v>832</v>
      </c>
      <c r="T3096" s="299" t="s">
        <v>832</v>
      </c>
      <c r="U3096" s="299" t="s">
        <v>832</v>
      </c>
      <c r="V3096" s="299" t="s">
        <v>832</v>
      </c>
      <c r="W3096" s="299" t="s">
        <v>832</v>
      </c>
      <c r="X3096" s="299" t="s">
        <v>832</v>
      </c>
      <c r="Y3096" s="257"/>
    </row>
    <row r="3097" spans="1:25" ht="12.75" customHeight="1" x14ac:dyDescent="0.2">
      <c r="A3097" s="229" t="s">
        <v>705</v>
      </c>
      <c r="B3097" s="247"/>
      <c r="C3097" s="280">
        <v>3084</v>
      </c>
      <c r="D3097" s="249" t="s">
        <v>6917</v>
      </c>
      <c r="E3097" s="249" t="s">
        <v>6918</v>
      </c>
      <c r="F3097" s="249" t="s">
        <v>1198</v>
      </c>
      <c r="G3097" s="297" t="s">
        <v>707</v>
      </c>
      <c r="H3097" s="250">
        <v>0</v>
      </c>
      <c r="I3097" s="250"/>
      <c r="J3097" s="250">
        <v>0</v>
      </c>
      <c r="K3097" s="250"/>
      <c r="L3097" s="250">
        <v>0</v>
      </c>
      <c r="M3097" s="251" t="str">
        <f t="shared" si="144"/>
        <v>NA</v>
      </c>
      <c r="N3097" s="251" t="str">
        <f t="shared" si="145"/>
        <v>NA</v>
      </c>
      <c r="O3097" s="250">
        <v>0</v>
      </c>
      <c r="P3097" s="251" t="str">
        <f t="shared" si="146"/>
        <v>NA</v>
      </c>
      <c r="Q3097" s="298" t="s">
        <v>848</v>
      </c>
      <c r="R3097" s="299" t="s">
        <v>849</v>
      </c>
      <c r="S3097" s="299" t="s">
        <v>832</v>
      </c>
      <c r="T3097" s="299" t="s">
        <v>832</v>
      </c>
      <c r="U3097" s="299" t="s">
        <v>832</v>
      </c>
      <c r="V3097" s="299" t="s">
        <v>832</v>
      </c>
      <c r="W3097" s="299" t="s">
        <v>832</v>
      </c>
      <c r="X3097" s="299" t="s">
        <v>832</v>
      </c>
      <c r="Y3097" s="257"/>
    </row>
    <row r="3098" spans="1:25" ht="12.75" customHeight="1" x14ac:dyDescent="0.2">
      <c r="A3098" s="229" t="s">
        <v>705</v>
      </c>
      <c r="B3098" s="247"/>
      <c r="C3098" s="280">
        <v>3085</v>
      </c>
      <c r="D3098" s="249" t="s">
        <v>6919</v>
      </c>
      <c r="E3098" s="249" t="s">
        <v>6920</v>
      </c>
      <c r="F3098" s="249" t="s">
        <v>1109</v>
      </c>
      <c r="G3098" s="281"/>
      <c r="H3098" s="250">
        <v>393782.32999999996</v>
      </c>
      <c r="I3098" s="250"/>
      <c r="J3098" s="250">
        <v>314169.72689999995</v>
      </c>
      <c r="K3098" s="250"/>
      <c r="L3098" s="250">
        <v>210613.09999999998</v>
      </c>
      <c r="M3098" s="251">
        <f t="shared" si="144"/>
        <v>0.20217413793046532</v>
      </c>
      <c r="N3098" s="251">
        <f t="shared" si="145"/>
        <v>0.32962000483567278</v>
      </c>
      <c r="O3098" s="250">
        <v>223748.10999999996</v>
      </c>
      <c r="P3098" s="251">
        <f t="shared" si="146"/>
        <v>6.2365588845138223E-2</v>
      </c>
      <c r="Q3098" s="251" t="s">
        <v>805</v>
      </c>
      <c r="R3098" s="258"/>
      <c r="S3098" s="258" t="s">
        <v>925</v>
      </c>
      <c r="T3098" s="258" t="s">
        <v>908</v>
      </c>
      <c r="U3098" s="282" t="s">
        <v>932</v>
      </c>
      <c r="V3098" s="285">
        <v>2053</v>
      </c>
      <c r="W3098" s="286" t="s">
        <v>816</v>
      </c>
      <c r="X3098" s="286" t="s">
        <v>824</v>
      </c>
      <c r="Y3098" s="257"/>
    </row>
    <row r="3099" spans="1:25" ht="12.75" customHeight="1" x14ac:dyDescent="0.2">
      <c r="A3099" s="229" t="s">
        <v>705</v>
      </c>
      <c r="B3099" s="247"/>
      <c r="C3099" s="280">
        <v>3086</v>
      </c>
      <c r="D3099" s="249" t="s">
        <v>6921</v>
      </c>
      <c r="E3099" s="249" t="s">
        <v>6922</v>
      </c>
      <c r="F3099" s="249" t="s">
        <v>819</v>
      </c>
      <c r="G3099" s="281" t="s">
        <v>813</v>
      </c>
      <c r="H3099" s="250">
        <v>192573.57</v>
      </c>
      <c r="I3099" s="250"/>
      <c r="J3099" s="250">
        <v>86045.336399999986</v>
      </c>
      <c r="K3099" s="250"/>
      <c r="L3099" s="250">
        <v>190665</v>
      </c>
      <c r="M3099" s="251">
        <f t="shared" si="144"/>
        <v>0.55318200519417082</v>
      </c>
      <c r="N3099" s="251">
        <f t="shared" si="145"/>
        <v>1.2158667509143475</v>
      </c>
      <c r="O3099" s="250">
        <v>196361</v>
      </c>
      <c r="P3099" s="251">
        <f t="shared" si="146"/>
        <v>2.9874387013872499E-2</v>
      </c>
      <c r="Q3099" s="251" t="s">
        <v>805</v>
      </c>
      <c r="R3099" s="258"/>
      <c r="S3099" s="258" t="s">
        <v>806</v>
      </c>
      <c r="T3099" s="299" t="s">
        <v>809</v>
      </c>
      <c r="U3099" s="282" t="s">
        <v>814</v>
      </c>
      <c r="V3099" s="285">
        <v>543</v>
      </c>
      <c r="W3099" s="286" t="s">
        <v>815</v>
      </c>
      <c r="X3099" s="286" t="s">
        <v>816</v>
      </c>
      <c r="Y3099" s="257"/>
    </row>
    <row r="3100" spans="1:25" ht="12.75" customHeight="1" x14ac:dyDescent="0.2">
      <c r="A3100" s="229" t="s">
        <v>705</v>
      </c>
      <c r="B3100" s="247"/>
      <c r="C3100" s="280">
        <v>3087</v>
      </c>
      <c r="D3100" s="249" t="s">
        <v>6923</v>
      </c>
      <c r="E3100" s="249" t="s">
        <v>6924</v>
      </c>
      <c r="F3100" s="249" t="s">
        <v>931</v>
      </c>
      <c r="G3100" s="281" t="s">
        <v>813</v>
      </c>
      <c r="H3100" s="250">
        <v>125663.23999999999</v>
      </c>
      <c r="I3100" s="250"/>
      <c r="J3100" s="250">
        <v>6892.2556999999997</v>
      </c>
      <c r="K3100" s="250"/>
      <c r="L3100" s="250">
        <v>124169.78</v>
      </c>
      <c r="M3100" s="251">
        <f t="shared" si="144"/>
        <v>0.94515296836210816</v>
      </c>
      <c r="N3100" s="251">
        <f t="shared" si="145"/>
        <v>17.015840590476063</v>
      </c>
      <c r="O3100" s="250">
        <v>127843.15999999999</v>
      </c>
      <c r="P3100" s="251">
        <f t="shared" si="146"/>
        <v>2.9583526684189905E-2</v>
      </c>
      <c r="Q3100" s="251" t="s">
        <v>805</v>
      </c>
      <c r="R3100" s="258"/>
      <c r="S3100" s="258" t="s">
        <v>806</v>
      </c>
      <c r="T3100" s="299" t="s">
        <v>809</v>
      </c>
      <c r="U3100" s="282" t="s">
        <v>823</v>
      </c>
      <c r="V3100" s="285">
        <v>824</v>
      </c>
      <c r="W3100" s="286" t="s">
        <v>874</v>
      </c>
      <c r="X3100" s="286" t="s">
        <v>816</v>
      </c>
      <c r="Y3100" s="257"/>
    </row>
    <row r="3101" spans="1:25" ht="12.75" customHeight="1" x14ac:dyDescent="0.2">
      <c r="A3101" s="229" t="s">
        <v>705</v>
      </c>
      <c r="B3101" s="247"/>
      <c r="C3101" s="280">
        <v>3088</v>
      </c>
      <c r="D3101" s="249" t="s">
        <v>6925</v>
      </c>
      <c r="E3101" s="249" t="s">
        <v>6926</v>
      </c>
      <c r="F3101" s="249" t="s">
        <v>1064</v>
      </c>
      <c r="G3101" s="281" t="s">
        <v>813</v>
      </c>
      <c r="H3101" s="250">
        <v>87745.310000000012</v>
      </c>
      <c r="I3101" s="250"/>
      <c r="J3101" s="250">
        <v>63411.780300000006</v>
      </c>
      <c r="K3101" s="250"/>
      <c r="L3101" s="250">
        <v>67089.789999999994</v>
      </c>
      <c r="M3101" s="251">
        <f t="shared" si="144"/>
        <v>0.2773200037700021</v>
      </c>
      <c r="N3101" s="251">
        <f t="shared" si="145"/>
        <v>5.800199399227382E-2</v>
      </c>
      <c r="O3101" s="250">
        <v>67788.33</v>
      </c>
      <c r="P3101" s="251">
        <f t="shared" si="146"/>
        <v>1.0412016493120759E-2</v>
      </c>
      <c r="Q3101" s="251" t="s">
        <v>805</v>
      </c>
      <c r="R3101" s="258"/>
      <c r="S3101" s="258" t="s">
        <v>806</v>
      </c>
      <c r="T3101" s="258" t="s">
        <v>807</v>
      </c>
      <c r="U3101" s="282" t="s">
        <v>823</v>
      </c>
      <c r="V3101" s="285">
        <v>821</v>
      </c>
      <c r="W3101" s="286" t="s">
        <v>816</v>
      </c>
      <c r="X3101" s="286" t="s">
        <v>816</v>
      </c>
      <c r="Y3101" s="257"/>
    </row>
    <row r="3102" spans="1:25" ht="12.75" customHeight="1" x14ac:dyDescent="0.2">
      <c r="A3102" s="229" t="s">
        <v>705</v>
      </c>
      <c r="B3102" s="247"/>
      <c r="C3102" s="280">
        <v>3089</v>
      </c>
      <c r="D3102" s="249" t="s">
        <v>6927</v>
      </c>
      <c r="E3102" s="249" t="s">
        <v>6928</v>
      </c>
      <c r="F3102" s="249" t="s">
        <v>890</v>
      </c>
      <c r="G3102" s="281" t="s">
        <v>813</v>
      </c>
      <c r="H3102" s="250">
        <v>67783.12</v>
      </c>
      <c r="I3102" s="250"/>
      <c r="J3102" s="250">
        <v>64932.414600000004</v>
      </c>
      <c r="K3102" s="250"/>
      <c r="L3102" s="250">
        <v>93687.549999999988</v>
      </c>
      <c r="M3102" s="251">
        <f t="shared" si="144"/>
        <v>4.2056273007202855E-2</v>
      </c>
      <c r="N3102" s="251">
        <f t="shared" si="145"/>
        <v>0.4428471600376922</v>
      </c>
      <c r="O3102" s="250">
        <v>99950.78</v>
      </c>
      <c r="P3102" s="251">
        <f t="shared" si="146"/>
        <v>6.6852319224913137E-2</v>
      </c>
      <c r="Q3102" s="251" t="s">
        <v>805</v>
      </c>
      <c r="R3102" s="258"/>
      <c r="S3102" s="258" t="s">
        <v>806</v>
      </c>
      <c r="T3102" s="258" t="s">
        <v>807</v>
      </c>
      <c r="U3102" s="282" t="s">
        <v>823</v>
      </c>
      <c r="V3102" s="285">
        <v>824</v>
      </c>
      <c r="W3102" s="286" t="s">
        <v>824</v>
      </c>
      <c r="X3102" s="286" t="s">
        <v>824</v>
      </c>
      <c r="Y3102" s="257"/>
    </row>
    <row r="3103" spans="1:25" ht="12.75" customHeight="1" x14ac:dyDescent="0.2">
      <c r="B3103" s="247"/>
      <c r="C3103" s="280">
        <v>3090</v>
      </c>
      <c r="D3103" s="249" t="s">
        <v>6929</v>
      </c>
      <c r="E3103" s="249" t="s">
        <v>6930</v>
      </c>
      <c r="F3103" s="249" t="s">
        <v>937</v>
      </c>
      <c r="G3103" s="281" t="s">
        <v>813</v>
      </c>
      <c r="H3103" s="250">
        <v>23696.98</v>
      </c>
      <c r="I3103" s="250"/>
      <c r="J3103" s="250">
        <v>22700.37</v>
      </c>
      <c r="K3103" s="250"/>
      <c r="L3103" s="250">
        <v>3302.17</v>
      </c>
      <c r="M3103" s="251">
        <f t="shared" si="144"/>
        <v>4.2056413939666602E-2</v>
      </c>
      <c r="N3103" s="251">
        <f t="shared" si="145"/>
        <v>0.85453232700612358</v>
      </c>
      <c r="O3103" s="250">
        <v>3544.26</v>
      </c>
      <c r="P3103" s="251">
        <f t="shared" si="146"/>
        <v>7.331239760521116E-2</v>
      </c>
      <c r="Q3103" s="251" t="s">
        <v>805</v>
      </c>
      <c r="R3103" s="258"/>
      <c r="S3103" s="258" t="s">
        <v>806</v>
      </c>
      <c r="T3103" s="258" t="s">
        <v>807</v>
      </c>
      <c r="U3103" s="282" t="s">
        <v>814</v>
      </c>
      <c r="V3103" s="283" t="s">
        <v>809</v>
      </c>
      <c r="W3103" s="284" t="s">
        <v>809</v>
      </c>
      <c r="X3103" s="284" t="s">
        <v>809</v>
      </c>
      <c r="Y3103" s="257"/>
    </row>
    <row r="3104" spans="1:25" ht="12.75" customHeight="1" x14ac:dyDescent="0.2">
      <c r="A3104" s="229" t="s">
        <v>705</v>
      </c>
      <c r="B3104" s="247"/>
      <c r="C3104" s="280">
        <v>3091</v>
      </c>
      <c r="D3104" s="249" t="s">
        <v>6931</v>
      </c>
      <c r="E3104" s="249" t="s">
        <v>6932</v>
      </c>
      <c r="F3104" s="249" t="s">
        <v>937</v>
      </c>
      <c r="G3104" s="281"/>
      <c r="H3104" s="250">
        <v>0</v>
      </c>
      <c r="I3104" s="250"/>
      <c r="J3104" s="250">
        <v>6841.7539999999999</v>
      </c>
      <c r="K3104" s="250"/>
      <c r="L3104" s="250">
        <v>9619.86</v>
      </c>
      <c r="M3104" s="251" t="str">
        <f t="shared" si="144"/>
        <v>NA</v>
      </c>
      <c r="N3104" s="251">
        <f t="shared" si="145"/>
        <v>0.40605172299384057</v>
      </c>
      <c r="O3104" s="250">
        <v>10325.15</v>
      </c>
      <c r="P3104" s="251">
        <f t="shared" si="146"/>
        <v>7.3316035784304456E-2</v>
      </c>
      <c r="Q3104" s="251" t="s">
        <v>805</v>
      </c>
      <c r="R3104" s="258"/>
      <c r="S3104" s="258" t="s">
        <v>840</v>
      </c>
      <c r="T3104" s="258" t="s">
        <v>841</v>
      </c>
      <c r="U3104" s="282" t="s">
        <v>841</v>
      </c>
      <c r="V3104" s="283" t="s">
        <v>809</v>
      </c>
      <c r="W3104" s="284" t="s">
        <v>809</v>
      </c>
      <c r="X3104" s="284" t="s">
        <v>809</v>
      </c>
      <c r="Y3104" s="257"/>
    </row>
    <row r="3105" spans="1:25" ht="12.75" customHeight="1" x14ac:dyDescent="0.2">
      <c r="A3105" s="229" t="s">
        <v>705</v>
      </c>
      <c r="B3105" s="247"/>
      <c r="C3105" s="280">
        <v>3092</v>
      </c>
      <c r="D3105" s="249" t="s">
        <v>6933</v>
      </c>
      <c r="E3105" s="249" t="s">
        <v>6934</v>
      </c>
      <c r="F3105" s="249" t="s">
        <v>822</v>
      </c>
      <c r="G3105" s="281" t="s">
        <v>813</v>
      </c>
      <c r="H3105" s="250">
        <v>169194.05</v>
      </c>
      <c r="I3105" s="250"/>
      <c r="J3105" s="250">
        <v>143946.12250000003</v>
      </c>
      <c r="K3105" s="250"/>
      <c r="L3105" s="250">
        <v>263145.42</v>
      </c>
      <c r="M3105" s="251">
        <f t="shared" si="144"/>
        <v>0.14922467722712449</v>
      </c>
      <c r="N3105" s="251">
        <f t="shared" si="145"/>
        <v>0.82808272588238652</v>
      </c>
      <c r="O3105" s="250">
        <v>279904.33</v>
      </c>
      <c r="P3105" s="251">
        <f t="shared" si="146"/>
        <v>6.3686877012718038E-2</v>
      </c>
      <c r="Q3105" s="251" t="s">
        <v>805</v>
      </c>
      <c r="R3105" s="258"/>
      <c r="S3105" s="258" t="s">
        <v>806</v>
      </c>
      <c r="T3105" s="258" t="s">
        <v>807</v>
      </c>
      <c r="U3105" s="282" t="s">
        <v>814</v>
      </c>
      <c r="V3105" s="285">
        <v>824</v>
      </c>
      <c r="W3105" s="286" t="s">
        <v>874</v>
      </c>
      <c r="X3105" s="286" t="s">
        <v>816</v>
      </c>
      <c r="Y3105" s="257"/>
    </row>
    <row r="3106" spans="1:25" ht="12.75" customHeight="1" x14ac:dyDescent="0.2">
      <c r="A3106" s="229" t="s">
        <v>705</v>
      </c>
      <c r="B3106" s="247"/>
      <c r="C3106" s="280">
        <v>3093</v>
      </c>
      <c r="D3106" s="249" t="s">
        <v>6935</v>
      </c>
      <c r="E3106" s="249" t="s">
        <v>6934</v>
      </c>
      <c r="F3106" s="249" t="s">
        <v>869</v>
      </c>
      <c r="G3106" s="281"/>
      <c r="H3106" s="250">
        <v>328543.13</v>
      </c>
      <c r="I3106" s="250"/>
      <c r="J3106" s="250">
        <v>171996.755</v>
      </c>
      <c r="K3106" s="250"/>
      <c r="L3106" s="250">
        <v>544161.35</v>
      </c>
      <c r="M3106" s="251">
        <f t="shared" si="144"/>
        <v>0.47648652705049716</v>
      </c>
      <c r="N3106" s="251">
        <f t="shared" si="145"/>
        <v>2.1637884679859218</v>
      </c>
      <c r="O3106" s="250">
        <v>555613.26</v>
      </c>
      <c r="P3106" s="251">
        <f t="shared" si="146"/>
        <v>2.1045063196789029E-2</v>
      </c>
      <c r="Q3106" s="251" t="s">
        <v>805</v>
      </c>
      <c r="R3106" s="258"/>
      <c r="S3106" s="258" t="s">
        <v>925</v>
      </c>
      <c r="T3106" s="258" t="s">
        <v>908</v>
      </c>
      <c r="U3106" s="282" t="s">
        <v>956</v>
      </c>
      <c r="V3106" s="285">
        <v>7051</v>
      </c>
      <c r="W3106" s="286" t="s">
        <v>816</v>
      </c>
      <c r="X3106" s="286" t="s">
        <v>816</v>
      </c>
      <c r="Y3106" s="257"/>
    </row>
    <row r="3107" spans="1:25" ht="12.75" customHeight="1" x14ac:dyDescent="0.2">
      <c r="A3107" s="229" t="s">
        <v>705</v>
      </c>
      <c r="B3107" s="247"/>
      <c r="C3107" s="280">
        <v>3094</v>
      </c>
      <c r="D3107" s="249" t="s">
        <v>6936</v>
      </c>
      <c r="E3107" s="249" t="s">
        <v>6937</v>
      </c>
      <c r="F3107" s="249" t="s">
        <v>855</v>
      </c>
      <c r="G3107" s="297" t="s">
        <v>707</v>
      </c>
      <c r="H3107" s="250">
        <v>0</v>
      </c>
      <c r="I3107" s="250"/>
      <c r="J3107" s="250">
        <v>0</v>
      </c>
      <c r="K3107" s="250"/>
      <c r="L3107" s="250">
        <v>0</v>
      </c>
      <c r="M3107" s="251" t="str">
        <f t="shared" si="144"/>
        <v>NA</v>
      </c>
      <c r="N3107" s="251" t="str">
        <f t="shared" si="145"/>
        <v>NA</v>
      </c>
      <c r="O3107" s="250">
        <v>0</v>
      </c>
      <c r="P3107" s="251" t="str">
        <f t="shared" si="146"/>
        <v>NA</v>
      </c>
      <c r="Q3107" s="298" t="s">
        <v>848</v>
      </c>
      <c r="R3107" s="299" t="s">
        <v>849</v>
      </c>
      <c r="S3107" s="299" t="s">
        <v>832</v>
      </c>
      <c r="T3107" s="299" t="s">
        <v>832</v>
      </c>
      <c r="U3107" s="299" t="s">
        <v>832</v>
      </c>
      <c r="V3107" s="285">
        <v>2017</v>
      </c>
      <c r="W3107" s="286" t="s">
        <v>874</v>
      </c>
      <c r="X3107" s="286" t="s">
        <v>816</v>
      </c>
      <c r="Y3107" s="257"/>
    </row>
    <row r="3108" spans="1:25" ht="12.75" customHeight="1" x14ac:dyDescent="0.2">
      <c r="A3108" s="229" t="s">
        <v>705</v>
      </c>
      <c r="B3108" s="247"/>
      <c r="C3108" s="280">
        <v>3095</v>
      </c>
      <c r="D3108" s="249" t="s">
        <v>6938</v>
      </c>
      <c r="E3108" s="249" t="s">
        <v>6939</v>
      </c>
      <c r="F3108" s="249" t="s">
        <v>822</v>
      </c>
      <c r="G3108" s="281" t="s">
        <v>813</v>
      </c>
      <c r="H3108" s="250">
        <v>33870.620000000003</v>
      </c>
      <c r="I3108" s="250"/>
      <c r="J3108" s="250">
        <v>32446.155599999998</v>
      </c>
      <c r="K3108" s="250"/>
      <c r="L3108" s="250">
        <v>33871.019999999997</v>
      </c>
      <c r="M3108" s="251">
        <f t="shared" si="144"/>
        <v>4.2056047394467659E-2</v>
      </c>
      <c r="N3108" s="251">
        <f t="shared" si="145"/>
        <v>4.3914737313285851E-2</v>
      </c>
      <c r="O3108" s="250">
        <v>35324.25</v>
      </c>
      <c r="P3108" s="251">
        <f t="shared" si="146"/>
        <v>4.2904819518278556E-2</v>
      </c>
      <c r="Q3108" s="251" t="s">
        <v>805</v>
      </c>
      <c r="R3108" s="258"/>
      <c r="S3108" s="258" t="s">
        <v>806</v>
      </c>
      <c r="T3108" s="299" t="s">
        <v>809</v>
      </c>
      <c r="U3108" s="282" t="s">
        <v>823</v>
      </c>
      <c r="V3108" s="285">
        <v>824</v>
      </c>
      <c r="W3108" s="286" t="s">
        <v>815</v>
      </c>
      <c r="X3108" s="286" t="s">
        <v>816</v>
      </c>
      <c r="Y3108" s="257"/>
    </row>
    <row r="3109" spans="1:25" ht="12.75" customHeight="1" x14ac:dyDescent="0.2">
      <c r="A3109" s="229" t="s">
        <v>705</v>
      </c>
      <c r="B3109" s="247"/>
      <c r="C3109" s="280">
        <v>3096</v>
      </c>
      <c r="D3109" s="249" t="s">
        <v>6940</v>
      </c>
      <c r="E3109" s="249" t="s">
        <v>6941</v>
      </c>
      <c r="F3109" s="249" t="s">
        <v>877</v>
      </c>
      <c r="G3109" s="281" t="s">
        <v>813</v>
      </c>
      <c r="H3109" s="250">
        <v>55364.299999999996</v>
      </c>
      <c r="I3109" s="250"/>
      <c r="J3109" s="250">
        <v>53035.881900000008</v>
      </c>
      <c r="K3109" s="250"/>
      <c r="L3109" s="250">
        <v>55364.83</v>
      </c>
      <c r="M3109" s="251">
        <f t="shared" si="144"/>
        <v>4.2056308848842816E-2</v>
      </c>
      <c r="N3109" s="251">
        <f t="shared" si="145"/>
        <v>4.3912687346111499E-2</v>
      </c>
      <c r="O3109" s="250">
        <v>57916.15</v>
      </c>
      <c r="P3109" s="251">
        <f t="shared" si="146"/>
        <v>4.6081962140947598E-2</v>
      </c>
      <c r="Q3109" s="251" t="s">
        <v>805</v>
      </c>
      <c r="R3109" s="258"/>
      <c r="S3109" s="258" t="s">
        <v>806</v>
      </c>
      <c r="T3109" s="258" t="s">
        <v>807</v>
      </c>
      <c r="U3109" s="282" t="s">
        <v>823</v>
      </c>
      <c r="V3109" s="285">
        <v>824</v>
      </c>
      <c r="W3109" s="286" t="s">
        <v>816</v>
      </c>
      <c r="X3109" s="286" t="s">
        <v>824</v>
      </c>
      <c r="Y3109" s="257"/>
    </row>
    <row r="3110" spans="1:25" ht="12.75" customHeight="1" x14ac:dyDescent="0.2">
      <c r="A3110" s="229" t="s">
        <v>705</v>
      </c>
      <c r="B3110" s="247"/>
      <c r="C3110" s="280">
        <v>3097</v>
      </c>
      <c r="D3110" s="249" t="s">
        <v>6942</v>
      </c>
      <c r="E3110" s="249" t="s">
        <v>6943</v>
      </c>
      <c r="F3110" s="249" t="s">
        <v>1227</v>
      </c>
      <c r="G3110" s="297" t="s">
        <v>707</v>
      </c>
      <c r="H3110" s="250">
        <v>0</v>
      </c>
      <c r="I3110" s="250"/>
      <c r="J3110" s="250">
        <v>0</v>
      </c>
      <c r="K3110" s="250"/>
      <c r="L3110" s="250">
        <v>0</v>
      </c>
      <c r="M3110" s="251" t="str">
        <f t="shared" si="144"/>
        <v>NA</v>
      </c>
      <c r="N3110" s="251" t="str">
        <f t="shared" si="145"/>
        <v>NA</v>
      </c>
      <c r="O3110" s="250">
        <v>0</v>
      </c>
      <c r="P3110" s="251" t="str">
        <f t="shared" si="146"/>
        <v>NA</v>
      </c>
      <c r="Q3110" s="298" t="s">
        <v>848</v>
      </c>
      <c r="R3110" s="299" t="s">
        <v>849</v>
      </c>
      <c r="S3110" s="299" t="s">
        <v>832</v>
      </c>
      <c r="T3110" s="299" t="s">
        <v>832</v>
      </c>
      <c r="U3110" s="299" t="s">
        <v>832</v>
      </c>
      <c r="V3110" s="299" t="s">
        <v>832</v>
      </c>
      <c r="W3110" s="299" t="s">
        <v>832</v>
      </c>
      <c r="X3110" s="299" t="s">
        <v>832</v>
      </c>
      <c r="Y3110" s="257"/>
    </row>
    <row r="3111" spans="1:25" ht="12.75" customHeight="1" x14ac:dyDescent="0.2">
      <c r="A3111" s="229" t="s">
        <v>705</v>
      </c>
      <c r="B3111" s="247"/>
      <c r="C3111" s="280">
        <v>3098</v>
      </c>
      <c r="D3111" s="249" t="s">
        <v>6944</v>
      </c>
      <c r="E3111" s="249" t="s">
        <v>6945</v>
      </c>
      <c r="F3111" s="249" t="s">
        <v>1165</v>
      </c>
      <c r="G3111" s="281" t="s">
        <v>804</v>
      </c>
      <c r="H3111" s="250">
        <v>115975.13999999998</v>
      </c>
      <c r="I3111" s="250"/>
      <c r="J3111" s="250">
        <v>111097.67449999999</v>
      </c>
      <c r="K3111" s="250"/>
      <c r="L3111" s="250">
        <v>116308.29000000001</v>
      </c>
      <c r="M3111" s="251">
        <f t="shared" si="144"/>
        <v>4.2056129442913301E-2</v>
      </c>
      <c r="N3111" s="251">
        <f t="shared" si="145"/>
        <v>4.6901211240024783E-2</v>
      </c>
      <c r="O3111" s="250">
        <v>124835.47</v>
      </c>
      <c r="P3111" s="251">
        <f t="shared" si="146"/>
        <v>7.3315324298895562E-2</v>
      </c>
      <c r="Q3111" s="251" t="s">
        <v>805</v>
      </c>
      <c r="R3111" s="258"/>
      <c r="S3111" s="258" t="s">
        <v>806</v>
      </c>
      <c r="T3111" s="258" t="s">
        <v>807</v>
      </c>
      <c r="U3111" s="282" t="s">
        <v>808</v>
      </c>
      <c r="V3111" s="283" t="s">
        <v>809</v>
      </c>
      <c r="W3111" s="284" t="s">
        <v>809</v>
      </c>
      <c r="X3111" s="284" t="s">
        <v>809</v>
      </c>
      <c r="Y3111" s="257"/>
    </row>
    <row r="3112" spans="1:25" ht="12.75" customHeight="1" x14ac:dyDescent="0.2">
      <c r="A3112" s="229" t="s">
        <v>705</v>
      </c>
      <c r="B3112" s="247"/>
      <c r="C3112" s="280">
        <v>3099</v>
      </c>
      <c r="D3112" s="296" t="s">
        <v>6946</v>
      </c>
      <c r="E3112" s="296" t="s">
        <v>6947</v>
      </c>
      <c r="F3112" s="296" t="s">
        <v>1069</v>
      </c>
      <c r="G3112" s="297" t="s">
        <v>707</v>
      </c>
      <c r="H3112" s="250">
        <v>0</v>
      </c>
      <c r="I3112" s="250"/>
      <c r="J3112" s="250">
        <v>0</v>
      </c>
      <c r="K3112" s="250"/>
      <c r="L3112" s="250">
        <v>0</v>
      </c>
      <c r="M3112" s="251" t="str">
        <f t="shared" si="144"/>
        <v>NA</v>
      </c>
      <c r="N3112" s="251" t="str">
        <f t="shared" si="145"/>
        <v>NA</v>
      </c>
      <c r="O3112" s="250">
        <v>0</v>
      </c>
      <c r="P3112" s="251" t="str">
        <f t="shared" si="146"/>
        <v>NA</v>
      </c>
      <c r="Q3112" s="298" t="s">
        <v>848</v>
      </c>
      <c r="R3112" s="299" t="s">
        <v>849</v>
      </c>
      <c r="S3112" s="299" t="s">
        <v>832</v>
      </c>
      <c r="T3112" s="299" t="s">
        <v>832</v>
      </c>
      <c r="U3112" s="299" t="s">
        <v>832</v>
      </c>
      <c r="V3112" s="283" t="s">
        <v>809</v>
      </c>
      <c r="W3112" s="284" t="s">
        <v>809</v>
      </c>
      <c r="X3112" s="284" t="s">
        <v>809</v>
      </c>
      <c r="Y3112" s="257"/>
    </row>
    <row r="3113" spans="1:25" ht="12.75" customHeight="1" x14ac:dyDescent="0.2">
      <c r="A3113" s="229" t="s">
        <v>705</v>
      </c>
      <c r="B3113" s="247"/>
      <c r="C3113" s="280">
        <v>3100</v>
      </c>
      <c r="D3113" s="249" t="s">
        <v>6948</v>
      </c>
      <c r="E3113" s="249" t="s">
        <v>6949</v>
      </c>
      <c r="F3113" s="249" t="s">
        <v>1014</v>
      </c>
      <c r="G3113" s="281" t="s">
        <v>813</v>
      </c>
      <c r="H3113" s="250">
        <v>571102.9</v>
      </c>
      <c r="I3113" s="250"/>
      <c r="J3113" s="250">
        <v>526482.8665</v>
      </c>
      <c r="K3113" s="250"/>
      <c r="L3113" s="250">
        <v>535083.73</v>
      </c>
      <c r="M3113" s="251">
        <f t="shared" si="144"/>
        <v>7.8129586629659936E-2</v>
      </c>
      <c r="N3113" s="251">
        <f t="shared" si="145"/>
        <v>1.633645470208284E-2</v>
      </c>
      <c r="O3113" s="250">
        <v>547538.47</v>
      </c>
      <c r="P3113" s="251">
        <f t="shared" si="146"/>
        <v>2.3276245009355809E-2</v>
      </c>
      <c r="Q3113" s="251" t="s">
        <v>805</v>
      </c>
      <c r="R3113" s="258"/>
      <c r="S3113" s="258" t="s">
        <v>806</v>
      </c>
      <c r="T3113" s="258" t="s">
        <v>807</v>
      </c>
      <c r="U3113" s="282" t="s">
        <v>823</v>
      </c>
      <c r="V3113" s="285">
        <v>824</v>
      </c>
      <c r="W3113" s="286" t="s">
        <v>824</v>
      </c>
      <c r="X3113" s="286" t="s">
        <v>824</v>
      </c>
      <c r="Y3113" s="257"/>
    </row>
    <row r="3114" spans="1:25" ht="12.75" customHeight="1" x14ac:dyDescent="0.2">
      <c r="A3114" s="229" t="s">
        <v>705</v>
      </c>
      <c r="B3114" s="247"/>
      <c r="C3114" s="280">
        <v>3101</v>
      </c>
      <c r="D3114" s="249" t="s">
        <v>6950</v>
      </c>
      <c r="E3114" s="249" t="s">
        <v>6951</v>
      </c>
      <c r="F3114" s="249" t="s">
        <v>1160</v>
      </c>
      <c r="G3114" s="281" t="s">
        <v>813</v>
      </c>
      <c r="H3114" s="250">
        <v>12939.14</v>
      </c>
      <c r="I3114" s="250"/>
      <c r="J3114" s="250">
        <v>12492.611699999999</v>
      </c>
      <c r="K3114" s="250"/>
      <c r="L3114" s="250">
        <v>13041.17</v>
      </c>
      <c r="M3114" s="251">
        <f t="shared" si="144"/>
        <v>3.4509890147258623E-2</v>
      </c>
      <c r="N3114" s="251">
        <f t="shared" si="145"/>
        <v>4.3910617985509034E-2</v>
      </c>
      <c r="O3114" s="250">
        <v>13694.679999999998</v>
      </c>
      <c r="P3114" s="251">
        <f t="shared" si="146"/>
        <v>5.0111301363297799E-2</v>
      </c>
      <c r="Q3114" s="251" t="s">
        <v>805</v>
      </c>
      <c r="R3114" s="258"/>
      <c r="S3114" s="258" t="s">
        <v>806</v>
      </c>
      <c r="T3114" s="299" t="s">
        <v>809</v>
      </c>
      <c r="U3114" s="282" t="s">
        <v>814</v>
      </c>
      <c r="V3114" s="285">
        <v>107</v>
      </c>
      <c r="W3114" s="286" t="s">
        <v>816</v>
      </c>
      <c r="X3114" s="286" t="s">
        <v>816</v>
      </c>
      <c r="Y3114" s="257"/>
    </row>
    <row r="3115" spans="1:25" ht="12.75" customHeight="1" x14ac:dyDescent="0.2">
      <c r="A3115" s="229" t="s">
        <v>705</v>
      </c>
      <c r="B3115" s="247"/>
      <c r="C3115" s="280">
        <v>3102</v>
      </c>
      <c r="D3115" s="249" t="s">
        <v>6952</v>
      </c>
      <c r="E3115" s="249" t="s">
        <v>6953</v>
      </c>
      <c r="F3115" s="249" t="s">
        <v>869</v>
      </c>
      <c r="G3115" s="281" t="s">
        <v>813</v>
      </c>
      <c r="H3115" s="250">
        <v>34103.229999999996</v>
      </c>
      <c r="I3115" s="250"/>
      <c r="J3115" s="250">
        <v>32668.977600000006</v>
      </c>
      <c r="K3115" s="250"/>
      <c r="L3115" s="250">
        <v>43443.07</v>
      </c>
      <c r="M3115" s="251">
        <f t="shared" si="144"/>
        <v>4.2056204060436225E-2</v>
      </c>
      <c r="N3115" s="251">
        <f t="shared" si="145"/>
        <v>0.32979582440314853</v>
      </c>
      <c r="O3115" s="250">
        <v>45519</v>
      </c>
      <c r="P3115" s="251">
        <f t="shared" si="146"/>
        <v>4.7785066755180981E-2</v>
      </c>
      <c r="Q3115" s="251" t="s">
        <v>805</v>
      </c>
      <c r="R3115" s="258"/>
      <c r="S3115" s="258" t="s">
        <v>806</v>
      </c>
      <c r="T3115" s="258" t="s">
        <v>807</v>
      </c>
      <c r="U3115" s="282" t="s">
        <v>814</v>
      </c>
      <c r="V3115" s="285">
        <v>158</v>
      </c>
      <c r="W3115" s="286" t="s">
        <v>815</v>
      </c>
      <c r="X3115" s="286" t="s">
        <v>816</v>
      </c>
      <c r="Y3115" s="257"/>
    </row>
    <row r="3116" spans="1:25" ht="12.75" customHeight="1" x14ac:dyDescent="0.2">
      <c r="A3116" s="229" t="s">
        <v>705</v>
      </c>
      <c r="B3116" s="247"/>
      <c r="C3116" s="280">
        <v>3103</v>
      </c>
      <c r="D3116" s="249" t="s">
        <v>6954</v>
      </c>
      <c r="E3116" s="249" t="s">
        <v>6955</v>
      </c>
      <c r="F3116" s="249" t="s">
        <v>877</v>
      </c>
      <c r="G3116" s="281" t="s">
        <v>813</v>
      </c>
      <c r="H3116" s="250">
        <v>119713.05</v>
      </c>
      <c r="I3116" s="250"/>
      <c r="J3116" s="250">
        <v>91615.342199999999</v>
      </c>
      <c r="K3116" s="250"/>
      <c r="L3116" s="250">
        <v>95638.19</v>
      </c>
      <c r="M3116" s="251">
        <f t="shared" si="144"/>
        <v>0.23470881244776576</v>
      </c>
      <c r="N3116" s="251">
        <f t="shared" si="145"/>
        <v>4.3910197827105896E-2</v>
      </c>
      <c r="O3116" s="250">
        <v>100430.67</v>
      </c>
      <c r="P3116" s="251">
        <f t="shared" si="146"/>
        <v>5.0110525931115965E-2</v>
      </c>
      <c r="Q3116" s="251" t="s">
        <v>805</v>
      </c>
      <c r="R3116" s="258"/>
      <c r="S3116" s="258" t="s">
        <v>806</v>
      </c>
      <c r="T3116" s="258" t="s">
        <v>807</v>
      </c>
      <c r="U3116" s="282" t="s">
        <v>814</v>
      </c>
      <c r="V3116" s="285">
        <v>389</v>
      </c>
      <c r="W3116" s="286" t="s">
        <v>816</v>
      </c>
      <c r="X3116" s="286" t="s">
        <v>816</v>
      </c>
      <c r="Y3116" s="257"/>
    </row>
    <row r="3117" spans="1:25" ht="12.75" customHeight="1" x14ac:dyDescent="0.2">
      <c r="A3117" s="229" t="s">
        <v>705</v>
      </c>
      <c r="B3117" s="247"/>
      <c r="C3117" s="280">
        <v>3104</v>
      </c>
      <c r="D3117" s="249" t="s">
        <v>6956</v>
      </c>
      <c r="E3117" s="249" t="s">
        <v>6957</v>
      </c>
      <c r="F3117" s="249" t="s">
        <v>928</v>
      </c>
      <c r="G3117" s="297" t="s">
        <v>707</v>
      </c>
      <c r="H3117" s="250">
        <v>0</v>
      </c>
      <c r="I3117" s="250"/>
      <c r="J3117" s="250">
        <v>0</v>
      </c>
      <c r="K3117" s="250"/>
      <c r="L3117" s="250">
        <v>0</v>
      </c>
      <c r="M3117" s="251" t="str">
        <f t="shared" si="144"/>
        <v>NA</v>
      </c>
      <c r="N3117" s="251" t="str">
        <f t="shared" si="145"/>
        <v>NA</v>
      </c>
      <c r="O3117" s="250">
        <v>0</v>
      </c>
      <c r="P3117" s="251" t="str">
        <f t="shared" si="146"/>
        <v>NA</v>
      </c>
      <c r="Q3117" s="298" t="s">
        <v>848</v>
      </c>
      <c r="R3117" s="299" t="s">
        <v>849</v>
      </c>
      <c r="S3117" s="299" t="s">
        <v>832</v>
      </c>
      <c r="T3117" s="299" t="s">
        <v>832</v>
      </c>
      <c r="U3117" s="299" t="s">
        <v>832</v>
      </c>
      <c r="V3117" s="299" t="s">
        <v>832</v>
      </c>
      <c r="W3117" s="299" t="s">
        <v>832</v>
      </c>
      <c r="X3117" s="299" t="s">
        <v>832</v>
      </c>
      <c r="Y3117" s="257"/>
    </row>
    <row r="3118" spans="1:25" ht="12.75" customHeight="1" x14ac:dyDescent="0.2">
      <c r="A3118" s="229" t="s">
        <v>705</v>
      </c>
      <c r="B3118" s="247"/>
      <c r="C3118" s="280">
        <v>3105</v>
      </c>
      <c r="D3118" s="249" t="s">
        <v>6958</v>
      </c>
      <c r="E3118" s="249" t="s">
        <v>6959</v>
      </c>
      <c r="F3118" s="249" t="s">
        <v>931</v>
      </c>
      <c r="G3118" s="281" t="s">
        <v>813</v>
      </c>
      <c r="H3118" s="250">
        <v>49939.569999999992</v>
      </c>
      <c r="I3118" s="250"/>
      <c r="J3118" s="250">
        <v>47839.306599999996</v>
      </c>
      <c r="K3118" s="250"/>
      <c r="L3118" s="250">
        <v>49940.319999999992</v>
      </c>
      <c r="M3118" s="251">
        <f t="shared" si="144"/>
        <v>4.2056096998832719E-2</v>
      </c>
      <c r="N3118" s="251">
        <f t="shared" si="145"/>
        <v>4.3918140736596639E-2</v>
      </c>
      <c r="O3118" s="250">
        <v>54346.409999999996</v>
      </c>
      <c r="P3118" s="251">
        <f t="shared" si="146"/>
        <v>8.8227107875960831E-2</v>
      </c>
      <c r="Q3118" s="251" t="s">
        <v>805</v>
      </c>
      <c r="R3118" s="258"/>
      <c r="S3118" s="258" t="s">
        <v>806</v>
      </c>
      <c r="T3118" s="299" t="s">
        <v>809</v>
      </c>
      <c r="U3118" s="282" t="s">
        <v>823</v>
      </c>
      <c r="V3118" s="285">
        <v>824</v>
      </c>
      <c r="W3118" s="286" t="s">
        <v>815</v>
      </c>
      <c r="X3118" s="286" t="s">
        <v>816</v>
      </c>
      <c r="Y3118" s="257"/>
    </row>
    <row r="3119" spans="1:25" ht="12.75" customHeight="1" x14ac:dyDescent="0.2">
      <c r="A3119" s="229" t="s">
        <v>705</v>
      </c>
      <c r="B3119" s="247"/>
      <c r="C3119" s="280">
        <v>3106</v>
      </c>
      <c r="D3119" s="249" t="s">
        <v>6960</v>
      </c>
      <c r="E3119" s="249" t="s">
        <v>6961</v>
      </c>
      <c r="F3119" s="249" t="s">
        <v>866</v>
      </c>
      <c r="G3119" s="281"/>
      <c r="H3119" s="250">
        <v>106629.07999999999</v>
      </c>
      <c r="I3119" s="250"/>
      <c r="J3119" s="250">
        <v>123487.04549999999</v>
      </c>
      <c r="K3119" s="250"/>
      <c r="L3119" s="250">
        <v>544351.03</v>
      </c>
      <c r="M3119" s="251">
        <f t="shared" si="144"/>
        <v>0.15809913674581089</v>
      </c>
      <c r="N3119" s="251">
        <f t="shared" si="145"/>
        <v>3.4081630408754093</v>
      </c>
      <c r="O3119" s="250">
        <v>564540.97</v>
      </c>
      <c r="P3119" s="251">
        <f t="shared" si="146"/>
        <v>3.7089927064159214E-2</v>
      </c>
      <c r="Q3119" s="251" t="s">
        <v>805</v>
      </c>
      <c r="R3119" s="258"/>
      <c r="S3119" s="258" t="s">
        <v>925</v>
      </c>
      <c r="T3119" s="258" t="s">
        <v>908</v>
      </c>
      <c r="U3119" s="282" t="s">
        <v>1092</v>
      </c>
      <c r="V3119" s="285">
        <v>5308</v>
      </c>
      <c r="W3119" s="286" t="s">
        <v>824</v>
      </c>
      <c r="X3119" s="286" t="s">
        <v>824</v>
      </c>
      <c r="Y3119" s="257"/>
    </row>
    <row r="3120" spans="1:25" ht="12.75" customHeight="1" x14ac:dyDescent="0.2">
      <c r="A3120" s="229" t="s">
        <v>705</v>
      </c>
      <c r="B3120" s="247"/>
      <c r="C3120" s="280">
        <v>3107</v>
      </c>
      <c r="D3120" s="249" t="s">
        <v>6962</v>
      </c>
      <c r="E3120" s="249" t="s">
        <v>6963</v>
      </c>
      <c r="F3120" s="249" t="s">
        <v>822</v>
      </c>
      <c r="G3120" s="281" t="s">
        <v>813</v>
      </c>
      <c r="H3120" s="250">
        <v>95446.849999999991</v>
      </c>
      <c r="I3120" s="250"/>
      <c r="J3120" s="250">
        <v>91432.723199999993</v>
      </c>
      <c r="K3120" s="250"/>
      <c r="L3120" s="250">
        <v>111610.08000000002</v>
      </c>
      <c r="M3120" s="251">
        <f t="shared" si="144"/>
        <v>4.2056147478937218E-2</v>
      </c>
      <c r="N3120" s="251">
        <f t="shared" si="145"/>
        <v>0.22067981892942268</v>
      </c>
      <c r="O3120" s="250">
        <v>120976.19</v>
      </c>
      <c r="P3120" s="251">
        <f t="shared" si="146"/>
        <v>8.3918137143168287E-2</v>
      </c>
      <c r="Q3120" s="251" t="s">
        <v>805</v>
      </c>
      <c r="R3120" s="258"/>
      <c r="S3120" s="258" t="s">
        <v>806</v>
      </c>
      <c r="T3120" s="258" t="s">
        <v>807</v>
      </c>
      <c r="U3120" s="282" t="s">
        <v>823</v>
      </c>
      <c r="V3120" s="285">
        <v>824</v>
      </c>
      <c r="W3120" s="286" t="s">
        <v>824</v>
      </c>
      <c r="X3120" s="286" t="s">
        <v>824</v>
      </c>
      <c r="Y3120" s="257"/>
    </row>
    <row r="3121" spans="1:25" ht="12.75" customHeight="1" x14ac:dyDescent="0.2">
      <c r="A3121" s="229" t="s">
        <v>705</v>
      </c>
      <c r="B3121" s="247"/>
      <c r="C3121" s="280">
        <v>3108</v>
      </c>
      <c r="D3121" s="249" t="s">
        <v>6964</v>
      </c>
      <c r="E3121" s="249" t="s">
        <v>6965</v>
      </c>
      <c r="F3121" s="249" t="s">
        <v>1098</v>
      </c>
      <c r="G3121" s="281" t="s">
        <v>813</v>
      </c>
      <c r="H3121" s="250">
        <v>331376.3</v>
      </c>
      <c r="I3121" s="250"/>
      <c r="J3121" s="250">
        <v>303335.90370000002</v>
      </c>
      <c r="K3121" s="250"/>
      <c r="L3121" s="250">
        <v>316892.50000000006</v>
      </c>
      <c r="M3121" s="251">
        <f t="shared" si="144"/>
        <v>8.4617989578614897E-2</v>
      </c>
      <c r="N3121" s="251">
        <f t="shared" si="145"/>
        <v>4.4691697008632195E-2</v>
      </c>
      <c r="O3121" s="250">
        <v>350828.48</v>
      </c>
      <c r="P3121" s="251">
        <f t="shared" si="146"/>
        <v>0.10708988063775544</v>
      </c>
      <c r="Q3121" s="251" t="s">
        <v>805</v>
      </c>
      <c r="R3121" s="258"/>
      <c r="S3121" s="258" t="s">
        <v>806</v>
      </c>
      <c r="T3121" s="258" t="s">
        <v>807</v>
      </c>
      <c r="U3121" s="282" t="s">
        <v>814</v>
      </c>
      <c r="V3121" s="285">
        <v>824</v>
      </c>
      <c r="W3121" s="286" t="s">
        <v>816</v>
      </c>
      <c r="X3121" s="286" t="s">
        <v>816</v>
      </c>
      <c r="Y3121" s="257"/>
    </row>
    <row r="3122" spans="1:25" ht="12.75" customHeight="1" x14ac:dyDescent="0.2">
      <c r="A3122" s="229" t="s">
        <v>705</v>
      </c>
      <c r="B3122" s="247"/>
      <c r="C3122" s="280">
        <v>3109</v>
      </c>
      <c r="D3122" s="249" t="s">
        <v>6966</v>
      </c>
      <c r="E3122" s="249" t="s">
        <v>6967</v>
      </c>
      <c r="F3122" s="249" t="s">
        <v>852</v>
      </c>
      <c r="G3122" s="297" t="s">
        <v>707</v>
      </c>
      <c r="H3122" s="250">
        <v>0</v>
      </c>
      <c r="I3122" s="250"/>
      <c r="J3122" s="250">
        <v>0</v>
      </c>
      <c r="K3122" s="250"/>
      <c r="L3122" s="250">
        <v>0</v>
      </c>
      <c r="M3122" s="251" t="str">
        <f t="shared" si="144"/>
        <v>NA</v>
      </c>
      <c r="N3122" s="251" t="str">
        <f t="shared" si="145"/>
        <v>NA</v>
      </c>
      <c r="O3122" s="250">
        <v>0</v>
      </c>
      <c r="P3122" s="251" t="str">
        <f t="shared" si="146"/>
        <v>NA</v>
      </c>
      <c r="Q3122" s="298" t="s">
        <v>848</v>
      </c>
      <c r="R3122" s="299" t="s">
        <v>849</v>
      </c>
      <c r="S3122" s="299" t="s">
        <v>832</v>
      </c>
      <c r="T3122" s="299" t="s">
        <v>832</v>
      </c>
      <c r="U3122" s="299" t="s">
        <v>832</v>
      </c>
      <c r="V3122" s="299" t="s">
        <v>832</v>
      </c>
      <c r="W3122" s="299" t="s">
        <v>832</v>
      </c>
      <c r="X3122" s="299" t="s">
        <v>832</v>
      </c>
      <c r="Y3122" s="257"/>
    </row>
    <row r="3123" spans="1:25" ht="12.75" customHeight="1" x14ac:dyDescent="0.2">
      <c r="A3123" s="229" t="s">
        <v>705</v>
      </c>
      <c r="B3123" s="247"/>
      <c r="C3123" s="280">
        <v>3110</v>
      </c>
      <c r="D3123" s="249" t="s">
        <v>6968</v>
      </c>
      <c r="E3123" s="249" t="s">
        <v>6969</v>
      </c>
      <c r="F3123" s="249" t="s">
        <v>803</v>
      </c>
      <c r="G3123" s="281" t="s">
        <v>804</v>
      </c>
      <c r="H3123" s="250">
        <v>46749.600000000006</v>
      </c>
      <c r="I3123" s="250"/>
      <c r="J3123" s="250">
        <v>44783.474999999999</v>
      </c>
      <c r="K3123" s="250"/>
      <c r="L3123" s="250">
        <v>36877.129999999997</v>
      </c>
      <c r="M3123" s="251">
        <f t="shared" si="144"/>
        <v>4.205650957441362E-2</v>
      </c>
      <c r="N3123" s="251">
        <f t="shared" si="145"/>
        <v>0.17654603623323115</v>
      </c>
      <c r="O3123" s="250">
        <v>39296.009999999995</v>
      </c>
      <c r="P3123" s="251">
        <f t="shared" si="146"/>
        <v>6.559295693563999E-2</v>
      </c>
      <c r="Q3123" s="251" t="s">
        <v>805</v>
      </c>
      <c r="R3123" s="258"/>
      <c r="S3123" s="258" t="s">
        <v>806</v>
      </c>
      <c r="T3123" s="258" t="s">
        <v>807</v>
      </c>
      <c r="U3123" s="282" t="s">
        <v>1103</v>
      </c>
      <c r="V3123" s="285">
        <v>826</v>
      </c>
      <c r="W3123" s="286" t="s">
        <v>824</v>
      </c>
      <c r="X3123" s="286" t="s">
        <v>816</v>
      </c>
      <c r="Y3123" s="257"/>
    </row>
    <row r="3124" spans="1:25" ht="12.75" customHeight="1" x14ac:dyDescent="0.2">
      <c r="A3124" s="229" t="s">
        <v>705</v>
      </c>
      <c r="B3124" s="247"/>
      <c r="C3124" s="280">
        <v>3111</v>
      </c>
      <c r="D3124" s="249" t="s">
        <v>6970</v>
      </c>
      <c r="E3124" s="249" t="s">
        <v>6971</v>
      </c>
      <c r="F3124" s="249" t="s">
        <v>1002</v>
      </c>
      <c r="G3124" s="297" t="s">
        <v>707</v>
      </c>
      <c r="H3124" s="250">
        <v>0</v>
      </c>
      <c r="I3124" s="250"/>
      <c r="J3124" s="250">
        <v>0</v>
      </c>
      <c r="K3124" s="250"/>
      <c r="L3124" s="250">
        <v>0</v>
      </c>
      <c r="M3124" s="251" t="str">
        <f t="shared" si="144"/>
        <v>NA</v>
      </c>
      <c r="N3124" s="251" t="str">
        <f t="shared" si="145"/>
        <v>NA</v>
      </c>
      <c r="O3124" s="250">
        <v>0</v>
      </c>
      <c r="P3124" s="251" t="str">
        <f t="shared" si="146"/>
        <v>NA</v>
      </c>
      <c r="Q3124" s="298" t="s">
        <v>848</v>
      </c>
      <c r="R3124" s="299" t="s">
        <v>849</v>
      </c>
      <c r="S3124" s="299" t="s">
        <v>832</v>
      </c>
      <c r="T3124" s="299" t="s">
        <v>832</v>
      </c>
      <c r="U3124" s="299" t="s">
        <v>832</v>
      </c>
      <c r="V3124" s="299" t="s">
        <v>832</v>
      </c>
      <c r="W3124" s="299" t="s">
        <v>832</v>
      </c>
      <c r="X3124" s="299" t="s">
        <v>832</v>
      </c>
      <c r="Y3124" s="257"/>
    </row>
    <row r="3125" spans="1:25" ht="12.75" customHeight="1" x14ac:dyDescent="0.2">
      <c r="A3125" s="229" t="s">
        <v>705</v>
      </c>
      <c r="B3125" s="247"/>
      <c r="C3125" s="280">
        <v>3112</v>
      </c>
      <c r="D3125" s="249" t="s">
        <v>6972</v>
      </c>
      <c r="E3125" s="249" t="s">
        <v>6973</v>
      </c>
      <c r="F3125" s="249" t="s">
        <v>852</v>
      </c>
      <c r="G3125" s="297" t="s">
        <v>707</v>
      </c>
      <c r="H3125" s="250">
        <v>0</v>
      </c>
      <c r="I3125" s="250"/>
      <c r="J3125" s="250">
        <v>0</v>
      </c>
      <c r="K3125" s="250"/>
      <c r="L3125" s="250">
        <v>0</v>
      </c>
      <c r="M3125" s="251" t="str">
        <f t="shared" si="144"/>
        <v>NA</v>
      </c>
      <c r="N3125" s="251" t="str">
        <f t="shared" si="145"/>
        <v>NA</v>
      </c>
      <c r="O3125" s="250">
        <v>0</v>
      </c>
      <c r="P3125" s="251" t="str">
        <f t="shared" si="146"/>
        <v>NA</v>
      </c>
      <c r="Q3125" s="298" t="s">
        <v>848</v>
      </c>
      <c r="R3125" s="299" t="s">
        <v>849</v>
      </c>
      <c r="S3125" s="299" t="s">
        <v>832</v>
      </c>
      <c r="T3125" s="299" t="s">
        <v>832</v>
      </c>
      <c r="U3125" s="299" t="s">
        <v>832</v>
      </c>
      <c r="V3125" s="299" t="s">
        <v>832</v>
      </c>
      <c r="W3125" s="299" t="s">
        <v>832</v>
      </c>
      <c r="X3125" s="299" t="s">
        <v>832</v>
      </c>
      <c r="Y3125" s="257"/>
    </row>
    <row r="3126" spans="1:25" ht="12.75" customHeight="1" x14ac:dyDescent="0.2">
      <c r="A3126" s="229" t="s">
        <v>705</v>
      </c>
      <c r="B3126" s="247"/>
      <c r="C3126" s="280">
        <v>3113</v>
      </c>
      <c r="D3126" s="249" t="s">
        <v>6974</v>
      </c>
      <c r="E3126" s="249" t="s">
        <v>6975</v>
      </c>
      <c r="F3126" s="249" t="s">
        <v>1198</v>
      </c>
      <c r="G3126" s="297" t="s">
        <v>707</v>
      </c>
      <c r="H3126" s="250">
        <v>0</v>
      </c>
      <c r="I3126" s="250"/>
      <c r="J3126" s="250">
        <v>0</v>
      </c>
      <c r="K3126" s="250"/>
      <c r="L3126" s="250">
        <v>0</v>
      </c>
      <c r="M3126" s="251" t="str">
        <f t="shared" si="144"/>
        <v>NA</v>
      </c>
      <c r="N3126" s="251" t="str">
        <f t="shared" si="145"/>
        <v>NA</v>
      </c>
      <c r="O3126" s="250">
        <v>0</v>
      </c>
      <c r="P3126" s="251" t="str">
        <f t="shared" si="146"/>
        <v>NA</v>
      </c>
      <c r="Q3126" s="298" t="s">
        <v>848</v>
      </c>
      <c r="R3126" s="299" t="s">
        <v>849</v>
      </c>
      <c r="S3126" s="299" t="s">
        <v>832</v>
      </c>
      <c r="T3126" s="299" t="s">
        <v>832</v>
      </c>
      <c r="U3126" s="299" t="s">
        <v>832</v>
      </c>
      <c r="V3126" s="299" t="s">
        <v>832</v>
      </c>
      <c r="W3126" s="299" t="s">
        <v>832</v>
      </c>
      <c r="X3126" s="299" t="s">
        <v>832</v>
      </c>
      <c r="Y3126" s="257"/>
    </row>
    <row r="3127" spans="1:25" ht="12.75" customHeight="1" x14ac:dyDescent="0.2">
      <c r="A3127" s="229" t="s">
        <v>705</v>
      </c>
      <c r="B3127" s="247"/>
      <c r="C3127" s="280">
        <v>3114</v>
      </c>
      <c r="D3127" s="249" t="s">
        <v>6976</v>
      </c>
      <c r="E3127" s="249" t="s">
        <v>6977</v>
      </c>
      <c r="F3127" s="249" t="s">
        <v>844</v>
      </c>
      <c r="G3127" s="281" t="s">
        <v>813</v>
      </c>
      <c r="H3127" s="250">
        <v>28947.059999999998</v>
      </c>
      <c r="I3127" s="250"/>
      <c r="J3127" s="250">
        <v>27729.6659</v>
      </c>
      <c r="K3127" s="250"/>
      <c r="L3127" s="250">
        <v>34044.46</v>
      </c>
      <c r="M3127" s="251">
        <f t="shared" si="144"/>
        <v>4.2055880631746291E-2</v>
      </c>
      <c r="N3127" s="251">
        <f t="shared" si="145"/>
        <v>0.22772701707884621</v>
      </c>
      <c r="O3127" s="250">
        <v>35502.04</v>
      </c>
      <c r="P3127" s="251">
        <f t="shared" si="146"/>
        <v>4.281401438001959E-2</v>
      </c>
      <c r="Q3127" s="251" t="s">
        <v>805</v>
      </c>
      <c r="R3127" s="258"/>
      <c r="S3127" s="258" t="s">
        <v>904</v>
      </c>
      <c r="T3127" s="258" t="s">
        <v>807</v>
      </c>
      <c r="U3127" s="282" t="s">
        <v>814</v>
      </c>
      <c r="V3127" s="285">
        <v>205</v>
      </c>
      <c r="W3127" s="286" t="s">
        <v>824</v>
      </c>
      <c r="X3127" s="286" t="s">
        <v>824</v>
      </c>
      <c r="Y3127" s="257"/>
    </row>
    <row r="3128" spans="1:25" ht="12.75" customHeight="1" x14ac:dyDescent="0.2">
      <c r="A3128" s="229" t="s">
        <v>705</v>
      </c>
      <c r="B3128" s="247"/>
      <c r="C3128" s="287">
        <v>3115</v>
      </c>
      <c r="D3128" s="288" t="s">
        <v>6978</v>
      </c>
      <c r="E3128" s="288" t="s">
        <v>6979</v>
      </c>
      <c r="F3128" s="288" t="s">
        <v>5100</v>
      </c>
      <c r="G3128" s="289" t="s">
        <v>707</v>
      </c>
      <c r="H3128" s="290">
        <v>0</v>
      </c>
      <c r="I3128" s="290"/>
      <c r="J3128" s="290">
        <v>0</v>
      </c>
      <c r="K3128" s="290"/>
      <c r="L3128" s="290">
        <v>0</v>
      </c>
      <c r="M3128" s="291" t="str">
        <f t="shared" si="144"/>
        <v>NA</v>
      </c>
      <c r="N3128" s="291" t="str">
        <f t="shared" si="145"/>
        <v>NA</v>
      </c>
      <c r="O3128" s="290">
        <v>0</v>
      </c>
      <c r="P3128" s="291" t="str">
        <f t="shared" si="146"/>
        <v>NA</v>
      </c>
      <c r="Q3128" s="291" t="s">
        <v>707</v>
      </c>
      <c r="R3128" s="292" t="s">
        <v>831</v>
      </c>
      <c r="S3128" s="293" t="s">
        <v>832</v>
      </c>
      <c r="T3128" s="293" t="s">
        <v>832</v>
      </c>
      <c r="U3128" s="293" t="s">
        <v>832</v>
      </c>
      <c r="V3128" s="294" t="s">
        <v>809</v>
      </c>
      <c r="W3128" s="295" t="s">
        <v>809</v>
      </c>
      <c r="X3128" s="295" t="s">
        <v>809</v>
      </c>
      <c r="Y3128" s="257"/>
    </row>
    <row r="3129" spans="1:25" ht="12.75" customHeight="1" x14ac:dyDescent="0.2">
      <c r="A3129" s="229" t="s">
        <v>705</v>
      </c>
      <c r="B3129" s="247"/>
      <c r="C3129" s="280">
        <v>3116</v>
      </c>
      <c r="D3129" s="249" t="s">
        <v>6980</v>
      </c>
      <c r="E3129" s="249" t="s">
        <v>6981</v>
      </c>
      <c r="F3129" s="249" t="s">
        <v>844</v>
      </c>
      <c r="G3129" s="281" t="s">
        <v>813</v>
      </c>
      <c r="H3129" s="250">
        <v>31693.969999999998</v>
      </c>
      <c r="I3129" s="250"/>
      <c r="J3129" s="250">
        <v>30361.047799999997</v>
      </c>
      <c r="K3129" s="250"/>
      <c r="L3129" s="250">
        <v>31694.21</v>
      </c>
      <c r="M3129" s="251">
        <f t="shared" si="144"/>
        <v>4.2056018857845864E-2</v>
      </c>
      <c r="N3129" s="251">
        <f t="shared" si="145"/>
        <v>4.3910282964608444E-2</v>
      </c>
      <c r="O3129" s="250">
        <v>34980.660000000003</v>
      </c>
      <c r="P3129" s="251">
        <f t="shared" si="146"/>
        <v>0.1036924409852779</v>
      </c>
      <c r="Q3129" s="251" t="s">
        <v>805</v>
      </c>
      <c r="R3129" s="258"/>
      <c r="S3129" s="258" t="s">
        <v>806</v>
      </c>
      <c r="T3129" s="299" t="s">
        <v>809</v>
      </c>
      <c r="U3129" s="282" t="s">
        <v>814</v>
      </c>
      <c r="V3129" s="285">
        <v>186</v>
      </c>
      <c r="W3129" s="286" t="s">
        <v>815</v>
      </c>
      <c r="X3129" s="286" t="s">
        <v>816</v>
      </c>
      <c r="Y3129" s="257"/>
    </row>
    <row r="3130" spans="1:25" ht="12.75" customHeight="1" x14ac:dyDescent="0.2">
      <c r="A3130" s="229" t="s">
        <v>705</v>
      </c>
      <c r="B3130" s="247"/>
      <c r="C3130" s="280">
        <v>3117</v>
      </c>
      <c r="D3130" s="249" t="s">
        <v>6982</v>
      </c>
      <c r="E3130" s="249" t="s">
        <v>6983</v>
      </c>
      <c r="F3130" s="249" t="s">
        <v>803</v>
      </c>
      <c r="G3130" s="281" t="s">
        <v>804</v>
      </c>
      <c r="H3130" s="250">
        <v>5331.37</v>
      </c>
      <c r="I3130" s="250"/>
      <c r="J3130" s="250">
        <v>18158.0416</v>
      </c>
      <c r="K3130" s="250"/>
      <c r="L3130" s="250">
        <v>29715.739999999998</v>
      </c>
      <c r="M3130" s="251">
        <f t="shared" si="144"/>
        <v>2.4058865920016808</v>
      </c>
      <c r="N3130" s="251">
        <f t="shared" si="145"/>
        <v>0.63650577824427923</v>
      </c>
      <c r="O3130" s="250">
        <v>32398.85</v>
      </c>
      <c r="P3130" s="251">
        <f t="shared" si="146"/>
        <v>9.0292552027982503E-2</v>
      </c>
      <c r="Q3130" s="251" t="s">
        <v>805</v>
      </c>
      <c r="R3130" s="258"/>
      <c r="S3130" s="258" t="s">
        <v>840</v>
      </c>
      <c r="T3130" s="258" t="s">
        <v>841</v>
      </c>
      <c r="U3130" s="282" t="s">
        <v>841</v>
      </c>
      <c r="V3130" s="285">
        <v>819</v>
      </c>
      <c r="W3130" s="286" t="s">
        <v>912</v>
      </c>
      <c r="X3130" s="286" t="s">
        <v>912</v>
      </c>
      <c r="Y3130" s="257"/>
    </row>
    <row r="3131" spans="1:25" ht="12.75" customHeight="1" x14ac:dyDescent="0.2">
      <c r="A3131" s="229" t="s">
        <v>705</v>
      </c>
      <c r="B3131" s="247"/>
      <c r="C3131" s="280">
        <v>3118</v>
      </c>
      <c r="D3131" s="249" t="s">
        <v>6984</v>
      </c>
      <c r="E3131" s="249" t="s">
        <v>6985</v>
      </c>
      <c r="F3131" s="249" t="s">
        <v>803</v>
      </c>
      <c r="G3131" s="281" t="s">
        <v>804</v>
      </c>
      <c r="H3131" s="250">
        <v>1325199.7000000004</v>
      </c>
      <c r="I3131" s="250"/>
      <c r="J3131" s="250">
        <v>117728.77829999999</v>
      </c>
      <c r="K3131" s="250"/>
      <c r="L3131" s="250">
        <v>78980.179999999993</v>
      </c>
      <c r="M3131" s="251">
        <f t="shared" si="144"/>
        <v>0.91116148132240005</v>
      </c>
      <c r="N3131" s="251">
        <f t="shared" si="145"/>
        <v>0.32913446363351928</v>
      </c>
      <c r="O3131" s="250">
        <v>83898.610000000015</v>
      </c>
      <c r="P3131" s="251">
        <f t="shared" si="146"/>
        <v>6.227423133246876E-2</v>
      </c>
      <c r="Q3131" s="251" t="s">
        <v>805</v>
      </c>
      <c r="R3131" s="258"/>
      <c r="S3131" s="258" t="s">
        <v>925</v>
      </c>
      <c r="T3131" s="258" t="s">
        <v>908</v>
      </c>
      <c r="U3131" s="282" t="s">
        <v>1103</v>
      </c>
      <c r="V3131" s="285">
        <v>822</v>
      </c>
      <c r="W3131" s="286" t="s">
        <v>816</v>
      </c>
      <c r="X3131" s="286" t="s">
        <v>824</v>
      </c>
      <c r="Y3131" s="257"/>
    </row>
    <row r="3132" spans="1:25" ht="12.75" customHeight="1" x14ac:dyDescent="0.2">
      <c r="A3132" s="229" t="s">
        <v>705</v>
      </c>
      <c r="B3132" s="247"/>
      <c r="C3132" s="280">
        <v>3119</v>
      </c>
      <c r="D3132" s="296" t="s">
        <v>6986</v>
      </c>
      <c r="E3132" s="296" t="s">
        <v>6987</v>
      </c>
      <c r="F3132" s="296" t="s">
        <v>803</v>
      </c>
      <c r="G3132" s="281" t="s">
        <v>804</v>
      </c>
      <c r="H3132" s="250">
        <v>0</v>
      </c>
      <c r="I3132" s="250"/>
      <c r="J3132" s="250">
        <v>0</v>
      </c>
      <c r="K3132" s="250"/>
      <c r="L3132" s="250">
        <v>23167.62</v>
      </c>
      <c r="M3132" s="251" t="str">
        <f t="shared" si="144"/>
        <v>NA</v>
      </c>
      <c r="N3132" s="251" t="str">
        <f t="shared" si="145"/>
        <v>NA</v>
      </c>
      <c r="O3132" s="250">
        <v>23398.080000000002</v>
      </c>
      <c r="P3132" s="251">
        <f t="shared" si="146"/>
        <v>9.9475043185274434E-3</v>
      </c>
      <c r="Q3132" s="251" t="s">
        <v>805</v>
      </c>
      <c r="R3132" s="258"/>
      <c r="S3132" s="299" t="s">
        <v>809</v>
      </c>
      <c r="T3132" s="258" t="s">
        <v>807</v>
      </c>
      <c r="U3132" s="282" t="s">
        <v>808</v>
      </c>
      <c r="V3132" s="283" t="s">
        <v>809</v>
      </c>
      <c r="W3132" s="284" t="s">
        <v>809</v>
      </c>
      <c r="X3132" s="284" t="s">
        <v>809</v>
      </c>
      <c r="Y3132" s="257"/>
    </row>
    <row r="3133" spans="1:25" ht="12.75" customHeight="1" x14ac:dyDescent="0.2">
      <c r="A3133" s="229" t="s">
        <v>705</v>
      </c>
      <c r="B3133" s="247"/>
      <c r="C3133" s="300">
        <v>3120</v>
      </c>
      <c r="D3133" s="301" t="s">
        <v>6988</v>
      </c>
      <c r="E3133" s="301" t="s">
        <v>6989</v>
      </c>
      <c r="F3133" s="301"/>
      <c r="G3133" s="302" t="s">
        <v>707</v>
      </c>
      <c r="H3133" s="303">
        <v>0</v>
      </c>
      <c r="I3133" s="303"/>
      <c r="J3133" s="303">
        <v>0</v>
      </c>
      <c r="K3133" s="303"/>
      <c r="L3133" s="303">
        <v>0</v>
      </c>
      <c r="M3133" s="304" t="str">
        <f t="shared" si="144"/>
        <v>NA</v>
      </c>
      <c r="N3133" s="304" t="str">
        <f t="shared" si="145"/>
        <v>NA</v>
      </c>
      <c r="O3133" s="303">
        <v>0</v>
      </c>
      <c r="P3133" s="304" t="str">
        <f t="shared" si="146"/>
        <v>NA</v>
      </c>
      <c r="Q3133" s="304" t="s">
        <v>707</v>
      </c>
      <c r="R3133" s="305" t="s">
        <v>887</v>
      </c>
      <c r="S3133" s="306" t="s">
        <v>832</v>
      </c>
      <c r="T3133" s="306" t="s">
        <v>832</v>
      </c>
      <c r="U3133" s="306" t="s">
        <v>832</v>
      </c>
      <c r="V3133" s="307" t="s">
        <v>809</v>
      </c>
      <c r="W3133" s="308" t="s">
        <v>809</v>
      </c>
      <c r="X3133" s="308" t="s">
        <v>809</v>
      </c>
      <c r="Y3133" s="257"/>
    </row>
    <row r="3134" spans="1:25" ht="12.75" customHeight="1" x14ac:dyDescent="0.2">
      <c r="A3134" s="229" t="s">
        <v>705</v>
      </c>
      <c r="B3134" s="247"/>
      <c r="C3134" s="318">
        <v>3121</v>
      </c>
      <c r="D3134" s="319" t="s">
        <v>988</v>
      </c>
      <c r="E3134" s="319" t="s">
        <v>988</v>
      </c>
      <c r="F3134" s="319"/>
      <c r="G3134" s="320" t="s">
        <v>707</v>
      </c>
      <c r="H3134" s="321">
        <v>0</v>
      </c>
      <c r="I3134" s="321"/>
      <c r="J3134" s="321">
        <v>0</v>
      </c>
      <c r="K3134" s="321"/>
      <c r="L3134" s="321">
        <v>0</v>
      </c>
      <c r="M3134" s="322" t="str">
        <f t="shared" si="144"/>
        <v>NA</v>
      </c>
      <c r="N3134" s="322" t="str">
        <f t="shared" si="145"/>
        <v>NA</v>
      </c>
      <c r="O3134" s="321">
        <v>0</v>
      </c>
      <c r="P3134" s="322" t="str">
        <f t="shared" si="146"/>
        <v>NA</v>
      </c>
      <c r="Q3134" s="322" t="s">
        <v>707</v>
      </c>
      <c r="R3134" s="323" t="s">
        <v>989</v>
      </c>
      <c r="S3134" s="323" t="s">
        <v>809</v>
      </c>
      <c r="T3134" s="323" t="s">
        <v>809</v>
      </c>
      <c r="U3134" s="323" t="s">
        <v>989</v>
      </c>
      <c r="V3134" s="323" t="s">
        <v>989</v>
      </c>
      <c r="W3134" s="323" t="s">
        <v>989</v>
      </c>
      <c r="X3134" s="323" t="s">
        <v>989</v>
      </c>
      <c r="Y3134" s="257"/>
    </row>
    <row r="3135" spans="1:25" ht="12.75" customHeight="1" x14ac:dyDescent="0.2">
      <c r="A3135" s="229" t="s">
        <v>705</v>
      </c>
      <c r="B3135" s="247"/>
      <c r="C3135" s="280">
        <v>3122</v>
      </c>
      <c r="D3135" s="249" t="s">
        <v>6990</v>
      </c>
      <c r="E3135" s="249" t="s">
        <v>6991</v>
      </c>
      <c r="F3135" s="249" t="s">
        <v>877</v>
      </c>
      <c r="G3135" s="281" t="s">
        <v>813</v>
      </c>
      <c r="H3135" s="250">
        <v>85391.22</v>
      </c>
      <c r="I3135" s="250"/>
      <c r="J3135" s="250">
        <v>141671.6275</v>
      </c>
      <c r="K3135" s="250"/>
      <c r="L3135" s="250">
        <v>374230.68</v>
      </c>
      <c r="M3135" s="251">
        <f t="shared" si="144"/>
        <v>0.65908892623855242</v>
      </c>
      <c r="N3135" s="251">
        <f t="shared" si="145"/>
        <v>1.64153582904241</v>
      </c>
      <c r="O3135" s="250">
        <v>381727.48</v>
      </c>
      <c r="P3135" s="251">
        <f t="shared" si="146"/>
        <v>2.003256387210153E-2</v>
      </c>
      <c r="Q3135" s="251" t="s">
        <v>805</v>
      </c>
      <c r="R3135" s="258"/>
      <c r="S3135" s="258" t="s">
        <v>806</v>
      </c>
      <c r="T3135" s="258" t="s">
        <v>807</v>
      </c>
      <c r="U3135" s="282" t="s">
        <v>814</v>
      </c>
      <c r="V3135" s="285">
        <v>205</v>
      </c>
      <c r="W3135" s="286" t="s">
        <v>824</v>
      </c>
      <c r="X3135" s="286" t="s">
        <v>824</v>
      </c>
      <c r="Y3135" s="257"/>
    </row>
    <row r="3136" spans="1:25" ht="12.75" customHeight="1" x14ac:dyDescent="0.2">
      <c r="A3136" s="229" t="s">
        <v>705</v>
      </c>
      <c r="B3136" s="247"/>
      <c r="C3136" s="280">
        <v>3123</v>
      </c>
      <c r="D3136" s="249" t="s">
        <v>6992</v>
      </c>
      <c r="E3136" s="249" t="s">
        <v>6993</v>
      </c>
      <c r="F3136" s="249" t="s">
        <v>883</v>
      </c>
      <c r="G3136" s="297" t="s">
        <v>707</v>
      </c>
      <c r="H3136" s="250">
        <v>0</v>
      </c>
      <c r="I3136" s="250"/>
      <c r="J3136" s="250">
        <v>0</v>
      </c>
      <c r="K3136" s="250"/>
      <c r="L3136" s="250">
        <v>0</v>
      </c>
      <c r="M3136" s="251" t="str">
        <f t="shared" si="144"/>
        <v>NA</v>
      </c>
      <c r="N3136" s="251" t="str">
        <f t="shared" si="145"/>
        <v>NA</v>
      </c>
      <c r="O3136" s="250">
        <v>0</v>
      </c>
      <c r="P3136" s="251" t="str">
        <f t="shared" si="146"/>
        <v>NA</v>
      </c>
      <c r="Q3136" s="298" t="s">
        <v>848</v>
      </c>
      <c r="R3136" s="299" t="s">
        <v>849</v>
      </c>
      <c r="S3136" s="299" t="s">
        <v>832</v>
      </c>
      <c r="T3136" s="299" t="s">
        <v>832</v>
      </c>
      <c r="U3136" s="299" t="s">
        <v>832</v>
      </c>
      <c r="V3136" s="299" t="s">
        <v>832</v>
      </c>
      <c r="W3136" s="299" t="s">
        <v>832</v>
      </c>
      <c r="X3136" s="299" t="s">
        <v>832</v>
      </c>
      <c r="Y3136" s="257"/>
    </row>
    <row r="3137" spans="1:25" ht="12.75" customHeight="1" x14ac:dyDescent="0.2">
      <c r="A3137" s="229" t="s">
        <v>705</v>
      </c>
      <c r="B3137" s="247"/>
      <c r="C3137" s="280">
        <v>3124</v>
      </c>
      <c r="D3137" s="249" t="s">
        <v>6994</v>
      </c>
      <c r="E3137" s="249" t="s">
        <v>6995</v>
      </c>
      <c r="F3137" s="249" t="s">
        <v>877</v>
      </c>
      <c r="G3137" s="281" t="s">
        <v>813</v>
      </c>
      <c r="H3137" s="250">
        <v>76662.290000000008</v>
      </c>
      <c r="I3137" s="250"/>
      <c r="J3137" s="250">
        <v>46142.004000000001</v>
      </c>
      <c r="K3137" s="250"/>
      <c r="L3137" s="250">
        <v>34993.310000000005</v>
      </c>
      <c r="M3137" s="251">
        <f t="shared" si="144"/>
        <v>0.39811341403967981</v>
      </c>
      <c r="N3137" s="251">
        <f t="shared" si="145"/>
        <v>0.24161703076442012</v>
      </c>
      <c r="O3137" s="250">
        <v>38175.060000000005</v>
      </c>
      <c r="P3137" s="251">
        <f t="shared" si="146"/>
        <v>9.0924522430144497E-2</v>
      </c>
      <c r="Q3137" s="251" t="s">
        <v>805</v>
      </c>
      <c r="R3137" s="258"/>
      <c r="S3137" s="258" t="s">
        <v>904</v>
      </c>
      <c r="T3137" s="258" t="s">
        <v>807</v>
      </c>
      <c r="U3137" s="282" t="s">
        <v>814</v>
      </c>
      <c r="V3137" s="285">
        <v>205</v>
      </c>
      <c r="W3137" s="286" t="s">
        <v>824</v>
      </c>
      <c r="X3137" s="286" t="s">
        <v>824</v>
      </c>
      <c r="Y3137" s="257"/>
    </row>
    <row r="3138" spans="1:25" ht="12.75" customHeight="1" x14ac:dyDescent="0.2">
      <c r="A3138" s="229" t="s">
        <v>705</v>
      </c>
      <c r="B3138" s="247"/>
      <c r="C3138" s="280">
        <v>3125</v>
      </c>
      <c r="D3138" s="249" t="s">
        <v>6996</v>
      </c>
      <c r="E3138" s="249" t="s">
        <v>6997</v>
      </c>
      <c r="F3138" s="249" t="s">
        <v>1064</v>
      </c>
      <c r="G3138" s="281" t="s">
        <v>813</v>
      </c>
      <c r="H3138" s="250">
        <v>32979.94</v>
      </c>
      <c r="I3138" s="250"/>
      <c r="J3138" s="250">
        <v>31592.9519</v>
      </c>
      <c r="K3138" s="250"/>
      <c r="L3138" s="250">
        <v>32980.31</v>
      </c>
      <c r="M3138" s="251">
        <f t="shared" si="144"/>
        <v>4.2055507074906816E-2</v>
      </c>
      <c r="N3138" s="251">
        <f t="shared" si="145"/>
        <v>4.3913531865947535E-2</v>
      </c>
      <c r="O3138" s="250">
        <v>34462.75</v>
      </c>
      <c r="P3138" s="251">
        <f t="shared" si="146"/>
        <v>4.4949243957985913E-2</v>
      </c>
      <c r="Q3138" s="251" t="s">
        <v>805</v>
      </c>
      <c r="R3138" s="258"/>
      <c r="S3138" s="258" t="s">
        <v>806</v>
      </c>
      <c r="T3138" s="258" t="s">
        <v>807</v>
      </c>
      <c r="U3138" s="282" t="s">
        <v>823</v>
      </c>
      <c r="V3138" s="285">
        <v>824</v>
      </c>
      <c r="W3138" s="286" t="s">
        <v>816</v>
      </c>
      <c r="X3138" s="286" t="s">
        <v>824</v>
      </c>
      <c r="Y3138" s="257"/>
    </row>
    <row r="3139" spans="1:25" ht="12.75" customHeight="1" x14ac:dyDescent="0.2">
      <c r="A3139" s="229" t="s">
        <v>705</v>
      </c>
      <c r="B3139" s="247"/>
      <c r="C3139" s="280">
        <v>3126</v>
      </c>
      <c r="D3139" s="249" t="s">
        <v>6998</v>
      </c>
      <c r="E3139" s="249" t="s">
        <v>6999</v>
      </c>
      <c r="F3139" s="249" t="s">
        <v>877</v>
      </c>
      <c r="G3139" s="281" t="s">
        <v>813</v>
      </c>
      <c r="H3139" s="250">
        <v>35619.94</v>
      </c>
      <c r="I3139" s="250"/>
      <c r="J3139" s="250">
        <v>51631.599400000006</v>
      </c>
      <c r="K3139" s="250"/>
      <c r="L3139" s="250">
        <v>47038.979999999996</v>
      </c>
      <c r="M3139" s="251">
        <f t="shared" si="144"/>
        <v>0.44951393517226595</v>
      </c>
      <c r="N3139" s="251">
        <f t="shared" si="145"/>
        <v>8.8949779851290253E-2</v>
      </c>
      <c r="O3139" s="250">
        <v>49396.14</v>
      </c>
      <c r="P3139" s="251">
        <f t="shared" si="146"/>
        <v>5.0110780463351962E-2</v>
      </c>
      <c r="Q3139" s="251" t="s">
        <v>805</v>
      </c>
      <c r="R3139" s="258"/>
      <c r="S3139" s="258" t="s">
        <v>806</v>
      </c>
      <c r="T3139" s="258" t="s">
        <v>807</v>
      </c>
      <c r="U3139" s="282" t="s">
        <v>823</v>
      </c>
      <c r="V3139" s="285">
        <v>824</v>
      </c>
      <c r="W3139" s="286" t="s">
        <v>816</v>
      </c>
      <c r="X3139" s="286" t="s">
        <v>824</v>
      </c>
      <c r="Y3139" s="257"/>
    </row>
    <row r="3140" spans="1:25" ht="12.75" customHeight="1" x14ac:dyDescent="0.2">
      <c r="A3140" s="229" t="s">
        <v>705</v>
      </c>
      <c r="B3140" s="247"/>
      <c r="C3140" s="280">
        <v>3127</v>
      </c>
      <c r="D3140" s="249" t="s">
        <v>7000</v>
      </c>
      <c r="E3140" s="249" t="s">
        <v>7001</v>
      </c>
      <c r="F3140" s="249" t="s">
        <v>1160</v>
      </c>
      <c r="G3140" s="281" t="s">
        <v>813</v>
      </c>
      <c r="H3140" s="250">
        <v>43938.97</v>
      </c>
      <c r="I3140" s="250"/>
      <c r="J3140" s="250">
        <v>62209.854000000007</v>
      </c>
      <c r="K3140" s="250"/>
      <c r="L3140" s="250">
        <v>42260.3</v>
      </c>
      <c r="M3140" s="251">
        <f t="shared" si="144"/>
        <v>0.41582413060661194</v>
      </c>
      <c r="N3140" s="251">
        <f t="shared" si="145"/>
        <v>0.32068157562305166</v>
      </c>
      <c r="O3140" s="250">
        <v>44193.26</v>
      </c>
      <c r="P3140" s="251">
        <f t="shared" si="146"/>
        <v>4.5739381878500601E-2</v>
      </c>
      <c r="Q3140" s="251" t="s">
        <v>805</v>
      </c>
      <c r="R3140" s="258"/>
      <c r="S3140" s="258" t="s">
        <v>806</v>
      </c>
      <c r="T3140" s="299" t="s">
        <v>809</v>
      </c>
      <c r="U3140" s="282" t="s">
        <v>823</v>
      </c>
      <c r="V3140" s="285">
        <v>819</v>
      </c>
      <c r="W3140" s="286" t="s">
        <v>815</v>
      </c>
      <c r="X3140" s="286" t="s">
        <v>816</v>
      </c>
      <c r="Y3140" s="257"/>
    </row>
    <row r="3141" spans="1:25" ht="12.75" customHeight="1" x14ac:dyDescent="0.2">
      <c r="A3141" s="229" t="s">
        <v>705</v>
      </c>
      <c r="B3141" s="247"/>
      <c r="C3141" s="280">
        <v>3128</v>
      </c>
      <c r="D3141" s="249" t="s">
        <v>7002</v>
      </c>
      <c r="E3141" s="249" t="s">
        <v>7003</v>
      </c>
      <c r="F3141" s="249" t="s">
        <v>1040</v>
      </c>
      <c r="G3141" s="281" t="s">
        <v>813</v>
      </c>
      <c r="H3141" s="250">
        <v>76051.06</v>
      </c>
      <c r="I3141" s="250"/>
      <c r="J3141" s="250">
        <v>113634.0655</v>
      </c>
      <c r="K3141" s="250"/>
      <c r="L3141" s="250">
        <v>150675.42000000001</v>
      </c>
      <c r="M3141" s="251">
        <f t="shared" si="144"/>
        <v>0.49418121851293068</v>
      </c>
      <c r="N3141" s="251">
        <f t="shared" si="145"/>
        <v>0.32597051189724457</v>
      </c>
      <c r="O3141" s="250">
        <v>162025.71000000005</v>
      </c>
      <c r="P3141" s="251">
        <f t="shared" si="146"/>
        <v>7.5329406747298502E-2</v>
      </c>
      <c r="Q3141" s="251" t="s">
        <v>805</v>
      </c>
      <c r="R3141" s="258"/>
      <c r="S3141" s="258" t="s">
        <v>806</v>
      </c>
      <c r="T3141" s="258" t="s">
        <v>807</v>
      </c>
      <c r="U3141" s="282" t="s">
        <v>823</v>
      </c>
      <c r="V3141" s="285">
        <v>824</v>
      </c>
      <c r="W3141" s="286" t="s">
        <v>824</v>
      </c>
      <c r="X3141" s="286" t="s">
        <v>824</v>
      </c>
      <c r="Y3141" s="257"/>
    </row>
    <row r="3142" spans="1:25" ht="12.75" customHeight="1" x14ac:dyDescent="0.2">
      <c r="A3142" s="229" t="s">
        <v>705</v>
      </c>
      <c r="B3142" s="247"/>
      <c r="C3142" s="280">
        <v>3129</v>
      </c>
      <c r="D3142" s="249" t="s">
        <v>7004</v>
      </c>
      <c r="E3142" s="249" t="s">
        <v>7003</v>
      </c>
      <c r="F3142" s="249" t="s">
        <v>943</v>
      </c>
      <c r="G3142" s="297" t="s">
        <v>707</v>
      </c>
      <c r="H3142" s="250">
        <v>0</v>
      </c>
      <c r="I3142" s="250"/>
      <c r="J3142" s="250">
        <v>0</v>
      </c>
      <c r="K3142" s="250"/>
      <c r="L3142" s="250">
        <v>0</v>
      </c>
      <c r="M3142" s="251" t="str">
        <f t="shared" si="144"/>
        <v>NA</v>
      </c>
      <c r="N3142" s="251" t="str">
        <f t="shared" si="145"/>
        <v>NA</v>
      </c>
      <c r="O3142" s="250">
        <v>0</v>
      </c>
      <c r="P3142" s="251" t="str">
        <f t="shared" si="146"/>
        <v>NA</v>
      </c>
      <c r="Q3142" s="298" t="s">
        <v>848</v>
      </c>
      <c r="R3142" s="299" t="s">
        <v>849</v>
      </c>
      <c r="S3142" s="299" t="s">
        <v>832</v>
      </c>
      <c r="T3142" s="299" t="s">
        <v>832</v>
      </c>
      <c r="U3142" s="299" t="s">
        <v>832</v>
      </c>
      <c r="V3142" s="299" t="s">
        <v>832</v>
      </c>
      <c r="W3142" s="299" t="s">
        <v>832</v>
      </c>
      <c r="X3142" s="299" t="s">
        <v>832</v>
      </c>
      <c r="Y3142" s="257"/>
    </row>
    <row r="3143" spans="1:25" ht="12.75" customHeight="1" x14ac:dyDescent="0.2">
      <c r="A3143" s="229" t="s">
        <v>705</v>
      </c>
      <c r="B3143" s="247"/>
      <c r="C3143" s="280">
        <v>3130</v>
      </c>
      <c r="D3143" s="249" t="s">
        <v>7005</v>
      </c>
      <c r="E3143" s="249" t="s">
        <v>7006</v>
      </c>
      <c r="F3143" s="249" t="s">
        <v>822</v>
      </c>
      <c r="G3143" s="281" t="s">
        <v>813</v>
      </c>
      <c r="H3143" s="250">
        <v>102105.93</v>
      </c>
      <c r="I3143" s="250"/>
      <c r="J3143" s="250">
        <v>97811.750400000004</v>
      </c>
      <c r="K3143" s="250"/>
      <c r="L3143" s="250">
        <v>116702.59000000001</v>
      </c>
      <c r="M3143" s="251">
        <f t="shared" si="144"/>
        <v>4.2056123478822323E-2</v>
      </c>
      <c r="N3143" s="251">
        <f t="shared" si="145"/>
        <v>0.19313466452390576</v>
      </c>
      <c r="O3143" s="250">
        <v>126496.05</v>
      </c>
      <c r="P3143" s="251">
        <f t="shared" si="146"/>
        <v>8.3918103274314565E-2</v>
      </c>
      <c r="Q3143" s="251" t="s">
        <v>805</v>
      </c>
      <c r="R3143" s="258"/>
      <c r="S3143" s="258" t="s">
        <v>806</v>
      </c>
      <c r="T3143" s="258" t="s">
        <v>807</v>
      </c>
      <c r="U3143" s="282" t="s">
        <v>823</v>
      </c>
      <c r="V3143" s="285">
        <v>824</v>
      </c>
      <c r="W3143" s="286" t="s">
        <v>815</v>
      </c>
      <c r="X3143" s="286" t="s">
        <v>816</v>
      </c>
      <c r="Y3143" s="257"/>
    </row>
    <row r="3144" spans="1:25" ht="12.75" customHeight="1" x14ac:dyDescent="0.2">
      <c r="A3144" s="229" t="s">
        <v>705</v>
      </c>
      <c r="B3144" s="247"/>
      <c r="C3144" s="280">
        <v>3131</v>
      </c>
      <c r="D3144" s="249" t="s">
        <v>7007</v>
      </c>
      <c r="E3144" s="249" t="s">
        <v>7006</v>
      </c>
      <c r="F3144" s="249" t="s">
        <v>866</v>
      </c>
      <c r="G3144" s="281" t="s">
        <v>813</v>
      </c>
      <c r="H3144" s="250">
        <v>16423.07</v>
      </c>
      <c r="I3144" s="250"/>
      <c r="J3144" s="250">
        <v>15732.393</v>
      </c>
      <c r="K3144" s="250"/>
      <c r="L3144" s="250">
        <v>18027.07</v>
      </c>
      <c r="M3144" s="251">
        <f t="shared" si="144"/>
        <v>4.2055291732909846E-2</v>
      </c>
      <c r="N3144" s="251">
        <f t="shared" si="145"/>
        <v>0.14585683182463086</v>
      </c>
      <c r="O3144" s="250">
        <v>20683.420000000002</v>
      </c>
      <c r="P3144" s="251">
        <f t="shared" si="146"/>
        <v>0.14735339686371673</v>
      </c>
      <c r="Q3144" s="251" t="s">
        <v>805</v>
      </c>
      <c r="R3144" s="258"/>
      <c r="S3144" s="258" t="s">
        <v>806</v>
      </c>
      <c r="T3144" s="258" t="s">
        <v>807</v>
      </c>
      <c r="U3144" s="282" t="s">
        <v>823</v>
      </c>
      <c r="V3144" s="285">
        <v>826</v>
      </c>
      <c r="W3144" s="286" t="s">
        <v>824</v>
      </c>
      <c r="X3144" s="286" t="s">
        <v>816</v>
      </c>
      <c r="Y3144" s="257"/>
    </row>
    <row r="3145" spans="1:25" ht="12.75" customHeight="1" x14ac:dyDescent="0.2">
      <c r="A3145" s="229" t="s">
        <v>705</v>
      </c>
      <c r="B3145" s="247"/>
      <c r="C3145" s="280">
        <v>3132</v>
      </c>
      <c r="D3145" s="249" t="s">
        <v>7008</v>
      </c>
      <c r="E3145" s="249" t="s">
        <v>7009</v>
      </c>
      <c r="F3145" s="249" t="s">
        <v>877</v>
      </c>
      <c r="G3145" s="281" t="s">
        <v>813</v>
      </c>
      <c r="H3145" s="250">
        <v>43426.409999999996</v>
      </c>
      <c r="I3145" s="250"/>
      <c r="J3145" s="250">
        <v>47846.103900000002</v>
      </c>
      <c r="K3145" s="250"/>
      <c r="L3145" s="250">
        <v>39519.299999999996</v>
      </c>
      <c r="M3145" s="251">
        <f t="shared" si="144"/>
        <v>0.10177433271596723</v>
      </c>
      <c r="N3145" s="251">
        <f t="shared" si="145"/>
        <v>0.17403306061039603</v>
      </c>
      <c r="O3145" s="250">
        <v>41829.579999999994</v>
      </c>
      <c r="P3145" s="251">
        <f t="shared" si="146"/>
        <v>5.8459537491807774E-2</v>
      </c>
      <c r="Q3145" s="251" t="s">
        <v>805</v>
      </c>
      <c r="R3145" s="258"/>
      <c r="S3145" s="258" t="s">
        <v>806</v>
      </c>
      <c r="T3145" s="258" t="s">
        <v>807</v>
      </c>
      <c r="U3145" s="282" t="s">
        <v>814</v>
      </c>
      <c r="V3145" s="285">
        <v>191</v>
      </c>
      <c r="W3145" s="286" t="s">
        <v>824</v>
      </c>
      <c r="X3145" s="286" t="s">
        <v>824</v>
      </c>
      <c r="Y3145" s="257"/>
    </row>
    <row r="3146" spans="1:25" ht="12.75" customHeight="1" x14ac:dyDescent="0.2">
      <c r="A3146" s="229" t="s">
        <v>705</v>
      </c>
      <c r="B3146" s="247"/>
      <c r="C3146" s="280">
        <v>3133</v>
      </c>
      <c r="D3146" s="249" t="s">
        <v>7010</v>
      </c>
      <c r="E3146" s="249" t="s">
        <v>7011</v>
      </c>
      <c r="F3146" s="249" t="s">
        <v>847</v>
      </c>
      <c r="G3146" s="297" t="s">
        <v>707</v>
      </c>
      <c r="H3146" s="250">
        <v>0</v>
      </c>
      <c r="I3146" s="250"/>
      <c r="J3146" s="250">
        <v>0</v>
      </c>
      <c r="K3146" s="250"/>
      <c r="L3146" s="250">
        <v>0</v>
      </c>
      <c r="M3146" s="251" t="str">
        <f t="shared" si="144"/>
        <v>NA</v>
      </c>
      <c r="N3146" s="251" t="str">
        <f t="shared" si="145"/>
        <v>NA</v>
      </c>
      <c r="O3146" s="250">
        <v>0</v>
      </c>
      <c r="P3146" s="251" t="str">
        <f t="shared" si="146"/>
        <v>NA</v>
      </c>
      <c r="Q3146" s="298" t="s">
        <v>848</v>
      </c>
      <c r="R3146" s="299" t="s">
        <v>849</v>
      </c>
      <c r="S3146" s="299" t="s">
        <v>832</v>
      </c>
      <c r="T3146" s="299" t="s">
        <v>832</v>
      </c>
      <c r="U3146" s="299" t="s">
        <v>832</v>
      </c>
      <c r="V3146" s="283" t="s">
        <v>809</v>
      </c>
      <c r="W3146" s="284" t="s">
        <v>809</v>
      </c>
      <c r="X3146" s="284" t="s">
        <v>809</v>
      </c>
      <c r="Y3146" s="257"/>
    </row>
    <row r="3147" spans="1:25" ht="12.75" customHeight="1" x14ac:dyDescent="0.2">
      <c r="A3147" s="229" t="s">
        <v>705</v>
      </c>
      <c r="B3147" s="247"/>
      <c r="C3147" s="280">
        <v>3134</v>
      </c>
      <c r="D3147" s="249" t="s">
        <v>7012</v>
      </c>
      <c r="E3147" s="249" t="s">
        <v>7013</v>
      </c>
      <c r="F3147" s="249" t="s">
        <v>866</v>
      </c>
      <c r="G3147" s="281" t="s">
        <v>813</v>
      </c>
      <c r="H3147" s="250">
        <v>70442.740000000005</v>
      </c>
      <c r="I3147" s="250"/>
      <c r="J3147" s="250">
        <v>68173.703000000009</v>
      </c>
      <c r="K3147" s="250"/>
      <c r="L3147" s="250">
        <v>111851.84999999999</v>
      </c>
      <c r="M3147" s="251">
        <f t="shared" si="144"/>
        <v>3.2211083782374118E-2</v>
      </c>
      <c r="N3147" s="251">
        <f t="shared" si="145"/>
        <v>0.64068907918937568</v>
      </c>
      <c r="O3147" s="250">
        <v>124153.06999999999</v>
      </c>
      <c r="P3147" s="251">
        <f t="shared" si="146"/>
        <v>0.10997779652281121</v>
      </c>
      <c r="Q3147" s="251" t="s">
        <v>805</v>
      </c>
      <c r="R3147" s="258"/>
      <c r="S3147" s="258" t="s">
        <v>806</v>
      </c>
      <c r="T3147" s="258" t="s">
        <v>807</v>
      </c>
      <c r="U3147" s="282" t="s">
        <v>823</v>
      </c>
      <c r="V3147" s="285">
        <v>826</v>
      </c>
      <c r="W3147" s="286" t="s">
        <v>824</v>
      </c>
      <c r="X3147" s="286" t="s">
        <v>824</v>
      </c>
      <c r="Y3147" s="257"/>
    </row>
    <row r="3148" spans="1:25" ht="12.75" customHeight="1" x14ac:dyDescent="0.2">
      <c r="A3148" s="229" t="s">
        <v>705</v>
      </c>
      <c r="B3148" s="247"/>
      <c r="C3148" s="287">
        <v>3135</v>
      </c>
      <c r="D3148" s="288" t="s">
        <v>7014</v>
      </c>
      <c r="E3148" s="288" t="s">
        <v>7015</v>
      </c>
      <c r="F3148" s="288" t="s">
        <v>5100</v>
      </c>
      <c r="G3148" s="289" t="s">
        <v>707</v>
      </c>
      <c r="H3148" s="290">
        <v>0</v>
      </c>
      <c r="I3148" s="290"/>
      <c r="J3148" s="290">
        <v>0</v>
      </c>
      <c r="K3148" s="290"/>
      <c r="L3148" s="290">
        <v>0</v>
      </c>
      <c r="M3148" s="291" t="str">
        <f t="shared" si="144"/>
        <v>NA</v>
      </c>
      <c r="N3148" s="291" t="str">
        <f t="shared" si="145"/>
        <v>NA</v>
      </c>
      <c r="O3148" s="290">
        <v>0</v>
      </c>
      <c r="P3148" s="291" t="str">
        <f t="shared" si="146"/>
        <v>NA</v>
      </c>
      <c r="Q3148" s="291" t="s">
        <v>707</v>
      </c>
      <c r="R3148" s="292" t="s">
        <v>831</v>
      </c>
      <c r="S3148" s="293" t="s">
        <v>832</v>
      </c>
      <c r="T3148" s="293" t="s">
        <v>832</v>
      </c>
      <c r="U3148" s="293" t="s">
        <v>832</v>
      </c>
      <c r="V3148" s="294" t="s">
        <v>809</v>
      </c>
      <c r="W3148" s="295" t="s">
        <v>809</v>
      </c>
      <c r="X3148" s="295" t="s">
        <v>809</v>
      </c>
      <c r="Y3148" s="257"/>
    </row>
    <row r="3149" spans="1:25" ht="12.75" customHeight="1" x14ac:dyDescent="0.2">
      <c r="A3149" s="229" t="s">
        <v>705</v>
      </c>
      <c r="B3149" s="247"/>
      <c r="C3149" s="280">
        <v>3136</v>
      </c>
      <c r="D3149" s="249" t="s">
        <v>7016</v>
      </c>
      <c r="E3149" s="249" t="s">
        <v>7017</v>
      </c>
      <c r="F3149" s="249" t="s">
        <v>877</v>
      </c>
      <c r="G3149" s="281" t="s">
        <v>813</v>
      </c>
      <c r="H3149" s="250">
        <v>71507.95</v>
      </c>
      <c r="I3149" s="250"/>
      <c r="J3149" s="250">
        <v>74153.452699999994</v>
      </c>
      <c r="K3149" s="250"/>
      <c r="L3149" s="250">
        <v>75786.64</v>
      </c>
      <c r="M3149" s="251">
        <f t="shared" si="144"/>
        <v>3.6995924229403829E-2</v>
      </c>
      <c r="N3149" s="251">
        <f t="shared" si="145"/>
        <v>2.202442692193084E-2</v>
      </c>
      <c r="O3149" s="250">
        <v>79235.299999999988</v>
      </c>
      <c r="P3149" s="251">
        <f t="shared" si="146"/>
        <v>4.5504854153713491E-2</v>
      </c>
      <c r="Q3149" s="251" t="s">
        <v>805</v>
      </c>
      <c r="R3149" s="258"/>
      <c r="S3149" s="258" t="s">
        <v>806</v>
      </c>
      <c r="T3149" s="258" t="s">
        <v>807</v>
      </c>
      <c r="U3149" s="282" t="s">
        <v>814</v>
      </c>
      <c r="V3149" s="285">
        <v>422</v>
      </c>
      <c r="W3149" s="286" t="s">
        <v>815</v>
      </c>
      <c r="X3149" s="286" t="s">
        <v>816</v>
      </c>
      <c r="Y3149" s="257"/>
    </row>
    <row r="3150" spans="1:25" ht="12.75" customHeight="1" x14ac:dyDescent="0.2">
      <c r="A3150" s="229" t="s">
        <v>705</v>
      </c>
      <c r="B3150" s="247"/>
      <c r="C3150" s="280">
        <v>3137</v>
      </c>
      <c r="D3150" s="249" t="s">
        <v>7018</v>
      </c>
      <c r="E3150" s="249" t="s">
        <v>7019</v>
      </c>
      <c r="F3150" s="249" t="s">
        <v>931</v>
      </c>
      <c r="G3150" s="281" t="s">
        <v>813</v>
      </c>
      <c r="H3150" s="250">
        <v>453112.81999999995</v>
      </c>
      <c r="I3150" s="250"/>
      <c r="J3150" s="250">
        <v>434056.46549999999</v>
      </c>
      <c r="K3150" s="250"/>
      <c r="L3150" s="250">
        <v>616541.65</v>
      </c>
      <c r="M3150" s="251">
        <f t="shared" ref="M3150:M3213" si="147">IF(H3150&gt;0,ABS((J3150-H3150)/H3150),"NA")</f>
        <v>4.2056533514103531E-2</v>
      </c>
      <c r="N3150" s="251">
        <f t="shared" ref="N3150:N3213" si="148">IF(J3150&gt;0,ABS((L3150-J3150)/J3150),"NA")</f>
        <v>0.42041807691953398</v>
      </c>
      <c r="O3150" s="250">
        <v>722256.30999999994</v>
      </c>
      <c r="P3150" s="251">
        <f t="shared" ref="P3150:P3213" si="149">IF(L3150&gt;0,ABS((O3150-L3150)/L3150),"NA")</f>
        <v>0.17146393921643399</v>
      </c>
      <c r="Q3150" s="251" t="s">
        <v>805</v>
      </c>
      <c r="R3150" s="258"/>
      <c r="S3150" s="258" t="s">
        <v>925</v>
      </c>
      <c r="T3150" s="258" t="s">
        <v>908</v>
      </c>
      <c r="U3150" s="282" t="s">
        <v>823</v>
      </c>
      <c r="V3150" s="285">
        <v>1587</v>
      </c>
      <c r="W3150" s="286" t="s">
        <v>824</v>
      </c>
      <c r="X3150" s="286" t="s">
        <v>824</v>
      </c>
      <c r="Y3150" s="257"/>
    </row>
    <row r="3151" spans="1:25" ht="12.75" customHeight="1" x14ac:dyDescent="0.2">
      <c r="A3151" s="229" t="s">
        <v>705</v>
      </c>
      <c r="B3151" s="247"/>
      <c r="C3151" s="280">
        <v>3138</v>
      </c>
      <c r="D3151" s="249" t="s">
        <v>7020</v>
      </c>
      <c r="E3151" s="249" t="s">
        <v>7019</v>
      </c>
      <c r="F3151" s="249" t="s">
        <v>1160</v>
      </c>
      <c r="G3151" s="281" t="s">
        <v>813</v>
      </c>
      <c r="H3151" s="250">
        <v>325559.32999999996</v>
      </c>
      <c r="I3151" s="250"/>
      <c r="J3151" s="250">
        <v>320655.09090000007</v>
      </c>
      <c r="K3151" s="250"/>
      <c r="L3151" s="250">
        <v>340373.76000000001</v>
      </c>
      <c r="M3151" s="251">
        <f t="shared" si="147"/>
        <v>1.5064041015196494E-2</v>
      </c>
      <c r="N3151" s="251">
        <f t="shared" si="148"/>
        <v>6.1494950991280009E-2</v>
      </c>
      <c r="O3151" s="250">
        <v>355406.37000000005</v>
      </c>
      <c r="P3151" s="251">
        <f t="shared" si="149"/>
        <v>4.416500848949121E-2</v>
      </c>
      <c r="Q3151" s="251" t="s">
        <v>805</v>
      </c>
      <c r="R3151" s="258"/>
      <c r="S3151" s="258" t="s">
        <v>806</v>
      </c>
      <c r="T3151" s="258" t="s">
        <v>807</v>
      </c>
      <c r="U3151" s="282" t="s">
        <v>823</v>
      </c>
      <c r="V3151" s="285">
        <v>824</v>
      </c>
      <c r="W3151" s="286" t="s">
        <v>815</v>
      </c>
      <c r="X3151" s="286" t="s">
        <v>816</v>
      </c>
      <c r="Y3151" s="257"/>
    </row>
    <row r="3152" spans="1:25" ht="12.75" customHeight="1" x14ac:dyDescent="0.2">
      <c r="A3152" s="229" t="s">
        <v>705</v>
      </c>
      <c r="B3152" s="247"/>
      <c r="C3152" s="287">
        <v>3139</v>
      </c>
      <c r="D3152" s="288" t="s">
        <v>7021</v>
      </c>
      <c r="E3152" s="288" t="s">
        <v>7022</v>
      </c>
      <c r="F3152" s="288" t="s">
        <v>5100</v>
      </c>
      <c r="G3152" s="289" t="s">
        <v>707</v>
      </c>
      <c r="H3152" s="290">
        <v>0</v>
      </c>
      <c r="I3152" s="290"/>
      <c r="J3152" s="290">
        <v>0</v>
      </c>
      <c r="K3152" s="290"/>
      <c r="L3152" s="290">
        <v>0</v>
      </c>
      <c r="M3152" s="291" t="str">
        <f t="shared" si="147"/>
        <v>NA</v>
      </c>
      <c r="N3152" s="291" t="str">
        <f t="shared" si="148"/>
        <v>NA</v>
      </c>
      <c r="O3152" s="290">
        <v>0</v>
      </c>
      <c r="P3152" s="291" t="str">
        <f t="shared" si="149"/>
        <v>NA</v>
      </c>
      <c r="Q3152" s="291" t="s">
        <v>707</v>
      </c>
      <c r="R3152" s="292" t="s">
        <v>831</v>
      </c>
      <c r="S3152" s="293" t="s">
        <v>832</v>
      </c>
      <c r="T3152" s="293" t="s">
        <v>832</v>
      </c>
      <c r="U3152" s="293" t="s">
        <v>832</v>
      </c>
      <c r="V3152" s="294" t="s">
        <v>809</v>
      </c>
      <c r="W3152" s="295" t="s">
        <v>809</v>
      </c>
      <c r="X3152" s="295" t="s">
        <v>809</v>
      </c>
      <c r="Y3152" s="257"/>
    </row>
    <row r="3153" spans="1:25" ht="12.75" customHeight="1" x14ac:dyDescent="0.2">
      <c r="A3153" s="229" t="s">
        <v>705</v>
      </c>
      <c r="B3153" s="247"/>
      <c r="C3153" s="280">
        <v>3140</v>
      </c>
      <c r="D3153" s="249" t="s">
        <v>7023</v>
      </c>
      <c r="E3153" s="249" t="s">
        <v>7024</v>
      </c>
      <c r="F3153" s="249" t="s">
        <v>812</v>
      </c>
      <c r="G3153" s="281" t="s">
        <v>813</v>
      </c>
      <c r="H3153" s="250">
        <v>15847.39</v>
      </c>
      <c r="I3153" s="250"/>
      <c r="J3153" s="250">
        <v>15180.9159</v>
      </c>
      <c r="K3153" s="250"/>
      <c r="L3153" s="250">
        <v>18617.059999999998</v>
      </c>
      <c r="M3153" s="251">
        <f t="shared" si="147"/>
        <v>4.2055764387700402E-2</v>
      </c>
      <c r="N3153" s="251">
        <f t="shared" si="148"/>
        <v>0.22634629706367043</v>
      </c>
      <c r="O3153" s="250">
        <v>19453.91</v>
      </c>
      <c r="P3153" s="251">
        <f t="shared" si="149"/>
        <v>4.49507065025306E-2</v>
      </c>
      <c r="Q3153" s="251" t="s">
        <v>805</v>
      </c>
      <c r="R3153" s="258"/>
      <c r="S3153" s="258" t="s">
        <v>806</v>
      </c>
      <c r="T3153" s="258" t="s">
        <v>807</v>
      </c>
      <c r="U3153" s="282" t="s">
        <v>814</v>
      </c>
      <c r="V3153" s="285">
        <v>83</v>
      </c>
      <c r="W3153" s="286" t="s">
        <v>815</v>
      </c>
      <c r="X3153" s="286" t="s">
        <v>816</v>
      </c>
      <c r="Y3153" s="257"/>
    </row>
    <row r="3154" spans="1:25" ht="12.75" customHeight="1" x14ac:dyDescent="0.2">
      <c r="A3154" s="229" t="s">
        <v>705</v>
      </c>
      <c r="B3154" s="247"/>
      <c r="C3154" s="280">
        <v>3141</v>
      </c>
      <c r="D3154" s="296" t="s">
        <v>7025</v>
      </c>
      <c r="E3154" s="296" t="s">
        <v>7026</v>
      </c>
      <c r="F3154" s="296" t="s">
        <v>1503</v>
      </c>
      <c r="G3154" s="297" t="s">
        <v>707</v>
      </c>
      <c r="H3154" s="250">
        <v>0</v>
      </c>
      <c r="I3154" s="250"/>
      <c r="J3154" s="250">
        <v>0</v>
      </c>
      <c r="K3154" s="250"/>
      <c r="L3154" s="250">
        <v>0</v>
      </c>
      <c r="M3154" s="251" t="str">
        <f t="shared" si="147"/>
        <v>NA</v>
      </c>
      <c r="N3154" s="251" t="str">
        <f t="shared" si="148"/>
        <v>NA</v>
      </c>
      <c r="O3154" s="250">
        <v>0</v>
      </c>
      <c r="P3154" s="251" t="str">
        <f t="shared" si="149"/>
        <v>NA</v>
      </c>
      <c r="Q3154" s="298" t="s">
        <v>848</v>
      </c>
      <c r="R3154" s="299" t="s">
        <v>849</v>
      </c>
      <c r="S3154" s="299" t="s">
        <v>832</v>
      </c>
      <c r="T3154" s="299" t="s">
        <v>832</v>
      </c>
      <c r="U3154" s="299" t="s">
        <v>832</v>
      </c>
      <c r="V3154" s="283" t="s">
        <v>809</v>
      </c>
      <c r="W3154" s="284" t="s">
        <v>809</v>
      </c>
      <c r="X3154" s="284" t="s">
        <v>809</v>
      </c>
      <c r="Y3154" s="257"/>
    </row>
    <row r="3155" spans="1:25" ht="12.75" customHeight="1" x14ac:dyDescent="0.2">
      <c r="A3155" s="229" t="s">
        <v>705</v>
      </c>
      <c r="B3155" s="247"/>
      <c r="C3155" s="280">
        <v>3142</v>
      </c>
      <c r="D3155" s="249" t="s">
        <v>7027</v>
      </c>
      <c r="E3155" s="249" t="s">
        <v>7028</v>
      </c>
      <c r="F3155" s="249" t="s">
        <v>1106</v>
      </c>
      <c r="G3155" s="281" t="s">
        <v>813</v>
      </c>
      <c r="H3155" s="250">
        <v>237116.66</v>
      </c>
      <c r="I3155" s="250"/>
      <c r="J3155" s="250">
        <v>3777.3268000000003</v>
      </c>
      <c r="K3155" s="250"/>
      <c r="L3155" s="250">
        <v>164114.04</v>
      </c>
      <c r="M3155" s="251">
        <f t="shared" si="147"/>
        <v>0.98406975368158434</v>
      </c>
      <c r="N3155" s="251">
        <f t="shared" si="148"/>
        <v>42.447138330736962</v>
      </c>
      <c r="O3155" s="250">
        <v>172785.28</v>
      </c>
      <c r="P3155" s="251">
        <f t="shared" si="149"/>
        <v>5.2836673815354188E-2</v>
      </c>
      <c r="Q3155" s="251" t="s">
        <v>805</v>
      </c>
      <c r="R3155" s="258"/>
      <c r="S3155" s="258" t="s">
        <v>806</v>
      </c>
      <c r="T3155" s="258" t="s">
        <v>807</v>
      </c>
      <c r="U3155" s="282" t="s">
        <v>823</v>
      </c>
      <c r="V3155" s="285">
        <v>824</v>
      </c>
      <c r="W3155" s="286" t="s">
        <v>816</v>
      </c>
      <c r="X3155" s="286" t="s">
        <v>824</v>
      </c>
      <c r="Y3155" s="257"/>
    </row>
    <row r="3156" spans="1:25" ht="12.75" customHeight="1" x14ac:dyDescent="0.2">
      <c r="A3156" s="229" t="s">
        <v>705</v>
      </c>
      <c r="B3156" s="247"/>
      <c r="C3156" s="280">
        <v>3143</v>
      </c>
      <c r="D3156" s="249" t="s">
        <v>7029</v>
      </c>
      <c r="E3156" s="249" t="s">
        <v>7030</v>
      </c>
      <c r="F3156" s="249" t="s">
        <v>822</v>
      </c>
      <c r="G3156" s="281" t="s">
        <v>813</v>
      </c>
      <c r="H3156" s="250">
        <v>2996.18</v>
      </c>
      <c r="I3156" s="250"/>
      <c r="J3156" s="250">
        <v>2870.1704</v>
      </c>
      <c r="K3156" s="250"/>
      <c r="L3156" s="250">
        <v>27555.93</v>
      </c>
      <c r="M3156" s="251">
        <f t="shared" si="147"/>
        <v>4.2056752264550148E-2</v>
      </c>
      <c r="N3156" s="251">
        <f t="shared" si="148"/>
        <v>8.6007993114276431</v>
      </c>
      <c r="O3156" s="250">
        <v>28848.060000000005</v>
      </c>
      <c r="P3156" s="251">
        <f t="shared" si="149"/>
        <v>4.6891177325534092E-2</v>
      </c>
      <c r="Q3156" s="251" t="s">
        <v>805</v>
      </c>
      <c r="R3156" s="258"/>
      <c r="S3156" s="258" t="s">
        <v>806</v>
      </c>
      <c r="T3156" s="299" t="s">
        <v>809</v>
      </c>
      <c r="U3156" s="282" t="s">
        <v>823</v>
      </c>
      <c r="V3156" s="285">
        <v>824</v>
      </c>
      <c r="W3156" s="286" t="s">
        <v>874</v>
      </c>
      <c r="X3156" s="286" t="s">
        <v>816</v>
      </c>
      <c r="Y3156" s="257"/>
    </row>
    <row r="3157" spans="1:25" ht="12.75" customHeight="1" x14ac:dyDescent="0.2">
      <c r="A3157" s="229" t="s">
        <v>705</v>
      </c>
      <c r="B3157" s="247"/>
      <c r="C3157" s="280">
        <v>3144</v>
      </c>
      <c r="D3157" s="249" t="s">
        <v>7031</v>
      </c>
      <c r="E3157" s="249" t="s">
        <v>7032</v>
      </c>
      <c r="F3157" s="249" t="s">
        <v>812</v>
      </c>
      <c r="G3157" s="281" t="s">
        <v>813</v>
      </c>
      <c r="H3157" s="250">
        <v>64964.66</v>
      </c>
      <c r="I3157" s="250"/>
      <c r="J3157" s="250">
        <v>62232.518899999995</v>
      </c>
      <c r="K3157" s="250"/>
      <c r="L3157" s="250">
        <v>64965.16</v>
      </c>
      <c r="M3157" s="251">
        <f t="shared" si="147"/>
        <v>4.205580541789964E-2</v>
      </c>
      <c r="N3157" s="251">
        <f t="shared" si="148"/>
        <v>4.3910179891497342E-2</v>
      </c>
      <c r="O3157" s="250">
        <v>68220.600000000006</v>
      </c>
      <c r="P3157" s="251">
        <f t="shared" si="149"/>
        <v>5.0110551563330288E-2</v>
      </c>
      <c r="Q3157" s="251" t="s">
        <v>805</v>
      </c>
      <c r="R3157" s="258"/>
      <c r="S3157" s="258" t="s">
        <v>806</v>
      </c>
      <c r="T3157" s="258" t="s">
        <v>807</v>
      </c>
      <c r="U3157" s="282" t="s">
        <v>814</v>
      </c>
      <c r="V3157" s="285">
        <v>174</v>
      </c>
      <c r="W3157" s="286" t="s">
        <v>816</v>
      </c>
      <c r="X3157" s="286" t="s">
        <v>816</v>
      </c>
      <c r="Y3157" s="257"/>
    </row>
    <row r="3158" spans="1:25" ht="12.75" customHeight="1" x14ac:dyDescent="0.2">
      <c r="A3158" s="229" t="s">
        <v>705</v>
      </c>
      <c r="B3158" s="247"/>
      <c r="C3158" s="280">
        <v>3145</v>
      </c>
      <c r="D3158" s="249" t="s">
        <v>7033</v>
      </c>
      <c r="E3158" s="249" t="s">
        <v>7034</v>
      </c>
      <c r="F3158" s="249" t="s">
        <v>928</v>
      </c>
      <c r="G3158" s="297" t="s">
        <v>707</v>
      </c>
      <c r="H3158" s="250">
        <v>0</v>
      </c>
      <c r="I3158" s="250"/>
      <c r="J3158" s="250">
        <v>0</v>
      </c>
      <c r="K3158" s="250"/>
      <c r="L3158" s="250">
        <v>0</v>
      </c>
      <c r="M3158" s="251" t="str">
        <f t="shared" si="147"/>
        <v>NA</v>
      </c>
      <c r="N3158" s="251" t="str">
        <f t="shared" si="148"/>
        <v>NA</v>
      </c>
      <c r="O3158" s="250">
        <v>0</v>
      </c>
      <c r="P3158" s="251" t="str">
        <f t="shared" si="149"/>
        <v>NA</v>
      </c>
      <c r="Q3158" s="298" t="s">
        <v>848</v>
      </c>
      <c r="R3158" s="299" t="s">
        <v>849</v>
      </c>
      <c r="S3158" s="299" t="s">
        <v>832</v>
      </c>
      <c r="T3158" s="299" t="s">
        <v>832</v>
      </c>
      <c r="U3158" s="299" t="s">
        <v>832</v>
      </c>
      <c r="V3158" s="299" t="s">
        <v>832</v>
      </c>
      <c r="W3158" s="299" t="s">
        <v>832</v>
      </c>
      <c r="X3158" s="299" t="s">
        <v>832</v>
      </c>
      <c r="Y3158" s="257"/>
    </row>
    <row r="3159" spans="1:25" ht="12.75" customHeight="1" x14ac:dyDescent="0.2">
      <c r="A3159" s="229" t="s">
        <v>705</v>
      </c>
      <c r="B3159" s="247"/>
      <c r="C3159" s="280">
        <v>3146</v>
      </c>
      <c r="D3159" s="249" t="s">
        <v>7035</v>
      </c>
      <c r="E3159" s="249" t="s">
        <v>7036</v>
      </c>
      <c r="F3159" s="249" t="s">
        <v>877</v>
      </c>
      <c r="G3159" s="281" t="s">
        <v>813</v>
      </c>
      <c r="H3159" s="250">
        <v>23721.43</v>
      </c>
      <c r="I3159" s="250"/>
      <c r="J3159" s="250">
        <v>22723.8102</v>
      </c>
      <c r="K3159" s="250"/>
      <c r="L3159" s="250">
        <v>23721.43</v>
      </c>
      <c r="M3159" s="251">
        <f t="shared" si="147"/>
        <v>4.2055634925887708E-2</v>
      </c>
      <c r="N3159" s="251">
        <f t="shared" si="148"/>
        <v>4.3901959716245137E-2</v>
      </c>
      <c r="O3159" s="250">
        <v>26650.66</v>
      </c>
      <c r="P3159" s="251">
        <f t="shared" si="149"/>
        <v>0.12348454540894034</v>
      </c>
      <c r="Q3159" s="251" t="s">
        <v>805</v>
      </c>
      <c r="R3159" s="258"/>
      <c r="S3159" s="258" t="s">
        <v>806</v>
      </c>
      <c r="T3159" s="258" t="s">
        <v>807</v>
      </c>
      <c r="U3159" s="282" t="s">
        <v>814</v>
      </c>
      <c r="V3159" s="285">
        <v>59</v>
      </c>
      <c r="W3159" s="286" t="s">
        <v>824</v>
      </c>
      <c r="X3159" s="286" t="s">
        <v>824</v>
      </c>
      <c r="Y3159" s="257"/>
    </row>
    <row r="3160" spans="1:25" ht="12.75" customHeight="1" x14ac:dyDescent="0.2">
      <c r="A3160" s="229" t="s">
        <v>705</v>
      </c>
      <c r="B3160" s="247"/>
      <c r="C3160" s="280">
        <v>3147</v>
      </c>
      <c r="D3160" s="296" t="s">
        <v>7037</v>
      </c>
      <c r="E3160" s="296" t="s">
        <v>7038</v>
      </c>
      <c r="F3160" s="296" t="s">
        <v>847</v>
      </c>
      <c r="G3160" s="297" t="s">
        <v>707</v>
      </c>
      <c r="H3160" s="250">
        <v>0</v>
      </c>
      <c r="I3160" s="250"/>
      <c r="J3160" s="250">
        <v>0</v>
      </c>
      <c r="K3160" s="250"/>
      <c r="L3160" s="250">
        <v>0</v>
      </c>
      <c r="M3160" s="251" t="str">
        <f t="shared" si="147"/>
        <v>NA</v>
      </c>
      <c r="N3160" s="251" t="str">
        <f t="shared" si="148"/>
        <v>NA</v>
      </c>
      <c r="O3160" s="250">
        <v>0</v>
      </c>
      <c r="P3160" s="251" t="str">
        <f t="shared" si="149"/>
        <v>NA</v>
      </c>
      <c r="Q3160" s="298" t="s">
        <v>848</v>
      </c>
      <c r="R3160" s="299" t="s">
        <v>849</v>
      </c>
      <c r="S3160" s="299" t="s">
        <v>809</v>
      </c>
      <c r="T3160" s="299" t="s">
        <v>809</v>
      </c>
      <c r="U3160" s="299" t="s">
        <v>832</v>
      </c>
      <c r="V3160" s="283" t="s">
        <v>809</v>
      </c>
      <c r="W3160" s="284" t="s">
        <v>809</v>
      </c>
      <c r="X3160" s="284" t="s">
        <v>809</v>
      </c>
      <c r="Y3160" s="257"/>
    </row>
    <row r="3161" spans="1:25" ht="12.75" customHeight="1" x14ac:dyDescent="0.2">
      <c r="A3161" s="229" t="s">
        <v>705</v>
      </c>
      <c r="B3161" s="247"/>
      <c r="C3161" s="280">
        <v>3148</v>
      </c>
      <c r="D3161" s="249" t="s">
        <v>7039</v>
      </c>
      <c r="E3161" s="249" t="s">
        <v>7040</v>
      </c>
      <c r="F3161" s="249" t="s">
        <v>931</v>
      </c>
      <c r="G3161" s="281"/>
      <c r="H3161" s="250">
        <v>215074.44</v>
      </c>
      <c r="I3161" s="250"/>
      <c r="J3161" s="250">
        <v>114870.52510000001</v>
      </c>
      <c r="K3161" s="250"/>
      <c r="L3161" s="250">
        <v>157841.19999999998</v>
      </c>
      <c r="M3161" s="251">
        <f t="shared" si="147"/>
        <v>0.46590340953578674</v>
      </c>
      <c r="N3161" s="251">
        <f t="shared" si="148"/>
        <v>0.37407920667718758</v>
      </c>
      <c r="O3161" s="250">
        <v>164360.65</v>
      </c>
      <c r="P3161" s="251">
        <f t="shared" si="149"/>
        <v>4.1303854760354156E-2</v>
      </c>
      <c r="Q3161" s="251" t="s">
        <v>805</v>
      </c>
      <c r="R3161" s="258"/>
      <c r="S3161" s="258" t="s">
        <v>806</v>
      </c>
      <c r="T3161" s="258" t="s">
        <v>807</v>
      </c>
      <c r="U3161" s="282" t="s">
        <v>932</v>
      </c>
      <c r="V3161" s="285">
        <v>3028</v>
      </c>
      <c r="W3161" s="286" t="s">
        <v>816</v>
      </c>
      <c r="X3161" s="286" t="s">
        <v>824</v>
      </c>
      <c r="Y3161" s="257"/>
    </row>
    <row r="3162" spans="1:25" ht="12.75" customHeight="1" x14ac:dyDescent="0.2">
      <c r="A3162" s="229" t="s">
        <v>705</v>
      </c>
      <c r="B3162" s="247"/>
      <c r="C3162" s="280">
        <v>3149</v>
      </c>
      <c r="D3162" s="249" t="s">
        <v>7041</v>
      </c>
      <c r="E3162" s="249" t="s">
        <v>7042</v>
      </c>
      <c r="F3162" s="249" t="s">
        <v>847</v>
      </c>
      <c r="G3162" s="297" t="s">
        <v>707</v>
      </c>
      <c r="H3162" s="250">
        <v>0</v>
      </c>
      <c r="I3162" s="250"/>
      <c r="J3162" s="250">
        <v>0</v>
      </c>
      <c r="K3162" s="250"/>
      <c r="L3162" s="250">
        <v>0</v>
      </c>
      <c r="M3162" s="251" t="str">
        <f t="shared" si="147"/>
        <v>NA</v>
      </c>
      <c r="N3162" s="251" t="str">
        <f t="shared" si="148"/>
        <v>NA</v>
      </c>
      <c r="O3162" s="250">
        <v>0</v>
      </c>
      <c r="P3162" s="251" t="str">
        <f t="shared" si="149"/>
        <v>NA</v>
      </c>
      <c r="Q3162" s="298" t="s">
        <v>848</v>
      </c>
      <c r="R3162" s="299" t="s">
        <v>849</v>
      </c>
      <c r="S3162" s="299" t="s">
        <v>832</v>
      </c>
      <c r="T3162" s="299" t="s">
        <v>832</v>
      </c>
      <c r="U3162" s="299" t="s">
        <v>832</v>
      </c>
      <c r="V3162" s="299" t="s">
        <v>832</v>
      </c>
      <c r="W3162" s="299" t="s">
        <v>832</v>
      </c>
      <c r="X3162" s="299" t="s">
        <v>832</v>
      </c>
      <c r="Y3162" s="257"/>
    </row>
    <row r="3163" spans="1:25" ht="12.75" customHeight="1" x14ac:dyDescent="0.2">
      <c r="A3163" s="229" t="s">
        <v>705</v>
      </c>
      <c r="B3163" s="247"/>
      <c r="C3163" s="280">
        <v>3150</v>
      </c>
      <c r="D3163" s="249" t="s">
        <v>7043</v>
      </c>
      <c r="E3163" s="249" t="s">
        <v>7044</v>
      </c>
      <c r="F3163" s="249" t="s">
        <v>844</v>
      </c>
      <c r="G3163" s="281" t="s">
        <v>813</v>
      </c>
      <c r="H3163" s="250">
        <v>34681.040000000001</v>
      </c>
      <c r="I3163" s="250"/>
      <c r="J3163" s="250">
        <v>33222.484899999996</v>
      </c>
      <c r="K3163" s="250"/>
      <c r="L3163" s="250">
        <v>20705.739999999998</v>
      </c>
      <c r="M3163" s="251">
        <f t="shared" si="147"/>
        <v>4.2056267632112676E-2</v>
      </c>
      <c r="N3163" s="251">
        <f t="shared" si="148"/>
        <v>0.37675522880589823</v>
      </c>
      <c r="O3163" s="250">
        <v>21759.17</v>
      </c>
      <c r="P3163" s="251">
        <f t="shared" si="149"/>
        <v>5.0876230455902588E-2</v>
      </c>
      <c r="Q3163" s="251" t="s">
        <v>805</v>
      </c>
      <c r="R3163" s="258"/>
      <c r="S3163" s="258" t="s">
        <v>806</v>
      </c>
      <c r="T3163" s="299" t="s">
        <v>809</v>
      </c>
      <c r="U3163" s="282" t="s">
        <v>823</v>
      </c>
      <c r="V3163" s="285">
        <v>824</v>
      </c>
      <c r="W3163" s="286" t="s">
        <v>824</v>
      </c>
      <c r="X3163" s="286" t="s">
        <v>824</v>
      </c>
      <c r="Y3163" s="257"/>
    </row>
    <row r="3164" spans="1:25" ht="12.75" customHeight="1" x14ac:dyDescent="0.2">
      <c r="A3164" s="229" t="s">
        <v>705</v>
      </c>
      <c r="B3164" s="247"/>
      <c r="C3164" s="280">
        <v>3151</v>
      </c>
      <c r="D3164" s="249" t="s">
        <v>7045</v>
      </c>
      <c r="E3164" s="249" t="s">
        <v>7040</v>
      </c>
      <c r="F3164" s="249" t="s">
        <v>943</v>
      </c>
      <c r="G3164" s="297" t="s">
        <v>707</v>
      </c>
      <c r="H3164" s="250">
        <v>0</v>
      </c>
      <c r="I3164" s="250"/>
      <c r="J3164" s="250">
        <v>0</v>
      </c>
      <c r="K3164" s="250"/>
      <c r="L3164" s="250">
        <v>0</v>
      </c>
      <c r="M3164" s="251" t="str">
        <f t="shared" si="147"/>
        <v>NA</v>
      </c>
      <c r="N3164" s="251" t="str">
        <f t="shared" si="148"/>
        <v>NA</v>
      </c>
      <c r="O3164" s="250">
        <v>0</v>
      </c>
      <c r="P3164" s="251" t="str">
        <f t="shared" si="149"/>
        <v>NA</v>
      </c>
      <c r="Q3164" s="298" t="s">
        <v>848</v>
      </c>
      <c r="R3164" s="299" t="s">
        <v>849</v>
      </c>
      <c r="S3164" s="258" t="s">
        <v>925</v>
      </c>
      <c r="T3164" s="299" t="s">
        <v>809</v>
      </c>
      <c r="U3164" s="299" t="s">
        <v>832</v>
      </c>
      <c r="V3164" s="285">
        <v>4510</v>
      </c>
      <c r="W3164" s="286" t="s">
        <v>816</v>
      </c>
      <c r="X3164" s="286" t="s">
        <v>824</v>
      </c>
      <c r="Y3164" s="257"/>
    </row>
    <row r="3165" spans="1:25" ht="12.75" customHeight="1" x14ac:dyDescent="0.2">
      <c r="A3165" s="229" t="s">
        <v>705</v>
      </c>
      <c r="B3165" s="247"/>
      <c r="C3165" s="280">
        <v>3152</v>
      </c>
      <c r="D3165" s="249" t="s">
        <v>7046</v>
      </c>
      <c r="E3165" s="249" t="s">
        <v>7044</v>
      </c>
      <c r="F3165" s="249" t="s">
        <v>822</v>
      </c>
      <c r="G3165" s="281" t="s">
        <v>813</v>
      </c>
      <c r="H3165" s="250">
        <v>369004.24000000005</v>
      </c>
      <c r="I3165" s="250"/>
      <c r="J3165" s="250">
        <v>100004.1577</v>
      </c>
      <c r="K3165" s="250"/>
      <c r="L3165" s="250">
        <v>104395.42000000001</v>
      </c>
      <c r="M3165" s="251">
        <f t="shared" si="147"/>
        <v>0.72898913654759101</v>
      </c>
      <c r="N3165" s="251">
        <f t="shared" si="148"/>
        <v>4.391079732077996E-2</v>
      </c>
      <c r="O3165" s="250">
        <v>121160.4</v>
      </c>
      <c r="P3165" s="251">
        <f t="shared" si="149"/>
        <v>0.16059114470730593</v>
      </c>
      <c r="Q3165" s="251" t="s">
        <v>805</v>
      </c>
      <c r="R3165" s="258"/>
      <c r="S3165" s="258" t="s">
        <v>806</v>
      </c>
      <c r="T3165" s="299" t="s">
        <v>809</v>
      </c>
      <c r="U3165" s="282" t="s">
        <v>823</v>
      </c>
      <c r="V3165" s="285">
        <v>824</v>
      </c>
      <c r="W3165" s="286" t="s">
        <v>815</v>
      </c>
      <c r="X3165" s="286" t="s">
        <v>816</v>
      </c>
      <c r="Y3165" s="257"/>
    </row>
    <row r="3166" spans="1:25" ht="12.75" customHeight="1" x14ac:dyDescent="0.2">
      <c r="A3166" s="229" t="s">
        <v>705</v>
      </c>
      <c r="B3166" s="247"/>
      <c r="C3166" s="280">
        <v>3153</v>
      </c>
      <c r="D3166" s="249" t="s">
        <v>7047</v>
      </c>
      <c r="E3166" s="249" t="s">
        <v>7048</v>
      </c>
      <c r="F3166" s="249" t="s">
        <v>822</v>
      </c>
      <c r="G3166" s="281" t="s">
        <v>813</v>
      </c>
      <c r="H3166" s="250">
        <v>161607.94</v>
      </c>
      <c r="I3166" s="250"/>
      <c r="J3166" s="250">
        <v>13589.9727</v>
      </c>
      <c r="K3166" s="250"/>
      <c r="L3166" s="250">
        <v>7482.11</v>
      </c>
      <c r="M3166" s="251">
        <f t="shared" si="147"/>
        <v>0.91590776604169322</v>
      </c>
      <c r="N3166" s="251">
        <f t="shared" si="148"/>
        <v>0.44943892344978736</v>
      </c>
      <c r="O3166" s="250">
        <v>8854.75</v>
      </c>
      <c r="P3166" s="251">
        <f t="shared" si="149"/>
        <v>0.18345627102515205</v>
      </c>
      <c r="Q3166" s="251" t="s">
        <v>805</v>
      </c>
      <c r="R3166" s="258"/>
      <c r="S3166" s="258" t="s">
        <v>806</v>
      </c>
      <c r="T3166" s="258" t="s">
        <v>807</v>
      </c>
      <c r="U3166" s="282" t="s">
        <v>823</v>
      </c>
      <c r="V3166" s="285">
        <v>805</v>
      </c>
      <c r="W3166" s="286" t="s">
        <v>816</v>
      </c>
      <c r="X3166" s="286" t="s">
        <v>824</v>
      </c>
      <c r="Y3166" s="257"/>
    </row>
    <row r="3167" spans="1:25" ht="12.75" customHeight="1" x14ac:dyDescent="0.2">
      <c r="A3167" s="229" t="s">
        <v>705</v>
      </c>
      <c r="B3167" s="247"/>
      <c r="C3167" s="280">
        <v>3154</v>
      </c>
      <c r="D3167" s="249" t="s">
        <v>7049</v>
      </c>
      <c r="E3167" s="249" t="s">
        <v>7050</v>
      </c>
      <c r="F3167" s="249" t="s">
        <v>877</v>
      </c>
      <c r="G3167" s="281" t="s">
        <v>813</v>
      </c>
      <c r="H3167" s="250">
        <v>31786.260000000002</v>
      </c>
      <c r="I3167" s="250"/>
      <c r="J3167" s="250">
        <v>42332.158300000003</v>
      </c>
      <c r="K3167" s="250"/>
      <c r="L3167" s="250">
        <v>31925.369999999995</v>
      </c>
      <c r="M3167" s="251">
        <f t="shared" si="147"/>
        <v>0.33177537401380347</v>
      </c>
      <c r="N3167" s="251">
        <f t="shared" si="148"/>
        <v>0.2458364684892527</v>
      </c>
      <c r="O3167" s="250">
        <v>33525.160000000003</v>
      </c>
      <c r="P3167" s="251">
        <f t="shared" si="149"/>
        <v>5.0110304124901556E-2</v>
      </c>
      <c r="Q3167" s="251" t="s">
        <v>805</v>
      </c>
      <c r="R3167" s="258"/>
      <c r="S3167" s="258" t="s">
        <v>806</v>
      </c>
      <c r="T3167" s="258" t="s">
        <v>807</v>
      </c>
      <c r="U3167" s="282" t="s">
        <v>814</v>
      </c>
      <c r="V3167" s="285">
        <v>246</v>
      </c>
      <c r="W3167" s="286" t="s">
        <v>815</v>
      </c>
      <c r="X3167" s="286" t="s">
        <v>816</v>
      </c>
      <c r="Y3167" s="257"/>
    </row>
    <row r="3168" spans="1:25" ht="12.75" customHeight="1" x14ac:dyDescent="0.2">
      <c r="A3168" s="229" t="s">
        <v>705</v>
      </c>
      <c r="B3168" s="247"/>
      <c r="C3168" s="280">
        <v>3155</v>
      </c>
      <c r="D3168" s="249" t="s">
        <v>7051</v>
      </c>
      <c r="E3168" s="249" t="s">
        <v>7052</v>
      </c>
      <c r="F3168" s="249" t="s">
        <v>877</v>
      </c>
      <c r="G3168" s="281" t="s">
        <v>813</v>
      </c>
      <c r="H3168" s="250">
        <v>28438.079999999998</v>
      </c>
      <c r="I3168" s="250"/>
      <c r="J3168" s="250">
        <v>27242.091500000002</v>
      </c>
      <c r="K3168" s="250"/>
      <c r="L3168" s="250">
        <v>30706.629999999997</v>
      </c>
      <c r="M3168" s="251">
        <f t="shared" si="147"/>
        <v>4.2055880706432923E-2</v>
      </c>
      <c r="N3168" s="251">
        <f t="shared" si="148"/>
        <v>0.12717593654657516</v>
      </c>
      <c r="O3168" s="250">
        <v>31952.6</v>
      </c>
      <c r="P3168" s="251">
        <f t="shared" si="149"/>
        <v>4.0576579064521286E-2</v>
      </c>
      <c r="Q3168" s="251" t="s">
        <v>805</v>
      </c>
      <c r="R3168" s="258"/>
      <c r="S3168" s="258" t="s">
        <v>823</v>
      </c>
      <c r="T3168" s="258" t="s">
        <v>807</v>
      </c>
      <c r="U3168" s="282" t="s">
        <v>823</v>
      </c>
      <c r="V3168" s="285">
        <v>819</v>
      </c>
      <c r="W3168" s="286" t="s">
        <v>815</v>
      </c>
      <c r="X3168" s="286" t="s">
        <v>815</v>
      </c>
      <c r="Y3168" s="257"/>
    </row>
    <row r="3169" spans="1:25" ht="12.75" customHeight="1" x14ac:dyDescent="0.2">
      <c r="A3169" s="229" t="s">
        <v>705</v>
      </c>
      <c r="B3169" s="247"/>
      <c r="C3169" s="280">
        <v>3156</v>
      </c>
      <c r="D3169" s="249" t="s">
        <v>7053</v>
      </c>
      <c r="E3169" s="249" t="s">
        <v>7048</v>
      </c>
      <c r="F3169" s="249" t="s">
        <v>855</v>
      </c>
      <c r="G3169" s="297" t="s">
        <v>707</v>
      </c>
      <c r="H3169" s="250">
        <v>0</v>
      </c>
      <c r="I3169" s="250"/>
      <c r="J3169" s="250">
        <v>0</v>
      </c>
      <c r="K3169" s="250"/>
      <c r="L3169" s="250">
        <v>0</v>
      </c>
      <c r="M3169" s="251" t="str">
        <f t="shared" si="147"/>
        <v>NA</v>
      </c>
      <c r="N3169" s="251" t="str">
        <f t="shared" si="148"/>
        <v>NA</v>
      </c>
      <c r="O3169" s="250">
        <v>0</v>
      </c>
      <c r="P3169" s="251" t="str">
        <f t="shared" si="149"/>
        <v>NA</v>
      </c>
      <c r="Q3169" s="298" t="s">
        <v>848</v>
      </c>
      <c r="R3169" s="299" t="s">
        <v>849</v>
      </c>
      <c r="S3169" s="299" t="s">
        <v>832</v>
      </c>
      <c r="T3169" s="299" t="s">
        <v>832</v>
      </c>
      <c r="U3169" s="299" t="s">
        <v>832</v>
      </c>
      <c r="V3169" s="299" t="s">
        <v>832</v>
      </c>
      <c r="W3169" s="299" t="s">
        <v>832</v>
      </c>
      <c r="X3169" s="299" t="s">
        <v>832</v>
      </c>
      <c r="Y3169" s="257"/>
    </row>
    <row r="3170" spans="1:25" ht="12.75" customHeight="1" x14ac:dyDescent="0.2">
      <c r="A3170" s="229" t="s">
        <v>705</v>
      </c>
      <c r="B3170" s="247"/>
      <c r="C3170" s="280">
        <v>3157</v>
      </c>
      <c r="D3170" s="249" t="s">
        <v>7054</v>
      </c>
      <c r="E3170" s="249" t="s">
        <v>7055</v>
      </c>
      <c r="F3170" s="249" t="s">
        <v>852</v>
      </c>
      <c r="G3170" s="297" t="s">
        <v>707</v>
      </c>
      <c r="H3170" s="250">
        <v>0</v>
      </c>
      <c r="I3170" s="250"/>
      <c r="J3170" s="250">
        <v>0</v>
      </c>
      <c r="K3170" s="250"/>
      <c r="L3170" s="250">
        <v>0</v>
      </c>
      <c r="M3170" s="251" t="str">
        <f t="shared" si="147"/>
        <v>NA</v>
      </c>
      <c r="N3170" s="251" t="str">
        <f t="shared" si="148"/>
        <v>NA</v>
      </c>
      <c r="O3170" s="250">
        <v>0</v>
      </c>
      <c r="P3170" s="251" t="str">
        <f t="shared" si="149"/>
        <v>NA</v>
      </c>
      <c r="Q3170" s="298" t="s">
        <v>848</v>
      </c>
      <c r="R3170" s="299" t="s">
        <v>849</v>
      </c>
      <c r="S3170" s="299" t="s">
        <v>832</v>
      </c>
      <c r="T3170" s="299" t="s">
        <v>832</v>
      </c>
      <c r="U3170" s="299" t="s">
        <v>832</v>
      </c>
      <c r="V3170" s="299" t="s">
        <v>832</v>
      </c>
      <c r="W3170" s="299" t="s">
        <v>832</v>
      </c>
      <c r="X3170" s="299" t="s">
        <v>832</v>
      </c>
      <c r="Y3170" s="257"/>
    </row>
    <row r="3171" spans="1:25" ht="12.75" customHeight="1" x14ac:dyDescent="0.2">
      <c r="A3171" s="229" t="s">
        <v>705</v>
      </c>
      <c r="B3171" s="247"/>
      <c r="C3171" s="280">
        <v>3158</v>
      </c>
      <c r="D3171" s="249" t="s">
        <v>7056</v>
      </c>
      <c r="E3171" s="249" t="s">
        <v>7057</v>
      </c>
      <c r="F3171" s="249" t="s">
        <v>1160</v>
      </c>
      <c r="G3171" s="281" t="s">
        <v>813</v>
      </c>
      <c r="H3171" s="250">
        <v>227841.04000000004</v>
      </c>
      <c r="I3171" s="250"/>
      <c r="J3171" s="250">
        <v>220207.1195</v>
      </c>
      <c r="K3171" s="250"/>
      <c r="L3171" s="250">
        <v>229877.05000000002</v>
      </c>
      <c r="M3171" s="251">
        <f t="shared" si="147"/>
        <v>3.3505467232769107E-2</v>
      </c>
      <c r="N3171" s="251">
        <f t="shared" si="148"/>
        <v>4.3912887657567387E-2</v>
      </c>
      <c r="O3171" s="250">
        <v>240377.00999999998</v>
      </c>
      <c r="P3171" s="251">
        <f t="shared" si="149"/>
        <v>4.5676417023795816E-2</v>
      </c>
      <c r="Q3171" s="251" t="s">
        <v>805</v>
      </c>
      <c r="R3171" s="258"/>
      <c r="S3171" s="258" t="s">
        <v>806</v>
      </c>
      <c r="T3171" s="299" t="s">
        <v>809</v>
      </c>
      <c r="U3171" s="282" t="s">
        <v>823</v>
      </c>
      <c r="V3171" s="285">
        <v>824</v>
      </c>
      <c r="W3171" s="286" t="s">
        <v>874</v>
      </c>
      <c r="X3171" s="286" t="s">
        <v>815</v>
      </c>
      <c r="Y3171" s="257"/>
    </row>
    <row r="3172" spans="1:25" ht="12.75" customHeight="1" x14ac:dyDescent="0.2">
      <c r="A3172" s="229" t="s">
        <v>705</v>
      </c>
      <c r="B3172" s="247"/>
      <c r="C3172" s="280">
        <v>3159</v>
      </c>
      <c r="D3172" s="249" t="s">
        <v>7058</v>
      </c>
      <c r="E3172" s="249" t="s">
        <v>7059</v>
      </c>
      <c r="F3172" s="249" t="s">
        <v>855</v>
      </c>
      <c r="G3172" s="297" t="s">
        <v>707</v>
      </c>
      <c r="H3172" s="250">
        <v>0</v>
      </c>
      <c r="I3172" s="250"/>
      <c r="J3172" s="250">
        <v>0</v>
      </c>
      <c r="K3172" s="250"/>
      <c r="L3172" s="250">
        <v>0</v>
      </c>
      <c r="M3172" s="251" t="str">
        <f t="shared" si="147"/>
        <v>NA</v>
      </c>
      <c r="N3172" s="251" t="str">
        <f t="shared" si="148"/>
        <v>NA</v>
      </c>
      <c r="O3172" s="250">
        <v>0</v>
      </c>
      <c r="P3172" s="251" t="str">
        <f t="shared" si="149"/>
        <v>NA</v>
      </c>
      <c r="Q3172" s="298" t="s">
        <v>848</v>
      </c>
      <c r="R3172" s="299" t="s">
        <v>849</v>
      </c>
      <c r="S3172" s="299" t="s">
        <v>832</v>
      </c>
      <c r="T3172" s="299" t="s">
        <v>832</v>
      </c>
      <c r="U3172" s="299" t="s">
        <v>832</v>
      </c>
      <c r="V3172" s="299" t="s">
        <v>832</v>
      </c>
      <c r="W3172" s="299" t="s">
        <v>832</v>
      </c>
      <c r="X3172" s="299" t="s">
        <v>832</v>
      </c>
      <c r="Y3172" s="257"/>
    </row>
    <row r="3173" spans="1:25" ht="12.75" customHeight="1" x14ac:dyDescent="0.2">
      <c r="A3173" s="229" t="s">
        <v>705</v>
      </c>
      <c r="B3173" s="247"/>
      <c r="C3173" s="280">
        <v>3160</v>
      </c>
      <c r="D3173" s="249" t="s">
        <v>7060</v>
      </c>
      <c r="E3173" s="249" t="s">
        <v>7061</v>
      </c>
      <c r="F3173" s="249" t="s">
        <v>886</v>
      </c>
      <c r="G3173" s="281" t="s">
        <v>813</v>
      </c>
      <c r="H3173" s="250">
        <v>402298.19999999995</v>
      </c>
      <c r="I3173" s="250"/>
      <c r="J3173" s="250">
        <v>360589.61680000002</v>
      </c>
      <c r="K3173" s="250"/>
      <c r="L3173" s="250">
        <v>454418.54000000004</v>
      </c>
      <c r="M3173" s="251">
        <f t="shared" si="147"/>
        <v>0.10367578875570395</v>
      </c>
      <c r="N3173" s="251">
        <f t="shared" si="148"/>
        <v>0.26020971993778169</v>
      </c>
      <c r="O3173" s="250">
        <v>476301.64</v>
      </c>
      <c r="P3173" s="251">
        <f t="shared" si="149"/>
        <v>4.8156265807288531E-2</v>
      </c>
      <c r="Q3173" s="251" t="s">
        <v>805</v>
      </c>
      <c r="R3173" s="258"/>
      <c r="S3173" s="258" t="s">
        <v>806</v>
      </c>
      <c r="T3173" s="258" t="s">
        <v>807</v>
      </c>
      <c r="U3173" s="282" t="s">
        <v>823</v>
      </c>
      <c r="V3173" s="285">
        <v>1273</v>
      </c>
      <c r="W3173" s="286" t="s">
        <v>815</v>
      </c>
      <c r="X3173" s="286" t="s">
        <v>816</v>
      </c>
      <c r="Y3173" s="257"/>
    </row>
    <row r="3174" spans="1:25" ht="12.75" customHeight="1" x14ac:dyDescent="0.2">
      <c r="A3174" s="229" t="s">
        <v>705</v>
      </c>
      <c r="B3174" s="247"/>
      <c r="C3174" s="280">
        <v>3161</v>
      </c>
      <c r="D3174" s="249" t="s">
        <v>7062</v>
      </c>
      <c r="E3174" s="249" t="s">
        <v>7063</v>
      </c>
      <c r="F3174" s="249" t="s">
        <v>1175</v>
      </c>
      <c r="G3174" s="281" t="s">
        <v>813</v>
      </c>
      <c r="H3174" s="250">
        <v>26519.260000000002</v>
      </c>
      <c r="I3174" s="250"/>
      <c r="J3174" s="250">
        <v>25403.941900000002</v>
      </c>
      <c r="K3174" s="250"/>
      <c r="L3174" s="250">
        <v>26519.5</v>
      </c>
      <c r="M3174" s="251">
        <f t="shared" si="147"/>
        <v>4.2056908827772736E-2</v>
      </c>
      <c r="N3174" s="251">
        <f t="shared" si="148"/>
        <v>4.3912795281585738E-2</v>
      </c>
      <c r="O3174" s="250">
        <v>27740.61</v>
      </c>
      <c r="P3174" s="251">
        <f t="shared" si="149"/>
        <v>4.6045739927223384E-2</v>
      </c>
      <c r="Q3174" s="251" t="s">
        <v>805</v>
      </c>
      <c r="R3174" s="258"/>
      <c r="S3174" s="258" t="s">
        <v>806</v>
      </c>
      <c r="T3174" s="299" t="s">
        <v>809</v>
      </c>
      <c r="U3174" s="282" t="s">
        <v>814</v>
      </c>
      <c r="V3174" s="285">
        <v>158</v>
      </c>
      <c r="W3174" s="286" t="s">
        <v>815</v>
      </c>
      <c r="X3174" s="286" t="s">
        <v>816</v>
      </c>
      <c r="Y3174" s="257"/>
    </row>
    <row r="3175" spans="1:25" ht="12.75" customHeight="1" x14ac:dyDescent="0.2">
      <c r="A3175" s="229" t="s">
        <v>705</v>
      </c>
      <c r="B3175" s="247"/>
      <c r="C3175" s="280">
        <v>3162</v>
      </c>
      <c r="D3175" s="249" t="s">
        <v>7064</v>
      </c>
      <c r="E3175" s="249" t="s">
        <v>7065</v>
      </c>
      <c r="F3175" s="249" t="s">
        <v>890</v>
      </c>
      <c r="G3175" s="281" t="s">
        <v>813</v>
      </c>
      <c r="H3175" s="250">
        <v>342457.66000000003</v>
      </c>
      <c r="I3175" s="250"/>
      <c r="J3175" s="250">
        <v>451394.98660000024</v>
      </c>
      <c r="K3175" s="250"/>
      <c r="L3175" s="250">
        <v>459635.15000000008</v>
      </c>
      <c r="M3175" s="251">
        <f t="shared" si="147"/>
        <v>0.31810451137229695</v>
      </c>
      <c r="N3175" s="251">
        <f t="shared" si="148"/>
        <v>1.8254884623478979E-2</v>
      </c>
      <c r="O3175" s="250">
        <v>516335.05999999988</v>
      </c>
      <c r="P3175" s="251">
        <f t="shared" si="149"/>
        <v>0.12335851598816973</v>
      </c>
      <c r="Q3175" s="251" t="s">
        <v>805</v>
      </c>
      <c r="R3175" s="258"/>
      <c r="S3175" s="258" t="s">
        <v>925</v>
      </c>
      <c r="T3175" s="258" t="s">
        <v>908</v>
      </c>
      <c r="U3175" s="282" t="s">
        <v>814</v>
      </c>
      <c r="V3175" s="285">
        <v>514</v>
      </c>
      <c r="W3175" s="286" t="s">
        <v>824</v>
      </c>
      <c r="X3175" s="286" t="s">
        <v>824</v>
      </c>
      <c r="Y3175" s="257"/>
    </row>
    <row r="3176" spans="1:25" ht="12.75" customHeight="1" x14ac:dyDescent="0.2">
      <c r="A3176" s="229" t="s">
        <v>705</v>
      </c>
      <c r="B3176" s="247"/>
      <c r="C3176" s="280">
        <v>3163</v>
      </c>
      <c r="D3176" s="249" t="s">
        <v>7066</v>
      </c>
      <c r="E3176" s="249" t="s">
        <v>7067</v>
      </c>
      <c r="F3176" s="249" t="s">
        <v>1387</v>
      </c>
      <c r="G3176" s="281" t="s">
        <v>813</v>
      </c>
      <c r="H3176" s="250">
        <v>180855.45</v>
      </c>
      <c r="I3176" s="250"/>
      <c r="J3176" s="250">
        <v>174743.00260000001</v>
      </c>
      <c r="K3176" s="250"/>
      <c r="L3176" s="250">
        <v>232301.22</v>
      </c>
      <c r="M3176" s="251">
        <f t="shared" si="147"/>
        <v>3.3797418877893941E-2</v>
      </c>
      <c r="N3176" s="251">
        <f t="shared" si="148"/>
        <v>0.32938782408217582</v>
      </c>
      <c r="O3176" s="250">
        <v>250644.64</v>
      </c>
      <c r="P3176" s="251">
        <f t="shared" si="149"/>
        <v>7.8963941730482573E-2</v>
      </c>
      <c r="Q3176" s="251" t="s">
        <v>805</v>
      </c>
      <c r="R3176" s="258"/>
      <c r="S3176" s="258" t="s">
        <v>806</v>
      </c>
      <c r="T3176" s="258" t="s">
        <v>807</v>
      </c>
      <c r="U3176" s="282" t="s">
        <v>814</v>
      </c>
      <c r="V3176" s="285">
        <v>309</v>
      </c>
      <c r="W3176" s="286" t="s">
        <v>824</v>
      </c>
      <c r="X3176" s="286" t="s">
        <v>824</v>
      </c>
      <c r="Y3176" s="257"/>
    </row>
    <row r="3177" spans="1:25" ht="12.75" customHeight="1" x14ac:dyDescent="0.2">
      <c r="A3177" s="229" t="s">
        <v>705</v>
      </c>
      <c r="B3177" s="247"/>
      <c r="C3177" s="280">
        <v>3164</v>
      </c>
      <c r="D3177" s="249" t="s">
        <v>7068</v>
      </c>
      <c r="E3177" s="249" t="s">
        <v>7069</v>
      </c>
      <c r="F3177" s="249" t="s">
        <v>812</v>
      </c>
      <c r="G3177" s="281" t="s">
        <v>813</v>
      </c>
      <c r="H3177" s="250">
        <v>64289.37999999999</v>
      </c>
      <c r="I3177" s="250"/>
      <c r="J3177" s="250">
        <v>61585.606900000006</v>
      </c>
      <c r="K3177" s="250"/>
      <c r="L3177" s="250">
        <v>52914.31</v>
      </c>
      <c r="M3177" s="251">
        <f t="shared" si="147"/>
        <v>4.205629452329427E-2</v>
      </c>
      <c r="N3177" s="251">
        <f t="shared" si="148"/>
        <v>0.14080070549731008</v>
      </c>
      <c r="O3177" s="250">
        <v>55375.710000000006</v>
      </c>
      <c r="P3177" s="251">
        <f t="shared" si="149"/>
        <v>4.6516717311442003E-2</v>
      </c>
      <c r="Q3177" s="251" t="s">
        <v>805</v>
      </c>
      <c r="R3177" s="258"/>
      <c r="S3177" s="258" t="s">
        <v>806</v>
      </c>
      <c r="T3177" s="258" t="s">
        <v>807</v>
      </c>
      <c r="U3177" s="282" t="s">
        <v>823</v>
      </c>
      <c r="V3177" s="285">
        <v>824</v>
      </c>
      <c r="W3177" s="286" t="s">
        <v>815</v>
      </c>
      <c r="X3177" s="286" t="s">
        <v>816</v>
      </c>
      <c r="Y3177" s="257"/>
    </row>
    <row r="3178" spans="1:25" ht="12.75" customHeight="1" x14ac:dyDescent="0.2">
      <c r="A3178" s="229" t="s">
        <v>705</v>
      </c>
      <c r="B3178" s="247"/>
      <c r="C3178" s="280">
        <v>3165</v>
      </c>
      <c r="D3178" s="249" t="s">
        <v>7070</v>
      </c>
      <c r="E3178" s="249" t="s">
        <v>7071</v>
      </c>
      <c r="F3178" s="249" t="s">
        <v>877</v>
      </c>
      <c r="G3178" s="281" t="s">
        <v>813</v>
      </c>
      <c r="H3178" s="250">
        <v>37615.130000000005</v>
      </c>
      <c r="I3178" s="250"/>
      <c r="J3178" s="250">
        <v>36033.183900000004</v>
      </c>
      <c r="K3178" s="250"/>
      <c r="L3178" s="250">
        <v>37615.740000000005</v>
      </c>
      <c r="M3178" s="251">
        <f t="shared" si="147"/>
        <v>4.2056111463658397E-2</v>
      </c>
      <c r="N3178" s="251">
        <f t="shared" si="148"/>
        <v>4.3919407854491631E-2</v>
      </c>
      <c r="O3178" s="250">
        <v>39477.769999999997</v>
      </c>
      <c r="P3178" s="251">
        <f t="shared" si="149"/>
        <v>4.9501352359411013E-2</v>
      </c>
      <c r="Q3178" s="251" t="s">
        <v>805</v>
      </c>
      <c r="R3178" s="258"/>
      <c r="S3178" s="258" t="s">
        <v>806</v>
      </c>
      <c r="T3178" s="258" t="s">
        <v>807</v>
      </c>
      <c r="U3178" s="282" t="s">
        <v>823</v>
      </c>
      <c r="V3178" s="285">
        <v>824</v>
      </c>
      <c r="W3178" s="286" t="s">
        <v>824</v>
      </c>
      <c r="X3178" s="286" t="s">
        <v>824</v>
      </c>
      <c r="Y3178" s="257"/>
    </row>
    <row r="3179" spans="1:25" ht="12.75" customHeight="1" x14ac:dyDescent="0.2">
      <c r="A3179" s="229" t="s">
        <v>705</v>
      </c>
      <c r="B3179" s="247"/>
      <c r="C3179" s="280">
        <v>3166</v>
      </c>
      <c r="D3179" s="249" t="s">
        <v>7072</v>
      </c>
      <c r="E3179" s="249" t="s">
        <v>7073</v>
      </c>
      <c r="F3179" s="249" t="s">
        <v>858</v>
      </c>
      <c r="G3179" s="281" t="s">
        <v>813</v>
      </c>
      <c r="H3179" s="250">
        <v>59012.619999999995</v>
      </c>
      <c r="I3179" s="250"/>
      <c r="J3179" s="250">
        <v>70947.291700000002</v>
      </c>
      <c r="K3179" s="250"/>
      <c r="L3179" s="250">
        <v>97756.930000000037</v>
      </c>
      <c r="M3179" s="251">
        <f t="shared" si="147"/>
        <v>0.20223931254026692</v>
      </c>
      <c r="N3179" s="251">
        <f t="shared" si="148"/>
        <v>0.3778810671641189</v>
      </c>
      <c r="O3179" s="250">
        <v>100667.44</v>
      </c>
      <c r="P3179" s="251">
        <f t="shared" si="149"/>
        <v>2.9772927607280269E-2</v>
      </c>
      <c r="Q3179" s="251" t="s">
        <v>805</v>
      </c>
      <c r="R3179" s="258"/>
      <c r="S3179" s="258" t="s">
        <v>806</v>
      </c>
      <c r="T3179" s="258" t="s">
        <v>807</v>
      </c>
      <c r="U3179" s="282" t="s">
        <v>823</v>
      </c>
      <c r="V3179" s="285">
        <v>824</v>
      </c>
      <c r="W3179" s="286" t="s">
        <v>815</v>
      </c>
      <c r="X3179" s="286" t="s">
        <v>816</v>
      </c>
      <c r="Y3179" s="257"/>
    </row>
    <row r="3180" spans="1:25" ht="12.75" customHeight="1" x14ac:dyDescent="0.2">
      <c r="A3180" s="229" t="s">
        <v>705</v>
      </c>
      <c r="B3180" s="247"/>
      <c r="C3180" s="280">
        <v>3167</v>
      </c>
      <c r="D3180" s="249" t="s">
        <v>7074</v>
      </c>
      <c r="E3180" s="249" t="s">
        <v>7075</v>
      </c>
      <c r="F3180" s="249" t="s">
        <v>819</v>
      </c>
      <c r="G3180" s="281" t="s">
        <v>813</v>
      </c>
      <c r="H3180" s="250">
        <v>26659.660000000003</v>
      </c>
      <c r="I3180" s="250"/>
      <c r="J3180" s="250">
        <v>98929.257400000002</v>
      </c>
      <c r="K3180" s="250"/>
      <c r="L3180" s="250">
        <v>43481.32</v>
      </c>
      <c r="M3180" s="251">
        <f t="shared" si="147"/>
        <v>2.7108221710254363</v>
      </c>
      <c r="N3180" s="251">
        <f t="shared" si="148"/>
        <v>0.56048067939909552</v>
      </c>
      <c r="O3180" s="250">
        <v>44082.22</v>
      </c>
      <c r="P3180" s="251">
        <f t="shared" si="149"/>
        <v>1.3819727643963005E-2</v>
      </c>
      <c r="Q3180" s="251" t="s">
        <v>805</v>
      </c>
      <c r="R3180" s="258"/>
      <c r="S3180" s="258" t="s">
        <v>806</v>
      </c>
      <c r="T3180" s="258" t="s">
        <v>807</v>
      </c>
      <c r="U3180" s="282" t="s">
        <v>823</v>
      </c>
      <c r="V3180" s="285">
        <v>824</v>
      </c>
      <c r="W3180" s="286" t="s">
        <v>815</v>
      </c>
      <c r="X3180" s="286" t="s">
        <v>816</v>
      </c>
      <c r="Y3180" s="257"/>
    </row>
    <row r="3181" spans="1:25" ht="12.75" customHeight="1" x14ac:dyDescent="0.2">
      <c r="A3181" s="229" t="s">
        <v>705</v>
      </c>
      <c r="B3181" s="247"/>
      <c r="C3181" s="280">
        <v>3168</v>
      </c>
      <c r="D3181" s="249" t="s">
        <v>7076</v>
      </c>
      <c r="E3181" s="249" t="s">
        <v>7077</v>
      </c>
      <c r="F3181" s="249" t="s">
        <v>1374</v>
      </c>
      <c r="G3181" s="281" t="s">
        <v>813</v>
      </c>
      <c r="H3181" s="250">
        <v>34814.65</v>
      </c>
      <c r="I3181" s="250"/>
      <c r="J3181" s="250">
        <v>33350.481299999999</v>
      </c>
      <c r="K3181" s="250"/>
      <c r="L3181" s="250">
        <v>37354.43</v>
      </c>
      <c r="M3181" s="251">
        <f t="shared" si="147"/>
        <v>4.2056108563492726E-2</v>
      </c>
      <c r="N3181" s="251">
        <f t="shared" si="148"/>
        <v>0.12005669915174511</v>
      </c>
      <c r="O3181" s="250">
        <v>38733.30000000001</v>
      </c>
      <c r="P3181" s="251">
        <f t="shared" si="149"/>
        <v>3.6913158626701303E-2</v>
      </c>
      <c r="Q3181" s="251" t="s">
        <v>805</v>
      </c>
      <c r="R3181" s="258"/>
      <c r="S3181" s="258" t="s">
        <v>806</v>
      </c>
      <c r="T3181" s="258" t="s">
        <v>807</v>
      </c>
      <c r="U3181" s="282" t="s">
        <v>814</v>
      </c>
      <c r="V3181" s="285">
        <v>112</v>
      </c>
      <c r="W3181" s="286" t="s">
        <v>815</v>
      </c>
      <c r="X3181" s="286" t="s">
        <v>816</v>
      </c>
      <c r="Y3181" s="257"/>
    </row>
    <row r="3182" spans="1:25" ht="12.75" customHeight="1" x14ac:dyDescent="0.2">
      <c r="A3182" s="229" t="s">
        <v>705</v>
      </c>
      <c r="B3182" s="247"/>
      <c r="C3182" s="280">
        <v>3169</v>
      </c>
      <c r="D3182" s="249" t="s">
        <v>7078</v>
      </c>
      <c r="E3182" s="249" t="s">
        <v>7079</v>
      </c>
      <c r="F3182" s="249" t="s">
        <v>866</v>
      </c>
      <c r="G3182" s="281"/>
      <c r="H3182" s="250">
        <v>341342.87000000005</v>
      </c>
      <c r="I3182" s="250"/>
      <c r="J3182" s="250">
        <v>326987.32510000002</v>
      </c>
      <c r="K3182" s="250"/>
      <c r="L3182" s="250">
        <v>387192.76</v>
      </c>
      <c r="M3182" s="251">
        <f t="shared" si="147"/>
        <v>4.2056085425191493E-2</v>
      </c>
      <c r="N3182" s="251">
        <f t="shared" si="148"/>
        <v>0.18412161658433648</v>
      </c>
      <c r="O3182" s="250">
        <v>407541.63999999996</v>
      </c>
      <c r="P3182" s="251">
        <f t="shared" si="149"/>
        <v>5.2554908309752346E-2</v>
      </c>
      <c r="Q3182" s="251" t="s">
        <v>805</v>
      </c>
      <c r="R3182" s="258"/>
      <c r="S3182" s="258" t="s">
        <v>908</v>
      </c>
      <c r="T3182" s="258" t="s">
        <v>908</v>
      </c>
      <c r="U3182" s="282" t="s">
        <v>1092</v>
      </c>
      <c r="V3182" s="285">
        <v>5817</v>
      </c>
      <c r="W3182" s="286" t="s">
        <v>874</v>
      </c>
      <c r="X3182" s="286" t="s">
        <v>816</v>
      </c>
      <c r="Y3182" s="257"/>
    </row>
    <row r="3183" spans="1:25" ht="12.75" customHeight="1" x14ac:dyDescent="0.2">
      <c r="A3183" s="229" t="s">
        <v>705</v>
      </c>
      <c r="B3183" s="247"/>
      <c r="C3183" s="318">
        <v>3170</v>
      </c>
      <c r="D3183" s="319" t="s">
        <v>988</v>
      </c>
      <c r="E3183" s="319" t="s">
        <v>988</v>
      </c>
      <c r="F3183" s="319"/>
      <c r="G3183" s="320" t="s">
        <v>707</v>
      </c>
      <c r="H3183" s="321">
        <v>0</v>
      </c>
      <c r="I3183" s="321"/>
      <c r="J3183" s="321">
        <v>0</v>
      </c>
      <c r="K3183" s="321"/>
      <c r="L3183" s="321">
        <v>0</v>
      </c>
      <c r="M3183" s="322" t="str">
        <f t="shared" si="147"/>
        <v>NA</v>
      </c>
      <c r="N3183" s="322" t="str">
        <f t="shared" si="148"/>
        <v>NA</v>
      </c>
      <c r="O3183" s="321">
        <v>0</v>
      </c>
      <c r="P3183" s="322" t="str">
        <f t="shared" si="149"/>
        <v>NA</v>
      </c>
      <c r="Q3183" s="322" t="s">
        <v>707</v>
      </c>
      <c r="R3183" s="323" t="s">
        <v>989</v>
      </c>
      <c r="S3183" s="323" t="s">
        <v>809</v>
      </c>
      <c r="T3183" s="323" t="s">
        <v>809</v>
      </c>
      <c r="U3183" s="323" t="s">
        <v>989</v>
      </c>
      <c r="V3183" s="323" t="s">
        <v>989</v>
      </c>
      <c r="W3183" s="323" t="s">
        <v>989</v>
      </c>
      <c r="X3183" s="323" t="s">
        <v>989</v>
      </c>
      <c r="Y3183" s="257"/>
    </row>
    <row r="3184" spans="1:25" ht="12.75" customHeight="1" x14ac:dyDescent="0.2">
      <c r="A3184" s="229" t="s">
        <v>705</v>
      </c>
      <c r="B3184" s="247"/>
      <c r="C3184" s="280">
        <v>3171</v>
      </c>
      <c r="D3184" s="249" t="s">
        <v>7080</v>
      </c>
      <c r="E3184" s="249" t="s">
        <v>7081</v>
      </c>
      <c r="F3184" s="249" t="s">
        <v>803</v>
      </c>
      <c r="G3184" s="281" t="s">
        <v>804</v>
      </c>
      <c r="H3184" s="250">
        <v>91523.25</v>
      </c>
      <c r="I3184" s="250"/>
      <c r="J3184" s="250">
        <v>73795.793600000005</v>
      </c>
      <c r="K3184" s="250"/>
      <c r="L3184" s="250">
        <v>41931.119999999995</v>
      </c>
      <c r="M3184" s="251">
        <f t="shared" si="147"/>
        <v>0.19369347570152934</v>
      </c>
      <c r="N3184" s="251">
        <f t="shared" si="148"/>
        <v>0.43179525614587344</v>
      </c>
      <c r="O3184" s="250">
        <v>42792.31</v>
      </c>
      <c r="P3184" s="251">
        <f t="shared" si="149"/>
        <v>2.0538206468131603E-2</v>
      </c>
      <c r="Q3184" s="251" t="s">
        <v>805</v>
      </c>
      <c r="R3184" s="258"/>
      <c r="S3184" s="258" t="s">
        <v>806</v>
      </c>
      <c r="T3184" s="258" t="s">
        <v>807</v>
      </c>
      <c r="U3184" s="282" t="s">
        <v>808</v>
      </c>
      <c r="V3184" s="285">
        <v>405</v>
      </c>
      <c r="W3184" s="286" t="s">
        <v>824</v>
      </c>
      <c r="X3184" s="286" t="s">
        <v>824</v>
      </c>
      <c r="Y3184" s="257"/>
    </row>
    <row r="3185" spans="1:25" ht="12.75" customHeight="1" x14ac:dyDescent="0.2">
      <c r="A3185" s="229" t="s">
        <v>705</v>
      </c>
      <c r="B3185" s="247"/>
      <c r="C3185" s="280">
        <v>3172</v>
      </c>
      <c r="D3185" s="249" t="s">
        <v>7082</v>
      </c>
      <c r="E3185" s="249" t="s">
        <v>7081</v>
      </c>
      <c r="F3185" s="249" t="s">
        <v>858</v>
      </c>
      <c r="G3185" s="281" t="s">
        <v>813</v>
      </c>
      <c r="H3185" s="250">
        <v>46786.85</v>
      </c>
      <c r="I3185" s="250"/>
      <c r="J3185" s="250">
        <v>45069.345399999998</v>
      </c>
      <c r="K3185" s="250"/>
      <c r="L3185" s="250">
        <v>28455.460000000003</v>
      </c>
      <c r="M3185" s="251">
        <f t="shared" si="147"/>
        <v>3.6709130877586336E-2</v>
      </c>
      <c r="N3185" s="251">
        <f t="shared" si="148"/>
        <v>0.36862939216330387</v>
      </c>
      <c r="O3185" s="250">
        <v>29119.059999999998</v>
      </c>
      <c r="P3185" s="251">
        <f t="shared" si="149"/>
        <v>2.3320656211496663E-2</v>
      </c>
      <c r="Q3185" s="251" t="s">
        <v>805</v>
      </c>
      <c r="R3185" s="258"/>
      <c r="S3185" s="258" t="s">
        <v>806</v>
      </c>
      <c r="T3185" s="258" t="s">
        <v>807</v>
      </c>
      <c r="U3185" s="282" t="s">
        <v>814</v>
      </c>
      <c r="V3185" s="285">
        <v>507</v>
      </c>
      <c r="W3185" s="286" t="s">
        <v>824</v>
      </c>
      <c r="X3185" s="286" t="s">
        <v>824</v>
      </c>
      <c r="Y3185" s="257"/>
    </row>
    <row r="3186" spans="1:25" ht="12.75" customHeight="1" x14ac:dyDescent="0.2">
      <c r="A3186" s="229" t="s">
        <v>705</v>
      </c>
      <c r="B3186" s="247"/>
      <c r="C3186" s="280">
        <v>3173</v>
      </c>
      <c r="D3186" s="249" t="s">
        <v>7083</v>
      </c>
      <c r="E3186" s="249" t="s">
        <v>7084</v>
      </c>
      <c r="F3186" s="249" t="s">
        <v>866</v>
      </c>
      <c r="G3186" s="281"/>
      <c r="H3186" s="250">
        <v>675197.51</v>
      </c>
      <c r="I3186" s="250"/>
      <c r="J3186" s="250">
        <v>646801.353</v>
      </c>
      <c r="K3186" s="250"/>
      <c r="L3186" s="250">
        <v>232707.75999999992</v>
      </c>
      <c r="M3186" s="251">
        <f t="shared" si="147"/>
        <v>4.2056074821721433E-2</v>
      </c>
      <c r="N3186" s="251">
        <f t="shared" si="148"/>
        <v>0.64021757388005973</v>
      </c>
      <c r="O3186" s="250">
        <v>239181.34000000008</v>
      </c>
      <c r="P3186" s="251">
        <f t="shared" si="149"/>
        <v>2.7818496469564073E-2</v>
      </c>
      <c r="Q3186" s="251" t="s">
        <v>805</v>
      </c>
      <c r="R3186" s="258"/>
      <c r="S3186" s="258" t="s">
        <v>925</v>
      </c>
      <c r="T3186" s="258" t="s">
        <v>908</v>
      </c>
      <c r="U3186" s="282" t="s">
        <v>956</v>
      </c>
      <c r="V3186" s="285">
        <v>6285</v>
      </c>
      <c r="W3186" s="286" t="s">
        <v>816</v>
      </c>
      <c r="X3186" s="286" t="s">
        <v>824</v>
      </c>
      <c r="Y3186" s="257"/>
    </row>
    <row r="3187" spans="1:25" ht="12.75" customHeight="1" x14ac:dyDescent="0.2">
      <c r="A3187" s="229" t="s">
        <v>705</v>
      </c>
      <c r="B3187" s="247"/>
      <c r="C3187" s="280">
        <v>3174</v>
      </c>
      <c r="D3187" s="249" t="s">
        <v>7085</v>
      </c>
      <c r="E3187" s="249" t="s">
        <v>7086</v>
      </c>
      <c r="F3187" s="249" t="s">
        <v>852</v>
      </c>
      <c r="G3187" s="297" t="s">
        <v>707</v>
      </c>
      <c r="H3187" s="250">
        <v>0</v>
      </c>
      <c r="I3187" s="250"/>
      <c r="J3187" s="250">
        <v>0</v>
      </c>
      <c r="K3187" s="250"/>
      <c r="L3187" s="250">
        <v>0</v>
      </c>
      <c r="M3187" s="251" t="str">
        <f t="shared" si="147"/>
        <v>NA</v>
      </c>
      <c r="N3187" s="251" t="str">
        <f t="shared" si="148"/>
        <v>NA</v>
      </c>
      <c r="O3187" s="250">
        <v>0</v>
      </c>
      <c r="P3187" s="251" t="str">
        <f t="shared" si="149"/>
        <v>NA</v>
      </c>
      <c r="Q3187" s="298" t="s">
        <v>848</v>
      </c>
      <c r="R3187" s="299" t="s">
        <v>849</v>
      </c>
      <c r="S3187" s="299" t="s">
        <v>832</v>
      </c>
      <c r="T3187" s="299" t="s">
        <v>832</v>
      </c>
      <c r="U3187" s="299" t="s">
        <v>832</v>
      </c>
      <c r="V3187" s="299" t="s">
        <v>832</v>
      </c>
      <c r="W3187" s="299" t="s">
        <v>832</v>
      </c>
      <c r="X3187" s="299" t="s">
        <v>832</v>
      </c>
      <c r="Y3187" s="257"/>
    </row>
    <row r="3188" spans="1:25" ht="12.75" customHeight="1" x14ac:dyDescent="0.2">
      <c r="A3188" s="229" t="s">
        <v>705</v>
      </c>
      <c r="B3188" s="247"/>
      <c r="C3188" s="280">
        <v>3175</v>
      </c>
      <c r="D3188" s="249" t="s">
        <v>7087</v>
      </c>
      <c r="E3188" s="249" t="s">
        <v>7088</v>
      </c>
      <c r="F3188" s="249" t="s">
        <v>1021</v>
      </c>
      <c r="G3188" s="281" t="s">
        <v>813</v>
      </c>
      <c r="H3188" s="250">
        <v>56435.38</v>
      </c>
      <c r="I3188" s="250"/>
      <c r="J3188" s="250">
        <v>54061.928800000009</v>
      </c>
      <c r="K3188" s="250"/>
      <c r="L3188" s="250">
        <v>57898.67</v>
      </c>
      <c r="M3188" s="251">
        <f t="shared" si="147"/>
        <v>4.2056086093510643E-2</v>
      </c>
      <c r="N3188" s="251">
        <f t="shared" si="148"/>
        <v>7.0969373183000256E-2</v>
      </c>
      <c r="O3188" s="250">
        <v>60545.94</v>
      </c>
      <c r="P3188" s="251">
        <f t="shared" si="149"/>
        <v>4.5722466509161681E-2</v>
      </c>
      <c r="Q3188" s="251" t="s">
        <v>805</v>
      </c>
      <c r="R3188" s="258"/>
      <c r="S3188" s="258" t="s">
        <v>806</v>
      </c>
      <c r="T3188" s="258" t="s">
        <v>807</v>
      </c>
      <c r="U3188" s="282" t="s">
        <v>814</v>
      </c>
      <c r="V3188" s="285">
        <v>143</v>
      </c>
      <c r="W3188" s="286" t="s">
        <v>815</v>
      </c>
      <c r="X3188" s="286" t="s">
        <v>816</v>
      </c>
      <c r="Y3188" s="257"/>
    </row>
    <row r="3189" spans="1:25" ht="12.75" customHeight="1" x14ac:dyDescent="0.2">
      <c r="A3189" s="229" t="s">
        <v>705</v>
      </c>
      <c r="B3189" s="247"/>
      <c r="C3189" s="280">
        <v>3176</v>
      </c>
      <c r="D3189" s="249" t="s">
        <v>7089</v>
      </c>
      <c r="E3189" s="249" t="s">
        <v>7090</v>
      </c>
      <c r="F3189" s="249" t="s">
        <v>866</v>
      </c>
      <c r="G3189" s="281"/>
      <c r="H3189" s="250">
        <v>0</v>
      </c>
      <c r="I3189" s="250"/>
      <c r="J3189" s="250">
        <v>15457.1075</v>
      </c>
      <c r="K3189" s="250"/>
      <c r="L3189" s="250">
        <v>10379.33</v>
      </c>
      <c r="M3189" s="251" t="str">
        <f t="shared" si="147"/>
        <v>NA</v>
      </c>
      <c r="N3189" s="251">
        <f t="shared" si="148"/>
        <v>0.32850761373044729</v>
      </c>
      <c r="O3189" s="250">
        <v>12107.08</v>
      </c>
      <c r="P3189" s="251">
        <f t="shared" si="149"/>
        <v>0.16646064823066614</v>
      </c>
      <c r="Q3189" s="251" t="s">
        <v>805</v>
      </c>
      <c r="R3189" s="258"/>
      <c r="S3189" s="258" t="s">
        <v>840</v>
      </c>
      <c r="T3189" s="258" t="s">
        <v>841</v>
      </c>
      <c r="U3189" s="282" t="s">
        <v>841</v>
      </c>
      <c r="V3189" s="283" t="s">
        <v>809</v>
      </c>
      <c r="W3189" s="284" t="s">
        <v>809</v>
      </c>
      <c r="X3189" s="284" t="s">
        <v>809</v>
      </c>
      <c r="Y3189" s="257"/>
    </row>
    <row r="3190" spans="1:25" ht="12.75" customHeight="1" x14ac:dyDescent="0.2">
      <c r="A3190" s="229" t="s">
        <v>705</v>
      </c>
      <c r="B3190" s="247"/>
      <c r="C3190" s="280">
        <v>3177</v>
      </c>
      <c r="D3190" s="249" t="s">
        <v>7091</v>
      </c>
      <c r="E3190" s="249" t="s">
        <v>7092</v>
      </c>
      <c r="F3190" s="249" t="s">
        <v>877</v>
      </c>
      <c r="G3190" s="281" t="s">
        <v>813</v>
      </c>
      <c r="H3190" s="250">
        <v>49959.89</v>
      </c>
      <c r="I3190" s="250"/>
      <c r="J3190" s="250">
        <v>54436.518499999998</v>
      </c>
      <c r="K3190" s="250"/>
      <c r="L3190" s="250">
        <v>40064.89</v>
      </c>
      <c r="M3190" s="251">
        <f t="shared" si="147"/>
        <v>8.960445069034377E-2</v>
      </c>
      <c r="N3190" s="251">
        <f t="shared" si="148"/>
        <v>0.26400712051414527</v>
      </c>
      <c r="O3190" s="250">
        <v>42692.850000000006</v>
      </c>
      <c r="P3190" s="251">
        <f t="shared" si="149"/>
        <v>6.5592592416951756E-2</v>
      </c>
      <c r="Q3190" s="251" t="s">
        <v>805</v>
      </c>
      <c r="R3190" s="258"/>
      <c r="S3190" s="258" t="s">
        <v>806</v>
      </c>
      <c r="T3190" s="258" t="s">
        <v>807</v>
      </c>
      <c r="U3190" s="282" t="s">
        <v>823</v>
      </c>
      <c r="V3190" s="285">
        <v>826</v>
      </c>
      <c r="W3190" s="286" t="s">
        <v>824</v>
      </c>
      <c r="X3190" s="286" t="s">
        <v>816</v>
      </c>
      <c r="Y3190" s="257"/>
    </row>
    <row r="3191" spans="1:25" ht="12.75" customHeight="1" x14ac:dyDescent="0.2">
      <c r="B3191" s="247"/>
      <c r="C3191" s="280">
        <v>3178</v>
      </c>
      <c r="D3191" s="249" t="s">
        <v>7093</v>
      </c>
      <c r="E3191" s="249" t="s">
        <v>7094</v>
      </c>
      <c r="F3191" s="249" t="s">
        <v>1860</v>
      </c>
      <c r="G3191" s="281" t="s">
        <v>813</v>
      </c>
      <c r="H3191" s="250">
        <v>4739.41</v>
      </c>
      <c r="I3191" s="250"/>
      <c r="J3191" s="250">
        <v>4540.0740000000005</v>
      </c>
      <c r="K3191" s="250"/>
      <c r="L3191" s="250">
        <v>4739.66</v>
      </c>
      <c r="M3191" s="251">
        <f t="shared" si="147"/>
        <v>4.2059243661130674E-2</v>
      </c>
      <c r="N3191" s="251">
        <f t="shared" si="148"/>
        <v>4.3960957464569808E-2</v>
      </c>
      <c r="O3191" s="250">
        <v>5087.1499999999996</v>
      </c>
      <c r="P3191" s="251">
        <f t="shared" si="149"/>
        <v>7.3315385491786289E-2</v>
      </c>
      <c r="Q3191" s="251" t="s">
        <v>805</v>
      </c>
      <c r="R3191" s="258"/>
      <c r="S3191" s="258" t="s">
        <v>806</v>
      </c>
      <c r="T3191" s="299" t="s">
        <v>809</v>
      </c>
      <c r="U3191" s="282" t="s">
        <v>814</v>
      </c>
      <c r="V3191" s="283" t="s">
        <v>809</v>
      </c>
      <c r="W3191" s="284" t="s">
        <v>809</v>
      </c>
      <c r="X3191" s="284" t="s">
        <v>809</v>
      </c>
      <c r="Y3191" s="257"/>
    </row>
    <row r="3192" spans="1:25" ht="12.75" customHeight="1" x14ac:dyDescent="0.2">
      <c r="A3192" s="229" t="s">
        <v>705</v>
      </c>
      <c r="B3192" s="247"/>
      <c r="C3192" s="280">
        <v>3179</v>
      </c>
      <c r="D3192" s="249" t="s">
        <v>7095</v>
      </c>
      <c r="E3192" s="249" t="s">
        <v>7096</v>
      </c>
      <c r="F3192" s="249" t="s">
        <v>880</v>
      </c>
      <c r="G3192" s="281" t="s">
        <v>813</v>
      </c>
      <c r="H3192" s="250">
        <v>54545.33</v>
      </c>
      <c r="I3192" s="250"/>
      <c r="J3192" s="250">
        <v>52251.371599999999</v>
      </c>
      <c r="K3192" s="250"/>
      <c r="L3192" s="250">
        <v>54545.950000000004</v>
      </c>
      <c r="M3192" s="251">
        <f t="shared" si="147"/>
        <v>4.2056000027866788E-2</v>
      </c>
      <c r="N3192" s="251">
        <f t="shared" si="148"/>
        <v>4.3914223296676214E-2</v>
      </c>
      <c r="O3192" s="250">
        <v>56708.97</v>
      </c>
      <c r="P3192" s="251">
        <f t="shared" si="149"/>
        <v>3.965500646702453E-2</v>
      </c>
      <c r="Q3192" s="251" t="s">
        <v>805</v>
      </c>
      <c r="R3192" s="258"/>
      <c r="S3192" s="258" t="s">
        <v>806</v>
      </c>
      <c r="T3192" s="299" t="s">
        <v>809</v>
      </c>
      <c r="U3192" s="282" t="s">
        <v>814</v>
      </c>
      <c r="V3192" s="285">
        <v>180</v>
      </c>
      <c r="W3192" s="286" t="s">
        <v>912</v>
      </c>
      <c r="X3192" s="286" t="s">
        <v>912</v>
      </c>
      <c r="Y3192" s="257"/>
    </row>
    <row r="3193" spans="1:25" ht="12.75" customHeight="1" x14ac:dyDescent="0.2">
      <c r="A3193" s="229" t="s">
        <v>705</v>
      </c>
      <c r="B3193" s="247"/>
      <c r="C3193" s="280">
        <v>3180</v>
      </c>
      <c r="D3193" s="249" t="s">
        <v>7097</v>
      </c>
      <c r="E3193" s="249" t="s">
        <v>7098</v>
      </c>
      <c r="F3193" s="249" t="s">
        <v>1109</v>
      </c>
      <c r="G3193" s="281"/>
      <c r="H3193" s="250">
        <v>346619.50999999995</v>
      </c>
      <c r="I3193" s="250"/>
      <c r="J3193" s="250">
        <v>210927.09469999996</v>
      </c>
      <c r="K3193" s="250"/>
      <c r="L3193" s="250">
        <v>220189.58</v>
      </c>
      <c r="M3193" s="251">
        <f t="shared" si="147"/>
        <v>0.39147368046305303</v>
      </c>
      <c r="N3193" s="251">
        <f t="shared" si="148"/>
        <v>4.3913207609359024E-2</v>
      </c>
      <c r="O3193" s="250">
        <v>234368.54</v>
      </c>
      <c r="P3193" s="251">
        <f t="shared" si="149"/>
        <v>6.4394327833315376E-2</v>
      </c>
      <c r="Q3193" s="251" t="s">
        <v>805</v>
      </c>
      <c r="R3193" s="258"/>
      <c r="S3193" s="258" t="s">
        <v>925</v>
      </c>
      <c r="T3193" s="258" t="s">
        <v>908</v>
      </c>
      <c r="U3193" s="282" t="s">
        <v>932</v>
      </c>
      <c r="V3193" s="285">
        <v>2246</v>
      </c>
      <c r="W3193" s="286" t="s">
        <v>816</v>
      </c>
      <c r="X3193" s="286" t="s">
        <v>824</v>
      </c>
      <c r="Y3193" s="257"/>
    </row>
    <row r="3194" spans="1:25" ht="12.75" customHeight="1" x14ac:dyDescent="0.2">
      <c r="A3194" s="229" t="s">
        <v>705</v>
      </c>
      <c r="B3194" s="247"/>
      <c r="C3194" s="280">
        <v>3181</v>
      </c>
      <c r="D3194" s="249" t="s">
        <v>7099</v>
      </c>
      <c r="E3194" s="249" t="s">
        <v>7100</v>
      </c>
      <c r="F3194" s="249" t="s">
        <v>931</v>
      </c>
      <c r="G3194" s="281" t="s">
        <v>813</v>
      </c>
      <c r="H3194" s="250">
        <v>79532.47</v>
      </c>
      <c r="I3194" s="250"/>
      <c r="J3194" s="250">
        <v>76187.621500000008</v>
      </c>
      <c r="K3194" s="250"/>
      <c r="L3194" s="250">
        <v>187119.24</v>
      </c>
      <c r="M3194" s="251">
        <f t="shared" si="147"/>
        <v>4.2056389044625331E-2</v>
      </c>
      <c r="N3194" s="251">
        <f t="shared" si="148"/>
        <v>1.4560320471482362</v>
      </c>
      <c r="O3194" s="250">
        <v>207072.18000000002</v>
      </c>
      <c r="P3194" s="251">
        <f t="shared" si="149"/>
        <v>0.1066322201821685</v>
      </c>
      <c r="Q3194" s="251" t="s">
        <v>805</v>
      </c>
      <c r="R3194" s="258"/>
      <c r="S3194" s="258" t="s">
        <v>806</v>
      </c>
      <c r="T3194" s="258" t="s">
        <v>807</v>
      </c>
      <c r="U3194" s="282" t="s">
        <v>814</v>
      </c>
      <c r="V3194" s="285">
        <v>824</v>
      </c>
      <c r="W3194" s="286" t="s">
        <v>824</v>
      </c>
      <c r="X3194" s="286" t="s">
        <v>824</v>
      </c>
      <c r="Y3194" s="257"/>
    </row>
    <row r="3195" spans="1:25" ht="12.75" customHeight="1" x14ac:dyDescent="0.2">
      <c r="B3195" s="247"/>
      <c r="C3195" s="280">
        <v>3182</v>
      </c>
      <c r="D3195" s="249" t="s">
        <v>7101</v>
      </c>
      <c r="E3195" s="249" t="s">
        <v>7102</v>
      </c>
      <c r="F3195" s="249" t="s">
        <v>1064</v>
      </c>
      <c r="G3195" s="281" t="s">
        <v>813</v>
      </c>
      <c r="H3195" s="250">
        <v>21702.36</v>
      </c>
      <c r="I3195" s="250"/>
      <c r="J3195" s="250">
        <v>20789.643199999999</v>
      </c>
      <c r="K3195" s="250"/>
      <c r="L3195" s="250">
        <v>28755.64</v>
      </c>
      <c r="M3195" s="251">
        <f t="shared" si="147"/>
        <v>4.2056108183626199E-2</v>
      </c>
      <c r="N3195" s="251">
        <f t="shared" si="148"/>
        <v>0.38317140526971627</v>
      </c>
      <c r="O3195" s="250">
        <v>29024.25</v>
      </c>
      <c r="P3195" s="251">
        <f t="shared" si="149"/>
        <v>9.3411240368846109E-3</v>
      </c>
      <c r="Q3195" s="251" t="s">
        <v>805</v>
      </c>
      <c r="R3195" s="258"/>
      <c r="S3195" s="258" t="s">
        <v>806</v>
      </c>
      <c r="T3195" s="258" t="s">
        <v>807</v>
      </c>
      <c r="U3195" s="282" t="s">
        <v>823</v>
      </c>
      <c r="V3195" s="285">
        <v>824</v>
      </c>
      <c r="W3195" s="286" t="s">
        <v>816</v>
      </c>
      <c r="X3195" s="286" t="s">
        <v>824</v>
      </c>
      <c r="Y3195" s="257"/>
    </row>
    <row r="3196" spans="1:25" ht="12.75" customHeight="1" x14ac:dyDescent="0.2">
      <c r="A3196" s="229" t="s">
        <v>705</v>
      </c>
      <c r="B3196" s="247"/>
      <c r="C3196" s="280">
        <v>3183</v>
      </c>
      <c r="D3196" s="249" t="s">
        <v>7103</v>
      </c>
      <c r="E3196" s="249" t="s">
        <v>7104</v>
      </c>
      <c r="F3196" s="249" t="s">
        <v>1317</v>
      </c>
      <c r="G3196" s="281" t="s">
        <v>813</v>
      </c>
      <c r="H3196" s="250">
        <v>281196.83999999997</v>
      </c>
      <c r="I3196" s="250"/>
      <c r="J3196" s="250">
        <v>289921.9559</v>
      </c>
      <c r="K3196" s="250"/>
      <c r="L3196" s="250">
        <v>259383.88</v>
      </c>
      <c r="M3196" s="251">
        <f t="shared" si="147"/>
        <v>3.1028499111156564E-2</v>
      </c>
      <c r="N3196" s="251">
        <f t="shared" si="148"/>
        <v>0.10533205670885168</v>
      </c>
      <c r="O3196" s="250">
        <v>281841.97000000003</v>
      </c>
      <c r="P3196" s="251">
        <f t="shared" si="149"/>
        <v>8.6582442979879951E-2</v>
      </c>
      <c r="Q3196" s="251" t="s">
        <v>805</v>
      </c>
      <c r="R3196" s="258"/>
      <c r="S3196" s="258" t="s">
        <v>806</v>
      </c>
      <c r="T3196" s="258" t="s">
        <v>807</v>
      </c>
      <c r="U3196" s="282" t="s">
        <v>823</v>
      </c>
      <c r="V3196" s="285">
        <v>824</v>
      </c>
      <c r="W3196" s="286" t="s">
        <v>815</v>
      </c>
      <c r="X3196" s="286" t="s">
        <v>816</v>
      </c>
      <c r="Y3196" s="257"/>
    </row>
    <row r="3197" spans="1:25" ht="12.75" customHeight="1" x14ac:dyDescent="0.2">
      <c r="B3197" s="247"/>
      <c r="C3197" s="280">
        <v>3184</v>
      </c>
      <c r="D3197" s="249" t="s">
        <v>7105</v>
      </c>
      <c r="E3197" s="249" t="s">
        <v>7104</v>
      </c>
      <c r="F3197" s="249" t="s">
        <v>1116</v>
      </c>
      <c r="G3197" s="281" t="s">
        <v>804</v>
      </c>
      <c r="H3197" s="250">
        <v>5716.28</v>
      </c>
      <c r="I3197" s="250"/>
      <c r="J3197" s="250">
        <v>5118.7860000000001</v>
      </c>
      <c r="K3197" s="250"/>
      <c r="L3197" s="250">
        <v>5802.36</v>
      </c>
      <c r="M3197" s="251">
        <f t="shared" si="147"/>
        <v>0.10452497078519592</v>
      </c>
      <c r="N3197" s="251">
        <f t="shared" si="148"/>
        <v>0.13354221098518274</v>
      </c>
      <c r="O3197" s="250">
        <v>6150.77</v>
      </c>
      <c r="P3197" s="251">
        <f t="shared" si="149"/>
        <v>6.0046257040238936E-2</v>
      </c>
      <c r="Q3197" s="251" t="s">
        <v>805</v>
      </c>
      <c r="R3197" s="258"/>
      <c r="S3197" s="258" t="s">
        <v>806</v>
      </c>
      <c r="T3197" s="258" t="s">
        <v>807</v>
      </c>
      <c r="U3197" s="282" t="s">
        <v>808</v>
      </c>
      <c r="V3197" s="283" t="s">
        <v>809</v>
      </c>
      <c r="W3197" s="284" t="s">
        <v>809</v>
      </c>
      <c r="X3197" s="284" t="s">
        <v>809</v>
      </c>
      <c r="Y3197" s="257"/>
    </row>
    <row r="3198" spans="1:25" ht="12.75" customHeight="1" x14ac:dyDescent="0.2">
      <c r="A3198" s="229" t="s">
        <v>705</v>
      </c>
      <c r="B3198" s="247"/>
      <c r="C3198" s="280">
        <v>3185</v>
      </c>
      <c r="D3198" s="249" t="s">
        <v>7106</v>
      </c>
      <c r="E3198" s="249" t="s">
        <v>7107</v>
      </c>
      <c r="F3198" s="249" t="s">
        <v>803</v>
      </c>
      <c r="G3198" s="281" t="s">
        <v>804</v>
      </c>
      <c r="H3198" s="250">
        <v>434089.66000000003</v>
      </c>
      <c r="I3198" s="250"/>
      <c r="J3198" s="250">
        <v>372861.13620000001</v>
      </c>
      <c r="K3198" s="250"/>
      <c r="L3198" s="250">
        <v>385414.16</v>
      </c>
      <c r="M3198" s="251">
        <f t="shared" si="147"/>
        <v>0.14105040834190802</v>
      </c>
      <c r="N3198" s="251">
        <f t="shared" si="148"/>
        <v>3.3666753065051583E-2</v>
      </c>
      <c r="O3198" s="250">
        <v>407087.84999999992</v>
      </c>
      <c r="P3198" s="251">
        <f t="shared" si="149"/>
        <v>5.6234804657929398E-2</v>
      </c>
      <c r="Q3198" s="251" t="s">
        <v>805</v>
      </c>
      <c r="R3198" s="258"/>
      <c r="S3198" s="258" t="s">
        <v>806</v>
      </c>
      <c r="T3198" s="258" t="s">
        <v>807</v>
      </c>
      <c r="U3198" s="282" t="s">
        <v>1103</v>
      </c>
      <c r="V3198" s="285">
        <v>824</v>
      </c>
      <c r="W3198" s="286" t="s">
        <v>874</v>
      </c>
      <c r="X3198" s="286" t="s">
        <v>816</v>
      </c>
      <c r="Y3198" s="257"/>
    </row>
    <row r="3199" spans="1:25" ht="12.75" customHeight="1" x14ac:dyDescent="0.2">
      <c r="B3199" s="247"/>
      <c r="C3199" s="280">
        <v>3186</v>
      </c>
      <c r="D3199" s="249" t="s">
        <v>7108</v>
      </c>
      <c r="E3199" s="249" t="s">
        <v>7109</v>
      </c>
      <c r="F3199" s="249" t="s">
        <v>997</v>
      </c>
      <c r="G3199" s="281" t="s">
        <v>804</v>
      </c>
      <c r="H3199" s="250">
        <v>105213.48</v>
      </c>
      <c r="I3199" s="250"/>
      <c r="J3199" s="250">
        <v>100788.611</v>
      </c>
      <c r="K3199" s="250"/>
      <c r="L3199" s="250">
        <v>9405.7000000000007</v>
      </c>
      <c r="M3199" s="251">
        <f t="shared" si="147"/>
        <v>4.2056103457465639E-2</v>
      </c>
      <c r="N3199" s="251">
        <f t="shared" si="148"/>
        <v>0.90667894014334616</v>
      </c>
      <c r="O3199" s="250">
        <v>10095.279999999999</v>
      </c>
      <c r="P3199" s="251">
        <f t="shared" si="149"/>
        <v>7.3315117428792972E-2</v>
      </c>
      <c r="Q3199" s="251" t="s">
        <v>805</v>
      </c>
      <c r="R3199" s="258"/>
      <c r="S3199" s="258" t="s">
        <v>806</v>
      </c>
      <c r="T3199" s="258" t="s">
        <v>807</v>
      </c>
      <c r="U3199" s="282" t="s">
        <v>808</v>
      </c>
      <c r="V3199" s="283" t="s">
        <v>809</v>
      </c>
      <c r="W3199" s="284" t="s">
        <v>809</v>
      </c>
      <c r="X3199" s="284" t="s">
        <v>809</v>
      </c>
      <c r="Y3199" s="257"/>
    </row>
    <row r="3200" spans="1:25" ht="12.75" customHeight="1" x14ac:dyDescent="0.2">
      <c r="A3200" s="229" t="s">
        <v>705</v>
      </c>
      <c r="B3200" s="247"/>
      <c r="C3200" s="280">
        <v>3187</v>
      </c>
      <c r="D3200" s="296" t="s">
        <v>7110</v>
      </c>
      <c r="E3200" s="296" t="s">
        <v>7111</v>
      </c>
      <c r="F3200" s="296" t="s">
        <v>1522</v>
      </c>
      <c r="G3200" s="281"/>
      <c r="H3200" s="250">
        <v>0</v>
      </c>
      <c r="I3200" s="250"/>
      <c r="J3200" s="250">
        <v>0</v>
      </c>
      <c r="K3200" s="250"/>
      <c r="L3200" s="250">
        <v>0</v>
      </c>
      <c r="M3200" s="251" t="str">
        <f t="shared" si="147"/>
        <v>NA</v>
      </c>
      <c r="N3200" s="251" t="str">
        <f t="shared" si="148"/>
        <v>NA</v>
      </c>
      <c r="O3200" s="250">
        <v>0</v>
      </c>
      <c r="P3200" s="251" t="str">
        <f t="shared" si="149"/>
        <v>NA</v>
      </c>
      <c r="Q3200" s="251" t="s">
        <v>707</v>
      </c>
      <c r="R3200" s="258"/>
      <c r="S3200" s="299" t="s">
        <v>809</v>
      </c>
      <c r="T3200" s="299" t="s">
        <v>809</v>
      </c>
      <c r="U3200" s="299" t="s">
        <v>832</v>
      </c>
      <c r="V3200" s="283" t="s">
        <v>809</v>
      </c>
      <c r="W3200" s="284" t="s">
        <v>809</v>
      </c>
      <c r="X3200" s="284" t="s">
        <v>809</v>
      </c>
      <c r="Y3200" s="257"/>
    </row>
    <row r="3201" spans="1:25" ht="12.75" customHeight="1" x14ac:dyDescent="0.2">
      <c r="A3201" s="229" t="s">
        <v>705</v>
      </c>
      <c r="B3201" s="247"/>
      <c r="C3201" s="280">
        <v>3188</v>
      </c>
      <c r="D3201" s="249" t="s">
        <v>7112</v>
      </c>
      <c r="E3201" s="249" t="s">
        <v>7113</v>
      </c>
      <c r="F3201" s="249" t="s">
        <v>1374</v>
      </c>
      <c r="G3201" s="281" t="s">
        <v>813</v>
      </c>
      <c r="H3201" s="250">
        <v>141717.74000000002</v>
      </c>
      <c r="I3201" s="250"/>
      <c r="J3201" s="250">
        <v>135635.96679999999</v>
      </c>
      <c r="K3201" s="250"/>
      <c r="L3201" s="250">
        <v>121948.17000000004</v>
      </c>
      <c r="M3201" s="251">
        <f t="shared" si="147"/>
        <v>4.2914692260827926E-2</v>
      </c>
      <c r="N3201" s="251">
        <f t="shared" si="148"/>
        <v>0.10091568720989094</v>
      </c>
      <c r="O3201" s="250">
        <v>127628.19999999998</v>
      </c>
      <c r="P3201" s="251">
        <f t="shared" si="149"/>
        <v>4.6577410714731829E-2</v>
      </c>
      <c r="Q3201" s="251" t="s">
        <v>805</v>
      </c>
      <c r="R3201" s="258"/>
      <c r="S3201" s="258" t="s">
        <v>806</v>
      </c>
      <c r="T3201" s="258" t="s">
        <v>807</v>
      </c>
      <c r="U3201" s="282" t="s">
        <v>814</v>
      </c>
      <c r="V3201" s="285">
        <v>308</v>
      </c>
      <c r="W3201" s="286" t="s">
        <v>824</v>
      </c>
      <c r="X3201" s="286" t="s">
        <v>824</v>
      </c>
      <c r="Y3201" s="257"/>
    </row>
    <row r="3202" spans="1:25" ht="12.75" customHeight="1" x14ac:dyDescent="0.2">
      <c r="A3202" s="229" t="s">
        <v>705</v>
      </c>
      <c r="B3202" s="247"/>
      <c r="C3202" s="280">
        <v>3189</v>
      </c>
      <c r="D3202" s="249" t="s">
        <v>7114</v>
      </c>
      <c r="E3202" s="249" t="s">
        <v>7115</v>
      </c>
      <c r="F3202" s="249" t="s">
        <v>1227</v>
      </c>
      <c r="G3202" s="297" t="s">
        <v>707</v>
      </c>
      <c r="H3202" s="250">
        <v>0</v>
      </c>
      <c r="I3202" s="250"/>
      <c r="J3202" s="250">
        <v>0</v>
      </c>
      <c r="K3202" s="250"/>
      <c r="L3202" s="250">
        <v>0</v>
      </c>
      <c r="M3202" s="251" t="str">
        <f t="shared" si="147"/>
        <v>NA</v>
      </c>
      <c r="N3202" s="251" t="str">
        <f t="shared" si="148"/>
        <v>NA</v>
      </c>
      <c r="O3202" s="250">
        <v>0</v>
      </c>
      <c r="P3202" s="251" t="str">
        <f t="shared" si="149"/>
        <v>NA</v>
      </c>
      <c r="Q3202" s="298" t="s">
        <v>848</v>
      </c>
      <c r="R3202" s="299" t="s">
        <v>849</v>
      </c>
      <c r="S3202" s="299" t="s">
        <v>832</v>
      </c>
      <c r="T3202" s="299" t="s">
        <v>832</v>
      </c>
      <c r="U3202" s="299" t="s">
        <v>832</v>
      </c>
      <c r="V3202" s="299" t="s">
        <v>832</v>
      </c>
      <c r="W3202" s="299" t="s">
        <v>832</v>
      </c>
      <c r="X3202" s="299" t="s">
        <v>832</v>
      </c>
      <c r="Y3202" s="257"/>
    </row>
    <row r="3203" spans="1:25" ht="12.75" customHeight="1" x14ac:dyDescent="0.2">
      <c r="A3203" s="229" t="s">
        <v>705</v>
      </c>
      <c r="B3203" s="247"/>
      <c r="C3203" s="280">
        <v>3190</v>
      </c>
      <c r="D3203" s="249" t="s">
        <v>7116</v>
      </c>
      <c r="E3203" s="249" t="s">
        <v>7117</v>
      </c>
      <c r="F3203" s="249" t="s">
        <v>931</v>
      </c>
      <c r="G3203" s="281" t="s">
        <v>813</v>
      </c>
      <c r="H3203" s="250">
        <v>85710.37999999999</v>
      </c>
      <c r="I3203" s="250"/>
      <c r="J3203" s="250">
        <v>82122.087100000004</v>
      </c>
      <c r="K3203" s="250"/>
      <c r="L3203" s="250">
        <v>88975.349999999991</v>
      </c>
      <c r="M3203" s="251">
        <f t="shared" si="147"/>
        <v>4.1865324829967923E-2</v>
      </c>
      <c r="N3203" s="251">
        <f t="shared" si="148"/>
        <v>8.3452127704143397E-2</v>
      </c>
      <c r="O3203" s="250">
        <v>93258.12000000001</v>
      </c>
      <c r="P3203" s="251">
        <f t="shared" si="149"/>
        <v>4.8134342826412248E-2</v>
      </c>
      <c r="Q3203" s="251" t="s">
        <v>805</v>
      </c>
      <c r="R3203" s="258"/>
      <c r="S3203" s="258" t="s">
        <v>806</v>
      </c>
      <c r="T3203" s="258" t="s">
        <v>807</v>
      </c>
      <c r="U3203" s="282" t="s">
        <v>823</v>
      </c>
      <c r="V3203" s="285">
        <v>824</v>
      </c>
      <c r="W3203" s="286" t="s">
        <v>815</v>
      </c>
      <c r="X3203" s="286" t="s">
        <v>816</v>
      </c>
      <c r="Y3203" s="257"/>
    </row>
    <row r="3204" spans="1:25" ht="12.75" customHeight="1" x14ac:dyDescent="0.2">
      <c r="A3204" s="229" t="s">
        <v>705</v>
      </c>
      <c r="B3204" s="247"/>
      <c r="C3204" s="280">
        <v>3191</v>
      </c>
      <c r="D3204" s="249" t="s">
        <v>7118</v>
      </c>
      <c r="E3204" s="249" t="s">
        <v>7119</v>
      </c>
      <c r="F3204" s="249" t="s">
        <v>943</v>
      </c>
      <c r="G3204" s="297" t="s">
        <v>707</v>
      </c>
      <c r="H3204" s="250">
        <v>0</v>
      </c>
      <c r="I3204" s="250"/>
      <c r="J3204" s="250">
        <v>0</v>
      </c>
      <c r="K3204" s="250"/>
      <c r="L3204" s="250">
        <v>0</v>
      </c>
      <c r="M3204" s="251" t="str">
        <f t="shared" si="147"/>
        <v>NA</v>
      </c>
      <c r="N3204" s="251" t="str">
        <f t="shared" si="148"/>
        <v>NA</v>
      </c>
      <c r="O3204" s="250">
        <v>0</v>
      </c>
      <c r="P3204" s="251" t="str">
        <f t="shared" si="149"/>
        <v>NA</v>
      </c>
      <c r="Q3204" s="298" t="s">
        <v>848</v>
      </c>
      <c r="R3204" s="299" t="s">
        <v>849</v>
      </c>
      <c r="S3204" s="299" t="s">
        <v>832</v>
      </c>
      <c r="T3204" s="299" t="s">
        <v>832</v>
      </c>
      <c r="U3204" s="299" t="s">
        <v>832</v>
      </c>
      <c r="V3204" s="299" t="s">
        <v>832</v>
      </c>
      <c r="W3204" s="299" t="s">
        <v>832</v>
      </c>
      <c r="X3204" s="299" t="s">
        <v>832</v>
      </c>
      <c r="Y3204" s="257"/>
    </row>
    <row r="3205" spans="1:25" ht="12.75" customHeight="1" x14ac:dyDescent="0.2">
      <c r="A3205" s="229" t="s">
        <v>705</v>
      </c>
      <c r="B3205" s="247"/>
      <c r="C3205" s="280">
        <v>3192</v>
      </c>
      <c r="D3205" s="249" t="s">
        <v>7120</v>
      </c>
      <c r="E3205" s="249" t="s">
        <v>7121</v>
      </c>
      <c r="F3205" s="249" t="s">
        <v>949</v>
      </c>
      <c r="G3205" s="281" t="s">
        <v>804</v>
      </c>
      <c r="H3205" s="250">
        <v>43938.080000000002</v>
      </c>
      <c r="I3205" s="250"/>
      <c r="J3205" s="250">
        <v>68043.965199999991</v>
      </c>
      <c r="K3205" s="250"/>
      <c r="L3205" s="250">
        <v>56094.990000000005</v>
      </c>
      <c r="M3205" s="251">
        <f t="shared" si="147"/>
        <v>0.5486331036768104</v>
      </c>
      <c r="N3205" s="251">
        <f t="shared" si="148"/>
        <v>0.17560668554336378</v>
      </c>
      <c r="O3205" s="250">
        <v>57826.12</v>
      </c>
      <c r="P3205" s="251">
        <f t="shared" si="149"/>
        <v>3.0860688271804618E-2</v>
      </c>
      <c r="Q3205" s="251" t="s">
        <v>805</v>
      </c>
      <c r="R3205" s="258"/>
      <c r="S3205" s="258" t="s">
        <v>806</v>
      </c>
      <c r="T3205" s="258" t="s">
        <v>807</v>
      </c>
      <c r="U3205" s="282" t="s">
        <v>1103</v>
      </c>
      <c r="V3205" s="285">
        <v>824</v>
      </c>
      <c r="W3205" s="286" t="s">
        <v>824</v>
      </c>
      <c r="X3205" s="286" t="s">
        <v>824</v>
      </c>
      <c r="Y3205" s="257"/>
    </row>
    <row r="3206" spans="1:25" ht="12.75" customHeight="1" x14ac:dyDescent="0.2">
      <c r="A3206" s="229" t="s">
        <v>705</v>
      </c>
      <c r="B3206" s="247"/>
      <c r="C3206" s="280">
        <v>3193</v>
      </c>
      <c r="D3206" s="249" t="s">
        <v>7122</v>
      </c>
      <c r="E3206" s="249" t="s">
        <v>7123</v>
      </c>
      <c r="F3206" s="249" t="s">
        <v>1067</v>
      </c>
      <c r="G3206" s="281" t="s">
        <v>804</v>
      </c>
      <c r="H3206" s="250">
        <v>268765.3</v>
      </c>
      <c r="I3206" s="250"/>
      <c r="J3206" s="250">
        <v>244441.8389</v>
      </c>
      <c r="K3206" s="250"/>
      <c r="L3206" s="250">
        <v>255177.01</v>
      </c>
      <c r="M3206" s="251">
        <f t="shared" si="147"/>
        <v>9.050074953872389E-2</v>
      </c>
      <c r="N3206" s="251">
        <f t="shared" si="148"/>
        <v>4.3917077159576247E-2</v>
      </c>
      <c r="O3206" s="250">
        <v>263466.88</v>
      </c>
      <c r="P3206" s="251">
        <f t="shared" si="149"/>
        <v>3.2486743221891323E-2</v>
      </c>
      <c r="Q3206" s="251" t="s">
        <v>805</v>
      </c>
      <c r="R3206" s="258"/>
      <c r="S3206" s="258" t="s">
        <v>806</v>
      </c>
      <c r="T3206" s="258" t="s">
        <v>807</v>
      </c>
      <c r="U3206" s="282" t="s">
        <v>1103</v>
      </c>
      <c r="V3206" s="285">
        <v>826</v>
      </c>
      <c r="W3206" s="286" t="s">
        <v>824</v>
      </c>
      <c r="X3206" s="286" t="s">
        <v>824</v>
      </c>
      <c r="Y3206" s="257"/>
    </row>
    <row r="3207" spans="1:25" ht="12.75" customHeight="1" x14ac:dyDescent="0.2">
      <c r="A3207" s="229" t="s">
        <v>705</v>
      </c>
      <c r="B3207" s="247"/>
      <c r="C3207" s="280">
        <v>3194</v>
      </c>
      <c r="D3207" s="249" t="s">
        <v>7124</v>
      </c>
      <c r="E3207" s="249" t="s">
        <v>7125</v>
      </c>
      <c r="F3207" s="249" t="s">
        <v>1198</v>
      </c>
      <c r="G3207" s="297" t="s">
        <v>707</v>
      </c>
      <c r="H3207" s="250">
        <v>0</v>
      </c>
      <c r="I3207" s="250"/>
      <c r="J3207" s="250">
        <v>0</v>
      </c>
      <c r="K3207" s="250"/>
      <c r="L3207" s="250">
        <v>0</v>
      </c>
      <c r="M3207" s="251" t="str">
        <f t="shared" si="147"/>
        <v>NA</v>
      </c>
      <c r="N3207" s="251" t="str">
        <f t="shared" si="148"/>
        <v>NA</v>
      </c>
      <c r="O3207" s="250">
        <v>0</v>
      </c>
      <c r="P3207" s="251" t="str">
        <f t="shared" si="149"/>
        <v>NA</v>
      </c>
      <c r="Q3207" s="298" t="s">
        <v>848</v>
      </c>
      <c r="R3207" s="299" t="s">
        <v>849</v>
      </c>
      <c r="S3207" s="299" t="s">
        <v>832</v>
      </c>
      <c r="T3207" s="299" t="s">
        <v>832</v>
      </c>
      <c r="U3207" s="299" t="s">
        <v>832</v>
      </c>
      <c r="V3207" s="299" t="s">
        <v>832</v>
      </c>
      <c r="W3207" s="299" t="s">
        <v>832</v>
      </c>
      <c r="X3207" s="299" t="s">
        <v>832</v>
      </c>
      <c r="Y3207" s="257"/>
    </row>
    <row r="3208" spans="1:25" ht="12.75" customHeight="1" x14ac:dyDescent="0.2">
      <c r="A3208" s="229" t="s">
        <v>705</v>
      </c>
      <c r="B3208" s="247"/>
      <c r="C3208" s="287">
        <v>3195</v>
      </c>
      <c r="D3208" s="288" t="s">
        <v>7126</v>
      </c>
      <c r="E3208" s="288" t="s">
        <v>7127</v>
      </c>
      <c r="F3208" s="288" t="s">
        <v>5100</v>
      </c>
      <c r="G3208" s="289" t="s">
        <v>707</v>
      </c>
      <c r="H3208" s="290">
        <v>0</v>
      </c>
      <c r="I3208" s="290"/>
      <c r="J3208" s="290">
        <v>0</v>
      </c>
      <c r="K3208" s="290"/>
      <c r="L3208" s="290">
        <v>0</v>
      </c>
      <c r="M3208" s="291" t="str">
        <f t="shared" si="147"/>
        <v>NA</v>
      </c>
      <c r="N3208" s="291" t="str">
        <f t="shared" si="148"/>
        <v>NA</v>
      </c>
      <c r="O3208" s="290">
        <v>0</v>
      </c>
      <c r="P3208" s="291" t="str">
        <f t="shared" si="149"/>
        <v>NA</v>
      </c>
      <c r="Q3208" s="291" t="s">
        <v>707</v>
      </c>
      <c r="R3208" s="292" t="s">
        <v>831</v>
      </c>
      <c r="S3208" s="293" t="s">
        <v>832</v>
      </c>
      <c r="T3208" s="293" t="s">
        <v>832</v>
      </c>
      <c r="U3208" s="293" t="s">
        <v>832</v>
      </c>
      <c r="V3208" s="294" t="s">
        <v>809</v>
      </c>
      <c r="W3208" s="295" t="s">
        <v>809</v>
      </c>
      <c r="X3208" s="295" t="s">
        <v>809</v>
      </c>
      <c r="Y3208" s="257"/>
    </row>
    <row r="3209" spans="1:25" ht="12.75" customHeight="1" x14ac:dyDescent="0.2">
      <c r="A3209" s="229" t="s">
        <v>705</v>
      </c>
      <c r="B3209" s="247"/>
      <c r="C3209" s="280">
        <v>3196</v>
      </c>
      <c r="D3209" s="249" t="s">
        <v>7128</v>
      </c>
      <c r="E3209" s="249" t="s">
        <v>7129</v>
      </c>
      <c r="F3209" s="249" t="s">
        <v>1002</v>
      </c>
      <c r="G3209" s="297" t="s">
        <v>707</v>
      </c>
      <c r="H3209" s="250">
        <v>0</v>
      </c>
      <c r="I3209" s="250"/>
      <c r="J3209" s="250">
        <v>0</v>
      </c>
      <c r="K3209" s="250"/>
      <c r="L3209" s="250">
        <v>0</v>
      </c>
      <c r="M3209" s="251" t="str">
        <f t="shared" si="147"/>
        <v>NA</v>
      </c>
      <c r="N3209" s="251" t="str">
        <f t="shared" si="148"/>
        <v>NA</v>
      </c>
      <c r="O3209" s="250">
        <v>0</v>
      </c>
      <c r="P3209" s="251" t="str">
        <f t="shared" si="149"/>
        <v>NA</v>
      </c>
      <c r="Q3209" s="298" t="s">
        <v>848</v>
      </c>
      <c r="R3209" s="299" t="s">
        <v>849</v>
      </c>
      <c r="S3209" s="299" t="s">
        <v>832</v>
      </c>
      <c r="T3209" s="299" t="s">
        <v>832</v>
      </c>
      <c r="U3209" s="299" t="s">
        <v>832</v>
      </c>
      <c r="V3209" s="299" t="s">
        <v>832</v>
      </c>
      <c r="W3209" s="299" t="s">
        <v>832</v>
      </c>
      <c r="X3209" s="299" t="s">
        <v>832</v>
      </c>
      <c r="Y3209" s="257"/>
    </row>
    <row r="3210" spans="1:25" ht="12.75" customHeight="1" x14ac:dyDescent="0.2">
      <c r="A3210" s="229" t="s">
        <v>705</v>
      </c>
      <c r="B3210" s="247"/>
      <c r="C3210" s="280">
        <v>3197</v>
      </c>
      <c r="D3210" s="249" t="s">
        <v>7130</v>
      </c>
      <c r="E3210" s="249" t="s">
        <v>7131</v>
      </c>
      <c r="F3210" s="249" t="s">
        <v>1040</v>
      </c>
      <c r="G3210" s="281" t="s">
        <v>813</v>
      </c>
      <c r="H3210" s="250">
        <v>39224.31</v>
      </c>
      <c r="I3210" s="250"/>
      <c r="J3210" s="250">
        <v>26433.643800000002</v>
      </c>
      <c r="K3210" s="250"/>
      <c r="L3210" s="250">
        <v>27594.809999999998</v>
      </c>
      <c r="M3210" s="251">
        <f t="shared" si="147"/>
        <v>0.32609027921714867</v>
      </c>
      <c r="N3210" s="251">
        <f t="shared" si="148"/>
        <v>4.3927587463367272E-2</v>
      </c>
      <c r="O3210" s="250">
        <v>29649.66</v>
      </c>
      <c r="P3210" s="251">
        <f t="shared" si="149"/>
        <v>7.446508963098504E-2</v>
      </c>
      <c r="Q3210" s="251" t="s">
        <v>805</v>
      </c>
      <c r="R3210" s="258"/>
      <c r="S3210" s="258" t="s">
        <v>806</v>
      </c>
      <c r="T3210" s="299" t="s">
        <v>809</v>
      </c>
      <c r="U3210" s="282" t="s">
        <v>823</v>
      </c>
      <c r="V3210" s="285">
        <v>822</v>
      </c>
      <c r="W3210" s="286" t="s">
        <v>816</v>
      </c>
      <c r="X3210" s="286" t="s">
        <v>824</v>
      </c>
      <c r="Y3210" s="257"/>
    </row>
    <row r="3211" spans="1:25" ht="12.75" customHeight="1" x14ac:dyDescent="0.2">
      <c r="A3211" s="229" t="s">
        <v>705</v>
      </c>
      <c r="B3211" s="247"/>
      <c r="C3211" s="280">
        <v>3198</v>
      </c>
      <c r="D3211" s="249" t="s">
        <v>7132</v>
      </c>
      <c r="E3211" s="249" t="s">
        <v>7133</v>
      </c>
      <c r="F3211" s="249" t="s">
        <v>928</v>
      </c>
      <c r="G3211" s="297" t="s">
        <v>707</v>
      </c>
      <c r="H3211" s="250">
        <v>0</v>
      </c>
      <c r="I3211" s="250"/>
      <c r="J3211" s="250">
        <v>0</v>
      </c>
      <c r="K3211" s="250"/>
      <c r="L3211" s="250">
        <v>0</v>
      </c>
      <c r="M3211" s="251" t="str">
        <f t="shared" si="147"/>
        <v>NA</v>
      </c>
      <c r="N3211" s="251" t="str">
        <f t="shared" si="148"/>
        <v>NA</v>
      </c>
      <c r="O3211" s="250">
        <v>0</v>
      </c>
      <c r="P3211" s="251" t="str">
        <f t="shared" si="149"/>
        <v>NA</v>
      </c>
      <c r="Q3211" s="298" t="s">
        <v>848</v>
      </c>
      <c r="R3211" s="299" t="s">
        <v>849</v>
      </c>
      <c r="S3211" s="299" t="s">
        <v>832</v>
      </c>
      <c r="T3211" s="299" t="s">
        <v>832</v>
      </c>
      <c r="U3211" s="299" t="s">
        <v>832</v>
      </c>
      <c r="V3211" s="299" t="s">
        <v>832</v>
      </c>
      <c r="W3211" s="299" t="s">
        <v>832</v>
      </c>
      <c r="X3211" s="299" t="s">
        <v>832</v>
      </c>
      <c r="Y3211" s="257"/>
    </row>
    <row r="3212" spans="1:25" ht="12.75" customHeight="1" x14ac:dyDescent="0.2">
      <c r="A3212" s="229" t="s">
        <v>705</v>
      </c>
      <c r="B3212" s="247"/>
      <c r="C3212" s="280">
        <v>3199</v>
      </c>
      <c r="D3212" s="249" t="s">
        <v>7134</v>
      </c>
      <c r="E3212" s="249" t="s">
        <v>7135</v>
      </c>
      <c r="F3212" s="249" t="s">
        <v>937</v>
      </c>
      <c r="G3212" s="281" t="s">
        <v>813</v>
      </c>
      <c r="H3212" s="250">
        <v>60044.24</v>
      </c>
      <c r="I3212" s="250"/>
      <c r="J3212" s="250">
        <v>54790.2425</v>
      </c>
      <c r="K3212" s="250"/>
      <c r="L3212" s="250">
        <v>174613.40999999997</v>
      </c>
      <c r="M3212" s="251">
        <f t="shared" si="147"/>
        <v>8.7502106779934224E-2</v>
      </c>
      <c r="N3212" s="251">
        <f t="shared" si="148"/>
        <v>2.1869435511259141</v>
      </c>
      <c r="O3212" s="250">
        <v>177405.34999999998</v>
      </c>
      <c r="P3212" s="251">
        <f t="shared" si="149"/>
        <v>1.5989264512960389E-2</v>
      </c>
      <c r="Q3212" s="251" t="s">
        <v>805</v>
      </c>
      <c r="R3212" s="258"/>
      <c r="S3212" s="258" t="s">
        <v>806</v>
      </c>
      <c r="T3212" s="258" t="s">
        <v>807</v>
      </c>
      <c r="U3212" s="282" t="s">
        <v>823</v>
      </c>
      <c r="V3212" s="285">
        <v>824</v>
      </c>
      <c r="W3212" s="286" t="s">
        <v>824</v>
      </c>
      <c r="X3212" s="286" t="s">
        <v>824</v>
      </c>
      <c r="Y3212" s="257"/>
    </row>
    <row r="3213" spans="1:25" ht="12.75" customHeight="1" x14ac:dyDescent="0.2">
      <c r="A3213" s="229" t="s">
        <v>705</v>
      </c>
      <c r="B3213" s="247"/>
      <c r="C3213" s="280">
        <v>3200</v>
      </c>
      <c r="D3213" s="249" t="s">
        <v>7136</v>
      </c>
      <c r="E3213" s="249" t="s">
        <v>7137</v>
      </c>
      <c r="F3213" s="249" t="s">
        <v>844</v>
      </c>
      <c r="G3213" s="281" t="s">
        <v>813</v>
      </c>
      <c r="H3213" s="250">
        <v>43344.480000000003</v>
      </c>
      <c r="I3213" s="250"/>
      <c r="J3213" s="250">
        <v>41521.582399999999</v>
      </c>
      <c r="K3213" s="250"/>
      <c r="L3213" s="250">
        <v>43344.89</v>
      </c>
      <c r="M3213" s="251">
        <f t="shared" si="147"/>
        <v>4.205604958232291E-2</v>
      </c>
      <c r="N3213" s="251">
        <f t="shared" si="148"/>
        <v>4.3912285963359624E-2</v>
      </c>
      <c r="O3213" s="250">
        <v>45367.81</v>
      </c>
      <c r="P3213" s="251">
        <f t="shared" si="149"/>
        <v>4.6670322614730322E-2</v>
      </c>
      <c r="Q3213" s="251" t="s">
        <v>805</v>
      </c>
      <c r="R3213" s="258"/>
      <c r="S3213" s="258" t="s">
        <v>806</v>
      </c>
      <c r="T3213" s="299" t="s">
        <v>809</v>
      </c>
      <c r="U3213" s="282" t="s">
        <v>823</v>
      </c>
      <c r="V3213" s="285">
        <v>755</v>
      </c>
      <c r="W3213" s="286" t="s">
        <v>815</v>
      </c>
      <c r="X3213" s="286" t="s">
        <v>816</v>
      </c>
      <c r="Y3213" s="257"/>
    </row>
    <row r="3214" spans="1:25" ht="12.75" customHeight="1" x14ac:dyDescent="0.2">
      <c r="A3214" s="229" t="s">
        <v>705</v>
      </c>
      <c r="B3214" s="247"/>
      <c r="C3214" s="280">
        <v>3201</v>
      </c>
      <c r="D3214" s="249" t="s">
        <v>7138</v>
      </c>
      <c r="E3214" s="249" t="s">
        <v>7139</v>
      </c>
      <c r="F3214" s="249" t="s">
        <v>1074</v>
      </c>
      <c r="G3214" s="281" t="s">
        <v>813</v>
      </c>
      <c r="H3214" s="250">
        <v>1774034.39</v>
      </c>
      <c r="I3214" s="250"/>
      <c r="J3214" s="250">
        <v>1315144.1904</v>
      </c>
      <c r="K3214" s="250"/>
      <c r="L3214" s="250">
        <v>1377629.5699999998</v>
      </c>
      <c r="M3214" s="251">
        <f t="shared" ref="M3214:M3277" si="150">IF(H3214&gt;0,ABS((J3214-H3214)/H3214),"NA")</f>
        <v>0.2586704080747837</v>
      </c>
      <c r="N3214" s="251">
        <f t="shared" ref="N3214:N3277" si="151">IF(J3214&gt;0,ABS((L3214-J3214)/J3214),"NA")</f>
        <v>4.7512189200330193E-2</v>
      </c>
      <c r="O3214" s="250">
        <v>1519903.5600000003</v>
      </c>
      <c r="P3214" s="251">
        <f t="shared" ref="P3214:P3277" si="152">IF(L3214&gt;0,ABS((O3214-L3214)/L3214),"NA")</f>
        <v>0.10327448909215885</v>
      </c>
      <c r="Q3214" s="251" t="s">
        <v>805</v>
      </c>
      <c r="R3214" s="258"/>
      <c r="S3214" s="258" t="s">
        <v>925</v>
      </c>
      <c r="T3214" s="258" t="s">
        <v>908</v>
      </c>
      <c r="U3214" s="282" t="s">
        <v>814</v>
      </c>
      <c r="V3214" s="285">
        <v>718.35714285714289</v>
      </c>
      <c r="W3214" s="286" t="s">
        <v>824</v>
      </c>
      <c r="X3214" s="286" t="s">
        <v>824</v>
      </c>
      <c r="Y3214" s="257"/>
    </row>
    <row r="3215" spans="1:25" ht="12.75" customHeight="1" x14ac:dyDescent="0.2">
      <c r="A3215" s="229" t="s">
        <v>705</v>
      </c>
      <c r="B3215" s="247"/>
      <c r="C3215" s="280">
        <v>3202</v>
      </c>
      <c r="D3215" s="249" t="s">
        <v>7140</v>
      </c>
      <c r="E3215" s="249" t="s">
        <v>7141</v>
      </c>
      <c r="F3215" s="249" t="s">
        <v>803</v>
      </c>
      <c r="G3215" s="281" t="s">
        <v>804</v>
      </c>
      <c r="H3215" s="250">
        <v>181933.36000000002</v>
      </c>
      <c r="I3215" s="250"/>
      <c r="J3215" s="250">
        <v>163148.58289999998</v>
      </c>
      <c r="K3215" s="250"/>
      <c r="L3215" s="250">
        <v>174952.77000000002</v>
      </c>
      <c r="M3215" s="251">
        <f t="shared" si="150"/>
        <v>0.10325086669096879</v>
      </c>
      <c r="N3215" s="251">
        <f t="shared" si="151"/>
        <v>7.2352372850429711E-2</v>
      </c>
      <c r="O3215" s="250">
        <v>184412.86</v>
      </c>
      <c r="P3215" s="251">
        <f t="shared" si="152"/>
        <v>5.4072250470798298E-2</v>
      </c>
      <c r="Q3215" s="251" t="s">
        <v>805</v>
      </c>
      <c r="R3215" s="258"/>
      <c r="S3215" s="258" t="s">
        <v>806</v>
      </c>
      <c r="T3215" s="258" t="s">
        <v>807</v>
      </c>
      <c r="U3215" s="282" t="s">
        <v>808</v>
      </c>
      <c r="V3215" s="285">
        <v>606</v>
      </c>
      <c r="W3215" s="286" t="s">
        <v>824</v>
      </c>
      <c r="X3215" s="286" t="s">
        <v>824</v>
      </c>
      <c r="Y3215" s="257"/>
    </row>
    <row r="3216" spans="1:25" ht="12.75" customHeight="1" x14ac:dyDescent="0.2">
      <c r="A3216" s="229" t="s">
        <v>705</v>
      </c>
      <c r="B3216" s="247"/>
      <c r="C3216" s="280">
        <v>3203</v>
      </c>
      <c r="D3216" s="249" t="s">
        <v>7142</v>
      </c>
      <c r="E3216" s="249" t="s">
        <v>7143</v>
      </c>
      <c r="F3216" s="249" t="s">
        <v>877</v>
      </c>
      <c r="G3216" s="281" t="s">
        <v>813</v>
      </c>
      <c r="H3216" s="250">
        <v>22809.190000000002</v>
      </c>
      <c r="I3216" s="250"/>
      <c r="J3216" s="250">
        <v>21849.926800000001</v>
      </c>
      <c r="K3216" s="250"/>
      <c r="L3216" s="250">
        <v>22809.43</v>
      </c>
      <c r="M3216" s="251">
        <f t="shared" si="150"/>
        <v>4.205599585079528E-2</v>
      </c>
      <c r="N3216" s="251">
        <f t="shared" si="151"/>
        <v>4.3913337046053588E-2</v>
      </c>
      <c r="O3216" s="250">
        <v>23834.73</v>
      </c>
      <c r="P3216" s="251">
        <f t="shared" si="152"/>
        <v>4.4950706791007024E-2</v>
      </c>
      <c r="Q3216" s="251" t="s">
        <v>805</v>
      </c>
      <c r="R3216" s="258"/>
      <c r="S3216" s="258" t="s">
        <v>806</v>
      </c>
      <c r="T3216" s="258" t="s">
        <v>807</v>
      </c>
      <c r="U3216" s="282" t="s">
        <v>823</v>
      </c>
      <c r="V3216" s="285">
        <v>819</v>
      </c>
      <c r="W3216" s="286" t="s">
        <v>816</v>
      </c>
      <c r="X3216" s="286" t="s">
        <v>824</v>
      </c>
      <c r="Y3216" s="257"/>
    </row>
    <row r="3217" spans="1:25" ht="12.75" customHeight="1" x14ac:dyDescent="0.2">
      <c r="A3217" s="229" t="s">
        <v>705</v>
      </c>
      <c r="B3217" s="247"/>
      <c r="C3217" s="280">
        <v>3204</v>
      </c>
      <c r="D3217" s="249" t="s">
        <v>7144</v>
      </c>
      <c r="E3217" s="249" t="s">
        <v>7145</v>
      </c>
      <c r="F3217" s="249" t="s">
        <v>858</v>
      </c>
      <c r="G3217" s="281" t="s">
        <v>813</v>
      </c>
      <c r="H3217" s="250">
        <v>99318.57</v>
      </c>
      <c r="I3217" s="250"/>
      <c r="J3217" s="250">
        <v>95141.634900000019</v>
      </c>
      <c r="K3217" s="250"/>
      <c r="L3217" s="250">
        <v>116143.61</v>
      </c>
      <c r="M3217" s="251">
        <f t="shared" si="150"/>
        <v>4.2055932742487007E-2</v>
      </c>
      <c r="N3217" s="251">
        <f t="shared" si="151"/>
        <v>0.2207443157990128</v>
      </c>
      <c r="O3217" s="250">
        <v>118404.64000000001</v>
      </c>
      <c r="P3217" s="251">
        <f t="shared" si="152"/>
        <v>1.9467536784847771E-2</v>
      </c>
      <c r="Q3217" s="251" t="s">
        <v>805</v>
      </c>
      <c r="R3217" s="258"/>
      <c r="S3217" s="258" t="s">
        <v>806</v>
      </c>
      <c r="T3217" s="258" t="s">
        <v>807</v>
      </c>
      <c r="U3217" s="282" t="s">
        <v>814</v>
      </c>
      <c r="V3217" s="285">
        <v>207</v>
      </c>
      <c r="W3217" s="286" t="s">
        <v>824</v>
      </c>
      <c r="X3217" s="286" t="s">
        <v>824</v>
      </c>
      <c r="Y3217" s="257"/>
    </row>
    <row r="3218" spans="1:25" ht="12.75" customHeight="1" x14ac:dyDescent="0.2">
      <c r="A3218" s="229" t="s">
        <v>705</v>
      </c>
      <c r="B3218" s="247"/>
      <c r="C3218" s="280">
        <v>3205</v>
      </c>
      <c r="D3218" s="249" t="s">
        <v>7146</v>
      </c>
      <c r="E3218" s="249" t="s">
        <v>7147</v>
      </c>
      <c r="F3218" s="249" t="s">
        <v>1002</v>
      </c>
      <c r="G3218" s="297" t="s">
        <v>707</v>
      </c>
      <c r="H3218" s="250">
        <v>0</v>
      </c>
      <c r="I3218" s="250"/>
      <c r="J3218" s="250">
        <v>0</v>
      </c>
      <c r="K3218" s="250"/>
      <c r="L3218" s="250">
        <v>0</v>
      </c>
      <c r="M3218" s="251" t="str">
        <f t="shared" si="150"/>
        <v>NA</v>
      </c>
      <c r="N3218" s="251" t="str">
        <f t="shared" si="151"/>
        <v>NA</v>
      </c>
      <c r="O3218" s="250">
        <v>0</v>
      </c>
      <c r="P3218" s="251" t="str">
        <f t="shared" si="152"/>
        <v>NA</v>
      </c>
      <c r="Q3218" s="298" t="s">
        <v>848</v>
      </c>
      <c r="R3218" s="299" t="s">
        <v>849</v>
      </c>
      <c r="S3218" s="299" t="s">
        <v>832</v>
      </c>
      <c r="T3218" s="299" t="s">
        <v>832</v>
      </c>
      <c r="U3218" s="299" t="s">
        <v>832</v>
      </c>
      <c r="V3218" s="299" t="s">
        <v>832</v>
      </c>
      <c r="W3218" s="299" t="s">
        <v>832</v>
      </c>
      <c r="X3218" s="299" t="s">
        <v>832</v>
      </c>
      <c r="Y3218" s="257"/>
    </row>
    <row r="3219" spans="1:25" ht="12.75" customHeight="1" x14ac:dyDescent="0.2">
      <c r="A3219" s="229" t="s">
        <v>705</v>
      </c>
      <c r="B3219" s="247"/>
      <c r="C3219" s="280">
        <v>3206</v>
      </c>
      <c r="D3219" s="249" t="s">
        <v>7148</v>
      </c>
      <c r="E3219" s="249" t="s">
        <v>7147</v>
      </c>
      <c r="F3219" s="249" t="s">
        <v>822</v>
      </c>
      <c r="G3219" s="281" t="s">
        <v>813</v>
      </c>
      <c r="H3219" s="250">
        <v>34471.590000000004</v>
      </c>
      <c r="I3219" s="250"/>
      <c r="J3219" s="250">
        <v>33021.849799999996</v>
      </c>
      <c r="K3219" s="250"/>
      <c r="L3219" s="250">
        <v>34471.919999999998</v>
      </c>
      <c r="M3219" s="251">
        <f t="shared" si="150"/>
        <v>4.2056087346130748E-2</v>
      </c>
      <c r="N3219" s="251">
        <f t="shared" si="151"/>
        <v>4.3912446116207642E-2</v>
      </c>
      <c r="O3219" s="250">
        <v>36065.67</v>
      </c>
      <c r="P3219" s="251">
        <f t="shared" si="152"/>
        <v>4.6233282045212452E-2</v>
      </c>
      <c r="Q3219" s="251" t="s">
        <v>805</v>
      </c>
      <c r="R3219" s="258"/>
      <c r="S3219" s="258" t="s">
        <v>806</v>
      </c>
      <c r="T3219" s="299" t="s">
        <v>809</v>
      </c>
      <c r="U3219" s="282" t="s">
        <v>814</v>
      </c>
      <c r="V3219" s="285">
        <v>159</v>
      </c>
      <c r="W3219" s="286" t="s">
        <v>815</v>
      </c>
      <c r="X3219" s="286" t="s">
        <v>816</v>
      </c>
      <c r="Y3219" s="257"/>
    </row>
    <row r="3220" spans="1:25" ht="12.75" customHeight="1" x14ac:dyDescent="0.2">
      <c r="A3220" s="229" t="s">
        <v>705</v>
      </c>
      <c r="B3220" s="247"/>
      <c r="C3220" s="280">
        <v>3207</v>
      </c>
      <c r="D3220" s="249" t="s">
        <v>7149</v>
      </c>
      <c r="E3220" s="249" t="s">
        <v>7150</v>
      </c>
      <c r="F3220" s="249" t="s">
        <v>877</v>
      </c>
      <c r="G3220" s="281" t="s">
        <v>813</v>
      </c>
      <c r="H3220" s="250">
        <v>64551.520000000011</v>
      </c>
      <c r="I3220" s="250"/>
      <c r="J3220" s="250">
        <v>61836.736100000002</v>
      </c>
      <c r="K3220" s="250"/>
      <c r="L3220" s="359">
        <v>88045.790000000008</v>
      </c>
      <c r="M3220" s="251">
        <f t="shared" si="150"/>
        <v>4.2056080166663914E-2</v>
      </c>
      <c r="N3220" s="251">
        <f t="shared" si="151"/>
        <v>0.42384277620370725</v>
      </c>
      <c r="O3220" s="359">
        <v>95483.19</v>
      </c>
      <c r="P3220" s="251">
        <f t="shared" si="152"/>
        <v>8.4471954877115576E-2</v>
      </c>
      <c r="Q3220" s="251" t="s">
        <v>805</v>
      </c>
      <c r="R3220" s="258"/>
      <c r="S3220" s="258" t="s">
        <v>904</v>
      </c>
      <c r="T3220" s="258" t="s">
        <v>807</v>
      </c>
      <c r="U3220" s="282" t="s">
        <v>814</v>
      </c>
      <c r="V3220" s="285">
        <v>205</v>
      </c>
      <c r="W3220" s="286" t="s">
        <v>824</v>
      </c>
      <c r="X3220" s="286" t="s">
        <v>824</v>
      </c>
      <c r="Y3220" s="257"/>
    </row>
    <row r="3221" spans="1:25" ht="12.75" customHeight="1" x14ac:dyDescent="0.2">
      <c r="A3221" s="229" t="s">
        <v>705</v>
      </c>
      <c r="B3221" s="247"/>
      <c r="C3221" s="280">
        <v>3208</v>
      </c>
      <c r="D3221" s="296" t="s">
        <v>7151</v>
      </c>
      <c r="E3221" s="296" t="s">
        <v>7152</v>
      </c>
      <c r="F3221" s="296" t="s">
        <v>830</v>
      </c>
      <c r="G3221" s="297" t="s">
        <v>707</v>
      </c>
      <c r="H3221" s="250">
        <v>0</v>
      </c>
      <c r="I3221" s="250"/>
      <c r="J3221" s="250">
        <v>0</v>
      </c>
      <c r="K3221" s="250"/>
      <c r="L3221" s="250">
        <v>0</v>
      </c>
      <c r="M3221" s="251" t="str">
        <f t="shared" si="150"/>
        <v>NA</v>
      </c>
      <c r="N3221" s="251" t="str">
        <f t="shared" si="151"/>
        <v>NA</v>
      </c>
      <c r="O3221" s="250">
        <v>0</v>
      </c>
      <c r="P3221" s="251" t="str">
        <f t="shared" si="152"/>
        <v>NA</v>
      </c>
      <c r="Q3221" s="298" t="s">
        <v>848</v>
      </c>
      <c r="R3221" s="299" t="s">
        <v>849</v>
      </c>
      <c r="S3221" s="299" t="s">
        <v>832</v>
      </c>
      <c r="T3221" s="299" t="s">
        <v>832</v>
      </c>
      <c r="U3221" s="299" t="s">
        <v>832</v>
      </c>
      <c r="V3221" s="283" t="s">
        <v>809</v>
      </c>
      <c r="W3221" s="284" t="s">
        <v>809</v>
      </c>
      <c r="X3221" s="284" t="s">
        <v>809</v>
      </c>
      <c r="Y3221" s="257"/>
    </row>
    <row r="3222" spans="1:25" ht="12.75" customHeight="1" x14ac:dyDescent="0.2">
      <c r="A3222" s="229" t="s">
        <v>705</v>
      </c>
      <c r="B3222" s="247"/>
      <c r="C3222" s="280">
        <v>3209</v>
      </c>
      <c r="D3222" s="249" t="s">
        <v>7153</v>
      </c>
      <c r="E3222" s="249" t="s">
        <v>7154</v>
      </c>
      <c r="F3222" s="249" t="s">
        <v>1071</v>
      </c>
      <c r="G3222" s="281" t="s">
        <v>804</v>
      </c>
      <c r="H3222" s="250">
        <v>19747.12</v>
      </c>
      <c r="I3222" s="250"/>
      <c r="J3222" s="250">
        <v>18916.631099999999</v>
      </c>
      <c r="K3222" s="250"/>
      <c r="L3222" s="250">
        <v>20811.91</v>
      </c>
      <c r="M3222" s="251">
        <f t="shared" si="150"/>
        <v>4.2056203638809117E-2</v>
      </c>
      <c r="N3222" s="251">
        <f t="shared" si="151"/>
        <v>0.10019114344308386</v>
      </c>
      <c r="O3222" s="250">
        <v>22337.73</v>
      </c>
      <c r="P3222" s="251">
        <f t="shared" si="152"/>
        <v>7.3314751024773778E-2</v>
      </c>
      <c r="Q3222" s="251" t="s">
        <v>805</v>
      </c>
      <c r="R3222" s="258"/>
      <c r="S3222" s="258" t="s">
        <v>806</v>
      </c>
      <c r="T3222" s="258" t="s">
        <v>807</v>
      </c>
      <c r="U3222" s="282" t="s">
        <v>808</v>
      </c>
      <c r="V3222" s="283" t="s">
        <v>809</v>
      </c>
      <c r="W3222" s="284" t="s">
        <v>809</v>
      </c>
      <c r="X3222" s="284" t="s">
        <v>809</v>
      </c>
      <c r="Y3222" s="257"/>
    </row>
    <row r="3223" spans="1:25" ht="12.75" customHeight="1" x14ac:dyDescent="0.2">
      <c r="A3223" s="229" t="s">
        <v>705</v>
      </c>
      <c r="B3223" s="247"/>
      <c r="C3223" s="280">
        <v>3210</v>
      </c>
      <c r="D3223" s="249" t="s">
        <v>7155</v>
      </c>
      <c r="E3223" s="249" t="s">
        <v>7156</v>
      </c>
      <c r="F3223" s="249" t="s">
        <v>1021</v>
      </c>
      <c r="G3223" s="281" t="s">
        <v>813</v>
      </c>
      <c r="H3223" s="250">
        <v>88144.45</v>
      </c>
      <c r="I3223" s="250"/>
      <c r="J3223" s="250">
        <v>125357.64880000001</v>
      </c>
      <c r="K3223" s="250"/>
      <c r="L3223" s="250">
        <v>163886.96000000002</v>
      </c>
      <c r="M3223" s="251">
        <f t="shared" si="150"/>
        <v>0.42218425323432179</v>
      </c>
      <c r="N3223" s="251">
        <f t="shared" si="151"/>
        <v>0.30735508817233026</v>
      </c>
      <c r="O3223" s="250">
        <v>182860.82</v>
      </c>
      <c r="P3223" s="251">
        <f t="shared" si="152"/>
        <v>0.11577406768665416</v>
      </c>
      <c r="Q3223" s="251" t="s">
        <v>805</v>
      </c>
      <c r="R3223" s="258"/>
      <c r="S3223" s="258" t="s">
        <v>806</v>
      </c>
      <c r="T3223" s="258" t="s">
        <v>807</v>
      </c>
      <c r="U3223" s="282" t="s">
        <v>814</v>
      </c>
      <c r="V3223" s="285">
        <v>405</v>
      </c>
      <c r="W3223" s="286" t="s">
        <v>816</v>
      </c>
      <c r="X3223" s="286" t="s">
        <v>874</v>
      </c>
      <c r="Y3223" s="257"/>
    </row>
    <row r="3224" spans="1:25" ht="12.75" customHeight="1" x14ac:dyDescent="0.2">
      <c r="A3224" s="229" t="s">
        <v>705</v>
      </c>
      <c r="B3224" s="247"/>
      <c r="C3224" s="280">
        <v>3211</v>
      </c>
      <c r="D3224" s="249" t="s">
        <v>7157</v>
      </c>
      <c r="E3224" s="249" t="s">
        <v>7158</v>
      </c>
      <c r="F3224" s="249" t="s">
        <v>830</v>
      </c>
      <c r="G3224" s="297" t="s">
        <v>707</v>
      </c>
      <c r="H3224" s="250">
        <v>0</v>
      </c>
      <c r="I3224" s="250"/>
      <c r="J3224" s="250">
        <v>0</v>
      </c>
      <c r="K3224" s="250"/>
      <c r="L3224" s="250">
        <v>0</v>
      </c>
      <c r="M3224" s="251" t="str">
        <f t="shared" si="150"/>
        <v>NA</v>
      </c>
      <c r="N3224" s="251" t="str">
        <f t="shared" si="151"/>
        <v>NA</v>
      </c>
      <c r="O3224" s="250">
        <v>0</v>
      </c>
      <c r="P3224" s="251" t="str">
        <f t="shared" si="152"/>
        <v>NA</v>
      </c>
      <c r="Q3224" s="298" t="s">
        <v>848</v>
      </c>
      <c r="R3224" s="299" t="s">
        <v>849</v>
      </c>
      <c r="S3224" s="299" t="s">
        <v>832</v>
      </c>
      <c r="T3224" s="299" t="s">
        <v>832</v>
      </c>
      <c r="U3224" s="299" t="s">
        <v>832</v>
      </c>
      <c r="V3224" s="299" t="s">
        <v>832</v>
      </c>
      <c r="W3224" s="299" t="s">
        <v>832</v>
      </c>
      <c r="X3224" s="299" t="s">
        <v>832</v>
      </c>
      <c r="Y3224" s="257"/>
    </row>
    <row r="3225" spans="1:25" ht="12.75" customHeight="1" x14ac:dyDescent="0.2">
      <c r="A3225" s="229" t="s">
        <v>705</v>
      </c>
      <c r="B3225" s="247"/>
      <c r="C3225" s="280">
        <v>3212</v>
      </c>
      <c r="D3225" s="249" t="s">
        <v>7159</v>
      </c>
      <c r="E3225" s="249" t="s">
        <v>7160</v>
      </c>
      <c r="F3225" s="249" t="s">
        <v>830</v>
      </c>
      <c r="G3225" s="297" t="s">
        <v>707</v>
      </c>
      <c r="H3225" s="250">
        <v>0</v>
      </c>
      <c r="I3225" s="250"/>
      <c r="J3225" s="250">
        <v>0</v>
      </c>
      <c r="K3225" s="250"/>
      <c r="L3225" s="250">
        <v>0</v>
      </c>
      <c r="M3225" s="251" t="str">
        <f t="shared" si="150"/>
        <v>NA</v>
      </c>
      <c r="N3225" s="251" t="str">
        <f t="shared" si="151"/>
        <v>NA</v>
      </c>
      <c r="O3225" s="250">
        <v>0</v>
      </c>
      <c r="P3225" s="251" t="str">
        <f t="shared" si="152"/>
        <v>NA</v>
      </c>
      <c r="Q3225" s="298" t="s">
        <v>848</v>
      </c>
      <c r="R3225" s="299" t="s">
        <v>849</v>
      </c>
      <c r="S3225" s="299" t="s">
        <v>832</v>
      </c>
      <c r="T3225" s="299" t="s">
        <v>832</v>
      </c>
      <c r="U3225" s="299" t="s">
        <v>832</v>
      </c>
      <c r="V3225" s="299" t="s">
        <v>832</v>
      </c>
      <c r="W3225" s="299" t="s">
        <v>832</v>
      </c>
      <c r="X3225" s="299" t="s">
        <v>832</v>
      </c>
      <c r="Y3225" s="257"/>
    </row>
    <row r="3226" spans="1:25" ht="12.75" customHeight="1" x14ac:dyDescent="0.2">
      <c r="A3226" s="229" t="s">
        <v>705</v>
      </c>
      <c r="B3226" s="247"/>
      <c r="C3226" s="280">
        <v>3213</v>
      </c>
      <c r="D3226" s="249" t="s">
        <v>7161</v>
      </c>
      <c r="E3226" s="249" t="s">
        <v>7162</v>
      </c>
      <c r="F3226" s="249" t="s">
        <v>931</v>
      </c>
      <c r="G3226" s="281" t="s">
        <v>813</v>
      </c>
      <c r="H3226" s="250">
        <v>41940.460000000006</v>
      </c>
      <c r="I3226" s="250"/>
      <c r="J3226" s="250">
        <v>40176.605199999998</v>
      </c>
      <c r="K3226" s="250"/>
      <c r="L3226" s="250">
        <v>29475.66</v>
      </c>
      <c r="M3226" s="251">
        <f t="shared" si="150"/>
        <v>4.2056162474136141E-2</v>
      </c>
      <c r="N3226" s="251">
        <f t="shared" si="151"/>
        <v>0.26634767040994289</v>
      </c>
      <c r="O3226" s="250">
        <v>30453.29</v>
      </c>
      <c r="P3226" s="251">
        <f t="shared" si="152"/>
        <v>3.3167365887651068E-2</v>
      </c>
      <c r="Q3226" s="251" t="s">
        <v>805</v>
      </c>
      <c r="R3226" s="258"/>
      <c r="S3226" s="258" t="s">
        <v>806</v>
      </c>
      <c r="T3226" s="258" t="s">
        <v>807</v>
      </c>
      <c r="U3226" s="282" t="s">
        <v>814</v>
      </c>
      <c r="V3226" s="285">
        <v>279</v>
      </c>
      <c r="W3226" s="286" t="s">
        <v>815</v>
      </c>
      <c r="X3226" s="286" t="s">
        <v>816</v>
      </c>
      <c r="Y3226" s="257"/>
    </row>
    <row r="3227" spans="1:25" ht="12.75" customHeight="1" x14ac:dyDescent="0.2">
      <c r="A3227" s="229" t="s">
        <v>705</v>
      </c>
      <c r="B3227" s="247"/>
      <c r="C3227" s="280">
        <v>3214</v>
      </c>
      <c r="D3227" s="249" t="s">
        <v>7163</v>
      </c>
      <c r="E3227" s="249" t="s">
        <v>7164</v>
      </c>
      <c r="F3227" s="249" t="s">
        <v>830</v>
      </c>
      <c r="G3227" s="297" t="s">
        <v>707</v>
      </c>
      <c r="H3227" s="250">
        <v>0</v>
      </c>
      <c r="I3227" s="250"/>
      <c r="J3227" s="250">
        <v>0</v>
      </c>
      <c r="K3227" s="250"/>
      <c r="L3227" s="250">
        <v>0</v>
      </c>
      <c r="M3227" s="251" t="str">
        <f t="shared" si="150"/>
        <v>NA</v>
      </c>
      <c r="N3227" s="251" t="str">
        <f t="shared" si="151"/>
        <v>NA</v>
      </c>
      <c r="O3227" s="250">
        <v>0</v>
      </c>
      <c r="P3227" s="251" t="str">
        <f t="shared" si="152"/>
        <v>NA</v>
      </c>
      <c r="Q3227" s="298" t="s">
        <v>848</v>
      </c>
      <c r="R3227" s="299" t="s">
        <v>849</v>
      </c>
      <c r="S3227" s="299" t="s">
        <v>832</v>
      </c>
      <c r="T3227" s="299" t="s">
        <v>832</v>
      </c>
      <c r="U3227" s="299" t="s">
        <v>832</v>
      </c>
      <c r="V3227" s="299" t="s">
        <v>832</v>
      </c>
      <c r="W3227" s="299" t="s">
        <v>832</v>
      </c>
      <c r="X3227" s="299" t="s">
        <v>832</v>
      </c>
      <c r="Y3227" s="257"/>
    </row>
    <row r="3228" spans="1:25" ht="12.75" customHeight="1" x14ac:dyDescent="0.2">
      <c r="A3228" s="229" t="s">
        <v>705</v>
      </c>
      <c r="B3228" s="247"/>
      <c r="C3228" s="280">
        <v>3215</v>
      </c>
      <c r="D3228" s="249" t="s">
        <v>7165</v>
      </c>
      <c r="E3228" s="249" t="s">
        <v>7166</v>
      </c>
      <c r="F3228" s="249" t="s">
        <v>1175</v>
      </c>
      <c r="G3228" s="281" t="s">
        <v>813</v>
      </c>
      <c r="H3228" s="250">
        <v>77799.89</v>
      </c>
      <c r="I3228" s="250"/>
      <c r="J3228" s="250">
        <v>74527.916199999992</v>
      </c>
      <c r="K3228" s="250"/>
      <c r="L3228" s="250">
        <v>77800.69</v>
      </c>
      <c r="M3228" s="251">
        <f t="shared" si="150"/>
        <v>4.2056277971601337E-2</v>
      </c>
      <c r="N3228" s="251">
        <f t="shared" si="151"/>
        <v>4.3913394696523264E-2</v>
      </c>
      <c r="O3228" s="250">
        <v>81680.850000000006</v>
      </c>
      <c r="P3228" s="251">
        <f t="shared" si="152"/>
        <v>4.9873079531813962E-2</v>
      </c>
      <c r="Q3228" s="251" t="s">
        <v>805</v>
      </c>
      <c r="R3228" s="258"/>
      <c r="S3228" s="258" t="s">
        <v>806</v>
      </c>
      <c r="T3228" s="299" t="s">
        <v>809</v>
      </c>
      <c r="U3228" s="282" t="s">
        <v>823</v>
      </c>
      <c r="V3228" s="285">
        <v>824</v>
      </c>
      <c r="W3228" s="286" t="s">
        <v>816</v>
      </c>
      <c r="X3228" s="286" t="s">
        <v>824</v>
      </c>
      <c r="Y3228" s="257"/>
    </row>
    <row r="3229" spans="1:25" ht="12.75" customHeight="1" x14ac:dyDescent="0.2">
      <c r="A3229" s="229" t="s">
        <v>705</v>
      </c>
      <c r="B3229" s="247"/>
      <c r="C3229" s="280">
        <v>3216</v>
      </c>
      <c r="D3229" s="249" t="s">
        <v>7167</v>
      </c>
      <c r="E3229" s="249" t="s">
        <v>7168</v>
      </c>
      <c r="F3229" s="249" t="s">
        <v>1064</v>
      </c>
      <c r="G3229" s="281" t="s">
        <v>813</v>
      </c>
      <c r="H3229" s="250">
        <v>150687.28</v>
      </c>
      <c r="I3229" s="250"/>
      <c r="J3229" s="250">
        <v>144349.95770000003</v>
      </c>
      <c r="K3229" s="250"/>
      <c r="L3229" s="250">
        <v>150687.38999999998</v>
      </c>
      <c r="M3229" s="251">
        <f t="shared" si="150"/>
        <v>4.2056119799892669E-2</v>
      </c>
      <c r="N3229" s="251">
        <f t="shared" si="151"/>
        <v>4.39032501358326E-2</v>
      </c>
      <c r="O3229" s="250">
        <v>152060.01999999999</v>
      </c>
      <c r="P3229" s="251">
        <f t="shared" si="152"/>
        <v>9.109123198696353E-3</v>
      </c>
      <c r="Q3229" s="251" t="s">
        <v>805</v>
      </c>
      <c r="R3229" s="258"/>
      <c r="S3229" s="258" t="s">
        <v>806</v>
      </c>
      <c r="T3229" s="258" t="s">
        <v>807</v>
      </c>
      <c r="U3229" s="282" t="s">
        <v>814</v>
      </c>
      <c r="V3229" s="283" t="s">
        <v>809</v>
      </c>
      <c r="W3229" s="284" t="s">
        <v>809</v>
      </c>
      <c r="X3229" s="284" t="s">
        <v>809</v>
      </c>
      <c r="Y3229" s="257"/>
    </row>
    <row r="3230" spans="1:25" ht="12.75" customHeight="1" x14ac:dyDescent="0.2">
      <c r="A3230" s="229" t="s">
        <v>705</v>
      </c>
      <c r="B3230" s="247"/>
      <c r="C3230" s="280">
        <v>3217</v>
      </c>
      <c r="D3230" s="296" t="s">
        <v>7169</v>
      </c>
      <c r="E3230" s="296" t="s">
        <v>7170</v>
      </c>
      <c r="F3230" s="296" t="s">
        <v>1067</v>
      </c>
      <c r="G3230" s="281" t="s">
        <v>804</v>
      </c>
      <c r="H3230" s="250">
        <v>0</v>
      </c>
      <c r="I3230" s="250"/>
      <c r="J3230" s="250">
        <v>0</v>
      </c>
      <c r="K3230" s="250"/>
      <c r="L3230" s="250">
        <v>0</v>
      </c>
      <c r="M3230" s="251" t="str">
        <f t="shared" si="150"/>
        <v>NA</v>
      </c>
      <c r="N3230" s="251" t="str">
        <f t="shared" si="151"/>
        <v>NA</v>
      </c>
      <c r="O3230" s="250">
        <v>0</v>
      </c>
      <c r="P3230" s="251" t="str">
        <f t="shared" si="152"/>
        <v>NA</v>
      </c>
      <c r="Q3230" s="251" t="s">
        <v>707</v>
      </c>
      <c r="R3230" s="258"/>
      <c r="S3230" s="299" t="s">
        <v>809</v>
      </c>
      <c r="T3230" s="299" t="s">
        <v>809</v>
      </c>
      <c r="U3230" s="299" t="s">
        <v>832</v>
      </c>
      <c r="V3230" s="283" t="s">
        <v>809</v>
      </c>
      <c r="W3230" s="284" t="s">
        <v>809</v>
      </c>
      <c r="X3230" s="284" t="s">
        <v>809</v>
      </c>
      <c r="Y3230" s="257"/>
    </row>
    <row r="3231" spans="1:25" ht="12.75" customHeight="1" x14ac:dyDescent="0.2">
      <c r="A3231" s="229" t="s">
        <v>705</v>
      </c>
      <c r="B3231" s="247"/>
      <c r="C3231" s="280">
        <v>3218</v>
      </c>
      <c r="D3231" s="249" t="s">
        <v>7171</v>
      </c>
      <c r="E3231" s="249" t="s">
        <v>7172</v>
      </c>
      <c r="F3231" s="249" t="s">
        <v>858</v>
      </c>
      <c r="G3231" s="281" t="s">
        <v>813</v>
      </c>
      <c r="H3231" s="250">
        <v>21848.93</v>
      </c>
      <c r="I3231" s="250"/>
      <c r="J3231" s="250">
        <v>20930.054299999996</v>
      </c>
      <c r="K3231" s="250"/>
      <c r="L3231" s="250">
        <v>14821.609999999999</v>
      </c>
      <c r="M3231" s="251">
        <f t="shared" si="150"/>
        <v>4.2055867266726749E-2</v>
      </c>
      <c r="N3231" s="251">
        <f t="shared" si="151"/>
        <v>0.29185037995816371</v>
      </c>
      <c r="O3231" s="250">
        <v>15048.26</v>
      </c>
      <c r="P3231" s="251">
        <f t="shared" si="152"/>
        <v>1.5291861005653332E-2</v>
      </c>
      <c r="Q3231" s="251" t="s">
        <v>805</v>
      </c>
      <c r="R3231" s="258"/>
      <c r="S3231" s="258" t="s">
        <v>806</v>
      </c>
      <c r="T3231" s="258" t="s">
        <v>807</v>
      </c>
      <c r="U3231" s="282" t="s">
        <v>814</v>
      </c>
      <c r="V3231" s="285">
        <v>514</v>
      </c>
      <c r="W3231" s="286" t="s">
        <v>824</v>
      </c>
      <c r="X3231" s="286" t="s">
        <v>824</v>
      </c>
      <c r="Y3231" s="257"/>
    </row>
    <row r="3232" spans="1:25" ht="12.75" customHeight="1" x14ac:dyDescent="0.2">
      <c r="A3232" s="229" t="s">
        <v>705</v>
      </c>
      <c r="B3232" s="247"/>
      <c r="C3232" s="280">
        <v>3219</v>
      </c>
      <c r="D3232" s="249" t="s">
        <v>7173</v>
      </c>
      <c r="E3232" s="249" t="s">
        <v>7174</v>
      </c>
      <c r="F3232" s="249" t="s">
        <v>852</v>
      </c>
      <c r="G3232" s="297" t="s">
        <v>707</v>
      </c>
      <c r="H3232" s="250">
        <v>7799.28</v>
      </c>
      <c r="I3232" s="250"/>
      <c r="J3232" s="250">
        <v>0</v>
      </c>
      <c r="K3232" s="250"/>
      <c r="L3232" s="250">
        <v>0</v>
      </c>
      <c r="M3232" s="251">
        <f t="shared" si="150"/>
        <v>1</v>
      </c>
      <c r="N3232" s="251" t="str">
        <f t="shared" si="151"/>
        <v>NA</v>
      </c>
      <c r="O3232" s="250">
        <v>0</v>
      </c>
      <c r="P3232" s="251" t="str">
        <f t="shared" si="152"/>
        <v>NA</v>
      </c>
      <c r="Q3232" s="298" t="s">
        <v>848</v>
      </c>
      <c r="R3232" s="299" t="s">
        <v>849</v>
      </c>
      <c r="S3232" s="299" t="s">
        <v>832</v>
      </c>
      <c r="T3232" s="299" t="s">
        <v>832</v>
      </c>
      <c r="U3232" s="299" t="s">
        <v>832</v>
      </c>
      <c r="V3232" s="285">
        <v>883</v>
      </c>
      <c r="W3232" s="286" t="s">
        <v>824</v>
      </c>
      <c r="X3232" s="286" t="s">
        <v>824</v>
      </c>
      <c r="Y3232" s="257"/>
    </row>
    <row r="3233" spans="1:25" ht="12.75" customHeight="1" x14ac:dyDescent="0.2">
      <c r="B3233" s="247"/>
      <c r="C3233" s="280">
        <v>3220</v>
      </c>
      <c r="D3233" s="249" t="s">
        <v>7175</v>
      </c>
      <c r="E3233" s="249" t="s">
        <v>7176</v>
      </c>
      <c r="F3233" s="249" t="s">
        <v>890</v>
      </c>
      <c r="G3233" s="281" t="s">
        <v>813</v>
      </c>
      <c r="H3233" s="250">
        <v>14400.259999999998</v>
      </c>
      <c r="I3233" s="250"/>
      <c r="J3233" s="250">
        <v>13794.6553</v>
      </c>
      <c r="K3233" s="250"/>
      <c r="L3233" s="250">
        <v>15416.85</v>
      </c>
      <c r="M3233" s="251">
        <f t="shared" si="150"/>
        <v>4.2055122615841531E-2</v>
      </c>
      <c r="N3233" s="251">
        <f t="shared" si="151"/>
        <v>0.11759588512516148</v>
      </c>
      <c r="O3233" s="250">
        <v>15920.789999999999</v>
      </c>
      <c r="P3233" s="251">
        <f t="shared" si="152"/>
        <v>3.2687611282460338E-2</v>
      </c>
      <c r="Q3233" s="251" t="s">
        <v>805</v>
      </c>
      <c r="R3233" s="258"/>
      <c r="S3233" s="258" t="s">
        <v>806</v>
      </c>
      <c r="T3233" s="258" t="s">
        <v>807</v>
      </c>
      <c r="U3233" s="282" t="s">
        <v>814</v>
      </c>
      <c r="V3233" s="285">
        <v>26</v>
      </c>
      <c r="W3233" s="286" t="s">
        <v>824</v>
      </c>
      <c r="X3233" s="286" t="s">
        <v>824</v>
      </c>
      <c r="Y3233" s="257"/>
    </row>
    <row r="3234" spans="1:25" ht="12.75" customHeight="1" x14ac:dyDescent="0.2">
      <c r="A3234" s="229" t="s">
        <v>705</v>
      </c>
      <c r="B3234" s="247"/>
      <c r="C3234" s="280">
        <v>3221</v>
      </c>
      <c r="D3234" s="249" t="s">
        <v>7177</v>
      </c>
      <c r="E3234" s="249" t="s">
        <v>7178</v>
      </c>
      <c r="F3234" s="249" t="s">
        <v>819</v>
      </c>
      <c r="G3234" s="281" t="s">
        <v>813</v>
      </c>
      <c r="H3234" s="250">
        <v>67484.22</v>
      </c>
      <c r="I3234" s="250"/>
      <c r="J3234" s="250">
        <v>92229.430600000007</v>
      </c>
      <c r="K3234" s="250"/>
      <c r="L3234" s="250">
        <v>88997.750000000015</v>
      </c>
      <c r="M3234" s="251">
        <f t="shared" si="150"/>
        <v>0.36668143456351732</v>
      </c>
      <c r="N3234" s="251">
        <f t="shared" si="151"/>
        <v>3.5039580955626023E-2</v>
      </c>
      <c r="O3234" s="250">
        <v>97108.92</v>
      </c>
      <c r="P3234" s="251">
        <f t="shared" si="152"/>
        <v>9.1139045650030281E-2</v>
      </c>
      <c r="Q3234" s="251" t="s">
        <v>805</v>
      </c>
      <c r="R3234" s="258"/>
      <c r="S3234" s="258" t="s">
        <v>806</v>
      </c>
      <c r="T3234" s="258" t="s">
        <v>807</v>
      </c>
      <c r="U3234" s="282" t="s">
        <v>814</v>
      </c>
      <c r="V3234" s="285">
        <v>254</v>
      </c>
      <c r="W3234" s="286" t="s">
        <v>816</v>
      </c>
      <c r="X3234" s="286" t="s">
        <v>824</v>
      </c>
      <c r="Y3234" s="257"/>
    </row>
    <row r="3235" spans="1:25" ht="12.75" customHeight="1" x14ac:dyDescent="0.2">
      <c r="A3235" s="229" t="s">
        <v>705</v>
      </c>
      <c r="B3235" s="247"/>
      <c r="C3235" s="280">
        <v>3222</v>
      </c>
      <c r="D3235" s="249" t="s">
        <v>7179</v>
      </c>
      <c r="E3235" s="249" t="s">
        <v>7180</v>
      </c>
      <c r="F3235" s="249" t="s">
        <v>1414</v>
      </c>
      <c r="G3235" s="281" t="s">
        <v>804</v>
      </c>
      <c r="H3235" s="250">
        <v>233343.37</v>
      </c>
      <c r="I3235" s="250"/>
      <c r="J3235" s="250">
        <v>223529.85550000001</v>
      </c>
      <c r="K3235" s="250"/>
      <c r="L3235" s="250">
        <v>233356.34000000003</v>
      </c>
      <c r="M3235" s="251">
        <f t="shared" si="150"/>
        <v>4.2056110272170967E-2</v>
      </c>
      <c r="N3235" s="251">
        <f t="shared" si="151"/>
        <v>4.3960501285252342E-2</v>
      </c>
      <c r="O3235" s="250">
        <v>250464.96</v>
      </c>
      <c r="P3235" s="251">
        <f t="shared" si="152"/>
        <v>7.3315428241632369E-2</v>
      </c>
      <c r="Q3235" s="251" t="s">
        <v>805</v>
      </c>
      <c r="R3235" s="258"/>
      <c r="S3235" s="258" t="s">
        <v>806</v>
      </c>
      <c r="T3235" s="299" t="s">
        <v>809</v>
      </c>
      <c r="U3235" s="282" t="s">
        <v>808</v>
      </c>
      <c r="V3235" s="283" t="s">
        <v>809</v>
      </c>
      <c r="W3235" s="284" t="s">
        <v>809</v>
      </c>
      <c r="X3235" s="284" t="s">
        <v>809</v>
      </c>
      <c r="Y3235" s="257"/>
    </row>
    <row r="3236" spans="1:25" ht="12.75" customHeight="1" x14ac:dyDescent="0.2">
      <c r="A3236" s="229" t="s">
        <v>705</v>
      </c>
      <c r="B3236" s="247"/>
      <c r="C3236" s="280">
        <v>3223</v>
      </c>
      <c r="D3236" s="249" t="s">
        <v>7181</v>
      </c>
      <c r="E3236" s="249" t="s">
        <v>7182</v>
      </c>
      <c r="F3236" s="249" t="s">
        <v>1160</v>
      </c>
      <c r="G3236" s="281" t="s">
        <v>813</v>
      </c>
      <c r="H3236" s="250">
        <v>77151.7</v>
      </c>
      <c r="I3236" s="250"/>
      <c r="J3236" s="250">
        <v>73906.9948</v>
      </c>
      <c r="K3236" s="250"/>
      <c r="L3236" s="250">
        <v>77152.42</v>
      </c>
      <c r="M3236" s="251">
        <f t="shared" si="150"/>
        <v>4.2056172449861727E-2</v>
      </c>
      <c r="N3236" s="251">
        <f t="shared" si="151"/>
        <v>4.3912287446979212E-2</v>
      </c>
      <c r="O3236" s="250">
        <v>80753.14</v>
      </c>
      <c r="P3236" s="251">
        <f t="shared" si="152"/>
        <v>4.667021462191337E-2</v>
      </c>
      <c r="Q3236" s="251" t="s">
        <v>805</v>
      </c>
      <c r="R3236" s="258"/>
      <c r="S3236" s="258" t="s">
        <v>806</v>
      </c>
      <c r="T3236" s="299" t="s">
        <v>809</v>
      </c>
      <c r="U3236" s="282" t="s">
        <v>814</v>
      </c>
      <c r="V3236" s="285">
        <v>202</v>
      </c>
      <c r="W3236" s="286" t="s">
        <v>874</v>
      </c>
      <c r="X3236" s="286" t="s">
        <v>815</v>
      </c>
      <c r="Y3236" s="257"/>
    </row>
    <row r="3237" spans="1:25" ht="12.75" customHeight="1" x14ac:dyDescent="0.2">
      <c r="A3237" s="229" t="s">
        <v>705</v>
      </c>
      <c r="B3237" s="247"/>
      <c r="C3237" s="280">
        <v>3224</v>
      </c>
      <c r="D3237" s="249" t="s">
        <v>7183</v>
      </c>
      <c r="E3237" s="249" t="s">
        <v>7184</v>
      </c>
      <c r="F3237" s="249" t="s">
        <v>1198</v>
      </c>
      <c r="G3237" s="297" t="s">
        <v>707</v>
      </c>
      <c r="H3237" s="250">
        <v>0</v>
      </c>
      <c r="I3237" s="250"/>
      <c r="J3237" s="250">
        <v>0</v>
      </c>
      <c r="K3237" s="250"/>
      <c r="L3237" s="250">
        <v>0</v>
      </c>
      <c r="M3237" s="251" t="str">
        <f t="shared" si="150"/>
        <v>NA</v>
      </c>
      <c r="N3237" s="251" t="str">
        <f t="shared" si="151"/>
        <v>NA</v>
      </c>
      <c r="O3237" s="250">
        <v>0</v>
      </c>
      <c r="P3237" s="251" t="str">
        <f t="shared" si="152"/>
        <v>NA</v>
      </c>
      <c r="Q3237" s="298" t="s">
        <v>848</v>
      </c>
      <c r="R3237" s="299" t="s">
        <v>849</v>
      </c>
      <c r="S3237" s="299" t="s">
        <v>832</v>
      </c>
      <c r="T3237" s="299" t="s">
        <v>832</v>
      </c>
      <c r="U3237" s="299" t="s">
        <v>832</v>
      </c>
      <c r="V3237" s="299" t="s">
        <v>832</v>
      </c>
      <c r="W3237" s="299" t="s">
        <v>832</v>
      </c>
      <c r="X3237" s="299" t="s">
        <v>832</v>
      </c>
      <c r="Y3237" s="257"/>
    </row>
    <row r="3238" spans="1:25" ht="12.75" customHeight="1" x14ac:dyDescent="0.2">
      <c r="A3238" s="229" t="s">
        <v>705</v>
      </c>
      <c r="B3238" s="247"/>
      <c r="C3238" s="280">
        <v>3225</v>
      </c>
      <c r="D3238" s="249" t="s">
        <v>7185</v>
      </c>
      <c r="E3238" s="249" t="s">
        <v>7186</v>
      </c>
      <c r="F3238" s="249" t="s">
        <v>858</v>
      </c>
      <c r="G3238" s="281" t="s">
        <v>813</v>
      </c>
      <c r="H3238" s="250">
        <v>36602.800000000003</v>
      </c>
      <c r="I3238" s="250"/>
      <c r="J3238" s="250">
        <v>42217.868999999999</v>
      </c>
      <c r="K3238" s="250"/>
      <c r="L3238" s="250">
        <v>32960.9</v>
      </c>
      <c r="M3238" s="251">
        <f t="shared" si="150"/>
        <v>0.15340544985629503</v>
      </c>
      <c r="N3238" s="251">
        <f t="shared" si="151"/>
        <v>0.21926660959604563</v>
      </c>
      <c r="O3238" s="250">
        <v>33805.19</v>
      </c>
      <c r="P3238" s="251">
        <f t="shared" si="152"/>
        <v>2.5614895224341593E-2</v>
      </c>
      <c r="Q3238" s="251" t="s">
        <v>805</v>
      </c>
      <c r="R3238" s="258"/>
      <c r="S3238" s="258" t="s">
        <v>806</v>
      </c>
      <c r="T3238" s="258" t="s">
        <v>807</v>
      </c>
      <c r="U3238" s="282" t="s">
        <v>814</v>
      </c>
      <c r="V3238" s="285">
        <v>514</v>
      </c>
      <c r="W3238" s="286" t="s">
        <v>824</v>
      </c>
      <c r="X3238" s="286" t="s">
        <v>824</v>
      </c>
      <c r="Y3238" s="257"/>
    </row>
    <row r="3239" spans="1:25" ht="12.75" customHeight="1" x14ac:dyDescent="0.2">
      <c r="A3239" s="229" t="s">
        <v>705</v>
      </c>
      <c r="B3239" s="247"/>
      <c r="C3239" s="280">
        <v>3226</v>
      </c>
      <c r="D3239" s="249" t="s">
        <v>7187</v>
      </c>
      <c r="E3239" s="249" t="s">
        <v>7188</v>
      </c>
      <c r="F3239" s="249" t="s">
        <v>866</v>
      </c>
      <c r="G3239" s="281" t="s">
        <v>813</v>
      </c>
      <c r="H3239" s="250">
        <v>52788.630000000005</v>
      </c>
      <c r="I3239" s="250"/>
      <c r="J3239" s="250">
        <v>50568.570800000001</v>
      </c>
      <c r="K3239" s="250"/>
      <c r="L3239" s="250">
        <v>33574.479999999996</v>
      </c>
      <c r="M3239" s="251">
        <f t="shared" si="150"/>
        <v>4.2055632055615064E-2</v>
      </c>
      <c r="N3239" s="251">
        <f t="shared" si="151"/>
        <v>0.33606033413940195</v>
      </c>
      <c r="O3239" s="250">
        <v>34643.229999999996</v>
      </c>
      <c r="P3239" s="251">
        <f t="shared" si="152"/>
        <v>3.1832213037997908E-2</v>
      </c>
      <c r="Q3239" s="251" t="s">
        <v>805</v>
      </c>
      <c r="R3239" s="258"/>
      <c r="S3239" s="258" t="s">
        <v>806</v>
      </c>
      <c r="T3239" s="258" t="s">
        <v>807</v>
      </c>
      <c r="U3239" s="282" t="s">
        <v>814</v>
      </c>
      <c r="V3239" s="285">
        <v>191</v>
      </c>
      <c r="W3239" s="286" t="s">
        <v>815</v>
      </c>
      <c r="X3239" s="286" t="s">
        <v>816</v>
      </c>
      <c r="Y3239" s="257"/>
    </row>
    <row r="3240" spans="1:25" ht="12.75" customHeight="1" x14ac:dyDescent="0.2">
      <c r="A3240" s="229" t="s">
        <v>705</v>
      </c>
      <c r="B3240" s="247"/>
      <c r="C3240" s="280">
        <v>3227</v>
      </c>
      <c r="D3240" s="249" t="s">
        <v>7189</v>
      </c>
      <c r="E3240" s="249" t="s">
        <v>7190</v>
      </c>
      <c r="F3240" s="249" t="s">
        <v>877</v>
      </c>
      <c r="G3240" s="281" t="s">
        <v>813</v>
      </c>
      <c r="H3240" s="250">
        <v>27731.35</v>
      </c>
      <c r="I3240" s="250"/>
      <c r="J3240" s="250">
        <v>34445.032800000001</v>
      </c>
      <c r="K3240" s="250"/>
      <c r="L3240" s="250">
        <v>11909.29</v>
      </c>
      <c r="M3240" s="251">
        <f t="shared" si="150"/>
        <v>0.24209722209701304</v>
      </c>
      <c r="N3240" s="251">
        <f t="shared" si="151"/>
        <v>0.65425232517125076</v>
      </c>
      <c r="O3240" s="250">
        <v>12066.529999999999</v>
      </c>
      <c r="P3240" s="251">
        <f t="shared" si="152"/>
        <v>1.3203138054409452E-2</v>
      </c>
      <c r="Q3240" s="251" t="s">
        <v>805</v>
      </c>
      <c r="R3240" s="258"/>
      <c r="S3240" s="258" t="s">
        <v>806</v>
      </c>
      <c r="T3240" s="258" t="s">
        <v>807</v>
      </c>
      <c r="U3240" s="282" t="s">
        <v>814</v>
      </c>
      <c r="V3240" s="285">
        <v>81</v>
      </c>
      <c r="W3240" s="286" t="s">
        <v>815</v>
      </c>
      <c r="X3240" s="286" t="s">
        <v>816</v>
      </c>
      <c r="Y3240" s="257"/>
    </row>
    <row r="3241" spans="1:25" ht="12.75" customHeight="1" x14ac:dyDescent="0.2">
      <c r="A3241" s="229" t="s">
        <v>705</v>
      </c>
      <c r="B3241" s="247"/>
      <c r="C3241" s="280">
        <v>3228</v>
      </c>
      <c r="D3241" s="249" t="s">
        <v>7191</v>
      </c>
      <c r="E3241" s="249" t="s">
        <v>7192</v>
      </c>
      <c r="F3241" s="249" t="s">
        <v>1217</v>
      </c>
      <c r="G3241" s="297" t="s">
        <v>707</v>
      </c>
      <c r="H3241" s="250">
        <v>0</v>
      </c>
      <c r="I3241" s="250"/>
      <c r="J3241" s="250">
        <v>0</v>
      </c>
      <c r="K3241" s="250"/>
      <c r="L3241" s="250">
        <v>0</v>
      </c>
      <c r="M3241" s="251" t="str">
        <f t="shared" si="150"/>
        <v>NA</v>
      </c>
      <c r="N3241" s="251" t="str">
        <f t="shared" si="151"/>
        <v>NA</v>
      </c>
      <c r="O3241" s="250">
        <v>0</v>
      </c>
      <c r="P3241" s="251" t="str">
        <f t="shared" si="152"/>
        <v>NA</v>
      </c>
      <c r="Q3241" s="298" t="s">
        <v>848</v>
      </c>
      <c r="R3241" s="299" t="s">
        <v>849</v>
      </c>
      <c r="S3241" s="299" t="s">
        <v>832</v>
      </c>
      <c r="T3241" s="299" t="s">
        <v>832</v>
      </c>
      <c r="U3241" s="299" t="s">
        <v>832</v>
      </c>
      <c r="V3241" s="299" t="s">
        <v>832</v>
      </c>
      <c r="W3241" s="299" t="s">
        <v>832</v>
      </c>
      <c r="X3241" s="299" t="s">
        <v>832</v>
      </c>
      <c r="Y3241" s="257"/>
    </row>
    <row r="3242" spans="1:25" ht="12.75" customHeight="1" x14ac:dyDescent="0.2">
      <c r="A3242" s="229" t="s">
        <v>705</v>
      </c>
      <c r="B3242" s="247"/>
      <c r="C3242" s="280">
        <v>3229</v>
      </c>
      <c r="D3242" s="249" t="s">
        <v>7193</v>
      </c>
      <c r="E3242" s="249" t="s">
        <v>7194</v>
      </c>
      <c r="F3242" s="249" t="s">
        <v>819</v>
      </c>
      <c r="G3242" s="281" t="s">
        <v>813</v>
      </c>
      <c r="H3242" s="250">
        <v>66593.290000000008</v>
      </c>
      <c r="I3242" s="250"/>
      <c r="J3242" s="250">
        <v>63792.630399999995</v>
      </c>
      <c r="K3242" s="250"/>
      <c r="L3242" s="250">
        <v>27696.959999999999</v>
      </c>
      <c r="M3242" s="251">
        <f t="shared" si="150"/>
        <v>4.2056183137971007E-2</v>
      </c>
      <c r="N3242" s="251">
        <f t="shared" si="151"/>
        <v>0.56582821830152963</v>
      </c>
      <c r="O3242" s="250">
        <v>28757.27</v>
      </c>
      <c r="P3242" s="251">
        <f t="shared" si="152"/>
        <v>3.828254075537537E-2</v>
      </c>
      <c r="Q3242" s="251" t="s">
        <v>805</v>
      </c>
      <c r="R3242" s="258"/>
      <c r="S3242" s="258" t="s">
        <v>806</v>
      </c>
      <c r="T3242" s="258" t="s">
        <v>807</v>
      </c>
      <c r="U3242" s="282" t="s">
        <v>814</v>
      </c>
      <c r="V3242" s="285">
        <v>308</v>
      </c>
      <c r="W3242" s="286" t="s">
        <v>824</v>
      </c>
      <c r="X3242" s="286" t="s">
        <v>824</v>
      </c>
      <c r="Y3242" s="257"/>
    </row>
    <row r="3243" spans="1:25" ht="12.75" customHeight="1" x14ac:dyDescent="0.2">
      <c r="A3243" s="229" t="s">
        <v>705</v>
      </c>
      <c r="B3243" s="247"/>
      <c r="C3243" s="280">
        <v>3230</v>
      </c>
      <c r="D3243" s="249" t="s">
        <v>7195</v>
      </c>
      <c r="E3243" s="249" t="s">
        <v>7196</v>
      </c>
      <c r="F3243" s="249" t="s">
        <v>1009</v>
      </c>
      <c r="G3243" s="297" t="s">
        <v>707</v>
      </c>
      <c r="H3243" s="250">
        <v>0</v>
      </c>
      <c r="I3243" s="250"/>
      <c r="J3243" s="250">
        <v>0</v>
      </c>
      <c r="K3243" s="250"/>
      <c r="L3243" s="250">
        <v>0</v>
      </c>
      <c r="M3243" s="251" t="str">
        <f t="shared" si="150"/>
        <v>NA</v>
      </c>
      <c r="N3243" s="251" t="str">
        <f t="shared" si="151"/>
        <v>NA</v>
      </c>
      <c r="O3243" s="250">
        <v>0</v>
      </c>
      <c r="P3243" s="251" t="str">
        <f t="shared" si="152"/>
        <v>NA</v>
      </c>
      <c r="Q3243" s="298" t="s">
        <v>848</v>
      </c>
      <c r="R3243" s="299" t="s">
        <v>849</v>
      </c>
      <c r="S3243" s="299" t="s">
        <v>832</v>
      </c>
      <c r="T3243" s="299" t="s">
        <v>832</v>
      </c>
      <c r="U3243" s="299" t="s">
        <v>832</v>
      </c>
      <c r="V3243" s="299" t="s">
        <v>832</v>
      </c>
      <c r="W3243" s="299" t="s">
        <v>832</v>
      </c>
      <c r="X3243" s="299" t="s">
        <v>832</v>
      </c>
      <c r="Y3243" s="257"/>
    </row>
    <row r="3244" spans="1:25" ht="12.75" customHeight="1" x14ac:dyDescent="0.2">
      <c r="A3244" s="229" t="s">
        <v>705</v>
      </c>
      <c r="B3244" s="247"/>
      <c r="C3244" s="309">
        <v>3231</v>
      </c>
      <c r="D3244" s="310" t="s">
        <v>7197</v>
      </c>
      <c r="E3244" s="310" t="s">
        <v>7198</v>
      </c>
      <c r="F3244" s="310" t="s">
        <v>931</v>
      </c>
      <c r="G3244" s="311" t="s">
        <v>813</v>
      </c>
      <c r="H3244" s="312">
        <v>88567.3</v>
      </c>
      <c r="I3244" s="312"/>
      <c r="J3244" s="312">
        <v>60145.8609</v>
      </c>
      <c r="K3244" s="312"/>
      <c r="L3244" s="312">
        <v>76975.37999999999</v>
      </c>
      <c r="M3244" s="313">
        <f t="shared" si="150"/>
        <v>0.32090217382713487</v>
      </c>
      <c r="N3244" s="313">
        <f t="shared" si="151"/>
        <v>0.27981175841810907</v>
      </c>
      <c r="O3244" s="312">
        <v>80712.39</v>
      </c>
      <c r="P3244" s="313">
        <f t="shared" si="152"/>
        <v>4.8548120191157354E-2</v>
      </c>
      <c r="Q3244" s="313" t="s">
        <v>805</v>
      </c>
      <c r="R3244" s="314" t="s">
        <v>954</v>
      </c>
      <c r="S3244" s="314" t="s">
        <v>1364</v>
      </c>
      <c r="T3244" s="314" t="s">
        <v>807</v>
      </c>
      <c r="U3244" s="315" t="s">
        <v>814</v>
      </c>
      <c r="V3244" s="316">
        <v>307.25</v>
      </c>
      <c r="W3244" s="317" t="s">
        <v>824</v>
      </c>
      <c r="X3244" s="317" t="s">
        <v>824</v>
      </c>
      <c r="Y3244" s="257"/>
    </row>
    <row r="3245" spans="1:25" ht="12.75" customHeight="1" x14ac:dyDescent="0.2">
      <c r="A3245" s="229" t="s">
        <v>705</v>
      </c>
      <c r="B3245" s="247"/>
      <c r="C3245" s="280">
        <v>3232</v>
      </c>
      <c r="D3245" s="249" t="s">
        <v>7199</v>
      </c>
      <c r="E3245" s="249" t="s">
        <v>7200</v>
      </c>
      <c r="F3245" s="249" t="s">
        <v>928</v>
      </c>
      <c r="G3245" s="297" t="s">
        <v>707</v>
      </c>
      <c r="H3245" s="250">
        <v>0</v>
      </c>
      <c r="I3245" s="250"/>
      <c r="J3245" s="250">
        <v>0</v>
      </c>
      <c r="K3245" s="250"/>
      <c r="L3245" s="250">
        <v>0</v>
      </c>
      <c r="M3245" s="251" t="str">
        <f t="shared" si="150"/>
        <v>NA</v>
      </c>
      <c r="N3245" s="251" t="str">
        <f t="shared" si="151"/>
        <v>NA</v>
      </c>
      <c r="O3245" s="250">
        <v>0</v>
      </c>
      <c r="P3245" s="251" t="str">
        <f t="shared" si="152"/>
        <v>NA</v>
      </c>
      <c r="Q3245" s="298" t="s">
        <v>848</v>
      </c>
      <c r="R3245" s="299" t="s">
        <v>849</v>
      </c>
      <c r="S3245" s="299" t="s">
        <v>832</v>
      </c>
      <c r="T3245" s="299" t="s">
        <v>832</v>
      </c>
      <c r="U3245" s="299" t="s">
        <v>832</v>
      </c>
      <c r="V3245" s="299" t="s">
        <v>832</v>
      </c>
      <c r="W3245" s="299" t="s">
        <v>832</v>
      </c>
      <c r="X3245" s="299" t="s">
        <v>832</v>
      </c>
      <c r="Y3245" s="257"/>
    </row>
    <row r="3246" spans="1:25" ht="12.75" customHeight="1" x14ac:dyDescent="0.2">
      <c r="A3246" s="229" t="s">
        <v>705</v>
      </c>
      <c r="B3246" s="247"/>
      <c r="C3246" s="280">
        <v>3233</v>
      </c>
      <c r="D3246" s="249" t="s">
        <v>7201</v>
      </c>
      <c r="E3246" s="249" t="s">
        <v>7202</v>
      </c>
      <c r="F3246" s="249" t="s">
        <v>858</v>
      </c>
      <c r="G3246" s="281"/>
      <c r="H3246" s="250">
        <v>1838917.8199999996</v>
      </c>
      <c r="I3246" s="250"/>
      <c r="J3246" s="250">
        <v>1908426.2630000007</v>
      </c>
      <c r="K3246" s="250"/>
      <c r="L3246" s="359">
        <v>2580254.7999999975</v>
      </c>
      <c r="M3246" s="251">
        <f t="shared" si="150"/>
        <v>3.7798558610955844E-2</v>
      </c>
      <c r="N3246" s="251">
        <f t="shared" si="151"/>
        <v>0.35203274552714353</v>
      </c>
      <c r="O3246" s="359">
        <v>2635427.7500000005</v>
      </c>
      <c r="P3246" s="251">
        <f t="shared" si="152"/>
        <v>2.1382752587071258E-2</v>
      </c>
      <c r="Q3246" s="251" t="s">
        <v>805</v>
      </c>
      <c r="R3246" s="258"/>
      <c r="S3246" s="258" t="s">
        <v>925</v>
      </c>
      <c r="T3246" s="258" t="s">
        <v>908</v>
      </c>
      <c r="U3246" s="282" t="s">
        <v>932</v>
      </c>
      <c r="V3246" s="285">
        <v>2058</v>
      </c>
      <c r="W3246" s="286" t="s">
        <v>815</v>
      </c>
      <c r="X3246" s="286" t="s">
        <v>816</v>
      </c>
      <c r="Y3246" s="257"/>
    </row>
    <row r="3247" spans="1:25" ht="12.75" customHeight="1" x14ac:dyDescent="0.2">
      <c r="A3247" s="229" t="s">
        <v>705</v>
      </c>
      <c r="B3247" s="247"/>
      <c r="C3247" s="280">
        <v>3234</v>
      </c>
      <c r="D3247" s="249" t="s">
        <v>7203</v>
      </c>
      <c r="E3247" s="249" t="s">
        <v>7204</v>
      </c>
      <c r="F3247" s="249" t="s">
        <v>1302</v>
      </c>
      <c r="G3247" s="281" t="s">
        <v>813</v>
      </c>
      <c r="H3247" s="250">
        <v>16488.080000000002</v>
      </c>
      <c r="I3247" s="250"/>
      <c r="J3247" s="250">
        <v>15794.66</v>
      </c>
      <c r="K3247" s="250"/>
      <c r="L3247" s="250">
        <v>25319.17</v>
      </c>
      <c r="M3247" s="251">
        <f t="shared" si="150"/>
        <v>4.2055836701423197E-2</v>
      </c>
      <c r="N3247" s="251">
        <f t="shared" si="151"/>
        <v>0.60302089440355144</v>
      </c>
      <c r="O3247" s="250">
        <v>26041.23</v>
      </c>
      <c r="P3247" s="251">
        <f t="shared" si="152"/>
        <v>2.8518312409135108E-2</v>
      </c>
      <c r="Q3247" s="251" t="s">
        <v>805</v>
      </c>
      <c r="R3247" s="258"/>
      <c r="S3247" s="258" t="s">
        <v>806</v>
      </c>
      <c r="T3247" s="258" t="s">
        <v>807</v>
      </c>
      <c r="U3247" s="282" t="s">
        <v>814</v>
      </c>
      <c r="V3247" s="285">
        <v>64</v>
      </c>
      <c r="W3247" s="286" t="s">
        <v>824</v>
      </c>
      <c r="X3247" s="286" t="s">
        <v>824</v>
      </c>
      <c r="Y3247" s="257"/>
    </row>
    <row r="3248" spans="1:25" ht="12.75" customHeight="1" x14ac:dyDescent="0.2">
      <c r="A3248" s="229" t="s">
        <v>705</v>
      </c>
      <c r="B3248" s="247"/>
      <c r="C3248" s="280">
        <v>3235</v>
      </c>
      <c r="D3248" s="249" t="s">
        <v>7205</v>
      </c>
      <c r="E3248" s="249" t="s">
        <v>7206</v>
      </c>
      <c r="F3248" s="249" t="s">
        <v>1936</v>
      </c>
      <c r="G3248" s="281" t="s">
        <v>813</v>
      </c>
      <c r="H3248" s="250">
        <v>2554.7800000000002</v>
      </c>
      <c r="I3248" s="250"/>
      <c r="J3248" s="250">
        <v>2287.7256000000002</v>
      </c>
      <c r="K3248" s="250"/>
      <c r="L3248" s="250">
        <v>2228.6799999999998</v>
      </c>
      <c r="M3248" s="251">
        <f t="shared" si="150"/>
        <v>0.10453127079435411</v>
      </c>
      <c r="N3248" s="251">
        <f t="shared" si="151"/>
        <v>2.5809738720413134E-2</v>
      </c>
      <c r="O3248" s="250">
        <v>2362.4899999999998</v>
      </c>
      <c r="P3248" s="251">
        <f t="shared" si="152"/>
        <v>6.0040023691153487E-2</v>
      </c>
      <c r="Q3248" s="251" t="s">
        <v>805</v>
      </c>
      <c r="R3248" s="258"/>
      <c r="S3248" s="258" t="s">
        <v>806</v>
      </c>
      <c r="T3248" s="258" t="s">
        <v>807</v>
      </c>
      <c r="U3248" s="282" t="s">
        <v>814</v>
      </c>
      <c r="V3248" s="283" t="s">
        <v>809</v>
      </c>
      <c r="W3248" s="284" t="s">
        <v>809</v>
      </c>
      <c r="X3248" s="284" t="s">
        <v>809</v>
      </c>
      <c r="Y3248" s="257"/>
    </row>
    <row r="3249" spans="1:25" ht="12.75" customHeight="1" x14ac:dyDescent="0.2">
      <c r="A3249" s="229" t="s">
        <v>705</v>
      </c>
      <c r="B3249" s="247"/>
      <c r="C3249" s="280">
        <v>3236</v>
      </c>
      <c r="D3249" s="249" t="s">
        <v>7207</v>
      </c>
      <c r="E3249" s="249" t="s">
        <v>7208</v>
      </c>
      <c r="F3249" s="249" t="s">
        <v>852</v>
      </c>
      <c r="G3249" s="297" t="s">
        <v>707</v>
      </c>
      <c r="H3249" s="250">
        <v>0</v>
      </c>
      <c r="I3249" s="250"/>
      <c r="J3249" s="250">
        <v>0</v>
      </c>
      <c r="K3249" s="250"/>
      <c r="L3249" s="250">
        <v>0</v>
      </c>
      <c r="M3249" s="251" t="str">
        <f t="shared" si="150"/>
        <v>NA</v>
      </c>
      <c r="N3249" s="251" t="str">
        <f t="shared" si="151"/>
        <v>NA</v>
      </c>
      <c r="O3249" s="250">
        <v>0</v>
      </c>
      <c r="P3249" s="251" t="str">
        <f t="shared" si="152"/>
        <v>NA</v>
      </c>
      <c r="Q3249" s="298" t="s">
        <v>848</v>
      </c>
      <c r="R3249" s="299" t="s">
        <v>849</v>
      </c>
      <c r="S3249" s="299" t="s">
        <v>832</v>
      </c>
      <c r="T3249" s="299" t="s">
        <v>832</v>
      </c>
      <c r="U3249" s="299" t="s">
        <v>832</v>
      </c>
      <c r="V3249" s="299" t="s">
        <v>832</v>
      </c>
      <c r="W3249" s="299" t="s">
        <v>832</v>
      </c>
      <c r="X3249" s="299" t="s">
        <v>832</v>
      </c>
      <c r="Y3249" s="257"/>
    </row>
    <row r="3250" spans="1:25" ht="12.75" customHeight="1" x14ac:dyDescent="0.2">
      <c r="A3250" s="229" t="s">
        <v>705</v>
      </c>
      <c r="B3250" s="247"/>
      <c r="C3250" s="280">
        <v>3237</v>
      </c>
      <c r="D3250" s="249" t="s">
        <v>7209</v>
      </c>
      <c r="E3250" s="249" t="s">
        <v>7208</v>
      </c>
      <c r="F3250" s="249" t="s">
        <v>1046</v>
      </c>
      <c r="G3250" s="281" t="s">
        <v>813</v>
      </c>
      <c r="H3250" s="250">
        <v>36475.14</v>
      </c>
      <c r="I3250" s="250"/>
      <c r="J3250" s="250">
        <v>34941.145400000001</v>
      </c>
      <c r="K3250" s="250"/>
      <c r="L3250" s="250">
        <v>36475.51</v>
      </c>
      <c r="M3250" s="251">
        <f t="shared" si="150"/>
        <v>4.2055893411238401E-2</v>
      </c>
      <c r="N3250" s="251">
        <f t="shared" si="151"/>
        <v>4.3912830630904294E-2</v>
      </c>
      <c r="O3250" s="250">
        <v>38138.310000000005</v>
      </c>
      <c r="P3250" s="251">
        <f t="shared" si="152"/>
        <v>4.5586751220202344E-2</v>
      </c>
      <c r="Q3250" s="251" t="s">
        <v>805</v>
      </c>
      <c r="R3250" s="258"/>
      <c r="S3250" s="258" t="s">
        <v>806</v>
      </c>
      <c r="T3250" s="299" t="s">
        <v>809</v>
      </c>
      <c r="U3250" s="282" t="s">
        <v>814</v>
      </c>
      <c r="V3250" s="285">
        <v>193</v>
      </c>
      <c r="W3250" s="286" t="s">
        <v>815</v>
      </c>
      <c r="X3250" s="286" t="s">
        <v>816</v>
      </c>
      <c r="Y3250" s="257"/>
    </row>
    <row r="3251" spans="1:25" ht="12.75" customHeight="1" x14ac:dyDescent="0.2">
      <c r="A3251" s="229" t="s">
        <v>705</v>
      </c>
      <c r="B3251" s="247"/>
      <c r="C3251" s="280">
        <v>3238</v>
      </c>
      <c r="D3251" s="249" t="s">
        <v>7210</v>
      </c>
      <c r="E3251" s="249" t="s">
        <v>7211</v>
      </c>
      <c r="F3251" s="249" t="s">
        <v>931</v>
      </c>
      <c r="G3251" s="281" t="s">
        <v>813</v>
      </c>
      <c r="H3251" s="250">
        <v>31995.48</v>
      </c>
      <c r="I3251" s="250"/>
      <c r="J3251" s="250">
        <v>30649.8887</v>
      </c>
      <c r="K3251" s="250"/>
      <c r="L3251" s="250">
        <v>32736.9</v>
      </c>
      <c r="M3251" s="251">
        <f t="shared" si="150"/>
        <v>4.2055668488173957E-2</v>
      </c>
      <c r="N3251" s="251">
        <f t="shared" si="151"/>
        <v>6.8091969939192698E-2</v>
      </c>
      <c r="O3251" s="250">
        <v>35198.69</v>
      </c>
      <c r="P3251" s="251">
        <f t="shared" si="152"/>
        <v>7.5199240001344078E-2</v>
      </c>
      <c r="Q3251" s="251" t="s">
        <v>805</v>
      </c>
      <c r="R3251" s="258"/>
      <c r="S3251" s="258" t="s">
        <v>806</v>
      </c>
      <c r="T3251" s="258" t="s">
        <v>807</v>
      </c>
      <c r="U3251" s="282" t="s">
        <v>823</v>
      </c>
      <c r="V3251" s="285">
        <v>824</v>
      </c>
      <c r="W3251" s="286" t="s">
        <v>824</v>
      </c>
      <c r="X3251" s="286" t="s">
        <v>824</v>
      </c>
      <c r="Y3251" s="257"/>
    </row>
    <row r="3252" spans="1:25" ht="12.75" customHeight="1" x14ac:dyDescent="0.2">
      <c r="A3252" s="229" t="s">
        <v>705</v>
      </c>
      <c r="B3252" s="247"/>
      <c r="C3252" s="280">
        <v>3239</v>
      </c>
      <c r="D3252" s="249" t="s">
        <v>7212</v>
      </c>
      <c r="E3252" s="249" t="s">
        <v>7213</v>
      </c>
      <c r="F3252" s="249" t="s">
        <v>940</v>
      </c>
      <c r="G3252" s="281" t="s">
        <v>804</v>
      </c>
      <c r="H3252" s="250">
        <v>358916.1</v>
      </c>
      <c r="I3252" s="250"/>
      <c r="J3252" s="250">
        <v>205762.26499999998</v>
      </c>
      <c r="K3252" s="250"/>
      <c r="L3252" s="250">
        <v>434363.93999999989</v>
      </c>
      <c r="M3252" s="251">
        <f t="shared" si="150"/>
        <v>0.42671207839380848</v>
      </c>
      <c r="N3252" s="251">
        <f t="shared" si="151"/>
        <v>1.1109990211276102</v>
      </c>
      <c r="O3252" s="250">
        <v>466547.13999999996</v>
      </c>
      <c r="P3252" s="251">
        <f t="shared" si="152"/>
        <v>7.409270668278789E-2</v>
      </c>
      <c r="Q3252" s="251" t="s">
        <v>805</v>
      </c>
      <c r="R3252" s="258"/>
      <c r="S3252" s="258" t="s">
        <v>806</v>
      </c>
      <c r="T3252" s="258" t="s">
        <v>807</v>
      </c>
      <c r="U3252" s="282" t="s">
        <v>808</v>
      </c>
      <c r="V3252" s="285">
        <v>509</v>
      </c>
      <c r="W3252" s="286" t="s">
        <v>816</v>
      </c>
      <c r="X3252" s="286" t="s">
        <v>816</v>
      </c>
      <c r="Y3252" s="257"/>
    </row>
    <row r="3253" spans="1:25" ht="12.75" customHeight="1" x14ac:dyDescent="0.2">
      <c r="A3253" s="229" t="s">
        <v>705</v>
      </c>
      <c r="B3253" s="247"/>
      <c r="C3253" s="280">
        <v>3240</v>
      </c>
      <c r="D3253" s="249" t="s">
        <v>7214</v>
      </c>
      <c r="E3253" s="249" t="s">
        <v>7215</v>
      </c>
      <c r="F3253" s="249" t="s">
        <v>822</v>
      </c>
      <c r="G3253" s="281" t="s">
        <v>813</v>
      </c>
      <c r="H3253" s="250">
        <v>187166.8</v>
      </c>
      <c r="I3253" s="250"/>
      <c r="J3253" s="250">
        <v>170523.34149999998</v>
      </c>
      <c r="K3253" s="250"/>
      <c r="L3253" s="250">
        <v>178011.80000000002</v>
      </c>
      <c r="M3253" s="251">
        <f t="shared" si="150"/>
        <v>8.8923134337927506E-2</v>
      </c>
      <c r="N3253" s="251">
        <f t="shared" si="151"/>
        <v>4.3914565795674591E-2</v>
      </c>
      <c r="O3253" s="250">
        <v>200909.5</v>
      </c>
      <c r="P3253" s="251">
        <f t="shared" si="152"/>
        <v>0.12863023687193759</v>
      </c>
      <c r="Q3253" s="251" t="s">
        <v>805</v>
      </c>
      <c r="R3253" s="258"/>
      <c r="S3253" s="258" t="s">
        <v>925</v>
      </c>
      <c r="T3253" s="299" t="s">
        <v>809</v>
      </c>
      <c r="U3253" s="282" t="s">
        <v>823</v>
      </c>
      <c r="V3253" s="285">
        <v>1653</v>
      </c>
      <c r="W3253" s="286" t="s">
        <v>824</v>
      </c>
      <c r="X3253" s="286" t="s">
        <v>824</v>
      </c>
      <c r="Y3253" s="257"/>
    </row>
    <row r="3254" spans="1:25" ht="12.75" customHeight="1" x14ac:dyDescent="0.2">
      <c r="A3254" s="229" t="s">
        <v>705</v>
      </c>
      <c r="B3254" s="247"/>
      <c r="C3254" s="280">
        <v>3241</v>
      </c>
      <c r="D3254" s="249" t="s">
        <v>7216</v>
      </c>
      <c r="E3254" s="249" t="s">
        <v>7217</v>
      </c>
      <c r="F3254" s="249" t="s">
        <v>1546</v>
      </c>
      <c r="G3254" s="281" t="s">
        <v>813</v>
      </c>
      <c r="H3254" s="250">
        <v>181353.77</v>
      </c>
      <c r="I3254" s="250"/>
      <c r="J3254" s="250">
        <v>173726.7365</v>
      </c>
      <c r="K3254" s="250"/>
      <c r="L3254" s="250">
        <v>181297.08000000002</v>
      </c>
      <c r="M3254" s="251">
        <f t="shared" si="150"/>
        <v>4.2056106691357953E-2</v>
      </c>
      <c r="N3254" s="251">
        <f t="shared" si="151"/>
        <v>4.3576156741999335E-2</v>
      </c>
      <c r="O3254" s="250">
        <v>194588.95</v>
      </c>
      <c r="P3254" s="251">
        <f t="shared" si="152"/>
        <v>7.3315411367905065E-2</v>
      </c>
      <c r="Q3254" s="251" t="s">
        <v>805</v>
      </c>
      <c r="R3254" s="258"/>
      <c r="S3254" s="258" t="s">
        <v>806</v>
      </c>
      <c r="T3254" s="258" t="s">
        <v>807</v>
      </c>
      <c r="U3254" s="282" t="s">
        <v>814</v>
      </c>
      <c r="V3254" s="283" t="s">
        <v>809</v>
      </c>
      <c r="W3254" s="284" t="s">
        <v>809</v>
      </c>
      <c r="X3254" s="284" t="s">
        <v>809</v>
      </c>
      <c r="Y3254" s="257"/>
    </row>
    <row r="3255" spans="1:25" ht="12.75" customHeight="1" x14ac:dyDescent="0.2">
      <c r="A3255" s="229" t="s">
        <v>705</v>
      </c>
      <c r="B3255" s="247"/>
      <c r="C3255" s="280">
        <v>3242</v>
      </c>
      <c r="D3255" s="249" t="s">
        <v>7218</v>
      </c>
      <c r="E3255" s="249" t="s">
        <v>7219</v>
      </c>
      <c r="F3255" s="249" t="s">
        <v>822</v>
      </c>
      <c r="G3255" s="281"/>
      <c r="H3255" s="250">
        <v>0</v>
      </c>
      <c r="I3255" s="250"/>
      <c r="J3255" s="250">
        <v>28151.686799999996</v>
      </c>
      <c r="K3255" s="250"/>
      <c r="L3255" s="250">
        <v>29388.03</v>
      </c>
      <c r="M3255" s="251" t="str">
        <f t="shared" si="150"/>
        <v>NA</v>
      </c>
      <c r="N3255" s="251">
        <f t="shared" si="151"/>
        <v>4.391719788527923E-2</v>
      </c>
      <c r="O3255" s="250">
        <v>32136.629999999997</v>
      </c>
      <c r="P3255" s="251">
        <f t="shared" si="152"/>
        <v>9.3527875124668064E-2</v>
      </c>
      <c r="Q3255" s="251" t="s">
        <v>805</v>
      </c>
      <c r="R3255" s="258"/>
      <c r="S3255" s="258" t="s">
        <v>840</v>
      </c>
      <c r="T3255" s="299" t="s">
        <v>809</v>
      </c>
      <c r="U3255" s="282" t="s">
        <v>841</v>
      </c>
      <c r="V3255" s="285">
        <v>819</v>
      </c>
      <c r="W3255" s="286" t="s">
        <v>912</v>
      </c>
      <c r="X3255" s="286" t="s">
        <v>912</v>
      </c>
      <c r="Y3255" s="257"/>
    </row>
    <row r="3256" spans="1:25" ht="12.75" customHeight="1" x14ac:dyDescent="0.2">
      <c r="A3256" s="229" t="s">
        <v>705</v>
      </c>
      <c r="B3256" s="247"/>
      <c r="C3256" s="280">
        <v>3243</v>
      </c>
      <c r="D3256" s="296" t="s">
        <v>7220</v>
      </c>
      <c r="E3256" s="296" t="s">
        <v>7221</v>
      </c>
      <c r="F3256" s="296" t="s">
        <v>1198</v>
      </c>
      <c r="G3256" s="297" t="s">
        <v>707</v>
      </c>
      <c r="H3256" s="250">
        <v>0</v>
      </c>
      <c r="I3256" s="250"/>
      <c r="J3256" s="250">
        <v>0</v>
      </c>
      <c r="K3256" s="250"/>
      <c r="L3256" s="250">
        <v>0</v>
      </c>
      <c r="M3256" s="251" t="str">
        <f t="shared" si="150"/>
        <v>NA</v>
      </c>
      <c r="N3256" s="251" t="str">
        <f t="shared" si="151"/>
        <v>NA</v>
      </c>
      <c r="O3256" s="250">
        <v>0</v>
      </c>
      <c r="P3256" s="251" t="str">
        <f t="shared" si="152"/>
        <v>NA</v>
      </c>
      <c r="Q3256" s="298" t="s">
        <v>848</v>
      </c>
      <c r="R3256" s="299" t="s">
        <v>849</v>
      </c>
      <c r="S3256" s="299" t="s">
        <v>832</v>
      </c>
      <c r="T3256" s="299" t="s">
        <v>832</v>
      </c>
      <c r="U3256" s="299" t="s">
        <v>832</v>
      </c>
      <c r="V3256" s="283" t="s">
        <v>809</v>
      </c>
      <c r="W3256" s="284" t="s">
        <v>809</v>
      </c>
      <c r="X3256" s="284" t="s">
        <v>809</v>
      </c>
      <c r="Y3256" s="257"/>
    </row>
    <row r="3257" spans="1:25" ht="12.75" customHeight="1" x14ac:dyDescent="0.2">
      <c r="A3257" s="229" t="s">
        <v>705</v>
      </c>
      <c r="B3257" s="247"/>
      <c r="C3257" s="280">
        <v>3244</v>
      </c>
      <c r="D3257" s="249" t="s">
        <v>7222</v>
      </c>
      <c r="E3257" s="249" t="s">
        <v>7223</v>
      </c>
      <c r="F3257" s="249" t="s">
        <v>1009</v>
      </c>
      <c r="G3257" s="297" t="s">
        <v>707</v>
      </c>
      <c r="H3257" s="250">
        <v>0</v>
      </c>
      <c r="I3257" s="250"/>
      <c r="J3257" s="250">
        <v>0</v>
      </c>
      <c r="K3257" s="250"/>
      <c r="L3257" s="250">
        <v>0</v>
      </c>
      <c r="M3257" s="251" t="str">
        <f t="shared" si="150"/>
        <v>NA</v>
      </c>
      <c r="N3257" s="251" t="str">
        <f t="shared" si="151"/>
        <v>NA</v>
      </c>
      <c r="O3257" s="250">
        <v>0</v>
      </c>
      <c r="P3257" s="251" t="str">
        <f t="shared" si="152"/>
        <v>NA</v>
      </c>
      <c r="Q3257" s="298" t="s">
        <v>848</v>
      </c>
      <c r="R3257" s="299" t="s">
        <v>849</v>
      </c>
      <c r="S3257" s="299" t="s">
        <v>832</v>
      </c>
      <c r="T3257" s="299" t="s">
        <v>832</v>
      </c>
      <c r="U3257" s="299" t="s">
        <v>832</v>
      </c>
      <c r="V3257" s="299" t="s">
        <v>832</v>
      </c>
      <c r="W3257" s="299" t="s">
        <v>832</v>
      </c>
      <c r="X3257" s="299" t="s">
        <v>832</v>
      </c>
      <c r="Y3257" s="257"/>
    </row>
    <row r="3258" spans="1:25" ht="12.75" customHeight="1" x14ac:dyDescent="0.2">
      <c r="A3258" s="229" t="s">
        <v>705</v>
      </c>
      <c r="B3258" s="247"/>
      <c r="C3258" s="280">
        <v>3245</v>
      </c>
      <c r="D3258" s="249" t="s">
        <v>7224</v>
      </c>
      <c r="E3258" s="249" t="s">
        <v>7225</v>
      </c>
      <c r="F3258" s="249" t="s">
        <v>1160</v>
      </c>
      <c r="G3258" s="281" t="s">
        <v>813</v>
      </c>
      <c r="H3258" s="250">
        <v>94621.099999999991</v>
      </c>
      <c r="I3258" s="250"/>
      <c r="J3258" s="250">
        <v>76513.916700000002</v>
      </c>
      <c r="K3258" s="250"/>
      <c r="L3258" s="250">
        <v>79873.87000000001</v>
      </c>
      <c r="M3258" s="251">
        <f t="shared" si="150"/>
        <v>0.19136517436385744</v>
      </c>
      <c r="N3258" s="251">
        <f t="shared" si="151"/>
        <v>4.3912969625825055E-2</v>
      </c>
      <c r="O3258" s="250">
        <v>84061.59</v>
      </c>
      <c r="P3258" s="251">
        <f t="shared" si="152"/>
        <v>5.2429161126160362E-2</v>
      </c>
      <c r="Q3258" s="251" t="s">
        <v>805</v>
      </c>
      <c r="R3258" s="258"/>
      <c r="S3258" s="258" t="s">
        <v>806</v>
      </c>
      <c r="T3258" s="258" t="s">
        <v>807</v>
      </c>
      <c r="U3258" s="282" t="s">
        <v>814</v>
      </c>
      <c r="V3258" s="285">
        <v>198</v>
      </c>
      <c r="W3258" s="286" t="s">
        <v>816</v>
      </c>
      <c r="X3258" s="286" t="s">
        <v>816</v>
      </c>
      <c r="Y3258" s="257"/>
    </row>
    <row r="3259" spans="1:25" ht="12.75" customHeight="1" x14ac:dyDescent="0.2">
      <c r="A3259" s="229" t="s">
        <v>705</v>
      </c>
      <c r="B3259" s="247"/>
      <c r="C3259" s="280">
        <v>3246</v>
      </c>
      <c r="D3259" s="249" t="s">
        <v>7226</v>
      </c>
      <c r="E3259" s="249" t="s">
        <v>7227</v>
      </c>
      <c r="F3259" s="249" t="s">
        <v>877</v>
      </c>
      <c r="G3259" s="281" t="s">
        <v>813</v>
      </c>
      <c r="H3259" s="250">
        <v>79197.25</v>
      </c>
      <c r="I3259" s="250"/>
      <c r="J3259" s="250">
        <v>69237.129300000001</v>
      </c>
      <c r="K3259" s="250"/>
      <c r="L3259" s="250">
        <v>77996.789999999994</v>
      </c>
      <c r="M3259" s="251">
        <f t="shared" si="150"/>
        <v>0.12576346653450718</v>
      </c>
      <c r="N3259" s="251">
        <f t="shared" si="151"/>
        <v>0.12651680952924768</v>
      </c>
      <c r="O3259" s="250">
        <v>81117.48</v>
      </c>
      <c r="P3259" s="251">
        <f t="shared" si="152"/>
        <v>4.0010492739508928E-2</v>
      </c>
      <c r="Q3259" s="251" t="s">
        <v>805</v>
      </c>
      <c r="R3259" s="258"/>
      <c r="S3259" s="258" t="s">
        <v>806</v>
      </c>
      <c r="T3259" s="258" t="s">
        <v>807</v>
      </c>
      <c r="U3259" s="282" t="s">
        <v>823</v>
      </c>
      <c r="V3259" s="285">
        <v>826</v>
      </c>
      <c r="W3259" s="286" t="s">
        <v>824</v>
      </c>
      <c r="X3259" s="286" t="s">
        <v>824</v>
      </c>
      <c r="Y3259" s="257"/>
    </row>
    <row r="3260" spans="1:25" ht="12.75" customHeight="1" x14ac:dyDescent="0.2">
      <c r="A3260" s="229" t="s">
        <v>705</v>
      </c>
      <c r="B3260" s="247"/>
      <c r="C3260" s="280">
        <v>3247</v>
      </c>
      <c r="D3260" s="249" t="s">
        <v>7228</v>
      </c>
      <c r="E3260" s="249" t="s">
        <v>7229</v>
      </c>
      <c r="F3260" s="249" t="s">
        <v>1936</v>
      </c>
      <c r="G3260" s="281"/>
      <c r="H3260" s="250">
        <v>1683191.3900000004</v>
      </c>
      <c r="I3260" s="250"/>
      <c r="J3260" s="250">
        <v>1468866.9411000006</v>
      </c>
      <c r="K3260" s="250"/>
      <c r="L3260" s="250">
        <v>1347158.23</v>
      </c>
      <c r="M3260" s="251">
        <f t="shared" si="150"/>
        <v>0.12733219179549135</v>
      </c>
      <c r="N3260" s="251">
        <f t="shared" si="151"/>
        <v>8.2858908247234297E-2</v>
      </c>
      <c r="O3260" s="250">
        <v>1429994.2299999991</v>
      </c>
      <c r="P3260" s="251">
        <f t="shared" si="152"/>
        <v>6.1489436174100402E-2</v>
      </c>
      <c r="Q3260" s="251" t="s">
        <v>805</v>
      </c>
      <c r="R3260" s="258"/>
      <c r="S3260" s="258" t="s">
        <v>925</v>
      </c>
      <c r="T3260" s="258" t="s">
        <v>908</v>
      </c>
      <c r="U3260" s="282" t="s">
        <v>956</v>
      </c>
      <c r="V3260" s="285">
        <v>8074</v>
      </c>
      <c r="W3260" s="286" t="s">
        <v>912</v>
      </c>
      <c r="X3260" s="286" t="s">
        <v>815</v>
      </c>
      <c r="Y3260" s="257"/>
    </row>
    <row r="3261" spans="1:25" ht="12.75" customHeight="1" x14ac:dyDescent="0.2">
      <c r="A3261" s="229" t="s">
        <v>705</v>
      </c>
      <c r="B3261" s="247"/>
      <c r="C3261" s="280">
        <v>3248</v>
      </c>
      <c r="D3261" s="249" t="s">
        <v>7230</v>
      </c>
      <c r="E3261" s="249" t="s">
        <v>7231</v>
      </c>
      <c r="F3261" s="249" t="s">
        <v>877</v>
      </c>
      <c r="G3261" s="281" t="s">
        <v>813</v>
      </c>
      <c r="H3261" s="250">
        <v>59701.83</v>
      </c>
      <c r="I3261" s="250"/>
      <c r="J3261" s="250">
        <v>58408.271800000002</v>
      </c>
      <c r="K3261" s="250"/>
      <c r="L3261" s="250">
        <v>59614.139999999992</v>
      </c>
      <c r="M3261" s="251">
        <f t="shared" si="150"/>
        <v>2.1666977377410364E-2</v>
      </c>
      <c r="N3261" s="251">
        <f t="shared" si="151"/>
        <v>2.0645503844542612E-2</v>
      </c>
      <c r="O3261" s="250">
        <v>61348.61</v>
      </c>
      <c r="P3261" s="251">
        <f t="shared" si="152"/>
        <v>2.9094942911195375E-2</v>
      </c>
      <c r="Q3261" s="251" t="s">
        <v>805</v>
      </c>
      <c r="R3261" s="258"/>
      <c r="S3261" s="258" t="s">
        <v>806</v>
      </c>
      <c r="T3261" s="258" t="s">
        <v>807</v>
      </c>
      <c r="U3261" s="282" t="s">
        <v>823</v>
      </c>
      <c r="V3261" s="285">
        <v>824</v>
      </c>
      <c r="W3261" s="286" t="s">
        <v>815</v>
      </c>
      <c r="X3261" s="286" t="s">
        <v>816</v>
      </c>
      <c r="Y3261" s="257"/>
    </row>
    <row r="3262" spans="1:25" ht="12.75" customHeight="1" x14ac:dyDescent="0.2">
      <c r="A3262" s="229" t="s">
        <v>705</v>
      </c>
      <c r="B3262" s="247"/>
      <c r="C3262" s="280">
        <v>3249</v>
      </c>
      <c r="D3262" s="249" t="s">
        <v>7232</v>
      </c>
      <c r="E3262" s="249" t="s">
        <v>7233</v>
      </c>
      <c r="F3262" s="249" t="s">
        <v>803</v>
      </c>
      <c r="G3262" s="281" t="s">
        <v>804</v>
      </c>
      <c r="H3262" s="250">
        <v>433949.71</v>
      </c>
      <c r="I3262" s="250"/>
      <c r="J3262" s="250">
        <v>227728.79740000001</v>
      </c>
      <c r="K3262" s="250"/>
      <c r="L3262" s="250">
        <v>246506.60000000003</v>
      </c>
      <c r="M3262" s="251">
        <f t="shared" si="150"/>
        <v>0.4752184593002724</v>
      </c>
      <c r="N3262" s="251">
        <f t="shared" si="151"/>
        <v>8.2456864544088723E-2</v>
      </c>
      <c r="O3262" s="250">
        <v>258184.03999999998</v>
      </c>
      <c r="P3262" s="251">
        <f t="shared" si="152"/>
        <v>4.7371713374002734E-2</v>
      </c>
      <c r="Q3262" s="251" t="s">
        <v>805</v>
      </c>
      <c r="R3262" s="258"/>
      <c r="S3262" s="258" t="s">
        <v>806</v>
      </c>
      <c r="T3262" s="258" t="s">
        <v>807</v>
      </c>
      <c r="U3262" s="282" t="s">
        <v>1103</v>
      </c>
      <c r="V3262" s="285">
        <v>819</v>
      </c>
      <c r="W3262" s="286" t="s">
        <v>816</v>
      </c>
      <c r="X3262" s="286" t="s">
        <v>824</v>
      </c>
      <c r="Y3262" s="257"/>
    </row>
    <row r="3263" spans="1:25" ht="12.75" customHeight="1" x14ac:dyDescent="0.2">
      <c r="A3263" s="229" t="s">
        <v>705</v>
      </c>
      <c r="B3263" s="247"/>
      <c r="C3263" s="280">
        <v>3250</v>
      </c>
      <c r="D3263" s="249" t="s">
        <v>7234</v>
      </c>
      <c r="E3263" s="249" t="s">
        <v>7235</v>
      </c>
      <c r="F3263" s="249" t="s">
        <v>812</v>
      </c>
      <c r="G3263" s="281" t="s">
        <v>813</v>
      </c>
      <c r="H3263" s="250">
        <v>37717.089999999997</v>
      </c>
      <c r="I3263" s="250"/>
      <c r="J3263" s="250">
        <v>29009.571899999995</v>
      </c>
      <c r="K3263" s="250"/>
      <c r="L3263" s="250">
        <v>61054.78</v>
      </c>
      <c r="M3263" s="251">
        <f t="shared" si="150"/>
        <v>0.23086399560517532</v>
      </c>
      <c r="N3263" s="251">
        <f t="shared" si="151"/>
        <v>1.10464257144036</v>
      </c>
      <c r="O3263" s="250">
        <v>64143.5</v>
      </c>
      <c r="P3263" s="251">
        <f t="shared" si="152"/>
        <v>5.0589323227436103E-2</v>
      </c>
      <c r="Q3263" s="251" t="s">
        <v>805</v>
      </c>
      <c r="R3263" s="258"/>
      <c r="S3263" s="258" t="s">
        <v>806</v>
      </c>
      <c r="T3263" s="258" t="s">
        <v>807</v>
      </c>
      <c r="U3263" s="282" t="s">
        <v>814</v>
      </c>
      <c r="V3263" s="285">
        <v>109</v>
      </c>
      <c r="W3263" s="286" t="s">
        <v>816</v>
      </c>
      <c r="X3263" s="286" t="s">
        <v>816</v>
      </c>
      <c r="Y3263" s="257"/>
    </row>
    <row r="3264" spans="1:25" ht="12.75" customHeight="1" x14ac:dyDescent="0.2">
      <c r="A3264" s="229" t="s">
        <v>705</v>
      </c>
      <c r="B3264" s="247"/>
      <c r="C3264" s="280">
        <v>3251</v>
      </c>
      <c r="D3264" s="249" t="s">
        <v>7236</v>
      </c>
      <c r="E3264" s="249" t="s">
        <v>7237</v>
      </c>
      <c r="F3264" s="249" t="s">
        <v>928</v>
      </c>
      <c r="G3264" s="297" t="s">
        <v>707</v>
      </c>
      <c r="H3264" s="250">
        <v>0</v>
      </c>
      <c r="I3264" s="250"/>
      <c r="J3264" s="250">
        <v>0</v>
      </c>
      <c r="K3264" s="250"/>
      <c r="L3264" s="250">
        <v>0</v>
      </c>
      <c r="M3264" s="251" t="str">
        <f t="shared" si="150"/>
        <v>NA</v>
      </c>
      <c r="N3264" s="251" t="str">
        <f t="shared" si="151"/>
        <v>NA</v>
      </c>
      <c r="O3264" s="250">
        <v>0</v>
      </c>
      <c r="P3264" s="251" t="str">
        <f t="shared" si="152"/>
        <v>NA</v>
      </c>
      <c r="Q3264" s="298" t="s">
        <v>848</v>
      </c>
      <c r="R3264" s="299" t="s">
        <v>849</v>
      </c>
      <c r="S3264" s="299" t="s">
        <v>832</v>
      </c>
      <c r="T3264" s="299" t="s">
        <v>832</v>
      </c>
      <c r="U3264" s="299" t="s">
        <v>832</v>
      </c>
      <c r="V3264" s="299" t="s">
        <v>832</v>
      </c>
      <c r="W3264" s="299" t="s">
        <v>832</v>
      </c>
      <c r="X3264" s="299" t="s">
        <v>832</v>
      </c>
      <c r="Y3264" s="257"/>
    </row>
    <row r="3265" spans="1:25" ht="12.75" customHeight="1" x14ac:dyDescent="0.2">
      <c r="A3265" s="229" t="s">
        <v>705</v>
      </c>
      <c r="B3265" s="247"/>
      <c r="C3265" s="280">
        <v>3252</v>
      </c>
      <c r="D3265" s="249" t="s">
        <v>7238</v>
      </c>
      <c r="E3265" s="249" t="s">
        <v>7239</v>
      </c>
      <c r="F3265" s="249" t="s">
        <v>907</v>
      </c>
      <c r="G3265" s="281" t="s">
        <v>813</v>
      </c>
      <c r="H3265" s="250">
        <v>214625.08</v>
      </c>
      <c r="I3265" s="250"/>
      <c r="J3265" s="250">
        <v>224702.46829999995</v>
      </c>
      <c r="K3265" s="250"/>
      <c r="L3265" s="250">
        <v>234571.05</v>
      </c>
      <c r="M3265" s="251">
        <f t="shared" si="150"/>
        <v>4.695345157238829E-2</v>
      </c>
      <c r="N3265" s="251">
        <f t="shared" si="151"/>
        <v>4.39184392350533E-2</v>
      </c>
      <c r="O3265" s="250">
        <v>270243.39</v>
      </c>
      <c r="P3265" s="251">
        <f t="shared" si="152"/>
        <v>0.15207477649096096</v>
      </c>
      <c r="Q3265" s="251" t="s">
        <v>805</v>
      </c>
      <c r="R3265" s="258"/>
      <c r="S3265" s="258" t="s">
        <v>806</v>
      </c>
      <c r="T3265" s="299" t="s">
        <v>809</v>
      </c>
      <c r="U3265" s="282" t="s">
        <v>823</v>
      </c>
      <c r="V3265" s="285">
        <v>824</v>
      </c>
      <c r="W3265" s="286" t="s">
        <v>824</v>
      </c>
      <c r="X3265" s="286" t="s">
        <v>824</v>
      </c>
      <c r="Y3265" s="257"/>
    </row>
    <row r="3266" spans="1:25" ht="12.75" customHeight="1" x14ac:dyDescent="0.2">
      <c r="A3266" s="229" t="s">
        <v>705</v>
      </c>
      <c r="B3266" s="247"/>
      <c r="C3266" s="280">
        <v>3253</v>
      </c>
      <c r="D3266" s="249" t="s">
        <v>7240</v>
      </c>
      <c r="E3266" s="249" t="s">
        <v>7241</v>
      </c>
      <c r="F3266" s="249" t="s">
        <v>931</v>
      </c>
      <c r="G3266" s="281"/>
      <c r="H3266" s="250">
        <v>3023579.18</v>
      </c>
      <c r="I3266" s="250"/>
      <c r="J3266" s="250">
        <v>2286344.2244000006</v>
      </c>
      <c r="K3266" s="250"/>
      <c r="L3266" s="250">
        <v>1547366.6199999994</v>
      </c>
      <c r="M3266" s="251">
        <f t="shared" si="150"/>
        <v>0.24382855936982589</v>
      </c>
      <c r="N3266" s="251">
        <f t="shared" si="151"/>
        <v>0.32321362483985944</v>
      </c>
      <c r="O3266" s="250">
        <v>1682655.1199999992</v>
      </c>
      <c r="P3266" s="251">
        <f t="shared" si="152"/>
        <v>8.7431445302859012E-2</v>
      </c>
      <c r="Q3266" s="251" t="s">
        <v>805</v>
      </c>
      <c r="R3266" s="258"/>
      <c r="S3266" s="258" t="s">
        <v>925</v>
      </c>
      <c r="T3266" s="258" t="s">
        <v>908</v>
      </c>
      <c r="U3266" s="282" t="s">
        <v>1092</v>
      </c>
      <c r="V3266" s="285">
        <v>5666</v>
      </c>
      <c r="W3266" s="286" t="s">
        <v>874</v>
      </c>
      <c r="X3266" s="286" t="s">
        <v>816</v>
      </c>
      <c r="Y3266" s="257"/>
    </row>
    <row r="3267" spans="1:25" ht="12.75" customHeight="1" x14ac:dyDescent="0.2">
      <c r="A3267" s="229" t="s">
        <v>705</v>
      </c>
      <c r="B3267" s="247"/>
      <c r="C3267" s="280">
        <v>3254</v>
      </c>
      <c r="D3267" s="249" t="s">
        <v>7242</v>
      </c>
      <c r="E3267" s="249" t="s">
        <v>7243</v>
      </c>
      <c r="F3267" s="249" t="s">
        <v>931</v>
      </c>
      <c r="G3267" s="281" t="s">
        <v>813</v>
      </c>
      <c r="H3267" s="250">
        <v>87211.750000000015</v>
      </c>
      <c r="I3267" s="250"/>
      <c r="J3267" s="250">
        <v>76466.255400000009</v>
      </c>
      <c r="K3267" s="250"/>
      <c r="L3267" s="250">
        <v>144890.79</v>
      </c>
      <c r="M3267" s="251">
        <f t="shared" si="150"/>
        <v>0.12321154660925854</v>
      </c>
      <c r="N3267" s="251">
        <f t="shared" si="151"/>
        <v>0.89483307691826619</v>
      </c>
      <c r="O3267" s="250">
        <v>150297.63</v>
      </c>
      <c r="P3267" s="251">
        <f t="shared" si="152"/>
        <v>3.7316657601218106E-2</v>
      </c>
      <c r="Q3267" s="251" t="s">
        <v>805</v>
      </c>
      <c r="R3267" s="258"/>
      <c r="S3267" s="258" t="s">
        <v>806</v>
      </c>
      <c r="T3267" s="258" t="s">
        <v>807</v>
      </c>
      <c r="U3267" s="282" t="s">
        <v>823</v>
      </c>
      <c r="V3267" s="285">
        <v>826</v>
      </c>
      <c r="W3267" s="286" t="s">
        <v>824</v>
      </c>
      <c r="X3267" s="286" t="s">
        <v>824</v>
      </c>
      <c r="Y3267" s="257"/>
    </row>
    <row r="3268" spans="1:25" ht="12.75" customHeight="1" x14ac:dyDescent="0.2">
      <c r="A3268" s="229" t="s">
        <v>705</v>
      </c>
      <c r="B3268" s="247"/>
      <c r="C3268" s="280">
        <v>3255</v>
      </c>
      <c r="D3268" s="249" t="s">
        <v>7244</v>
      </c>
      <c r="E3268" s="249" t="s">
        <v>7245</v>
      </c>
      <c r="F3268" s="249" t="s">
        <v>931</v>
      </c>
      <c r="G3268" s="281"/>
      <c r="H3268" s="250">
        <v>21176.95</v>
      </c>
      <c r="I3268" s="250"/>
      <c r="J3268" s="250">
        <v>59208.467999999993</v>
      </c>
      <c r="K3268" s="250"/>
      <c r="L3268" s="250">
        <v>61808.39</v>
      </c>
      <c r="M3268" s="251">
        <f t="shared" si="150"/>
        <v>1.7958921374418881</v>
      </c>
      <c r="N3268" s="251">
        <f t="shared" si="151"/>
        <v>4.3911320252366708E-2</v>
      </c>
      <c r="O3268" s="250">
        <v>65114.81</v>
      </c>
      <c r="P3268" s="251">
        <f t="shared" si="152"/>
        <v>5.3494679282213922E-2</v>
      </c>
      <c r="Q3268" s="251" t="s">
        <v>805</v>
      </c>
      <c r="R3268" s="258"/>
      <c r="S3268" s="258" t="s">
        <v>840</v>
      </c>
      <c r="T3268" s="299" t="s">
        <v>809</v>
      </c>
      <c r="U3268" s="282" t="s">
        <v>841</v>
      </c>
      <c r="V3268" s="285">
        <v>819</v>
      </c>
      <c r="W3268" s="286" t="s">
        <v>874</v>
      </c>
      <c r="X3268" s="286" t="s">
        <v>815</v>
      </c>
      <c r="Y3268" s="257"/>
    </row>
    <row r="3269" spans="1:25" ht="12.75" customHeight="1" x14ac:dyDescent="0.2">
      <c r="A3269" s="229" t="s">
        <v>705</v>
      </c>
      <c r="B3269" s="247"/>
      <c r="C3269" s="280">
        <v>3256</v>
      </c>
      <c r="D3269" s="249" t="s">
        <v>7246</v>
      </c>
      <c r="E3269" s="249" t="s">
        <v>7247</v>
      </c>
      <c r="F3269" s="249" t="s">
        <v>866</v>
      </c>
      <c r="G3269" s="281" t="s">
        <v>813</v>
      </c>
      <c r="H3269" s="250">
        <v>61654.430000000008</v>
      </c>
      <c r="I3269" s="250"/>
      <c r="J3269" s="250">
        <v>59061.480200000005</v>
      </c>
      <c r="K3269" s="250"/>
      <c r="L3269" s="250">
        <v>71840.639999999999</v>
      </c>
      <c r="M3269" s="251">
        <f t="shared" si="150"/>
        <v>4.2056179904671927E-2</v>
      </c>
      <c r="N3269" s="251">
        <f t="shared" si="151"/>
        <v>0.21637046272335031</v>
      </c>
      <c r="O3269" s="250">
        <v>75002.209999999992</v>
      </c>
      <c r="P3269" s="251">
        <f t="shared" si="152"/>
        <v>4.4008099036979519E-2</v>
      </c>
      <c r="Q3269" s="251" t="s">
        <v>805</v>
      </c>
      <c r="R3269" s="258"/>
      <c r="S3269" s="258" t="s">
        <v>806</v>
      </c>
      <c r="T3269" s="258" t="s">
        <v>807</v>
      </c>
      <c r="U3269" s="282" t="s">
        <v>823</v>
      </c>
      <c r="V3269" s="285">
        <v>824</v>
      </c>
      <c r="W3269" s="286" t="s">
        <v>912</v>
      </c>
      <c r="X3269" s="286" t="s">
        <v>815</v>
      </c>
      <c r="Y3269" s="257"/>
    </row>
    <row r="3270" spans="1:25" ht="12.75" customHeight="1" x14ac:dyDescent="0.2">
      <c r="A3270" s="229" t="s">
        <v>705</v>
      </c>
      <c r="B3270" s="247"/>
      <c r="C3270" s="280">
        <v>3257</v>
      </c>
      <c r="D3270" s="249" t="s">
        <v>7248</v>
      </c>
      <c r="E3270" s="249" t="s">
        <v>7249</v>
      </c>
      <c r="F3270" s="249" t="s">
        <v>943</v>
      </c>
      <c r="G3270" s="297" t="s">
        <v>707</v>
      </c>
      <c r="H3270" s="250">
        <v>0</v>
      </c>
      <c r="I3270" s="250"/>
      <c r="J3270" s="250">
        <v>0</v>
      </c>
      <c r="K3270" s="250"/>
      <c r="L3270" s="250">
        <v>0</v>
      </c>
      <c r="M3270" s="251" t="str">
        <f t="shared" si="150"/>
        <v>NA</v>
      </c>
      <c r="N3270" s="251" t="str">
        <f t="shared" si="151"/>
        <v>NA</v>
      </c>
      <c r="O3270" s="250">
        <v>0</v>
      </c>
      <c r="P3270" s="251" t="str">
        <f t="shared" si="152"/>
        <v>NA</v>
      </c>
      <c r="Q3270" s="298" t="s">
        <v>848</v>
      </c>
      <c r="R3270" s="299" t="s">
        <v>849</v>
      </c>
      <c r="S3270" s="299" t="s">
        <v>832</v>
      </c>
      <c r="T3270" s="299" t="s">
        <v>832</v>
      </c>
      <c r="U3270" s="299" t="s">
        <v>832</v>
      </c>
      <c r="V3270" s="299" t="s">
        <v>832</v>
      </c>
      <c r="W3270" s="299" t="s">
        <v>832</v>
      </c>
      <c r="X3270" s="299" t="s">
        <v>832</v>
      </c>
      <c r="Y3270" s="257"/>
    </row>
    <row r="3271" spans="1:25" ht="12.75" customHeight="1" x14ac:dyDescent="0.2">
      <c r="A3271" s="229" t="s">
        <v>705</v>
      </c>
      <c r="B3271" s="247"/>
      <c r="C3271" s="280">
        <v>3258</v>
      </c>
      <c r="D3271" s="249" t="s">
        <v>7250</v>
      </c>
      <c r="E3271" s="249" t="s">
        <v>7251</v>
      </c>
      <c r="F3271" s="249" t="s">
        <v>877</v>
      </c>
      <c r="G3271" s="281" t="s">
        <v>813</v>
      </c>
      <c r="H3271" s="250">
        <v>67597.460000000006</v>
      </c>
      <c r="I3271" s="250"/>
      <c r="J3271" s="250">
        <v>64754.580600000001</v>
      </c>
      <c r="K3271" s="250"/>
      <c r="L3271" s="250">
        <v>67598.13</v>
      </c>
      <c r="M3271" s="251">
        <f t="shared" si="150"/>
        <v>4.2056009205079674E-2</v>
      </c>
      <c r="N3271" s="251">
        <f t="shared" si="151"/>
        <v>4.3912714338543699E-2</v>
      </c>
      <c r="O3271" s="250">
        <v>71037.290000000008</v>
      </c>
      <c r="P3271" s="251">
        <f t="shared" si="152"/>
        <v>5.0876555312994655E-2</v>
      </c>
      <c r="Q3271" s="251" t="s">
        <v>805</v>
      </c>
      <c r="R3271" s="258"/>
      <c r="S3271" s="258" t="s">
        <v>806</v>
      </c>
      <c r="T3271" s="299" t="s">
        <v>809</v>
      </c>
      <c r="U3271" s="282" t="s">
        <v>814</v>
      </c>
      <c r="V3271" s="285">
        <v>301</v>
      </c>
      <c r="W3271" s="286" t="s">
        <v>815</v>
      </c>
      <c r="X3271" s="286" t="s">
        <v>816</v>
      </c>
      <c r="Y3271" s="257"/>
    </row>
    <row r="3272" spans="1:25" ht="12.75" customHeight="1" x14ac:dyDescent="0.2">
      <c r="A3272" s="229" t="s">
        <v>705</v>
      </c>
      <c r="B3272" s="247"/>
      <c r="C3272" s="280">
        <v>3259</v>
      </c>
      <c r="D3272" s="249" t="s">
        <v>7252</v>
      </c>
      <c r="E3272" s="249" t="s">
        <v>7253</v>
      </c>
      <c r="F3272" s="249" t="s">
        <v>1160</v>
      </c>
      <c r="G3272" s="297" t="s">
        <v>707</v>
      </c>
      <c r="H3272" s="250">
        <v>0</v>
      </c>
      <c r="I3272" s="250"/>
      <c r="J3272" s="250">
        <v>0</v>
      </c>
      <c r="K3272" s="250"/>
      <c r="L3272" s="250">
        <v>0</v>
      </c>
      <c r="M3272" s="251" t="str">
        <f t="shared" si="150"/>
        <v>NA</v>
      </c>
      <c r="N3272" s="251" t="str">
        <f t="shared" si="151"/>
        <v>NA</v>
      </c>
      <c r="O3272" s="250">
        <v>0</v>
      </c>
      <c r="P3272" s="251" t="str">
        <f t="shared" si="152"/>
        <v>NA</v>
      </c>
      <c r="Q3272" s="298" t="s">
        <v>848</v>
      </c>
      <c r="R3272" s="299" t="s">
        <v>849</v>
      </c>
      <c r="S3272" s="299" t="s">
        <v>832</v>
      </c>
      <c r="T3272" s="299" t="s">
        <v>832</v>
      </c>
      <c r="U3272" s="299" t="s">
        <v>832</v>
      </c>
      <c r="V3272" s="299" t="s">
        <v>832</v>
      </c>
      <c r="W3272" s="299" t="s">
        <v>832</v>
      </c>
      <c r="X3272" s="299" t="s">
        <v>832</v>
      </c>
      <c r="Y3272" s="257"/>
    </row>
    <row r="3273" spans="1:25" ht="12.75" customHeight="1" x14ac:dyDescent="0.2">
      <c r="A3273" s="229" t="s">
        <v>705</v>
      </c>
      <c r="B3273" s="247"/>
      <c r="C3273" s="280">
        <v>3260</v>
      </c>
      <c r="D3273" s="249" t="s">
        <v>7254</v>
      </c>
      <c r="E3273" s="249" t="s">
        <v>7255</v>
      </c>
      <c r="F3273" s="249" t="s">
        <v>890</v>
      </c>
      <c r="G3273" s="281" t="s">
        <v>813</v>
      </c>
      <c r="H3273" s="250">
        <v>53036.71</v>
      </c>
      <c r="I3273" s="250"/>
      <c r="J3273" s="250">
        <v>50806.197800000002</v>
      </c>
      <c r="K3273" s="250"/>
      <c r="L3273" s="250">
        <v>65532.28</v>
      </c>
      <c r="M3273" s="251">
        <f t="shared" si="150"/>
        <v>4.2056006113501333E-2</v>
      </c>
      <c r="N3273" s="251">
        <f t="shared" si="151"/>
        <v>0.28984814525915964</v>
      </c>
      <c r="O3273" s="250">
        <v>68332.38</v>
      </c>
      <c r="P3273" s="251">
        <f t="shared" si="152"/>
        <v>4.2728560642175215E-2</v>
      </c>
      <c r="Q3273" s="251" t="s">
        <v>805</v>
      </c>
      <c r="R3273" s="258"/>
      <c r="S3273" s="258" t="s">
        <v>806</v>
      </c>
      <c r="T3273" s="258" t="s">
        <v>807</v>
      </c>
      <c r="U3273" s="282" t="s">
        <v>814</v>
      </c>
      <c r="V3273" s="285">
        <v>235</v>
      </c>
      <c r="W3273" s="286" t="s">
        <v>815</v>
      </c>
      <c r="X3273" s="286" t="s">
        <v>816</v>
      </c>
      <c r="Y3273" s="257"/>
    </row>
    <row r="3274" spans="1:25" ht="12.75" customHeight="1" x14ac:dyDescent="0.2">
      <c r="A3274" s="229" t="s">
        <v>705</v>
      </c>
      <c r="B3274" s="247"/>
      <c r="C3274" s="280">
        <v>3261</v>
      </c>
      <c r="D3274" s="249" t="s">
        <v>7256</v>
      </c>
      <c r="E3274" s="249" t="s">
        <v>7257</v>
      </c>
      <c r="F3274" s="249" t="s">
        <v>949</v>
      </c>
      <c r="G3274" s="281" t="s">
        <v>804</v>
      </c>
      <c r="H3274" s="250">
        <v>180543.18</v>
      </c>
      <c r="I3274" s="250"/>
      <c r="J3274" s="250">
        <v>172950.24369999999</v>
      </c>
      <c r="K3274" s="250"/>
      <c r="L3274" s="250">
        <v>180544.04</v>
      </c>
      <c r="M3274" s="251">
        <f t="shared" si="150"/>
        <v>4.2056068249157912E-2</v>
      </c>
      <c r="N3274" s="251">
        <f t="shared" si="151"/>
        <v>4.3907404450798222E-2</v>
      </c>
      <c r="O3274" s="250">
        <v>205118.12</v>
      </c>
      <c r="P3274" s="251">
        <f t="shared" si="152"/>
        <v>0.13611127789097877</v>
      </c>
      <c r="Q3274" s="251" t="s">
        <v>805</v>
      </c>
      <c r="R3274" s="258"/>
      <c r="S3274" s="258" t="s">
        <v>806</v>
      </c>
      <c r="T3274" s="299" t="s">
        <v>809</v>
      </c>
      <c r="U3274" s="282" t="s">
        <v>1103</v>
      </c>
      <c r="V3274" s="285">
        <v>824</v>
      </c>
      <c r="W3274" s="286" t="s">
        <v>912</v>
      </c>
      <c r="X3274" s="286" t="s">
        <v>815</v>
      </c>
      <c r="Y3274" s="257"/>
    </row>
    <row r="3275" spans="1:25" ht="12.75" customHeight="1" x14ac:dyDescent="0.2">
      <c r="A3275" s="229" t="s">
        <v>705</v>
      </c>
      <c r="B3275" s="247"/>
      <c r="C3275" s="280">
        <v>3262</v>
      </c>
      <c r="D3275" s="249" t="s">
        <v>7258</v>
      </c>
      <c r="E3275" s="249" t="s">
        <v>7259</v>
      </c>
      <c r="F3275" s="249" t="s">
        <v>886</v>
      </c>
      <c r="G3275" s="281" t="s">
        <v>813</v>
      </c>
      <c r="H3275" s="250">
        <v>39040</v>
      </c>
      <c r="I3275" s="250"/>
      <c r="J3275" s="250">
        <v>37398.129999999997</v>
      </c>
      <c r="K3275" s="250"/>
      <c r="L3275" s="250">
        <v>64149.460000000006</v>
      </c>
      <c r="M3275" s="251">
        <f t="shared" si="150"/>
        <v>4.2056096311475478E-2</v>
      </c>
      <c r="N3275" s="251">
        <f t="shared" si="151"/>
        <v>0.71531196880699677</v>
      </c>
      <c r="O3275" s="250">
        <v>67902.78</v>
      </c>
      <c r="P3275" s="251">
        <f t="shared" si="152"/>
        <v>5.8508988228427677E-2</v>
      </c>
      <c r="Q3275" s="251" t="s">
        <v>805</v>
      </c>
      <c r="R3275" s="258"/>
      <c r="S3275" s="258" t="s">
        <v>806</v>
      </c>
      <c r="T3275" s="258" t="s">
        <v>807</v>
      </c>
      <c r="U3275" s="282" t="s">
        <v>823</v>
      </c>
      <c r="V3275" s="285">
        <v>824</v>
      </c>
      <c r="W3275" s="286" t="s">
        <v>824</v>
      </c>
      <c r="X3275" s="286" t="s">
        <v>824</v>
      </c>
      <c r="Y3275" s="257"/>
    </row>
    <row r="3276" spans="1:25" ht="12.75" customHeight="1" x14ac:dyDescent="0.2">
      <c r="A3276" s="229" t="s">
        <v>705</v>
      </c>
      <c r="B3276" s="247"/>
      <c r="C3276" s="280">
        <v>3263</v>
      </c>
      <c r="D3276" s="249" t="s">
        <v>7260</v>
      </c>
      <c r="E3276" s="249" t="s">
        <v>7261</v>
      </c>
      <c r="F3276" s="249" t="s">
        <v>1522</v>
      </c>
      <c r="G3276" s="281" t="s">
        <v>813</v>
      </c>
      <c r="H3276" s="250">
        <v>672177.82</v>
      </c>
      <c r="I3276" s="250"/>
      <c r="J3276" s="250">
        <v>600332.27150000003</v>
      </c>
      <c r="K3276" s="250"/>
      <c r="L3276" s="250">
        <v>833343.3</v>
      </c>
      <c r="M3276" s="251">
        <f t="shared" si="150"/>
        <v>0.10688473550049588</v>
      </c>
      <c r="N3276" s="251">
        <f t="shared" si="151"/>
        <v>0.38813676952230947</v>
      </c>
      <c r="O3276" s="250">
        <v>928316.25</v>
      </c>
      <c r="P3276" s="251">
        <f t="shared" si="152"/>
        <v>0.11396617696452344</v>
      </c>
      <c r="Q3276" s="251" t="s">
        <v>805</v>
      </c>
      <c r="R3276" s="258"/>
      <c r="S3276" s="258" t="s">
        <v>823</v>
      </c>
      <c r="T3276" s="258" t="s">
        <v>807</v>
      </c>
      <c r="U3276" s="282" t="s">
        <v>823</v>
      </c>
      <c r="V3276" s="285">
        <v>1125</v>
      </c>
      <c r="W3276" s="286" t="s">
        <v>816</v>
      </c>
      <c r="X3276" s="286" t="s">
        <v>824</v>
      </c>
      <c r="Y3276" s="257"/>
    </row>
    <row r="3277" spans="1:25" ht="12.75" customHeight="1" x14ac:dyDescent="0.2">
      <c r="A3277" s="229" t="s">
        <v>705</v>
      </c>
      <c r="B3277" s="247"/>
      <c r="C3277" s="280">
        <v>3264</v>
      </c>
      <c r="D3277" s="249" t="s">
        <v>7262</v>
      </c>
      <c r="E3277" s="249" t="s">
        <v>7263</v>
      </c>
      <c r="F3277" s="249" t="s">
        <v>877</v>
      </c>
      <c r="G3277" s="281" t="s">
        <v>813</v>
      </c>
      <c r="H3277" s="250">
        <v>20166.07</v>
      </c>
      <c r="I3277" s="250"/>
      <c r="J3277" s="250">
        <v>15794.559800000001</v>
      </c>
      <c r="K3277" s="250"/>
      <c r="L3277" s="250">
        <v>17844.72</v>
      </c>
      <c r="M3277" s="251">
        <f t="shared" si="150"/>
        <v>0.21677551451522278</v>
      </c>
      <c r="N3277" s="251">
        <f t="shared" si="151"/>
        <v>0.12980166753365296</v>
      </c>
      <c r="O3277" s="250">
        <v>18607.22</v>
      </c>
      <c r="P3277" s="251">
        <f t="shared" si="152"/>
        <v>4.2729726215933898E-2</v>
      </c>
      <c r="Q3277" s="251" t="s">
        <v>805</v>
      </c>
      <c r="R3277" s="258"/>
      <c r="S3277" s="258" t="s">
        <v>806</v>
      </c>
      <c r="T3277" s="258" t="s">
        <v>807</v>
      </c>
      <c r="U3277" s="282" t="s">
        <v>823</v>
      </c>
      <c r="V3277" s="285">
        <v>826</v>
      </c>
      <c r="W3277" s="286" t="s">
        <v>824</v>
      </c>
      <c r="X3277" s="286" t="s">
        <v>824</v>
      </c>
      <c r="Y3277" s="257"/>
    </row>
    <row r="3278" spans="1:25" ht="12.75" customHeight="1" x14ac:dyDescent="0.2">
      <c r="A3278" s="229" t="s">
        <v>705</v>
      </c>
      <c r="B3278" s="247"/>
      <c r="C3278" s="280">
        <v>3265</v>
      </c>
      <c r="D3278" s="249" t="s">
        <v>7264</v>
      </c>
      <c r="E3278" s="249" t="s">
        <v>7265</v>
      </c>
      <c r="F3278" s="249" t="s">
        <v>819</v>
      </c>
      <c r="G3278" s="281" t="s">
        <v>813</v>
      </c>
      <c r="H3278" s="250">
        <v>219575.36000000002</v>
      </c>
      <c r="I3278" s="250"/>
      <c r="J3278" s="250">
        <v>95371.367400000003</v>
      </c>
      <c r="K3278" s="250"/>
      <c r="L3278" s="250">
        <v>185035.18999999997</v>
      </c>
      <c r="M3278" s="251">
        <f t="shared" ref="M3278:M3341" si="153">IF(H3278&gt;0,ABS((J3278-H3278)/H3278),"NA")</f>
        <v>0.56565542053534601</v>
      </c>
      <c r="N3278" s="251">
        <f t="shared" ref="N3278:N3341" si="154">IF(J3278&gt;0,ABS((L3278-J3278)/J3278),"NA")</f>
        <v>0.94015452482649386</v>
      </c>
      <c r="O3278" s="250">
        <v>187633.16999999998</v>
      </c>
      <c r="P3278" s="251">
        <f t="shared" ref="P3278:P3341" si="155">IF(L3278&gt;0,ABS((O3278-L3278)/L3278),"NA")</f>
        <v>1.4040464411120992E-2</v>
      </c>
      <c r="Q3278" s="251" t="s">
        <v>805</v>
      </c>
      <c r="R3278" s="258"/>
      <c r="S3278" s="258" t="s">
        <v>806</v>
      </c>
      <c r="T3278" s="258" t="s">
        <v>807</v>
      </c>
      <c r="U3278" s="282" t="s">
        <v>814</v>
      </c>
      <c r="V3278" s="285">
        <v>405</v>
      </c>
      <c r="W3278" s="286" t="s">
        <v>815</v>
      </c>
      <c r="X3278" s="286" t="s">
        <v>816</v>
      </c>
      <c r="Y3278" s="257"/>
    </row>
    <row r="3279" spans="1:25" ht="12.75" customHeight="1" x14ac:dyDescent="0.2">
      <c r="A3279" s="229" t="s">
        <v>705</v>
      </c>
      <c r="B3279" s="247"/>
      <c r="C3279" s="280">
        <v>3266</v>
      </c>
      <c r="D3279" s="249" t="s">
        <v>7266</v>
      </c>
      <c r="E3279" s="249" t="s">
        <v>7267</v>
      </c>
      <c r="F3279" s="249" t="s">
        <v>812</v>
      </c>
      <c r="G3279" s="281" t="s">
        <v>813</v>
      </c>
      <c r="H3279" s="250">
        <v>76917.31</v>
      </c>
      <c r="I3279" s="250"/>
      <c r="J3279" s="250">
        <v>68050.248599999977</v>
      </c>
      <c r="K3279" s="250"/>
      <c r="L3279" s="250">
        <v>72977.7</v>
      </c>
      <c r="M3279" s="251">
        <f t="shared" si="153"/>
        <v>0.11528044077464515</v>
      </c>
      <c r="N3279" s="251">
        <f t="shared" si="154"/>
        <v>7.2409013947379197E-2</v>
      </c>
      <c r="O3279" s="250">
        <v>77279.500000000015</v>
      </c>
      <c r="P3279" s="251">
        <f t="shared" si="155"/>
        <v>5.8946774151556129E-2</v>
      </c>
      <c r="Q3279" s="251" t="s">
        <v>805</v>
      </c>
      <c r="R3279" s="258"/>
      <c r="S3279" s="258" t="s">
        <v>806</v>
      </c>
      <c r="T3279" s="258" t="s">
        <v>807</v>
      </c>
      <c r="U3279" s="282" t="s">
        <v>814</v>
      </c>
      <c r="V3279" s="285">
        <v>307</v>
      </c>
      <c r="W3279" s="286" t="s">
        <v>824</v>
      </c>
      <c r="X3279" s="286" t="s">
        <v>824</v>
      </c>
      <c r="Y3279" s="257"/>
    </row>
    <row r="3280" spans="1:25" ht="12.75" customHeight="1" x14ac:dyDescent="0.2">
      <c r="A3280" s="229" t="s">
        <v>705</v>
      </c>
      <c r="B3280" s="247"/>
      <c r="C3280" s="280">
        <v>3267</v>
      </c>
      <c r="D3280" s="249" t="s">
        <v>7268</v>
      </c>
      <c r="E3280" s="249" t="s">
        <v>7269</v>
      </c>
      <c r="F3280" s="249" t="s">
        <v>819</v>
      </c>
      <c r="G3280" s="281" t="s">
        <v>813</v>
      </c>
      <c r="H3280" s="250">
        <v>20187.55</v>
      </c>
      <c r="I3280" s="250"/>
      <c r="J3280" s="250">
        <v>20338.528899999998</v>
      </c>
      <c r="K3280" s="250"/>
      <c r="L3280" s="250">
        <v>11870.37</v>
      </c>
      <c r="M3280" s="251">
        <f t="shared" si="153"/>
        <v>7.4788124363777799E-3</v>
      </c>
      <c r="N3280" s="251">
        <f t="shared" si="154"/>
        <v>0.41636044286369195</v>
      </c>
      <c r="O3280" s="250">
        <v>11965.47</v>
      </c>
      <c r="P3280" s="251">
        <f t="shared" si="155"/>
        <v>8.011544711748541E-3</v>
      </c>
      <c r="Q3280" s="251" t="s">
        <v>805</v>
      </c>
      <c r="R3280" s="258"/>
      <c r="S3280" s="258" t="s">
        <v>806</v>
      </c>
      <c r="T3280" s="258" t="s">
        <v>807</v>
      </c>
      <c r="U3280" s="282" t="s">
        <v>814</v>
      </c>
      <c r="V3280" s="285">
        <v>516</v>
      </c>
      <c r="W3280" s="286" t="s">
        <v>816</v>
      </c>
      <c r="X3280" s="286" t="s">
        <v>824</v>
      </c>
      <c r="Y3280" s="257"/>
    </row>
    <row r="3281" spans="1:25" ht="12.75" customHeight="1" x14ac:dyDescent="0.2">
      <c r="A3281" s="229" t="s">
        <v>705</v>
      </c>
      <c r="B3281" s="247"/>
      <c r="C3281" s="280">
        <v>3268</v>
      </c>
      <c r="D3281" s="249" t="s">
        <v>7270</v>
      </c>
      <c r="E3281" s="249" t="s">
        <v>7271</v>
      </c>
      <c r="F3281" s="249" t="s">
        <v>803</v>
      </c>
      <c r="G3281" s="281" t="s">
        <v>804</v>
      </c>
      <c r="H3281" s="250">
        <v>39166.69</v>
      </c>
      <c r="I3281" s="250"/>
      <c r="J3281" s="250">
        <v>37519.491000000002</v>
      </c>
      <c r="K3281" s="250"/>
      <c r="L3281" s="250">
        <v>39167.11</v>
      </c>
      <c r="M3281" s="251">
        <f t="shared" si="153"/>
        <v>4.205611962614151E-2</v>
      </c>
      <c r="N3281" s="251">
        <f t="shared" si="154"/>
        <v>4.3913682091262875E-2</v>
      </c>
      <c r="O3281" s="250">
        <v>41068.739999999991</v>
      </c>
      <c r="P3281" s="251">
        <f t="shared" si="155"/>
        <v>4.8551705755160136E-2</v>
      </c>
      <c r="Q3281" s="251" t="s">
        <v>805</v>
      </c>
      <c r="R3281" s="258"/>
      <c r="S3281" s="258" t="s">
        <v>806</v>
      </c>
      <c r="T3281" s="299" t="s">
        <v>809</v>
      </c>
      <c r="U3281" s="282" t="s">
        <v>808</v>
      </c>
      <c r="V3281" s="285">
        <v>304</v>
      </c>
      <c r="W3281" s="286" t="s">
        <v>816</v>
      </c>
      <c r="X3281" s="286" t="s">
        <v>824</v>
      </c>
      <c r="Y3281" s="257"/>
    </row>
    <row r="3282" spans="1:25" ht="12.75" customHeight="1" x14ac:dyDescent="0.2">
      <c r="A3282" s="229" t="s">
        <v>705</v>
      </c>
      <c r="B3282" s="247"/>
      <c r="C3282" s="280">
        <v>3269</v>
      </c>
      <c r="D3282" s="249" t="s">
        <v>7272</v>
      </c>
      <c r="E3282" s="249" t="s">
        <v>7273</v>
      </c>
      <c r="F3282" s="249" t="s">
        <v>877</v>
      </c>
      <c r="G3282" s="281" t="s">
        <v>813</v>
      </c>
      <c r="H3282" s="250">
        <v>76066.36</v>
      </c>
      <c r="I3282" s="250"/>
      <c r="J3282" s="250">
        <v>98523.453000000009</v>
      </c>
      <c r="K3282" s="250"/>
      <c r="L3282" s="250">
        <v>50094.05</v>
      </c>
      <c r="M3282" s="251">
        <f t="shared" si="153"/>
        <v>0.29523028313698735</v>
      </c>
      <c r="N3282" s="251">
        <f t="shared" si="154"/>
        <v>0.49155202670373321</v>
      </c>
      <c r="O3282" s="250">
        <v>50638.37000000001</v>
      </c>
      <c r="P3282" s="251">
        <f t="shared" si="155"/>
        <v>1.0865961127120027E-2</v>
      </c>
      <c r="Q3282" s="251" t="s">
        <v>805</v>
      </c>
      <c r="R3282" s="258"/>
      <c r="S3282" s="258" t="s">
        <v>806</v>
      </c>
      <c r="T3282" s="258" t="s">
        <v>807</v>
      </c>
      <c r="U3282" s="282" t="s">
        <v>814</v>
      </c>
      <c r="V3282" s="285">
        <v>312</v>
      </c>
      <c r="W3282" s="286" t="s">
        <v>815</v>
      </c>
      <c r="X3282" s="286" t="s">
        <v>816</v>
      </c>
      <c r="Y3282" s="257"/>
    </row>
    <row r="3283" spans="1:25" ht="12.75" customHeight="1" x14ac:dyDescent="0.2">
      <c r="A3283" s="229" t="s">
        <v>705</v>
      </c>
      <c r="B3283" s="247"/>
      <c r="C3283" s="280">
        <v>3270</v>
      </c>
      <c r="D3283" s="249" t="s">
        <v>7274</v>
      </c>
      <c r="E3283" s="249" t="s">
        <v>7275</v>
      </c>
      <c r="F3283" s="249" t="s">
        <v>1160</v>
      </c>
      <c r="G3283" s="297" t="s">
        <v>707</v>
      </c>
      <c r="H3283" s="250">
        <v>0</v>
      </c>
      <c r="I3283" s="250"/>
      <c r="J3283" s="250">
        <v>0</v>
      </c>
      <c r="K3283" s="250"/>
      <c r="L3283" s="250">
        <v>0</v>
      </c>
      <c r="M3283" s="251" t="str">
        <f t="shared" si="153"/>
        <v>NA</v>
      </c>
      <c r="N3283" s="251" t="str">
        <f t="shared" si="154"/>
        <v>NA</v>
      </c>
      <c r="O3283" s="250">
        <v>0</v>
      </c>
      <c r="P3283" s="251" t="str">
        <f t="shared" si="155"/>
        <v>NA</v>
      </c>
      <c r="Q3283" s="298" t="s">
        <v>848</v>
      </c>
      <c r="R3283" s="299" t="s">
        <v>849</v>
      </c>
      <c r="S3283" s="299" t="s">
        <v>832</v>
      </c>
      <c r="T3283" s="299" t="s">
        <v>832</v>
      </c>
      <c r="U3283" s="299" t="s">
        <v>832</v>
      </c>
      <c r="V3283" s="299" t="s">
        <v>832</v>
      </c>
      <c r="W3283" s="299" t="s">
        <v>832</v>
      </c>
      <c r="X3283" s="299" t="s">
        <v>832</v>
      </c>
      <c r="Y3283" s="257"/>
    </row>
    <row r="3284" spans="1:25" ht="12.75" customHeight="1" x14ac:dyDescent="0.2">
      <c r="A3284" s="229" t="s">
        <v>705</v>
      </c>
      <c r="B3284" s="247"/>
      <c r="C3284" s="318">
        <v>3271</v>
      </c>
      <c r="D3284" s="319" t="s">
        <v>988</v>
      </c>
      <c r="E3284" s="319" t="s">
        <v>988</v>
      </c>
      <c r="F3284" s="319"/>
      <c r="G3284" s="320" t="s">
        <v>707</v>
      </c>
      <c r="H3284" s="321">
        <v>0</v>
      </c>
      <c r="I3284" s="321"/>
      <c r="J3284" s="321">
        <v>0</v>
      </c>
      <c r="K3284" s="321"/>
      <c r="L3284" s="321">
        <v>0</v>
      </c>
      <c r="M3284" s="322" t="str">
        <f t="shared" si="153"/>
        <v>NA</v>
      </c>
      <c r="N3284" s="322" t="str">
        <f t="shared" si="154"/>
        <v>NA</v>
      </c>
      <c r="O3284" s="321">
        <v>0</v>
      </c>
      <c r="P3284" s="322" t="str">
        <f t="shared" si="155"/>
        <v>NA</v>
      </c>
      <c r="Q3284" s="322" t="s">
        <v>707</v>
      </c>
      <c r="R3284" s="323" t="s">
        <v>989</v>
      </c>
      <c r="S3284" s="323" t="s">
        <v>809</v>
      </c>
      <c r="T3284" s="323" t="s">
        <v>809</v>
      </c>
      <c r="U3284" s="323" t="s">
        <v>989</v>
      </c>
      <c r="V3284" s="323" t="s">
        <v>989</v>
      </c>
      <c r="W3284" s="323" t="s">
        <v>989</v>
      </c>
      <c r="X3284" s="323" t="s">
        <v>989</v>
      </c>
      <c r="Y3284" s="257"/>
    </row>
    <row r="3285" spans="1:25" ht="12.75" customHeight="1" x14ac:dyDescent="0.2">
      <c r="A3285" s="229" t="s">
        <v>705</v>
      </c>
      <c r="B3285" s="247"/>
      <c r="C3285" s="280">
        <v>3272</v>
      </c>
      <c r="D3285" s="249" t="s">
        <v>7276</v>
      </c>
      <c r="E3285" s="249" t="s">
        <v>7277</v>
      </c>
      <c r="F3285" s="249" t="s">
        <v>852</v>
      </c>
      <c r="G3285" s="297" t="s">
        <v>707</v>
      </c>
      <c r="H3285" s="250">
        <v>0</v>
      </c>
      <c r="I3285" s="250"/>
      <c r="J3285" s="250">
        <v>0</v>
      </c>
      <c r="K3285" s="250"/>
      <c r="L3285" s="250">
        <v>0</v>
      </c>
      <c r="M3285" s="251" t="str">
        <f t="shared" si="153"/>
        <v>NA</v>
      </c>
      <c r="N3285" s="251" t="str">
        <f t="shared" si="154"/>
        <v>NA</v>
      </c>
      <c r="O3285" s="250">
        <v>0</v>
      </c>
      <c r="P3285" s="251" t="str">
        <f t="shared" si="155"/>
        <v>NA</v>
      </c>
      <c r="Q3285" s="298" t="s">
        <v>848</v>
      </c>
      <c r="R3285" s="299" t="s">
        <v>849</v>
      </c>
      <c r="S3285" s="299" t="s">
        <v>832</v>
      </c>
      <c r="T3285" s="299" t="s">
        <v>832</v>
      </c>
      <c r="U3285" s="299" t="s">
        <v>832</v>
      </c>
      <c r="V3285" s="299" t="s">
        <v>832</v>
      </c>
      <c r="W3285" s="299" t="s">
        <v>832</v>
      </c>
      <c r="X3285" s="299" t="s">
        <v>832</v>
      </c>
      <c r="Y3285" s="257"/>
    </row>
    <row r="3286" spans="1:25" ht="12.75" customHeight="1" x14ac:dyDescent="0.2">
      <c r="A3286" s="229" t="s">
        <v>705</v>
      </c>
      <c r="B3286" s="247"/>
      <c r="C3286" s="280">
        <v>3273</v>
      </c>
      <c r="D3286" s="249" t="s">
        <v>7278</v>
      </c>
      <c r="E3286" s="249" t="s">
        <v>7279</v>
      </c>
      <c r="F3286" s="249" t="s">
        <v>886</v>
      </c>
      <c r="G3286" s="281" t="s">
        <v>813</v>
      </c>
      <c r="H3286" s="250">
        <v>216115.75</v>
      </c>
      <c r="I3286" s="250"/>
      <c r="J3286" s="250">
        <v>207026.7844</v>
      </c>
      <c r="K3286" s="250"/>
      <c r="L3286" s="250">
        <v>288240.09000000003</v>
      </c>
      <c r="M3286" s="251">
        <f t="shared" si="153"/>
        <v>4.2056007486728733E-2</v>
      </c>
      <c r="N3286" s="251">
        <f t="shared" si="154"/>
        <v>0.39228405075879652</v>
      </c>
      <c r="O3286" s="250">
        <v>304477.15999999997</v>
      </c>
      <c r="P3286" s="251">
        <f t="shared" si="155"/>
        <v>5.6331754545316533E-2</v>
      </c>
      <c r="Q3286" s="251" t="s">
        <v>805</v>
      </c>
      <c r="R3286" s="258"/>
      <c r="S3286" s="258" t="s">
        <v>806</v>
      </c>
      <c r="T3286" s="258" t="s">
        <v>807</v>
      </c>
      <c r="U3286" s="282" t="s">
        <v>823</v>
      </c>
      <c r="V3286" s="285">
        <v>824</v>
      </c>
      <c r="W3286" s="286" t="s">
        <v>816</v>
      </c>
      <c r="X3286" s="286" t="s">
        <v>816</v>
      </c>
      <c r="Y3286" s="257"/>
    </row>
    <row r="3287" spans="1:25" ht="12.75" customHeight="1" x14ac:dyDescent="0.2">
      <c r="A3287" s="229" t="s">
        <v>705</v>
      </c>
      <c r="B3287" s="247"/>
      <c r="C3287" s="280">
        <v>3274</v>
      </c>
      <c r="D3287" s="249" t="s">
        <v>7280</v>
      </c>
      <c r="E3287" s="249" t="s">
        <v>7281</v>
      </c>
      <c r="F3287" s="249" t="s">
        <v>943</v>
      </c>
      <c r="G3287" s="297" t="s">
        <v>707</v>
      </c>
      <c r="H3287" s="250">
        <v>0</v>
      </c>
      <c r="I3287" s="250"/>
      <c r="J3287" s="250">
        <v>0</v>
      </c>
      <c r="K3287" s="250"/>
      <c r="L3287" s="250">
        <v>0</v>
      </c>
      <c r="M3287" s="251" t="str">
        <f t="shared" si="153"/>
        <v>NA</v>
      </c>
      <c r="N3287" s="251" t="str">
        <f t="shared" si="154"/>
        <v>NA</v>
      </c>
      <c r="O3287" s="250">
        <v>0</v>
      </c>
      <c r="P3287" s="251" t="str">
        <f t="shared" si="155"/>
        <v>NA</v>
      </c>
      <c r="Q3287" s="298" t="s">
        <v>848</v>
      </c>
      <c r="R3287" s="299" t="s">
        <v>849</v>
      </c>
      <c r="S3287" s="299" t="s">
        <v>832</v>
      </c>
      <c r="T3287" s="299" t="s">
        <v>832</v>
      </c>
      <c r="U3287" s="299" t="s">
        <v>832</v>
      </c>
      <c r="V3287" s="299" t="s">
        <v>832</v>
      </c>
      <c r="W3287" s="299" t="s">
        <v>832</v>
      </c>
      <c r="X3287" s="299" t="s">
        <v>832</v>
      </c>
      <c r="Y3287" s="257"/>
    </row>
    <row r="3288" spans="1:25" ht="12.75" customHeight="1" x14ac:dyDescent="0.2">
      <c r="A3288" s="229" t="s">
        <v>705</v>
      </c>
      <c r="B3288" s="247"/>
      <c r="C3288" s="280">
        <v>3275</v>
      </c>
      <c r="D3288" s="249" t="s">
        <v>7282</v>
      </c>
      <c r="E3288" s="249" t="s">
        <v>7283</v>
      </c>
      <c r="F3288" s="249" t="s">
        <v>1014</v>
      </c>
      <c r="G3288" s="281" t="s">
        <v>813</v>
      </c>
      <c r="H3288" s="250">
        <v>84933.9</v>
      </c>
      <c r="I3288" s="250"/>
      <c r="J3288" s="250">
        <v>81361.914799999999</v>
      </c>
      <c r="K3288" s="250"/>
      <c r="L3288" s="250">
        <v>84934.55</v>
      </c>
      <c r="M3288" s="251">
        <f t="shared" si="153"/>
        <v>4.2056060065533266E-2</v>
      </c>
      <c r="N3288" s="251">
        <f t="shared" si="154"/>
        <v>4.3910412000283998E-2</v>
      </c>
      <c r="O3288" s="250">
        <v>89150.25</v>
      </c>
      <c r="P3288" s="251">
        <f t="shared" si="155"/>
        <v>4.9634689298995484E-2</v>
      </c>
      <c r="Q3288" s="251" t="s">
        <v>805</v>
      </c>
      <c r="R3288" s="258"/>
      <c r="S3288" s="258" t="s">
        <v>925</v>
      </c>
      <c r="T3288" s="299" t="s">
        <v>809</v>
      </c>
      <c r="U3288" s="282" t="s">
        <v>823</v>
      </c>
      <c r="V3288" s="285">
        <v>824</v>
      </c>
      <c r="W3288" s="286" t="s">
        <v>912</v>
      </c>
      <c r="X3288" s="286" t="s">
        <v>815</v>
      </c>
      <c r="Y3288" s="257"/>
    </row>
    <row r="3289" spans="1:25" ht="12.75" customHeight="1" x14ac:dyDescent="0.2">
      <c r="A3289" s="229" t="s">
        <v>705</v>
      </c>
      <c r="B3289" s="247"/>
      <c r="C3289" s="280">
        <v>3276</v>
      </c>
      <c r="D3289" s="249" t="s">
        <v>7284</v>
      </c>
      <c r="E3289" s="249" t="s">
        <v>7285</v>
      </c>
      <c r="F3289" s="249" t="s">
        <v>886</v>
      </c>
      <c r="G3289" s="281" t="s">
        <v>813</v>
      </c>
      <c r="H3289" s="250">
        <v>149267.4</v>
      </c>
      <c r="I3289" s="250"/>
      <c r="J3289" s="250">
        <v>142989.8058</v>
      </c>
      <c r="K3289" s="250"/>
      <c r="L3289" s="250">
        <v>149271.16999999998</v>
      </c>
      <c r="M3289" s="251">
        <f t="shared" si="153"/>
        <v>4.2056029648804713E-2</v>
      </c>
      <c r="N3289" s="251">
        <f t="shared" si="154"/>
        <v>4.3928755374251872E-2</v>
      </c>
      <c r="O3289" s="250">
        <v>157935.12</v>
      </c>
      <c r="P3289" s="251">
        <f t="shared" si="155"/>
        <v>5.8041683467745395E-2</v>
      </c>
      <c r="Q3289" s="251" t="s">
        <v>805</v>
      </c>
      <c r="R3289" s="258"/>
      <c r="S3289" s="258" t="s">
        <v>806</v>
      </c>
      <c r="T3289" s="299" t="s">
        <v>809</v>
      </c>
      <c r="U3289" s="282" t="s">
        <v>823</v>
      </c>
      <c r="V3289" s="285">
        <v>824</v>
      </c>
      <c r="W3289" s="286" t="s">
        <v>815</v>
      </c>
      <c r="X3289" s="286" t="s">
        <v>816</v>
      </c>
      <c r="Y3289" s="257"/>
    </row>
    <row r="3290" spans="1:25" ht="12.75" customHeight="1" x14ac:dyDescent="0.2">
      <c r="A3290" s="229" t="s">
        <v>705</v>
      </c>
      <c r="B3290" s="247"/>
      <c r="C3290" s="280">
        <v>3277</v>
      </c>
      <c r="D3290" s="249" t="s">
        <v>7286</v>
      </c>
      <c r="E3290" s="249" t="s">
        <v>7287</v>
      </c>
      <c r="F3290" s="249" t="s">
        <v>855</v>
      </c>
      <c r="G3290" s="297" t="s">
        <v>707</v>
      </c>
      <c r="H3290" s="250">
        <v>0</v>
      </c>
      <c r="I3290" s="250"/>
      <c r="J3290" s="250">
        <v>0</v>
      </c>
      <c r="K3290" s="250"/>
      <c r="L3290" s="250">
        <v>0</v>
      </c>
      <c r="M3290" s="251" t="str">
        <f t="shared" si="153"/>
        <v>NA</v>
      </c>
      <c r="N3290" s="251" t="str">
        <f t="shared" si="154"/>
        <v>NA</v>
      </c>
      <c r="O3290" s="250">
        <v>0</v>
      </c>
      <c r="P3290" s="251" t="str">
        <f t="shared" si="155"/>
        <v>NA</v>
      </c>
      <c r="Q3290" s="298" t="s">
        <v>848</v>
      </c>
      <c r="R3290" s="299" t="s">
        <v>849</v>
      </c>
      <c r="S3290" s="299" t="s">
        <v>832</v>
      </c>
      <c r="T3290" s="299" t="s">
        <v>832</v>
      </c>
      <c r="U3290" s="299" t="s">
        <v>832</v>
      </c>
      <c r="V3290" s="299" t="s">
        <v>832</v>
      </c>
      <c r="W3290" s="299" t="s">
        <v>832</v>
      </c>
      <c r="X3290" s="299" t="s">
        <v>832</v>
      </c>
      <c r="Y3290" s="257"/>
    </row>
    <row r="3291" spans="1:25" ht="12.75" customHeight="1" x14ac:dyDescent="0.2">
      <c r="A3291" s="229" t="s">
        <v>705</v>
      </c>
      <c r="B3291" s="247"/>
      <c r="C3291" s="280">
        <v>3278</v>
      </c>
      <c r="D3291" s="249" t="s">
        <v>7288</v>
      </c>
      <c r="E3291" s="249" t="s">
        <v>7289</v>
      </c>
      <c r="F3291" s="249" t="s">
        <v>866</v>
      </c>
      <c r="G3291" s="281"/>
      <c r="H3291" s="250">
        <v>0</v>
      </c>
      <c r="I3291" s="250"/>
      <c r="J3291" s="250">
        <v>37633.709500000004</v>
      </c>
      <c r="K3291" s="250"/>
      <c r="L3291" s="250">
        <v>39286.449999999997</v>
      </c>
      <c r="M3291" s="251" t="str">
        <f t="shared" si="153"/>
        <v>NA</v>
      </c>
      <c r="N3291" s="251">
        <f t="shared" si="154"/>
        <v>4.3916491941885037E-2</v>
      </c>
      <c r="O3291" s="250">
        <v>41764.239999999998</v>
      </c>
      <c r="P3291" s="251">
        <f t="shared" si="155"/>
        <v>6.3069837055778802E-2</v>
      </c>
      <c r="Q3291" s="251" t="s">
        <v>805</v>
      </c>
      <c r="R3291" s="258"/>
      <c r="S3291" s="258" t="s">
        <v>840</v>
      </c>
      <c r="T3291" s="299" t="s">
        <v>809</v>
      </c>
      <c r="U3291" s="282" t="s">
        <v>841</v>
      </c>
      <c r="V3291" s="285">
        <v>528</v>
      </c>
      <c r="W3291" s="286" t="s">
        <v>912</v>
      </c>
      <c r="X3291" s="286" t="s">
        <v>912</v>
      </c>
      <c r="Y3291" s="257"/>
    </row>
    <row r="3292" spans="1:25" ht="12.75" customHeight="1" x14ac:dyDescent="0.2">
      <c r="A3292" s="229" t="s">
        <v>705</v>
      </c>
      <c r="B3292" s="247"/>
      <c r="C3292" s="280">
        <v>3279</v>
      </c>
      <c r="D3292" s="249" t="s">
        <v>7290</v>
      </c>
      <c r="E3292" s="249" t="s">
        <v>7291</v>
      </c>
      <c r="F3292" s="249" t="s">
        <v>812</v>
      </c>
      <c r="G3292" s="281" t="s">
        <v>813</v>
      </c>
      <c r="H3292" s="250">
        <v>28397.08</v>
      </c>
      <c r="I3292" s="250"/>
      <c r="J3292" s="250">
        <v>27202.820199999998</v>
      </c>
      <c r="K3292" s="250"/>
      <c r="L3292" s="250">
        <v>27626.199999999997</v>
      </c>
      <c r="M3292" s="251">
        <f t="shared" si="153"/>
        <v>4.2055725447827853E-2</v>
      </c>
      <c r="N3292" s="251">
        <f t="shared" si="154"/>
        <v>1.5563820107151936E-2</v>
      </c>
      <c r="O3292" s="250">
        <v>28898.66</v>
      </c>
      <c r="P3292" s="251">
        <f t="shared" si="155"/>
        <v>4.6059899660467342E-2</v>
      </c>
      <c r="Q3292" s="251" t="s">
        <v>805</v>
      </c>
      <c r="R3292" s="258"/>
      <c r="S3292" s="258" t="s">
        <v>806</v>
      </c>
      <c r="T3292" s="258" t="s">
        <v>807</v>
      </c>
      <c r="U3292" s="282" t="s">
        <v>814</v>
      </c>
      <c r="V3292" s="285">
        <v>126</v>
      </c>
      <c r="W3292" s="286" t="s">
        <v>815</v>
      </c>
      <c r="X3292" s="286" t="s">
        <v>816</v>
      </c>
      <c r="Y3292" s="257"/>
    </row>
    <row r="3293" spans="1:25" ht="12.75" customHeight="1" x14ac:dyDescent="0.2">
      <c r="A3293" s="229" t="s">
        <v>705</v>
      </c>
      <c r="B3293" s="247"/>
      <c r="C3293" s="280">
        <v>3280</v>
      </c>
      <c r="D3293" s="249" t="s">
        <v>7292</v>
      </c>
      <c r="E3293" s="249" t="s">
        <v>7293</v>
      </c>
      <c r="F3293" s="249" t="s">
        <v>812</v>
      </c>
      <c r="G3293" s="281" t="s">
        <v>813</v>
      </c>
      <c r="H3293" s="250">
        <v>30059.63</v>
      </c>
      <c r="I3293" s="250"/>
      <c r="J3293" s="250">
        <v>28795.445499999998</v>
      </c>
      <c r="K3293" s="250"/>
      <c r="L3293" s="250">
        <v>30059.9</v>
      </c>
      <c r="M3293" s="251">
        <f t="shared" si="153"/>
        <v>4.2055890242162094E-2</v>
      </c>
      <c r="N3293" s="251">
        <f t="shared" si="154"/>
        <v>4.3911614425274428E-2</v>
      </c>
      <c r="O3293" s="250">
        <v>31496.32</v>
      </c>
      <c r="P3293" s="251">
        <f t="shared" si="155"/>
        <v>4.7785255439971461E-2</v>
      </c>
      <c r="Q3293" s="251" t="s">
        <v>805</v>
      </c>
      <c r="R3293" s="258"/>
      <c r="S3293" s="258" t="s">
        <v>806</v>
      </c>
      <c r="T3293" s="258" t="s">
        <v>807</v>
      </c>
      <c r="U3293" s="282" t="s">
        <v>814</v>
      </c>
      <c r="V3293" s="285">
        <v>103</v>
      </c>
      <c r="W3293" s="286" t="s">
        <v>815</v>
      </c>
      <c r="X3293" s="286" t="s">
        <v>816</v>
      </c>
      <c r="Y3293" s="257"/>
    </row>
    <row r="3294" spans="1:25" ht="12.75" customHeight="1" x14ac:dyDescent="0.2">
      <c r="A3294" s="229" t="s">
        <v>705</v>
      </c>
      <c r="B3294" s="247"/>
      <c r="C3294" s="280">
        <v>3281</v>
      </c>
      <c r="D3294" s="249" t="s">
        <v>7294</v>
      </c>
      <c r="E3294" s="249" t="s">
        <v>7295</v>
      </c>
      <c r="F3294" s="249" t="s">
        <v>830</v>
      </c>
      <c r="G3294" s="297" t="s">
        <v>707</v>
      </c>
      <c r="H3294" s="250">
        <v>0</v>
      </c>
      <c r="I3294" s="250"/>
      <c r="J3294" s="250">
        <v>0</v>
      </c>
      <c r="K3294" s="250"/>
      <c r="L3294" s="250">
        <v>0</v>
      </c>
      <c r="M3294" s="251" t="str">
        <f t="shared" si="153"/>
        <v>NA</v>
      </c>
      <c r="N3294" s="251" t="str">
        <f t="shared" si="154"/>
        <v>NA</v>
      </c>
      <c r="O3294" s="250">
        <v>0</v>
      </c>
      <c r="P3294" s="251" t="str">
        <f t="shared" si="155"/>
        <v>NA</v>
      </c>
      <c r="Q3294" s="298" t="s">
        <v>848</v>
      </c>
      <c r="R3294" s="299" t="s">
        <v>849</v>
      </c>
      <c r="S3294" s="299" t="s">
        <v>832</v>
      </c>
      <c r="T3294" s="299" t="s">
        <v>832</v>
      </c>
      <c r="U3294" s="299" t="s">
        <v>832</v>
      </c>
      <c r="V3294" s="283" t="s">
        <v>809</v>
      </c>
      <c r="W3294" s="284" t="s">
        <v>809</v>
      </c>
      <c r="X3294" s="284" t="s">
        <v>809</v>
      </c>
      <c r="Y3294" s="257"/>
    </row>
    <row r="3295" spans="1:25" ht="12.75" customHeight="1" x14ac:dyDescent="0.2">
      <c r="A3295" s="229" t="s">
        <v>705</v>
      </c>
      <c r="B3295" s="247"/>
      <c r="C3295" s="280">
        <v>3282</v>
      </c>
      <c r="D3295" s="249" t="s">
        <v>7296</v>
      </c>
      <c r="E3295" s="249" t="s">
        <v>7297</v>
      </c>
      <c r="F3295" s="249" t="s">
        <v>886</v>
      </c>
      <c r="G3295" s="281" t="s">
        <v>813</v>
      </c>
      <c r="H3295" s="250">
        <v>144391.76</v>
      </c>
      <c r="I3295" s="250"/>
      <c r="J3295" s="250">
        <v>159657.75439999998</v>
      </c>
      <c r="K3295" s="250"/>
      <c r="L3295" s="250">
        <v>166694.32999999999</v>
      </c>
      <c r="M3295" s="251">
        <f t="shared" si="153"/>
        <v>0.1057262159558133</v>
      </c>
      <c r="N3295" s="251">
        <f t="shared" si="154"/>
        <v>4.4072870913434391E-2</v>
      </c>
      <c r="O3295" s="250">
        <v>174496.98</v>
      </c>
      <c r="P3295" s="251">
        <f t="shared" si="155"/>
        <v>4.6808130786452205E-2</v>
      </c>
      <c r="Q3295" s="251" t="s">
        <v>805</v>
      </c>
      <c r="R3295" s="258"/>
      <c r="S3295" s="258" t="s">
        <v>806</v>
      </c>
      <c r="T3295" s="258" t="s">
        <v>807</v>
      </c>
      <c r="U3295" s="282" t="s">
        <v>823</v>
      </c>
      <c r="V3295" s="285">
        <v>824</v>
      </c>
      <c r="W3295" s="286" t="s">
        <v>815</v>
      </c>
      <c r="X3295" s="286" t="s">
        <v>816</v>
      </c>
      <c r="Y3295" s="257"/>
    </row>
    <row r="3296" spans="1:25" ht="12.75" customHeight="1" x14ac:dyDescent="0.2">
      <c r="A3296" s="229" t="s">
        <v>705</v>
      </c>
      <c r="B3296" s="247"/>
      <c r="C3296" s="280">
        <v>3283</v>
      </c>
      <c r="D3296" s="249" t="s">
        <v>7298</v>
      </c>
      <c r="E3296" s="249" t="s">
        <v>7299</v>
      </c>
      <c r="F3296" s="249" t="s">
        <v>1002</v>
      </c>
      <c r="G3296" s="297" t="s">
        <v>707</v>
      </c>
      <c r="H3296" s="250">
        <v>0</v>
      </c>
      <c r="I3296" s="250"/>
      <c r="J3296" s="250">
        <v>0</v>
      </c>
      <c r="K3296" s="250"/>
      <c r="L3296" s="250">
        <v>0</v>
      </c>
      <c r="M3296" s="251" t="str">
        <f t="shared" si="153"/>
        <v>NA</v>
      </c>
      <c r="N3296" s="251" t="str">
        <f t="shared" si="154"/>
        <v>NA</v>
      </c>
      <c r="O3296" s="250">
        <v>0</v>
      </c>
      <c r="P3296" s="251" t="str">
        <f t="shared" si="155"/>
        <v>NA</v>
      </c>
      <c r="Q3296" s="298" t="s">
        <v>848</v>
      </c>
      <c r="R3296" s="299" t="s">
        <v>849</v>
      </c>
      <c r="S3296" s="299" t="s">
        <v>832</v>
      </c>
      <c r="T3296" s="299" t="s">
        <v>832</v>
      </c>
      <c r="U3296" s="299" t="s">
        <v>832</v>
      </c>
      <c r="V3296" s="299" t="s">
        <v>832</v>
      </c>
      <c r="W3296" s="299" t="s">
        <v>832</v>
      </c>
      <c r="X3296" s="299" t="s">
        <v>832</v>
      </c>
      <c r="Y3296" s="257"/>
    </row>
    <row r="3297" spans="1:25" ht="12.75" customHeight="1" x14ac:dyDescent="0.2">
      <c r="A3297" s="229" t="s">
        <v>705</v>
      </c>
      <c r="B3297" s="247"/>
      <c r="C3297" s="280">
        <v>3284</v>
      </c>
      <c r="D3297" s="249" t="s">
        <v>7300</v>
      </c>
      <c r="E3297" s="249" t="s">
        <v>7301</v>
      </c>
      <c r="F3297" s="249" t="s">
        <v>852</v>
      </c>
      <c r="G3297" s="297" t="s">
        <v>707</v>
      </c>
      <c r="H3297" s="250">
        <v>0</v>
      </c>
      <c r="I3297" s="250"/>
      <c r="J3297" s="250">
        <v>0</v>
      </c>
      <c r="K3297" s="250"/>
      <c r="L3297" s="250">
        <v>0</v>
      </c>
      <c r="M3297" s="251" t="str">
        <f t="shared" si="153"/>
        <v>NA</v>
      </c>
      <c r="N3297" s="251" t="str">
        <f t="shared" si="154"/>
        <v>NA</v>
      </c>
      <c r="O3297" s="250">
        <v>0</v>
      </c>
      <c r="P3297" s="251" t="str">
        <f t="shared" si="155"/>
        <v>NA</v>
      </c>
      <c r="Q3297" s="298" t="s">
        <v>848</v>
      </c>
      <c r="R3297" s="299" t="s">
        <v>849</v>
      </c>
      <c r="S3297" s="299" t="s">
        <v>832</v>
      </c>
      <c r="T3297" s="299" t="s">
        <v>832</v>
      </c>
      <c r="U3297" s="299" t="s">
        <v>832</v>
      </c>
      <c r="V3297" s="299" t="s">
        <v>832</v>
      </c>
      <c r="W3297" s="299" t="s">
        <v>832</v>
      </c>
      <c r="X3297" s="299" t="s">
        <v>832</v>
      </c>
      <c r="Y3297" s="257"/>
    </row>
    <row r="3298" spans="1:25" ht="12.75" customHeight="1" x14ac:dyDescent="0.2">
      <c r="A3298" s="229" t="s">
        <v>705</v>
      </c>
      <c r="B3298" s="247"/>
      <c r="C3298" s="280">
        <v>3285</v>
      </c>
      <c r="D3298" s="249" t="s">
        <v>7302</v>
      </c>
      <c r="E3298" s="249" t="s">
        <v>7299</v>
      </c>
      <c r="F3298" s="249" t="s">
        <v>931</v>
      </c>
      <c r="G3298" s="281" t="s">
        <v>813</v>
      </c>
      <c r="H3298" s="250">
        <v>16272.14</v>
      </c>
      <c r="I3298" s="250"/>
      <c r="J3298" s="250">
        <v>15587.791999999998</v>
      </c>
      <c r="K3298" s="250"/>
      <c r="L3298" s="250">
        <v>24692.53</v>
      </c>
      <c r="M3298" s="251">
        <f t="shared" si="153"/>
        <v>4.2056422818387861E-2</v>
      </c>
      <c r="N3298" s="251">
        <f t="shared" si="154"/>
        <v>0.58409414239040414</v>
      </c>
      <c r="O3298" s="250">
        <v>25929.879999999997</v>
      </c>
      <c r="P3298" s="251">
        <f t="shared" si="155"/>
        <v>5.0110296514775866E-2</v>
      </c>
      <c r="Q3298" s="251" t="s">
        <v>805</v>
      </c>
      <c r="R3298" s="258"/>
      <c r="S3298" s="258" t="s">
        <v>806</v>
      </c>
      <c r="T3298" s="258" t="s">
        <v>807</v>
      </c>
      <c r="U3298" s="282" t="s">
        <v>823</v>
      </c>
      <c r="V3298" s="285">
        <v>824</v>
      </c>
      <c r="W3298" s="286" t="s">
        <v>815</v>
      </c>
      <c r="X3298" s="286" t="s">
        <v>816</v>
      </c>
      <c r="Y3298" s="257"/>
    </row>
    <row r="3299" spans="1:25" ht="12.75" customHeight="1" x14ac:dyDescent="0.2">
      <c r="A3299" s="229" t="s">
        <v>705</v>
      </c>
      <c r="B3299" s="247"/>
      <c r="C3299" s="280">
        <v>3286</v>
      </c>
      <c r="D3299" s="249" t="s">
        <v>7303</v>
      </c>
      <c r="E3299" s="249" t="s">
        <v>7299</v>
      </c>
      <c r="F3299" s="249" t="s">
        <v>877</v>
      </c>
      <c r="G3299" s="281" t="s">
        <v>813</v>
      </c>
      <c r="H3299" s="250">
        <v>181217.51</v>
      </c>
      <c r="I3299" s="250"/>
      <c r="J3299" s="250">
        <v>173596.21659999999</v>
      </c>
      <c r="K3299" s="250"/>
      <c r="L3299" s="250">
        <v>181219.54</v>
      </c>
      <c r="M3299" s="251">
        <f t="shared" si="153"/>
        <v>4.2056054075569317E-2</v>
      </c>
      <c r="N3299" s="251">
        <f t="shared" si="154"/>
        <v>4.3914110280212311E-2</v>
      </c>
      <c r="O3299" s="250">
        <v>189123.15000000002</v>
      </c>
      <c r="P3299" s="251">
        <f t="shared" si="155"/>
        <v>4.3613453604396162E-2</v>
      </c>
      <c r="Q3299" s="251" t="s">
        <v>805</v>
      </c>
      <c r="R3299" s="258"/>
      <c r="S3299" s="258" t="s">
        <v>806</v>
      </c>
      <c r="T3299" s="258" t="s">
        <v>807</v>
      </c>
      <c r="U3299" s="282" t="s">
        <v>823</v>
      </c>
      <c r="V3299" s="285">
        <v>824</v>
      </c>
      <c r="W3299" s="286" t="s">
        <v>824</v>
      </c>
      <c r="X3299" s="286" t="s">
        <v>824</v>
      </c>
      <c r="Y3299" s="257"/>
    </row>
    <row r="3300" spans="1:25" ht="12.75" customHeight="1" x14ac:dyDescent="0.2">
      <c r="A3300" s="229" t="s">
        <v>705</v>
      </c>
      <c r="B3300" s="247"/>
      <c r="C3300" s="280">
        <v>3287</v>
      </c>
      <c r="D3300" s="249" t="s">
        <v>7304</v>
      </c>
      <c r="E3300" s="249" t="s">
        <v>7305</v>
      </c>
      <c r="F3300" s="249" t="s">
        <v>844</v>
      </c>
      <c r="G3300" s="281" t="s">
        <v>813</v>
      </c>
      <c r="H3300" s="250">
        <v>590193.33000000007</v>
      </c>
      <c r="I3300" s="250"/>
      <c r="J3300" s="250">
        <v>419699.82789999997</v>
      </c>
      <c r="K3300" s="250"/>
      <c r="L3300" s="250">
        <v>393067.92</v>
      </c>
      <c r="M3300" s="251">
        <f t="shared" si="153"/>
        <v>0.28887737870572017</v>
      </c>
      <c r="N3300" s="251">
        <f t="shared" si="154"/>
        <v>6.3454655278880542E-2</v>
      </c>
      <c r="O3300" s="250">
        <v>423740.47</v>
      </c>
      <c r="P3300" s="251">
        <f t="shared" si="155"/>
        <v>7.8033714885712341E-2</v>
      </c>
      <c r="Q3300" s="251" t="s">
        <v>805</v>
      </c>
      <c r="R3300" s="258"/>
      <c r="S3300" s="258" t="s">
        <v>806</v>
      </c>
      <c r="T3300" s="258" t="s">
        <v>807</v>
      </c>
      <c r="U3300" s="282" t="s">
        <v>823</v>
      </c>
      <c r="V3300" s="285">
        <v>1017</v>
      </c>
      <c r="W3300" s="286" t="s">
        <v>824</v>
      </c>
      <c r="X3300" s="286" t="s">
        <v>824</v>
      </c>
      <c r="Y3300" s="257"/>
    </row>
    <row r="3301" spans="1:25" ht="12.75" customHeight="1" x14ac:dyDescent="0.2">
      <c r="A3301" s="229" t="s">
        <v>705</v>
      </c>
      <c r="B3301" s="247"/>
      <c r="C3301" s="280">
        <v>3288</v>
      </c>
      <c r="D3301" s="249" t="s">
        <v>7306</v>
      </c>
      <c r="E3301" s="249" t="s">
        <v>7307</v>
      </c>
      <c r="F3301" s="249" t="s">
        <v>2512</v>
      </c>
      <c r="G3301" s="297" t="s">
        <v>707</v>
      </c>
      <c r="H3301" s="250">
        <v>0</v>
      </c>
      <c r="I3301" s="250"/>
      <c r="J3301" s="250">
        <v>0</v>
      </c>
      <c r="K3301" s="250"/>
      <c r="L3301" s="250">
        <v>0</v>
      </c>
      <c r="M3301" s="251" t="str">
        <f t="shared" si="153"/>
        <v>NA</v>
      </c>
      <c r="N3301" s="251" t="str">
        <f t="shared" si="154"/>
        <v>NA</v>
      </c>
      <c r="O3301" s="250">
        <v>0</v>
      </c>
      <c r="P3301" s="251" t="str">
        <f t="shared" si="155"/>
        <v>NA</v>
      </c>
      <c r="Q3301" s="298" t="s">
        <v>848</v>
      </c>
      <c r="R3301" s="299" t="s">
        <v>849</v>
      </c>
      <c r="S3301" s="299" t="s">
        <v>832</v>
      </c>
      <c r="T3301" s="299" t="s">
        <v>832</v>
      </c>
      <c r="U3301" s="299" t="s">
        <v>832</v>
      </c>
      <c r="V3301" s="299" t="s">
        <v>832</v>
      </c>
      <c r="W3301" s="299" t="s">
        <v>832</v>
      </c>
      <c r="X3301" s="299" t="s">
        <v>832</v>
      </c>
      <c r="Y3301" s="257"/>
    </row>
    <row r="3302" spans="1:25" ht="12.75" customHeight="1" x14ac:dyDescent="0.2">
      <c r="A3302" s="229" t="s">
        <v>705</v>
      </c>
      <c r="B3302" s="247"/>
      <c r="C3302" s="280">
        <v>3289</v>
      </c>
      <c r="D3302" s="249" t="s">
        <v>7308</v>
      </c>
      <c r="E3302" s="249" t="s">
        <v>7309</v>
      </c>
      <c r="F3302" s="249" t="s">
        <v>2512</v>
      </c>
      <c r="G3302" s="297" t="s">
        <v>707</v>
      </c>
      <c r="H3302" s="250">
        <v>0</v>
      </c>
      <c r="I3302" s="250"/>
      <c r="J3302" s="250">
        <v>0</v>
      </c>
      <c r="K3302" s="250"/>
      <c r="L3302" s="250">
        <v>0</v>
      </c>
      <c r="M3302" s="251" t="str">
        <f t="shared" si="153"/>
        <v>NA</v>
      </c>
      <c r="N3302" s="251" t="str">
        <f t="shared" si="154"/>
        <v>NA</v>
      </c>
      <c r="O3302" s="250">
        <v>0</v>
      </c>
      <c r="P3302" s="251" t="str">
        <f t="shared" si="155"/>
        <v>NA</v>
      </c>
      <c r="Q3302" s="298" t="s">
        <v>848</v>
      </c>
      <c r="R3302" s="299" t="s">
        <v>849</v>
      </c>
      <c r="S3302" s="299" t="s">
        <v>832</v>
      </c>
      <c r="T3302" s="299" t="s">
        <v>832</v>
      </c>
      <c r="U3302" s="299" t="s">
        <v>832</v>
      </c>
      <c r="V3302" s="299" t="s">
        <v>832</v>
      </c>
      <c r="W3302" s="299" t="s">
        <v>832</v>
      </c>
      <c r="X3302" s="299" t="s">
        <v>832</v>
      </c>
      <c r="Y3302" s="257"/>
    </row>
    <row r="3303" spans="1:25" ht="12.75" customHeight="1" x14ac:dyDescent="0.2">
      <c r="A3303" s="229" t="s">
        <v>705</v>
      </c>
      <c r="B3303" s="247"/>
      <c r="C3303" s="280">
        <v>3290</v>
      </c>
      <c r="D3303" s="249" t="s">
        <v>7310</v>
      </c>
      <c r="E3303" s="249" t="s">
        <v>7311</v>
      </c>
      <c r="F3303" s="249" t="s">
        <v>861</v>
      </c>
      <c r="G3303" s="297" t="s">
        <v>707</v>
      </c>
      <c r="H3303" s="250">
        <v>0</v>
      </c>
      <c r="I3303" s="250"/>
      <c r="J3303" s="250">
        <v>0</v>
      </c>
      <c r="K3303" s="250"/>
      <c r="L3303" s="250">
        <v>0</v>
      </c>
      <c r="M3303" s="251" t="str">
        <f t="shared" si="153"/>
        <v>NA</v>
      </c>
      <c r="N3303" s="251" t="str">
        <f t="shared" si="154"/>
        <v>NA</v>
      </c>
      <c r="O3303" s="250">
        <v>0</v>
      </c>
      <c r="P3303" s="251" t="str">
        <f t="shared" si="155"/>
        <v>NA</v>
      </c>
      <c r="Q3303" s="298" t="s">
        <v>848</v>
      </c>
      <c r="R3303" s="299" t="s">
        <v>849</v>
      </c>
      <c r="S3303" s="299" t="s">
        <v>832</v>
      </c>
      <c r="T3303" s="299" t="s">
        <v>832</v>
      </c>
      <c r="U3303" s="299" t="s">
        <v>832</v>
      </c>
      <c r="V3303" s="299" t="s">
        <v>832</v>
      </c>
      <c r="W3303" s="299" t="s">
        <v>832</v>
      </c>
      <c r="X3303" s="299" t="s">
        <v>832</v>
      </c>
      <c r="Y3303" s="257"/>
    </row>
    <row r="3304" spans="1:25" ht="12.75" customHeight="1" x14ac:dyDescent="0.2">
      <c r="A3304" s="229" t="s">
        <v>705</v>
      </c>
      <c r="B3304" s="247"/>
      <c r="C3304" s="280">
        <v>3291</v>
      </c>
      <c r="D3304" s="249" t="s">
        <v>7312</v>
      </c>
      <c r="E3304" s="249" t="s">
        <v>7313</v>
      </c>
      <c r="F3304" s="249" t="s">
        <v>830</v>
      </c>
      <c r="G3304" s="297" t="s">
        <v>707</v>
      </c>
      <c r="H3304" s="250">
        <v>0</v>
      </c>
      <c r="I3304" s="250"/>
      <c r="J3304" s="250">
        <v>0</v>
      </c>
      <c r="K3304" s="250"/>
      <c r="L3304" s="250">
        <v>0</v>
      </c>
      <c r="M3304" s="251" t="str">
        <f t="shared" si="153"/>
        <v>NA</v>
      </c>
      <c r="N3304" s="251" t="str">
        <f t="shared" si="154"/>
        <v>NA</v>
      </c>
      <c r="O3304" s="250">
        <v>0</v>
      </c>
      <c r="P3304" s="251" t="str">
        <f t="shared" si="155"/>
        <v>NA</v>
      </c>
      <c r="Q3304" s="298" t="s">
        <v>848</v>
      </c>
      <c r="R3304" s="299" t="s">
        <v>849</v>
      </c>
      <c r="S3304" s="299" t="s">
        <v>832</v>
      </c>
      <c r="T3304" s="299" t="s">
        <v>832</v>
      </c>
      <c r="U3304" s="299" t="s">
        <v>832</v>
      </c>
      <c r="V3304" s="299" t="s">
        <v>832</v>
      </c>
      <c r="W3304" s="299" t="s">
        <v>832</v>
      </c>
      <c r="X3304" s="299" t="s">
        <v>832</v>
      </c>
      <c r="Y3304" s="257"/>
    </row>
    <row r="3305" spans="1:25" ht="12.75" customHeight="1" x14ac:dyDescent="0.2">
      <c r="B3305" s="247"/>
      <c r="C3305" s="280">
        <v>3292</v>
      </c>
      <c r="D3305" s="249" t="s">
        <v>7314</v>
      </c>
      <c r="E3305" s="249" t="s">
        <v>7315</v>
      </c>
      <c r="F3305" s="249" t="s">
        <v>877</v>
      </c>
      <c r="G3305" s="281" t="s">
        <v>813</v>
      </c>
      <c r="H3305" s="250">
        <v>2783.08</v>
      </c>
      <c r="I3305" s="250"/>
      <c r="J3305" s="250">
        <v>2666.0233999999996</v>
      </c>
      <c r="K3305" s="250"/>
      <c r="L3305" s="250">
        <v>2783.13</v>
      </c>
      <c r="M3305" s="251">
        <f t="shared" si="153"/>
        <v>4.2060091696968949E-2</v>
      </c>
      <c r="N3305" s="251">
        <f t="shared" si="154"/>
        <v>4.3925570945851616E-2</v>
      </c>
      <c r="O3305" s="250">
        <v>2862.87</v>
      </c>
      <c r="P3305" s="251">
        <f t="shared" si="155"/>
        <v>2.8651194877709549E-2</v>
      </c>
      <c r="Q3305" s="251" t="s">
        <v>805</v>
      </c>
      <c r="R3305" s="258"/>
      <c r="S3305" s="258" t="s">
        <v>806</v>
      </c>
      <c r="T3305" s="299" t="s">
        <v>809</v>
      </c>
      <c r="U3305" s="282" t="s">
        <v>814</v>
      </c>
      <c r="V3305" s="283" t="s">
        <v>809</v>
      </c>
      <c r="W3305" s="284" t="s">
        <v>809</v>
      </c>
      <c r="X3305" s="284" t="s">
        <v>809</v>
      </c>
      <c r="Y3305" s="257"/>
    </row>
    <row r="3306" spans="1:25" ht="12.75" customHeight="1" x14ac:dyDescent="0.2">
      <c r="A3306" s="229" t="s">
        <v>705</v>
      </c>
      <c r="B3306" s="247"/>
      <c r="C3306" s="280">
        <v>3293</v>
      </c>
      <c r="D3306" s="249" t="s">
        <v>7316</v>
      </c>
      <c r="E3306" s="249" t="s">
        <v>7317</v>
      </c>
      <c r="F3306" s="249" t="s">
        <v>1067</v>
      </c>
      <c r="G3306" s="281" t="s">
        <v>804</v>
      </c>
      <c r="H3306" s="250">
        <v>1008123.0000000001</v>
      </c>
      <c r="I3306" s="250"/>
      <c r="J3306" s="250">
        <v>761311.53109999991</v>
      </c>
      <c r="K3306" s="250"/>
      <c r="L3306" s="250">
        <v>975610.58000000019</v>
      </c>
      <c r="M3306" s="251">
        <f t="shared" si="153"/>
        <v>0.24482277351077217</v>
      </c>
      <c r="N3306" s="251">
        <f t="shared" si="154"/>
        <v>0.28148667154740842</v>
      </c>
      <c r="O3306" s="250">
        <v>988221.37000000023</v>
      </c>
      <c r="P3306" s="251">
        <f t="shared" si="155"/>
        <v>1.2926048833951796E-2</v>
      </c>
      <c r="Q3306" s="251" t="s">
        <v>805</v>
      </c>
      <c r="R3306" s="258"/>
      <c r="S3306" s="258" t="s">
        <v>925</v>
      </c>
      <c r="T3306" s="258" t="s">
        <v>908</v>
      </c>
      <c r="U3306" s="282" t="s">
        <v>1103</v>
      </c>
      <c r="V3306" s="285">
        <v>824</v>
      </c>
      <c r="W3306" s="286" t="s">
        <v>824</v>
      </c>
      <c r="X3306" s="286" t="s">
        <v>824</v>
      </c>
      <c r="Y3306" s="257"/>
    </row>
    <row r="3307" spans="1:25" ht="12.75" customHeight="1" x14ac:dyDescent="0.2">
      <c r="A3307" s="229" t="s">
        <v>705</v>
      </c>
      <c r="B3307" s="247"/>
      <c r="C3307" s="280">
        <v>3294</v>
      </c>
      <c r="D3307" s="249" t="s">
        <v>7318</v>
      </c>
      <c r="E3307" s="249" t="s">
        <v>7317</v>
      </c>
      <c r="F3307" s="249" t="s">
        <v>890</v>
      </c>
      <c r="G3307" s="281" t="s">
        <v>813</v>
      </c>
      <c r="H3307" s="250">
        <v>175119.4</v>
      </c>
      <c r="I3307" s="250"/>
      <c r="J3307" s="250">
        <v>167754.57689999999</v>
      </c>
      <c r="K3307" s="250"/>
      <c r="L3307" s="250">
        <v>66977.31</v>
      </c>
      <c r="M3307" s="251">
        <f t="shared" si="153"/>
        <v>4.2056009214284706E-2</v>
      </c>
      <c r="N3307" s="251">
        <f t="shared" si="154"/>
        <v>0.60074227936012869</v>
      </c>
      <c r="O3307" s="250">
        <v>71887.77</v>
      </c>
      <c r="P3307" s="251">
        <f t="shared" si="155"/>
        <v>7.3315276471987406E-2</v>
      </c>
      <c r="Q3307" s="251" t="s">
        <v>805</v>
      </c>
      <c r="R3307" s="258"/>
      <c r="S3307" s="258" t="s">
        <v>806</v>
      </c>
      <c r="T3307" s="258" t="s">
        <v>807</v>
      </c>
      <c r="U3307" s="282" t="s">
        <v>814</v>
      </c>
      <c r="V3307" s="283" t="s">
        <v>809</v>
      </c>
      <c r="W3307" s="284" t="s">
        <v>809</v>
      </c>
      <c r="X3307" s="284" t="s">
        <v>809</v>
      </c>
      <c r="Y3307" s="257"/>
    </row>
    <row r="3308" spans="1:25" ht="12.75" customHeight="1" x14ac:dyDescent="0.2">
      <c r="A3308" s="229" t="s">
        <v>705</v>
      </c>
      <c r="B3308" s="247"/>
      <c r="C3308" s="280">
        <v>3295</v>
      </c>
      <c r="D3308" s="249" t="s">
        <v>7319</v>
      </c>
      <c r="E3308" s="249" t="s">
        <v>7320</v>
      </c>
      <c r="F3308" s="249" t="s">
        <v>830</v>
      </c>
      <c r="G3308" s="297" t="s">
        <v>707</v>
      </c>
      <c r="H3308" s="250">
        <v>0</v>
      </c>
      <c r="I3308" s="250"/>
      <c r="J3308" s="250">
        <v>0</v>
      </c>
      <c r="K3308" s="250"/>
      <c r="L3308" s="250">
        <v>0</v>
      </c>
      <c r="M3308" s="251" t="str">
        <f t="shared" si="153"/>
        <v>NA</v>
      </c>
      <c r="N3308" s="251" t="str">
        <f t="shared" si="154"/>
        <v>NA</v>
      </c>
      <c r="O3308" s="250">
        <v>0</v>
      </c>
      <c r="P3308" s="251" t="str">
        <f t="shared" si="155"/>
        <v>NA</v>
      </c>
      <c r="Q3308" s="298" t="s">
        <v>848</v>
      </c>
      <c r="R3308" s="299" t="s">
        <v>849</v>
      </c>
      <c r="S3308" s="299" t="s">
        <v>832</v>
      </c>
      <c r="T3308" s="299" t="s">
        <v>832</v>
      </c>
      <c r="U3308" s="299" t="s">
        <v>832</v>
      </c>
      <c r="V3308" s="299" t="s">
        <v>832</v>
      </c>
      <c r="W3308" s="299" t="s">
        <v>832</v>
      </c>
      <c r="X3308" s="299" t="s">
        <v>832</v>
      </c>
      <c r="Y3308" s="257"/>
    </row>
    <row r="3309" spans="1:25" ht="12.75" customHeight="1" x14ac:dyDescent="0.2">
      <c r="A3309" s="229" t="s">
        <v>705</v>
      </c>
      <c r="B3309" s="247"/>
      <c r="C3309" s="280">
        <v>3296</v>
      </c>
      <c r="D3309" s="249" t="s">
        <v>7321</v>
      </c>
      <c r="E3309" s="249" t="s">
        <v>7317</v>
      </c>
      <c r="F3309" s="249" t="s">
        <v>1002</v>
      </c>
      <c r="G3309" s="297" t="s">
        <v>707</v>
      </c>
      <c r="H3309" s="250">
        <v>0</v>
      </c>
      <c r="I3309" s="250"/>
      <c r="J3309" s="250">
        <v>0</v>
      </c>
      <c r="K3309" s="250"/>
      <c r="L3309" s="250">
        <v>0</v>
      </c>
      <c r="M3309" s="251" t="str">
        <f t="shared" si="153"/>
        <v>NA</v>
      </c>
      <c r="N3309" s="251" t="str">
        <f t="shared" si="154"/>
        <v>NA</v>
      </c>
      <c r="O3309" s="250">
        <v>0</v>
      </c>
      <c r="P3309" s="251" t="str">
        <f t="shared" si="155"/>
        <v>NA</v>
      </c>
      <c r="Q3309" s="298" t="s">
        <v>848</v>
      </c>
      <c r="R3309" s="299" t="s">
        <v>849</v>
      </c>
      <c r="S3309" s="299" t="s">
        <v>832</v>
      </c>
      <c r="T3309" s="299" t="s">
        <v>832</v>
      </c>
      <c r="U3309" s="299" t="s">
        <v>832</v>
      </c>
      <c r="V3309" s="285">
        <v>2187</v>
      </c>
      <c r="W3309" s="286" t="s">
        <v>816</v>
      </c>
      <c r="X3309" s="286" t="s">
        <v>816</v>
      </c>
      <c r="Y3309" s="257"/>
    </row>
    <row r="3310" spans="1:25" ht="12.75" customHeight="1" x14ac:dyDescent="0.2">
      <c r="A3310" s="229" t="s">
        <v>705</v>
      </c>
      <c r="B3310" s="247"/>
      <c r="C3310" s="280">
        <v>3297</v>
      </c>
      <c r="D3310" s="249" t="s">
        <v>7322</v>
      </c>
      <c r="E3310" s="249" t="s">
        <v>7323</v>
      </c>
      <c r="F3310" s="249" t="s">
        <v>1067</v>
      </c>
      <c r="G3310" s="281" t="s">
        <v>804</v>
      </c>
      <c r="H3310" s="250">
        <v>0</v>
      </c>
      <c r="I3310" s="250"/>
      <c r="J3310" s="250">
        <v>23207.881399999998</v>
      </c>
      <c r="K3310" s="250"/>
      <c r="L3310" s="250">
        <v>24222.32</v>
      </c>
      <c r="M3310" s="251" t="str">
        <f t="shared" si="153"/>
        <v>NA</v>
      </c>
      <c r="N3310" s="251">
        <f t="shared" si="154"/>
        <v>4.371095243532231E-2</v>
      </c>
      <c r="O3310" s="250">
        <v>26924.7</v>
      </c>
      <c r="P3310" s="251">
        <f t="shared" si="155"/>
        <v>0.11156569643205114</v>
      </c>
      <c r="Q3310" s="251" t="s">
        <v>805</v>
      </c>
      <c r="R3310" s="258"/>
      <c r="S3310" s="258" t="s">
        <v>840</v>
      </c>
      <c r="T3310" s="258" t="s">
        <v>841</v>
      </c>
      <c r="U3310" s="282" t="s">
        <v>841</v>
      </c>
      <c r="V3310" s="283" t="s">
        <v>809</v>
      </c>
      <c r="W3310" s="284" t="s">
        <v>809</v>
      </c>
      <c r="X3310" s="284" t="s">
        <v>809</v>
      </c>
      <c r="Y3310" s="257"/>
    </row>
    <row r="3311" spans="1:25" ht="12.75" customHeight="1" x14ac:dyDescent="0.2">
      <c r="A3311" s="229" t="s">
        <v>705</v>
      </c>
      <c r="B3311" s="247"/>
      <c r="C3311" s="280">
        <v>3298</v>
      </c>
      <c r="D3311" s="249" t="s">
        <v>7324</v>
      </c>
      <c r="E3311" s="249" t="s">
        <v>7325</v>
      </c>
      <c r="F3311" s="249" t="s">
        <v>928</v>
      </c>
      <c r="G3311" s="297" t="s">
        <v>707</v>
      </c>
      <c r="H3311" s="250">
        <v>0</v>
      </c>
      <c r="I3311" s="250"/>
      <c r="J3311" s="250">
        <v>0</v>
      </c>
      <c r="K3311" s="250"/>
      <c r="L3311" s="250">
        <v>0</v>
      </c>
      <c r="M3311" s="251" t="str">
        <f t="shared" si="153"/>
        <v>NA</v>
      </c>
      <c r="N3311" s="251" t="str">
        <f t="shared" si="154"/>
        <v>NA</v>
      </c>
      <c r="O3311" s="250">
        <v>0</v>
      </c>
      <c r="P3311" s="251" t="str">
        <f t="shared" si="155"/>
        <v>NA</v>
      </c>
      <c r="Q3311" s="298" t="s">
        <v>848</v>
      </c>
      <c r="R3311" s="299" t="s">
        <v>849</v>
      </c>
      <c r="S3311" s="299" t="s">
        <v>832</v>
      </c>
      <c r="T3311" s="299" t="s">
        <v>832</v>
      </c>
      <c r="U3311" s="299" t="s">
        <v>832</v>
      </c>
      <c r="V3311" s="299" t="s">
        <v>832</v>
      </c>
      <c r="W3311" s="299" t="s">
        <v>832</v>
      </c>
      <c r="X3311" s="299" t="s">
        <v>832</v>
      </c>
      <c r="Y3311" s="257"/>
    </row>
    <row r="3312" spans="1:25" ht="12.75" customHeight="1" x14ac:dyDescent="0.2">
      <c r="A3312" s="229" t="s">
        <v>705</v>
      </c>
      <c r="B3312" s="247"/>
      <c r="C3312" s="280">
        <v>3299</v>
      </c>
      <c r="D3312" s="249" t="s">
        <v>7326</v>
      </c>
      <c r="E3312" s="249" t="s">
        <v>7327</v>
      </c>
      <c r="F3312" s="249" t="s">
        <v>847</v>
      </c>
      <c r="G3312" s="297" t="s">
        <v>707</v>
      </c>
      <c r="H3312" s="250">
        <v>0</v>
      </c>
      <c r="I3312" s="250"/>
      <c r="J3312" s="250">
        <v>0</v>
      </c>
      <c r="K3312" s="250"/>
      <c r="L3312" s="250">
        <v>0</v>
      </c>
      <c r="M3312" s="251" t="str">
        <f t="shared" si="153"/>
        <v>NA</v>
      </c>
      <c r="N3312" s="251" t="str">
        <f t="shared" si="154"/>
        <v>NA</v>
      </c>
      <c r="O3312" s="250">
        <v>0</v>
      </c>
      <c r="P3312" s="251" t="str">
        <f t="shared" si="155"/>
        <v>NA</v>
      </c>
      <c r="Q3312" s="298" t="s">
        <v>848</v>
      </c>
      <c r="R3312" s="299" t="s">
        <v>849</v>
      </c>
      <c r="S3312" s="299" t="s">
        <v>832</v>
      </c>
      <c r="T3312" s="299" t="s">
        <v>832</v>
      </c>
      <c r="U3312" s="299" t="s">
        <v>832</v>
      </c>
      <c r="V3312" s="299" t="s">
        <v>832</v>
      </c>
      <c r="W3312" s="299" t="s">
        <v>832</v>
      </c>
      <c r="X3312" s="299" t="s">
        <v>832</v>
      </c>
      <c r="Y3312" s="257"/>
    </row>
    <row r="3313" spans="1:25" ht="12.75" customHeight="1" x14ac:dyDescent="0.2">
      <c r="A3313" s="229" t="s">
        <v>705</v>
      </c>
      <c r="B3313" s="247"/>
      <c r="C3313" s="280">
        <v>3300</v>
      </c>
      <c r="D3313" s="249" t="s">
        <v>7328</v>
      </c>
      <c r="E3313" s="249" t="s">
        <v>7329</v>
      </c>
      <c r="F3313" s="249" t="s">
        <v>812</v>
      </c>
      <c r="G3313" s="281" t="s">
        <v>813</v>
      </c>
      <c r="H3313" s="250">
        <v>96386.420000000013</v>
      </c>
      <c r="I3313" s="250"/>
      <c r="J3313" s="250">
        <v>92332.775299999994</v>
      </c>
      <c r="K3313" s="250"/>
      <c r="L3313" s="250">
        <v>100855.84</v>
      </c>
      <c r="M3313" s="251">
        <f t="shared" si="153"/>
        <v>4.2056180735834142E-2</v>
      </c>
      <c r="N3313" s="251">
        <f t="shared" si="154"/>
        <v>9.2308117808736587E-2</v>
      </c>
      <c r="O3313" s="250">
        <v>103782.82</v>
      </c>
      <c r="P3313" s="251">
        <f t="shared" si="155"/>
        <v>2.9021423052943793E-2</v>
      </c>
      <c r="Q3313" s="251" t="s">
        <v>805</v>
      </c>
      <c r="R3313" s="258"/>
      <c r="S3313" s="258" t="s">
        <v>806</v>
      </c>
      <c r="T3313" s="258" t="s">
        <v>807</v>
      </c>
      <c r="U3313" s="282" t="s">
        <v>814</v>
      </c>
      <c r="V3313" s="285">
        <v>191</v>
      </c>
      <c r="W3313" s="286" t="s">
        <v>824</v>
      </c>
      <c r="X3313" s="286" t="s">
        <v>824</v>
      </c>
      <c r="Y3313" s="257"/>
    </row>
    <row r="3314" spans="1:25" ht="12.75" customHeight="1" x14ac:dyDescent="0.2">
      <c r="A3314" s="229" t="s">
        <v>705</v>
      </c>
      <c r="B3314" s="247"/>
      <c r="C3314" s="280">
        <v>3301</v>
      </c>
      <c r="D3314" s="249" t="s">
        <v>7330</v>
      </c>
      <c r="E3314" s="249" t="s">
        <v>7331</v>
      </c>
      <c r="F3314" s="249" t="s">
        <v>866</v>
      </c>
      <c r="G3314" s="281"/>
      <c r="H3314" s="250">
        <v>0</v>
      </c>
      <c r="I3314" s="250"/>
      <c r="J3314" s="250">
        <v>20055.760199999997</v>
      </c>
      <c r="K3314" s="250"/>
      <c r="L3314" s="250">
        <v>20897.05</v>
      </c>
      <c r="M3314" s="251" t="str">
        <f t="shared" si="153"/>
        <v>NA</v>
      </c>
      <c r="N3314" s="251">
        <f t="shared" si="154"/>
        <v>4.1947539839452326E-2</v>
      </c>
      <c r="O3314" s="250">
        <v>22429.129999999997</v>
      </c>
      <c r="P3314" s="251">
        <f t="shared" si="155"/>
        <v>7.3315611533685293E-2</v>
      </c>
      <c r="Q3314" s="251" t="s">
        <v>805</v>
      </c>
      <c r="R3314" s="258"/>
      <c r="S3314" s="258" t="s">
        <v>840</v>
      </c>
      <c r="T3314" s="258" t="s">
        <v>841</v>
      </c>
      <c r="U3314" s="282" t="s">
        <v>841</v>
      </c>
      <c r="V3314" s="283" t="s">
        <v>809</v>
      </c>
      <c r="W3314" s="284" t="s">
        <v>809</v>
      </c>
      <c r="X3314" s="284" t="s">
        <v>809</v>
      </c>
      <c r="Y3314" s="257"/>
    </row>
    <row r="3315" spans="1:25" ht="12.75" customHeight="1" x14ac:dyDescent="0.2">
      <c r="A3315" s="229" t="s">
        <v>705</v>
      </c>
      <c r="B3315" s="247"/>
      <c r="C3315" s="280">
        <v>3302</v>
      </c>
      <c r="D3315" s="249" t="s">
        <v>7332</v>
      </c>
      <c r="E3315" s="249" t="s">
        <v>7333</v>
      </c>
      <c r="F3315" s="249" t="s">
        <v>1860</v>
      </c>
      <c r="G3315" s="281" t="s">
        <v>813</v>
      </c>
      <c r="H3315" s="250">
        <v>36791.64</v>
      </c>
      <c r="I3315" s="250"/>
      <c r="J3315" s="250">
        <v>35244.315900000001</v>
      </c>
      <c r="K3315" s="250"/>
      <c r="L3315" s="250">
        <v>36792.19</v>
      </c>
      <c r="M3315" s="251">
        <f t="shared" si="153"/>
        <v>4.2056404661493699E-2</v>
      </c>
      <c r="N3315" s="251">
        <f t="shared" si="154"/>
        <v>4.3918403875162201E-2</v>
      </c>
      <c r="O3315" s="250">
        <v>38120.879999999997</v>
      </c>
      <c r="P3315" s="251">
        <f t="shared" si="155"/>
        <v>3.6113370799617933E-2</v>
      </c>
      <c r="Q3315" s="251" t="s">
        <v>805</v>
      </c>
      <c r="R3315" s="258"/>
      <c r="S3315" s="258" t="s">
        <v>806</v>
      </c>
      <c r="T3315" s="299" t="s">
        <v>809</v>
      </c>
      <c r="U3315" s="282" t="s">
        <v>814</v>
      </c>
      <c r="V3315" s="285">
        <v>78</v>
      </c>
      <c r="W3315" s="286" t="s">
        <v>815</v>
      </c>
      <c r="X3315" s="286" t="s">
        <v>816</v>
      </c>
      <c r="Y3315" s="257"/>
    </row>
    <row r="3316" spans="1:25" ht="12.75" customHeight="1" x14ac:dyDescent="0.2">
      <c r="A3316" s="229" t="s">
        <v>705</v>
      </c>
      <c r="B3316" s="247"/>
      <c r="C3316" s="280">
        <v>3303</v>
      </c>
      <c r="D3316" s="249" t="s">
        <v>7334</v>
      </c>
      <c r="E3316" s="249" t="s">
        <v>7335</v>
      </c>
      <c r="F3316" s="249" t="s">
        <v>847</v>
      </c>
      <c r="G3316" s="297" t="s">
        <v>707</v>
      </c>
      <c r="H3316" s="250">
        <v>0</v>
      </c>
      <c r="I3316" s="250"/>
      <c r="J3316" s="250">
        <v>0</v>
      </c>
      <c r="K3316" s="250"/>
      <c r="L3316" s="250">
        <v>0</v>
      </c>
      <c r="M3316" s="251" t="str">
        <f t="shared" si="153"/>
        <v>NA</v>
      </c>
      <c r="N3316" s="251" t="str">
        <f t="shared" si="154"/>
        <v>NA</v>
      </c>
      <c r="O3316" s="250">
        <v>0</v>
      </c>
      <c r="P3316" s="251" t="str">
        <f t="shared" si="155"/>
        <v>NA</v>
      </c>
      <c r="Q3316" s="298" t="s">
        <v>848</v>
      </c>
      <c r="R3316" s="299" t="s">
        <v>849</v>
      </c>
      <c r="S3316" s="299" t="s">
        <v>832</v>
      </c>
      <c r="T3316" s="299" t="s">
        <v>832</v>
      </c>
      <c r="U3316" s="299" t="s">
        <v>832</v>
      </c>
      <c r="V3316" s="299" t="s">
        <v>832</v>
      </c>
      <c r="W3316" s="299" t="s">
        <v>832</v>
      </c>
      <c r="X3316" s="299" t="s">
        <v>832</v>
      </c>
      <c r="Y3316" s="257"/>
    </row>
    <row r="3317" spans="1:25" ht="12.75" customHeight="1" x14ac:dyDescent="0.2">
      <c r="A3317" s="229" t="s">
        <v>705</v>
      </c>
      <c r="B3317" s="247"/>
      <c r="C3317" s="280">
        <v>3304</v>
      </c>
      <c r="D3317" s="249" t="s">
        <v>7336</v>
      </c>
      <c r="E3317" s="249" t="s">
        <v>7337</v>
      </c>
      <c r="F3317" s="249" t="s">
        <v>928</v>
      </c>
      <c r="G3317" s="297" t="s">
        <v>707</v>
      </c>
      <c r="H3317" s="250">
        <v>0</v>
      </c>
      <c r="I3317" s="250"/>
      <c r="J3317" s="250">
        <v>0</v>
      </c>
      <c r="K3317" s="250"/>
      <c r="L3317" s="250">
        <v>0</v>
      </c>
      <c r="M3317" s="251" t="str">
        <f t="shared" si="153"/>
        <v>NA</v>
      </c>
      <c r="N3317" s="251" t="str">
        <f t="shared" si="154"/>
        <v>NA</v>
      </c>
      <c r="O3317" s="250">
        <v>0</v>
      </c>
      <c r="P3317" s="251" t="str">
        <f t="shared" si="155"/>
        <v>NA</v>
      </c>
      <c r="Q3317" s="298" t="s">
        <v>848</v>
      </c>
      <c r="R3317" s="299" t="s">
        <v>849</v>
      </c>
      <c r="S3317" s="299" t="s">
        <v>832</v>
      </c>
      <c r="T3317" s="299" t="s">
        <v>832</v>
      </c>
      <c r="U3317" s="299" t="s">
        <v>832</v>
      </c>
      <c r="V3317" s="299" t="s">
        <v>832</v>
      </c>
      <c r="W3317" s="299" t="s">
        <v>832</v>
      </c>
      <c r="X3317" s="299" t="s">
        <v>832</v>
      </c>
      <c r="Y3317" s="257"/>
    </row>
    <row r="3318" spans="1:25" ht="12.75" customHeight="1" x14ac:dyDescent="0.2">
      <c r="A3318" s="229" t="s">
        <v>705</v>
      </c>
      <c r="B3318" s="247"/>
      <c r="C3318" s="280">
        <v>3305</v>
      </c>
      <c r="D3318" s="249" t="s">
        <v>7338</v>
      </c>
      <c r="E3318" s="249" t="s">
        <v>7339</v>
      </c>
      <c r="F3318" s="249" t="s">
        <v>877</v>
      </c>
      <c r="G3318" s="281"/>
      <c r="H3318" s="250">
        <v>480287.14</v>
      </c>
      <c r="I3318" s="250"/>
      <c r="J3318" s="250">
        <v>484239.98260000005</v>
      </c>
      <c r="K3318" s="250"/>
      <c r="L3318" s="250">
        <v>462691.47000000003</v>
      </c>
      <c r="M3318" s="251">
        <f t="shared" si="153"/>
        <v>8.2301653964751854E-3</v>
      </c>
      <c r="N3318" s="251">
        <f t="shared" si="154"/>
        <v>4.449965590263924E-2</v>
      </c>
      <c r="O3318" s="250">
        <v>484735.25</v>
      </c>
      <c r="P3318" s="251">
        <f t="shared" si="155"/>
        <v>4.7642503545613168E-2</v>
      </c>
      <c r="Q3318" s="251" t="s">
        <v>805</v>
      </c>
      <c r="R3318" s="258"/>
      <c r="S3318" s="258" t="s">
        <v>925</v>
      </c>
      <c r="T3318" s="258" t="s">
        <v>908</v>
      </c>
      <c r="U3318" s="282" t="s">
        <v>956</v>
      </c>
      <c r="V3318" s="285">
        <v>6764</v>
      </c>
      <c r="W3318" s="286" t="s">
        <v>815</v>
      </c>
      <c r="X3318" s="286" t="s">
        <v>824</v>
      </c>
      <c r="Y3318" s="257"/>
    </row>
    <row r="3319" spans="1:25" ht="12.75" customHeight="1" x14ac:dyDescent="0.2">
      <c r="A3319" s="229" t="s">
        <v>705</v>
      </c>
      <c r="B3319" s="247"/>
      <c r="C3319" s="280">
        <v>3306</v>
      </c>
      <c r="D3319" s="249" t="s">
        <v>7340</v>
      </c>
      <c r="E3319" s="249" t="s">
        <v>7341</v>
      </c>
      <c r="F3319" s="249" t="s">
        <v>877</v>
      </c>
      <c r="G3319" s="281" t="s">
        <v>813</v>
      </c>
      <c r="H3319" s="250">
        <v>69836.58</v>
      </c>
      <c r="I3319" s="250"/>
      <c r="J3319" s="250">
        <v>65542.851900000009</v>
      </c>
      <c r="K3319" s="250"/>
      <c r="L3319" s="250">
        <v>48792.079999999994</v>
      </c>
      <c r="M3319" s="251">
        <f t="shared" si="153"/>
        <v>6.1482508164059479E-2</v>
      </c>
      <c r="N3319" s="251">
        <f t="shared" si="154"/>
        <v>0.25556977480255194</v>
      </c>
      <c r="O3319" s="250">
        <v>50505.98000000001</v>
      </c>
      <c r="P3319" s="251">
        <f t="shared" si="155"/>
        <v>3.5126602514178866E-2</v>
      </c>
      <c r="Q3319" s="251" t="s">
        <v>805</v>
      </c>
      <c r="R3319" s="258"/>
      <c r="S3319" s="258" t="s">
        <v>806</v>
      </c>
      <c r="T3319" s="258" t="s">
        <v>807</v>
      </c>
      <c r="U3319" s="282" t="s">
        <v>814</v>
      </c>
      <c r="V3319" s="285">
        <v>264</v>
      </c>
      <c r="W3319" s="286" t="s">
        <v>815</v>
      </c>
      <c r="X3319" s="286" t="s">
        <v>816</v>
      </c>
      <c r="Y3319" s="257"/>
    </row>
    <row r="3320" spans="1:25" ht="12.75" customHeight="1" x14ac:dyDescent="0.2">
      <c r="A3320" s="229" t="s">
        <v>705</v>
      </c>
      <c r="B3320" s="247"/>
      <c r="C3320" s="280">
        <v>3307</v>
      </c>
      <c r="D3320" s="249" t="s">
        <v>7342</v>
      </c>
      <c r="E3320" s="249" t="s">
        <v>7343</v>
      </c>
      <c r="F3320" s="249" t="s">
        <v>877</v>
      </c>
      <c r="G3320" s="281" t="s">
        <v>813</v>
      </c>
      <c r="H3320" s="250">
        <v>48403.770000000004</v>
      </c>
      <c r="I3320" s="250"/>
      <c r="J3320" s="250">
        <v>4871.2111999999997</v>
      </c>
      <c r="K3320" s="250"/>
      <c r="L3320" s="250">
        <v>105936.98</v>
      </c>
      <c r="M3320" s="251">
        <f t="shared" si="153"/>
        <v>0.89936297937123499</v>
      </c>
      <c r="N3320" s="251">
        <f t="shared" si="154"/>
        <v>20.747564548217493</v>
      </c>
      <c r="O3320" s="250">
        <v>110463.51</v>
      </c>
      <c r="P3320" s="251">
        <f t="shared" si="155"/>
        <v>4.2728516519915889E-2</v>
      </c>
      <c r="Q3320" s="251" t="s">
        <v>805</v>
      </c>
      <c r="R3320" s="258"/>
      <c r="S3320" s="258" t="s">
        <v>806</v>
      </c>
      <c r="T3320" s="258" t="s">
        <v>807</v>
      </c>
      <c r="U3320" s="282" t="s">
        <v>823</v>
      </c>
      <c r="V3320" s="285">
        <v>824</v>
      </c>
      <c r="W3320" s="286" t="s">
        <v>824</v>
      </c>
      <c r="X3320" s="286" t="s">
        <v>824</v>
      </c>
      <c r="Y3320" s="257"/>
    </row>
    <row r="3321" spans="1:25" ht="12.75" customHeight="1" x14ac:dyDescent="0.2">
      <c r="A3321" s="229" t="s">
        <v>705</v>
      </c>
      <c r="B3321" s="247"/>
      <c r="C3321" s="287">
        <v>3308</v>
      </c>
      <c r="D3321" s="288" t="s">
        <v>7344</v>
      </c>
      <c r="E3321" s="288" t="s">
        <v>7345</v>
      </c>
      <c r="F3321" s="288" t="s">
        <v>5100</v>
      </c>
      <c r="G3321" s="289" t="s">
        <v>707</v>
      </c>
      <c r="H3321" s="290">
        <v>0</v>
      </c>
      <c r="I3321" s="290"/>
      <c r="J3321" s="290">
        <v>0</v>
      </c>
      <c r="K3321" s="290"/>
      <c r="L3321" s="290">
        <v>0</v>
      </c>
      <c r="M3321" s="291" t="str">
        <f t="shared" si="153"/>
        <v>NA</v>
      </c>
      <c r="N3321" s="291" t="str">
        <f t="shared" si="154"/>
        <v>NA</v>
      </c>
      <c r="O3321" s="290">
        <v>0</v>
      </c>
      <c r="P3321" s="291" t="str">
        <f t="shared" si="155"/>
        <v>NA</v>
      </c>
      <c r="Q3321" s="291" t="s">
        <v>707</v>
      </c>
      <c r="R3321" s="292" t="s">
        <v>831</v>
      </c>
      <c r="S3321" s="293" t="s">
        <v>832</v>
      </c>
      <c r="T3321" s="293" t="s">
        <v>832</v>
      </c>
      <c r="U3321" s="293" t="s">
        <v>832</v>
      </c>
      <c r="V3321" s="294" t="s">
        <v>809</v>
      </c>
      <c r="W3321" s="295" t="s">
        <v>809</v>
      </c>
      <c r="X3321" s="295" t="s">
        <v>809</v>
      </c>
      <c r="Y3321" s="257"/>
    </row>
    <row r="3322" spans="1:25" ht="12.75" customHeight="1" x14ac:dyDescent="0.2">
      <c r="A3322" s="229" t="s">
        <v>705</v>
      </c>
      <c r="B3322" s="247"/>
      <c r="C3322" s="280">
        <v>3309</v>
      </c>
      <c r="D3322" s="249" t="s">
        <v>7346</v>
      </c>
      <c r="E3322" s="249" t="s">
        <v>7347</v>
      </c>
      <c r="F3322" s="249" t="s">
        <v>844</v>
      </c>
      <c r="G3322" s="281" t="s">
        <v>813</v>
      </c>
      <c r="H3322" s="250">
        <v>348250.01000000007</v>
      </c>
      <c r="I3322" s="250"/>
      <c r="J3322" s="250">
        <v>326826.66159999999</v>
      </c>
      <c r="K3322" s="250"/>
      <c r="L3322" s="250">
        <v>358016.16</v>
      </c>
      <c r="M3322" s="251">
        <f t="shared" si="153"/>
        <v>6.1517150853779075E-2</v>
      </c>
      <c r="N3322" s="251">
        <f t="shared" si="154"/>
        <v>9.543131593765905E-2</v>
      </c>
      <c r="O3322" s="250">
        <v>379152.07</v>
      </c>
      <c r="P3322" s="251">
        <f t="shared" si="155"/>
        <v>5.9036189874781167E-2</v>
      </c>
      <c r="Q3322" s="251" t="s">
        <v>805</v>
      </c>
      <c r="R3322" s="258"/>
      <c r="S3322" s="258" t="s">
        <v>806</v>
      </c>
      <c r="T3322" s="258" t="s">
        <v>807</v>
      </c>
      <c r="U3322" s="282" t="s">
        <v>814</v>
      </c>
      <c r="V3322" s="285">
        <v>308</v>
      </c>
      <c r="W3322" s="286" t="s">
        <v>824</v>
      </c>
      <c r="X3322" s="286" t="s">
        <v>824</v>
      </c>
      <c r="Y3322" s="257"/>
    </row>
    <row r="3323" spans="1:25" ht="12.75" customHeight="1" x14ac:dyDescent="0.2">
      <c r="A3323" s="229" t="s">
        <v>705</v>
      </c>
      <c r="B3323" s="247"/>
      <c r="C3323" s="280">
        <v>3310</v>
      </c>
      <c r="D3323" s="249" t="s">
        <v>7348</v>
      </c>
      <c r="E3323" s="249" t="s">
        <v>7349</v>
      </c>
      <c r="F3323" s="249" t="s">
        <v>931</v>
      </c>
      <c r="G3323" s="281" t="s">
        <v>813</v>
      </c>
      <c r="H3323" s="250">
        <v>15603.45</v>
      </c>
      <c r="I3323" s="250"/>
      <c r="J3323" s="250">
        <v>14947.2436</v>
      </c>
      <c r="K3323" s="250"/>
      <c r="L3323" s="250">
        <v>15603.599999999999</v>
      </c>
      <c r="M3323" s="251">
        <f t="shared" si="153"/>
        <v>4.2055212148595401E-2</v>
      </c>
      <c r="N3323" s="251">
        <f t="shared" si="154"/>
        <v>4.3911534297868725E-2</v>
      </c>
      <c r="O3323" s="250">
        <v>16347.45</v>
      </c>
      <c r="P3323" s="251">
        <f t="shared" si="155"/>
        <v>4.7671691148196714E-2</v>
      </c>
      <c r="Q3323" s="251" t="s">
        <v>805</v>
      </c>
      <c r="R3323" s="258"/>
      <c r="S3323" s="258" t="s">
        <v>806</v>
      </c>
      <c r="T3323" s="258" t="s">
        <v>807</v>
      </c>
      <c r="U3323" s="282" t="s">
        <v>814</v>
      </c>
      <c r="V3323" s="285">
        <v>83</v>
      </c>
      <c r="W3323" s="286" t="s">
        <v>815</v>
      </c>
      <c r="X3323" s="286" t="s">
        <v>816</v>
      </c>
      <c r="Y3323" s="257"/>
    </row>
    <row r="3324" spans="1:25" ht="12.75" customHeight="1" x14ac:dyDescent="0.2">
      <c r="A3324" s="229" t="s">
        <v>705</v>
      </c>
      <c r="B3324" s="247"/>
      <c r="C3324" s="280">
        <v>3311</v>
      </c>
      <c r="D3324" s="249" t="s">
        <v>7350</v>
      </c>
      <c r="E3324" s="249" t="s">
        <v>7351</v>
      </c>
      <c r="F3324" s="249" t="s">
        <v>1522</v>
      </c>
      <c r="G3324" s="281" t="s">
        <v>813</v>
      </c>
      <c r="H3324" s="250">
        <v>102991.39</v>
      </c>
      <c r="I3324" s="250"/>
      <c r="J3324" s="250">
        <v>64368.029199999997</v>
      </c>
      <c r="K3324" s="250"/>
      <c r="L3324" s="250">
        <v>87390.720000000001</v>
      </c>
      <c r="M3324" s="251">
        <f t="shared" si="153"/>
        <v>0.37501543381441887</v>
      </c>
      <c r="N3324" s="251">
        <f t="shared" si="154"/>
        <v>0.35767276217927152</v>
      </c>
      <c r="O3324" s="250">
        <v>95580</v>
      </c>
      <c r="P3324" s="251">
        <f t="shared" si="155"/>
        <v>9.3708805694700748E-2</v>
      </c>
      <c r="Q3324" s="251" t="s">
        <v>805</v>
      </c>
      <c r="R3324" s="258"/>
      <c r="S3324" s="258" t="s">
        <v>806</v>
      </c>
      <c r="T3324" s="258" t="s">
        <v>807</v>
      </c>
      <c r="U3324" s="282" t="s">
        <v>814</v>
      </c>
      <c r="V3324" s="283" t="s">
        <v>809</v>
      </c>
      <c r="W3324" s="284" t="s">
        <v>809</v>
      </c>
      <c r="X3324" s="284" t="s">
        <v>809</v>
      </c>
      <c r="Y3324" s="257"/>
    </row>
    <row r="3325" spans="1:25" ht="12.75" customHeight="1" x14ac:dyDescent="0.2">
      <c r="A3325" s="229" t="s">
        <v>705</v>
      </c>
      <c r="B3325" s="247"/>
      <c r="C3325" s="280">
        <v>3312</v>
      </c>
      <c r="D3325" s="249" t="s">
        <v>7352</v>
      </c>
      <c r="E3325" s="249" t="s">
        <v>7353</v>
      </c>
      <c r="F3325" s="249" t="s">
        <v>949</v>
      </c>
      <c r="G3325" s="281" t="s">
        <v>804</v>
      </c>
      <c r="H3325" s="250">
        <v>64597.05</v>
      </c>
      <c r="I3325" s="250"/>
      <c r="J3325" s="250">
        <v>61880.352599999998</v>
      </c>
      <c r="K3325" s="250"/>
      <c r="L3325" s="250">
        <v>64348.130000000005</v>
      </c>
      <c r="M3325" s="251">
        <f t="shared" si="153"/>
        <v>4.2056059835549837E-2</v>
      </c>
      <c r="N3325" s="251">
        <f t="shared" si="154"/>
        <v>3.9879821240708421E-2</v>
      </c>
      <c r="O3325" s="250">
        <v>74764.03</v>
      </c>
      <c r="P3325" s="251">
        <f t="shared" si="155"/>
        <v>0.16186795171825497</v>
      </c>
      <c r="Q3325" s="251" t="s">
        <v>805</v>
      </c>
      <c r="R3325" s="258"/>
      <c r="S3325" s="258" t="s">
        <v>806</v>
      </c>
      <c r="T3325" s="258" t="s">
        <v>807</v>
      </c>
      <c r="U3325" s="282" t="s">
        <v>808</v>
      </c>
      <c r="V3325" s="283" t="s">
        <v>809</v>
      </c>
      <c r="W3325" s="284" t="s">
        <v>809</v>
      </c>
      <c r="X3325" s="284" t="s">
        <v>809</v>
      </c>
      <c r="Y3325" s="257"/>
    </row>
    <row r="3326" spans="1:25" ht="12.75" customHeight="1" x14ac:dyDescent="0.2">
      <c r="A3326" s="229" t="s">
        <v>705</v>
      </c>
      <c r="B3326" s="247"/>
      <c r="C3326" s="280">
        <v>3313</v>
      </c>
      <c r="D3326" s="296" t="s">
        <v>7354</v>
      </c>
      <c r="E3326" s="296" t="s">
        <v>7355</v>
      </c>
      <c r="F3326" s="296" t="s">
        <v>897</v>
      </c>
      <c r="G3326" s="297" t="s">
        <v>707</v>
      </c>
      <c r="H3326" s="250">
        <v>0</v>
      </c>
      <c r="I3326" s="250"/>
      <c r="J3326" s="250">
        <v>0</v>
      </c>
      <c r="K3326" s="250"/>
      <c r="L3326" s="250">
        <v>0</v>
      </c>
      <c r="M3326" s="251" t="str">
        <f t="shared" si="153"/>
        <v>NA</v>
      </c>
      <c r="N3326" s="251" t="str">
        <f t="shared" si="154"/>
        <v>NA</v>
      </c>
      <c r="O3326" s="250">
        <v>0</v>
      </c>
      <c r="P3326" s="251" t="str">
        <f t="shared" si="155"/>
        <v>NA</v>
      </c>
      <c r="Q3326" s="298" t="s">
        <v>848</v>
      </c>
      <c r="R3326" s="299" t="s">
        <v>849</v>
      </c>
      <c r="S3326" s="299" t="s">
        <v>832</v>
      </c>
      <c r="T3326" s="299" t="s">
        <v>832</v>
      </c>
      <c r="U3326" s="299" t="s">
        <v>832</v>
      </c>
      <c r="V3326" s="283" t="s">
        <v>809</v>
      </c>
      <c r="W3326" s="284" t="s">
        <v>809</v>
      </c>
      <c r="X3326" s="284" t="s">
        <v>809</v>
      </c>
      <c r="Y3326" s="257"/>
    </row>
    <row r="3327" spans="1:25" ht="12.75" customHeight="1" x14ac:dyDescent="0.2">
      <c r="A3327" s="229" t="s">
        <v>705</v>
      </c>
      <c r="B3327" s="247"/>
      <c r="C3327" s="280">
        <v>3314</v>
      </c>
      <c r="D3327" s="249" t="s">
        <v>7356</v>
      </c>
      <c r="E3327" s="249" t="s">
        <v>7357</v>
      </c>
      <c r="F3327" s="249" t="s">
        <v>886</v>
      </c>
      <c r="G3327" s="281"/>
      <c r="H3327" s="250">
        <v>1104166.55</v>
      </c>
      <c r="I3327" s="250"/>
      <c r="J3327" s="250">
        <v>1109803.0590000001</v>
      </c>
      <c r="K3327" s="250"/>
      <c r="L3327" s="250">
        <v>1008005.23</v>
      </c>
      <c r="M3327" s="251">
        <f t="shared" si="153"/>
        <v>5.1047634072958273E-3</v>
      </c>
      <c r="N3327" s="251">
        <f t="shared" si="154"/>
        <v>9.172603028480221E-2</v>
      </c>
      <c r="O3327" s="250">
        <v>1069073.8900000001</v>
      </c>
      <c r="P3327" s="251">
        <f t="shared" si="155"/>
        <v>6.0583673757327774E-2</v>
      </c>
      <c r="Q3327" s="251" t="s">
        <v>805</v>
      </c>
      <c r="R3327" s="258"/>
      <c r="S3327" s="258" t="s">
        <v>1358</v>
      </c>
      <c r="T3327" s="258" t="s">
        <v>956</v>
      </c>
      <c r="U3327" s="282" t="s">
        <v>956</v>
      </c>
      <c r="V3327" s="285">
        <v>7311</v>
      </c>
      <c r="W3327" s="286" t="s">
        <v>912</v>
      </c>
      <c r="X3327" s="286" t="s">
        <v>816</v>
      </c>
      <c r="Y3327" s="257"/>
    </row>
    <row r="3328" spans="1:25" ht="12.75" customHeight="1" x14ac:dyDescent="0.2">
      <c r="A3328" s="229" t="s">
        <v>705</v>
      </c>
      <c r="B3328" s="247"/>
      <c r="C3328" s="280">
        <v>3315</v>
      </c>
      <c r="D3328" s="249" t="s">
        <v>7358</v>
      </c>
      <c r="E3328" s="249" t="s">
        <v>7359</v>
      </c>
      <c r="F3328" s="249" t="s">
        <v>928</v>
      </c>
      <c r="G3328" s="297" t="s">
        <v>707</v>
      </c>
      <c r="H3328" s="250">
        <v>0</v>
      </c>
      <c r="I3328" s="250"/>
      <c r="J3328" s="250">
        <v>0</v>
      </c>
      <c r="K3328" s="250"/>
      <c r="L3328" s="250">
        <v>0</v>
      </c>
      <c r="M3328" s="251" t="str">
        <f t="shared" si="153"/>
        <v>NA</v>
      </c>
      <c r="N3328" s="251" t="str">
        <f t="shared" si="154"/>
        <v>NA</v>
      </c>
      <c r="O3328" s="250">
        <v>0</v>
      </c>
      <c r="P3328" s="251" t="str">
        <f t="shared" si="155"/>
        <v>NA</v>
      </c>
      <c r="Q3328" s="298" t="s">
        <v>848</v>
      </c>
      <c r="R3328" s="299" t="s">
        <v>849</v>
      </c>
      <c r="S3328" s="299" t="s">
        <v>832</v>
      </c>
      <c r="T3328" s="299" t="s">
        <v>832</v>
      </c>
      <c r="U3328" s="299" t="s">
        <v>832</v>
      </c>
      <c r="V3328" s="285">
        <v>921</v>
      </c>
      <c r="W3328" s="286" t="s">
        <v>816</v>
      </c>
      <c r="X3328" s="286" t="s">
        <v>824</v>
      </c>
      <c r="Y3328" s="257"/>
    </row>
    <row r="3329" spans="1:25" ht="12.75" customHeight="1" x14ac:dyDescent="0.2">
      <c r="A3329" s="229" t="s">
        <v>705</v>
      </c>
      <c r="B3329" s="247"/>
      <c r="C3329" s="280">
        <v>3316</v>
      </c>
      <c r="D3329" s="249" t="s">
        <v>7360</v>
      </c>
      <c r="E3329" s="249" t="s">
        <v>7361</v>
      </c>
      <c r="F3329" s="249" t="s">
        <v>886</v>
      </c>
      <c r="G3329" s="281" t="s">
        <v>813</v>
      </c>
      <c r="H3329" s="250">
        <v>51004.460000000006</v>
      </c>
      <c r="I3329" s="250"/>
      <c r="J3329" s="250">
        <v>87113.687999999995</v>
      </c>
      <c r="K3329" s="250"/>
      <c r="L3329" s="250">
        <v>54302.93</v>
      </c>
      <c r="M3329" s="251">
        <f t="shared" si="153"/>
        <v>0.70796216644583598</v>
      </c>
      <c r="N3329" s="251">
        <f t="shared" si="154"/>
        <v>0.37664296797995739</v>
      </c>
      <c r="O3329" s="250">
        <v>56061.2</v>
      </c>
      <c r="P3329" s="251">
        <f t="shared" si="155"/>
        <v>3.2378915833823275E-2</v>
      </c>
      <c r="Q3329" s="251" t="s">
        <v>805</v>
      </c>
      <c r="R3329" s="258"/>
      <c r="S3329" s="258" t="s">
        <v>806</v>
      </c>
      <c r="T3329" s="258" t="s">
        <v>807</v>
      </c>
      <c r="U3329" s="282" t="s">
        <v>814</v>
      </c>
      <c r="V3329" s="285">
        <v>178</v>
      </c>
      <c r="W3329" s="286" t="s">
        <v>816</v>
      </c>
      <c r="X3329" s="286" t="s">
        <v>824</v>
      </c>
      <c r="Y3329" s="257"/>
    </row>
    <row r="3330" spans="1:25" ht="12.75" customHeight="1" x14ac:dyDescent="0.2">
      <c r="A3330" s="229" t="s">
        <v>705</v>
      </c>
      <c r="B3330" s="247"/>
      <c r="C3330" s="280">
        <v>3317</v>
      </c>
      <c r="D3330" s="249" t="s">
        <v>7362</v>
      </c>
      <c r="E3330" s="249" t="s">
        <v>7363</v>
      </c>
      <c r="F3330" s="249" t="s">
        <v>928</v>
      </c>
      <c r="G3330" s="297" t="s">
        <v>707</v>
      </c>
      <c r="H3330" s="250">
        <v>0</v>
      </c>
      <c r="I3330" s="250"/>
      <c r="J3330" s="250">
        <v>0</v>
      </c>
      <c r="K3330" s="250"/>
      <c r="L3330" s="250">
        <v>0</v>
      </c>
      <c r="M3330" s="251" t="str">
        <f t="shared" si="153"/>
        <v>NA</v>
      </c>
      <c r="N3330" s="251" t="str">
        <f t="shared" si="154"/>
        <v>NA</v>
      </c>
      <c r="O3330" s="250">
        <v>0</v>
      </c>
      <c r="P3330" s="251" t="str">
        <f t="shared" si="155"/>
        <v>NA</v>
      </c>
      <c r="Q3330" s="298" t="s">
        <v>848</v>
      </c>
      <c r="R3330" s="299" t="s">
        <v>849</v>
      </c>
      <c r="S3330" s="299" t="s">
        <v>832</v>
      </c>
      <c r="T3330" s="299" t="s">
        <v>832</v>
      </c>
      <c r="U3330" s="299" t="s">
        <v>832</v>
      </c>
      <c r="V3330" s="285">
        <v>926</v>
      </c>
      <c r="W3330" s="286" t="s">
        <v>815</v>
      </c>
      <c r="X3330" s="286" t="s">
        <v>816</v>
      </c>
      <c r="Y3330" s="257"/>
    </row>
    <row r="3331" spans="1:25" ht="12.75" customHeight="1" x14ac:dyDescent="0.2">
      <c r="A3331" s="229" t="s">
        <v>705</v>
      </c>
      <c r="B3331" s="247"/>
      <c r="C3331" s="280">
        <v>3318</v>
      </c>
      <c r="D3331" s="249" t="s">
        <v>7364</v>
      </c>
      <c r="E3331" s="249" t="s">
        <v>7365</v>
      </c>
      <c r="F3331" s="249" t="s">
        <v>852</v>
      </c>
      <c r="G3331" s="297" t="s">
        <v>707</v>
      </c>
      <c r="H3331" s="250">
        <v>0</v>
      </c>
      <c r="I3331" s="250"/>
      <c r="J3331" s="250">
        <v>0</v>
      </c>
      <c r="K3331" s="250"/>
      <c r="L3331" s="250">
        <v>0</v>
      </c>
      <c r="M3331" s="251" t="str">
        <f t="shared" si="153"/>
        <v>NA</v>
      </c>
      <c r="N3331" s="251" t="str">
        <f t="shared" si="154"/>
        <v>NA</v>
      </c>
      <c r="O3331" s="250">
        <v>0</v>
      </c>
      <c r="P3331" s="251" t="str">
        <f t="shared" si="155"/>
        <v>NA</v>
      </c>
      <c r="Q3331" s="298" t="s">
        <v>848</v>
      </c>
      <c r="R3331" s="299" t="s">
        <v>849</v>
      </c>
      <c r="S3331" s="299" t="s">
        <v>832</v>
      </c>
      <c r="T3331" s="299" t="s">
        <v>832</v>
      </c>
      <c r="U3331" s="299" t="s">
        <v>832</v>
      </c>
      <c r="V3331" s="285">
        <v>2049</v>
      </c>
      <c r="W3331" s="286" t="s">
        <v>912</v>
      </c>
      <c r="X3331" s="286" t="s">
        <v>815</v>
      </c>
      <c r="Y3331" s="257"/>
    </row>
    <row r="3332" spans="1:25" ht="12.75" customHeight="1" x14ac:dyDescent="0.2">
      <c r="A3332" s="229" t="s">
        <v>705</v>
      </c>
      <c r="B3332" s="247"/>
      <c r="C3332" s="280">
        <v>3319</v>
      </c>
      <c r="D3332" s="249" t="s">
        <v>7366</v>
      </c>
      <c r="E3332" s="249" t="s">
        <v>7365</v>
      </c>
      <c r="F3332" s="249" t="s">
        <v>866</v>
      </c>
      <c r="G3332" s="281" t="s">
        <v>813</v>
      </c>
      <c r="H3332" s="250">
        <v>119592.57</v>
      </c>
      <c r="I3332" s="250"/>
      <c r="J3332" s="250">
        <v>114562.9908</v>
      </c>
      <c r="K3332" s="250"/>
      <c r="L3332" s="250">
        <v>129680.91</v>
      </c>
      <c r="M3332" s="251">
        <f t="shared" si="153"/>
        <v>4.2055950465819135E-2</v>
      </c>
      <c r="N3332" s="251">
        <f t="shared" si="154"/>
        <v>0.13196163171396538</v>
      </c>
      <c r="O3332" s="250">
        <v>135905.78</v>
      </c>
      <c r="P3332" s="251">
        <f t="shared" si="155"/>
        <v>4.8001436757345355E-2</v>
      </c>
      <c r="Q3332" s="251" t="s">
        <v>805</v>
      </c>
      <c r="R3332" s="258"/>
      <c r="S3332" s="258" t="s">
        <v>806</v>
      </c>
      <c r="T3332" s="258" t="s">
        <v>807</v>
      </c>
      <c r="U3332" s="282" t="s">
        <v>814</v>
      </c>
      <c r="V3332" s="285">
        <v>682</v>
      </c>
      <c r="W3332" s="286" t="s">
        <v>815</v>
      </c>
      <c r="X3332" s="286" t="s">
        <v>816</v>
      </c>
      <c r="Y3332" s="257"/>
    </row>
    <row r="3333" spans="1:25" ht="12.75" customHeight="1" x14ac:dyDescent="0.2">
      <c r="A3333" s="229" t="s">
        <v>705</v>
      </c>
      <c r="B3333" s="247"/>
      <c r="C3333" s="280">
        <v>3320</v>
      </c>
      <c r="D3333" s="249" t="s">
        <v>7367</v>
      </c>
      <c r="E3333" s="249" t="s">
        <v>7368</v>
      </c>
      <c r="F3333" s="249" t="s">
        <v>866</v>
      </c>
      <c r="G3333" s="281" t="s">
        <v>813</v>
      </c>
      <c r="H3333" s="250">
        <v>314387.53000000003</v>
      </c>
      <c r="I3333" s="250"/>
      <c r="J3333" s="250">
        <v>301165.62229999993</v>
      </c>
      <c r="K3333" s="250"/>
      <c r="L3333" s="250">
        <v>349352.54000000004</v>
      </c>
      <c r="M3333" s="251">
        <f t="shared" si="153"/>
        <v>4.2056081868132929E-2</v>
      </c>
      <c r="N3333" s="251">
        <f t="shared" si="154"/>
        <v>0.16000138837891564</v>
      </c>
      <c r="O3333" s="250">
        <v>359735.07999999996</v>
      </c>
      <c r="P3333" s="251">
        <f t="shared" si="155"/>
        <v>2.9719377451785295E-2</v>
      </c>
      <c r="Q3333" s="251" t="s">
        <v>805</v>
      </c>
      <c r="R3333" s="258"/>
      <c r="S3333" s="258" t="s">
        <v>806</v>
      </c>
      <c r="T3333" s="258" t="s">
        <v>807</v>
      </c>
      <c r="U3333" s="282" t="s">
        <v>814</v>
      </c>
      <c r="V3333" s="285">
        <v>693</v>
      </c>
      <c r="W3333" s="286" t="s">
        <v>815</v>
      </c>
      <c r="X3333" s="286" t="s">
        <v>816</v>
      </c>
      <c r="Y3333" s="257"/>
    </row>
    <row r="3334" spans="1:25" ht="12.75" customHeight="1" x14ac:dyDescent="0.2">
      <c r="A3334" s="229" t="s">
        <v>705</v>
      </c>
      <c r="B3334" s="247"/>
      <c r="C3334" s="280">
        <v>3321</v>
      </c>
      <c r="D3334" s="249" t="s">
        <v>7369</v>
      </c>
      <c r="E3334" s="249" t="s">
        <v>7370</v>
      </c>
      <c r="F3334" s="249" t="s">
        <v>866</v>
      </c>
      <c r="G3334" s="281"/>
      <c r="H3334" s="250">
        <v>85776.659999999989</v>
      </c>
      <c r="I3334" s="250"/>
      <c r="J3334" s="250">
        <v>82169.225800000015</v>
      </c>
      <c r="K3334" s="250"/>
      <c r="L3334" s="250">
        <v>79726.929999999993</v>
      </c>
      <c r="M3334" s="251">
        <f t="shared" si="153"/>
        <v>4.2056128088922728E-2</v>
      </c>
      <c r="N3334" s="251">
        <f t="shared" si="154"/>
        <v>2.9722755401694698E-2</v>
      </c>
      <c r="O3334" s="250">
        <v>83660.180000000008</v>
      </c>
      <c r="P3334" s="251">
        <f t="shared" si="155"/>
        <v>4.9334020512266243E-2</v>
      </c>
      <c r="Q3334" s="251" t="s">
        <v>805</v>
      </c>
      <c r="R3334" s="258"/>
      <c r="S3334" s="258" t="s">
        <v>806</v>
      </c>
      <c r="T3334" s="258" t="s">
        <v>807</v>
      </c>
      <c r="U3334" s="282" t="s">
        <v>932</v>
      </c>
      <c r="V3334" s="285">
        <v>2053</v>
      </c>
      <c r="W3334" s="286" t="s">
        <v>815</v>
      </c>
      <c r="X3334" s="286" t="s">
        <v>816</v>
      </c>
      <c r="Y3334" s="257"/>
    </row>
    <row r="3335" spans="1:25" ht="12.75" customHeight="1" x14ac:dyDescent="0.2">
      <c r="A3335" s="229" t="s">
        <v>705</v>
      </c>
      <c r="B3335" s="247"/>
      <c r="C3335" s="280">
        <v>3322</v>
      </c>
      <c r="D3335" s="249" t="s">
        <v>7371</v>
      </c>
      <c r="E3335" s="249" t="s">
        <v>7372</v>
      </c>
      <c r="F3335" s="249" t="s">
        <v>1077</v>
      </c>
      <c r="G3335" s="281"/>
      <c r="H3335" s="250">
        <v>5525.88</v>
      </c>
      <c r="I3335" s="250"/>
      <c r="J3335" s="250">
        <v>15417.299800000001</v>
      </c>
      <c r="K3335" s="250"/>
      <c r="L3335" s="250">
        <v>16737.080000000002</v>
      </c>
      <c r="M3335" s="251">
        <f t="shared" si="153"/>
        <v>1.7900171194452286</v>
      </c>
      <c r="N3335" s="251">
        <f t="shared" si="154"/>
        <v>8.560384873621002E-2</v>
      </c>
      <c r="O3335" s="250">
        <v>18302.46</v>
      </c>
      <c r="P3335" s="251">
        <f t="shared" si="155"/>
        <v>9.3527664323764789E-2</v>
      </c>
      <c r="Q3335" s="251" t="s">
        <v>805</v>
      </c>
      <c r="R3335" s="258"/>
      <c r="S3335" s="258" t="s">
        <v>840</v>
      </c>
      <c r="T3335" s="258" t="s">
        <v>841</v>
      </c>
      <c r="U3335" s="282" t="s">
        <v>841</v>
      </c>
      <c r="V3335" s="285">
        <v>819</v>
      </c>
      <c r="W3335" s="286" t="s">
        <v>874</v>
      </c>
      <c r="X3335" s="286" t="s">
        <v>912</v>
      </c>
      <c r="Y3335" s="257"/>
    </row>
    <row r="3336" spans="1:25" ht="12.75" customHeight="1" x14ac:dyDescent="0.2">
      <c r="A3336" s="229" t="s">
        <v>705</v>
      </c>
      <c r="B3336" s="247"/>
      <c r="C3336" s="300">
        <v>3323</v>
      </c>
      <c r="D3336" s="301" t="s">
        <v>7373</v>
      </c>
      <c r="E3336" s="301" t="s">
        <v>7374</v>
      </c>
      <c r="F3336" s="301" t="s">
        <v>5100</v>
      </c>
      <c r="G3336" s="302" t="s">
        <v>707</v>
      </c>
      <c r="H3336" s="303">
        <v>0</v>
      </c>
      <c r="I3336" s="303"/>
      <c r="J3336" s="303">
        <v>0</v>
      </c>
      <c r="K3336" s="303"/>
      <c r="L3336" s="303">
        <v>0</v>
      </c>
      <c r="M3336" s="304" t="str">
        <f t="shared" si="153"/>
        <v>NA</v>
      </c>
      <c r="N3336" s="304" t="str">
        <f t="shared" si="154"/>
        <v>NA</v>
      </c>
      <c r="O3336" s="303">
        <v>0</v>
      </c>
      <c r="P3336" s="304" t="str">
        <f t="shared" si="155"/>
        <v>NA</v>
      </c>
      <c r="Q3336" s="304" t="s">
        <v>707</v>
      </c>
      <c r="R3336" s="305" t="s">
        <v>887</v>
      </c>
      <c r="S3336" s="306" t="s">
        <v>832</v>
      </c>
      <c r="T3336" s="306" t="s">
        <v>832</v>
      </c>
      <c r="U3336" s="306" t="s">
        <v>832</v>
      </c>
      <c r="V3336" s="307" t="s">
        <v>809</v>
      </c>
      <c r="W3336" s="308" t="s">
        <v>809</v>
      </c>
      <c r="X3336" s="308" t="s">
        <v>809</v>
      </c>
      <c r="Y3336" s="257"/>
    </row>
    <row r="3337" spans="1:25" ht="12.75" customHeight="1" x14ac:dyDescent="0.2">
      <c r="A3337" s="229" t="s">
        <v>705</v>
      </c>
      <c r="B3337" s="247"/>
      <c r="C3337" s="280">
        <v>3324</v>
      </c>
      <c r="D3337" s="249" t="s">
        <v>7375</v>
      </c>
      <c r="E3337" s="249" t="s">
        <v>7376</v>
      </c>
      <c r="F3337" s="249" t="s">
        <v>822</v>
      </c>
      <c r="G3337" s="281"/>
      <c r="H3337" s="250">
        <v>13294.57</v>
      </c>
      <c r="I3337" s="250"/>
      <c r="J3337" s="250">
        <v>37092.126000000004</v>
      </c>
      <c r="K3337" s="250"/>
      <c r="L3337" s="250">
        <v>38721.11</v>
      </c>
      <c r="M3337" s="251">
        <f t="shared" si="153"/>
        <v>1.7900207377899402</v>
      </c>
      <c r="N3337" s="251">
        <f t="shared" si="154"/>
        <v>4.3917245401355443E-2</v>
      </c>
      <c r="O3337" s="250">
        <v>42342.61</v>
      </c>
      <c r="P3337" s="251">
        <f t="shared" si="155"/>
        <v>9.3527794012103468E-2</v>
      </c>
      <c r="Q3337" s="251" t="s">
        <v>805</v>
      </c>
      <c r="R3337" s="258"/>
      <c r="S3337" s="258" t="s">
        <v>840</v>
      </c>
      <c r="T3337" s="299" t="s">
        <v>809</v>
      </c>
      <c r="U3337" s="282" t="s">
        <v>841</v>
      </c>
      <c r="V3337" s="285">
        <v>819</v>
      </c>
      <c r="W3337" s="286" t="s">
        <v>912</v>
      </c>
      <c r="X3337" s="286" t="s">
        <v>912</v>
      </c>
      <c r="Y3337" s="257"/>
    </row>
    <row r="3338" spans="1:25" ht="12.75" customHeight="1" x14ac:dyDescent="0.2">
      <c r="A3338" s="229" t="s">
        <v>705</v>
      </c>
      <c r="B3338" s="247"/>
      <c r="C3338" s="280">
        <v>3325</v>
      </c>
      <c r="D3338" s="249" t="s">
        <v>7377</v>
      </c>
      <c r="E3338" s="249" t="s">
        <v>7378</v>
      </c>
      <c r="F3338" s="249" t="s">
        <v>822</v>
      </c>
      <c r="G3338" s="281"/>
      <c r="H3338" s="250">
        <v>0</v>
      </c>
      <c r="I3338" s="250"/>
      <c r="J3338" s="250">
        <v>26460.016800000001</v>
      </c>
      <c r="K3338" s="250"/>
      <c r="L3338" s="250">
        <v>27621.7</v>
      </c>
      <c r="M3338" s="251" t="str">
        <f t="shared" si="153"/>
        <v>NA</v>
      </c>
      <c r="N3338" s="251">
        <f t="shared" si="154"/>
        <v>4.3903343251089674E-2</v>
      </c>
      <c r="O3338" s="250">
        <v>30949.870000000003</v>
      </c>
      <c r="P3338" s="251">
        <f t="shared" si="155"/>
        <v>0.12049113559266815</v>
      </c>
      <c r="Q3338" s="251" t="s">
        <v>805</v>
      </c>
      <c r="R3338" s="258"/>
      <c r="S3338" s="258" t="s">
        <v>840</v>
      </c>
      <c r="T3338" s="258" t="s">
        <v>841</v>
      </c>
      <c r="U3338" s="282" t="s">
        <v>841</v>
      </c>
      <c r="V3338" s="283" t="s">
        <v>809</v>
      </c>
      <c r="W3338" s="284" t="s">
        <v>809</v>
      </c>
      <c r="X3338" s="284" t="s">
        <v>809</v>
      </c>
      <c r="Y3338" s="257"/>
    </row>
    <row r="3339" spans="1:25" ht="12.75" customHeight="1" x14ac:dyDescent="0.2">
      <c r="A3339" s="229" t="s">
        <v>705</v>
      </c>
      <c r="B3339" s="247"/>
      <c r="C3339" s="280">
        <v>3326</v>
      </c>
      <c r="D3339" s="249" t="s">
        <v>7379</v>
      </c>
      <c r="E3339" s="249" t="s">
        <v>7380</v>
      </c>
      <c r="F3339" s="249" t="s">
        <v>931</v>
      </c>
      <c r="G3339" s="281" t="s">
        <v>813</v>
      </c>
      <c r="H3339" s="250">
        <v>73955.349999999991</v>
      </c>
      <c r="I3339" s="250"/>
      <c r="J3339" s="250">
        <v>36792.707200000004</v>
      </c>
      <c r="K3339" s="250"/>
      <c r="L3339" s="250">
        <v>24768.360000000004</v>
      </c>
      <c r="M3339" s="251">
        <f t="shared" si="153"/>
        <v>0.50250107395881427</v>
      </c>
      <c r="N3339" s="251">
        <f t="shared" si="154"/>
        <v>0.32681333109404898</v>
      </c>
      <c r="O3339" s="250">
        <v>25370.31</v>
      </c>
      <c r="P3339" s="251">
        <f t="shared" si="155"/>
        <v>2.4303183577757955E-2</v>
      </c>
      <c r="Q3339" s="251" t="s">
        <v>805</v>
      </c>
      <c r="R3339" s="258"/>
      <c r="S3339" s="258" t="s">
        <v>904</v>
      </c>
      <c r="T3339" s="258" t="s">
        <v>807</v>
      </c>
      <c r="U3339" s="282" t="s">
        <v>814</v>
      </c>
      <c r="V3339" s="285">
        <v>106</v>
      </c>
      <c r="W3339" s="286" t="s">
        <v>824</v>
      </c>
      <c r="X3339" s="286" t="s">
        <v>824</v>
      </c>
      <c r="Y3339" s="257"/>
    </row>
    <row r="3340" spans="1:25" ht="12.75" customHeight="1" x14ac:dyDescent="0.2">
      <c r="A3340" s="229" t="s">
        <v>705</v>
      </c>
      <c r="B3340" s="247"/>
      <c r="C3340" s="300">
        <v>3327</v>
      </c>
      <c r="D3340" s="301" t="s">
        <v>7381</v>
      </c>
      <c r="E3340" s="301" t="s">
        <v>7382</v>
      </c>
      <c r="F3340" s="301" t="s">
        <v>1002</v>
      </c>
      <c r="G3340" s="302" t="s">
        <v>707</v>
      </c>
      <c r="H3340" s="303">
        <v>0</v>
      </c>
      <c r="I3340" s="303"/>
      <c r="J3340" s="303">
        <v>0</v>
      </c>
      <c r="K3340" s="303"/>
      <c r="L3340" s="303">
        <v>0</v>
      </c>
      <c r="M3340" s="304" t="str">
        <f t="shared" si="153"/>
        <v>NA</v>
      </c>
      <c r="N3340" s="304" t="str">
        <f t="shared" si="154"/>
        <v>NA</v>
      </c>
      <c r="O3340" s="303">
        <v>0</v>
      </c>
      <c r="P3340" s="304" t="str">
        <f t="shared" si="155"/>
        <v>NA</v>
      </c>
      <c r="Q3340" s="304" t="s">
        <v>707</v>
      </c>
      <c r="R3340" s="305" t="s">
        <v>887</v>
      </c>
      <c r="S3340" s="306" t="s">
        <v>832</v>
      </c>
      <c r="T3340" s="306" t="s">
        <v>832</v>
      </c>
      <c r="U3340" s="306" t="s">
        <v>832</v>
      </c>
      <c r="V3340" s="307" t="s">
        <v>809</v>
      </c>
      <c r="W3340" s="308" t="s">
        <v>809</v>
      </c>
      <c r="X3340" s="308" t="s">
        <v>809</v>
      </c>
      <c r="Y3340" s="257"/>
    </row>
    <row r="3341" spans="1:25" ht="12.75" customHeight="1" x14ac:dyDescent="0.2">
      <c r="A3341" s="229" t="s">
        <v>705</v>
      </c>
      <c r="B3341" s="247"/>
      <c r="C3341" s="300">
        <v>3328</v>
      </c>
      <c r="D3341" s="301" t="s">
        <v>7383</v>
      </c>
      <c r="E3341" s="301" t="s">
        <v>7384</v>
      </c>
      <c r="F3341" s="301" t="s">
        <v>1002</v>
      </c>
      <c r="G3341" s="302" t="s">
        <v>707</v>
      </c>
      <c r="H3341" s="303">
        <v>0</v>
      </c>
      <c r="I3341" s="303"/>
      <c r="J3341" s="303">
        <v>0</v>
      </c>
      <c r="K3341" s="303"/>
      <c r="L3341" s="303">
        <v>0</v>
      </c>
      <c r="M3341" s="304" t="str">
        <f t="shared" si="153"/>
        <v>NA</v>
      </c>
      <c r="N3341" s="304" t="str">
        <f t="shared" si="154"/>
        <v>NA</v>
      </c>
      <c r="O3341" s="303">
        <v>0</v>
      </c>
      <c r="P3341" s="304" t="str">
        <f t="shared" si="155"/>
        <v>NA</v>
      </c>
      <c r="Q3341" s="304" t="s">
        <v>707</v>
      </c>
      <c r="R3341" s="305" t="s">
        <v>887</v>
      </c>
      <c r="S3341" s="306" t="s">
        <v>832</v>
      </c>
      <c r="T3341" s="306" t="s">
        <v>832</v>
      </c>
      <c r="U3341" s="306" t="s">
        <v>832</v>
      </c>
      <c r="V3341" s="307" t="s">
        <v>809</v>
      </c>
      <c r="W3341" s="308" t="s">
        <v>809</v>
      </c>
      <c r="X3341" s="308" t="s">
        <v>809</v>
      </c>
      <c r="Y3341" s="257"/>
    </row>
    <row r="3342" spans="1:25" ht="12.75" customHeight="1" x14ac:dyDescent="0.2">
      <c r="A3342" s="229" t="s">
        <v>705</v>
      </c>
      <c r="B3342" s="247"/>
      <c r="C3342" s="280">
        <v>3329</v>
      </c>
      <c r="D3342" s="249" t="s">
        <v>7385</v>
      </c>
      <c r="E3342" s="249" t="s">
        <v>7386</v>
      </c>
      <c r="F3342" s="249" t="s">
        <v>812</v>
      </c>
      <c r="G3342" s="281" t="s">
        <v>813</v>
      </c>
      <c r="H3342" s="250">
        <v>15185.769999999999</v>
      </c>
      <c r="I3342" s="250"/>
      <c r="J3342" s="250">
        <v>14547.132399999999</v>
      </c>
      <c r="K3342" s="250"/>
      <c r="L3342" s="250">
        <v>12402.98</v>
      </c>
      <c r="M3342" s="251">
        <f t="shared" ref="M3342:M3405" si="156">IF(H3342&gt;0,ABS((J3342-H3342)/H3342),"NA")</f>
        <v>4.205500280855038E-2</v>
      </c>
      <c r="N3342" s="251">
        <f t="shared" ref="N3342:N3405" si="157">IF(J3342&gt;0,ABS((L3342-J3342)/J3342),"NA")</f>
        <v>0.14739347529414107</v>
      </c>
      <c r="O3342" s="250">
        <v>12720.42</v>
      </c>
      <c r="P3342" s="251">
        <f t="shared" ref="P3342:P3405" si="158">IF(L3342&gt;0,ABS((O3342-L3342)/L3342),"NA")</f>
        <v>2.5593849220106824E-2</v>
      </c>
      <c r="Q3342" s="251" t="s">
        <v>805</v>
      </c>
      <c r="R3342" s="258"/>
      <c r="S3342" s="258" t="s">
        <v>806</v>
      </c>
      <c r="T3342" s="258" t="s">
        <v>807</v>
      </c>
      <c r="U3342" s="282" t="s">
        <v>814</v>
      </c>
      <c r="V3342" s="285">
        <v>514</v>
      </c>
      <c r="W3342" s="286" t="s">
        <v>824</v>
      </c>
      <c r="X3342" s="286" t="s">
        <v>824</v>
      </c>
      <c r="Y3342" s="257"/>
    </row>
    <row r="3343" spans="1:25" ht="12.75" customHeight="1" x14ac:dyDescent="0.2">
      <c r="A3343" s="229" t="s">
        <v>705</v>
      </c>
      <c r="B3343" s="247"/>
      <c r="C3343" s="280">
        <v>3330</v>
      </c>
      <c r="D3343" s="249" t="s">
        <v>7387</v>
      </c>
      <c r="E3343" s="249" t="s">
        <v>7388</v>
      </c>
      <c r="F3343" s="249" t="s">
        <v>830</v>
      </c>
      <c r="G3343" s="297" t="s">
        <v>707</v>
      </c>
      <c r="H3343" s="250">
        <v>0</v>
      </c>
      <c r="I3343" s="250"/>
      <c r="J3343" s="250">
        <v>0</v>
      </c>
      <c r="K3343" s="250"/>
      <c r="L3343" s="250">
        <v>0</v>
      </c>
      <c r="M3343" s="251" t="str">
        <f t="shared" si="156"/>
        <v>NA</v>
      </c>
      <c r="N3343" s="251" t="str">
        <f t="shared" si="157"/>
        <v>NA</v>
      </c>
      <c r="O3343" s="250">
        <v>0</v>
      </c>
      <c r="P3343" s="251" t="str">
        <f t="shared" si="158"/>
        <v>NA</v>
      </c>
      <c r="Q3343" s="298" t="s">
        <v>848</v>
      </c>
      <c r="R3343" s="299" t="s">
        <v>849</v>
      </c>
      <c r="S3343" s="299" t="s">
        <v>832</v>
      </c>
      <c r="T3343" s="299" t="s">
        <v>832</v>
      </c>
      <c r="U3343" s="299" t="s">
        <v>832</v>
      </c>
      <c r="V3343" s="299" t="s">
        <v>832</v>
      </c>
      <c r="W3343" s="299" t="s">
        <v>832</v>
      </c>
      <c r="X3343" s="299" t="s">
        <v>832</v>
      </c>
      <c r="Y3343" s="257"/>
    </row>
    <row r="3344" spans="1:25" ht="12.75" customHeight="1" x14ac:dyDescent="0.2">
      <c r="A3344" s="229" t="s">
        <v>705</v>
      </c>
      <c r="B3344" s="247"/>
      <c r="C3344" s="280">
        <v>3331</v>
      </c>
      <c r="D3344" s="249" t="s">
        <v>7389</v>
      </c>
      <c r="E3344" s="249" t="s">
        <v>7390</v>
      </c>
      <c r="F3344" s="249" t="s">
        <v>869</v>
      </c>
      <c r="G3344" s="281" t="s">
        <v>813</v>
      </c>
      <c r="H3344" s="250">
        <v>43049.29</v>
      </c>
      <c r="I3344" s="250"/>
      <c r="J3344" s="250">
        <v>41238.823700000001</v>
      </c>
      <c r="K3344" s="250"/>
      <c r="L3344" s="250">
        <v>52732.56</v>
      </c>
      <c r="M3344" s="251">
        <f t="shared" si="156"/>
        <v>4.2055659919129906E-2</v>
      </c>
      <c r="N3344" s="251">
        <f t="shared" si="157"/>
        <v>0.27871154579028395</v>
      </c>
      <c r="O3344" s="250">
        <v>55325.130000000005</v>
      </c>
      <c r="P3344" s="251">
        <f t="shared" si="158"/>
        <v>4.9164501021759746E-2</v>
      </c>
      <c r="Q3344" s="251" t="s">
        <v>805</v>
      </c>
      <c r="R3344" s="258"/>
      <c r="S3344" s="258" t="s">
        <v>806</v>
      </c>
      <c r="T3344" s="258" t="s">
        <v>807</v>
      </c>
      <c r="U3344" s="282" t="s">
        <v>823</v>
      </c>
      <c r="V3344" s="285">
        <v>824</v>
      </c>
      <c r="W3344" s="286" t="s">
        <v>815</v>
      </c>
      <c r="X3344" s="286" t="s">
        <v>816</v>
      </c>
      <c r="Y3344" s="257"/>
    </row>
    <row r="3345" spans="1:25" ht="12.75" customHeight="1" x14ac:dyDescent="0.2">
      <c r="A3345" s="229" t="s">
        <v>705</v>
      </c>
      <c r="B3345" s="247"/>
      <c r="C3345" s="280">
        <v>3332</v>
      </c>
      <c r="D3345" s="249" t="s">
        <v>7391</v>
      </c>
      <c r="E3345" s="249" t="s">
        <v>7392</v>
      </c>
      <c r="F3345" s="249" t="s">
        <v>812</v>
      </c>
      <c r="G3345" s="281" t="s">
        <v>813</v>
      </c>
      <c r="H3345" s="250">
        <v>180928.06</v>
      </c>
      <c r="I3345" s="250"/>
      <c r="J3345" s="250">
        <v>135177.26769999997</v>
      </c>
      <c r="K3345" s="250"/>
      <c r="L3345" s="250">
        <v>90697.37</v>
      </c>
      <c r="M3345" s="251">
        <f t="shared" si="156"/>
        <v>0.25286731256611072</v>
      </c>
      <c r="N3345" s="251">
        <f t="shared" si="157"/>
        <v>0.32904865186885252</v>
      </c>
      <c r="O3345" s="250">
        <v>102373.48000000001</v>
      </c>
      <c r="P3345" s="251">
        <f t="shared" si="158"/>
        <v>0.1287370295301839</v>
      </c>
      <c r="Q3345" s="251" t="s">
        <v>805</v>
      </c>
      <c r="R3345" s="258"/>
      <c r="S3345" s="258" t="s">
        <v>806</v>
      </c>
      <c r="T3345" s="258" t="s">
        <v>807</v>
      </c>
      <c r="U3345" s="282" t="s">
        <v>814</v>
      </c>
      <c r="V3345" s="285">
        <v>308</v>
      </c>
      <c r="W3345" s="286" t="s">
        <v>824</v>
      </c>
      <c r="X3345" s="286" t="s">
        <v>824</v>
      </c>
      <c r="Y3345" s="257"/>
    </row>
    <row r="3346" spans="1:25" ht="12.75" customHeight="1" x14ac:dyDescent="0.2">
      <c r="A3346" s="229" t="s">
        <v>705</v>
      </c>
      <c r="B3346" s="247"/>
      <c r="C3346" s="280">
        <v>3333</v>
      </c>
      <c r="D3346" s="249" t="s">
        <v>7393</v>
      </c>
      <c r="E3346" s="249" t="s">
        <v>7394</v>
      </c>
      <c r="F3346" s="249" t="s">
        <v>866</v>
      </c>
      <c r="G3346" s="281" t="s">
        <v>813</v>
      </c>
      <c r="H3346" s="250">
        <v>21458.699999999997</v>
      </c>
      <c r="I3346" s="250"/>
      <c r="J3346" s="250">
        <v>20991.639900000002</v>
      </c>
      <c r="K3346" s="250"/>
      <c r="L3346" s="250">
        <v>36365.670000000006</v>
      </c>
      <c r="M3346" s="251">
        <f t="shared" si="156"/>
        <v>2.1765535656866224E-2</v>
      </c>
      <c r="N3346" s="251">
        <f t="shared" si="157"/>
        <v>0.73238823518499863</v>
      </c>
      <c r="O3346" s="250">
        <v>37296.51</v>
      </c>
      <c r="P3346" s="251">
        <f t="shared" si="158"/>
        <v>2.5596668506313685E-2</v>
      </c>
      <c r="Q3346" s="251" t="s">
        <v>805</v>
      </c>
      <c r="R3346" s="258"/>
      <c r="S3346" s="258" t="s">
        <v>806</v>
      </c>
      <c r="T3346" s="258" t="s">
        <v>807</v>
      </c>
      <c r="U3346" s="282" t="s">
        <v>823</v>
      </c>
      <c r="V3346" s="285">
        <v>826</v>
      </c>
      <c r="W3346" s="286" t="s">
        <v>824</v>
      </c>
      <c r="X3346" s="286" t="s">
        <v>824</v>
      </c>
      <c r="Y3346" s="257"/>
    </row>
    <row r="3347" spans="1:25" ht="12.75" customHeight="1" x14ac:dyDescent="0.2">
      <c r="A3347" s="229" t="s">
        <v>705</v>
      </c>
      <c r="B3347" s="247"/>
      <c r="C3347" s="280">
        <v>3334</v>
      </c>
      <c r="D3347" s="249" t="s">
        <v>7395</v>
      </c>
      <c r="E3347" s="249" t="s">
        <v>7394</v>
      </c>
      <c r="F3347" s="249" t="s">
        <v>1009</v>
      </c>
      <c r="G3347" s="297" t="s">
        <v>707</v>
      </c>
      <c r="H3347" s="250">
        <v>0</v>
      </c>
      <c r="I3347" s="250"/>
      <c r="J3347" s="250">
        <v>0</v>
      </c>
      <c r="K3347" s="250"/>
      <c r="L3347" s="250">
        <v>0</v>
      </c>
      <c r="M3347" s="251" t="str">
        <f t="shared" si="156"/>
        <v>NA</v>
      </c>
      <c r="N3347" s="251" t="str">
        <f t="shared" si="157"/>
        <v>NA</v>
      </c>
      <c r="O3347" s="250">
        <v>0</v>
      </c>
      <c r="P3347" s="251" t="str">
        <f t="shared" si="158"/>
        <v>NA</v>
      </c>
      <c r="Q3347" s="298" t="s">
        <v>848</v>
      </c>
      <c r="R3347" s="299" t="s">
        <v>849</v>
      </c>
      <c r="S3347" s="299" t="s">
        <v>832</v>
      </c>
      <c r="T3347" s="299" t="s">
        <v>832</v>
      </c>
      <c r="U3347" s="299" t="s">
        <v>832</v>
      </c>
      <c r="V3347" s="299" t="s">
        <v>832</v>
      </c>
      <c r="W3347" s="299" t="s">
        <v>832</v>
      </c>
      <c r="X3347" s="299" t="s">
        <v>832</v>
      </c>
      <c r="Y3347" s="257"/>
    </row>
    <row r="3348" spans="1:25" ht="12.75" customHeight="1" x14ac:dyDescent="0.2">
      <c r="A3348" s="229" t="s">
        <v>705</v>
      </c>
      <c r="B3348" s="247"/>
      <c r="C3348" s="280">
        <v>3335</v>
      </c>
      <c r="D3348" s="249" t="s">
        <v>7396</v>
      </c>
      <c r="E3348" s="249" t="s">
        <v>7397</v>
      </c>
      <c r="F3348" s="249" t="s">
        <v>931</v>
      </c>
      <c r="G3348" s="281" t="s">
        <v>813</v>
      </c>
      <c r="H3348" s="250">
        <v>11918.59</v>
      </c>
      <c r="I3348" s="250"/>
      <c r="J3348" s="250">
        <v>11417.334800000001</v>
      </c>
      <c r="K3348" s="250"/>
      <c r="L3348" s="250">
        <v>11918.68</v>
      </c>
      <c r="M3348" s="251">
        <f t="shared" si="156"/>
        <v>4.205658555248562E-2</v>
      </c>
      <c r="N3348" s="251">
        <f t="shared" si="157"/>
        <v>4.3910878395192518E-2</v>
      </c>
      <c r="O3348" s="250">
        <v>12556.27</v>
      </c>
      <c r="P3348" s="251">
        <f t="shared" si="158"/>
        <v>5.3495017904667305E-2</v>
      </c>
      <c r="Q3348" s="251" t="s">
        <v>805</v>
      </c>
      <c r="R3348" s="258"/>
      <c r="S3348" s="258" t="s">
        <v>806</v>
      </c>
      <c r="T3348" s="299" t="s">
        <v>809</v>
      </c>
      <c r="U3348" s="282" t="s">
        <v>814</v>
      </c>
      <c r="V3348" s="285">
        <v>73</v>
      </c>
      <c r="W3348" s="286" t="s">
        <v>816</v>
      </c>
      <c r="X3348" s="286" t="s">
        <v>816</v>
      </c>
      <c r="Y3348" s="257"/>
    </row>
    <row r="3349" spans="1:25" ht="12.75" customHeight="1" x14ac:dyDescent="0.2">
      <c r="A3349" s="229" t="s">
        <v>705</v>
      </c>
      <c r="B3349" s="247"/>
      <c r="C3349" s="287">
        <v>3336</v>
      </c>
      <c r="D3349" s="288" t="s">
        <v>7398</v>
      </c>
      <c r="E3349" s="288" t="s">
        <v>7399</v>
      </c>
      <c r="F3349" s="288" t="s">
        <v>2892</v>
      </c>
      <c r="G3349" s="297" t="s">
        <v>707</v>
      </c>
      <c r="H3349" s="290">
        <v>0</v>
      </c>
      <c r="I3349" s="290"/>
      <c r="J3349" s="290">
        <v>0</v>
      </c>
      <c r="K3349" s="290"/>
      <c r="L3349" s="290">
        <v>0</v>
      </c>
      <c r="M3349" s="291" t="str">
        <f t="shared" si="156"/>
        <v>NA</v>
      </c>
      <c r="N3349" s="291" t="str">
        <f t="shared" si="157"/>
        <v>NA</v>
      </c>
      <c r="O3349" s="290">
        <v>0</v>
      </c>
      <c r="P3349" s="291" t="str">
        <f t="shared" si="158"/>
        <v>NA</v>
      </c>
      <c r="Q3349" s="358" t="s">
        <v>848</v>
      </c>
      <c r="R3349" s="299" t="s">
        <v>849</v>
      </c>
      <c r="S3349" s="293" t="s">
        <v>832</v>
      </c>
      <c r="T3349" s="293" t="s">
        <v>832</v>
      </c>
      <c r="U3349" s="293" t="s">
        <v>832</v>
      </c>
      <c r="V3349" s="294" t="s">
        <v>809</v>
      </c>
      <c r="W3349" s="295" t="s">
        <v>809</v>
      </c>
      <c r="X3349" s="295" t="s">
        <v>809</v>
      </c>
      <c r="Y3349" s="257"/>
    </row>
    <row r="3350" spans="1:25" ht="12.75" customHeight="1" x14ac:dyDescent="0.2">
      <c r="A3350" s="229" t="s">
        <v>705</v>
      </c>
      <c r="B3350" s="247"/>
      <c r="C3350" s="280">
        <v>3337</v>
      </c>
      <c r="D3350" s="249" t="s">
        <v>7400</v>
      </c>
      <c r="E3350" s="249" t="s">
        <v>7401</v>
      </c>
      <c r="F3350" s="249" t="s">
        <v>886</v>
      </c>
      <c r="G3350" s="281" t="s">
        <v>813</v>
      </c>
      <c r="H3350" s="250">
        <v>26531.49</v>
      </c>
      <c r="I3350" s="250"/>
      <c r="J3350" s="250">
        <v>82347.766400000008</v>
      </c>
      <c r="K3350" s="250"/>
      <c r="L3350" s="250">
        <v>62855.270000000004</v>
      </c>
      <c r="M3350" s="251">
        <f t="shared" si="156"/>
        <v>2.1037746617321531</v>
      </c>
      <c r="N3350" s="251">
        <f t="shared" si="157"/>
        <v>0.23670947315457486</v>
      </c>
      <c r="O3350" s="250">
        <v>64968.26</v>
      </c>
      <c r="P3350" s="251">
        <f t="shared" si="158"/>
        <v>3.3616751626395013E-2</v>
      </c>
      <c r="Q3350" s="251" t="s">
        <v>805</v>
      </c>
      <c r="R3350" s="258"/>
      <c r="S3350" s="258" t="s">
        <v>806</v>
      </c>
      <c r="T3350" s="258" t="s">
        <v>807</v>
      </c>
      <c r="U3350" s="282" t="s">
        <v>814</v>
      </c>
      <c r="V3350" s="285">
        <v>158</v>
      </c>
      <c r="W3350" s="286" t="s">
        <v>815</v>
      </c>
      <c r="X3350" s="286" t="s">
        <v>816</v>
      </c>
      <c r="Y3350" s="257"/>
    </row>
    <row r="3351" spans="1:25" ht="12.75" customHeight="1" x14ac:dyDescent="0.2">
      <c r="A3351" s="229" t="s">
        <v>705</v>
      </c>
      <c r="B3351" s="247"/>
      <c r="C3351" s="280">
        <v>3338</v>
      </c>
      <c r="D3351" s="249" t="s">
        <v>7402</v>
      </c>
      <c r="E3351" s="249" t="s">
        <v>7403</v>
      </c>
      <c r="F3351" s="249" t="s">
        <v>1064</v>
      </c>
      <c r="G3351" s="281" t="s">
        <v>813</v>
      </c>
      <c r="H3351" s="250">
        <v>17529.46</v>
      </c>
      <c r="I3351" s="250"/>
      <c r="J3351" s="250">
        <v>16792.2353</v>
      </c>
      <c r="K3351" s="250"/>
      <c r="L3351" s="250">
        <v>10940.39</v>
      </c>
      <c r="M3351" s="251">
        <f t="shared" si="156"/>
        <v>4.2056326891986344E-2</v>
      </c>
      <c r="N3351" s="251">
        <f t="shared" si="157"/>
        <v>0.34848518946134593</v>
      </c>
      <c r="O3351" s="250">
        <v>11278.67</v>
      </c>
      <c r="P3351" s="251">
        <f t="shared" si="158"/>
        <v>3.092028711956344E-2</v>
      </c>
      <c r="Q3351" s="251" t="s">
        <v>805</v>
      </c>
      <c r="R3351" s="258"/>
      <c r="S3351" s="258" t="s">
        <v>806</v>
      </c>
      <c r="T3351" s="258" t="s">
        <v>807</v>
      </c>
      <c r="U3351" s="282" t="s">
        <v>814</v>
      </c>
      <c r="V3351" s="285">
        <v>91</v>
      </c>
      <c r="W3351" s="286" t="s">
        <v>815</v>
      </c>
      <c r="X3351" s="286" t="s">
        <v>816</v>
      </c>
      <c r="Y3351" s="257"/>
    </row>
    <row r="3352" spans="1:25" ht="12.75" customHeight="1" x14ac:dyDescent="0.2">
      <c r="A3352" s="229" t="s">
        <v>705</v>
      </c>
      <c r="B3352" s="247"/>
      <c r="C3352" s="280">
        <v>3339</v>
      </c>
      <c r="D3352" s="249" t="s">
        <v>7404</v>
      </c>
      <c r="E3352" s="249" t="s">
        <v>7405</v>
      </c>
      <c r="F3352" s="249" t="s">
        <v>852</v>
      </c>
      <c r="G3352" s="297" t="s">
        <v>707</v>
      </c>
      <c r="H3352" s="250">
        <v>0</v>
      </c>
      <c r="I3352" s="250"/>
      <c r="J3352" s="250">
        <v>0</v>
      </c>
      <c r="K3352" s="250"/>
      <c r="L3352" s="250">
        <v>0</v>
      </c>
      <c r="M3352" s="251" t="str">
        <f t="shared" si="156"/>
        <v>NA</v>
      </c>
      <c r="N3352" s="251" t="str">
        <f t="shared" si="157"/>
        <v>NA</v>
      </c>
      <c r="O3352" s="250">
        <v>0</v>
      </c>
      <c r="P3352" s="251" t="str">
        <f t="shared" si="158"/>
        <v>NA</v>
      </c>
      <c r="Q3352" s="298" t="s">
        <v>848</v>
      </c>
      <c r="R3352" s="299" t="s">
        <v>849</v>
      </c>
      <c r="S3352" s="299" t="s">
        <v>832</v>
      </c>
      <c r="T3352" s="299" t="s">
        <v>832</v>
      </c>
      <c r="U3352" s="299" t="s">
        <v>832</v>
      </c>
      <c r="V3352" s="299" t="s">
        <v>832</v>
      </c>
      <c r="W3352" s="299" t="s">
        <v>832</v>
      </c>
      <c r="X3352" s="299" t="s">
        <v>832</v>
      </c>
      <c r="Y3352" s="257"/>
    </row>
    <row r="3353" spans="1:25" ht="12.75" customHeight="1" x14ac:dyDescent="0.2">
      <c r="A3353" s="229" t="s">
        <v>705</v>
      </c>
      <c r="B3353" s="247"/>
      <c r="C3353" s="280">
        <v>3340</v>
      </c>
      <c r="D3353" s="249" t="s">
        <v>7406</v>
      </c>
      <c r="E3353" s="249" t="s">
        <v>7407</v>
      </c>
      <c r="F3353" s="249" t="s">
        <v>858</v>
      </c>
      <c r="G3353" s="281" t="s">
        <v>813</v>
      </c>
      <c r="H3353" s="250">
        <v>29925.74</v>
      </c>
      <c r="I3353" s="250"/>
      <c r="J3353" s="250">
        <v>28667.158499999998</v>
      </c>
      <c r="K3353" s="250"/>
      <c r="L3353" s="250">
        <v>27757.82</v>
      </c>
      <c r="M3353" s="251">
        <f t="shared" si="156"/>
        <v>4.2056821318370199E-2</v>
      </c>
      <c r="N3353" s="251">
        <f t="shared" si="157"/>
        <v>3.1720566236098986E-2</v>
      </c>
      <c r="O3353" s="250">
        <v>28687.53</v>
      </c>
      <c r="P3353" s="251">
        <f t="shared" si="158"/>
        <v>3.349362449933025E-2</v>
      </c>
      <c r="Q3353" s="251" t="s">
        <v>805</v>
      </c>
      <c r="R3353" s="258"/>
      <c r="S3353" s="258" t="s">
        <v>806</v>
      </c>
      <c r="T3353" s="258" t="s">
        <v>807</v>
      </c>
      <c r="U3353" s="282" t="s">
        <v>814</v>
      </c>
      <c r="V3353" s="285">
        <v>513</v>
      </c>
      <c r="W3353" s="286" t="s">
        <v>824</v>
      </c>
      <c r="X3353" s="286" t="s">
        <v>824</v>
      </c>
      <c r="Y3353" s="257"/>
    </row>
    <row r="3354" spans="1:25" ht="12.75" customHeight="1" x14ac:dyDescent="0.2">
      <c r="A3354" s="229" t="s">
        <v>705</v>
      </c>
      <c r="B3354" s="247"/>
      <c r="C3354" s="280">
        <v>3341</v>
      </c>
      <c r="D3354" s="249" t="s">
        <v>7408</v>
      </c>
      <c r="E3354" s="249" t="s">
        <v>7409</v>
      </c>
      <c r="F3354" s="249" t="s">
        <v>847</v>
      </c>
      <c r="G3354" s="297" t="s">
        <v>707</v>
      </c>
      <c r="H3354" s="250">
        <v>0</v>
      </c>
      <c r="I3354" s="250"/>
      <c r="J3354" s="250">
        <v>0</v>
      </c>
      <c r="K3354" s="250"/>
      <c r="L3354" s="250">
        <v>0</v>
      </c>
      <c r="M3354" s="251" t="str">
        <f t="shared" si="156"/>
        <v>NA</v>
      </c>
      <c r="N3354" s="251" t="str">
        <f t="shared" si="157"/>
        <v>NA</v>
      </c>
      <c r="O3354" s="250">
        <v>0</v>
      </c>
      <c r="P3354" s="251" t="str">
        <f t="shared" si="158"/>
        <v>NA</v>
      </c>
      <c r="Q3354" s="298" t="s">
        <v>848</v>
      </c>
      <c r="R3354" s="299" t="s">
        <v>849</v>
      </c>
      <c r="S3354" s="299" t="s">
        <v>832</v>
      </c>
      <c r="T3354" s="299" t="s">
        <v>832</v>
      </c>
      <c r="U3354" s="299" t="s">
        <v>832</v>
      </c>
      <c r="V3354" s="299" t="s">
        <v>832</v>
      </c>
      <c r="W3354" s="299" t="s">
        <v>832</v>
      </c>
      <c r="X3354" s="299" t="s">
        <v>832</v>
      </c>
      <c r="Y3354" s="257"/>
    </row>
    <row r="3355" spans="1:25" ht="12.75" customHeight="1" x14ac:dyDescent="0.2">
      <c r="A3355" s="229" t="s">
        <v>705</v>
      </c>
      <c r="B3355" s="247"/>
      <c r="C3355" s="280">
        <v>3342</v>
      </c>
      <c r="D3355" s="249" t="s">
        <v>7410</v>
      </c>
      <c r="E3355" s="249" t="s">
        <v>7411</v>
      </c>
      <c r="F3355" s="249" t="s">
        <v>931</v>
      </c>
      <c r="G3355" s="281" t="s">
        <v>813</v>
      </c>
      <c r="H3355" s="250">
        <v>23597.4</v>
      </c>
      <c r="I3355" s="250"/>
      <c r="J3355" s="250">
        <v>22604.998800000001</v>
      </c>
      <c r="K3355" s="250"/>
      <c r="L3355" s="250">
        <v>23597.629999999997</v>
      </c>
      <c r="M3355" s="251">
        <f t="shared" si="156"/>
        <v>4.2055531541610527E-2</v>
      </c>
      <c r="N3355" s="251">
        <f t="shared" si="157"/>
        <v>4.3912021795816068E-2</v>
      </c>
      <c r="O3355" s="250">
        <v>24704.14</v>
      </c>
      <c r="P3355" s="251">
        <f t="shared" si="158"/>
        <v>4.6890725890693354E-2</v>
      </c>
      <c r="Q3355" s="251" t="s">
        <v>805</v>
      </c>
      <c r="R3355" s="258"/>
      <c r="S3355" s="258" t="s">
        <v>806</v>
      </c>
      <c r="T3355" s="258" t="s">
        <v>807</v>
      </c>
      <c r="U3355" s="282" t="s">
        <v>814</v>
      </c>
      <c r="V3355" s="285">
        <v>92</v>
      </c>
      <c r="W3355" s="286" t="s">
        <v>815</v>
      </c>
      <c r="X3355" s="286" t="s">
        <v>816</v>
      </c>
      <c r="Y3355" s="257"/>
    </row>
    <row r="3356" spans="1:25" ht="12.75" customHeight="1" x14ac:dyDescent="0.2">
      <c r="A3356" s="229" t="s">
        <v>705</v>
      </c>
      <c r="B3356" s="247"/>
      <c r="C3356" s="287">
        <v>3343</v>
      </c>
      <c r="D3356" s="288" t="s">
        <v>7412</v>
      </c>
      <c r="E3356" s="288" t="s">
        <v>7413</v>
      </c>
      <c r="F3356" s="288" t="s">
        <v>5100</v>
      </c>
      <c r="G3356" s="289" t="s">
        <v>707</v>
      </c>
      <c r="H3356" s="290">
        <v>0</v>
      </c>
      <c r="I3356" s="290"/>
      <c r="J3356" s="290">
        <v>0</v>
      </c>
      <c r="K3356" s="290"/>
      <c r="L3356" s="290">
        <v>0</v>
      </c>
      <c r="M3356" s="291" t="str">
        <f t="shared" si="156"/>
        <v>NA</v>
      </c>
      <c r="N3356" s="291" t="str">
        <f t="shared" si="157"/>
        <v>NA</v>
      </c>
      <c r="O3356" s="290">
        <v>0</v>
      </c>
      <c r="P3356" s="291" t="str">
        <f t="shared" si="158"/>
        <v>NA</v>
      </c>
      <c r="Q3356" s="291" t="s">
        <v>707</v>
      </c>
      <c r="R3356" s="292" t="s">
        <v>831</v>
      </c>
      <c r="S3356" s="293" t="s">
        <v>832</v>
      </c>
      <c r="T3356" s="293" t="s">
        <v>832</v>
      </c>
      <c r="U3356" s="293" t="s">
        <v>832</v>
      </c>
      <c r="V3356" s="294" t="s">
        <v>809</v>
      </c>
      <c r="W3356" s="295" t="s">
        <v>809</v>
      </c>
      <c r="X3356" s="295" t="s">
        <v>809</v>
      </c>
      <c r="Y3356" s="257"/>
    </row>
    <row r="3357" spans="1:25" ht="12.75" customHeight="1" x14ac:dyDescent="0.2">
      <c r="A3357" s="229" t="s">
        <v>705</v>
      </c>
      <c r="B3357" s="247"/>
      <c r="C3357" s="280">
        <v>3344</v>
      </c>
      <c r="D3357" s="249" t="s">
        <v>7414</v>
      </c>
      <c r="E3357" s="249" t="s">
        <v>7415</v>
      </c>
      <c r="F3357" s="249" t="s">
        <v>877</v>
      </c>
      <c r="G3357" s="281" t="s">
        <v>813</v>
      </c>
      <c r="H3357" s="250">
        <v>59087.75</v>
      </c>
      <c r="I3357" s="250"/>
      <c r="J3357" s="250">
        <v>98678.535799999998</v>
      </c>
      <c r="K3357" s="250"/>
      <c r="L3357" s="250">
        <v>102282.79000000001</v>
      </c>
      <c r="M3357" s="251">
        <f t="shared" si="156"/>
        <v>0.67003373457273285</v>
      </c>
      <c r="N3357" s="251">
        <f t="shared" si="157"/>
        <v>3.6525209568421771E-2</v>
      </c>
      <c r="O3357" s="250">
        <v>105997.91</v>
      </c>
      <c r="P3357" s="251">
        <f t="shared" si="158"/>
        <v>3.632204401150961E-2</v>
      </c>
      <c r="Q3357" s="251" t="s">
        <v>805</v>
      </c>
      <c r="R3357" s="258"/>
      <c r="S3357" s="258" t="s">
        <v>806</v>
      </c>
      <c r="T3357" s="258" t="s">
        <v>807</v>
      </c>
      <c r="U3357" s="282" t="s">
        <v>823</v>
      </c>
      <c r="V3357" s="285">
        <v>824</v>
      </c>
      <c r="W3357" s="286" t="s">
        <v>816</v>
      </c>
      <c r="X3357" s="286" t="s">
        <v>824</v>
      </c>
      <c r="Y3357" s="257"/>
    </row>
    <row r="3358" spans="1:25" ht="12.75" customHeight="1" x14ac:dyDescent="0.2">
      <c r="A3358" s="229" t="s">
        <v>705</v>
      </c>
      <c r="B3358" s="247"/>
      <c r="C3358" s="280">
        <v>3345</v>
      </c>
      <c r="D3358" s="249" t="s">
        <v>7416</v>
      </c>
      <c r="E3358" s="249" t="s">
        <v>7417</v>
      </c>
      <c r="F3358" s="249" t="s">
        <v>1302</v>
      </c>
      <c r="G3358" s="281" t="s">
        <v>813</v>
      </c>
      <c r="H3358" s="250">
        <v>274356.05</v>
      </c>
      <c r="I3358" s="250"/>
      <c r="J3358" s="250">
        <v>228694.7936</v>
      </c>
      <c r="K3358" s="250"/>
      <c r="L3358" s="250">
        <v>234425.87000000008</v>
      </c>
      <c r="M3358" s="251">
        <f t="shared" si="156"/>
        <v>0.16643065243139338</v>
      </c>
      <c r="N3358" s="251">
        <f t="shared" si="157"/>
        <v>2.5059933852381665E-2</v>
      </c>
      <c r="O3358" s="250">
        <v>247761.84</v>
      </c>
      <c r="P3358" s="251">
        <f t="shared" si="158"/>
        <v>5.6887791437011233E-2</v>
      </c>
      <c r="Q3358" s="251" t="s">
        <v>805</v>
      </c>
      <c r="R3358" s="258"/>
      <c r="S3358" s="258" t="s">
        <v>823</v>
      </c>
      <c r="T3358" s="258" t="s">
        <v>807</v>
      </c>
      <c r="U3358" s="282" t="s">
        <v>823</v>
      </c>
      <c r="V3358" s="285">
        <v>824</v>
      </c>
      <c r="W3358" s="286" t="s">
        <v>816</v>
      </c>
      <c r="X3358" s="286" t="s">
        <v>816</v>
      </c>
      <c r="Y3358" s="257"/>
    </row>
    <row r="3359" spans="1:25" ht="12.75" customHeight="1" x14ac:dyDescent="0.2">
      <c r="A3359" s="229" t="s">
        <v>705</v>
      </c>
      <c r="B3359" s="247"/>
      <c r="C3359" s="280">
        <v>3346</v>
      </c>
      <c r="D3359" s="249" t="s">
        <v>7418</v>
      </c>
      <c r="E3359" s="249" t="s">
        <v>7419</v>
      </c>
      <c r="F3359" s="249" t="s">
        <v>1374</v>
      </c>
      <c r="G3359" s="281" t="s">
        <v>813</v>
      </c>
      <c r="H3359" s="250">
        <v>20360.7</v>
      </c>
      <c r="I3359" s="250"/>
      <c r="J3359" s="250">
        <v>55061.753700000001</v>
      </c>
      <c r="K3359" s="250"/>
      <c r="L3359" s="250">
        <v>96559.64</v>
      </c>
      <c r="M3359" s="251">
        <f t="shared" si="156"/>
        <v>1.7043153575270007</v>
      </c>
      <c r="N3359" s="251">
        <f t="shared" si="157"/>
        <v>0.75366081738148483</v>
      </c>
      <c r="O3359" s="250">
        <v>101520.57</v>
      </c>
      <c r="P3359" s="251">
        <f t="shared" si="158"/>
        <v>5.1376848546659949E-2</v>
      </c>
      <c r="Q3359" s="251" t="s">
        <v>805</v>
      </c>
      <c r="R3359" s="258"/>
      <c r="S3359" s="258" t="s">
        <v>904</v>
      </c>
      <c r="T3359" s="258" t="s">
        <v>807</v>
      </c>
      <c r="U3359" s="282" t="s">
        <v>814</v>
      </c>
      <c r="V3359" s="285">
        <v>106</v>
      </c>
      <c r="W3359" s="286" t="s">
        <v>824</v>
      </c>
      <c r="X3359" s="286" t="s">
        <v>824</v>
      </c>
      <c r="Y3359" s="257"/>
    </row>
    <row r="3360" spans="1:25" ht="12.75" customHeight="1" x14ac:dyDescent="0.2">
      <c r="A3360" s="229" t="s">
        <v>705</v>
      </c>
      <c r="B3360" s="247"/>
      <c r="C3360" s="280">
        <v>3347</v>
      </c>
      <c r="D3360" s="296" t="s">
        <v>7420</v>
      </c>
      <c r="E3360" s="296" t="s">
        <v>7421</v>
      </c>
      <c r="F3360" s="296" t="s">
        <v>1821</v>
      </c>
      <c r="G3360" s="297" t="s">
        <v>707</v>
      </c>
      <c r="H3360" s="250">
        <v>0</v>
      </c>
      <c r="I3360" s="250"/>
      <c r="J3360" s="250">
        <v>0</v>
      </c>
      <c r="K3360" s="250"/>
      <c r="L3360" s="250">
        <v>0</v>
      </c>
      <c r="M3360" s="251" t="str">
        <f t="shared" si="156"/>
        <v>NA</v>
      </c>
      <c r="N3360" s="251" t="str">
        <f t="shared" si="157"/>
        <v>NA</v>
      </c>
      <c r="O3360" s="250">
        <v>0</v>
      </c>
      <c r="P3360" s="251" t="str">
        <f t="shared" si="158"/>
        <v>NA</v>
      </c>
      <c r="Q3360" s="298" t="s">
        <v>848</v>
      </c>
      <c r="R3360" s="299" t="s">
        <v>849</v>
      </c>
      <c r="S3360" s="299" t="s">
        <v>832</v>
      </c>
      <c r="T3360" s="299" t="s">
        <v>832</v>
      </c>
      <c r="U3360" s="299" t="s">
        <v>832</v>
      </c>
      <c r="V3360" s="283" t="s">
        <v>809</v>
      </c>
      <c r="W3360" s="284" t="s">
        <v>809</v>
      </c>
      <c r="X3360" s="284" t="s">
        <v>809</v>
      </c>
      <c r="Y3360" s="257"/>
    </row>
    <row r="3361" spans="1:25" ht="12.75" customHeight="1" x14ac:dyDescent="0.2">
      <c r="A3361" s="229" t="s">
        <v>705</v>
      </c>
      <c r="B3361" s="247"/>
      <c r="C3361" s="280">
        <v>3348</v>
      </c>
      <c r="D3361" s="296" t="s">
        <v>7422</v>
      </c>
      <c r="E3361" s="296" t="s">
        <v>7423</v>
      </c>
      <c r="F3361" s="296" t="s">
        <v>1002</v>
      </c>
      <c r="G3361" s="297" t="s">
        <v>707</v>
      </c>
      <c r="H3361" s="250">
        <v>0</v>
      </c>
      <c r="I3361" s="250"/>
      <c r="J3361" s="250">
        <v>0</v>
      </c>
      <c r="K3361" s="250"/>
      <c r="L3361" s="250">
        <v>0</v>
      </c>
      <c r="M3361" s="251" t="str">
        <f t="shared" si="156"/>
        <v>NA</v>
      </c>
      <c r="N3361" s="251" t="str">
        <f t="shared" si="157"/>
        <v>NA</v>
      </c>
      <c r="O3361" s="250">
        <v>0</v>
      </c>
      <c r="P3361" s="251" t="str">
        <f t="shared" si="158"/>
        <v>NA</v>
      </c>
      <c r="Q3361" s="298" t="s">
        <v>848</v>
      </c>
      <c r="R3361" s="299" t="s">
        <v>849</v>
      </c>
      <c r="S3361" s="299" t="s">
        <v>809</v>
      </c>
      <c r="T3361" s="299" t="s">
        <v>809</v>
      </c>
      <c r="U3361" s="299" t="s">
        <v>832</v>
      </c>
      <c r="V3361" s="283" t="s">
        <v>809</v>
      </c>
      <c r="W3361" s="284" t="s">
        <v>809</v>
      </c>
      <c r="X3361" s="284" t="s">
        <v>809</v>
      </c>
      <c r="Y3361" s="257"/>
    </row>
    <row r="3362" spans="1:25" ht="12.75" customHeight="1" x14ac:dyDescent="0.2">
      <c r="A3362" s="229" t="s">
        <v>705</v>
      </c>
      <c r="B3362" s="247"/>
      <c r="C3362" s="280">
        <v>3349</v>
      </c>
      <c r="D3362" s="249" t="s">
        <v>7424</v>
      </c>
      <c r="E3362" s="249" t="s">
        <v>7425</v>
      </c>
      <c r="F3362" s="249" t="s">
        <v>1002</v>
      </c>
      <c r="G3362" s="297" t="s">
        <v>707</v>
      </c>
      <c r="H3362" s="250">
        <v>0</v>
      </c>
      <c r="I3362" s="250"/>
      <c r="J3362" s="250">
        <v>0</v>
      </c>
      <c r="K3362" s="250"/>
      <c r="L3362" s="250">
        <v>0</v>
      </c>
      <c r="M3362" s="251" t="str">
        <f t="shared" si="156"/>
        <v>NA</v>
      </c>
      <c r="N3362" s="251" t="str">
        <f t="shared" si="157"/>
        <v>NA</v>
      </c>
      <c r="O3362" s="250">
        <v>0</v>
      </c>
      <c r="P3362" s="251" t="str">
        <f t="shared" si="158"/>
        <v>NA</v>
      </c>
      <c r="Q3362" s="298" t="s">
        <v>848</v>
      </c>
      <c r="R3362" s="299" t="s">
        <v>849</v>
      </c>
      <c r="S3362" s="299" t="s">
        <v>832</v>
      </c>
      <c r="T3362" s="299" t="s">
        <v>832</v>
      </c>
      <c r="U3362" s="299" t="s">
        <v>832</v>
      </c>
      <c r="V3362" s="299" t="s">
        <v>832</v>
      </c>
      <c r="W3362" s="299" t="s">
        <v>832</v>
      </c>
      <c r="X3362" s="299" t="s">
        <v>832</v>
      </c>
      <c r="Y3362" s="257"/>
    </row>
    <row r="3363" spans="1:25" ht="12.75" customHeight="1" x14ac:dyDescent="0.2">
      <c r="A3363" s="229" t="s">
        <v>705</v>
      </c>
      <c r="B3363" s="247"/>
      <c r="C3363" s="280">
        <v>3350</v>
      </c>
      <c r="D3363" s="249" t="s">
        <v>7426</v>
      </c>
      <c r="E3363" s="249" t="s">
        <v>7427</v>
      </c>
      <c r="F3363" s="249" t="s">
        <v>877</v>
      </c>
      <c r="G3363" s="281" t="s">
        <v>813</v>
      </c>
      <c r="H3363" s="250">
        <v>16696.260000000002</v>
      </c>
      <c r="I3363" s="250"/>
      <c r="J3363" s="250">
        <v>15994.086200000002</v>
      </c>
      <c r="K3363" s="250"/>
      <c r="L3363" s="250">
        <v>16696.39</v>
      </c>
      <c r="M3363" s="251">
        <f t="shared" si="156"/>
        <v>4.2055753803546446E-2</v>
      </c>
      <c r="N3363" s="251">
        <f t="shared" si="157"/>
        <v>4.391021726517879E-2</v>
      </c>
      <c r="O3363" s="250">
        <v>18427.71</v>
      </c>
      <c r="P3363" s="251">
        <f t="shared" si="158"/>
        <v>0.10369427163596441</v>
      </c>
      <c r="Q3363" s="251" t="s">
        <v>805</v>
      </c>
      <c r="R3363" s="258"/>
      <c r="S3363" s="258" t="s">
        <v>1364</v>
      </c>
      <c r="T3363" s="299" t="s">
        <v>809</v>
      </c>
      <c r="U3363" s="282" t="s">
        <v>814</v>
      </c>
      <c r="V3363" s="283" t="s">
        <v>809</v>
      </c>
      <c r="W3363" s="284" t="s">
        <v>809</v>
      </c>
      <c r="X3363" s="284" t="s">
        <v>809</v>
      </c>
      <c r="Y3363" s="257"/>
    </row>
    <row r="3364" spans="1:25" ht="12.75" customHeight="1" x14ac:dyDescent="0.2">
      <c r="A3364" s="229" t="s">
        <v>705</v>
      </c>
      <c r="B3364" s="247"/>
      <c r="C3364" s="300">
        <v>3351</v>
      </c>
      <c r="D3364" s="301" t="s">
        <v>7428</v>
      </c>
      <c r="E3364" s="301" t="s">
        <v>7429</v>
      </c>
      <c r="F3364" s="301" t="s">
        <v>1002</v>
      </c>
      <c r="G3364" s="302" t="s">
        <v>707</v>
      </c>
      <c r="H3364" s="303">
        <v>0</v>
      </c>
      <c r="I3364" s="303"/>
      <c r="J3364" s="303">
        <v>0</v>
      </c>
      <c r="K3364" s="303"/>
      <c r="L3364" s="303">
        <v>0</v>
      </c>
      <c r="M3364" s="304" t="str">
        <f t="shared" si="156"/>
        <v>NA</v>
      </c>
      <c r="N3364" s="304" t="str">
        <f t="shared" si="157"/>
        <v>NA</v>
      </c>
      <c r="O3364" s="303">
        <v>0</v>
      </c>
      <c r="P3364" s="304" t="str">
        <f t="shared" si="158"/>
        <v>NA</v>
      </c>
      <c r="Q3364" s="304" t="s">
        <v>707</v>
      </c>
      <c r="R3364" s="305" t="s">
        <v>887</v>
      </c>
      <c r="S3364" s="306" t="s">
        <v>832</v>
      </c>
      <c r="T3364" s="306" t="s">
        <v>832</v>
      </c>
      <c r="U3364" s="306" t="s">
        <v>832</v>
      </c>
      <c r="V3364" s="307" t="s">
        <v>809</v>
      </c>
      <c r="W3364" s="308" t="s">
        <v>809</v>
      </c>
      <c r="X3364" s="308" t="s">
        <v>809</v>
      </c>
      <c r="Y3364" s="257"/>
    </row>
    <row r="3365" spans="1:25" ht="12.75" customHeight="1" x14ac:dyDescent="0.2">
      <c r="A3365" s="229" t="s">
        <v>705</v>
      </c>
      <c r="B3365" s="247"/>
      <c r="C3365" s="280">
        <v>3352</v>
      </c>
      <c r="D3365" s="249" t="s">
        <v>7430</v>
      </c>
      <c r="E3365" s="249" t="s">
        <v>7431</v>
      </c>
      <c r="F3365" s="249" t="s">
        <v>877</v>
      </c>
      <c r="G3365" s="281" t="s">
        <v>813</v>
      </c>
      <c r="H3365" s="250">
        <v>276216.07</v>
      </c>
      <c r="I3365" s="250"/>
      <c r="J3365" s="250">
        <v>261861.32430000004</v>
      </c>
      <c r="K3365" s="250"/>
      <c r="L3365" s="250">
        <v>273418.29000000004</v>
      </c>
      <c r="M3365" s="251">
        <f t="shared" si="156"/>
        <v>5.196926341034383E-2</v>
      </c>
      <c r="N3365" s="251">
        <f t="shared" si="157"/>
        <v>4.4133916037023567E-2</v>
      </c>
      <c r="O3365" s="250">
        <v>288991.90999999997</v>
      </c>
      <c r="P3365" s="251">
        <f t="shared" si="158"/>
        <v>5.6958954720987887E-2</v>
      </c>
      <c r="Q3365" s="251" t="s">
        <v>805</v>
      </c>
      <c r="R3365" s="258"/>
      <c r="S3365" s="258" t="s">
        <v>806</v>
      </c>
      <c r="T3365" s="258" t="s">
        <v>807</v>
      </c>
      <c r="U3365" s="282" t="s">
        <v>814</v>
      </c>
      <c r="V3365" s="283" t="s">
        <v>809</v>
      </c>
      <c r="W3365" s="284" t="s">
        <v>809</v>
      </c>
      <c r="X3365" s="284" t="s">
        <v>809</v>
      </c>
      <c r="Y3365" s="257"/>
    </row>
    <row r="3366" spans="1:25" ht="12.75" customHeight="1" x14ac:dyDescent="0.2">
      <c r="A3366" s="229" t="s">
        <v>705</v>
      </c>
      <c r="B3366" s="247"/>
      <c r="C3366" s="280">
        <v>3353</v>
      </c>
      <c r="D3366" s="249" t="s">
        <v>7432</v>
      </c>
      <c r="E3366" s="249" t="s">
        <v>7433</v>
      </c>
      <c r="F3366" s="249" t="s">
        <v>1184</v>
      </c>
      <c r="G3366" s="281" t="s">
        <v>813</v>
      </c>
      <c r="H3366" s="250">
        <v>25650.02</v>
      </c>
      <c r="I3366" s="250"/>
      <c r="J3366" s="250">
        <v>24571.288</v>
      </c>
      <c r="K3366" s="250"/>
      <c r="L3366" s="250">
        <v>28706.739999999998</v>
      </c>
      <c r="M3366" s="251">
        <f t="shared" si="156"/>
        <v>4.2055795667995576E-2</v>
      </c>
      <c r="N3366" s="251">
        <f t="shared" si="157"/>
        <v>0.16830424192659324</v>
      </c>
      <c r="O3366" s="250">
        <v>30465.43</v>
      </c>
      <c r="P3366" s="251">
        <f t="shared" si="158"/>
        <v>6.1264009776101448E-2</v>
      </c>
      <c r="Q3366" s="251" t="s">
        <v>805</v>
      </c>
      <c r="R3366" s="258"/>
      <c r="S3366" s="258" t="s">
        <v>806</v>
      </c>
      <c r="T3366" s="258" t="s">
        <v>807</v>
      </c>
      <c r="U3366" s="282" t="s">
        <v>823</v>
      </c>
      <c r="V3366" s="285">
        <v>826</v>
      </c>
      <c r="W3366" s="286" t="s">
        <v>824</v>
      </c>
      <c r="X3366" s="286" t="s">
        <v>816</v>
      </c>
      <c r="Y3366" s="257"/>
    </row>
    <row r="3367" spans="1:25" ht="12.75" customHeight="1" x14ac:dyDescent="0.2">
      <c r="A3367" s="229" t="s">
        <v>705</v>
      </c>
      <c r="B3367" s="247"/>
      <c r="C3367" s="280">
        <v>3354</v>
      </c>
      <c r="D3367" s="249" t="s">
        <v>7434</v>
      </c>
      <c r="E3367" s="249" t="s">
        <v>7435</v>
      </c>
      <c r="F3367" s="249" t="s">
        <v>812</v>
      </c>
      <c r="G3367" s="281"/>
      <c r="H3367" s="250">
        <v>314195.06</v>
      </c>
      <c r="I3367" s="250"/>
      <c r="J3367" s="250">
        <v>300981.23310000001</v>
      </c>
      <c r="K3367" s="250"/>
      <c r="L3367" s="250">
        <v>344979.42000000004</v>
      </c>
      <c r="M3367" s="251">
        <f t="shared" si="156"/>
        <v>4.20561255800775E-2</v>
      </c>
      <c r="N3367" s="251">
        <f t="shared" si="157"/>
        <v>0.14618249266518812</v>
      </c>
      <c r="O3367" s="250">
        <v>368665.43000000005</v>
      </c>
      <c r="P3367" s="251">
        <f t="shared" si="158"/>
        <v>6.865919711964269E-2</v>
      </c>
      <c r="Q3367" s="251" t="s">
        <v>805</v>
      </c>
      <c r="R3367" s="258"/>
      <c r="S3367" s="258" t="s">
        <v>925</v>
      </c>
      <c r="T3367" s="258" t="s">
        <v>908</v>
      </c>
      <c r="U3367" s="282" t="s">
        <v>1092</v>
      </c>
      <c r="V3367" s="285">
        <v>4708</v>
      </c>
      <c r="W3367" s="286" t="s">
        <v>874</v>
      </c>
      <c r="X3367" s="286" t="s">
        <v>816</v>
      </c>
      <c r="Y3367" s="257"/>
    </row>
    <row r="3368" spans="1:25" ht="12.75" customHeight="1" x14ac:dyDescent="0.2">
      <c r="A3368" s="229" t="s">
        <v>705</v>
      </c>
      <c r="B3368" s="247"/>
      <c r="C3368" s="280">
        <v>3355</v>
      </c>
      <c r="D3368" s="249" t="s">
        <v>7436</v>
      </c>
      <c r="E3368" s="249" t="s">
        <v>7437</v>
      </c>
      <c r="F3368" s="249" t="s">
        <v>890</v>
      </c>
      <c r="G3368" s="281" t="s">
        <v>813</v>
      </c>
      <c r="H3368" s="250">
        <v>41792.850000000006</v>
      </c>
      <c r="I3368" s="250"/>
      <c r="J3368" s="250">
        <v>40035.198000000004</v>
      </c>
      <c r="K3368" s="250"/>
      <c r="L3368" s="250">
        <v>36764.22</v>
      </c>
      <c r="M3368" s="251">
        <f t="shared" si="156"/>
        <v>4.2056284747271404E-2</v>
      </c>
      <c r="N3368" s="251">
        <f t="shared" si="157"/>
        <v>8.1702555835992174E-2</v>
      </c>
      <c r="O3368" s="250">
        <v>39459.61</v>
      </c>
      <c r="P3368" s="251">
        <f t="shared" si="158"/>
        <v>7.3315576938664806E-2</v>
      </c>
      <c r="Q3368" s="251" t="s">
        <v>805</v>
      </c>
      <c r="R3368" s="258"/>
      <c r="S3368" s="258" t="s">
        <v>806</v>
      </c>
      <c r="T3368" s="258" t="s">
        <v>807</v>
      </c>
      <c r="U3368" s="282" t="s">
        <v>814</v>
      </c>
      <c r="V3368" s="283" t="s">
        <v>809</v>
      </c>
      <c r="W3368" s="284" t="s">
        <v>809</v>
      </c>
      <c r="X3368" s="284" t="s">
        <v>809</v>
      </c>
      <c r="Y3368" s="257"/>
    </row>
    <row r="3369" spans="1:25" ht="12.75" customHeight="1" x14ac:dyDescent="0.2">
      <c r="A3369" s="229" t="s">
        <v>705</v>
      </c>
      <c r="B3369" s="247"/>
      <c r="C3369" s="280">
        <v>3356</v>
      </c>
      <c r="D3369" s="249" t="s">
        <v>7438</v>
      </c>
      <c r="E3369" s="249" t="s">
        <v>7439</v>
      </c>
      <c r="F3369" s="249" t="s">
        <v>931</v>
      </c>
      <c r="G3369" s="281"/>
      <c r="H3369" s="250">
        <v>101943.4</v>
      </c>
      <c r="I3369" s="250"/>
      <c r="J3369" s="250">
        <v>56951.633900000001</v>
      </c>
      <c r="K3369" s="250"/>
      <c r="L3369" s="250">
        <v>29167.06</v>
      </c>
      <c r="M3369" s="251">
        <f t="shared" si="156"/>
        <v>0.44134064686875263</v>
      </c>
      <c r="N3369" s="251">
        <f t="shared" si="157"/>
        <v>0.48786263004826624</v>
      </c>
      <c r="O3369" s="250">
        <v>30807.16</v>
      </c>
      <c r="P3369" s="251">
        <f t="shared" si="158"/>
        <v>5.62312416815407E-2</v>
      </c>
      <c r="Q3369" s="251" t="s">
        <v>805</v>
      </c>
      <c r="R3369" s="258"/>
      <c r="S3369" s="258" t="s">
        <v>925</v>
      </c>
      <c r="T3369" s="258" t="s">
        <v>807</v>
      </c>
      <c r="U3369" s="282" t="s">
        <v>932</v>
      </c>
      <c r="V3369" s="285">
        <v>2033</v>
      </c>
      <c r="W3369" s="286" t="s">
        <v>824</v>
      </c>
      <c r="X3369" s="286" t="s">
        <v>824</v>
      </c>
      <c r="Y3369" s="257"/>
    </row>
    <row r="3370" spans="1:25" ht="12.75" customHeight="1" x14ac:dyDescent="0.2">
      <c r="A3370" s="229" t="s">
        <v>705</v>
      </c>
      <c r="B3370" s="247"/>
      <c r="C3370" s="280">
        <v>3357</v>
      </c>
      <c r="D3370" s="249" t="s">
        <v>7440</v>
      </c>
      <c r="E3370" s="249" t="s">
        <v>7441</v>
      </c>
      <c r="F3370" s="249" t="s">
        <v>1214</v>
      </c>
      <c r="G3370" s="281" t="s">
        <v>813</v>
      </c>
      <c r="H3370" s="250">
        <v>133634.78</v>
      </c>
      <c r="I3370" s="250"/>
      <c r="J3370" s="250">
        <v>128014.61979999999</v>
      </c>
      <c r="K3370" s="250"/>
      <c r="L3370" s="250">
        <v>133635.96000000002</v>
      </c>
      <c r="M3370" s="251">
        <f t="shared" si="156"/>
        <v>4.2056118923531831E-2</v>
      </c>
      <c r="N3370" s="251">
        <f t="shared" si="157"/>
        <v>4.3911704841075004E-2</v>
      </c>
      <c r="O3370" s="250">
        <v>154576.51</v>
      </c>
      <c r="P3370" s="251">
        <f t="shared" si="158"/>
        <v>0.15669846649060615</v>
      </c>
      <c r="Q3370" s="251" t="s">
        <v>805</v>
      </c>
      <c r="R3370" s="258"/>
      <c r="S3370" s="258" t="s">
        <v>806</v>
      </c>
      <c r="T3370" s="299" t="s">
        <v>809</v>
      </c>
      <c r="U3370" s="282" t="s">
        <v>814</v>
      </c>
      <c r="V3370" s="283" t="s">
        <v>809</v>
      </c>
      <c r="W3370" s="284" t="s">
        <v>809</v>
      </c>
      <c r="X3370" s="284" t="s">
        <v>809</v>
      </c>
      <c r="Y3370" s="257"/>
    </row>
    <row r="3371" spans="1:25" ht="12.75" customHeight="1" x14ac:dyDescent="0.2">
      <c r="A3371" s="229" t="s">
        <v>705</v>
      </c>
      <c r="B3371" s="247"/>
      <c r="C3371" s="280">
        <v>3358</v>
      </c>
      <c r="D3371" s="249" t="s">
        <v>7442</v>
      </c>
      <c r="E3371" s="249" t="s">
        <v>7443</v>
      </c>
      <c r="F3371" s="249" t="s">
        <v>1064</v>
      </c>
      <c r="G3371" s="281" t="s">
        <v>813</v>
      </c>
      <c r="H3371" s="250">
        <v>278590.58</v>
      </c>
      <c r="I3371" s="250"/>
      <c r="J3371" s="250">
        <v>259743.38070000004</v>
      </c>
      <c r="K3371" s="250"/>
      <c r="L3371" s="250">
        <v>271149.5</v>
      </c>
      <c r="M3371" s="251">
        <f t="shared" si="156"/>
        <v>6.7651961886148401E-2</v>
      </c>
      <c r="N3371" s="251">
        <f t="shared" si="157"/>
        <v>4.3913031659404904E-2</v>
      </c>
      <c r="O3371" s="250">
        <v>284830.18</v>
      </c>
      <c r="P3371" s="251">
        <f t="shared" si="158"/>
        <v>5.045438033262091E-2</v>
      </c>
      <c r="Q3371" s="251" t="s">
        <v>805</v>
      </c>
      <c r="R3371" s="258"/>
      <c r="S3371" s="258" t="s">
        <v>806</v>
      </c>
      <c r="T3371" s="258" t="s">
        <v>807</v>
      </c>
      <c r="U3371" s="282" t="s">
        <v>823</v>
      </c>
      <c r="V3371" s="285">
        <v>824</v>
      </c>
      <c r="W3371" s="286" t="s">
        <v>815</v>
      </c>
      <c r="X3371" s="286" t="s">
        <v>816</v>
      </c>
      <c r="Y3371" s="257"/>
    </row>
    <row r="3372" spans="1:25" ht="12.75" customHeight="1" x14ac:dyDescent="0.2">
      <c r="A3372" s="229" t="s">
        <v>705</v>
      </c>
      <c r="B3372" s="247"/>
      <c r="C3372" s="280">
        <v>3359</v>
      </c>
      <c r="D3372" s="249" t="s">
        <v>7444</v>
      </c>
      <c r="E3372" s="249" t="s">
        <v>7445</v>
      </c>
      <c r="F3372" s="249" t="s">
        <v>852</v>
      </c>
      <c r="G3372" s="297" t="s">
        <v>707</v>
      </c>
      <c r="H3372" s="250">
        <v>0</v>
      </c>
      <c r="I3372" s="250"/>
      <c r="J3372" s="250">
        <v>0</v>
      </c>
      <c r="K3372" s="250"/>
      <c r="L3372" s="250">
        <v>0</v>
      </c>
      <c r="M3372" s="251" t="str">
        <f t="shared" si="156"/>
        <v>NA</v>
      </c>
      <c r="N3372" s="251" t="str">
        <f t="shared" si="157"/>
        <v>NA</v>
      </c>
      <c r="O3372" s="250">
        <v>0</v>
      </c>
      <c r="P3372" s="251" t="str">
        <f t="shared" si="158"/>
        <v>NA</v>
      </c>
      <c r="Q3372" s="298" t="s">
        <v>848</v>
      </c>
      <c r="R3372" s="299" t="s">
        <v>849</v>
      </c>
      <c r="S3372" s="299" t="s">
        <v>832</v>
      </c>
      <c r="T3372" s="299" t="s">
        <v>832</v>
      </c>
      <c r="U3372" s="299" t="s">
        <v>832</v>
      </c>
      <c r="V3372" s="299" t="s">
        <v>832</v>
      </c>
      <c r="W3372" s="299" t="s">
        <v>832</v>
      </c>
      <c r="X3372" s="299" t="s">
        <v>832</v>
      </c>
      <c r="Y3372" s="257"/>
    </row>
    <row r="3373" spans="1:25" ht="12.75" customHeight="1" x14ac:dyDescent="0.2">
      <c r="A3373" s="229" t="s">
        <v>705</v>
      </c>
      <c r="B3373" s="247"/>
      <c r="C3373" s="280">
        <v>3360</v>
      </c>
      <c r="D3373" s="249" t="s">
        <v>7446</v>
      </c>
      <c r="E3373" s="249" t="s">
        <v>7447</v>
      </c>
      <c r="F3373" s="249" t="s">
        <v>931</v>
      </c>
      <c r="G3373" s="281"/>
      <c r="H3373" s="250">
        <v>274880.56</v>
      </c>
      <c r="I3373" s="250"/>
      <c r="J3373" s="250">
        <v>252863.44700000001</v>
      </c>
      <c r="K3373" s="250"/>
      <c r="L3373" s="250">
        <v>291364.61</v>
      </c>
      <c r="M3373" s="251">
        <f t="shared" si="156"/>
        <v>8.0097017410034319E-2</v>
      </c>
      <c r="N3373" s="251">
        <f t="shared" si="157"/>
        <v>0.15226069033220119</v>
      </c>
      <c r="O3373" s="250">
        <v>296267.31999999995</v>
      </c>
      <c r="P3373" s="251">
        <f t="shared" si="158"/>
        <v>1.6826717561889082E-2</v>
      </c>
      <c r="Q3373" s="251" t="s">
        <v>805</v>
      </c>
      <c r="R3373" s="258"/>
      <c r="S3373" s="258" t="s">
        <v>806</v>
      </c>
      <c r="T3373" s="258" t="s">
        <v>807</v>
      </c>
      <c r="U3373" s="282" t="s">
        <v>956</v>
      </c>
      <c r="V3373" s="285">
        <v>8108</v>
      </c>
      <c r="W3373" s="286" t="s">
        <v>874</v>
      </c>
      <c r="X3373" s="286" t="s">
        <v>816</v>
      </c>
      <c r="Y3373" s="257"/>
    </row>
    <row r="3374" spans="1:25" ht="12.75" customHeight="1" x14ac:dyDescent="0.2">
      <c r="A3374" s="229" t="s">
        <v>705</v>
      </c>
      <c r="B3374" s="247"/>
      <c r="C3374" s="280">
        <v>3361</v>
      </c>
      <c r="D3374" s="249" t="s">
        <v>7448</v>
      </c>
      <c r="E3374" s="249" t="s">
        <v>7449</v>
      </c>
      <c r="F3374" s="249" t="s">
        <v>877</v>
      </c>
      <c r="G3374" s="281" t="s">
        <v>813</v>
      </c>
      <c r="H3374" s="250">
        <v>93962.989999999976</v>
      </c>
      <c r="I3374" s="250"/>
      <c r="J3374" s="250">
        <v>105614.46649999999</v>
      </c>
      <c r="K3374" s="250"/>
      <c r="L3374" s="250">
        <v>112374.58000000002</v>
      </c>
      <c r="M3374" s="251">
        <f t="shared" si="156"/>
        <v>0.12400069963716588</v>
      </c>
      <c r="N3374" s="251">
        <f t="shared" si="157"/>
        <v>6.4007457728340864E-2</v>
      </c>
      <c r="O3374" s="250">
        <v>118235.86</v>
      </c>
      <c r="P3374" s="251">
        <f t="shared" si="158"/>
        <v>5.215841518606773E-2</v>
      </c>
      <c r="Q3374" s="251" t="s">
        <v>805</v>
      </c>
      <c r="R3374" s="258"/>
      <c r="S3374" s="258" t="s">
        <v>806</v>
      </c>
      <c r="T3374" s="258" t="s">
        <v>807</v>
      </c>
      <c r="U3374" s="282" t="s">
        <v>814</v>
      </c>
      <c r="V3374" s="285">
        <v>824</v>
      </c>
      <c r="W3374" s="286" t="s">
        <v>816</v>
      </c>
      <c r="X3374" s="286" t="s">
        <v>824</v>
      </c>
      <c r="Y3374" s="257"/>
    </row>
    <row r="3375" spans="1:25" ht="12.75" customHeight="1" x14ac:dyDescent="0.2">
      <c r="A3375" s="229" t="s">
        <v>705</v>
      </c>
      <c r="B3375" s="247"/>
      <c r="C3375" s="280">
        <v>3362</v>
      </c>
      <c r="D3375" s="249" t="s">
        <v>7450</v>
      </c>
      <c r="E3375" s="249" t="s">
        <v>7451</v>
      </c>
      <c r="F3375" s="249" t="s">
        <v>931</v>
      </c>
      <c r="G3375" s="281"/>
      <c r="H3375" s="250">
        <v>24062.17</v>
      </c>
      <c r="I3375" s="250"/>
      <c r="J3375" s="250">
        <v>81953.140800000008</v>
      </c>
      <c r="K3375" s="250"/>
      <c r="L3375" s="250">
        <v>85552.319999999992</v>
      </c>
      <c r="M3375" s="251">
        <f t="shared" si="156"/>
        <v>2.4058915218369754</v>
      </c>
      <c r="N3375" s="251">
        <f t="shared" si="157"/>
        <v>4.3917526099255783E-2</v>
      </c>
      <c r="O3375" s="250">
        <v>93277.05</v>
      </c>
      <c r="P3375" s="251">
        <f t="shared" si="158"/>
        <v>9.0292466644972466E-2</v>
      </c>
      <c r="Q3375" s="251" t="s">
        <v>805</v>
      </c>
      <c r="R3375" s="258"/>
      <c r="S3375" s="258" t="s">
        <v>840</v>
      </c>
      <c r="T3375" s="299" t="s">
        <v>809</v>
      </c>
      <c r="U3375" s="282" t="s">
        <v>841</v>
      </c>
      <c r="V3375" s="285">
        <v>819</v>
      </c>
      <c r="W3375" s="286" t="s">
        <v>912</v>
      </c>
      <c r="X3375" s="286" t="s">
        <v>912</v>
      </c>
      <c r="Y3375" s="257"/>
    </row>
    <row r="3376" spans="1:25" ht="12.75" customHeight="1" x14ac:dyDescent="0.2">
      <c r="A3376" s="229" t="s">
        <v>705</v>
      </c>
      <c r="B3376" s="247"/>
      <c r="C3376" s="280">
        <v>3363</v>
      </c>
      <c r="D3376" s="249" t="s">
        <v>7452</v>
      </c>
      <c r="E3376" s="249" t="s">
        <v>7453</v>
      </c>
      <c r="F3376" s="249" t="s">
        <v>931</v>
      </c>
      <c r="G3376" s="281"/>
      <c r="H3376" s="250">
        <v>11213.35</v>
      </c>
      <c r="I3376" s="250"/>
      <c r="J3376" s="250">
        <v>86198.253099999987</v>
      </c>
      <c r="K3376" s="250"/>
      <c r="L3376" s="250">
        <v>89978.709999999992</v>
      </c>
      <c r="M3376" s="251">
        <f t="shared" si="156"/>
        <v>6.6871098378272311</v>
      </c>
      <c r="N3376" s="251">
        <f t="shared" si="157"/>
        <v>4.3857697389925475E-2</v>
      </c>
      <c r="O3376" s="250">
        <v>104870.82999999999</v>
      </c>
      <c r="P3376" s="251">
        <f t="shared" si="158"/>
        <v>0.16550715163620369</v>
      </c>
      <c r="Q3376" s="251" t="s">
        <v>805</v>
      </c>
      <c r="R3376" s="258"/>
      <c r="S3376" s="258" t="s">
        <v>840</v>
      </c>
      <c r="T3376" s="299" t="s">
        <v>809</v>
      </c>
      <c r="U3376" s="282" t="s">
        <v>841</v>
      </c>
      <c r="V3376" s="285">
        <v>819</v>
      </c>
      <c r="W3376" s="286" t="s">
        <v>912</v>
      </c>
      <c r="X3376" s="286" t="s">
        <v>912</v>
      </c>
      <c r="Y3376" s="257"/>
    </row>
    <row r="3377" spans="1:25" ht="12.75" customHeight="1" x14ac:dyDescent="0.2">
      <c r="A3377" s="229" t="s">
        <v>705</v>
      </c>
      <c r="B3377" s="247"/>
      <c r="C3377" s="280">
        <v>3364</v>
      </c>
      <c r="D3377" s="249" t="s">
        <v>7454</v>
      </c>
      <c r="E3377" s="249" t="s">
        <v>7455</v>
      </c>
      <c r="F3377" s="249" t="s">
        <v>877</v>
      </c>
      <c r="G3377" s="281" t="s">
        <v>813</v>
      </c>
      <c r="H3377" s="250">
        <v>49985.88</v>
      </c>
      <c r="I3377" s="250"/>
      <c r="J3377" s="250">
        <v>47883.669499999996</v>
      </c>
      <c r="K3377" s="250"/>
      <c r="L3377" s="250">
        <v>49986.34</v>
      </c>
      <c r="M3377" s="251">
        <f t="shared" si="156"/>
        <v>4.2056086638866841E-2</v>
      </c>
      <c r="N3377" s="251">
        <f t="shared" si="157"/>
        <v>4.391205857771615E-2</v>
      </c>
      <c r="O3377" s="250">
        <v>52330.25</v>
      </c>
      <c r="P3377" s="251">
        <f t="shared" si="158"/>
        <v>4.6891010624102579E-2</v>
      </c>
      <c r="Q3377" s="251" t="s">
        <v>805</v>
      </c>
      <c r="R3377" s="258"/>
      <c r="S3377" s="258" t="s">
        <v>806</v>
      </c>
      <c r="T3377" s="258" t="s">
        <v>807</v>
      </c>
      <c r="U3377" s="282" t="s">
        <v>823</v>
      </c>
      <c r="V3377" s="285">
        <v>824</v>
      </c>
      <c r="W3377" s="286" t="s">
        <v>816</v>
      </c>
      <c r="X3377" s="286" t="s">
        <v>824</v>
      </c>
      <c r="Y3377" s="257"/>
    </row>
    <row r="3378" spans="1:25" ht="12.75" customHeight="1" x14ac:dyDescent="0.2">
      <c r="A3378" s="229" t="s">
        <v>705</v>
      </c>
      <c r="B3378" s="247"/>
      <c r="C3378" s="280">
        <v>3365</v>
      </c>
      <c r="D3378" s="249" t="s">
        <v>7456</v>
      </c>
      <c r="E3378" s="249" t="s">
        <v>7457</v>
      </c>
      <c r="F3378" s="249" t="s">
        <v>886</v>
      </c>
      <c r="G3378" s="281" t="s">
        <v>813</v>
      </c>
      <c r="H3378" s="250">
        <v>276173.15999999997</v>
      </c>
      <c r="I3378" s="250"/>
      <c r="J3378" s="250">
        <v>264558.4117</v>
      </c>
      <c r="K3378" s="250"/>
      <c r="L3378" s="250">
        <v>273192.02</v>
      </c>
      <c r="M3378" s="251">
        <f t="shared" si="156"/>
        <v>4.2056035785664247E-2</v>
      </c>
      <c r="N3378" s="251">
        <f t="shared" si="157"/>
        <v>3.2634034368902366E-2</v>
      </c>
      <c r="O3378" s="250">
        <v>317148.42000000004</v>
      </c>
      <c r="P3378" s="251">
        <f t="shared" si="158"/>
        <v>0.16089928249002303</v>
      </c>
      <c r="Q3378" s="251" t="s">
        <v>805</v>
      </c>
      <c r="R3378" s="258"/>
      <c r="S3378" s="258" t="s">
        <v>806</v>
      </c>
      <c r="T3378" s="258" t="s">
        <v>807</v>
      </c>
      <c r="U3378" s="282" t="s">
        <v>823</v>
      </c>
      <c r="V3378" s="285">
        <v>885</v>
      </c>
      <c r="W3378" s="286" t="s">
        <v>824</v>
      </c>
      <c r="X3378" s="286" t="s">
        <v>824</v>
      </c>
      <c r="Y3378" s="257"/>
    </row>
    <row r="3379" spans="1:25" ht="12.75" customHeight="1" x14ac:dyDescent="0.2">
      <c r="A3379" s="229" t="s">
        <v>705</v>
      </c>
      <c r="B3379" s="247"/>
      <c r="C3379" s="280">
        <v>3366</v>
      </c>
      <c r="D3379" s="249" t="s">
        <v>7458</v>
      </c>
      <c r="E3379" s="249" t="s">
        <v>7459</v>
      </c>
      <c r="F3379" s="249" t="s">
        <v>803</v>
      </c>
      <c r="G3379" s="281" t="s">
        <v>804</v>
      </c>
      <c r="H3379" s="250">
        <v>47282</v>
      </c>
      <c r="I3379" s="250"/>
      <c r="J3379" s="250">
        <v>45293.502999999997</v>
      </c>
      <c r="K3379" s="250"/>
      <c r="L3379" s="250">
        <v>47282.439999999995</v>
      </c>
      <c r="M3379" s="251">
        <f t="shared" si="156"/>
        <v>4.2056110147624955E-2</v>
      </c>
      <c r="N3379" s="251">
        <f t="shared" si="157"/>
        <v>4.3912191998044359E-2</v>
      </c>
      <c r="O3379" s="250">
        <v>49486.45</v>
      </c>
      <c r="P3379" s="251">
        <f t="shared" si="158"/>
        <v>4.6613711136734952E-2</v>
      </c>
      <c r="Q3379" s="251" t="s">
        <v>805</v>
      </c>
      <c r="R3379" s="258"/>
      <c r="S3379" s="258" t="s">
        <v>806</v>
      </c>
      <c r="T3379" s="299" t="s">
        <v>809</v>
      </c>
      <c r="U3379" s="282" t="s">
        <v>808</v>
      </c>
      <c r="V3379" s="285">
        <v>304</v>
      </c>
      <c r="W3379" s="286" t="s">
        <v>824</v>
      </c>
      <c r="X3379" s="286" t="s">
        <v>824</v>
      </c>
      <c r="Y3379" s="257"/>
    </row>
    <row r="3380" spans="1:25" ht="12.75" customHeight="1" x14ac:dyDescent="0.2">
      <c r="A3380" s="229" t="s">
        <v>705</v>
      </c>
      <c r="B3380" s="247"/>
      <c r="C3380" s="280">
        <v>3367</v>
      </c>
      <c r="D3380" s="249" t="s">
        <v>7460</v>
      </c>
      <c r="E3380" s="249" t="s">
        <v>7461</v>
      </c>
      <c r="F3380" s="249" t="s">
        <v>920</v>
      </c>
      <c r="G3380" s="297" t="s">
        <v>707</v>
      </c>
      <c r="H3380" s="250">
        <v>0</v>
      </c>
      <c r="I3380" s="250"/>
      <c r="J3380" s="250">
        <v>0</v>
      </c>
      <c r="K3380" s="250"/>
      <c r="L3380" s="250">
        <v>0</v>
      </c>
      <c r="M3380" s="251" t="str">
        <f t="shared" si="156"/>
        <v>NA</v>
      </c>
      <c r="N3380" s="251" t="str">
        <f t="shared" si="157"/>
        <v>NA</v>
      </c>
      <c r="O3380" s="250">
        <v>0</v>
      </c>
      <c r="P3380" s="251" t="str">
        <f t="shared" si="158"/>
        <v>NA</v>
      </c>
      <c r="Q3380" s="298" t="s">
        <v>848</v>
      </c>
      <c r="R3380" s="299" t="s">
        <v>849</v>
      </c>
      <c r="S3380" s="299" t="s">
        <v>832</v>
      </c>
      <c r="T3380" s="299" t="s">
        <v>832</v>
      </c>
      <c r="U3380" s="299" t="s">
        <v>832</v>
      </c>
      <c r="V3380" s="299" t="s">
        <v>832</v>
      </c>
      <c r="W3380" s="299" t="s">
        <v>832</v>
      </c>
      <c r="X3380" s="299" t="s">
        <v>832</v>
      </c>
      <c r="Y3380" s="257"/>
    </row>
    <row r="3381" spans="1:25" ht="12.75" customHeight="1" x14ac:dyDescent="0.2">
      <c r="A3381" s="229" t="s">
        <v>705</v>
      </c>
      <c r="B3381" s="247"/>
      <c r="C3381" s="280">
        <v>3368</v>
      </c>
      <c r="D3381" s="296" t="s">
        <v>7462</v>
      </c>
      <c r="E3381" s="296" t="s">
        <v>7463</v>
      </c>
      <c r="F3381" s="296" t="s">
        <v>920</v>
      </c>
      <c r="G3381" s="297" t="s">
        <v>707</v>
      </c>
      <c r="H3381" s="250">
        <v>0</v>
      </c>
      <c r="I3381" s="250"/>
      <c r="J3381" s="250">
        <v>0</v>
      </c>
      <c r="K3381" s="250"/>
      <c r="L3381" s="250">
        <v>0</v>
      </c>
      <c r="M3381" s="251" t="str">
        <f t="shared" si="156"/>
        <v>NA</v>
      </c>
      <c r="N3381" s="251" t="str">
        <f t="shared" si="157"/>
        <v>NA</v>
      </c>
      <c r="O3381" s="250">
        <v>0</v>
      </c>
      <c r="P3381" s="251" t="str">
        <f t="shared" si="158"/>
        <v>NA</v>
      </c>
      <c r="Q3381" s="298" t="s">
        <v>848</v>
      </c>
      <c r="R3381" s="299" t="s">
        <v>849</v>
      </c>
      <c r="S3381" s="299" t="s">
        <v>832</v>
      </c>
      <c r="T3381" s="299" t="s">
        <v>832</v>
      </c>
      <c r="U3381" s="299" t="s">
        <v>832</v>
      </c>
      <c r="V3381" s="283" t="s">
        <v>809</v>
      </c>
      <c r="W3381" s="284" t="s">
        <v>809</v>
      </c>
      <c r="X3381" s="284" t="s">
        <v>809</v>
      </c>
      <c r="Y3381" s="257"/>
    </row>
    <row r="3382" spans="1:25" ht="12.75" customHeight="1" x14ac:dyDescent="0.2">
      <c r="A3382" s="229" t="s">
        <v>705</v>
      </c>
      <c r="B3382" s="247"/>
      <c r="C3382" s="280">
        <v>3369</v>
      </c>
      <c r="D3382" s="249" t="s">
        <v>7464</v>
      </c>
      <c r="E3382" s="249" t="s">
        <v>7465</v>
      </c>
      <c r="F3382" s="249" t="s">
        <v>890</v>
      </c>
      <c r="G3382" s="281" t="s">
        <v>813</v>
      </c>
      <c r="H3382" s="250">
        <v>181402.04</v>
      </c>
      <c r="I3382" s="250"/>
      <c r="J3382" s="250">
        <v>173772.98470000003</v>
      </c>
      <c r="K3382" s="250"/>
      <c r="L3382" s="250">
        <v>228278.31</v>
      </c>
      <c r="M3382" s="251">
        <f t="shared" si="156"/>
        <v>4.2056061221803116E-2</v>
      </c>
      <c r="N3382" s="251">
        <f t="shared" si="157"/>
        <v>0.31365822135182536</v>
      </c>
      <c r="O3382" s="250">
        <v>238493.5</v>
      </c>
      <c r="P3382" s="251">
        <f t="shared" si="158"/>
        <v>4.4748841885153268E-2</v>
      </c>
      <c r="Q3382" s="251" t="s">
        <v>805</v>
      </c>
      <c r="R3382" s="258"/>
      <c r="S3382" s="258" t="s">
        <v>823</v>
      </c>
      <c r="T3382" s="258" t="s">
        <v>807</v>
      </c>
      <c r="U3382" s="282" t="s">
        <v>823</v>
      </c>
      <c r="V3382" s="285">
        <v>824</v>
      </c>
      <c r="W3382" s="286" t="s">
        <v>815</v>
      </c>
      <c r="X3382" s="286" t="s">
        <v>816</v>
      </c>
      <c r="Y3382" s="257"/>
    </row>
    <row r="3383" spans="1:25" ht="12.75" customHeight="1" x14ac:dyDescent="0.2">
      <c r="A3383" s="229" t="s">
        <v>705</v>
      </c>
      <c r="B3383" s="247"/>
      <c r="C3383" s="280">
        <v>3370</v>
      </c>
      <c r="D3383" s="249" t="s">
        <v>7466</v>
      </c>
      <c r="E3383" s="249" t="s">
        <v>7467</v>
      </c>
      <c r="F3383" s="249" t="s">
        <v>931</v>
      </c>
      <c r="G3383" s="281" t="s">
        <v>813</v>
      </c>
      <c r="H3383" s="250">
        <v>58249.03</v>
      </c>
      <c r="I3383" s="250"/>
      <c r="J3383" s="250">
        <v>55799.309200000003</v>
      </c>
      <c r="K3383" s="250"/>
      <c r="L3383" s="250">
        <v>58249.59</v>
      </c>
      <c r="M3383" s="251">
        <f t="shared" si="156"/>
        <v>4.205599303542043E-2</v>
      </c>
      <c r="N3383" s="251">
        <f t="shared" si="157"/>
        <v>4.3912385926096607E-2</v>
      </c>
      <c r="O3383" s="250">
        <v>61238.960000000006</v>
      </c>
      <c r="P3383" s="251">
        <f t="shared" si="158"/>
        <v>5.13200178748041E-2</v>
      </c>
      <c r="Q3383" s="251" t="s">
        <v>805</v>
      </c>
      <c r="R3383" s="258"/>
      <c r="S3383" s="258" t="s">
        <v>806</v>
      </c>
      <c r="T3383" s="299" t="s">
        <v>809</v>
      </c>
      <c r="U3383" s="282" t="s">
        <v>823</v>
      </c>
      <c r="V3383" s="285">
        <v>824</v>
      </c>
      <c r="W3383" s="286" t="s">
        <v>824</v>
      </c>
      <c r="X3383" s="286" t="s">
        <v>824</v>
      </c>
      <c r="Y3383" s="257"/>
    </row>
    <row r="3384" spans="1:25" ht="12.75" customHeight="1" x14ac:dyDescent="0.2">
      <c r="A3384" s="229" t="s">
        <v>705</v>
      </c>
      <c r="B3384" s="247"/>
      <c r="C3384" s="280">
        <v>3371</v>
      </c>
      <c r="D3384" s="249" t="s">
        <v>7468</v>
      </c>
      <c r="E3384" s="249" t="s">
        <v>7469</v>
      </c>
      <c r="F3384" s="249" t="s">
        <v>819</v>
      </c>
      <c r="G3384" s="281" t="s">
        <v>813</v>
      </c>
      <c r="H3384" s="250">
        <v>23009.9</v>
      </c>
      <c r="I3384" s="250"/>
      <c r="J3384" s="250">
        <v>22042.171599999998</v>
      </c>
      <c r="K3384" s="250"/>
      <c r="L3384" s="250">
        <v>23010.329999999998</v>
      </c>
      <c r="M3384" s="251">
        <f t="shared" si="156"/>
        <v>4.2057045011060612E-2</v>
      </c>
      <c r="N3384" s="251">
        <f t="shared" si="157"/>
        <v>4.3923004392180685E-2</v>
      </c>
      <c r="O3384" s="250">
        <v>23690.97</v>
      </c>
      <c r="P3384" s="251">
        <f t="shared" si="158"/>
        <v>2.957975830855112E-2</v>
      </c>
      <c r="Q3384" s="251" t="s">
        <v>805</v>
      </c>
      <c r="R3384" s="258"/>
      <c r="S3384" s="258" t="s">
        <v>806</v>
      </c>
      <c r="T3384" s="299" t="s">
        <v>809</v>
      </c>
      <c r="U3384" s="282" t="s">
        <v>814</v>
      </c>
      <c r="V3384" s="285">
        <v>121</v>
      </c>
      <c r="W3384" s="286" t="s">
        <v>815</v>
      </c>
      <c r="X3384" s="286" t="s">
        <v>816</v>
      </c>
      <c r="Y3384" s="257"/>
    </row>
    <row r="3385" spans="1:25" ht="12.75" customHeight="1" x14ac:dyDescent="0.2">
      <c r="A3385" s="229" t="s">
        <v>705</v>
      </c>
      <c r="B3385" s="247"/>
      <c r="C3385" s="280">
        <v>3372</v>
      </c>
      <c r="D3385" s="249" t="s">
        <v>7470</v>
      </c>
      <c r="E3385" s="249" t="s">
        <v>7471</v>
      </c>
      <c r="F3385" s="249" t="s">
        <v>852</v>
      </c>
      <c r="G3385" s="297" t="s">
        <v>707</v>
      </c>
      <c r="H3385" s="250">
        <v>0</v>
      </c>
      <c r="I3385" s="250"/>
      <c r="J3385" s="250">
        <v>0</v>
      </c>
      <c r="K3385" s="250"/>
      <c r="L3385" s="250">
        <v>0</v>
      </c>
      <c r="M3385" s="251" t="str">
        <f t="shared" si="156"/>
        <v>NA</v>
      </c>
      <c r="N3385" s="251" t="str">
        <f t="shared" si="157"/>
        <v>NA</v>
      </c>
      <c r="O3385" s="250">
        <v>0</v>
      </c>
      <c r="P3385" s="251" t="str">
        <f t="shared" si="158"/>
        <v>NA</v>
      </c>
      <c r="Q3385" s="298" t="s">
        <v>848</v>
      </c>
      <c r="R3385" s="299" t="s">
        <v>849</v>
      </c>
      <c r="S3385" s="299" t="s">
        <v>832</v>
      </c>
      <c r="T3385" s="299" t="s">
        <v>832</v>
      </c>
      <c r="U3385" s="299" t="s">
        <v>832</v>
      </c>
      <c r="V3385" s="299" t="s">
        <v>832</v>
      </c>
      <c r="W3385" s="299" t="s">
        <v>832</v>
      </c>
      <c r="X3385" s="299" t="s">
        <v>832</v>
      </c>
      <c r="Y3385" s="257"/>
    </row>
    <row r="3386" spans="1:25" ht="12.75" customHeight="1" x14ac:dyDescent="0.2">
      <c r="A3386" s="229" t="s">
        <v>705</v>
      </c>
      <c r="B3386" s="247"/>
      <c r="C3386" s="280">
        <v>3373</v>
      </c>
      <c r="D3386" s="249" t="s">
        <v>7472</v>
      </c>
      <c r="E3386" s="249" t="s">
        <v>7473</v>
      </c>
      <c r="F3386" s="249" t="s">
        <v>931</v>
      </c>
      <c r="G3386" s="281" t="s">
        <v>813</v>
      </c>
      <c r="H3386" s="250">
        <v>488037.72000000003</v>
      </c>
      <c r="I3386" s="250"/>
      <c r="J3386" s="250">
        <v>418481.32370000001</v>
      </c>
      <c r="K3386" s="250"/>
      <c r="L3386" s="250">
        <v>421347.83000000007</v>
      </c>
      <c r="M3386" s="251">
        <f t="shared" si="156"/>
        <v>0.14252258268069939</v>
      </c>
      <c r="N3386" s="251">
        <f t="shared" si="157"/>
        <v>6.849783102996972E-3</v>
      </c>
      <c r="O3386" s="250">
        <v>446383.01</v>
      </c>
      <c r="P3386" s="251">
        <f t="shared" si="158"/>
        <v>5.9416895537351959E-2</v>
      </c>
      <c r="Q3386" s="251" t="s">
        <v>805</v>
      </c>
      <c r="R3386" s="258"/>
      <c r="S3386" s="258" t="s">
        <v>806</v>
      </c>
      <c r="T3386" s="258" t="s">
        <v>807</v>
      </c>
      <c r="U3386" s="282" t="s">
        <v>823</v>
      </c>
      <c r="V3386" s="285">
        <v>805</v>
      </c>
      <c r="W3386" s="286" t="s">
        <v>816</v>
      </c>
      <c r="X3386" s="286" t="s">
        <v>816</v>
      </c>
      <c r="Y3386" s="257"/>
    </row>
    <row r="3387" spans="1:25" ht="12.75" customHeight="1" x14ac:dyDescent="0.2">
      <c r="A3387" s="229" t="s">
        <v>705</v>
      </c>
      <c r="B3387" s="247"/>
      <c r="C3387" s="280">
        <v>3374</v>
      </c>
      <c r="D3387" s="249" t="s">
        <v>7474</v>
      </c>
      <c r="E3387" s="249" t="s">
        <v>7475</v>
      </c>
      <c r="F3387" s="249" t="s">
        <v>886</v>
      </c>
      <c r="G3387" s="281" t="s">
        <v>813</v>
      </c>
      <c r="H3387" s="250">
        <v>11542.35</v>
      </c>
      <c r="I3387" s="250"/>
      <c r="J3387" s="250">
        <v>11056.945400000001</v>
      </c>
      <c r="K3387" s="250"/>
      <c r="L3387" s="250">
        <v>11542.45</v>
      </c>
      <c r="M3387" s="251">
        <f t="shared" si="156"/>
        <v>4.2054226392372419E-2</v>
      </c>
      <c r="N3387" s="251">
        <f t="shared" si="157"/>
        <v>4.390946888459811E-2</v>
      </c>
      <c r="O3387" s="250">
        <v>12120.86</v>
      </c>
      <c r="P3387" s="251">
        <f t="shared" si="158"/>
        <v>5.0111544776022407E-2</v>
      </c>
      <c r="Q3387" s="251" t="s">
        <v>805</v>
      </c>
      <c r="R3387" s="258"/>
      <c r="S3387" s="258" t="s">
        <v>806</v>
      </c>
      <c r="T3387" s="258" t="s">
        <v>807</v>
      </c>
      <c r="U3387" s="282" t="s">
        <v>823</v>
      </c>
      <c r="V3387" s="285">
        <v>824</v>
      </c>
      <c r="W3387" s="286" t="s">
        <v>815</v>
      </c>
      <c r="X3387" s="286" t="s">
        <v>816</v>
      </c>
      <c r="Y3387" s="257"/>
    </row>
    <row r="3388" spans="1:25" ht="12.75" customHeight="1" x14ac:dyDescent="0.2">
      <c r="A3388" s="229" t="s">
        <v>705</v>
      </c>
      <c r="B3388" s="247"/>
      <c r="C3388" s="280">
        <v>3375</v>
      </c>
      <c r="D3388" s="249" t="s">
        <v>7476</v>
      </c>
      <c r="E3388" s="249" t="s">
        <v>7477</v>
      </c>
      <c r="F3388" s="249" t="s">
        <v>847</v>
      </c>
      <c r="G3388" s="297" t="s">
        <v>707</v>
      </c>
      <c r="H3388" s="250">
        <v>0</v>
      </c>
      <c r="I3388" s="250"/>
      <c r="J3388" s="250">
        <v>0</v>
      </c>
      <c r="K3388" s="250"/>
      <c r="L3388" s="250">
        <v>0</v>
      </c>
      <c r="M3388" s="251" t="str">
        <f t="shared" si="156"/>
        <v>NA</v>
      </c>
      <c r="N3388" s="251" t="str">
        <f t="shared" si="157"/>
        <v>NA</v>
      </c>
      <c r="O3388" s="250">
        <v>0</v>
      </c>
      <c r="P3388" s="251" t="str">
        <f t="shared" si="158"/>
        <v>NA</v>
      </c>
      <c r="Q3388" s="298" t="s">
        <v>848</v>
      </c>
      <c r="R3388" s="299" t="s">
        <v>849</v>
      </c>
      <c r="S3388" s="299" t="s">
        <v>832</v>
      </c>
      <c r="T3388" s="299" t="s">
        <v>832</v>
      </c>
      <c r="U3388" s="299" t="s">
        <v>832</v>
      </c>
      <c r="V3388" s="299" t="s">
        <v>832</v>
      </c>
      <c r="W3388" s="299" t="s">
        <v>832</v>
      </c>
      <c r="X3388" s="299" t="s">
        <v>832</v>
      </c>
      <c r="Y3388" s="257"/>
    </row>
    <row r="3389" spans="1:25" ht="12.75" customHeight="1" x14ac:dyDescent="0.2">
      <c r="A3389" s="229" t="s">
        <v>705</v>
      </c>
      <c r="B3389" s="247"/>
      <c r="C3389" s="280">
        <v>3376</v>
      </c>
      <c r="D3389" s="249" t="s">
        <v>7478</v>
      </c>
      <c r="E3389" s="249" t="s">
        <v>7479</v>
      </c>
      <c r="F3389" s="249" t="s">
        <v>886</v>
      </c>
      <c r="G3389" s="281" t="s">
        <v>813</v>
      </c>
      <c r="H3389" s="250">
        <v>68902.399999999994</v>
      </c>
      <c r="I3389" s="250"/>
      <c r="J3389" s="250">
        <v>66004.6253</v>
      </c>
      <c r="K3389" s="250"/>
      <c r="L3389" s="250">
        <v>8059.99</v>
      </c>
      <c r="M3389" s="251">
        <f t="shared" si="156"/>
        <v>4.2056223005294366E-2</v>
      </c>
      <c r="N3389" s="251">
        <f t="shared" si="157"/>
        <v>0.87788749707514824</v>
      </c>
      <c r="O3389" s="250">
        <v>8211.3700000000008</v>
      </c>
      <c r="P3389" s="251">
        <f t="shared" si="158"/>
        <v>1.878166101943067E-2</v>
      </c>
      <c r="Q3389" s="251" t="s">
        <v>805</v>
      </c>
      <c r="R3389" s="258"/>
      <c r="S3389" s="258" t="s">
        <v>806</v>
      </c>
      <c r="T3389" s="258" t="s">
        <v>807</v>
      </c>
      <c r="U3389" s="282" t="s">
        <v>823</v>
      </c>
      <c r="V3389" s="285">
        <v>824</v>
      </c>
      <c r="W3389" s="286" t="s">
        <v>824</v>
      </c>
      <c r="X3389" s="286" t="s">
        <v>824</v>
      </c>
      <c r="Y3389" s="257"/>
    </row>
    <row r="3390" spans="1:25" ht="12.75" customHeight="1" x14ac:dyDescent="0.2">
      <c r="A3390" s="229" t="s">
        <v>705</v>
      </c>
      <c r="B3390" s="247"/>
      <c r="C3390" s="280">
        <v>3377</v>
      </c>
      <c r="D3390" s="249" t="s">
        <v>7480</v>
      </c>
      <c r="E3390" s="249" t="s">
        <v>7481</v>
      </c>
      <c r="F3390" s="249" t="s">
        <v>847</v>
      </c>
      <c r="G3390" s="297" t="s">
        <v>707</v>
      </c>
      <c r="H3390" s="250">
        <v>0</v>
      </c>
      <c r="I3390" s="250"/>
      <c r="J3390" s="250">
        <v>0</v>
      </c>
      <c r="K3390" s="250"/>
      <c r="L3390" s="250">
        <v>0</v>
      </c>
      <c r="M3390" s="251" t="str">
        <f t="shared" si="156"/>
        <v>NA</v>
      </c>
      <c r="N3390" s="251" t="str">
        <f t="shared" si="157"/>
        <v>NA</v>
      </c>
      <c r="O3390" s="250">
        <v>0</v>
      </c>
      <c r="P3390" s="251" t="str">
        <f t="shared" si="158"/>
        <v>NA</v>
      </c>
      <c r="Q3390" s="298" t="s">
        <v>848</v>
      </c>
      <c r="R3390" s="299" t="s">
        <v>849</v>
      </c>
      <c r="S3390" s="299" t="s">
        <v>832</v>
      </c>
      <c r="T3390" s="299" t="s">
        <v>832</v>
      </c>
      <c r="U3390" s="299" t="s">
        <v>832</v>
      </c>
      <c r="V3390" s="299" t="s">
        <v>832</v>
      </c>
      <c r="W3390" s="299" t="s">
        <v>832</v>
      </c>
      <c r="X3390" s="299" t="s">
        <v>832</v>
      </c>
      <c r="Y3390" s="257"/>
    </row>
    <row r="3391" spans="1:25" ht="12.75" customHeight="1" x14ac:dyDescent="0.2">
      <c r="A3391" s="229" t="s">
        <v>705</v>
      </c>
      <c r="B3391" s="247"/>
      <c r="C3391" s="280">
        <v>3378</v>
      </c>
      <c r="D3391" s="296" t="s">
        <v>7482</v>
      </c>
      <c r="E3391" s="296" t="s">
        <v>7483</v>
      </c>
      <c r="F3391" s="296" t="s">
        <v>830</v>
      </c>
      <c r="G3391" s="297" t="s">
        <v>707</v>
      </c>
      <c r="H3391" s="250">
        <v>0</v>
      </c>
      <c r="I3391" s="250"/>
      <c r="J3391" s="250">
        <v>0</v>
      </c>
      <c r="K3391" s="250"/>
      <c r="L3391" s="250">
        <v>0</v>
      </c>
      <c r="M3391" s="251" t="str">
        <f t="shared" si="156"/>
        <v>NA</v>
      </c>
      <c r="N3391" s="251" t="str">
        <f t="shared" si="157"/>
        <v>NA</v>
      </c>
      <c r="O3391" s="250">
        <v>0</v>
      </c>
      <c r="P3391" s="251" t="str">
        <f t="shared" si="158"/>
        <v>NA</v>
      </c>
      <c r="Q3391" s="298" t="s">
        <v>848</v>
      </c>
      <c r="R3391" s="299" t="s">
        <v>849</v>
      </c>
      <c r="S3391" s="299" t="s">
        <v>832</v>
      </c>
      <c r="T3391" s="299" t="s">
        <v>832</v>
      </c>
      <c r="U3391" s="299" t="s">
        <v>832</v>
      </c>
      <c r="V3391" s="283" t="s">
        <v>809</v>
      </c>
      <c r="W3391" s="284" t="s">
        <v>809</v>
      </c>
      <c r="X3391" s="284" t="s">
        <v>809</v>
      </c>
      <c r="Y3391" s="257"/>
    </row>
    <row r="3392" spans="1:25" ht="12.75" customHeight="1" x14ac:dyDescent="0.2">
      <c r="A3392" s="229" t="s">
        <v>705</v>
      </c>
      <c r="B3392" s="247"/>
      <c r="C3392" s="280">
        <v>3379</v>
      </c>
      <c r="D3392" s="249" t="s">
        <v>7484</v>
      </c>
      <c r="E3392" s="249" t="s">
        <v>7485</v>
      </c>
      <c r="F3392" s="249" t="s">
        <v>880</v>
      </c>
      <c r="G3392" s="281" t="s">
        <v>813</v>
      </c>
      <c r="H3392" s="250">
        <v>32010.81</v>
      </c>
      <c r="I3392" s="250"/>
      <c r="J3392" s="250">
        <v>30664.561600000001</v>
      </c>
      <c r="K3392" s="250"/>
      <c r="L3392" s="250">
        <v>32011.420000000002</v>
      </c>
      <c r="M3392" s="251">
        <f t="shared" si="156"/>
        <v>4.2056055438772104E-2</v>
      </c>
      <c r="N3392" s="251">
        <f t="shared" si="157"/>
        <v>4.3922310632349006E-2</v>
      </c>
      <c r="O3392" s="250">
        <v>32975.94</v>
      </c>
      <c r="P3392" s="251">
        <f t="shared" si="158"/>
        <v>3.013049717881932E-2</v>
      </c>
      <c r="Q3392" s="251" t="s">
        <v>805</v>
      </c>
      <c r="R3392" s="258"/>
      <c r="S3392" s="258" t="s">
        <v>806</v>
      </c>
      <c r="T3392" s="258" t="s">
        <v>807</v>
      </c>
      <c r="U3392" s="282" t="s">
        <v>814</v>
      </c>
      <c r="V3392" s="285">
        <v>92</v>
      </c>
      <c r="W3392" s="286" t="s">
        <v>815</v>
      </c>
      <c r="X3392" s="286" t="s">
        <v>816</v>
      </c>
      <c r="Y3392" s="257"/>
    </row>
    <row r="3393" spans="1:25" ht="12.75" customHeight="1" x14ac:dyDescent="0.2">
      <c r="A3393" s="229" t="s">
        <v>705</v>
      </c>
      <c r="B3393" s="247"/>
      <c r="C3393" s="280">
        <v>3380</v>
      </c>
      <c r="D3393" s="249" t="s">
        <v>7486</v>
      </c>
      <c r="E3393" s="249" t="s">
        <v>7487</v>
      </c>
      <c r="F3393" s="249" t="s">
        <v>911</v>
      </c>
      <c r="G3393" s="281" t="s">
        <v>804</v>
      </c>
      <c r="H3393" s="250">
        <v>950090.13</v>
      </c>
      <c r="I3393" s="250"/>
      <c r="J3393" s="250">
        <v>697805.54459999991</v>
      </c>
      <c r="K3393" s="250"/>
      <c r="L3393" s="250">
        <v>747468.15</v>
      </c>
      <c r="M3393" s="251">
        <f t="shared" si="156"/>
        <v>0.26553752895001664</v>
      </c>
      <c r="N3393" s="251">
        <f t="shared" si="157"/>
        <v>7.1169691591470519E-2</v>
      </c>
      <c r="O3393" s="250">
        <v>807084.78</v>
      </c>
      <c r="P3393" s="251">
        <f t="shared" si="158"/>
        <v>7.9758087351280454E-2</v>
      </c>
      <c r="Q3393" s="251" t="s">
        <v>805</v>
      </c>
      <c r="R3393" s="258"/>
      <c r="S3393" s="258" t="s">
        <v>806</v>
      </c>
      <c r="T3393" s="258" t="s">
        <v>807</v>
      </c>
      <c r="U3393" s="282" t="s">
        <v>1103</v>
      </c>
      <c r="V3393" s="285">
        <v>824</v>
      </c>
      <c r="W3393" s="286" t="s">
        <v>815</v>
      </c>
      <c r="X3393" s="286" t="s">
        <v>816</v>
      </c>
      <c r="Y3393" s="257"/>
    </row>
    <row r="3394" spans="1:25" ht="12.75" customHeight="1" x14ac:dyDescent="0.2">
      <c r="A3394" s="229" t="s">
        <v>705</v>
      </c>
      <c r="B3394" s="247"/>
      <c r="C3394" s="280">
        <v>3381</v>
      </c>
      <c r="D3394" s="249" t="s">
        <v>7488</v>
      </c>
      <c r="E3394" s="249" t="s">
        <v>7489</v>
      </c>
      <c r="F3394" s="249" t="s">
        <v>1175</v>
      </c>
      <c r="G3394" s="281" t="s">
        <v>813</v>
      </c>
      <c r="H3394" s="250">
        <v>17018.73</v>
      </c>
      <c r="I3394" s="250"/>
      <c r="J3394" s="250">
        <v>16302.9817</v>
      </c>
      <c r="K3394" s="250"/>
      <c r="L3394" s="250">
        <v>17018.900000000001</v>
      </c>
      <c r="M3394" s="251">
        <f t="shared" si="156"/>
        <v>4.2056504803824925E-2</v>
      </c>
      <c r="N3394" s="251">
        <f t="shared" si="157"/>
        <v>4.3913335190703257E-2</v>
      </c>
      <c r="O3394" s="250">
        <v>17867.689999999999</v>
      </c>
      <c r="P3394" s="251">
        <f t="shared" si="158"/>
        <v>4.9873376070133625E-2</v>
      </c>
      <c r="Q3394" s="251" t="s">
        <v>805</v>
      </c>
      <c r="R3394" s="258"/>
      <c r="S3394" s="258" t="s">
        <v>806</v>
      </c>
      <c r="T3394" s="299" t="s">
        <v>809</v>
      </c>
      <c r="U3394" s="282" t="s">
        <v>814</v>
      </c>
      <c r="V3394" s="285">
        <v>81</v>
      </c>
      <c r="W3394" s="286" t="s">
        <v>874</v>
      </c>
      <c r="X3394" s="286" t="s">
        <v>815</v>
      </c>
      <c r="Y3394" s="257"/>
    </row>
    <row r="3395" spans="1:25" ht="12.75" customHeight="1" x14ac:dyDescent="0.2">
      <c r="A3395" s="229" t="s">
        <v>705</v>
      </c>
      <c r="B3395" s="247"/>
      <c r="C3395" s="280">
        <v>3382</v>
      </c>
      <c r="D3395" s="249" t="s">
        <v>7490</v>
      </c>
      <c r="E3395" s="249" t="s">
        <v>7491</v>
      </c>
      <c r="F3395" s="249" t="s">
        <v>949</v>
      </c>
      <c r="G3395" s="281" t="s">
        <v>804</v>
      </c>
      <c r="H3395" s="250">
        <v>103367.64</v>
      </c>
      <c r="I3395" s="250"/>
      <c r="J3395" s="250">
        <v>99020.3897</v>
      </c>
      <c r="K3395" s="250"/>
      <c r="L3395" s="250">
        <v>100319.84</v>
      </c>
      <c r="M3395" s="251">
        <f t="shared" si="156"/>
        <v>4.2056201534638883E-2</v>
      </c>
      <c r="N3395" s="251">
        <f t="shared" si="157"/>
        <v>1.3123057826139789E-2</v>
      </c>
      <c r="O3395" s="250">
        <v>107674.84999999999</v>
      </c>
      <c r="P3395" s="251">
        <f t="shared" si="158"/>
        <v>7.3315607361415194E-2</v>
      </c>
      <c r="Q3395" s="251" t="s">
        <v>805</v>
      </c>
      <c r="R3395" s="258"/>
      <c r="S3395" s="258" t="s">
        <v>806</v>
      </c>
      <c r="T3395" s="258" t="s">
        <v>807</v>
      </c>
      <c r="U3395" s="282" t="s">
        <v>808</v>
      </c>
      <c r="V3395" s="283" t="s">
        <v>809</v>
      </c>
      <c r="W3395" s="284" t="s">
        <v>809</v>
      </c>
      <c r="X3395" s="284" t="s">
        <v>809</v>
      </c>
      <c r="Y3395" s="257"/>
    </row>
    <row r="3396" spans="1:25" ht="12.75" customHeight="1" x14ac:dyDescent="0.2">
      <c r="A3396" s="229" t="s">
        <v>705</v>
      </c>
      <c r="B3396" s="247"/>
      <c r="C3396" s="280">
        <v>3383</v>
      </c>
      <c r="D3396" s="249" t="s">
        <v>7492</v>
      </c>
      <c r="E3396" s="249" t="s">
        <v>7493</v>
      </c>
      <c r="F3396" s="249" t="s">
        <v>812</v>
      </c>
      <c r="G3396" s="281" t="s">
        <v>813</v>
      </c>
      <c r="H3396" s="250">
        <v>134418.78000000003</v>
      </c>
      <c r="I3396" s="250"/>
      <c r="J3396" s="250">
        <v>126451.28710000003</v>
      </c>
      <c r="K3396" s="250"/>
      <c r="L3396" s="250">
        <v>132006.20000000001</v>
      </c>
      <c r="M3396" s="251">
        <f t="shared" si="156"/>
        <v>5.927365878488107E-2</v>
      </c>
      <c r="N3396" s="251">
        <f t="shared" si="157"/>
        <v>4.3929271321746635E-2</v>
      </c>
      <c r="O3396" s="250">
        <v>143191.81999999995</v>
      </c>
      <c r="P3396" s="251">
        <f t="shared" si="158"/>
        <v>8.4735565450713202E-2</v>
      </c>
      <c r="Q3396" s="251" t="s">
        <v>805</v>
      </c>
      <c r="R3396" s="258"/>
      <c r="S3396" s="258" t="s">
        <v>806</v>
      </c>
      <c r="T3396" s="258" t="s">
        <v>807</v>
      </c>
      <c r="U3396" s="282" t="s">
        <v>814</v>
      </c>
      <c r="V3396" s="285">
        <v>307</v>
      </c>
      <c r="W3396" s="286" t="s">
        <v>824</v>
      </c>
      <c r="X3396" s="286" t="s">
        <v>824</v>
      </c>
      <c r="Y3396" s="257"/>
    </row>
    <row r="3397" spans="1:25" ht="12.75" customHeight="1" x14ac:dyDescent="0.2">
      <c r="A3397" s="229" t="s">
        <v>705</v>
      </c>
      <c r="B3397" s="247"/>
      <c r="C3397" s="280">
        <v>3384</v>
      </c>
      <c r="D3397" s="249" t="s">
        <v>7494</v>
      </c>
      <c r="E3397" s="249" t="s">
        <v>7495</v>
      </c>
      <c r="F3397" s="249" t="s">
        <v>812</v>
      </c>
      <c r="G3397" s="281" t="s">
        <v>813</v>
      </c>
      <c r="H3397" s="250">
        <v>9672.2000000000007</v>
      </c>
      <c r="I3397" s="250"/>
      <c r="J3397" s="250">
        <v>10952.141100000001</v>
      </c>
      <c r="K3397" s="250"/>
      <c r="L3397" s="250">
        <v>11432.279999999999</v>
      </c>
      <c r="M3397" s="251">
        <f t="shared" si="156"/>
        <v>0.13233195136576992</v>
      </c>
      <c r="N3397" s="251">
        <f t="shared" si="157"/>
        <v>4.3839729201443363E-2</v>
      </c>
      <c r="O3397" s="250">
        <v>13799.42</v>
      </c>
      <c r="P3397" s="251">
        <f t="shared" si="158"/>
        <v>0.20705755982183793</v>
      </c>
      <c r="Q3397" s="251" t="s">
        <v>805</v>
      </c>
      <c r="R3397" s="258"/>
      <c r="S3397" s="258" t="s">
        <v>904</v>
      </c>
      <c r="T3397" s="258" t="s">
        <v>807</v>
      </c>
      <c r="U3397" s="282" t="s">
        <v>814</v>
      </c>
      <c r="V3397" s="283" t="s">
        <v>809</v>
      </c>
      <c r="W3397" s="284" t="s">
        <v>809</v>
      </c>
      <c r="X3397" s="284" t="s">
        <v>809</v>
      </c>
      <c r="Y3397" s="257"/>
    </row>
    <row r="3398" spans="1:25" ht="12.75" customHeight="1" x14ac:dyDescent="0.2">
      <c r="A3398" s="229" t="s">
        <v>705</v>
      </c>
      <c r="B3398" s="247"/>
      <c r="C3398" s="280">
        <v>3385</v>
      </c>
      <c r="D3398" s="249" t="s">
        <v>7496</v>
      </c>
      <c r="E3398" s="249" t="s">
        <v>7497</v>
      </c>
      <c r="F3398" s="249" t="s">
        <v>1250</v>
      </c>
      <c r="G3398" s="281" t="s">
        <v>813</v>
      </c>
      <c r="H3398" s="250">
        <v>26176.690000000002</v>
      </c>
      <c r="I3398" s="250"/>
      <c r="J3398" s="250">
        <v>25075.809499999999</v>
      </c>
      <c r="K3398" s="250"/>
      <c r="L3398" s="250">
        <v>29185.759999999998</v>
      </c>
      <c r="M3398" s="251">
        <f t="shared" si="156"/>
        <v>4.2055756476468295E-2</v>
      </c>
      <c r="N3398" s="251">
        <f t="shared" si="157"/>
        <v>0.16390100985573364</v>
      </c>
      <c r="O3398" s="250">
        <v>31319.87</v>
      </c>
      <c r="P3398" s="251">
        <f t="shared" si="158"/>
        <v>7.3121618213813883E-2</v>
      </c>
      <c r="Q3398" s="251" t="s">
        <v>805</v>
      </c>
      <c r="R3398" s="258"/>
      <c r="S3398" s="258" t="s">
        <v>806</v>
      </c>
      <c r="T3398" s="258" t="s">
        <v>807</v>
      </c>
      <c r="U3398" s="282" t="s">
        <v>814</v>
      </c>
      <c r="V3398" s="285">
        <v>124</v>
      </c>
      <c r="W3398" s="286" t="s">
        <v>824</v>
      </c>
      <c r="X3398" s="286" t="s">
        <v>824</v>
      </c>
      <c r="Y3398" s="257"/>
    </row>
    <row r="3399" spans="1:25" ht="12.75" customHeight="1" x14ac:dyDescent="0.2">
      <c r="A3399" s="229" t="s">
        <v>705</v>
      </c>
      <c r="B3399" s="247"/>
      <c r="C3399" s="280">
        <v>3386</v>
      </c>
      <c r="D3399" s="249" t="s">
        <v>7498</v>
      </c>
      <c r="E3399" s="249" t="s">
        <v>7499</v>
      </c>
      <c r="F3399" s="249" t="s">
        <v>1043</v>
      </c>
      <c r="G3399" s="281" t="s">
        <v>813</v>
      </c>
      <c r="H3399" s="250">
        <v>25859.32</v>
      </c>
      <c r="I3399" s="250"/>
      <c r="J3399" s="250">
        <v>24771.7788</v>
      </c>
      <c r="K3399" s="250"/>
      <c r="L3399" s="250">
        <v>27945.94</v>
      </c>
      <c r="M3399" s="251">
        <f t="shared" si="156"/>
        <v>4.205606334582656E-2</v>
      </c>
      <c r="N3399" s="251">
        <f t="shared" si="157"/>
        <v>0.12813618374470542</v>
      </c>
      <c r="O3399" s="250">
        <v>29994.809999999998</v>
      </c>
      <c r="P3399" s="251">
        <f t="shared" si="158"/>
        <v>7.3315479815672657E-2</v>
      </c>
      <c r="Q3399" s="251" t="s">
        <v>805</v>
      </c>
      <c r="R3399" s="258"/>
      <c r="S3399" s="258" t="s">
        <v>806</v>
      </c>
      <c r="T3399" s="258" t="s">
        <v>807</v>
      </c>
      <c r="U3399" s="282" t="s">
        <v>814</v>
      </c>
      <c r="V3399" s="283" t="s">
        <v>809</v>
      </c>
      <c r="W3399" s="284" t="s">
        <v>809</v>
      </c>
      <c r="X3399" s="284" t="s">
        <v>809</v>
      </c>
      <c r="Y3399" s="257"/>
    </row>
    <row r="3400" spans="1:25" ht="12.75" customHeight="1" x14ac:dyDescent="0.2">
      <c r="A3400" s="229" t="s">
        <v>705</v>
      </c>
      <c r="B3400" s="247"/>
      <c r="C3400" s="280">
        <v>3387</v>
      </c>
      <c r="D3400" s="249" t="s">
        <v>7500</v>
      </c>
      <c r="E3400" s="249" t="s">
        <v>7501</v>
      </c>
      <c r="F3400" s="249" t="s">
        <v>858</v>
      </c>
      <c r="G3400" s="281" t="s">
        <v>813</v>
      </c>
      <c r="H3400" s="250">
        <v>28240.81</v>
      </c>
      <c r="I3400" s="250"/>
      <c r="J3400" s="250">
        <v>27053.113600000001</v>
      </c>
      <c r="K3400" s="250"/>
      <c r="L3400" s="250">
        <v>28241.55</v>
      </c>
      <c r="M3400" s="251">
        <f t="shared" si="156"/>
        <v>4.2056031678978069E-2</v>
      </c>
      <c r="N3400" s="251">
        <f t="shared" si="157"/>
        <v>4.3929745668905139E-2</v>
      </c>
      <c r="O3400" s="250">
        <v>28739.71</v>
      </c>
      <c r="P3400" s="251">
        <f t="shared" si="158"/>
        <v>1.7639258468462243E-2</v>
      </c>
      <c r="Q3400" s="251" t="s">
        <v>805</v>
      </c>
      <c r="R3400" s="258"/>
      <c r="S3400" s="258" t="s">
        <v>806</v>
      </c>
      <c r="T3400" s="258" t="s">
        <v>807</v>
      </c>
      <c r="U3400" s="282" t="s">
        <v>814</v>
      </c>
      <c r="V3400" s="285">
        <v>98</v>
      </c>
      <c r="W3400" s="286" t="s">
        <v>816</v>
      </c>
      <c r="X3400" s="286" t="s">
        <v>816</v>
      </c>
      <c r="Y3400" s="257"/>
    </row>
    <row r="3401" spans="1:25" ht="12.75" customHeight="1" x14ac:dyDescent="0.2">
      <c r="A3401" s="229" t="s">
        <v>705</v>
      </c>
      <c r="B3401" s="247"/>
      <c r="C3401" s="280">
        <v>3388</v>
      </c>
      <c r="D3401" s="249" t="s">
        <v>7502</v>
      </c>
      <c r="E3401" s="249" t="s">
        <v>7503</v>
      </c>
      <c r="F3401" s="249" t="s">
        <v>886</v>
      </c>
      <c r="G3401" s="281" t="s">
        <v>813</v>
      </c>
      <c r="H3401" s="250">
        <v>22503.15</v>
      </c>
      <c r="I3401" s="250"/>
      <c r="J3401" s="250">
        <v>21556.741299999998</v>
      </c>
      <c r="K3401" s="250"/>
      <c r="L3401" s="250">
        <v>22503.31</v>
      </c>
      <c r="M3401" s="251">
        <f t="shared" si="156"/>
        <v>4.205672094795633E-2</v>
      </c>
      <c r="N3401" s="251">
        <f t="shared" si="157"/>
        <v>4.3910565461951503E-2</v>
      </c>
      <c r="O3401" s="250">
        <v>23609.67</v>
      </c>
      <c r="P3401" s="251">
        <f t="shared" si="158"/>
        <v>4.9164322937381072E-2</v>
      </c>
      <c r="Q3401" s="251" t="s">
        <v>805</v>
      </c>
      <c r="R3401" s="258"/>
      <c r="S3401" s="258" t="s">
        <v>806</v>
      </c>
      <c r="T3401" s="258" t="s">
        <v>807</v>
      </c>
      <c r="U3401" s="282" t="s">
        <v>814</v>
      </c>
      <c r="V3401" s="285">
        <v>81</v>
      </c>
      <c r="W3401" s="286" t="s">
        <v>816</v>
      </c>
      <c r="X3401" s="286" t="s">
        <v>816</v>
      </c>
      <c r="Y3401" s="257"/>
    </row>
    <row r="3402" spans="1:25" ht="12.75" customHeight="1" x14ac:dyDescent="0.2">
      <c r="A3402" s="229" t="s">
        <v>705</v>
      </c>
      <c r="B3402" s="247"/>
      <c r="C3402" s="287">
        <v>3389</v>
      </c>
      <c r="D3402" s="288" t="s">
        <v>7504</v>
      </c>
      <c r="E3402" s="288" t="s">
        <v>7505</v>
      </c>
      <c r="F3402" s="288" t="s">
        <v>5100</v>
      </c>
      <c r="G3402" s="289" t="s">
        <v>707</v>
      </c>
      <c r="H3402" s="290">
        <v>0</v>
      </c>
      <c r="I3402" s="290"/>
      <c r="J3402" s="290">
        <v>0</v>
      </c>
      <c r="K3402" s="290"/>
      <c r="L3402" s="290">
        <v>0</v>
      </c>
      <c r="M3402" s="291" t="str">
        <f t="shared" si="156"/>
        <v>NA</v>
      </c>
      <c r="N3402" s="291" t="str">
        <f t="shared" si="157"/>
        <v>NA</v>
      </c>
      <c r="O3402" s="290">
        <v>0</v>
      </c>
      <c r="P3402" s="291" t="str">
        <f t="shared" si="158"/>
        <v>NA</v>
      </c>
      <c r="Q3402" s="291" t="s">
        <v>707</v>
      </c>
      <c r="R3402" s="292" t="s">
        <v>831</v>
      </c>
      <c r="S3402" s="293" t="s">
        <v>832</v>
      </c>
      <c r="T3402" s="293" t="s">
        <v>832</v>
      </c>
      <c r="U3402" s="293" t="s">
        <v>832</v>
      </c>
      <c r="V3402" s="294" t="s">
        <v>809</v>
      </c>
      <c r="W3402" s="295" t="s">
        <v>809</v>
      </c>
      <c r="X3402" s="295" t="s">
        <v>809</v>
      </c>
      <c r="Y3402" s="257"/>
    </row>
    <row r="3403" spans="1:25" ht="12.75" customHeight="1" x14ac:dyDescent="0.2">
      <c r="A3403" s="229" t="s">
        <v>705</v>
      </c>
      <c r="B3403" s="247"/>
      <c r="C3403" s="280">
        <v>3390</v>
      </c>
      <c r="D3403" s="249" t="s">
        <v>7506</v>
      </c>
      <c r="E3403" s="249" t="s">
        <v>7507</v>
      </c>
      <c r="F3403" s="249" t="s">
        <v>877</v>
      </c>
      <c r="G3403" s="281" t="s">
        <v>813</v>
      </c>
      <c r="H3403" s="250">
        <v>118834.34</v>
      </c>
      <c r="I3403" s="250"/>
      <c r="J3403" s="250">
        <v>106081.94549999999</v>
      </c>
      <c r="K3403" s="250"/>
      <c r="L3403" s="250">
        <v>86156.51</v>
      </c>
      <c r="M3403" s="251">
        <f t="shared" si="156"/>
        <v>0.10731236863014521</v>
      </c>
      <c r="N3403" s="251">
        <f t="shared" si="157"/>
        <v>0.18783060025987169</v>
      </c>
      <c r="O3403" s="250">
        <v>89779.940000000017</v>
      </c>
      <c r="P3403" s="251">
        <f t="shared" si="158"/>
        <v>4.2056369274939553E-2</v>
      </c>
      <c r="Q3403" s="251" t="s">
        <v>805</v>
      </c>
      <c r="R3403" s="258"/>
      <c r="S3403" s="258" t="s">
        <v>823</v>
      </c>
      <c r="T3403" s="258" t="s">
        <v>807</v>
      </c>
      <c r="U3403" s="282" t="s">
        <v>814</v>
      </c>
      <c r="V3403" s="285">
        <v>426</v>
      </c>
      <c r="W3403" s="286" t="s">
        <v>815</v>
      </c>
      <c r="X3403" s="286" t="s">
        <v>816</v>
      </c>
      <c r="Y3403" s="257"/>
    </row>
    <row r="3404" spans="1:25" ht="12.75" customHeight="1" x14ac:dyDescent="0.2">
      <c r="A3404" s="229" t="s">
        <v>705</v>
      </c>
      <c r="B3404" s="247"/>
      <c r="C3404" s="280">
        <v>3391</v>
      </c>
      <c r="D3404" s="249" t="s">
        <v>7508</v>
      </c>
      <c r="E3404" s="249" t="s">
        <v>7509</v>
      </c>
      <c r="F3404" s="249" t="s">
        <v>943</v>
      </c>
      <c r="G3404" s="297" t="s">
        <v>707</v>
      </c>
      <c r="H3404" s="250">
        <v>0</v>
      </c>
      <c r="I3404" s="250"/>
      <c r="J3404" s="250">
        <v>0</v>
      </c>
      <c r="K3404" s="250"/>
      <c r="L3404" s="250">
        <v>0</v>
      </c>
      <c r="M3404" s="251" t="str">
        <f t="shared" si="156"/>
        <v>NA</v>
      </c>
      <c r="N3404" s="251" t="str">
        <f t="shared" si="157"/>
        <v>NA</v>
      </c>
      <c r="O3404" s="250">
        <v>0</v>
      </c>
      <c r="P3404" s="251" t="str">
        <f t="shared" si="158"/>
        <v>NA</v>
      </c>
      <c r="Q3404" s="298" t="s">
        <v>848</v>
      </c>
      <c r="R3404" s="299" t="s">
        <v>849</v>
      </c>
      <c r="S3404" s="299" t="s">
        <v>832</v>
      </c>
      <c r="T3404" s="299" t="s">
        <v>832</v>
      </c>
      <c r="U3404" s="299" t="s">
        <v>832</v>
      </c>
      <c r="V3404" s="299" t="s">
        <v>832</v>
      </c>
      <c r="W3404" s="299" t="s">
        <v>832</v>
      </c>
      <c r="X3404" s="299" t="s">
        <v>832</v>
      </c>
      <c r="Y3404" s="257"/>
    </row>
    <row r="3405" spans="1:25" ht="12.75" customHeight="1" x14ac:dyDescent="0.2">
      <c r="A3405" s="229" t="s">
        <v>705</v>
      </c>
      <c r="B3405" s="247"/>
      <c r="C3405" s="280">
        <v>3392</v>
      </c>
      <c r="D3405" s="249" t="s">
        <v>7510</v>
      </c>
      <c r="E3405" s="249" t="s">
        <v>7511</v>
      </c>
      <c r="F3405" s="249" t="s">
        <v>822</v>
      </c>
      <c r="G3405" s="281" t="s">
        <v>813</v>
      </c>
      <c r="H3405" s="250">
        <v>1842493.48</v>
      </c>
      <c r="I3405" s="250"/>
      <c r="J3405" s="250">
        <v>1795052.7316999999</v>
      </c>
      <c r="K3405" s="250"/>
      <c r="L3405" s="250">
        <v>1873144.3300000003</v>
      </c>
      <c r="M3405" s="251">
        <f t="shared" si="156"/>
        <v>2.5748122755907984E-2</v>
      </c>
      <c r="N3405" s="251">
        <f t="shared" si="157"/>
        <v>4.3503790680312765E-2</v>
      </c>
      <c r="O3405" s="250">
        <v>2051867.82</v>
      </c>
      <c r="P3405" s="251">
        <f t="shared" si="158"/>
        <v>9.5413624640446004E-2</v>
      </c>
      <c r="Q3405" s="251" t="s">
        <v>805</v>
      </c>
      <c r="R3405" s="258"/>
      <c r="S3405" s="258" t="s">
        <v>806</v>
      </c>
      <c r="T3405" s="258" t="s">
        <v>807</v>
      </c>
      <c r="U3405" s="282" t="s">
        <v>823</v>
      </c>
      <c r="V3405" s="285">
        <v>824</v>
      </c>
      <c r="W3405" s="286" t="s">
        <v>824</v>
      </c>
      <c r="X3405" s="286" t="s">
        <v>824</v>
      </c>
      <c r="Y3405" s="257"/>
    </row>
    <row r="3406" spans="1:25" ht="12.75" customHeight="1" x14ac:dyDescent="0.2">
      <c r="A3406" s="229" t="s">
        <v>705</v>
      </c>
      <c r="B3406" s="247"/>
      <c r="C3406" s="280">
        <v>3393</v>
      </c>
      <c r="D3406" s="296" t="s">
        <v>7512</v>
      </c>
      <c r="E3406" s="296" t="s">
        <v>7513</v>
      </c>
      <c r="F3406" s="296" t="s">
        <v>1503</v>
      </c>
      <c r="G3406" s="297" t="s">
        <v>707</v>
      </c>
      <c r="H3406" s="250">
        <v>0</v>
      </c>
      <c r="I3406" s="250"/>
      <c r="J3406" s="250">
        <v>0</v>
      </c>
      <c r="K3406" s="250"/>
      <c r="L3406" s="250">
        <v>0</v>
      </c>
      <c r="M3406" s="251" t="str">
        <f t="shared" ref="M3406:M3469" si="159">IF(H3406&gt;0,ABS((J3406-H3406)/H3406),"NA")</f>
        <v>NA</v>
      </c>
      <c r="N3406" s="251" t="str">
        <f t="shared" ref="N3406:N3469" si="160">IF(J3406&gt;0,ABS((L3406-J3406)/J3406),"NA")</f>
        <v>NA</v>
      </c>
      <c r="O3406" s="250">
        <v>0</v>
      </c>
      <c r="P3406" s="251" t="str">
        <f t="shared" ref="P3406:P3469" si="161">IF(L3406&gt;0,ABS((O3406-L3406)/L3406),"NA")</f>
        <v>NA</v>
      </c>
      <c r="Q3406" s="298" t="s">
        <v>848</v>
      </c>
      <c r="R3406" s="299" t="s">
        <v>849</v>
      </c>
      <c r="S3406" s="299" t="s">
        <v>832</v>
      </c>
      <c r="T3406" s="299" t="s">
        <v>832</v>
      </c>
      <c r="U3406" s="299" t="s">
        <v>832</v>
      </c>
      <c r="V3406" s="283" t="s">
        <v>809</v>
      </c>
      <c r="W3406" s="284" t="s">
        <v>809</v>
      </c>
      <c r="X3406" s="284" t="s">
        <v>809</v>
      </c>
      <c r="Y3406" s="257"/>
    </row>
    <row r="3407" spans="1:25" ht="12.75" customHeight="1" x14ac:dyDescent="0.2">
      <c r="A3407" s="229" t="s">
        <v>705</v>
      </c>
      <c r="B3407" s="247"/>
      <c r="C3407" s="280">
        <v>3394</v>
      </c>
      <c r="D3407" s="296" t="s">
        <v>7514</v>
      </c>
      <c r="E3407" s="296" t="s">
        <v>7515</v>
      </c>
      <c r="F3407" s="296" t="s">
        <v>1184</v>
      </c>
      <c r="G3407" s="281"/>
      <c r="H3407" s="250">
        <v>0</v>
      </c>
      <c r="I3407" s="250"/>
      <c r="J3407" s="250">
        <v>0</v>
      </c>
      <c r="K3407" s="250"/>
      <c r="L3407" s="250">
        <v>0</v>
      </c>
      <c r="M3407" s="251" t="str">
        <f t="shared" si="159"/>
        <v>NA</v>
      </c>
      <c r="N3407" s="251" t="str">
        <f t="shared" si="160"/>
        <v>NA</v>
      </c>
      <c r="O3407" s="250">
        <v>0</v>
      </c>
      <c r="P3407" s="251" t="str">
        <f t="shared" si="161"/>
        <v>NA</v>
      </c>
      <c r="Q3407" s="251" t="s">
        <v>707</v>
      </c>
      <c r="R3407" s="258"/>
      <c r="S3407" s="299" t="s">
        <v>809</v>
      </c>
      <c r="T3407" s="299" t="s">
        <v>809</v>
      </c>
      <c r="U3407" s="299" t="s">
        <v>832</v>
      </c>
      <c r="V3407" s="283" t="s">
        <v>809</v>
      </c>
      <c r="W3407" s="284" t="s">
        <v>809</v>
      </c>
      <c r="X3407" s="284" t="s">
        <v>809</v>
      </c>
      <c r="Y3407" s="257"/>
    </row>
    <row r="3408" spans="1:25" ht="12.75" customHeight="1" x14ac:dyDescent="0.2">
      <c r="A3408" s="229" t="s">
        <v>705</v>
      </c>
      <c r="B3408" s="247"/>
      <c r="C3408" s="280">
        <v>3395</v>
      </c>
      <c r="D3408" s="249" t="s">
        <v>7516</v>
      </c>
      <c r="E3408" s="249" t="s">
        <v>7517</v>
      </c>
      <c r="F3408" s="249" t="s">
        <v>931</v>
      </c>
      <c r="G3408" s="281" t="s">
        <v>813</v>
      </c>
      <c r="H3408" s="250">
        <v>77031.350000000006</v>
      </c>
      <c r="I3408" s="250"/>
      <c r="J3408" s="250">
        <v>73791.714200000002</v>
      </c>
      <c r="K3408" s="250"/>
      <c r="L3408" s="250">
        <v>83246.12</v>
      </c>
      <c r="M3408" s="251">
        <f t="shared" si="159"/>
        <v>4.2056069379544869E-2</v>
      </c>
      <c r="N3408" s="251">
        <f t="shared" si="160"/>
        <v>0.1281228645044811</v>
      </c>
      <c r="O3408" s="250">
        <v>86720.37</v>
      </c>
      <c r="P3408" s="251">
        <f t="shared" si="161"/>
        <v>4.1734677844444887E-2</v>
      </c>
      <c r="Q3408" s="251" t="s">
        <v>805</v>
      </c>
      <c r="R3408" s="258"/>
      <c r="S3408" s="258" t="s">
        <v>806</v>
      </c>
      <c r="T3408" s="258" t="s">
        <v>807</v>
      </c>
      <c r="U3408" s="282" t="s">
        <v>823</v>
      </c>
      <c r="V3408" s="285">
        <v>824</v>
      </c>
      <c r="W3408" s="286" t="s">
        <v>816</v>
      </c>
      <c r="X3408" s="286" t="s">
        <v>824</v>
      </c>
      <c r="Y3408" s="257"/>
    </row>
    <row r="3409" spans="1:25" ht="12.75" customHeight="1" x14ac:dyDescent="0.2">
      <c r="A3409" s="229" t="s">
        <v>705</v>
      </c>
      <c r="B3409" s="247"/>
      <c r="C3409" s="280">
        <v>3396</v>
      </c>
      <c r="D3409" s="249" t="s">
        <v>7518</v>
      </c>
      <c r="E3409" s="249" t="s">
        <v>7519</v>
      </c>
      <c r="F3409" s="249" t="s">
        <v>877</v>
      </c>
      <c r="G3409" s="281" t="s">
        <v>813</v>
      </c>
      <c r="H3409" s="250">
        <v>45218.57</v>
      </c>
      <c r="I3409" s="250"/>
      <c r="J3409" s="250">
        <v>55751.6302</v>
      </c>
      <c r="K3409" s="250"/>
      <c r="L3409" s="250">
        <v>33527.96</v>
      </c>
      <c r="M3409" s="251">
        <f t="shared" si="159"/>
        <v>0.23293660546983241</v>
      </c>
      <c r="N3409" s="251">
        <f t="shared" si="160"/>
        <v>0.39861919947947999</v>
      </c>
      <c r="O3409" s="250">
        <v>34553.760000000002</v>
      </c>
      <c r="P3409" s="251">
        <f t="shared" si="161"/>
        <v>3.0595359813123224E-2</v>
      </c>
      <c r="Q3409" s="251" t="s">
        <v>805</v>
      </c>
      <c r="R3409" s="258"/>
      <c r="S3409" s="258" t="s">
        <v>806</v>
      </c>
      <c r="T3409" s="258" t="s">
        <v>807</v>
      </c>
      <c r="U3409" s="282" t="s">
        <v>823</v>
      </c>
      <c r="V3409" s="285">
        <v>824</v>
      </c>
      <c r="W3409" s="286" t="s">
        <v>815</v>
      </c>
      <c r="X3409" s="286" t="s">
        <v>816</v>
      </c>
      <c r="Y3409" s="257"/>
    </row>
    <row r="3410" spans="1:25" ht="12.75" customHeight="1" x14ac:dyDescent="0.2">
      <c r="A3410" s="229" t="s">
        <v>705</v>
      </c>
      <c r="B3410" s="247"/>
      <c r="C3410" s="280">
        <v>3397</v>
      </c>
      <c r="D3410" s="249" t="s">
        <v>7520</v>
      </c>
      <c r="E3410" s="249" t="s">
        <v>7521</v>
      </c>
      <c r="F3410" s="249" t="s">
        <v>1064</v>
      </c>
      <c r="G3410" s="281" t="s">
        <v>813</v>
      </c>
      <c r="H3410" s="250">
        <v>18534.149999999998</v>
      </c>
      <c r="I3410" s="250"/>
      <c r="J3410" s="250">
        <v>17754.6819</v>
      </c>
      <c r="K3410" s="250"/>
      <c r="L3410" s="250">
        <v>18534.38</v>
      </c>
      <c r="M3410" s="251">
        <f t="shared" si="159"/>
        <v>4.2055778117690769E-2</v>
      </c>
      <c r="N3410" s="251">
        <f t="shared" si="160"/>
        <v>4.3915070086386704E-2</v>
      </c>
      <c r="O3410" s="250">
        <v>19471.490000000002</v>
      </c>
      <c r="P3410" s="251">
        <f t="shared" si="161"/>
        <v>5.0560633805932571E-2</v>
      </c>
      <c r="Q3410" s="251" t="s">
        <v>805</v>
      </c>
      <c r="R3410" s="258"/>
      <c r="S3410" s="258" t="s">
        <v>904</v>
      </c>
      <c r="T3410" s="258" t="s">
        <v>807</v>
      </c>
      <c r="U3410" s="282" t="s">
        <v>814</v>
      </c>
      <c r="V3410" s="285">
        <v>205</v>
      </c>
      <c r="W3410" s="286" t="s">
        <v>816</v>
      </c>
      <c r="X3410" s="286" t="s">
        <v>816</v>
      </c>
      <c r="Y3410" s="257"/>
    </row>
    <row r="3411" spans="1:25" ht="12.75" customHeight="1" x14ac:dyDescent="0.2">
      <c r="A3411" s="229" t="s">
        <v>705</v>
      </c>
      <c r="B3411" s="247"/>
      <c r="C3411" s="280">
        <v>3398</v>
      </c>
      <c r="D3411" s="249" t="s">
        <v>7522</v>
      </c>
      <c r="E3411" s="249" t="s">
        <v>7523</v>
      </c>
      <c r="F3411" s="249" t="s">
        <v>920</v>
      </c>
      <c r="G3411" s="297" t="s">
        <v>707</v>
      </c>
      <c r="H3411" s="250">
        <v>0</v>
      </c>
      <c r="I3411" s="250"/>
      <c r="J3411" s="250">
        <v>0</v>
      </c>
      <c r="K3411" s="250"/>
      <c r="L3411" s="250">
        <v>0</v>
      </c>
      <c r="M3411" s="251" t="str">
        <f t="shared" si="159"/>
        <v>NA</v>
      </c>
      <c r="N3411" s="251" t="str">
        <f t="shared" si="160"/>
        <v>NA</v>
      </c>
      <c r="O3411" s="250">
        <v>0</v>
      </c>
      <c r="P3411" s="251" t="str">
        <f t="shared" si="161"/>
        <v>NA</v>
      </c>
      <c r="Q3411" s="298" t="s">
        <v>848</v>
      </c>
      <c r="R3411" s="299" t="s">
        <v>849</v>
      </c>
      <c r="S3411" s="299" t="s">
        <v>832</v>
      </c>
      <c r="T3411" s="299" t="s">
        <v>832</v>
      </c>
      <c r="U3411" s="299" t="s">
        <v>832</v>
      </c>
      <c r="V3411" s="285">
        <v>971</v>
      </c>
      <c r="W3411" s="286" t="s">
        <v>816</v>
      </c>
      <c r="X3411" s="286" t="s">
        <v>824</v>
      </c>
      <c r="Y3411" s="257"/>
    </row>
    <row r="3412" spans="1:25" ht="12.75" customHeight="1" x14ac:dyDescent="0.2">
      <c r="A3412" s="229" t="s">
        <v>705</v>
      </c>
      <c r="B3412" s="247"/>
      <c r="C3412" s="280">
        <v>3399</v>
      </c>
      <c r="D3412" s="249" t="s">
        <v>7524</v>
      </c>
      <c r="E3412" s="249" t="s">
        <v>7523</v>
      </c>
      <c r="F3412" s="249" t="s">
        <v>931</v>
      </c>
      <c r="G3412" s="281" t="s">
        <v>813</v>
      </c>
      <c r="H3412" s="250">
        <v>38699.51</v>
      </c>
      <c r="I3412" s="250"/>
      <c r="J3412" s="250">
        <v>32512.268599999999</v>
      </c>
      <c r="K3412" s="250"/>
      <c r="L3412" s="250">
        <v>5318.5599999999995</v>
      </c>
      <c r="M3412" s="251">
        <f t="shared" si="159"/>
        <v>0.15987906306824046</v>
      </c>
      <c r="N3412" s="251">
        <f t="shared" si="160"/>
        <v>0.83641375305320897</v>
      </c>
      <c r="O3412" s="250">
        <v>5601.8499999999985</v>
      </c>
      <c r="P3412" s="251">
        <f t="shared" si="161"/>
        <v>5.3264417436298374E-2</v>
      </c>
      <c r="Q3412" s="251" t="s">
        <v>805</v>
      </c>
      <c r="R3412" s="258"/>
      <c r="S3412" s="258" t="s">
        <v>806</v>
      </c>
      <c r="T3412" s="258" t="s">
        <v>807</v>
      </c>
      <c r="U3412" s="282" t="s">
        <v>823</v>
      </c>
      <c r="V3412" s="285">
        <v>824</v>
      </c>
      <c r="W3412" s="286" t="s">
        <v>824</v>
      </c>
      <c r="X3412" s="286" t="s">
        <v>824</v>
      </c>
      <c r="Y3412" s="257"/>
    </row>
    <row r="3413" spans="1:25" ht="12.75" customHeight="1" x14ac:dyDescent="0.2">
      <c r="A3413" s="229" t="s">
        <v>705</v>
      </c>
      <c r="B3413" s="247"/>
      <c r="C3413" s="280">
        <v>3400</v>
      </c>
      <c r="D3413" s="249" t="s">
        <v>7525</v>
      </c>
      <c r="E3413" s="249" t="s">
        <v>7526</v>
      </c>
      <c r="F3413" s="249" t="s">
        <v>920</v>
      </c>
      <c r="G3413" s="297" t="s">
        <v>707</v>
      </c>
      <c r="H3413" s="250">
        <v>0</v>
      </c>
      <c r="I3413" s="250"/>
      <c r="J3413" s="250">
        <v>0</v>
      </c>
      <c r="K3413" s="250"/>
      <c r="L3413" s="250">
        <v>0</v>
      </c>
      <c r="M3413" s="251" t="str">
        <f t="shared" si="159"/>
        <v>NA</v>
      </c>
      <c r="N3413" s="251" t="str">
        <f t="shared" si="160"/>
        <v>NA</v>
      </c>
      <c r="O3413" s="250">
        <v>0</v>
      </c>
      <c r="P3413" s="251" t="str">
        <f t="shared" si="161"/>
        <v>NA</v>
      </c>
      <c r="Q3413" s="298" t="s">
        <v>848</v>
      </c>
      <c r="R3413" s="299" t="s">
        <v>849</v>
      </c>
      <c r="S3413" s="299" t="s">
        <v>832</v>
      </c>
      <c r="T3413" s="299" t="s">
        <v>832</v>
      </c>
      <c r="U3413" s="299" t="s">
        <v>832</v>
      </c>
      <c r="V3413" s="283" t="s">
        <v>809</v>
      </c>
      <c r="W3413" s="284" t="s">
        <v>809</v>
      </c>
      <c r="X3413" s="284" t="s">
        <v>809</v>
      </c>
      <c r="Y3413" s="257"/>
    </row>
    <row r="3414" spans="1:25" ht="12.75" customHeight="1" x14ac:dyDescent="0.2">
      <c r="A3414" s="229" t="s">
        <v>705</v>
      </c>
      <c r="B3414" s="247"/>
      <c r="C3414" s="280">
        <v>3401</v>
      </c>
      <c r="D3414" s="249" t="s">
        <v>7527</v>
      </c>
      <c r="E3414" s="249" t="s">
        <v>7528</v>
      </c>
      <c r="F3414" s="249" t="s">
        <v>877</v>
      </c>
      <c r="G3414" s="281" t="s">
        <v>813</v>
      </c>
      <c r="H3414" s="250">
        <v>149742.01</v>
      </c>
      <c r="I3414" s="250"/>
      <c r="J3414" s="250">
        <v>133377.7898</v>
      </c>
      <c r="K3414" s="250"/>
      <c r="L3414" s="250">
        <v>130774.45</v>
      </c>
      <c r="M3414" s="251">
        <f t="shared" si="159"/>
        <v>0.10928276039569663</v>
      </c>
      <c r="N3414" s="251">
        <f t="shared" si="160"/>
        <v>1.9518540559891641E-2</v>
      </c>
      <c r="O3414" s="250">
        <v>136942.56000000003</v>
      </c>
      <c r="P3414" s="251">
        <f t="shared" si="161"/>
        <v>4.7166017521006819E-2</v>
      </c>
      <c r="Q3414" s="251" t="s">
        <v>805</v>
      </c>
      <c r="R3414" s="258"/>
      <c r="S3414" s="258" t="s">
        <v>806</v>
      </c>
      <c r="T3414" s="258" t="s">
        <v>807</v>
      </c>
      <c r="U3414" s="282" t="s">
        <v>823</v>
      </c>
      <c r="V3414" s="285">
        <v>824</v>
      </c>
      <c r="W3414" s="286" t="s">
        <v>815</v>
      </c>
      <c r="X3414" s="286" t="s">
        <v>816</v>
      </c>
      <c r="Y3414" s="257"/>
    </row>
    <row r="3415" spans="1:25" ht="12.75" customHeight="1" x14ac:dyDescent="0.2">
      <c r="A3415" s="229" t="s">
        <v>705</v>
      </c>
      <c r="B3415" s="247"/>
      <c r="C3415" s="280">
        <v>3402</v>
      </c>
      <c r="D3415" s="249" t="s">
        <v>7529</v>
      </c>
      <c r="E3415" s="249" t="s">
        <v>7530</v>
      </c>
      <c r="F3415" s="249" t="s">
        <v>812</v>
      </c>
      <c r="G3415" s="281" t="s">
        <v>813</v>
      </c>
      <c r="H3415" s="250">
        <v>43552.11</v>
      </c>
      <c r="I3415" s="250"/>
      <c r="J3415" s="250">
        <v>27681.3701</v>
      </c>
      <c r="K3415" s="250"/>
      <c r="L3415" s="250">
        <v>28329.81</v>
      </c>
      <c r="M3415" s="251">
        <f t="shared" si="159"/>
        <v>0.36440805967839446</v>
      </c>
      <c r="N3415" s="251">
        <f t="shared" si="160"/>
        <v>2.342513747179014E-2</v>
      </c>
      <c r="O3415" s="250">
        <v>29096.6</v>
      </c>
      <c r="P3415" s="251">
        <f t="shared" si="161"/>
        <v>2.7066542274727476E-2</v>
      </c>
      <c r="Q3415" s="251" t="s">
        <v>805</v>
      </c>
      <c r="R3415" s="258"/>
      <c r="S3415" s="258" t="s">
        <v>806</v>
      </c>
      <c r="T3415" s="258" t="s">
        <v>807</v>
      </c>
      <c r="U3415" s="282" t="s">
        <v>814</v>
      </c>
      <c r="V3415" s="285">
        <v>515</v>
      </c>
      <c r="W3415" s="286" t="s">
        <v>824</v>
      </c>
      <c r="X3415" s="286" t="s">
        <v>824</v>
      </c>
      <c r="Y3415" s="257"/>
    </row>
    <row r="3416" spans="1:25" ht="12.75" customHeight="1" x14ac:dyDescent="0.2">
      <c r="A3416" s="229" t="s">
        <v>705</v>
      </c>
      <c r="B3416" s="247"/>
      <c r="C3416" s="280">
        <v>3403</v>
      </c>
      <c r="D3416" s="249" t="s">
        <v>7531</v>
      </c>
      <c r="E3416" s="249" t="s">
        <v>7532</v>
      </c>
      <c r="F3416" s="249" t="s">
        <v>812</v>
      </c>
      <c r="G3416" s="281" t="s">
        <v>813</v>
      </c>
      <c r="H3416" s="250">
        <v>177774.1</v>
      </c>
      <c r="I3416" s="250"/>
      <c r="J3416" s="250">
        <v>139800.57629999999</v>
      </c>
      <c r="K3416" s="250"/>
      <c r="L3416" s="250">
        <v>155819.74</v>
      </c>
      <c r="M3416" s="251">
        <f t="shared" si="159"/>
        <v>0.21360548977606986</v>
      </c>
      <c r="N3416" s="251">
        <f t="shared" si="160"/>
        <v>0.11458582020165825</v>
      </c>
      <c r="O3416" s="250">
        <v>174223.16</v>
      </c>
      <c r="P3416" s="251">
        <f t="shared" si="161"/>
        <v>0.11810711531157743</v>
      </c>
      <c r="Q3416" s="251" t="s">
        <v>805</v>
      </c>
      <c r="R3416" s="258"/>
      <c r="S3416" s="258" t="s">
        <v>806</v>
      </c>
      <c r="T3416" s="258" t="s">
        <v>807</v>
      </c>
      <c r="U3416" s="282" t="s">
        <v>814</v>
      </c>
      <c r="V3416" s="285">
        <v>307</v>
      </c>
      <c r="W3416" s="286" t="s">
        <v>824</v>
      </c>
      <c r="X3416" s="286" t="s">
        <v>824</v>
      </c>
      <c r="Y3416" s="257"/>
    </row>
    <row r="3417" spans="1:25" ht="12.75" customHeight="1" x14ac:dyDescent="0.2">
      <c r="A3417" s="229" t="s">
        <v>705</v>
      </c>
      <c r="B3417" s="247"/>
      <c r="C3417" s="280">
        <v>3404</v>
      </c>
      <c r="D3417" s="249" t="s">
        <v>7533</v>
      </c>
      <c r="E3417" s="249" t="s">
        <v>7534</v>
      </c>
      <c r="F3417" s="249" t="s">
        <v>1184</v>
      </c>
      <c r="G3417" s="281" t="s">
        <v>813</v>
      </c>
      <c r="H3417" s="250">
        <v>27783.98</v>
      </c>
      <c r="I3417" s="250"/>
      <c r="J3417" s="250">
        <v>22041.8907</v>
      </c>
      <c r="K3417" s="250"/>
      <c r="L3417" s="250">
        <v>34820.47</v>
      </c>
      <c r="M3417" s="251">
        <f t="shared" si="159"/>
        <v>0.20666906973011065</v>
      </c>
      <c r="N3417" s="251">
        <f t="shared" si="160"/>
        <v>0.57974061635284313</v>
      </c>
      <c r="O3417" s="250">
        <v>36294.29</v>
      </c>
      <c r="P3417" s="251">
        <f t="shared" si="161"/>
        <v>4.2326252345244036E-2</v>
      </c>
      <c r="Q3417" s="251" t="s">
        <v>805</v>
      </c>
      <c r="R3417" s="258"/>
      <c r="S3417" s="258" t="s">
        <v>806</v>
      </c>
      <c r="T3417" s="258" t="s">
        <v>807</v>
      </c>
      <c r="U3417" s="282" t="s">
        <v>814</v>
      </c>
      <c r="V3417" s="285">
        <v>92</v>
      </c>
      <c r="W3417" s="286" t="s">
        <v>824</v>
      </c>
      <c r="X3417" s="286" t="s">
        <v>824</v>
      </c>
      <c r="Y3417" s="257"/>
    </row>
    <row r="3418" spans="1:25" ht="12.75" customHeight="1" x14ac:dyDescent="0.2">
      <c r="A3418" s="229" t="s">
        <v>705</v>
      </c>
      <c r="B3418" s="247"/>
      <c r="C3418" s="287">
        <v>3405</v>
      </c>
      <c r="D3418" s="288" t="s">
        <v>7535</v>
      </c>
      <c r="E3418" s="288" t="s">
        <v>7536</v>
      </c>
      <c r="F3418" s="288" t="s">
        <v>858</v>
      </c>
      <c r="G3418" s="289" t="s">
        <v>707</v>
      </c>
      <c r="H3418" s="290">
        <v>0</v>
      </c>
      <c r="I3418" s="290"/>
      <c r="J3418" s="290">
        <v>0</v>
      </c>
      <c r="K3418" s="290"/>
      <c r="L3418" s="290">
        <v>0</v>
      </c>
      <c r="M3418" s="291" t="str">
        <f t="shared" si="159"/>
        <v>NA</v>
      </c>
      <c r="N3418" s="291" t="str">
        <f t="shared" si="160"/>
        <v>NA</v>
      </c>
      <c r="O3418" s="290">
        <v>0</v>
      </c>
      <c r="P3418" s="291" t="str">
        <f t="shared" si="161"/>
        <v>NA</v>
      </c>
      <c r="Q3418" s="291" t="s">
        <v>707</v>
      </c>
      <c r="R3418" s="292" t="s">
        <v>831</v>
      </c>
      <c r="S3418" s="293" t="s">
        <v>832</v>
      </c>
      <c r="T3418" s="293" t="s">
        <v>832</v>
      </c>
      <c r="U3418" s="293" t="s">
        <v>832</v>
      </c>
      <c r="V3418" s="294" t="s">
        <v>809</v>
      </c>
      <c r="W3418" s="295" t="s">
        <v>809</v>
      </c>
      <c r="X3418" s="295" t="s">
        <v>809</v>
      </c>
      <c r="Y3418" s="257"/>
    </row>
    <row r="3419" spans="1:25" ht="12.75" customHeight="1" x14ac:dyDescent="0.2">
      <c r="A3419" s="229" t="s">
        <v>705</v>
      </c>
      <c r="B3419" s="247"/>
      <c r="C3419" s="280">
        <v>3406</v>
      </c>
      <c r="D3419" s="249" t="s">
        <v>7537</v>
      </c>
      <c r="E3419" s="249" t="s">
        <v>7538</v>
      </c>
      <c r="F3419" s="249" t="s">
        <v>866</v>
      </c>
      <c r="G3419" s="281" t="s">
        <v>813</v>
      </c>
      <c r="H3419" s="250">
        <v>34146.85</v>
      </c>
      <c r="I3419" s="250"/>
      <c r="J3419" s="250">
        <v>32215.241800000003</v>
      </c>
      <c r="K3419" s="250"/>
      <c r="L3419" s="250">
        <v>56912.130000000005</v>
      </c>
      <c r="M3419" s="251">
        <f t="shared" si="159"/>
        <v>5.6567683402714897E-2</v>
      </c>
      <c r="N3419" s="251">
        <f t="shared" si="160"/>
        <v>0.76662122709878278</v>
      </c>
      <c r="O3419" s="250">
        <v>59232.26</v>
      </c>
      <c r="P3419" s="251">
        <f t="shared" si="161"/>
        <v>4.0766880452374518E-2</v>
      </c>
      <c r="Q3419" s="251" t="s">
        <v>805</v>
      </c>
      <c r="R3419" s="258"/>
      <c r="S3419" s="258" t="s">
        <v>806</v>
      </c>
      <c r="T3419" s="258" t="s">
        <v>807</v>
      </c>
      <c r="U3419" s="282" t="s">
        <v>823</v>
      </c>
      <c r="V3419" s="285">
        <v>826</v>
      </c>
      <c r="W3419" s="286" t="s">
        <v>824</v>
      </c>
      <c r="X3419" s="286" t="s">
        <v>824</v>
      </c>
      <c r="Y3419" s="257"/>
    </row>
    <row r="3420" spans="1:25" ht="12.75" customHeight="1" x14ac:dyDescent="0.2">
      <c r="A3420" s="229" t="s">
        <v>705</v>
      </c>
      <c r="B3420" s="247"/>
      <c r="C3420" s="280">
        <v>3407</v>
      </c>
      <c r="D3420" s="249" t="s">
        <v>7539</v>
      </c>
      <c r="E3420" s="249" t="s">
        <v>7540</v>
      </c>
      <c r="F3420" s="249" t="s">
        <v>1067</v>
      </c>
      <c r="G3420" s="281" t="s">
        <v>804</v>
      </c>
      <c r="H3420" s="250">
        <v>70004.83</v>
      </c>
      <c r="I3420" s="250"/>
      <c r="J3420" s="250">
        <v>82537.612499999988</v>
      </c>
      <c r="K3420" s="250"/>
      <c r="L3420" s="250">
        <v>146051.85</v>
      </c>
      <c r="M3420" s="251">
        <f t="shared" si="159"/>
        <v>0.17902739710959925</v>
      </c>
      <c r="N3420" s="251">
        <f t="shared" si="160"/>
        <v>0.76951871487680878</v>
      </c>
      <c r="O3420" s="250">
        <v>149566.19</v>
      </c>
      <c r="P3420" s="251">
        <f t="shared" si="161"/>
        <v>2.406227651344366E-2</v>
      </c>
      <c r="Q3420" s="251" t="s">
        <v>805</v>
      </c>
      <c r="R3420" s="258"/>
      <c r="S3420" s="258" t="s">
        <v>904</v>
      </c>
      <c r="T3420" s="258" t="s">
        <v>807</v>
      </c>
      <c r="U3420" s="282" t="s">
        <v>808</v>
      </c>
      <c r="V3420" s="285">
        <v>106</v>
      </c>
      <c r="W3420" s="286" t="s">
        <v>824</v>
      </c>
      <c r="X3420" s="286" t="s">
        <v>824</v>
      </c>
      <c r="Y3420" s="257"/>
    </row>
    <row r="3421" spans="1:25" ht="12.75" customHeight="1" x14ac:dyDescent="0.2">
      <c r="A3421" s="229" t="s">
        <v>705</v>
      </c>
      <c r="B3421" s="247"/>
      <c r="C3421" s="280">
        <v>3408</v>
      </c>
      <c r="D3421" s="249" t="s">
        <v>7541</v>
      </c>
      <c r="E3421" s="249" t="s">
        <v>7542</v>
      </c>
      <c r="F3421" s="249" t="s">
        <v>877</v>
      </c>
      <c r="G3421" s="281" t="s">
        <v>813</v>
      </c>
      <c r="H3421" s="250">
        <v>241050.17999999996</v>
      </c>
      <c r="I3421" s="250"/>
      <c r="J3421" s="250">
        <v>238205.03390000004</v>
      </c>
      <c r="K3421" s="250"/>
      <c r="L3421" s="250">
        <v>239828.35000000006</v>
      </c>
      <c r="M3421" s="251">
        <f t="shared" si="159"/>
        <v>1.1803127879846121E-2</v>
      </c>
      <c r="N3421" s="251">
        <f t="shared" si="160"/>
        <v>6.8147850338104261E-3</v>
      </c>
      <c r="O3421" s="250">
        <v>250185.05</v>
      </c>
      <c r="P3421" s="251">
        <f t="shared" si="161"/>
        <v>4.318380208178025E-2</v>
      </c>
      <c r="Q3421" s="251" t="s">
        <v>805</v>
      </c>
      <c r="R3421" s="258"/>
      <c r="S3421" s="258" t="s">
        <v>806</v>
      </c>
      <c r="T3421" s="299" t="s">
        <v>809</v>
      </c>
      <c r="U3421" s="282" t="s">
        <v>823</v>
      </c>
      <c r="V3421" s="285">
        <v>824</v>
      </c>
      <c r="W3421" s="286" t="s">
        <v>815</v>
      </c>
      <c r="X3421" s="286" t="s">
        <v>816</v>
      </c>
      <c r="Y3421" s="257"/>
    </row>
    <row r="3422" spans="1:25" ht="12.75" customHeight="1" x14ac:dyDescent="0.2">
      <c r="A3422" s="229" t="s">
        <v>705</v>
      </c>
      <c r="B3422" s="247"/>
      <c r="C3422" s="280">
        <v>3409</v>
      </c>
      <c r="D3422" s="249" t="s">
        <v>7543</v>
      </c>
      <c r="E3422" s="249" t="s">
        <v>7544</v>
      </c>
      <c r="F3422" s="249" t="s">
        <v>937</v>
      </c>
      <c r="G3422" s="281" t="s">
        <v>813</v>
      </c>
      <c r="H3422" s="250">
        <v>54488.9</v>
      </c>
      <c r="I3422" s="250"/>
      <c r="J3422" s="250">
        <v>52197.302699999993</v>
      </c>
      <c r="K3422" s="250"/>
      <c r="L3422" s="250">
        <v>49073.73</v>
      </c>
      <c r="M3422" s="251">
        <f t="shared" si="159"/>
        <v>4.205622245998742E-2</v>
      </c>
      <c r="N3422" s="251">
        <f t="shared" si="160"/>
        <v>5.9841649633746115E-2</v>
      </c>
      <c r="O3422" s="250">
        <v>49746.80999999999</v>
      </c>
      <c r="P3422" s="251">
        <f t="shared" si="161"/>
        <v>1.37156886179222E-2</v>
      </c>
      <c r="Q3422" s="251" t="s">
        <v>805</v>
      </c>
      <c r="R3422" s="258"/>
      <c r="S3422" s="258" t="s">
        <v>904</v>
      </c>
      <c r="T3422" s="258" t="s">
        <v>807</v>
      </c>
      <c r="U3422" s="282" t="s">
        <v>814</v>
      </c>
      <c r="V3422" s="285">
        <v>106</v>
      </c>
      <c r="W3422" s="286" t="s">
        <v>824</v>
      </c>
      <c r="X3422" s="286" t="s">
        <v>824</v>
      </c>
      <c r="Y3422" s="257"/>
    </row>
    <row r="3423" spans="1:25" ht="12.75" customHeight="1" x14ac:dyDescent="0.2">
      <c r="A3423" s="229" t="s">
        <v>705</v>
      </c>
      <c r="B3423" s="247"/>
      <c r="C3423" s="280">
        <v>3410</v>
      </c>
      <c r="D3423" s="249" t="s">
        <v>7545</v>
      </c>
      <c r="E3423" s="249" t="s">
        <v>7546</v>
      </c>
      <c r="F3423" s="249" t="s">
        <v>2512</v>
      </c>
      <c r="G3423" s="297" t="s">
        <v>707</v>
      </c>
      <c r="H3423" s="250">
        <v>0</v>
      </c>
      <c r="I3423" s="250"/>
      <c r="J3423" s="250">
        <v>0</v>
      </c>
      <c r="K3423" s="250"/>
      <c r="L3423" s="250">
        <v>0</v>
      </c>
      <c r="M3423" s="251" t="str">
        <f t="shared" si="159"/>
        <v>NA</v>
      </c>
      <c r="N3423" s="251" t="str">
        <f t="shared" si="160"/>
        <v>NA</v>
      </c>
      <c r="O3423" s="250">
        <v>0</v>
      </c>
      <c r="P3423" s="251" t="str">
        <f t="shared" si="161"/>
        <v>NA</v>
      </c>
      <c r="Q3423" s="298" t="s">
        <v>848</v>
      </c>
      <c r="R3423" s="299" t="s">
        <v>849</v>
      </c>
      <c r="S3423" s="299" t="s">
        <v>832</v>
      </c>
      <c r="T3423" s="299" t="s">
        <v>832</v>
      </c>
      <c r="U3423" s="299" t="s">
        <v>832</v>
      </c>
      <c r="V3423" s="299" t="s">
        <v>832</v>
      </c>
      <c r="W3423" s="299" t="s">
        <v>832</v>
      </c>
      <c r="X3423" s="299" t="s">
        <v>832</v>
      </c>
      <c r="Y3423" s="257"/>
    </row>
    <row r="3424" spans="1:25" ht="12.75" customHeight="1" x14ac:dyDescent="0.2">
      <c r="A3424" s="229" t="s">
        <v>705</v>
      </c>
      <c r="B3424" s="247"/>
      <c r="C3424" s="280">
        <v>3411</v>
      </c>
      <c r="D3424" s="249" t="s">
        <v>7547</v>
      </c>
      <c r="E3424" s="249" t="s">
        <v>7548</v>
      </c>
      <c r="F3424" s="249" t="s">
        <v>890</v>
      </c>
      <c r="G3424" s="281" t="s">
        <v>813</v>
      </c>
      <c r="H3424" s="250">
        <v>219106.40999999997</v>
      </c>
      <c r="I3424" s="250"/>
      <c r="J3424" s="250">
        <v>216025.56410000002</v>
      </c>
      <c r="K3424" s="250"/>
      <c r="L3424" s="250">
        <v>225512.87</v>
      </c>
      <c r="M3424" s="251">
        <f t="shared" si="159"/>
        <v>1.4060957413340654E-2</v>
      </c>
      <c r="N3424" s="251">
        <f t="shared" si="160"/>
        <v>4.3917514760467076E-2</v>
      </c>
      <c r="O3424" s="250">
        <v>245874.94999999998</v>
      </c>
      <c r="P3424" s="251">
        <f t="shared" si="161"/>
        <v>9.0292319014874792E-2</v>
      </c>
      <c r="Q3424" s="251" t="s">
        <v>805</v>
      </c>
      <c r="R3424" s="258"/>
      <c r="S3424" s="258" t="s">
        <v>806</v>
      </c>
      <c r="T3424" s="299" t="s">
        <v>809</v>
      </c>
      <c r="U3424" s="282" t="s">
        <v>823</v>
      </c>
      <c r="V3424" s="285">
        <v>824</v>
      </c>
      <c r="W3424" s="286" t="s">
        <v>815</v>
      </c>
      <c r="X3424" s="286" t="s">
        <v>816</v>
      </c>
      <c r="Y3424" s="257"/>
    </row>
    <row r="3425" spans="1:25" ht="12.75" customHeight="1" x14ac:dyDescent="0.2">
      <c r="A3425" s="229" t="s">
        <v>705</v>
      </c>
      <c r="B3425" s="247"/>
      <c r="C3425" s="280">
        <v>3412</v>
      </c>
      <c r="D3425" s="249" t="s">
        <v>7549</v>
      </c>
      <c r="E3425" s="249" t="s">
        <v>7550</v>
      </c>
      <c r="F3425" s="249" t="s">
        <v>1098</v>
      </c>
      <c r="G3425" s="281" t="s">
        <v>813</v>
      </c>
      <c r="H3425" s="250">
        <v>199061.41999999998</v>
      </c>
      <c r="I3425" s="250"/>
      <c r="J3425" s="250">
        <v>190689.68109999999</v>
      </c>
      <c r="K3425" s="250"/>
      <c r="L3425" s="250">
        <v>199064.29</v>
      </c>
      <c r="M3425" s="251">
        <f t="shared" si="159"/>
        <v>4.2056059381069405E-2</v>
      </c>
      <c r="N3425" s="251">
        <f t="shared" si="160"/>
        <v>4.3917472889412799E-2</v>
      </c>
      <c r="O3425" s="250">
        <v>217038.28</v>
      </c>
      <c r="P3425" s="251">
        <f t="shared" si="161"/>
        <v>9.0292387449300876E-2</v>
      </c>
      <c r="Q3425" s="251" t="s">
        <v>805</v>
      </c>
      <c r="R3425" s="258"/>
      <c r="S3425" s="258" t="s">
        <v>806</v>
      </c>
      <c r="T3425" s="299" t="s">
        <v>809</v>
      </c>
      <c r="U3425" s="282" t="s">
        <v>814</v>
      </c>
      <c r="V3425" s="285">
        <v>635</v>
      </c>
      <c r="W3425" s="286" t="s">
        <v>815</v>
      </c>
      <c r="X3425" s="286" t="s">
        <v>816</v>
      </c>
      <c r="Y3425" s="257"/>
    </row>
    <row r="3426" spans="1:25" ht="12.75" customHeight="1" x14ac:dyDescent="0.2">
      <c r="A3426" s="229" t="s">
        <v>705</v>
      </c>
      <c r="B3426" s="247"/>
      <c r="C3426" s="280">
        <v>3413</v>
      </c>
      <c r="D3426" s="249" t="s">
        <v>7551</v>
      </c>
      <c r="E3426" s="249" t="s">
        <v>7552</v>
      </c>
      <c r="F3426" s="249" t="s">
        <v>886</v>
      </c>
      <c r="G3426" s="281" t="s">
        <v>813</v>
      </c>
      <c r="H3426" s="250">
        <v>41148.249999999993</v>
      </c>
      <c r="I3426" s="250"/>
      <c r="J3426" s="250">
        <v>61931.538700000005</v>
      </c>
      <c r="K3426" s="250"/>
      <c r="L3426" s="250">
        <v>98325.099999999991</v>
      </c>
      <c r="M3426" s="251">
        <f t="shared" si="159"/>
        <v>0.50508317364651023</v>
      </c>
      <c r="N3426" s="251">
        <f t="shared" si="160"/>
        <v>0.58764180680690858</v>
      </c>
      <c r="O3426" s="250">
        <v>103590.37000000001</v>
      </c>
      <c r="P3426" s="251">
        <f t="shared" si="161"/>
        <v>5.3549602288734198E-2</v>
      </c>
      <c r="Q3426" s="251" t="s">
        <v>805</v>
      </c>
      <c r="R3426" s="258"/>
      <c r="S3426" s="258" t="s">
        <v>806</v>
      </c>
      <c r="T3426" s="258" t="s">
        <v>807</v>
      </c>
      <c r="U3426" s="282" t="s">
        <v>814</v>
      </c>
      <c r="V3426" s="285">
        <v>235</v>
      </c>
      <c r="W3426" s="286" t="s">
        <v>815</v>
      </c>
      <c r="X3426" s="286" t="s">
        <v>816</v>
      </c>
      <c r="Y3426" s="257"/>
    </row>
    <row r="3427" spans="1:25" ht="12.75" customHeight="1" x14ac:dyDescent="0.2">
      <c r="A3427" s="229" t="s">
        <v>705</v>
      </c>
      <c r="B3427" s="247"/>
      <c r="C3427" s="280">
        <v>3414</v>
      </c>
      <c r="D3427" s="296" t="s">
        <v>7553</v>
      </c>
      <c r="E3427" s="296" t="s">
        <v>7554</v>
      </c>
      <c r="F3427" s="296" t="s">
        <v>1160</v>
      </c>
      <c r="G3427" s="297" t="s">
        <v>707</v>
      </c>
      <c r="H3427" s="250">
        <v>0</v>
      </c>
      <c r="I3427" s="250"/>
      <c r="J3427" s="250">
        <v>0</v>
      </c>
      <c r="K3427" s="250"/>
      <c r="L3427" s="250">
        <v>0</v>
      </c>
      <c r="M3427" s="251" t="str">
        <f t="shared" si="159"/>
        <v>NA</v>
      </c>
      <c r="N3427" s="251" t="str">
        <f t="shared" si="160"/>
        <v>NA</v>
      </c>
      <c r="O3427" s="250">
        <v>0</v>
      </c>
      <c r="P3427" s="251" t="str">
        <f t="shared" si="161"/>
        <v>NA</v>
      </c>
      <c r="Q3427" s="298" t="s">
        <v>848</v>
      </c>
      <c r="R3427" s="258" t="s">
        <v>849</v>
      </c>
      <c r="S3427" s="299" t="s">
        <v>809</v>
      </c>
      <c r="T3427" s="299" t="s">
        <v>809</v>
      </c>
      <c r="U3427" s="299" t="s">
        <v>832</v>
      </c>
      <c r="V3427" s="283" t="s">
        <v>809</v>
      </c>
      <c r="W3427" s="284" t="s">
        <v>809</v>
      </c>
      <c r="X3427" s="284" t="s">
        <v>809</v>
      </c>
      <c r="Y3427" s="257"/>
    </row>
    <row r="3428" spans="1:25" ht="12.75" customHeight="1" x14ac:dyDescent="0.2">
      <c r="A3428" s="229" t="s">
        <v>705</v>
      </c>
      <c r="B3428" s="247"/>
      <c r="C3428" s="280">
        <v>3415</v>
      </c>
      <c r="D3428" s="249" t="s">
        <v>7555</v>
      </c>
      <c r="E3428" s="249" t="s">
        <v>7556</v>
      </c>
      <c r="F3428" s="249" t="s">
        <v>1109</v>
      </c>
      <c r="G3428" s="281" t="s">
        <v>813</v>
      </c>
      <c r="H3428" s="250">
        <v>28234.65</v>
      </c>
      <c r="I3428" s="250"/>
      <c r="J3428" s="250">
        <v>63856.140799999994</v>
      </c>
      <c r="K3428" s="250"/>
      <c r="L3428" s="250">
        <v>66663.289999999994</v>
      </c>
      <c r="M3428" s="251">
        <f t="shared" si="159"/>
        <v>1.2616232466136463</v>
      </c>
      <c r="N3428" s="251">
        <f t="shared" si="160"/>
        <v>4.3960520708448456E-2</v>
      </c>
      <c r="O3428" s="250">
        <v>71550.740000000005</v>
      </c>
      <c r="P3428" s="251">
        <f t="shared" si="161"/>
        <v>7.3315463428222816E-2</v>
      </c>
      <c r="Q3428" s="251" t="s">
        <v>805</v>
      </c>
      <c r="R3428" s="258"/>
      <c r="S3428" s="258" t="s">
        <v>806</v>
      </c>
      <c r="T3428" s="299" t="s">
        <v>809</v>
      </c>
      <c r="U3428" s="282" t="s">
        <v>814</v>
      </c>
      <c r="V3428" s="283" t="s">
        <v>809</v>
      </c>
      <c r="W3428" s="284" t="s">
        <v>809</v>
      </c>
      <c r="X3428" s="284" t="s">
        <v>809</v>
      </c>
      <c r="Y3428" s="257"/>
    </row>
    <row r="3429" spans="1:25" ht="12.75" customHeight="1" x14ac:dyDescent="0.2">
      <c r="A3429" s="229" t="s">
        <v>705</v>
      </c>
      <c r="B3429" s="247"/>
      <c r="C3429" s="280">
        <v>3416</v>
      </c>
      <c r="D3429" s="249" t="s">
        <v>7557</v>
      </c>
      <c r="E3429" s="249" t="s">
        <v>7558</v>
      </c>
      <c r="F3429" s="249" t="s">
        <v>1002</v>
      </c>
      <c r="G3429" s="297" t="s">
        <v>707</v>
      </c>
      <c r="H3429" s="250">
        <v>0</v>
      </c>
      <c r="I3429" s="250"/>
      <c r="J3429" s="250">
        <v>0</v>
      </c>
      <c r="K3429" s="250"/>
      <c r="L3429" s="250">
        <v>0</v>
      </c>
      <c r="M3429" s="251" t="str">
        <f t="shared" si="159"/>
        <v>NA</v>
      </c>
      <c r="N3429" s="251" t="str">
        <f t="shared" si="160"/>
        <v>NA</v>
      </c>
      <c r="O3429" s="250">
        <v>0</v>
      </c>
      <c r="P3429" s="251" t="str">
        <f t="shared" si="161"/>
        <v>NA</v>
      </c>
      <c r="Q3429" s="298" t="s">
        <v>848</v>
      </c>
      <c r="R3429" s="299" t="s">
        <v>849</v>
      </c>
      <c r="S3429" s="299" t="s">
        <v>832</v>
      </c>
      <c r="T3429" s="299" t="s">
        <v>832</v>
      </c>
      <c r="U3429" s="299" t="s">
        <v>832</v>
      </c>
      <c r="V3429" s="285">
        <v>829</v>
      </c>
      <c r="W3429" s="286" t="s">
        <v>816</v>
      </c>
      <c r="X3429" s="286" t="s">
        <v>816</v>
      </c>
      <c r="Y3429" s="257"/>
    </row>
    <row r="3430" spans="1:25" ht="12.75" customHeight="1" x14ac:dyDescent="0.2">
      <c r="A3430" s="229" t="s">
        <v>705</v>
      </c>
      <c r="B3430" s="247"/>
      <c r="C3430" s="280">
        <v>3417</v>
      </c>
      <c r="D3430" s="249" t="s">
        <v>7559</v>
      </c>
      <c r="E3430" s="249" t="s">
        <v>7560</v>
      </c>
      <c r="F3430" s="249" t="s">
        <v>1067</v>
      </c>
      <c r="G3430" s="281" t="s">
        <v>804</v>
      </c>
      <c r="H3430" s="250">
        <v>226829.87000000002</v>
      </c>
      <c r="I3430" s="250"/>
      <c r="J3430" s="250">
        <v>224458.89259999999</v>
      </c>
      <c r="K3430" s="250"/>
      <c r="L3430" s="250">
        <v>234315.96</v>
      </c>
      <c r="M3430" s="251">
        <f t="shared" si="159"/>
        <v>1.0452668336846608E-2</v>
      </c>
      <c r="N3430" s="251">
        <f t="shared" si="160"/>
        <v>4.3914800103580301E-2</v>
      </c>
      <c r="O3430" s="250">
        <v>247483.76000000004</v>
      </c>
      <c r="P3430" s="251">
        <f t="shared" si="161"/>
        <v>5.6196769524363796E-2</v>
      </c>
      <c r="Q3430" s="251" t="s">
        <v>805</v>
      </c>
      <c r="R3430" s="258"/>
      <c r="S3430" s="258" t="s">
        <v>806</v>
      </c>
      <c r="T3430" s="258" t="s">
        <v>807</v>
      </c>
      <c r="U3430" s="282" t="s">
        <v>1103</v>
      </c>
      <c r="V3430" s="285">
        <v>824</v>
      </c>
      <c r="W3430" s="286" t="s">
        <v>816</v>
      </c>
      <c r="X3430" s="286" t="s">
        <v>824</v>
      </c>
      <c r="Y3430" s="257"/>
    </row>
    <row r="3431" spans="1:25" ht="12.75" customHeight="1" x14ac:dyDescent="0.2">
      <c r="A3431" s="229" t="s">
        <v>705</v>
      </c>
      <c r="B3431" s="247"/>
      <c r="C3431" s="280">
        <v>3418</v>
      </c>
      <c r="D3431" s="249" t="s">
        <v>7561</v>
      </c>
      <c r="E3431" s="249" t="s">
        <v>7560</v>
      </c>
      <c r="F3431" s="249" t="s">
        <v>803</v>
      </c>
      <c r="G3431" s="281" t="s">
        <v>804</v>
      </c>
      <c r="H3431" s="250">
        <v>19900.86</v>
      </c>
      <c r="I3431" s="250"/>
      <c r="J3431" s="250">
        <v>20351.072700000001</v>
      </c>
      <c r="K3431" s="250"/>
      <c r="L3431" s="250">
        <v>25012.949999999997</v>
      </c>
      <c r="M3431" s="251">
        <f t="shared" si="159"/>
        <v>2.2622776101133318E-2</v>
      </c>
      <c r="N3431" s="251">
        <f t="shared" si="160"/>
        <v>0.22907280459963156</v>
      </c>
      <c r="O3431" s="250">
        <v>26434.050000000003</v>
      </c>
      <c r="P3431" s="251">
        <f t="shared" si="161"/>
        <v>5.6814570052712933E-2</v>
      </c>
      <c r="Q3431" s="251" t="s">
        <v>805</v>
      </c>
      <c r="R3431" s="258"/>
      <c r="S3431" s="258" t="s">
        <v>806</v>
      </c>
      <c r="T3431" s="258" t="s">
        <v>807</v>
      </c>
      <c r="U3431" s="282" t="s">
        <v>1103</v>
      </c>
      <c r="V3431" s="285">
        <v>826</v>
      </c>
      <c r="W3431" s="286" t="s">
        <v>824</v>
      </c>
      <c r="X3431" s="286" t="s">
        <v>824</v>
      </c>
      <c r="Y3431" s="257"/>
    </row>
    <row r="3432" spans="1:25" ht="12.75" customHeight="1" x14ac:dyDescent="0.2">
      <c r="A3432" s="229" t="s">
        <v>705</v>
      </c>
      <c r="B3432" s="247"/>
      <c r="C3432" s="280">
        <v>3419</v>
      </c>
      <c r="D3432" s="249" t="s">
        <v>7562</v>
      </c>
      <c r="E3432" s="249" t="s">
        <v>7563</v>
      </c>
      <c r="F3432" s="249" t="s">
        <v>931</v>
      </c>
      <c r="G3432" s="281" t="s">
        <v>813</v>
      </c>
      <c r="H3432" s="250">
        <v>36743.53</v>
      </c>
      <c r="I3432" s="250"/>
      <c r="J3432" s="250">
        <v>35198.239999999998</v>
      </c>
      <c r="K3432" s="250"/>
      <c r="L3432" s="250">
        <v>36743.839999999997</v>
      </c>
      <c r="M3432" s="251">
        <f t="shared" si="159"/>
        <v>4.2056111647411146E-2</v>
      </c>
      <c r="N3432" s="251">
        <f t="shared" si="160"/>
        <v>4.3911286473414544E-2</v>
      </c>
      <c r="O3432" s="250">
        <v>38709.440000000002</v>
      </c>
      <c r="P3432" s="251">
        <f t="shared" si="161"/>
        <v>5.3494681013198569E-2</v>
      </c>
      <c r="Q3432" s="251" t="s">
        <v>805</v>
      </c>
      <c r="R3432" s="258"/>
      <c r="S3432" s="258" t="s">
        <v>806</v>
      </c>
      <c r="T3432" s="299" t="s">
        <v>809</v>
      </c>
      <c r="U3432" s="282" t="s">
        <v>823</v>
      </c>
      <c r="V3432" s="285">
        <v>824</v>
      </c>
      <c r="W3432" s="286" t="s">
        <v>874</v>
      </c>
      <c r="X3432" s="286" t="s">
        <v>816</v>
      </c>
      <c r="Y3432" s="257"/>
    </row>
    <row r="3433" spans="1:25" ht="12.75" customHeight="1" x14ac:dyDescent="0.2">
      <c r="A3433" s="229" t="s">
        <v>705</v>
      </c>
      <c r="B3433" s="247"/>
      <c r="C3433" s="280">
        <v>3420</v>
      </c>
      <c r="D3433" s="249" t="s">
        <v>7564</v>
      </c>
      <c r="E3433" s="249" t="s">
        <v>7565</v>
      </c>
      <c r="F3433" s="249" t="s">
        <v>920</v>
      </c>
      <c r="G3433" s="297" t="s">
        <v>707</v>
      </c>
      <c r="H3433" s="250">
        <v>0</v>
      </c>
      <c r="I3433" s="250"/>
      <c r="J3433" s="250">
        <v>0</v>
      </c>
      <c r="K3433" s="250"/>
      <c r="L3433" s="250">
        <v>0</v>
      </c>
      <c r="M3433" s="251" t="str">
        <f t="shared" si="159"/>
        <v>NA</v>
      </c>
      <c r="N3433" s="251" t="str">
        <f t="shared" si="160"/>
        <v>NA</v>
      </c>
      <c r="O3433" s="250">
        <v>0</v>
      </c>
      <c r="P3433" s="251" t="str">
        <f t="shared" si="161"/>
        <v>NA</v>
      </c>
      <c r="Q3433" s="298" t="s">
        <v>848</v>
      </c>
      <c r="R3433" s="299" t="s">
        <v>849</v>
      </c>
      <c r="S3433" s="299" t="s">
        <v>832</v>
      </c>
      <c r="T3433" s="299" t="s">
        <v>832</v>
      </c>
      <c r="U3433" s="299" t="s">
        <v>832</v>
      </c>
      <c r="V3433" s="299" t="s">
        <v>832</v>
      </c>
      <c r="W3433" s="299" t="s">
        <v>832</v>
      </c>
      <c r="X3433" s="299" t="s">
        <v>832</v>
      </c>
      <c r="Y3433" s="257"/>
    </row>
    <row r="3434" spans="1:25" ht="12.75" customHeight="1" x14ac:dyDescent="0.2">
      <c r="A3434" s="229" t="s">
        <v>705</v>
      </c>
      <c r="B3434" s="247"/>
      <c r="C3434" s="300">
        <v>3421</v>
      </c>
      <c r="D3434" s="301" t="s">
        <v>7566</v>
      </c>
      <c r="E3434" s="301" t="s">
        <v>7567</v>
      </c>
      <c r="F3434" s="301" t="s">
        <v>1002</v>
      </c>
      <c r="G3434" s="302" t="s">
        <v>707</v>
      </c>
      <c r="H3434" s="303">
        <v>0</v>
      </c>
      <c r="I3434" s="303"/>
      <c r="J3434" s="303">
        <v>0</v>
      </c>
      <c r="K3434" s="303"/>
      <c r="L3434" s="303">
        <v>0</v>
      </c>
      <c r="M3434" s="304" t="str">
        <f t="shared" si="159"/>
        <v>NA</v>
      </c>
      <c r="N3434" s="304" t="str">
        <f t="shared" si="160"/>
        <v>NA</v>
      </c>
      <c r="O3434" s="303">
        <v>0</v>
      </c>
      <c r="P3434" s="304" t="str">
        <f t="shared" si="161"/>
        <v>NA</v>
      </c>
      <c r="Q3434" s="304" t="s">
        <v>707</v>
      </c>
      <c r="R3434" s="305" t="s">
        <v>887</v>
      </c>
      <c r="S3434" s="306" t="s">
        <v>832</v>
      </c>
      <c r="T3434" s="306" t="s">
        <v>832</v>
      </c>
      <c r="U3434" s="306" t="s">
        <v>832</v>
      </c>
      <c r="V3434" s="307" t="s">
        <v>809</v>
      </c>
      <c r="W3434" s="308" t="s">
        <v>809</v>
      </c>
      <c r="X3434" s="308" t="s">
        <v>809</v>
      </c>
      <c r="Y3434" s="257"/>
    </row>
    <row r="3435" spans="1:25" ht="12.75" customHeight="1" x14ac:dyDescent="0.2">
      <c r="A3435" s="229" t="s">
        <v>705</v>
      </c>
      <c r="B3435" s="247"/>
      <c r="C3435" s="280">
        <v>3422</v>
      </c>
      <c r="D3435" s="249" t="s">
        <v>7568</v>
      </c>
      <c r="E3435" s="249" t="s">
        <v>7569</v>
      </c>
      <c r="F3435" s="249" t="s">
        <v>803</v>
      </c>
      <c r="G3435" s="281" t="s">
        <v>804</v>
      </c>
      <c r="H3435" s="250">
        <v>94783.92</v>
      </c>
      <c r="I3435" s="250"/>
      <c r="J3435" s="250">
        <v>90797.692599999995</v>
      </c>
      <c r="K3435" s="250"/>
      <c r="L3435" s="250">
        <v>94784.829999999987</v>
      </c>
      <c r="M3435" s="251">
        <f t="shared" si="159"/>
        <v>4.2055945776456632E-2</v>
      </c>
      <c r="N3435" s="251">
        <f t="shared" si="160"/>
        <v>4.3912320741066858E-2</v>
      </c>
      <c r="O3435" s="250">
        <v>99195.669999999984</v>
      </c>
      <c r="P3435" s="251">
        <f t="shared" si="161"/>
        <v>4.6535294730179894E-2</v>
      </c>
      <c r="Q3435" s="251" t="s">
        <v>805</v>
      </c>
      <c r="R3435" s="258"/>
      <c r="S3435" s="258" t="s">
        <v>806</v>
      </c>
      <c r="T3435" s="299" t="s">
        <v>809</v>
      </c>
      <c r="U3435" s="282" t="s">
        <v>808</v>
      </c>
      <c r="V3435" s="285">
        <v>435</v>
      </c>
      <c r="W3435" s="286" t="s">
        <v>815</v>
      </c>
      <c r="X3435" s="286" t="s">
        <v>816</v>
      </c>
      <c r="Y3435" s="257"/>
    </row>
    <row r="3436" spans="1:25" ht="12.75" customHeight="1" x14ac:dyDescent="0.2">
      <c r="A3436" s="229" t="s">
        <v>705</v>
      </c>
      <c r="B3436" s="247"/>
      <c r="C3436" s="280">
        <v>3423</v>
      </c>
      <c r="D3436" s="249" t="s">
        <v>7570</v>
      </c>
      <c r="E3436" s="249" t="s">
        <v>7571</v>
      </c>
      <c r="F3436" s="249" t="s">
        <v>883</v>
      </c>
      <c r="G3436" s="297" t="s">
        <v>707</v>
      </c>
      <c r="H3436" s="250">
        <v>0</v>
      </c>
      <c r="I3436" s="250"/>
      <c r="J3436" s="250">
        <v>0</v>
      </c>
      <c r="K3436" s="250"/>
      <c r="L3436" s="250">
        <v>0</v>
      </c>
      <c r="M3436" s="251" t="str">
        <f t="shared" si="159"/>
        <v>NA</v>
      </c>
      <c r="N3436" s="251" t="str">
        <f t="shared" si="160"/>
        <v>NA</v>
      </c>
      <c r="O3436" s="250">
        <v>0</v>
      </c>
      <c r="P3436" s="251" t="str">
        <f t="shared" si="161"/>
        <v>NA</v>
      </c>
      <c r="Q3436" s="298" t="s">
        <v>848</v>
      </c>
      <c r="R3436" s="299" t="s">
        <v>849</v>
      </c>
      <c r="S3436" s="299" t="s">
        <v>832</v>
      </c>
      <c r="T3436" s="299" t="s">
        <v>832</v>
      </c>
      <c r="U3436" s="299" t="s">
        <v>832</v>
      </c>
      <c r="V3436" s="299" t="s">
        <v>832</v>
      </c>
      <c r="W3436" s="299" t="s">
        <v>832</v>
      </c>
      <c r="X3436" s="299" t="s">
        <v>832</v>
      </c>
      <c r="Y3436" s="257"/>
    </row>
    <row r="3437" spans="1:25" ht="12.75" customHeight="1" x14ac:dyDescent="0.2">
      <c r="A3437" s="229" t="s">
        <v>705</v>
      </c>
      <c r="B3437" s="247"/>
      <c r="C3437" s="280">
        <v>3424</v>
      </c>
      <c r="D3437" s="249" t="s">
        <v>7572</v>
      </c>
      <c r="E3437" s="249" t="s">
        <v>7573</v>
      </c>
      <c r="F3437" s="249" t="s">
        <v>844</v>
      </c>
      <c r="G3437" s="281" t="s">
        <v>813</v>
      </c>
      <c r="H3437" s="250">
        <v>26109.53</v>
      </c>
      <c r="I3437" s="250"/>
      <c r="J3437" s="250">
        <v>25011.476900000001</v>
      </c>
      <c r="K3437" s="250"/>
      <c r="L3437" s="250">
        <v>128704.45999999999</v>
      </c>
      <c r="M3437" s="251">
        <f t="shared" si="159"/>
        <v>4.2055644050275794E-2</v>
      </c>
      <c r="N3437" s="251">
        <f t="shared" si="160"/>
        <v>4.1458160793375614</v>
      </c>
      <c r="O3437" s="250">
        <v>133478.81</v>
      </c>
      <c r="P3437" s="251">
        <f t="shared" si="161"/>
        <v>3.7095451082270234E-2</v>
      </c>
      <c r="Q3437" s="251" t="s">
        <v>805</v>
      </c>
      <c r="R3437" s="258"/>
      <c r="S3437" s="258" t="s">
        <v>904</v>
      </c>
      <c r="T3437" s="258" t="s">
        <v>807</v>
      </c>
      <c r="U3437" s="282" t="s">
        <v>814</v>
      </c>
      <c r="V3437" s="285">
        <v>205</v>
      </c>
      <c r="W3437" s="286" t="s">
        <v>824</v>
      </c>
      <c r="X3437" s="286" t="s">
        <v>824</v>
      </c>
      <c r="Y3437" s="257"/>
    </row>
    <row r="3438" spans="1:25" ht="12.75" customHeight="1" x14ac:dyDescent="0.2">
      <c r="A3438" s="229" t="s">
        <v>705</v>
      </c>
      <c r="B3438" s="247"/>
      <c r="C3438" s="280">
        <v>3425</v>
      </c>
      <c r="D3438" s="249" t="s">
        <v>7574</v>
      </c>
      <c r="E3438" s="249" t="s">
        <v>7575</v>
      </c>
      <c r="F3438" s="249" t="s">
        <v>1302</v>
      </c>
      <c r="G3438" s="281" t="s">
        <v>813</v>
      </c>
      <c r="H3438" s="250">
        <v>100281.82999999999</v>
      </c>
      <c r="I3438" s="250"/>
      <c r="J3438" s="250">
        <v>96064.368400000007</v>
      </c>
      <c r="K3438" s="250"/>
      <c r="L3438" s="250">
        <v>126418.53</v>
      </c>
      <c r="M3438" s="251">
        <f t="shared" si="159"/>
        <v>4.2056089323459507E-2</v>
      </c>
      <c r="N3438" s="251">
        <f t="shared" si="160"/>
        <v>0.31597731922422123</v>
      </c>
      <c r="O3438" s="250">
        <v>131291.1</v>
      </c>
      <c r="P3438" s="251">
        <f t="shared" si="161"/>
        <v>3.8543162936636004E-2</v>
      </c>
      <c r="Q3438" s="251" t="s">
        <v>805</v>
      </c>
      <c r="R3438" s="258"/>
      <c r="S3438" s="258" t="s">
        <v>806</v>
      </c>
      <c r="T3438" s="258" t="s">
        <v>807</v>
      </c>
      <c r="U3438" s="282" t="s">
        <v>814</v>
      </c>
      <c r="V3438" s="285">
        <v>505</v>
      </c>
      <c r="W3438" s="286" t="s">
        <v>816</v>
      </c>
      <c r="X3438" s="286" t="s">
        <v>824</v>
      </c>
      <c r="Y3438" s="257"/>
    </row>
    <row r="3439" spans="1:25" ht="12.75" customHeight="1" x14ac:dyDescent="0.2">
      <c r="A3439" s="229" t="s">
        <v>705</v>
      </c>
      <c r="B3439" s="247"/>
      <c r="C3439" s="280">
        <v>3426</v>
      </c>
      <c r="D3439" s="249" t="s">
        <v>7576</v>
      </c>
      <c r="E3439" s="249" t="s">
        <v>7577</v>
      </c>
      <c r="F3439" s="249" t="s">
        <v>2441</v>
      </c>
      <c r="G3439" s="281" t="s">
        <v>813</v>
      </c>
      <c r="H3439" s="250">
        <v>316339.94</v>
      </c>
      <c r="I3439" s="250"/>
      <c r="J3439" s="250">
        <v>303035.93840000004</v>
      </c>
      <c r="K3439" s="250"/>
      <c r="L3439" s="250">
        <v>316344.52</v>
      </c>
      <c r="M3439" s="251">
        <f t="shared" si="159"/>
        <v>4.2056028713920723E-2</v>
      </c>
      <c r="N3439" s="251">
        <f t="shared" si="160"/>
        <v>4.3917502558501735E-2</v>
      </c>
      <c r="O3439" s="250">
        <v>344908</v>
      </c>
      <c r="P3439" s="251">
        <f t="shared" si="161"/>
        <v>9.0292318008227165E-2</v>
      </c>
      <c r="Q3439" s="251" t="s">
        <v>805</v>
      </c>
      <c r="R3439" s="258"/>
      <c r="S3439" s="258" t="s">
        <v>806</v>
      </c>
      <c r="T3439" s="299" t="s">
        <v>809</v>
      </c>
      <c r="U3439" s="282" t="s">
        <v>823</v>
      </c>
      <c r="V3439" s="285">
        <v>766</v>
      </c>
      <c r="W3439" s="286" t="s">
        <v>815</v>
      </c>
      <c r="X3439" s="286" t="s">
        <v>816</v>
      </c>
      <c r="Y3439" s="257"/>
    </row>
    <row r="3440" spans="1:25" ht="12.75" customHeight="1" x14ac:dyDescent="0.2">
      <c r="A3440" s="229" t="s">
        <v>705</v>
      </c>
      <c r="B3440" s="247"/>
      <c r="C3440" s="280">
        <v>3427</v>
      </c>
      <c r="D3440" s="249" t="s">
        <v>7578</v>
      </c>
      <c r="E3440" s="249" t="s">
        <v>7579</v>
      </c>
      <c r="F3440" s="249" t="s">
        <v>1821</v>
      </c>
      <c r="G3440" s="297" t="s">
        <v>707</v>
      </c>
      <c r="H3440" s="250">
        <v>0</v>
      </c>
      <c r="I3440" s="250"/>
      <c r="J3440" s="250">
        <v>0</v>
      </c>
      <c r="K3440" s="250"/>
      <c r="L3440" s="250">
        <v>0</v>
      </c>
      <c r="M3440" s="251" t="str">
        <f t="shared" si="159"/>
        <v>NA</v>
      </c>
      <c r="N3440" s="251" t="str">
        <f t="shared" si="160"/>
        <v>NA</v>
      </c>
      <c r="O3440" s="250">
        <v>0</v>
      </c>
      <c r="P3440" s="251" t="str">
        <f t="shared" si="161"/>
        <v>NA</v>
      </c>
      <c r="Q3440" s="298" t="s">
        <v>848</v>
      </c>
      <c r="R3440" s="299" t="s">
        <v>849</v>
      </c>
      <c r="S3440" s="299" t="s">
        <v>832</v>
      </c>
      <c r="T3440" s="299" t="s">
        <v>832</v>
      </c>
      <c r="U3440" s="299" t="s">
        <v>832</v>
      </c>
      <c r="V3440" s="299" t="s">
        <v>832</v>
      </c>
      <c r="W3440" s="299" t="s">
        <v>832</v>
      </c>
      <c r="X3440" s="299" t="s">
        <v>832</v>
      </c>
      <c r="Y3440" s="257"/>
    </row>
    <row r="3441" spans="1:25" ht="12.75" customHeight="1" x14ac:dyDescent="0.2">
      <c r="A3441" s="229" t="s">
        <v>705</v>
      </c>
      <c r="B3441" s="247"/>
      <c r="C3441" s="280">
        <v>3428</v>
      </c>
      <c r="D3441" s="249" t="s">
        <v>7580</v>
      </c>
      <c r="E3441" s="249" t="s">
        <v>7581</v>
      </c>
      <c r="F3441" s="249" t="s">
        <v>877</v>
      </c>
      <c r="G3441" s="281" t="s">
        <v>813</v>
      </c>
      <c r="H3441" s="250">
        <v>394494.27</v>
      </c>
      <c r="I3441" s="250"/>
      <c r="J3441" s="250">
        <v>343670.42050000007</v>
      </c>
      <c r="K3441" s="250"/>
      <c r="L3441" s="250">
        <v>372482.05</v>
      </c>
      <c r="M3441" s="251">
        <f t="shared" si="159"/>
        <v>0.12883292195853682</v>
      </c>
      <c r="N3441" s="251">
        <f t="shared" si="160"/>
        <v>8.3835057605721172E-2</v>
      </c>
      <c r="O3441" s="250">
        <v>393089.7</v>
      </c>
      <c r="P3441" s="251">
        <f t="shared" si="161"/>
        <v>5.5325216342639934E-2</v>
      </c>
      <c r="Q3441" s="251" t="s">
        <v>805</v>
      </c>
      <c r="R3441" s="258"/>
      <c r="S3441" s="258" t="s">
        <v>925</v>
      </c>
      <c r="T3441" s="258" t="s">
        <v>908</v>
      </c>
      <c r="U3441" s="282" t="s">
        <v>823</v>
      </c>
      <c r="V3441" s="285">
        <v>819</v>
      </c>
      <c r="W3441" s="286" t="s">
        <v>816</v>
      </c>
      <c r="X3441" s="286" t="s">
        <v>824</v>
      </c>
      <c r="Y3441" s="257"/>
    </row>
    <row r="3442" spans="1:25" ht="12.75" customHeight="1" x14ac:dyDescent="0.2">
      <c r="A3442" s="229" t="s">
        <v>705</v>
      </c>
      <c r="B3442" s="247"/>
      <c r="C3442" s="280">
        <v>3429</v>
      </c>
      <c r="D3442" s="249" t="s">
        <v>7582</v>
      </c>
      <c r="E3442" s="249" t="s">
        <v>7583</v>
      </c>
      <c r="F3442" s="249" t="s">
        <v>877</v>
      </c>
      <c r="G3442" s="281" t="s">
        <v>813</v>
      </c>
      <c r="H3442" s="250">
        <v>105674.07</v>
      </c>
      <c r="I3442" s="250"/>
      <c r="J3442" s="250">
        <v>101229.8551</v>
      </c>
      <c r="K3442" s="250"/>
      <c r="L3442" s="250">
        <v>124508.23000000001</v>
      </c>
      <c r="M3442" s="251">
        <f t="shared" si="159"/>
        <v>4.2055869524094285E-2</v>
      </c>
      <c r="N3442" s="251">
        <f t="shared" si="160"/>
        <v>0.22995562798153218</v>
      </c>
      <c r="O3442" s="250">
        <v>129641.29999999999</v>
      </c>
      <c r="P3442" s="251">
        <f t="shared" si="161"/>
        <v>4.1226752641170608E-2</v>
      </c>
      <c r="Q3442" s="251" t="s">
        <v>805</v>
      </c>
      <c r="R3442" s="258"/>
      <c r="S3442" s="258" t="s">
        <v>806</v>
      </c>
      <c r="T3442" s="258" t="s">
        <v>807</v>
      </c>
      <c r="U3442" s="282" t="s">
        <v>823</v>
      </c>
      <c r="V3442" s="285">
        <v>826</v>
      </c>
      <c r="W3442" s="286" t="s">
        <v>815</v>
      </c>
      <c r="X3442" s="286" t="s">
        <v>816</v>
      </c>
      <c r="Y3442" s="257"/>
    </row>
    <row r="3443" spans="1:25" ht="12.75" customHeight="1" x14ac:dyDescent="0.2">
      <c r="A3443" s="229" t="s">
        <v>705</v>
      </c>
      <c r="B3443" s="247"/>
      <c r="C3443" s="280">
        <v>3430</v>
      </c>
      <c r="D3443" s="249" t="s">
        <v>7584</v>
      </c>
      <c r="E3443" s="249" t="s">
        <v>7585</v>
      </c>
      <c r="F3443" s="249" t="s">
        <v>852</v>
      </c>
      <c r="G3443" s="297" t="s">
        <v>707</v>
      </c>
      <c r="H3443" s="250">
        <v>0</v>
      </c>
      <c r="I3443" s="250"/>
      <c r="J3443" s="250">
        <v>0</v>
      </c>
      <c r="K3443" s="250"/>
      <c r="L3443" s="250">
        <v>0</v>
      </c>
      <c r="M3443" s="251" t="str">
        <f t="shared" si="159"/>
        <v>NA</v>
      </c>
      <c r="N3443" s="251" t="str">
        <f t="shared" si="160"/>
        <v>NA</v>
      </c>
      <c r="O3443" s="250">
        <v>0</v>
      </c>
      <c r="P3443" s="251" t="str">
        <f t="shared" si="161"/>
        <v>NA</v>
      </c>
      <c r="Q3443" s="298" t="s">
        <v>848</v>
      </c>
      <c r="R3443" s="299" t="s">
        <v>849</v>
      </c>
      <c r="S3443" s="299" t="s">
        <v>832</v>
      </c>
      <c r="T3443" s="299" t="s">
        <v>832</v>
      </c>
      <c r="U3443" s="299" t="s">
        <v>832</v>
      </c>
      <c r="V3443" s="299" t="s">
        <v>832</v>
      </c>
      <c r="W3443" s="299" t="s">
        <v>832</v>
      </c>
      <c r="X3443" s="299" t="s">
        <v>832</v>
      </c>
      <c r="Y3443" s="257"/>
    </row>
    <row r="3444" spans="1:25" ht="12.75" customHeight="1" x14ac:dyDescent="0.2">
      <c r="A3444" s="229" t="s">
        <v>705</v>
      </c>
      <c r="B3444" s="247"/>
      <c r="C3444" s="280">
        <v>3431</v>
      </c>
      <c r="D3444" s="249" t="s">
        <v>7586</v>
      </c>
      <c r="E3444" s="249" t="s">
        <v>7587</v>
      </c>
      <c r="F3444" s="249" t="s">
        <v>877</v>
      </c>
      <c r="G3444" s="281" t="s">
        <v>813</v>
      </c>
      <c r="H3444" s="250">
        <v>31880.329999999998</v>
      </c>
      <c r="I3444" s="250"/>
      <c r="J3444" s="250">
        <v>32054.492600000005</v>
      </c>
      <c r="K3444" s="250"/>
      <c r="L3444" s="250">
        <v>27213.22</v>
      </c>
      <c r="M3444" s="251">
        <f t="shared" si="159"/>
        <v>5.4630112047148486E-3</v>
      </c>
      <c r="N3444" s="251">
        <f t="shared" si="160"/>
        <v>0.15103257631973882</v>
      </c>
      <c r="O3444" s="250">
        <v>28009.869999999995</v>
      </c>
      <c r="P3444" s="251">
        <f t="shared" si="161"/>
        <v>2.9274374734044487E-2</v>
      </c>
      <c r="Q3444" s="251" t="s">
        <v>805</v>
      </c>
      <c r="R3444" s="258"/>
      <c r="S3444" s="258" t="s">
        <v>806</v>
      </c>
      <c r="T3444" s="258" t="s">
        <v>807</v>
      </c>
      <c r="U3444" s="282" t="s">
        <v>814</v>
      </c>
      <c r="V3444" s="285">
        <v>158</v>
      </c>
      <c r="W3444" s="286" t="s">
        <v>815</v>
      </c>
      <c r="X3444" s="286" t="s">
        <v>816</v>
      </c>
      <c r="Y3444" s="257"/>
    </row>
    <row r="3445" spans="1:25" ht="12.75" customHeight="1" x14ac:dyDescent="0.2">
      <c r="A3445" s="229" t="s">
        <v>705</v>
      </c>
      <c r="B3445" s="247"/>
      <c r="C3445" s="280">
        <v>3432</v>
      </c>
      <c r="D3445" s="249" t="s">
        <v>7588</v>
      </c>
      <c r="E3445" s="249" t="s">
        <v>7589</v>
      </c>
      <c r="F3445" s="249" t="s">
        <v>812</v>
      </c>
      <c r="G3445" s="281" t="s">
        <v>813</v>
      </c>
      <c r="H3445" s="250">
        <v>64357.42</v>
      </c>
      <c r="I3445" s="250"/>
      <c r="J3445" s="250">
        <v>71460.304999999993</v>
      </c>
      <c r="K3445" s="250"/>
      <c r="L3445" s="250">
        <v>74598.14</v>
      </c>
      <c r="M3445" s="251">
        <f t="shared" si="159"/>
        <v>0.1103662172908733</v>
      </c>
      <c r="N3445" s="251">
        <f t="shared" si="160"/>
        <v>4.3910182023432547E-2</v>
      </c>
      <c r="O3445" s="250">
        <v>78336.289999999994</v>
      </c>
      <c r="P3445" s="251">
        <f t="shared" si="161"/>
        <v>5.0110498733614457E-2</v>
      </c>
      <c r="Q3445" s="251" t="s">
        <v>805</v>
      </c>
      <c r="R3445" s="258"/>
      <c r="S3445" s="258" t="s">
        <v>806</v>
      </c>
      <c r="T3445" s="258" t="s">
        <v>807</v>
      </c>
      <c r="U3445" s="282" t="s">
        <v>814</v>
      </c>
      <c r="V3445" s="285">
        <v>274</v>
      </c>
      <c r="W3445" s="286" t="s">
        <v>815</v>
      </c>
      <c r="X3445" s="286" t="s">
        <v>816</v>
      </c>
      <c r="Y3445" s="257"/>
    </row>
    <row r="3446" spans="1:25" ht="12.75" customHeight="1" x14ac:dyDescent="0.2">
      <c r="A3446" s="229" t="s">
        <v>705</v>
      </c>
      <c r="B3446" s="247"/>
      <c r="C3446" s="280">
        <v>3433</v>
      </c>
      <c r="D3446" s="249" t="s">
        <v>7590</v>
      </c>
      <c r="E3446" s="249" t="s">
        <v>7591</v>
      </c>
      <c r="F3446" s="249" t="s">
        <v>940</v>
      </c>
      <c r="G3446" s="281" t="s">
        <v>804</v>
      </c>
      <c r="H3446" s="250">
        <v>393649.85000000003</v>
      </c>
      <c r="I3446" s="250"/>
      <c r="J3446" s="250">
        <v>491269.04500000004</v>
      </c>
      <c r="K3446" s="250"/>
      <c r="L3446" s="250">
        <v>512845.13999999996</v>
      </c>
      <c r="M3446" s="251">
        <f t="shared" si="159"/>
        <v>0.24798483982656161</v>
      </c>
      <c r="N3446" s="251">
        <f t="shared" si="160"/>
        <v>4.3919101395855122E-2</v>
      </c>
      <c r="O3446" s="250">
        <v>592233.30000000005</v>
      </c>
      <c r="P3446" s="251">
        <f t="shared" si="161"/>
        <v>0.1547994780646651</v>
      </c>
      <c r="Q3446" s="251" t="s">
        <v>805</v>
      </c>
      <c r="R3446" s="258"/>
      <c r="S3446" s="258" t="s">
        <v>806</v>
      </c>
      <c r="T3446" s="258" t="s">
        <v>807</v>
      </c>
      <c r="U3446" s="282" t="s">
        <v>1103</v>
      </c>
      <c r="V3446" s="285">
        <v>808</v>
      </c>
      <c r="W3446" s="286" t="s">
        <v>824</v>
      </c>
      <c r="X3446" s="286" t="s">
        <v>824</v>
      </c>
      <c r="Y3446" s="257"/>
    </row>
    <row r="3447" spans="1:25" ht="12.75" customHeight="1" x14ac:dyDescent="0.2">
      <c r="A3447" s="229" t="s">
        <v>705</v>
      </c>
      <c r="B3447" s="247"/>
      <c r="C3447" s="280">
        <v>3434</v>
      </c>
      <c r="D3447" s="249" t="s">
        <v>7592</v>
      </c>
      <c r="E3447" s="249" t="s">
        <v>7593</v>
      </c>
      <c r="F3447" s="249" t="s">
        <v>1184</v>
      </c>
      <c r="G3447" s="281" t="s">
        <v>813</v>
      </c>
      <c r="H3447" s="250">
        <v>85287.61</v>
      </c>
      <c r="I3447" s="250"/>
      <c r="J3447" s="250">
        <v>83415.313800000004</v>
      </c>
      <c r="K3447" s="250"/>
      <c r="L3447" s="250">
        <v>54729.710000000014</v>
      </c>
      <c r="M3447" s="251">
        <f t="shared" si="159"/>
        <v>2.1952733814442651E-2</v>
      </c>
      <c r="N3447" s="251">
        <f t="shared" si="160"/>
        <v>0.34388893949110805</v>
      </c>
      <c r="O3447" s="250">
        <v>56853.57</v>
      </c>
      <c r="P3447" s="251">
        <f t="shared" si="161"/>
        <v>3.8806344853645043E-2</v>
      </c>
      <c r="Q3447" s="251" t="s">
        <v>805</v>
      </c>
      <c r="R3447" s="258"/>
      <c r="S3447" s="258" t="s">
        <v>806</v>
      </c>
      <c r="T3447" s="258" t="s">
        <v>807</v>
      </c>
      <c r="U3447" s="282" t="s">
        <v>823</v>
      </c>
      <c r="V3447" s="285">
        <v>824</v>
      </c>
      <c r="W3447" s="286" t="s">
        <v>816</v>
      </c>
      <c r="X3447" s="286" t="s">
        <v>824</v>
      </c>
      <c r="Y3447" s="257"/>
    </row>
    <row r="3448" spans="1:25" ht="12.75" customHeight="1" x14ac:dyDescent="0.2">
      <c r="A3448" s="229" t="s">
        <v>705</v>
      </c>
      <c r="B3448" s="247"/>
      <c r="C3448" s="280">
        <v>3435</v>
      </c>
      <c r="D3448" s="249" t="s">
        <v>7594</v>
      </c>
      <c r="E3448" s="249" t="s">
        <v>7595</v>
      </c>
      <c r="F3448" s="249" t="s">
        <v>907</v>
      </c>
      <c r="G3448" s="281" t="s">
        <v>813</v>
      </c>
      <c r="H3448" s="250">
        <v>63623.99</v>
      </c>
      <c r="I3448" s="250"/>
      <c r="J3448" s="250">
        <v>60948.210999999996</v>
      </c>
      <c r="K3448" s="250"/>
      <c r="L3448" s="250">
        <v>69668.099999999991</v>
      </c>
      <c r="M3448" s="251">
        <f t="shared" si="159"/>
        <v>4.2056133228991176E-2</v>
      </c>
      <c r="N3448" s="251">
        <f t="shared" si="160"/>
        <v>0.14307046682633551</v>
      </c>
      <c r="O3448" s="250">
        <v>71815.8</v>
      </c>
      <c r="P3448" s="251">
        <f t="shared" si="161"/>
        <v>3.0827595413108897E-2</v>
      </c>
      <c r="Q3448" s="251" t="s">
        <v>805</v>
      </c>
      <c r="R3448" s="258"/>
      <c r="S3448" s="258" t="s">
        <v>806</v>
      </c>
      <c r="T3448" s="258" t="s">
        <v>807</v>
      </c>
      <c r="U3448" s="282" t="s">
        <v>814</v>
      </c>
      <c r="V3448" s="285">
        <v>224</v>
      </c>
      <c r="W3448" s="286" t="s">
        <v>824</v>
      </c>
      <c r="X3448" s="286" t="s">
        <v>824</v>
      </c>
      <c r="Y3448" s="257"/>
    </row>
    <row r="3449" spans="1:25" ht="12.75" customHeight="1" x14ac:dyDescent="0.2">
      <c r="A3449" s="229" t="s">
        <v>705</v>
      </c>
      <c r="B3449" s="247"/>
      <c r="C3449" s="287">
        <v>3436</v>
      </c>
      <c r="D3449" s="288" t="s">
        <v>7596</v>
      </c>
      <c r="E3449" s="288" t="s">
        <v>7597</v>
      </c>
      <c r="F3449" s="288" t="s">
        <v>5100</v>
      </c>
      <c r="G3449" s="289" t="s">
        <v>707</v>
      </c>
      <c r="H3449" s="290">
        <v>0</v>
      </c>
      <c r="I3449" s="290"/>
      <c r="J3449" s="290">
        <v>0</v>
      </c>
      <c r="K3449" s="290"/>
      <c r="L3449" s="290">
        <v>0</v>
      </c>
      <c r="M3449" s="291" t="str">
        <f t="shared" si="159"/>
        <v>NA</v>
      </c>
      <c r="N3449" s="291" t="str">
        <f t="shared" si="160"/>
        <v>NA</v>
      </c>
      <c r="O3449" s="290">
        <v>0</v>
      </c>
      <c r="P3449" s="291" t="str">
        <f t="shared" si="161"/>
        <v>NA</v>
      </c>
      <c r="Q3449" s="291" t="s">
        <v>707</v>
      </c>
      <c r="R3449" s="292" t="s">
        <v>831</v>
      </c>
      <c r="S3449" s="293" t="s">
        <v>832</v>
      </c>
      <c r="T3449" s="293" t="s">
        <v>832</v>
      </c>
      <c r="U3449" s="293" t="s">
        <v>832</v>
      </c>
      <c r="V3449" s="294" t="s">
        <v>809</v>
      </c>
      <c r="W3449" s="295" t="s">
        <v>809</v>
      </c>
      <c r="X3449" s="295" t="s">
        <v>809</v>
      </c>
      <c r="Y3449" s="257"/>
    </row>
    <row r="3450" spans="1:25" ht="12.75" customHeight="1" x14ac:dyDescent="0.2">
      <c r="A3450" s="229" t="s">
        <v>705</v>
      </c>
      <c r="B3450" s="247"/>
      <c r="C3450" s="280">
        <v>3437</v>
      </c>
      <c r="D3450" s="249" t="s">
        <v>7598</v>
      </c>
      <c r="E3450" s="249" t="s">
        <v>7599</v>
      </c>
      <c r="F3450" s="249" t="s">
        <v>931</v>
      </c>
      <c r="G3450" s="281" t="s">
        <v>813</v>
      </c>
      <c r="H3450" s="250">
        <v>16797.03</v>
      </c>
      <c r="I3450" s="250"/>
      <c r="J3450" s="250">
        <v>16090.624</v>
      </c>
      <c r="K3450" s="250"/>
      <c r="L3450" s="250">
        <v>20726.93</v>
      </c>
      <c r="M3450" s="251">
        <f t="shared" si="159"/>
        <v>4.2055410986346936E-2</v>
      </c>
      <c r="N3450" s="251">
        <f t="shared" si="160"/>
        <v>0.28813711637286415</v>
      </c>
      <c r="O3450" s="250">
        <v>21612.57</v>
      </c>
      <c r="P3450" s="251">
        <f t="shared" si="161"/>
        <v>4.2728952141006867E-2</v>
      </c>
      <c r="Q3450" s="251" t="s">
        <v>805</v>
      </c>
      <c r="R3450" s="258"/>
      <c r="S3450" s="258" t="s">
        <v>806</v>
      </c>
      <c r="T3450" s="258" t="s">
        <v>807</v>
      </c>
      <c r="U3450" s="282" t="s">
        <v>823</v>
      </c>
      <c r="V3450" s="285">
        <v>824</v>
      </c>
      <c r="W3450" s="286" t="s">
        <v>824</v>
      </c>
      <c r="X3450" s="286" t="s">
        <v>824</v>
      </c>
      <c r="Y3450" s="257"/>
    </row>
    <row r="3451" spans="1:25" ht="12.75" customHeight="1" x14ac:dyDescent="0.2">
      <c r="A3451" s="229" t="s">
        <v>705</v>
      </c>
      <c r="B3451" s="247"/>
      <c r="C3451" s="280">
        <v>3438</v>
      </c>
      <c r="D3451" s="249" t="s">
        <v>7600</v>
      </c>
      <c r="E3451" s="249" t="s">
        <v>7599</v>
      </c>
      <c r="F3451" s="249" t="s">
        <v>915</v>
      </c>
      <c r="G3451" s="281" t="s">
        <v>813</v>
      </c>
      <c r="H3451" s="250">
        <v>21881.23</v>
      </c>
      <c r="I3451" s="250"/>
      <c r="J3451" s="250">
        <v>20960.9764</v>
      </c>
      <c r="K3451" s="250"/>
      <c r="L3451" s="250">
        <v>20371.87</v>
      </c>
      <c r="M3451" s="251">
        <f t="shared" si="159"/>
        <v>4.20567582352546E-2</v>
      </c>
      <c r="N3451" s="251">
        <f t="shared" si="160"/>
        <v>2.8104912135677066E-2</v>
      </c>
      <c r="O3451" s="250">
        <v>21599.489999999998</v>
      </c>
      <c r="P3451" s="251">
        <f t="shared" si="161"/>
        <v>6.0260545546383278E-2</v>
      </c>
      <c r="Q3451" s="251" t="s">
        <v>805</v>
      </c>
      <c r="R3451" s="258"/>
      <c r="S3451" s="258" t="s">
        <v>806</v>
      </c>
      <c r="T3451" s="258" t="s">
        <v>807</v>
      </c>
      <c r="U3451" s="282" t="s">
        <v>823</v>
      </c>
      <c r="V3451" s="285">
        <v>826</v>
      </c>
      <c r="W3451" s="286" t="s">
        <v>824</v>
      </c>
      <c r="X3451" s="286" t="s">
        <v>824</v>
      </c>
      <c r="Y3451" s="257"/>
    </row>
    <row r="3452" spans="1:25" ht="12.75" customHeight="1" x14ac:dyDescent="0.2">
      <c r="A3452" s="229" t="s">
        <v>705</v>
      </c>
      <c r="B3452" s="247"/>
      <c r="C3452" s="280">
        <v>3439</v>
      </c>
      <c r="D3452" s="249" t="s">
        <v>7601</v>
      </c>
      <c r="E3452" s="249" t="s">
        <v>7599</v>
      </c>
      <c r="F3452" s="249" t="s">
        <v>1002</v>
      </c>
      <c r="G3452" s="297" t="s">
        <v>707</v>
      </c>
      <c r="H3452" s="250">
        <v>0</v>
      </c>
      <c r="I3452" s="250"/>
      <c r="J3452" s="250">
        <v>0</v>
      </c>
      <c r="K3452" s="250"/>
      <c r="L3452" s="250">
        <v>0</v>
      </c>
      <c r="M3452" s="251" t="str">
        <f t="shared" si="159"/>
        <v>NA</v>
      </c>
      <c r="N3452" s="251" t="str">
        <f t="shared" si="160"/>
        <v>NA</v>
      </c>
      <c r="O3452" s="250">
        <v>0</v>
      </c>
      <c r="P3452" s="251" t="str">
        <f t="shared" si="161"/>
        <v>NA</v>
      </c>
      <c r="Q3452" s="298" t="s">
        <v>848</v>
      </c>
      <c r="R3452" s="299" t="s">
        <v>849</v>
      </c>
      <c r="S3452" s="299" t="s">
        <v>832</v>
      </c>
      <c r="T3452" s="299" t="s">
        <v>832</v>
      </c>
      <c r="U3452" s="299" t="s">
        <v>832</v>
      </c>
      <c r="V3452" s="299" t="s">
        <v>832</v>
      </c>
      <c r="W3452" s="299" t="s">
        <v>832</v>
      </c>
      <c r="X3452" s="299" t="s">
        <v>832</v>
      </c>
      <c r="Y3452" s="257"/>
    </row>
    <row r="3453" spans="1:25" ht="12.75" customHeight="1" x14ac:dyDescent="0.2">
      <c r="A3453" s="229" t="s">
        <v>705</v>
      </c>
      <c r="B3453" s="247"/>
      <c r="C3453" s="280">
        <v>3440</v>
      </c>
      <c r="D3453" s="249" t="s">
        <v>7602</v>
      </c>
      <c r="E3453" s="249" t="s">
        <v>7603</v>
      </c>
      <c r="F3453" s="249" t="s">
        <v>803</v>
      </c>
      <c r="G3453" s="281" t="s">
        <v>804</v>
      </c>
      <c r="H3453" s="250">
        <v>32616.89</v>
      </c>
      <c r="I3453" s="250"/>
      <c r="J3453" s="250">
        <v>46767.580399999999</v>
      </c>
      <c r="K3453" s="250"/>
      <c r="L3453" s="250">
        <v>51999.469999999994</v>
      </c>
      <c r="M3453" s="251">
        <f t="shared" si="159"/>
        <v>0.43384548312239457</v>
      </c>
      <c r="N3453" s="251">
        <f t="shared" si="160"/>
        <v>0.1118700081392279</v>
      </c>
      <c r="O3453" s="250">
        <v>54904.11</v>
      </c>
      <c r="P3453" s="251">
        <f t="shared" si="161"/>
        <v>5.5859030870891703E-2</v>
      </c>
      <c r="Q3453" s="251" t="s">
        <v>805</v>
      </c>
      <c r="R3453" s="258"/>
      <c r="S3453" s="258" t="s">
        <v>904</v>
      </c>
      <c r="T3453" s="258" t="s">
        <v>807</v>
      </c>
      <c r="U3453" s="282" t="s">
        <v>808</v>
      </c>
      <c r="V3453" s="285">
        <v>305</v>
      </c>
      <c r="W3453" s="286" t="s">
        <v>824</v>
      </c>
      <c r="X3453" s="286" t="s">
        <v>824</v>
      </c>
      <c r="Y3453" s="257"/>
    </row>
    <row r="3454" spans="1:25" ht="12.75" customHeight="1" x14ac:dyDescent="0.2">
      <c r="A3454" s="229" t="s">
        <v>705</v>
      </c>
      <c r="B3454" s="247"/>
      <c r="C3454" s="280">
        <v>3441</v>
      </c>
      <c r="D3454" s="249" t="s">
        <v>7604</v>
      </c>
      <c r="E3454" s="249" t="s">
        <v>7605</v>
      </c>
      <c r="F3454" s="249" t="s">
        <v>883</v>
      </c>
      <c r="G3454" s="297" t="s">
        <v>707</v>
      </c>
      <c r="H3454" s="250">
        <v>0</v>
      </c>
      <c r="I3454" s="250"/>
      <c r="J3454" s="250">
        <v>0</v>
      </c>
      <c r="K3454" s="250"/>
      <c r="L3454" s="250">
        <v>0</v>
      </c>
      <c r="M3454" s="251" t="str">
        <f t="shared" si="159"/>
        <v>NA</v>
      </c>
      <c r="N3454" s="251" t="str">
        <f t="shared" si="160"/>
        <v>NA</v>
      </c>
      <c r="O3454" s="250">
        <v>0</v>
      </c>
      <c r="P3454" s="251" t="str">
        <f t="shared" si="161"/>
        <v>NA</v>
      </c>
      <c r="Q3454" s="298" t="s">
        <v>848</v>
      </c>
      <c r="R3454" s="299" t="s">
        <v>849</v>
      </c>
      <c r="S3454" s="299" t="s">
        <v>832</v>
      </c>
      <c r="T3454" s="299" t="s">
        <v>832</v>
      </c>
      <c r="U3454" s="299" t="s">
        <v>832</v>
      </c>
      <c r="V3454" s="299" t="s">
        <v>832</v>
      </c>
      <c r="W3454" s="299" t="s">
        <v>832</v>
      </c>
      <c r="X3454" s="299" t="s">
        <v>832</v>
      </c>
      <c r="Y3454" s="257"/>
    </row>
    <row r="3455" spans="1:25" ht="12.75" customHeight="1" x14ac:dyDescent="0.2">
      <c r="A3455" s="229" t="s">
        <v>705</v>
      </c>
      <c r="B3455" s="247"/>
      <c r="C3455" s="280">
        <v>3442</v>
      </c>
      <c r="D3455" s="249" t="s">
        <v>7606</v>
      </c>
      <c r="E3455" s="249" t="s">
        <v>7607</v>
      </c>
      <c r="F3455" s="249" t="s">
        <v>937</v>
      </c>
      <c r="G3455" s="281" t="s">
        <v>813</v>
      </c>
      <c r="H3455" s="250">
        <v>50017.09</v>
      </c>
      <c r="I3455" s="250"/>
      <c r="J3455" s="250">
        <v>47913.576499999996</v>
      </c>
      <c r="K3455" s="250"/>
      <c r="L3455" s="250">
        <v>56126.080000000002</v>
      </c>
      <c r="M3455" s="251">
        <f t="shared" si="159"/>
        <v>4.2055895294988196E-2</v>
      </c>
      <c r="N3455" s="251">
        <f t="shared" si="160"/>
        <v>0.17140243120861592</v>
      </c>
      <c r="O3455" s="250">
        <v>58708.79</v>
      </c>
      <c r="P3455" s="251">
        <f t="shared" si="161"/>
        <v>4.6016219197920094E-2</v>
      </c>
      <c r="Q3455" s="251" t="s">
        <v>805</v>
      </c>
      <c r="R3455" s="258"/>
      <c r="S3455" s="258" t="s">
        <v>806</v>
      </c>
      <c r="T3455" s="258" t="s">
        <v>807</v>
      </c>
      <c r="U3455" s="282" t="s">
        <v>823</v>
      </c>
      <c r="V3455" s="285">
        <v>824</v>
      </c>
      <c r="W3455" s="286" t="s">
        <v>912</v>
      </c>
      <c r="X3455" s="286" t="s">
        <v>815</v>
      </c>
      <c r="Y3455" s="257"/>
    </row>
    <row r="3456" spans="1:25" ht="12.75" customHeight="1" x14ac:dyDescent="0.2">
      <c r="A3456" s="229" t="s">
        <v>705</v>
      </c>
      <c r="B3456" s="247"/>
      <c r="C3456" s="280">
        <v>3443</v>
      </c>
      <c r="D3456" s="249" t="s">
        <v>7608</v>
      </c>
      <c r="E3456" s="249" t="s">
        <v>7609</v>
      </c>
      <c r="F3456" s="249" t="s">
        <v>1002</v>
      </c>
      <c r="G3456" s="297" t="s">
        <v>707</v>
      </c>
      <c r="H3456" s="250">
        <v>0</v>
      </c>
      <c r="I3456" s="250"/>
      <c r="J3456" s="250">
        <v>0</v>
      </c>
      <c r="K3456" s="250"/>
      <c r="L3456" s="250">
        <v>0</v>
      </c>
      <c r="M3456" s="251" t="str">
        <f t="shared" si="159"/>
        <v>NA</v>
      </c>
      <c r="N3456" s="251" t="str">
        <f t="shared" si="160"/>
        <v>NA</v>
      </c>
      <c r="O3456" s="250">
        <v>0</v>
      </c>
      <c r="P3456" s="251" t="str">
        <f t="shared" si="161"/>
        <v>NA</v>
      </c>
      <c r="Q3456" s="298" t="s">
        <v>848</v>
      </c>
      <c r="R3456" s="299" t="s">
        <v>849</v>
      </c>
      <c r="S3456" s="299" t="s">
        <v>832</v>
      </c>
      <c r="T3456" s="299" t="s">
        <v>832</v>
      </c>
      <c r="U3456" s="299" t="s">
        <v>832</v>
      </c>
      <c r="V3456" s="299" t="s">
        <v>832</v>
      </c>
      <c r="W3456" s="299" t="s">
        <v>832</v>
      </c>
      <c r="X3456" s="299" t="s">
        <v>832</v>
      </c>
      <c r="Y3456" s="257"/>
    </row>
    <row r="3457" spans="1:25" ht="12.75" customHeight="1" x14ac:dyDescent="0.2">
      <c r="A3457" s="229" t="s">
        <v>705</v>
      </c>
      <c r="B3457" s="247"/>
      <c r="C3457" s="280">
        <v>3444</v>
      </c>
      <c r="D3457" s="249" t="s">
        <v>7610</v>
      </c>
      <c r="E3457" s="249" t="s">
        <v>7611</v>
      </c>
      <c r="F3457" s="249" t="s">
        <v>1116</v>
      </c>
      <c r="G3457" s="281" t="s">
        <v>804</v>
      </c>
      <c r="H3457" s="250">
        <v>161352.08000000002</v>
      </c>
      <c r="I3457" s="250"/>
      <c r="J3457" s="250">
        <v>108694.7248</v>
      </c>
      <c r="K3457" s="250"/>
      <c r="L3457" s="250">
        <v>112734.30000000002</v>
      </c>
      <c r="M3457" s="251">
        <f t="shared" si="159"/>
        <v>0.32635064388385954</v>
      </c>
      <c r="N3457" s="251">
        <f t="shared" si="160"/>
        <v>3.7164408920790801E-2</v>
      </c>
      <c r="O3457" s="250">
        <v>120655.08000000002</v>
      </c>
      <c r="P3457" s="251">
        <f t="shared" si="161"/>
        <v>7.0260603915578465E-2</v>
      </c>
      <c r="Q3457" s="251" t="s">
        <v>805</v>
      </c>
      <c r="R3457" s="258"/>
      <c r="S3457" s="258" t="s">
        <v>806</v>
      </c>
      <c r="T3457" s="258" t="s">
        <v>807</v>
      </c>
      <c r="U3457" s="282" t="s">
        <v>808</v>
      </c>
      <c r="V3457" s="285">
        <v>104</v>
      </c>
      <c r="W3457" s="286" t="s">
        <v>815</v>
      </c>
      <c r="X3457" s="286" t="s">
        <v>815</v>
      </c>
      <c r="Y3457" s="257"/>
    </row>
    <row r="3458" spans="1:25" ht="12.75" customHeight="1" x14ac:dyDescent="0.2">
      <c r="A3458" s="229" t="s">
        <v>705</v>
      </c>
      <c r="B3458" s="247"/>
      <c r="C3458" s="280">
        <v>3445</v>
      </c>
      <c r="D3458" s="249" t="s">
        <v>7612</v>
      </c>
      <c r="E3458" s="249" t="s">
        <v>7613</v>
      </c>
      <c r="F3458" s="249" t="s">
        <v>847</v>
      </c>
      <c r="G3458" s="297" t="s">
        <v>707</v>
      </c>
      <c r="H3458" s="250">
        <v>0</v>
      </c>
      <c r="I3458" s="250"/>
      <c r="J3458" s="250">
        <v>0</v>
      </c>
      <c r="K3458" s="250"/>
      <c r="L3458" s="250">
        <v>0</v>
      </c>
      <c r="M3458" s="251" t="str">
        <f t="shared" si="159"/>
        <v>NA</v>
      </c>
      <c r="N3458" s="251" t="str">
        <f t="shared" si="160"/>
        <v>NA</v>
      </c>
      <c r="O3458" s="250">
        <v>0</v>
      </c>
      <c r="P3458" s="251" t="str">
        <f t="shared" si="161"/>
        <v>NA</v>
      </c>
      <c r="Q3458" s="298" t="s">
        <v>848</v>
      </c>
      <c r="R3458" s="299" t="s">
        <v>849</v>
      </c>
      <c r="S3458" s="299" t="s">
        <v>832</v>
      </c>
      <c r="T3458" s="299" t="s">
        <v>832</v>
      </c>
      <c r="U3458" s="299" t="s">
        <v>832</v>
      </c>
      <c r="V3458" s="299" t="s">
        <v>832</v>
      </c>
      <c r="W3458" s="299" t="s">
        <v>832</v>
      </c>
      <c r="X3458" s="299" t="s">
        <v>832</v>
      </c>
      <c r="Y3458" s="257"/>
    </row>
    <row r="3459" spans="1:25" ht="12.75" customHeight="1" x14ac:dyDescent="0.2">
      <c r="A3459" s="229" t="s">
        <v>705</v>
      </c>
      <c r="B3459" s="247"/>
      <c r="C3459" s="280">
        <v>3446</v>
      </c>
      <c r="D3459" s="249" t="s">
        <v>7614</v>
      </c>
      <c r="E3459" s="249" t="s">
        <v>7615</v>
      </c>
      <c r="F3459" s="249" t="s">
        <v>943</v>
      </c>
      <c r="G3459" s="297" t="s">
        <v>707</v>
      </c>
      <c r="H3459" s="250">
        <v>0</v>
      </c>
      <c r="I3459" s="250"/>
      <c r="J3459" s="250">
        <v>0</v>
      </c>
      <c r="K3459" s="250"/>
      <c r="L3459" s="250">
        <v>0</v>
      </c>
      <c r="M3459" s="251" t="str">
        <f t="shared" si="159"/>
        <v>NA</v>
      </c>
      <c r="N3459" s="251" t="str">
        <f t="shared" si="160"/>
        <v>NA</v>
      </c>
      <c r="O3459" s="250">
        <v>0</v>
      </c>
      <c r="P3459" s="251" t="str">
        <f t="shared" si="161"/>
        <v>NA</v>
      </c>
      <c r="Q3459" s="298" t="s">
        <v>848</v>
      </c>
      <c r="R3459" s="299" t="s">
        <v>849</v>
      </c>
      <c r="S3459" s="299" t="s">
        <v>832</v>
      </c>
      <c r="T3459" s="299" t="s">
        <v>832</v>
      </c>
      <c r="U3459" s="299" t="s">
        <v>832</v>
      </c>
      <c r="V3459" s="299" t="s">
        <v>832</v>
      </c>
      <c r="W3459" s="299" t="s">
        <v>832</v>
      </c>
      <c r="X3459" s="299" t="s">
        <v>832</v>
      </c>
      <c r="Y3459" s="257"/>
    </row>
    <row r="3460" spans="1:25" ht="12.75" customHeight="1" x14ac:dyDescent="0.2">
      <c r="A3460" s="229" t="s">
        <v>705</v>
      </c>
      <c r="B3460" s="247"/>
      <c r="C3460" s="280">
        <v>3447</v>
      </c>
      <c r="D3460" s="249" t="s">
        <v>7616</v>
      </c>
      <c r="E3460" s="249" t="s">
        <v>7617</v>
      </c>
      <c r="F3460" s="249" t="s">
        <v>1014</v>
      </c>
      <c r="G3460" s="281" t="s">
        <v>813</v>
      </c>
      <c r="H3460" s="250">
        <v>53608.24</v>
      </c>
      <c r="I3460" s="250"/>
      <c r="J3460" s="250">
        <v>51353.691600000006</v>
      </c>
      <c r="K3460" s="250"/>
      <c r="L3460" s="250">
        <v>55238.89</v>
      </c>
      <c r="M3460" s="251">
        <f t="shared" si="159"/>
        <v>4.2056004823138989E-2</v>
      </c>
      <c r="N3460" s="251">
        <f t="shared" si="160"/>
        <v>7.5655678860679865E-2</v>
      </c>
      <c r="O3460" s="250">
        <v>57780.770000000004</v>
      </c>
      <c r="P3460" s="251">
        <f t="shared" si="161"/>
        <v>4.6016131026528677E-2</v>
      </c>
      <c r="Q3460" s="251" t="s">
        <v>805</v>
      </c>
      <c r="R3460" s="258"/>
      <c r="S3460" s="258" t="s">
        <v>823</v>
      </c>
      <c r="T3460" s="258" t="s">
        <v>807</v>
      </c>
      <c r="U3460" s="282" t="s">
        <v>823</v>
      </c>
      <c r="V3460" s="285">
        <v>824</v>
      </c>
      <c r="W3460" s="286" t="s">
        <v>815</v>
      </c>
      <c r="X3460" s="286" t="s">
        <v>816</v>
      </c>
      <c r="Y3460" s="257"/>
    </row>
    <row r="3461" spans="1:25" ht="12.75" customHeight="1" x14ac:dyDescent="0.2">
      <c r="A3461" s="229" t="s">
        <v>705</v>
      </c>
      <c r="B3461" s="247"/>
      <c r="C3461" s="280">
        <v>3448</v>
      </c>
      <c r="D3461" s="249" t="s">
        <v>7618</v>
      </c>
      <c r="E3461" s="249" t="s">
        <v>7619</v>
      </c>
      <c r="F3461" s="249" t="s">
        <v>855</v>
      </c>
      <c r="G3461" s="297" t="s">
        <v>707</v>
      </c>
      <c r="H3461" s="250">
        <v>0</v>
      </c>
      <c r="I3461" s="250"/>
      <c r="J3461" s="250">
        <v>0</v>
      </c>
      <c r="K3461" s="250"/>
      <c r="L3461" s="250">
        <v>0</v>
      </c>
      <c r="M3461" s="251" t="str">
        <f t="shared" si="159"/>
        <v>NA</v>
      </c>
      <c r="N3461" s="251" t="str">
        <f t="shared" si="160"/>
        <v>NA</v>
      </c>
      <c r="O3461" s="250">
        <v>0</v>
      </c>
      <c r="P3461" s="251" t="str">
        <f t="shared" si="161"/>
        <v>NA</v>
      </c>
      <c r="Q3461" s="298" t="s">
        <v>848</v>
      </c>
      <c r="R3461" s="299" t="s">
        <v>849</v>
      </c>
      <c r="S3461" s="299" t="s">
        <v>832</v>
      </c>
      <c r="T3461" s="299" t="s">
        <v>832</v>
      </c>
      <c r="U3461" s="299" t="s">
        <v>832</v>
      </c>
      <c r="V3461" s="299" t="s">
        <v>832</v>
      </c>
      <c r="W3461" s="299" t="s">
        <v>832</v>
      </c>
      <c r="X3461" s="299" t="s">
        <v>832</v>
      </c>
      <c r="Y3461" s="257"/>
    </row>
    <row r="3462" spans="1:25" ht="12.75" customHeight="1" x14ac:dyDescent="0.2">
      <c r="A3462" s="229" t="s">
        <v>705</v>
      </c>
      <c r="B3462" s="247"/>
      <c r="C3462" s="280">
        <v>3449</v>
      </c>
      <c r="D3462" s="249" t="s">
        <v>7620</v>
      </c>
      <c r="E3462" s="249" t="s">
        <v>7621</v>
      </c>
      <c r="F3462" s="249" t="s">
        <v>931</v>
      </c>
      <c r="G3462" s="281" t="s">
        <v>813</v>
      </c>
      <c r="H3462" s="250">
        <v>127756.30000000002</v>
      </c>
      <c r="I3462" s="250"/>
      <c r="J3462" s="250">
        <v>120929.03390000001</v>
      </c>
      <c r="K3462" s="250"/>
      <c r="L3462" s="250">
        <v>115002.57</v>
      </c>
      <c r="M3462" s="251">
        <f t="shared" si="159"/>
        <v>5.3439760700646523E-2</v>
      </c>
      <c r="N3462" s="251">
        <f t="shared" si="160"/>
        <v>4.9007783398821995E-2</v>
      </c>
      <c r="O3462" s="250">
        <v>121360.52000000002</v>
      </c>
      <c r="P3462" s="251">
        <f t="shared" si="161"/>
        <v>5.5285286233168626E-2</v>
      </c>
      <c r="Q3462" s="251" t="s">
        <v>805</v>
      </c>
      <c r="R3462" s="258"/>
      <c r="S3462" s="258" t="s">
        <v>806</v>
      </c>
      <c r="T3462" s="258" t="s">
        <v>807</v>
      </c>
      <c r="U3462" s="282" t="s">
        <v>823</v>
      </c>
      <c r="V3462" s="285">
        <v>826</v>
      </c>
      <c r="W3462" s="286" t="s">
        <v>816</v>
      </c>
      <c r="X3462" s="286" t="s">
        <v>824</v>
      </c>
      <c r="Y3462" s="257"/>
    </row>
    <row r="3463" spans="1:25" ht="12.75" customHeight="1" x14ac:dyDescent="0.2">
      <c r="A3463" s="229" t="s">
        <v>705</v>
      </c>
      <c r="B3463" s="247"/>
      <c r="C3463" s="280">
        <v>3450</v>
      </c>
      <c r="D3463" s="249" t="s">
        <v>7622</v>
      </c>
      <c r="E3463" s="249" t="s">
        <v>7623</v>
      </c>
      <c r="F3463" s="249" t="s">
        <v>1116</v>
      </c>
      <c r="G3463" s="281" t="s">
        <v>804</v>
      </c>
      <c r="H3463" s="250">
        <v>1177999.56</v>
      </c>
      <c r="I3463" s="250"/>
      <c r="J3463" s="250">
        <v>204818.06940000001</v>
      </c>
      <c r="K3463" s="250"/>
      <c r="L3463" s="250">
        <v>216376.61000000002</v>
      </c>
      <c r="M3463" s="251">
        <f t="shared" si="159"/>
        <v>0.8261306061947935</v>
      </c>
      <c r="N3463" s="251">
        <f t="shared" si="160"/>
        <v>5.6433207450201694E-2</v>
      </c>
      <c r="O3463" s="250">
        <v>235369.97999999998</v>
      </c>
      <c r="P3463" s="251">
        <f t="shared" si="161"/>
        <v>8.7779219759473837E-2</v>
      </c>
      <c r="Q3463" s="251" t="s">
        <v>805</v>
      </c>
      <c r="R3463" s="258"/>
      <c r="S3463" s="258" t="s">
        <v>925</v>
      </c>
      <c r="T3463" s="258" t="s">
        <v>807</v>
      </c>
      <c r="U3463" s="282" t="s">
        <v>1992</v>
      </c>
      <c r="V3463" s="285">
        <v>3029</v>
      </c>
      <c r="W3463" s="286" t="s">
        <v>824</v>
      </c>
      <c r="X3463" s="286" t="s">
        <v>816</v>
      </c>
      <c r="Y3463" s="257"/>
    </row>
    <row r="3464" spans="1:25" ht="12.75" customHeight="1" x14ac:dyDescent="0.2">
      <c r="A3464" s="229" t="s">
        <v>705</v>
      </c>
      <c r="B3464" s="247"/>
      <c r="C3464" s="280">
        <v>3451</v>
      </c>
      <c r="D3464" s="249" t="s">
        <v>7624</v>
      </c>
      <c r="E3464" s="249" t="s">
        <v>7625</v>
      </c>
      <c r="F3464" s="249" t="s">
        <v>1371</v>
      </c>
      <c r="G3464" s="281"/>
      <c r="H3464" s="250">
        <v>0</v>
      </c>
      <c r="I3464" s="250"/>
      <c r="J3464" s="250">
        <v>45830.511500000001</v>
      </c>
      <c r="K3464" s="250"/>
      <c r="L3464" s="250">
        <v>51723.7</v>
      </c>
      <c r="M3464" s="251" t="str">
        <f t="shared" si="159"/>
        <v>NA</v>
      </c>
      <c r="N3464" s="251">
        <f t="shared" si="160"/>
        <v>0.12858657490654443</v>
      </c>
      <c r="O3464" s="250">
        <v>56494.509999999995</v>
      </c>
      <c r="P3464" s="251">
        <f t="shared" si="161"/>
        <v>9.2236440935199879E-2</v>
      </c>
      <c r="Q3464" s="251" t="s">
        <v>805</v>
      </c>
      <c r="R3464" s="258"/>
      <c r="S3464" s="258" t="s">
        <v>840</v>
      </c>
      <c r="T3464" s="258" t="s">
        <v>841</v>
      </c>
      <c r="U3464" s="282" t="s">
        <v>841</v>
      </c>
      <c r="V3464" s="283" t="s">
        <v>809</v>
      </c>
      <c r="W3464" s="284" t="s">
        <v>809</v>
      </c>
      <c r="X3464" s="284" t="s">
        <v>809</v>
      </c>
      <c r="Y3464" s="257"/>
    </row>
    <row r="3465" spans="1:25" ht="12.75" customHeight="1" x14ac:dyDescent="0.2">
      <c r="A3465" s="229" t="s">
        <v>705</v>
      </c>
      <c r="B3465" s="247"/>
      <c r="C3465" s="280">
        <v>3452</v>
      </c>
      <c r="D3465" s="249" t="s">
        <v>7626</v>
      </c>
      <c r="E3465" s="249" t="s">
        <v>7627</v>
      </c>
      <c r="F3465" s="249" t="s">
        <v>852</v>
      </c>
      <c r="G3465" s="297" t="s">
        <v>707</v>
      </c>
      <c r="H3465" s="250">
        <v>0</v>
      </c>
      <c r="I3465" s="250"/>
      <c r="J3465" s="250">
        <v>0</v>
      </c>
      <c r="K3465" s="250"/>
      <c r="L3465" s="250">
        <v>0</v>
      </c>
      <c r="M3465" s="251" t="str">
        <f t="shared" si="159"/>
        <v>NA</v>
      </c>
      <c r="N3465" s="251" t="str">
        <f t="shared" si="160"/>
        <v>NA</v>
      </c>
      <c r="O3465" s="250">
        <v>0</v>
      </c>
      <c r="P3465" s="251" t="str">
        <f t="shared" si="161"/>
        <v>NA</v>
      </c>
      <c r="Q3465" s="298" t="s">
        <v>848</v>
      </c>
      <c r="R3465" s="299" t="s">
        <v>849</v>
      </c>
      <c r="S3465" s="299" t="s">
        <v>832</v>
      </c>
      <c r="T3465" s="299" t="s">
        <v>832</v>
      </c>
      <c r="U3465" s="299" t="s">
        <v>832</v>
      </c>
      <c r="V3465" s="299" t="s">
        <v>832</v>
      </c>
      <c r="W3465" s="299" t="s">
        <v>832</v>
      </c>
      <c r="X3465" s="299" t="s">
        <v>832</v>
      </c>
      <c r="Y3465" s="257"/>
    </row>
    <row r="3466" spans="1:25" ht="12.75" customHeight="1" x14ac:dyDescent="0.2">
      <c r="A3466" s="229" t="s">
        <v>705</v>
      </c>
      <c r="B3466" s="247"/>
      <c r="C3466" s="280">
        <v>3453</v>
      </c>
      <c r="D3466" s="249" t="s">
        <v>7628</v>
      </c>
      <c r="E3466" s="249" t="s">
        <v>7629</v>
      </c>
      <c r="F3466" s="249" t="s">
        <v>1002</v>
      </c>
      <c r="G3466" s="297" t="s">
        <v>707</v>
      </c>
      <c r="H3466" s="250">
        <v>0</v>
      </c>
      <c r="I3466" s="250"/>
      <c r="J3466" s="250">
        <v>0</v>
      </c>
      <c r="K3466" s="250"/>
      <c r="L3466" s="250">
        <v>0</v>
      </c>
      <c r="M3466" s="251" t="str">
        <f t="shared" si="159"/>
        <v>NA</v>
      </c>
      <c r="N3466" s="251" t="str">
        <f t="shared" si="160"/>
        <v>NA</v>
      </c>
      <c r="O3466" s="250">
        <v>0</v>
      </c>
      <c r="P3466" s="251" t="str">
        <f t="shared" si="161"/>
        <v>NA</v>
      </c>
      <c r="Q3466" s="298" t="s">
        <v>848</v>
      </c>
      <c r="R3466" s="299" t="s">
        <v>849</v>
      </c>
      <c r="S3466" s="299" t="s">
        <v>832</v>
      </c>
      <c r="T3466" s="299" t="s">
        <v>832</v>
      </c>
      <c r="U3466" s="299" t="s">
        <v>832</v>
      </c>
      <c r="V3466" s="299" t="s">
        <v>832</v>
      </c>
      <c r="W3466" s="299" t="s">
        <v>832</v>
      </c>
      <c r="X3466" s="299" t="s">
        <v>832</v>
      </c>
      <c r="Y3466" s="257"/>
    </row>
    <row r="3467" spans="1:25" ht="12.75" customHeight="1" x14ac:dyDescent="0.2">
      <c r="A3467" s="229" t="s">
        <v>705</v>
      </c>
      <c r="B3467" s="247"/>
      <c r="C3467" s="280">
        <v>3454</v>
      </c>
      <c r="D3467" s="249" t="s">
        <v>7630</v>
      </c>
      <c r="E3467" s="249" t="s">
        <v>7631</v>
      </c>
      <c r="F3467" s="249" t="s">
        <v>1002</v>
      </c>
      <c r="G3467" s="297" t="s">
        <v>707</v>
      </c>
      <c r="H3467" s="250">
        <v>0</v>
      </c>
      <c r="I3467" s="250"/>
      <c r="J3467" s="250">
        <v>0</v>
      </c>
      <c r="K3467" s="250"/>
      <c r="L3467" s="250">
        <v>0</v>
      </c>
      <c r="M3467" s="251" t="str">
        <f t="shared" si="159"/>
        <v>NA</v>
      </c>
      <c r="N3467" s="251" t="str">
        <f t="shared" si="160"/>
        <v>NA</v>
      </c>
      <c r="O3467" s="250">
        <v>0</v>
      </c>
      <c r="P3467" s="251" t="str">
        <f t="shared" si="161"/>
        <v>NA</v>
      </c>
      <c r="Q3467" s="298" t="s">
        <v>848</v>
      </c>
      <c r="R3467" s="299" t="s">
        <v>849</v>
      </c>
      <c r="S3467" s="299" t="s">
        <v>832</v>
      </c>
      <c r="T3467" s="299" t="s">
        <v>832</v>
      </c>
      <c r="U3467" s="299" t="s">
        <v>832</v>
      </c>
      <c r="V3467" s="299" t="s">
        <v>832</v>
      </c>
      <c r="W3467" s="299" t="s">
        <v>832</v>
      </c>
      <c r="X3467" s="299" t="s">
        <v>832</v>
      </c>
      <c r="Y3467" s="257"/>
    </row>
    <row r="3468" spans="1:25" ht="12.75" customHeight="1" x14ac:dyDescent="0.2">
      <c r="A3468" s="229" t="s">
        <v>705</v>
      </c>
      <c r="B3468" s="247"/>
      <c r="C3468" s="280">
        <v>3455</v>
      </c>
      <c r="D3468" s="249" t="s">
        <v>7632</v>
      </c>
      <c r="E3468" s="249" t="s">
        <v>7633</v>
      </c>
      <c r="F3468" s="249" t="s">
        <v>803</v>
      </c>
      <c r="G3468" s="281" t="s">
        <v>804</v>
      </c>
      <c r="H3468" s="250">
        <v>38630.340000000004</v>
      </c>
      <c r="I3468" s="250"/>
      <c r="J3468" s="250">
        <v>37005.705000000002</v>
      </c>
      <c r="K3468" s="250"/>
      <c r="L3468" s="250">
        <v>39457.120000000003</v>
      </c>
      <c r="M3468" s="251">
        <f t="shared" si="159"/>
        <v>4.2055933237967927E-2</v>
      </c>
      <c r="N3468" s="251">
        <f t="shared" si="160"/>
        <v>6.6244245312986227E-2</v>
      </c>
      <c r="O3468" s="250">
        <v>41350.960000000006</v>
      </c>
      <c r="P3468" s="251">
        <f t="shared" si="161"/>
        <v>4.7997420997781988E-2</v>
      </c>
      <c r="Q3468" s="251" t="s">
        <v>805</v>
      </c>
      <c r="R3468" s="258"/>
      <c r="S3468" s="258" t="s">
        <v>806</v>
      </c>
      <c r="T3468" s="258" t="s">
        <v>807</v>
      </c>
      <c r="U3468" s="282" t="s">
        <v>808</v>
      </c>
      <c r="V3468" s="285">
        <v>154</v>
      </c>
      <c r="W3468" s="286" t="s">
        <v>824</v>
      </c>
      <c r="X3468" s="286" t="s">
        <v>824</v>
      </c>
      <c r="Y3468" s="257"/>
    </row>
    <row r="3469" spans="1:25" ht="12.75" customHeight="1" x14ac:dyDescent="0.2">
      <c r="A3469" s="229" t="s">
        <v>705</v>
      </c>
      <c r="B3469" s="247"/>
      <c r="C3469" s="280">
        <v>3456</v>
      </c>
      <c r="D3469" s="249" t="s">
        <v>7634</v>
      </c>
      <c r="E3469" s="249" t="s">
        <v>7635</v>
      </c>
      <c r="F3469" s="249" t="s">
        <v>819</v>
      </c>
      <c r="G3469" s="281" t="s">
        <v>813</v>
      </c>
      <c r="H3469" s="250">
        <v>147211.70000000004</v>
      </c>
      <c r="I3469" s="250"/>
      <c r="J3469" s="250">
        <v>128405.1367</v>
      </c>
      <c r="K3469" s="250"/>
      <c r="L3469" s="250">
        <v>134044.69</v>
      </c>
      <c r="M3469" s="251">
        <f t="shared" si="159"/>
        <v>0.12775182475305993</v>
      </c>
      <c r="N3469" s="251">
        <f t="shared" si="160"/>
        <v>4.3919997633552608E-2</v>
      </c>
      <c r="O3469" s="250">
        <v>138428.14999999997</v>
      </c>
      <c r="P3469" s="251">
        <f t="shared" si="161"/>
        <v>3.2701481871456176E-2</v>
      </c>
      <c r="Q3469" s="251" t="s">
        <v>805</v>
      </c>
      <c r="R3469" s="258"/>
      <c r="S3469" s="258" t="s">
        <v>806</v>
      </c>
      <c r="T3469" s="258" t="s">
        <v>807</v>
      </c>
      <c r="U3469" s="282" t="s">
        <v>814</v>
      </c>
      <c r="V3469" s="285">
        <v>307</v>
      </c>
      <c r="W3469" s="286" t="s">
        <v>824</v>
      </c>
      <c r="X3469" s="286" t="s">
        <v>824</v>
      </c>
      <c r="Y3469" s="257"/>
    </row>
    <row r="3470" spans="1:25" ht="12.75" customHeight="1" x14ac:dyDescent="0.2">
      <c r="A3470" s="229" t="s">
        <v>705</v>
      </c>
      <c r="B3470" s="247"/>
      <c r="C3470" s="280">
        <v>3457</v>
      </c>
      <c r="D3470" s="249" t="s">
        <v>7636</v>
      </c>
      <c r="E3470" s="249" t="s">
        <v>7637</v>
      </c>
      <c r="F3470" s="249" t="s">
        <v>803</v>
      </c>
      <c r="G3470" s="281" t="s">
        <v>804</v>
      </c>
      <c r="H3470" s="250">
        <v>36966.28</v>
      </c>
      <c r="I3470" s="250"/>
      <c r="J3470" s="250">
        <v>35411.599199999997</v>
      </c>
      <c r="K3470" s="250"/>
      <c r="L3470" s="250">
        <v>49503.66</v>
      </c>
      <c r="M3470" s="251">
        <f t="shared" ref="M3470:M3533" si="162">IF(H3470&gt;0,ABS((J3470-H3470)/H3470),"NA")</f>
        <v>4.2056728456312129E-2</v>
      </c>
      <c r="N3470" s="251">
        <f t="shared" ref="N3470:N3533" si="163">IF(J3470&gt;0,ABS((L3470-J3470)/J3470),"NA")</f>
        <v>0.39795042071977388</v>
      </c>
      <c r="O3470" s="250">
        <v>51860.619999999995</v>
      </c>
      <c r="P3470" s="251">
        <f t="shared" ref="P3470:P3533" si="164">IF(L3470&gt;0,ABS((O3470-L3470)/L3470),"NA")</f>
        <v>4.7611833145266264E-2</v>
      </c>
      <c r="Q3470" s="251" t="s">
        <v>805</v>
      </c>
      <c r="R3470" s="258"/>
      <c r="S3470" s="258" t="s">
        <v>806</v>
      </c>
      <c r="T3470" s="258" t="s">
        <v>807</v>
      </c>
      <c r="U3470" s="282" t="s">
        <v>808</v>
      </c>
      <c r="V3470" s="285">
        <v>164</v>
      </c>
      <c r="W3470" s="286" t="s">
        <v>824</v>
      </c>
      <c r="X3470" s="286" t="s">
        <v>824</v>
      </c>
      <c r="Y3470" s="257"/>
    </row>
    <row r="3471" spans="1:25" ht="12.75" customHeight="1" x14ac:dyDescent="0.2">
      <c r="A3471" s="229" t="s">
        <v>705</v>
      </c>
      <c r="B3471" s="247"/>
      <c r="C3471" s="280">
        <v>3458</v>
      </c>
      <c r="D3471" s="249" t="s">
        <v>7638</v>
      </c>
      <c r="E3471" s="249" t="s">
        <v>7639</v>
      </c>
      <c r="F3471" s="249" t="s">
        <v>812</v>
      </c>
      <c r="G3471" s="281" t="s">
        <v>813</v>
      </c>
      <c r="H3471" s="250">
        <v>21629.16</v>
      </c>
      <c r="I3471" s="250"/>
      <c r="J3471" s="250">
        <v>20719.518899999999</v>
      </c>
      <c r="K3471" s="250"/>
      <c r="L3471" s="250">
        <v>23377.29</v>
      </c>
      <c r="M3471" s="251">
        <f t="shared" si="162"/>
        <v>4.2056237967632616E-2</v>
      </c>
      <c r="N3471" s="251">
        <f t="shared" si="163"/>
        <v>0.12827378438791848</v>
      </c>
      <c r="O3471" s="250">
        <v>24423.18</v>
      </c>
      <c r="P3471" s="251">
        <f t="shared" si="164"/>
        <v>4.4739574176476372E-2</v>
      </c>
      <c r="Q3471" s="251" t="s">
        <v>805</v>
      </c>
      <c r="R3471" s="258"/>
      <c r="S3471" s="258" t="s">
        <v>806</v>
      </c>
      <c r="T3471" s="258" t="s">
        <v>807</v>
      </c>
      <c r="U3471" s="282" t="s">
        <v>814</v>
      </c>
      <c r="V3471" s="285">
        <v>125</v>
      </c>
      <c r="W3471" s="286" t="s">
        <v>815</v>
      </c>
      <c r="X3471" s="286" t="s">
        <v>816</v>
      </c>
      <c r="Y3471" s="257"/>
    </row>
    <row r="3472" spans="1:25" ht="12.75" customHeight="1" x14ac:dyDescent="0.2">
      <c r="A3472" s="229" t="s">
        <v>705</v>
      </c>
      <c r="B3472" s="247"/>
      <c r="C3472" s="280">
        <v>3459</v>
      </c>
      <c r="D3472" s="249" t="s">
        <v>7640</v>
      </c>
      <c r="E3472" s="249" t="s">
        <v>7641</v>
      </c>
      <c r="F3472" s="249" t="s">
        <v>877</v>
      </c>
      <c r="G3472" s="281" t="s">
        <v>813</v>
      </c>
      <c r="H3472" s="250">
        <v>82915.509999999995</v>
      </c>
      <c r="I3472" s="250"/>
      <c r="J3472" s="250">
        <v>78904.319699999993</v>
      </c>
      <c r="K3472" s="250"/>
      <c r="L3472" s="250">
        <v>67599.100000000006</v>
      </c>
      <c r="M3472" s="251">
        <f t="shared" si="162"/>
        <v>4.837683926686337E-2</v>
      </c>
      <c r="N3472" s="251">
        <f t="shared" si="163"/>
        <v>0.14327757647468808</v>
      </c>
      <c r="O3472" s="250">
        <v>70481.209999999992</v>
      </c>
      <c r="P3472" s="251">
        <f t="shared" si="164"/>
        <v>4.2635330943754955E-2</v>
      </c>
      <c r="Q3472" s="251" t="s">
        <v>805</v>
      </c>
      <c r="R3472" s="258"/>
      <c r="S3472" s="258" t="s">
        <v>806</v>
      </c>
      <c r="T3472" s="258" t="s">
        <v>807</v>
      </c>
      <c r="U3472" s="282" t="s">
        <v>814</v>
      </c>
      <c r="V3472" s="285">
        <v>661</v>
      </c>
      <c r="W3472" s="286" t="s">
        <v>824</v>
      </c>
      <c r="X3472" s="286" t="s">
        <v>824</v>
      </c>
      <c r="Y3472" s="257"/>
    </row>
    <row r="3473" spans="1:25" ht="12.75" customHeight="1" x14ac:dyDescent="0.2">
      <c r="A3473" s="229" t="s">
        <v>705</v>
      </c>
      <c r="B3473" s="247"/>
      <c r="C3473" s="280">
        <v>3460</v>
      </c>
      <c r="D3473" s="249" t="s">
        <v>7642</v>
      </c>
      <c r="E3473" s="249" t="s">
        <v>7643</v>
      </c>
      <c r="F3473" s="249" t="s">
        <v>847</v>
      </c>
      <c r="G3473" s="297" t="s">
        <v>707</v>
      </c>
      <c r="H3473" s="250">
        <v>0</v>
      </c>
      <c r="I3473" s="250"/>
      <c r="J3473" s="250">
        <v>0</v>
      </c>
      <c r="K3473" s="250"/>
      <c r="L3473" s="250">
        <v>0</v>
      </c>
      <c r="M3473" s="251" t="str">
        <f t="shared" si="162"/>
        <v>NA</v>
      </c>
      <c r="N3473" s="251" t="str">
        <f t="shared" si="163"/>
        <v>NA</v>
      </c>
      <c r="O3473" s="250">
        <v>0</v>
      </c>
      <c r="P3473" s="251" t="str">
        <f t="shared" si="164"/>
        <v>NA</v>
      </c>
      <c r="Q3473" s="298" t="s">
        <v>848</v>
      </c>
      <c r="R3473" s="299" t="s">
        <v>849</v>
      </c>
      <c r="S3473" s="299" t="s">
        <v>832</v>
      </c>
      <c r="T3473" s="299" t="s">
        <v>832</v>
      </c>
      <c r="U3473" s="299" t="s">
        <v>832</v>
      </c>
      <c r="V3473" s="299" t="s">
        <v>832</v>
      </c>
      <c r="W3473" s="299" t="s">
        <v>832</v>
      </c>
      <c r="X3473" s="299" t="s">
        <v>832</v>
      </c>
      <c r="Y3473" s="257"/>
    </row>
    <row r="3474" spans="1:25" ht="12.75" customHeight="1" x14ac:dyDescent="0.2">
      <c r="A3474" s="229" t="s">
        <v>705</v>
      </c>
      <c r="B3474" s="247"/>
      <c r="C3474" s="280">
        <v>3461</v>
      </c>
      <c r="D3474" s="249" t="s">
        <v>7644</v>
      </c>
      <c r="E3474" s="249" t="s">
        <v>7645</v>
      </c>
      <c r="F3474" s="249" t="s">
        <v>1317</v>
      </c>
      <c r="G3474" s="281" t="s">
        <v>813</v>
      </c>
      <c r="H3474" s="250">
        <v>128906.51999999999</v>
      </c>
      <c r="I3474" s="250"/>
      <c r="J3474" s="250">
        <v>123485.22139999999</v>
      </c>
      <c r="K3474" s="250"/>
      <c r="L3474" s="250">
        <v>128915.87000000001</v>
      </c>
      <c r="M3474" s="251">
        <f t="shared" si="162"/>
        <v>4.2056046505638309E-2</v>
      </c>
      <c r="N3474" s="251">
        <f t="shared" si="163"/>
        <v>4.3978125790524882E-2</v>
      </c>
      <c r="O3474" s="250">
        <v>150461.62</v>
      </c>
      <c r="P3474" s="251">
        <f t="shared" si="164"/>
        <v>0.16713031529787592</v>
      </c>
      <c r="Q3474" s="251" t="s">
        <v>805</v>
      </c>
      <c r="R3474" s="258"/>
      <c r="S3474" s="258" t="s">
        <v>806</v>
      </c>
      <c r="T3474" s="299" t="s">
        <v>809</v>
      </c>
      <c r="U3474" s="282" t="s">
        <v>823</v>
      </c>
      <c r="V3474" s="285">
        <v>772</v>
      </c>
      <c r="W3474" s="286" t="s">
        <v>816</v>
      </c>
      <c r="X3474" s="286" t="s">
        <v>824</v>
      </c>
      <c r="Y3474" s="257"/>
    </row>
    <row r="3475" spans="1:25" ht="12.75" customHeight="1" x14ac:dyDescent="0.2">
      <c r="A3475" s="229" t="s">
        <v>705</v>
      </c>
      <c r="B3475" s="247"/>
      <c r="C3475" s="280">
        <v>3462</v>
      </c>
      <c r="D3475" s="249" t="s">
        <v>7646</v>
      </c>
      <c r="E3475" s="249" t="s">
        <v>7647</v>
      </c>
      <c r="F3475" s="249" t="s">
        <v>1009</v>
      </c>
      <c r="G3475" s="297" t="s">
        <v>707</v>
      </c>
      <c r="H3475" s="250">
        <v>0</v>
      </c>
      <c r="I3475" s="250"/>
      <c r="J3475" s="250">
        <v>0</v>
      </c>
      <c r="K3475" s="250"/>
      <c r="L3475" s="250">
        <v>0</v>
      </c>
      <c r="M3475" s="251" t="str">
        <f t="shared" si="162"/>
        <v>NA</v>
      </c>
      <c r="N3475" s="251" t="str">
        <f t="shared" si="163"/>
        <v>NA</v>
      </c>
      <c r="O3475" s="250">
        <v>0</v>
      </c>
      <c r="P3475" s="251" t="str">
        <f t="shared" si="164"/>
        <v>NA</v>
      </c>
      <c r="Q3475" s="298" t="s">
        <v>848</v>
      </c>
      <c r="R3475" s="299" t="s">
        <v>849</v>
      </c>
      <c r="S3475" s="299" t="s">
        <v>832</v>
      </c>
      <c r="T3475" s="299" t="s">
        <v>832</v>
      </c>
      <c r="U3475" s="299" t="s">
        <v>832</v>
      </c>
      <c r="V3475" s="299" t="s">
        <v>832</v>
      </c>
      <c r="W3475" s="299" t="s">
        <v>832</v>
      </c>
      <c r="X3475" s="299" t="s">
        <v>832</v>
      </c>
      <c r="Y3475" s="257"/>
    </row>
    <row r="3476" spans="1:25" ht="12.75" customHeight="1" x14ac:dyDescent="0.2">
      <c r="A3476" s="229" t="s">
        <v>705</v>
      </c>
      <c r="B3476" s="247"/>
      <c r="C3476" s="280">
        <v>3463</v>
      </c>
      <c r="D3476" s="249" t="s">
        <v>7648</v>
      </c>
      <c r="E3476" s="249" t="s">
        <v>7649</v>
      </c>
      <c r="F3476" s="249" t="s">
        <v>1160</v>
      </c>
      <c r="G3476" s="281" t="s">
        <v>813</v>
      </c>
      <c r="H3476" s="250">
        <v>652414.78</v>
      </c>
      <c r="I3476" s="250"/>
      <c r="J3476" s="250">
        <v>637962.89190000005</v>
      </c>
      <c r="K3476" s="250"/>
      <c r="L3476" s="250">
        <v>665986.01</v>
      </c>
      <c r="M3476" s="251">
        <f t="shared" si="162"/>
        <v>2.2151380598704373E-2</v>
      </c>
      <c r="N3476" s="251">
        <f t="shared" si="163"/>
        <v>4.3925937473480128E-2</v>
      </c>
      <c r="O3476" s="250">
        <v>683530.73999999987</v>
      </c>
      <c r="P3476" s="251">
        <f t="shared" si="164"/>
        <v>2.6343991820488639E-2</v>
      </c>
      <c r="Q3476" s="251" t="s">
        <v>805</v>
      </c>
      <c r="R3476" s="258"/>
      <c r="S3476" s="258" t="s">
        <v>806</v>
      </c>
      <c r="T3476" s="299" t="s">
        <v>809</v>
      </c>
      <c r="U3476" s="282" t="s">
        <v>823</v>
      </c>
      <c r="V3476" s="285">
        <v>824</v>
      </c>
      <c r="W3476" s="286" t="s">
        <v>815</v>
      </c>
      <c r="X3476" s="286" t="s">
        <v>816</v>
      </c>
      <c r="Y3476" s="257"/>
    </row>
    <row r="3477" spans="1:25" ht="12.75" customHeight="1" x14ac:dyDescent="0.2">
      <c r="A3477" s="229" t="s">
        <v>705</v>
      </c>
      <c r="B3477" s="247"/>
      <c r="C3477" s="280">
        <v>3464</v>
      </c>
      <c r="D3477" s="249" t="s">
        <v>7650</v>
      </c>
      <c r="E3477" s="249" t="s">
        <v>7651</v>
      </c>
      <c r="F3477" s="249" t="s">
        <v>847</v>
      </c>
      <c r="G3477" s="297" t="s">
        <v>707</v>
      </c>
      <c r="H3477" s="250">
        <v>0</v>
      </c>
      <c r="I3477" s="250"/>
      <c r="J3477" s="250">
        <v>0</v>
      </c>
      <c r="K3477" s="250"/>
      <c r="L3477" s="250">
        <v>0</v>
      </c>
      <c r="M3477" s="251" t="str">
        <f t="shared" si="162"/>
        <v>NA</v>
      </c>
      <c r="N3477" s="251" t="str">
        <f t="shared" si="163"/>
        <v>NA</v>
      </c>
      <c r="O3477" s="250">
        <v>0</v>
      </c>
      <c r="P3477" s="251" t="str">
        <f t="shared" si="164"/>
        <v>NA</v>
      </c>
      <c r="Q3477" s="298" t="s">
        <v>848</v>
      </c>
      <c r="R3477" s="299" t="s">
        <v>849</v>
      </c>
      <c r="S3477" s="299" t="s">
        <v>832</v>
      </c>
      <c r="T3477" s="299" t="s">
        <v>832</v>
      </c>
      <c r="U3477" s="299" t="s">
        <v>832</v>
      </c>
      <c r="V3477" s="285">
        <v>8574</v>
      </c>
      <c r="W3477" s="286" t="s">
        <v>912</v>
      </c>
      <c r="X3477" s="286" t="s">
        <v>816</v>
      </c>
      <c r="Y3477" s="257"/>
    </row>
    <row r="3478" spans="1:25" ht="12.75" customHeight="1" x14ac:dyDescent="0.2">
      <c r="A3478" s="229" t="s">
        <v>705</v>
      </c>
      <c r="B3478" s="247"/>
      <c r="C3478" s="280">
        <v>3465</v>
      </c>
      <c r="D3478" s="249" t="s">
        <v>7652</v>
      </c>
      <c r="E3478" s="249" t="s">
        <v>7653</v>
      </c>
      <c r="F3478" s="249" t="s">
        <v>819</v>
      </c>
      <c r="G3478" s="281" t="s">
        <v>813</v>
      </c>
      <c r="H3478" s="250">
        <v>63621.850000000006</v>
      </c>
      <c r="I3478" s="250"/>
      <c r="J3478" s="250">
        <v>90310.275200000004</v>
      </c>
      <c r="K3478" s="250"/>
      <c r="L3478" s="250">
        <v>256770.90000000002</v>
      </c>
      <c r="M3478" s="251">
        <f t="shared" si="162"/>
        <v>0.41948521144858247</v>
      </c>
      <c r="N3478" s="251">
        <f t="shared" si="163"/>
        <v>1.8432080339845982</v>
      </c>
      <c r="O3478" s="250">
        <v>258144.79000000004</v>
      </c>
      <c r="P3478" s="251">
        <f t="shared" si="164"/>
        <v>5.3506452639298843E-3</v>
      </c>
      <c r="Q3478" s="251" t="s">
        <v>805</v>
      </c>
      <c r="R3478" s="258"/>
      <c r="S3478" s="258" t="s">
        <v>806</v>
      </c>
      <c r="T3478" s="258" t="s">
        <v>807</v>
      </c>
      <c r="U3478" s="282" t="s">
        <v>814</v>
      </c>
      <c r="V3478" s="285">
        <v>515</v>
      </c>
      <c r="W3478" s="286" t="s">
        <v>824</v>
      </c>
      <c r="X3478" s="286" t="s">
        <v>824</v>
      </c>
      <c r="Y3478" s="257"/>
    </row>
    <row r="3479" spans="1:25" ht="12.75" customHeight="1" x14ac:dyDescent="0.2">
      <c r="A3479" s="229" t="s">
        <v>705</v>
      </c>
      <c r="B3479" s="247"/>
      <c r="C3479" s="280">
        <v>3466</v>
      </c>
      <c r="D3479" s="249" t="s">
        <v>7654</v>
      </c>
      <c r="E3479" s="249" t="s">
        <v>7655</v>
      </c>
      <c r="F3479" s="249" t="s">
        <v>847</v>
      </c>
      <c r="G3479" s="297" t="s">
        <v>707</v>
      </c>
      <c r="H3479" s="250">
        <v>0</v>
      </c>
      <c r="I3479" s="250"/>
      <c r="J3479" s="250">
        <v>0</v>
      </c>
      <c r="K3479" s="250"/>
      <c r="L3479" s="250">
        <v>0</v>
      </c>
      <c r="M3479" s="251" t="str">
        <f t="shared" si="162"/>
        <v>NA</v>
      </c>
      <c r="N3479" s="251" t="str">
        <f t="shared" si="163"/>
        <v>NA</v>
      </c>
      <c r="O3479" s="250">
        <v>0</v>
      </c>
      <c r="P3479" s="251" t="str">
        <f t="shared" si="164"/>
        <v>NA</v>
      </c>
      <c r="Q3479" s="298" t="s">
        <v>848</v>
      </c>
      <c r="R3479" s="299" t="s">
        <v>849</v>
      </c>
      <c r="S3479" s="299" t="s">
        <v>832</v>
      </c>
      <c r="T3479" s="299" t="s">
        <v>832</v>
      </c>
      <c r="U3479" s="299" t="s">
        <v>832</v>
      </c>
      <c r="V3479" s="299" t="s">
        <v>832</v>
      </c>
      <c r="W3479" s="299" t="s">
        <v>832</v>
      </c>
      <c r="X3479" s="299" t="s">
        <v>832</v>
      </c>
      <c r="Y3479" s="257"/>
    </row>
    <row r="3480" spans="1:25" ht="12.75" customHeight="1" x14ac:dyDescent="0.2">
      <c r="A3480" s="229" t="s">
        <v>705</v>
      </c>
      <c r="B3480" s="247"/>
      <c r="C3480" s="280">
        <v>3467</v>
      </c>
      <c r="D3480" s="249" t="s">
        <v>7656</v>
      </c>
      <c r="E3480" s="249" t="s">
        <v>7657</v>
      </c>
      <c r="F3480" s="249" t="s">
        <v>1160</v>
      </c>
      <c r="G3480" s="281" t="s">
        <v>813</v>
      </c>
      <c r="H3480" s="250">
        <v>137497.1</v>
      </c>
      <c r="I3480" s="250"/>
      <c r="J3480" s="250">
        <v>110421.825</v>
      </c>
      <c r="K3480" s="250"/>
      <c r="L3480" s="250">
        <v>115434.26000000001</v>
      </c>
      <c r="M3480" s="251">
        <f t="shared" si="162"/>
        <v>0.19691524403060143</v>
      </c>
      <c r="N3480" s="251">
        <f t="shared" si="163"/>
        <v>4.5393517087767864E-2</v>
      </c>
      <c r="O3480" s="250">
        <v>122786.92</v>
      </c>
      <c r="P3480" s="251">
        <f t="shared" si="164"/>
        <v>6.3695648068432961E-2</v>
      </c>
      <c r="Q3480" s="251" t="s">
        <v>805</v>
      </c>
      <c r="R3480" s="258"/>
      <c r="S3480" s="258" t="s">
        <v>806</v>
      </c>
      <c r="T3480" s="258" t="s">
        <v>807</v>
      </c>
      <c r="U3480" s="282" t="s">
        <v>814</v>
      </c>
      <c r="V3480" s="285">
        <v>406</v>
      </c>
      <c r="W3480" s="286" t="s">
        <v>816</v>
      </c>
      <c r="X3480" s="286" t="s">
        <v>824</v>
      </c>
      <c r="Y3480" s="257"/>
    </row>
    <row r="3481" spans="1:25" ht="12.75" customHeight="1" x14ac:dyDescent="0.2">
      <c r="A3481" s="229" t="s">
        <v>705</v>
      </c>
      <c r="B3481" s="247"/>
      <c r="C3481" s="280">
        <v>3468</v>
      </c>
      <c r="D3481" s="249" t="s">
        <v>7658</v>
      </c>
      <c r="E3481" s="249" t="s">
        <v>7659</v>
      </c>
      <c r="F3481" s="249" t="s">
        <v>1184</v>
      </c>
      <c r="G3481" s="281" t="s">
        <v>813</v>
      </c>
      <c r="H3481" s="250">
        <v>51683.020000000004</v>
      </c>
      <c r="I3481" s="250"/>
      <c r="J3481" s="250">
        <v>49193.6466</v>
      </c>
      <c r="K3481" s="250"/>
      <c r="L3481" s="250">
        <v>59982.32</v>
      </c>
      <c r="M3481" s="251">
        <f t="shared" si="162"/>
        <v>4.8166175273813408E-2</v>
      </c>
      <c r="N3481" s="251">
        <f t="shared" si="163"/>
        <v>0.21931030012318703</v>
      </c>
      <c r="O3481" s="250">
        <v>62359.899999999994</v>
      </c>
      <c r="P3481" s="251">
        <f t="shared" si="164"/>
        <v>3.9638013334595837E-2</v>
      </c>
      <c r="Q3481" s="251" t="s">
        <v>805</v>
      </c>
      <c r="R3481" s="258"/>
      <c r="S3481" s="258" t="s">
        <v>806</v>
      </c>
      <c r="T3481" s="258" t="s">
        <v>807</v>
      </c>
      <c r="U3481" s="282" t="s">
        <v>823</v>
      </c>
      <c r="V3481" s="285">
        <v>826</v>
      </c>
      <c r="W3481" s="286" t="s">
        <v>824</v>
      </c>
      <c r="X3481" s="286" t="s">
        <v>824</v>
      </c>
      <c r="Y3481" s="257"/>
    </row>
    <row r="3482" spans="1:25" ht="12.75" customHeight="1" x14ac:dyDescent="0.2">
      <c r="A3482" s="229" t="s">
        <v>705</v>
      </c>
      <c r="B3482" s="247"/>
      <c r="C3482" s="280">
        <v>3469</v>
      </c>
      <c r="D3482" s="249" t="s">
        <v>7660</v>
      </c>
      <c r="E3482" s="249" t="s">
        <v>7661</v>
      </c>
      <c r="F3482" s="249" t="s">
        <v>1317</v>
      </c>
      <c r="G3482" s="281"/>
      <c r="H3482" s="250">
        <v>188648.98</v>
      </c>
      <c r="I3482" s="250"/>
      <c r="J3482" s="250">
        <v>180715.14380000002</v>
      </c>
      <c r="K3482" s="250"/>
      <c r="L3482" s="250">
        <v>188651.71</v>
      </c>
      <c r="M3482" s="251">
        <f t="shared" si="162"/>
        <v>4.2056077907232738E-2</v>
      </c>
      <c r="N3482" s="251">
        <f t="shared" si="163"/>
        <v>4.391754909474261E-2</v>
      </c>
      <c r="O3482" s="250">
        <v>205685.5</v>
      </c>
      <c r="P3482" s="251">
        <f t="shared" si="164"/>
        <v>9.0292263982128806E-2</v>
      </c>
      <c r="Q3482" s="251" t="s">
        <v>805</v>
      </c>
      <c r="R3482" s="258"/>
      <c r="S3482" s="258" t="s">
        <v>925</v>
      </c>
      <c r="T3482" s="299" t="s">
        <v>809</v>
      </c>
      <c r="U3482" s="282" t="s">
        <v>932</v>
      </c>
      <c r="V3482" s="285">
        <v>2560</v>
      </c>
      <c r="W3482" s="286" t="s">
        <v>912</v>
      </c>
      <c r="X3482" s="286" t="s">
        <v>815</v>
      </c>
      <c r="Y3482" s="257"/>
    </row>
    <row r="3483" spans="1:25" ht="12.75" customHeight="1" x14ac:dyDescent="0.2">
      <c r="A3483" s="229" t="s">
        <v>705</v>
      </c>
      <c r="B3483" s="247"/>
      <c r="C3483" s="280">
        <v>3470</v>
      </c>
      <c r="D3483" s="249" t="s">
        <v>7662</v>
      </c>
      <c r="E3483" s="249" t="s">
        <v>7663</v>
      </c>
      <c r="F3483" s="249" t="s">
        <v>931</v>
      </c>
      <c r="G3483" s="281" t="s">
        <v>813</v>
      </c>
      <c r="H3483" s="250">
        <v>197702.93</v>
      </c>
      <c r="I3483" s="250"/>
      <c r="J3483" s="250">
        <v>186267.58410000001</v>
      </c>
      <c r="K3483" s="250"/>
      <c r="L3483" s="250">
        <v>160718.86000000002</v>
      </c>
      <c r="M3483" s="251">
        <f t="shared" si="162"/>
        <v>5.7841054252458404E-2</v>
      </c>
      <c r="N3483" s="251">
        <f t="shared" si="163"/>
        <v>0.13716140800045945</v>
      </c>
      <c r="O3483" s="250">
        <v>166005.72999999998</v>
      </c>
      <c r="P3483" s="251">
        <f t="shared" si="164"/>
        <v>3.2895143731108883E-2</v>
      </c>
      <c r="Q3483" s="251" t="s">
        <v>805</v>
      </c>
      <c r="R3483" s="258"/>
      <c r="S3483" s="258" t="s">
        <v>806</v>
      </c>
      <c r="T3483" s="258" t="s">
        <v>807</v>
      </c>
      <c r="U3483" s="282" t="s">
        <v>823</v>
      </c>
      <c r="V3483" s="285">
        <v>1320</v>
      </c>
      <c r="W3483" s="286" t="s">
        <v>815</v>
      </c>
      <c r="X3483" s="286" t="s">
        <v>816</v>
      </c>
      <c r="Y3483" s="257"/>
    </row>
    <row r="3484" spans="1:25" ht="12.75" customHeight="1" x14ac:dyDescent="0.2">
      <c r="A3484" s="229" t="s">
        <v>705</v>
      </c>
      <c r="B3484" s="247"/>
      <c r="C3484" s="280">
        <v>3471</v>
      </c>
      <c r="D3484" s="249" t="s">
        <v>7664</v>
      </c>
      <c r="E3484" s="249" t="s">
        <v>7665</v>
      </c>
      <c r="F3484" s="249" t="s">
        <v>949</v>
      </c>
      <c r="G3484" s="281" t="s">
        <v>804</v>
      </c>
      <c r="H3484" s="250">
        <v>110333.1</v>
      </c>
      <c r="I3484" s="250"/>
      <c r="J3484" s="250">
        <v>105692.9227</v>
      </c>
      <c r="K3484" s="250"/>
      <c r="L3484" s="250">
        <v>12690</v>
      </c>
      <c r="M3484" s="251">
        <f t="shared" si="162"/>
        <v>4.2056076553636308E-2</v>
      </c>
      <c r="N3484" s="251">
        <f t="shared" si="163"/>
        <v>0.87993519645568474</v>
      </c>
      <c r="O3484" s="250">
        <v>13620.4</v>
      </c>
      <c r="P3484" s="251">
        <f t="shared" si="164"/>
        <v>7.3317572892040953E-2</v>
      </c>
      <c r="Q3484" s="251" t="s">
        <v>805</v>
      </c>
      <c r="R3484" s="258"/>
      <c r="S3484" s="258" t="s">
        <v>806</v>
      </c>
      <c r="T3484" s="258" t="s">
        <v>807</v>
      </c>
      <c r="U3484" s="282" t="s">
        <v>808</v>
      </c>
      <c r="V3484" s="283" t="s">
        <v>809</v>
      </c>
      <c r="W3484" s="284" t="s">
        <v>809</v>
      </c>
      <c r="X3484" s="284" t="s">
        <v>809</v>
      </c>
      <c r="Y3484" s="257"/>
    </row>
    <row r="3485" spans="1:25" ht="12.75" customHeight="1" x14ac:dyDescent="0.2">
      <c r="A3485" s="229" t="s">
        <v>705</v>
      </c>
      <c r="B3485" s="247"/>
      <c r="C3485" s="280">
        <v>3472</v>
      </c>
      <c r="D3485" s="249" t="s">
        <v>7666</v>
      </c>
      <c r="E3485" s="249" t="s">
        <v>7667</v>
      </c>
      <c r="F3485" s="249" t="s">
        <v>883</v>
      </c>
      <c r="G3485" s="297" t="s">
        <v>707</v>
      </c>
      <c r="H3485" s="250">
        <v>0</v>
      </c>
      <c r="I3485" s="250"/>
      <c r="J3485" s="250">
        <v>0</v>
      </c>
      <c r="K3485" s="250"/>
      <c r="L3485" s="250">
        <v>0</v>
      </c>
      <c r="M3485" s="251" t="str">
        <f t="shared" si="162"/>
        <v>NA</v>
      </c>
      <c r="N3485" s="251" t="str">
        <f t="shared" si="163"/>
        <v>NA</v>
      </c>
      <c r="O3485" s="250">
        <v>0</v>
      </c>
      <c r="P3485" s="251" t="str">
        <f t="shared" si="164"/>
        <v>NA</v>
      </c>
      <c r="Q3485" s="298" t="s">
        <v>848</v>
      </c>
      <c r="R3485" s="299" t="s">
        <v>849</v>
      </c>
      <c r="S3485" s="299" t="s">
        <v>832</v>
      </c>
      <c r="T3485" s="299" t="s">
        <v>832</v>
      </c>
      <c r="U3485" s="299" t="s">
        <v>832</v>
      </c>
      <c r="V3485" s="299" t="s">
        <v>832</v>
      </c>
      <c r="W3485" s="299" t="s">
        <v>832</v>
      </c>
      <c r="X3485" s="299" t="s">
        <v>832</v>
      </c>
      <c r="Y3485" s="257"/>
    </row>
    <row r="3486" spans="1:25" ht="12.75" customHeight="1" x14ac:dyDescent="0.2">
      <c r="A3486" s="229" t="s">
        <v>705</v>
      </c>
      <c r="B3486" s="247"/>
      <c r="C3486" s="280">
        <v>3473</v>
      </c>
      <c r="D3486" s="249" t="s">
        <v>7668</v>
      </c>
      <c r="E3486" s="249" t="s">
        <v>7669</v>
      </c>
      <c r="F3486" s="249" t="s">
        <v>803</v>
      </c>
      <c r="G3486" s="281" t="s">
        <v>804</v>
      </c>
      <c r="H3486" s="250">
        <v>24876.7</v>
      </c>
      <c r="I3486" s="250"/>
      <c r="J3486" s="250">
        <v>18365.037800000002</v>
      </c>
      <c r="K3486" s="250"/>
      <c r="L3486" s="250">
        <v>19171.490000000002</v>
      </c>
      <c r="M3486" s="251">
        <f t="shared" si="162"/>
        <v>0.26175747587099568</v>
      </c>
      <c r="N3486" s="251">
        <f t="shared" si="163"/>
        <v>4.3912362652474349E-2</v>
      </c>
      <c r="O3486" s="250">
        <v>20246.760000000002</v>
      </c>
      <c r="P3486" s="251">
        <f t="shared" si="164"/>
        <v>5.6086929080629642E-2</v>
      </c>
      <c r="Q3486" s="251" t="s">
        <v>805</v>
      </c>
      <c r="R3486" s="258"/>
      <c r="S3486" s="258" t="s">
        <v>806</v>
      </c>
      <c r="T3486" s="299" t="s">
        <v>809</v>
      </c>
      <c r="U3486" s="282" t="s">
        <v>808</v>
      </c>
      <c r="V3486" s="285">
        <v>124</v>
      </c>
      <c r="W3486" s="286" t="s">
        <v>816</v>
      </c>
      <c r="X3486" s="286" t="s">
        <v>824</v>
      </c>
      <c r="Y3486" s="257"/>
    </row>
    <row r="3487" spans="1:25" ht="12.75" customHeight="1" x14ac:dyDescent="0.2">
      <c r="A3487" s="229" t="s">
        <v>705</v>
      </c>
      <c r="B3487" s="247"/>
      <c r="C3487" s="280">
        <v>3474</v>
      </c>
      <c r="D3487" s="249" t="s">
        <v>7670</v>
      </c>
      <c r="E3487" s="249" t="s">
        <v>7671</v>
      </c>
      <c r="F3487" s="249" t="s">
        <v>1371</v>
      </c>
      <c r="G3487" s="281" t="s">
        <v>813</v>
      </c>
      <c r="H3487" s="250">
        <v>51196.240000000005</v>
      </c>
      <c r="I3487" s="250"/>
      <c r="J3487" s="250">
        <v>49043.117599999998</v>
      </c>
      <c r="K3487" s="250"/>
      <c r="L3487" s="250">
        <v>51198.380000000005</v>
      </c>
      <c r="M3487" s="251">
        <f t="shared" si="162"/>
        <v>4.205626038162192E-2</v>
      </c>
      <c r="N3487" s="251">
        <f t="shared" si="163"/>
        <v>4.3946276368042457E-2</v>
      </c>
      <c r="O3487" s="250">
        <v>54952.009999999995</v>
      </c>
      <c r="P3487" s="251">
        <f t="shared" si="164"/>
        <v>7.3315405682757726E-2</v>
      </c>
      <c r="Q3487" s="251" t="s">
        <v>805</v>
      </c>
      <c r="R3487" s="258"/>
      <c r="S3487" s="258" t="s">
        <v>806</v>
      </c>
      <c r="T3487" s="258" t="s">
        <v>807</v>
      </c>
      <c r="U3487" s="282" t="s">
        <v>814</v>
      </c>
      <c r="V3487" s="283" t="s">
        <v>809</v>
      </c>
      <c r="W3487" s="284" t="s">
        <v>809</v>
      </c>
      <c r="X3487" s="284" t="s">
        <v>809</v>
      </c>
      <c r="Y3487" s="257"/>
    </row>
    <row r="3488" spans="1:25" ht="12.75" customHeight="1" x14ac:dyDescent="0.2">
      <c r="A3488" s="229" t="s">
        <v>705</v>
      </c>
      <c r="B3488" s="247"/>
      <c r="C3488" s="280">
        <v>3475</v>
      </c>
      <c r="D3488" s="296" t="s">
        <v>7672</v>
      </c>
      <c r="E3488" s="296" t="s">
        <v>7673</v>
      </c>
      <c r="F3488" s="296" t="s">
        <v>1371</v>
      </c>
      <c r="G3488" s="281"/>
      <c r="H3488" s="250">
        <v>0</v>
      </c>
      <c r="I3488" s="250"/>
      <c r="J3488" s="250">
        <v>0</v>
      </c>
      <c r="K3488" s="250"/>
      <c r="L3488" s="250">
        <v>0</v>
      </c>
      <c r="M3488" s="251" t="str">
        <f t="shared" si="162"/>
        <v>NA</v>
      </c>
      <c r="N3488" s="251" t="str">
        <f t="shared" si="163"/>
        <v>NA</v>
      </c>
      <c r="O3488" s="250">
        <v>0</v>
      </c>
      <c r="P3488" s="251" t="str">
        <f t="shared" si="164"/>
        <v>NA</v>
      </c>
      <c r="Q3488" s="251" t="s">
        <v>707</v>
      </c>
      <c r="R3488" s="258"/>
      <c r="S3488" s="299" t="s">
        <v>809</v>
      </c>
      <c r="T3488" s="299" t="s">
        <v>809</v>
      </c>
      <c r="U3488" s="299" t="s">
        <v>832</v>
      </c>
      <c r="V3488" s="283" t="s">
        <v>809</v>
      </c>
      <c r="W3488" s="284" t="s">
        <v>809</v>
      </c>
      <c r="X3488" s="284" t="s">
        <v>809</v>
      </c>
      <c r="Y3488" s="257"/>
    </row>
    <row r="3489" spans="1:25" ht="12.75" customHeight="1" x14ac:dyDescent="0.2">
      <c r="A3489" s="229" t="s">
        <v>705</v>
      </c>
      <c r="B3489" s="247"/>
      <c r="C3489" s="280">
        <v>3476</v>
      </c>
      <c r="D3489" s="249" t="s">
        <v>7674</v>
      </c>
      <c r="E3489" s="249" t="s">
        <v>7675</v>
      </c>
      <c r="F3489" s="249" t="s">
        <v>1175</v>
      </c>
      <c r="G3489" s="281" t="s">
        <v>813</v>
      </c>
      <c r="H3489" s="250">
        <v>44867.619999999995</v>
      </c>
      <c r="I3489" s="250"/>
      <c r="J3489" s="250">
        <v>42980.658499999998</v>
      </c>
      <c r="K3489" s="250"/>
      <c r="L3489" s="250">
        <v>44867.94</v>
      </c>
      <c r="M3489" s="251">
        <f t="shared" si="162"/>
        <v>4.2056197765782934E-2</v>
      </c>
      <c r="N3489" s="251">
        <f t="shared" si="163"/>
        <v>4.3910018270194827E-2</v>
      </c>
      <c r="O3489" s="250">
        <v>54041.55</v>
      </c>
      <c r="P3489" s="251">
        <f t="shared" si="164"/>
        <v>0.20445801612465381</v>
      </c>
      <c r="Q3489" s="251" t="s">
        <v>805</v>
      </c>
      <c r="R3489" s="258"/>
      <c r="S3489" s="258" t="s">
        <v>806</v>
      </c>
      <c r="T3489" s="299" t="s">
        <v>809</v>
      </c>
      <c r="U3489" s="282" t="s">
        <v>814</v>
      </c>
      <c r="V3489" s="283" t="s">
        <v>809</v>
      </c>
      <c r="W3489" s="284" t="s">
        <v>809</v>
      </c>
      <c r="X3489" s="284" t="s">
        <v>809</v>
      </c>
      <c r="Y3489" s="257"/>
    </row>
    <row r="3490" spans="1:25" ht="12.75" customHeight="1" x14ac:dyDescent="0.2">
      <c r="A3490" s="229" t="s">
        <v>705</v>
      </c>
      <c r="B3490" s="247"/>
      <c r="C3490" s="280">
        <v>3477</v>
      </c>
      <c r="D3490" s="249" t="s">
        <v>7676</v>
      </c>
      <c r="E3490" s="249" t="s">
        <v>7677</v>
      </c>
      <c r="F3490" s="249" t="s">
        <v>847</v>
      </c>
      <c r="G3490" s="297" t="s">
        <v>707</v>
      </c>
      <c r="H3490" s="250">
        <v>0</v>
      </c>
      <c r="I3490" s="250"/>
      <c r="J3490" s="250">
        <v>0</v>
      </c>
      <c r="K3490" s="250"/>
      <c r="L3490" s="250">
        <v>0</v>
      </c>
      <c r="M3490" s="251" t="str">
        <f t="shared" si="162"/>
        <v>NA</v>
      </c>
      <c r="N3490" s="251" t="str">
        <f t="shared" si="163"/>
        <v>NA</v>
      </c>
      <c r="O3490" s="250">
        <v>0</v>
      </c>
      <c r="P3490" s="251" t="str">
        <f t="shared" si="164"/>
        <v>NA</v>
      </c>
      <c r="Q3490" s="298" t="s">
        <v>848</v>
      </c>
      <c r="R3490" s="299" t="s">
        <v>849</v>
      </c>
      <c r="S3490" s="299" t="s">
        <v>832</v>
      </c>
      <c r="T3490" s="299" t="s">
        <v>832</v>
      </c>
      <c r="U3490" s="299" t="s">
        <v>832</v>
      </c>
      <c r="V3490" s="285">
        <v>2053</v>
      </c>
      <c r="W3490" s="286" t="s">
        <v>816</v>
      </c>
      <c r="X3490" s="286" t="s">
        <v>824</v>
      </c>
      <c r="Y3490" s="257"/>
    </row>
    <row r="3491" spans="1:25" ht="12.75" customHeight="1" x14ac:dyDescent="0.2">
      <c r="A3491" s="229" t="s">
        <v>705</v>
      </c>
      <c r="B3491" s="247"/>
      <c r="C3491" s="280">
        <v>3478</v>
      </c>
      <c r="D3491" s="249" t="s">
        <v>7678</v>
      </c>
      <c r="E3491" s="249" t="s">
        <v>7679</v>
      </c>
      <c r="F3491" s="249" t="s">
        <v>880</v>
      </c>
      <c r="G3491" s="281" t="s">
        <v>813</v>
      </c>
      <c r="H3491" s="250">
        <v>118180.67</v>
      </c>
      <c r="I3491" s="250"/>
      <c r="J3491" s="250">
        <v>113210.45600000001</v>
      </c>
      <c r="K3491" s="250"/>
      <c r="L3491" s="250">
        <v>118205.95</v>
      </c>
      <c r="M3491" s="251">
        <f t="shared" si="162"/>
        <v>4.2056065513928736E-2</v>
      </c>
      <c r="N3491" s="251">
        <f t="shared" si="163"/>
        <v>4.4125729870746137E-2</v>
      </c>
      <c r="O3491" s="250">
        <v>124129.3</v>
      </c>
      <c r="P3491" s="251">
        <f t="shared" si="164"/>
        <v>5.0110421683510903E-2</v>
      </c>
      <c r="Q3491" s="251" t="s">
        <v>805</v>
      </c>
      <c r="R3491" s="258"/>
      <c r="S3491" s="258" t="s">
        <v>806</v>
      </c>
      <c r="T3491" s="258" t="s">
        <v>807</v>
      </c>
      <c r="U3491" s="282" t="s">
        <v>823</v>
      </c>
      <c r="V3491" s="285">
        <v>824</v>
      </c>
      <c r="W3491" s="286" t="s">
        <v>912</v>
      </c>
      <c r="X3491" s="286" t="s">
        <v>874</v>
      </c>
      <c r="Y3491" s="257"/>
    </row>
    <row r="3492" spans="1:25" ht="12.75" customHeight="1" x14ac:dyDescent="0.2">
      <c r="A3492" s="229" t="s">
        <v>705</v>
      </c>
      <c r="B3492" s="247"/>
      <c r="C3492" s="280">
        <v>3479</v>
      </c>
      <c r="D3492" s="249" t="s">
        <v>7680</v>
      </c>
      <c r="E3492" s="249" t="s">
        <v>7681</v>
      </c>
      <c r="F3492" s="249" t="s">
        <v>877</v>
      </c>
      <c r="G3492" s="281" t="s">
        <v>813</v>
      </c>
      <c r="H3492" s="250">
        <v>33764.28</v>
      </c>
      <c r="I3492" s="250"/>
      <c r="J3492" s="250">
        <v>35930.705599999994</v>
      </c>
      <c r="K3492" s="250"/>
      <c r="L3492" s="250">
        <v>24984.14</v>
      </c>
      <c r="M3492" s="251">
        <f t="shared" si="162"/>
        <v>6.4163239968392488E-2</v>
      </c>
      <c r="N3492" s="251">
        <f t="shared" si="163"/>
        <v>0.30465768531971149</v>
      </c>
      <c r="O3492" s="250">
        <v>25610.43</v>
      </c>
      <c r="P3492" s="251">
        <f t="shared" si="164"/>
        <v>2.506750282379145E-2</v>
      </c>
      <c r="Q3492" s="251" t="s">
        <v>805</v>
      </c>
      <c r="R3492" s="258"/>
      <c r="S3492" s="258" t="s">
        <v>806</v>
      </c>
      <c r="T3492" s="258" t="s">
        <v>807</v>
      </c>
      <c r="U3492" s="282" t="s">
        <v>814</v>
      </c>
      <c r="V3492" s="285">
        <v>161</v>
      </c>
      <c r="W3492" s="286" t="s">
        <v>815</v>
      </c>
      <c r="X3492" s="286" t="s">
        <v>816</v>
      </c>
      <c r="Y3492" s="257"/>
    </row>
    <row r="3493" spans="1:25" ht="12.75" customHeight="1" x14ac:dyDescent="0.2">
      <c r="A3493" s="229" t="s">
        <v>705</v>
      </c>
      <c r="B3493" s="247"/>
      <c r="C3493" s="280">
        <v>3480</v>
      </c>
      <c r="D3493" s="249" t="s">
        <v>7682</v>
      </c>
      <c r="E3493" s="249" t="s">
        <v>7683</v>
      </c>
      <c r="F3493" s="249" t="s">
        <v>1496</v>
      </c>
      <c r="G3493" s="297" t="s">
        <v>707</v>
      </c>
      <c r="H3493" s="250">
        <v>0</v>
      </c>
      <c r="I3493" s="250"/>
      <c r="J3493" s="250">
        <v>0</v>
      </c>
      <c r="K3493" s="250"/>
      <c r="L3493" s="250">
        <v>0</v>
      </c>
      <c r="M3493" s="251" t="str">
        <f t="shared" si="162"/>
        <v>NA</v>
      </c>
      <c r="N3493" s="251" t="str">
        <f t="shared" si="163"/>
        <v>NA</v>
      </c>
      <c r="O3493" s="250">
        <v>0</v>
      </c>
      <c r="P3493" s="251" t="str">
        <f t="shared" si="164"/>
        <v>NA</v>
      </c>
      <c r="Q3493" s="298" t="s">
        <v>848</v>
      </c>
      <c r="R3493" s="299" t="s">
        <v>849</v>
      </c>
      <c r="S3493" s="299" t="s">
        <v>832</v>
      </c>
      <c r="T3493" s="299" t="s">
        <v>832</v>
      </c>
      <c r="U3493" s="299" t="s">
        <v>832</v>
      </c>
      <c r="V3493" s="299" t="s">
        <v>832</v>
      </c>
      <c r="W3493" s="299" t="s">
        <v>832</v>
      </c>
      <c r="X3493" s="299" t="s">
        <v>832</v>
      </c>
      <c r="Y3493" s="257"/>
    </row>
    <row r="3494" spans="1:25" ht="12.75" customHeight="1" x14ac:dyDescent="0.2">
      <c r="A3494" s="229" t="s">
        <v>705</v>
      </c>
      <c r="B3494" s="247"/>
      <c r="C3494" s="309">
        <v>3481</v>
      </c>
      <c r="D3494" s="310" t="s">
        <v>7684</v>
      </c>
      <c r="E3494" s="310" t="s">
        <v>7685</v>
      </c>
      <c r="F3494" s="310" t="s">
        <v>1002</v>
      </c>
      <c r="G3494" s="297" t="s">
        <v>707</v>
      </c>
      <c r="H3494" s="312">
        <v>0</v>
      </c>
      <c r="I3494" s="312"/>
      <c r="J3494" s="312">
        <v>0</v>
      </c>
      <c r="K3494" s="312"/>
      <c r="L3494" s="312">
        <v>0</v>
      </c>
      <c r="M3494" s="313" t="str">
        <f t="shared" si="162"/>
        <v>NA</v>
      </c>
      <c r="N3494" s="313" t="str">
        <f t="shared" si="163"/>
        <v>NA</v>
      </c>
      <c r="O3494" s="312">
        <v>0</v>
      </c>
      <c r="P3494" s="313" t="str">
        <f t="shared" si="164"/>
        <v>NA</v>
      </c>
      <c r="Q3494" s="337" t="s">
        <v>848</v>
      </c>
      <c r="R3494" s="299" t="s">
        <v>849</v>
      </c>
      <c r="S3494" s="314" t="s">
        <v>1529</v>
      </c>
      <c r="T3494" s="338" t="s">
        <v>809</v>
      </c>
      <c r="U3494" s="338" t="s">
        <v>832</v>
      </c>
      <c r="V3494" s="342" t="s">
        <v>809</v>
      </c>
      <c r="W3494" s="343" t="s">
        <v>809</v>
      </c>
      <c r="X3494" s="343" t="s">
        <v>809</v>
      </c>
      <c r="Y3494" s="257"/>
    </row>
    <row r="3495" spans="1:25" ht="12.75" customHeight="1" x14ac:dyDescent="0.2">
      <c r="A3495" s="229" t="s">
        <v>705</v>
      </c>
      <c r="B3495" s="247"/>
      <c r="C3495" s="280">
        <v>3482</v>
      </c>
      <c r="D3495" s="249" t="s">
        <v>7686</v>
      </c>
      <c r="E3495" s="249" t="s">
        <v>7687</v>
      </c>
      <c r="F3495" s="249" t="s">
        <v>883</v>
      </c>
      <c r="G3495" s="297" t="s">
        <v>707</v>
      </c>
      <c r="H3495" s="250">
        <v>0</v>
      </c>
      <c r="I3495" s="250"/>
      <c r="J3495" s="250">
        <v>0</v>
      </c>
      <c r="K3495" s="250"/>
      <c r="L3495" s="250">
        <v>0</v>
      </c>
      <c r="M3495" s="251" t="str">
        <f t="shared" si="162"/>
        <v>NA</v>
      </c>
      <c r="N3495" s="251" t="str">
        <f t="shared" si="163"/>
        <v>NA</v>
      </c>
      <c r="O3495" s="250">
        <v>0</v>
      </c>
      <c r="P3495" s="251" t="str">
        <f t="shared" si="164"/>
        <v>NA</v>
      </c>
      <c r="Q3495" s="298" t="s">
        <v>848</v>
      </c>
      <c r="R3495" s="299" t="s">
        <v>849</v>
      </c>
      <c r="S3495" s="299" t="s">
        <v>832</v>
      </c>
      <c r="T3495" s="299" t="s">
        <v>832</v>
      </c>
      <c r="U3495" s="299" t="s">
        <v>832</v>
      </c>
      <c r="V3495" s="285">
        <v>931</v>
      </c>
      <c r="W3495" s="286" t="s">
        <v>815</v>
      </c>
      <c r="X3495" s="286" t="s">
        <v>816</v>
      </c>
      <c r="Y3495" s="257"/>
    </row>
    <row r="3496" spans="1:25" ht="12.75" customHeight="1" x14ac:dyDescent="0.2">
      <c r="A3496" s="229" t="s">
        <v>705</v>
      </c>
      <c r="B3496" s="247"/>
      <c r="C3496" s="280">
        <v>3483</v>
      </c>
      <c r="D3496" s="249" t="s">
        <v>7688</v>
      </c>
      <c r="E3496" s="249" t="s">
        <v>7689</v>
      </c>
      <c r="F3496" s="249" t="s">
        <v>907</v>
      </c>
      <c r="G3496" s="281" t="s">
        <v>813</v>
      </c>
      <c r="H3496" s="250">
        <v>50473.08</v>
      </c>
      <c r="I3496" s="250"/>
      <c r="J3496" s="250">
        <v>48350.394400000005</v>
      </c>
      <c r="K3496" s="250"/>
      <c r="L3496" s="250">
        <v>40935.68</v>
      </c>
      <c r="M3496" s="251">
        <f t="shared" si="162"/>
        <v>4.2055796872312867E-2</v>
      </c>
      <c r="N3496" s="251">
        <f t="shared" si="163"/>
        <v>0.15335375216711786</v>
      </c>
      <c r="O3496" s="250">
        <v>41603.08</v>
      </c>
      <c r="P3496" s="251">
        <f t="shared" si="164"/>
        <v>1.6303625590194212E-2</v>
      </c>
      <c r="Q3496" s="251" t="s">
        <v>805</v>
      </c>
      <c r="R3496" s="258"/>
      <c r="S3496" s="258" t="s">
        <v>806</v>
      </c>
      <c r="T3496" s="258" t="s">
        <v>807</v>
      </c>
      <c r="U3496" s="282" t="s">
        <v>823</v>
      </c>
      <c r="V3496" s="285">
        <v>824</v>
      </c>
      <c r="W3496" s="286" t="s">
        <v>824</v>
      </c>
      <c r="X3496" s="286" t="s">
        <v>824</v>
      </c>
      <c r="Y3496" s="257"/>
    </row>
    <row r="3497" spans="1:25" ht="12.75" customHeight="1" x14ac:dyDescent="0.2">
      <c r="A3497" s="229" t="s">
        <v>705</v>
      </c>
      <c r="B3497" s="247"/>
      <c r="C3497" s="280">
        <v>3484</v>
      </c>
      <c r="D3497" s="249" t="s">
        <v>7690</v>
      </c>
      <c r="E3497" s="249" t="s">
        <v>7691</v>
      </c>
      <c r="F3497" s="249" t="s">
        <v>844</v>
      </c>
      <c r="G3497" s="281" t="s">
        <v>813</v>
      </c>
      <c r="H3497" s="250">
        <v>19649.27</v>
      </c>
      <c r="I3497" s="250"/>
      <c r="J3497" s="250">
        <v>18822.886399999999</v>
      </c>
      <c r="K3497" s="250"/>
      <c r="L3497" s="250">
        <v>26440.86</v>
      </c>
      <c r="M3497" s="251">
        <f t="shared" si="162"/>
        <v>4.2056707450200494E-2</v>
      </c>
      <c r="N3497" s="251">
        <f t="shared" si="163"/>
        <v>0.40471867268985917</v>
      </c>
      <c r="O3497" s="250">
        <v>27255.98</v>
      </c>
      <c r="P3497" s="251">
        <f t="shared" si="164"/>
        <v>3.0828044171029193E-2</v>
      </c>
      <c r="Q3497" s="251" t="s">
        <v>805</v>
      </c>
      <c r="R3497" s="258"/>
      <c r="S3497" s="258" t="s">
        <v>806</v>
      </c>
      <c r="T3497" s="258" t="s">
        <v>807</v>
      </c>
      <c r="U3497" s="282" t="s">
        <v>814</v>
      </c>
      <c r="V3497" s="285">
        <v>92</v>
      </c>
      <c r="W3497" s="286" t="s">
        <v>815</v>
      </c>
      <c r="X3497" s="286" t="s">
        <v>816</v>
      </c>
      <c r="Y3497" s="257"/>
    </row>
    <row r="3498" spans="1:25" ht="12.75" customHeight="1" x14ac:dyDescent="0.2">
      <c r="A3498" s="229" t="s">
        <v>705</v>
      </c>
      <c r="B3498" s="247"/>
      <c r="C3498" s="280">
        <v>3485</v>
      </c>
      <c r="D3498" s="249" t="s">
        <v>7692</v>
      </c>
      <c r="E3498" s="249" t="s">
        <v>7693</v>
      </c>
      <c r="F3498" s="249" t="s">
        <v>877</v>
      </c>
      <c r="G3498" s="281" t="s">
        <v>813</v>
      </c>
      <c r="H3498" s="250">
        <v>43542.619999999995</v>
      </c>
      <c r="I3498" s="250"/>
      <c r="J3498" s="250">
        <v>41659.8848</v>
      </c>
      <c r="K3498" s="250"/>
      <c r="L3498" s="250">
        <v>36079.22</v>
      </c>
      <c r="M3498" s="251">
        <f t="shared" si="162"/>
        <v>4.3238904778812016E-2</v>
      </c>
      <c r="N3498" s="251">
        <f t="shared" si="163"/>
        <v>0.13395775880782076</v>
      </c>
      <c r="O3498" s="250">
        <v>37605.61</v>
      </c>
      <c r="P3498" s="251">
        <f t="shared" si="164"/>
        <v>4.2306624145422196E-2</v>
      </c>
      <c r="Q3498" s="251" t="s">
        <v>805</v>
      </c>
      <c r="R3498" s="258"/>
      <c r="S3498" s="258" t="s">
        <v>806</v>
      </c>
      <c r="T3498" s="258" t="s">
        <v>807</v>
      </c>
      <c r="U3498" s="282" t="s">
        <v>814</v>
      </c>
      <c r="V3498" s="285">
        <v>199</v>
      </c>
      <c r="W3498" s="286" t="s">
        <v>815</v>
      </c>
      <c r="X3498" s="286" t="s">
        <v>816</v>
      </c>
      <c r="Y3498" s="257"/>
    </row>
    <row r="3499" spans="1:25" ht="12.75" customHeight="1" x14ac:dyDescent="0.2">
      <c r="A3499" s="229" t="s">
        <v>705</v>
      </c>
      <c r="B3499" s="247"/>
      <c r="C3499" s="280">
        <v>3486</v>
      </c>
      <c r="D3499" s="249" t="s">
        <v>7694</v>
      </c>
      <c r="E3499" s="249" t="s">
        <v>7695</v>
      </c>
      <c r="F3499" s="249" t="s">
        <v>819</v>
      </c>
      <c r="G3499" s="281" t="s">
        <v>813</v>
      </c>
      <c r="H3499" s="250">
        <v>75775.02</v>
      </c>
      <c r="I3499" s="250"/>
      <c r="J3499" s="250">
        <v>68517.501900000003</v>
      </c>
      <c r="K3499" s="250"/>
      <c r="L3499" s="250">
        <v>106512.47</v>
      </c>
      <c r="M3499" s="251">
        <f t="shared" si="162"/>
        <v>9.5777184882300276E-2</v>
      </c>
      <c r="N3499" s="251">
        <f t="shared" si="163"/>
        <v>0.5545293836814561</v>
      </c>
      <c r="O3499" s="250">
        <v>110737.91999999998</v>
      </c>
      <c r="P3499" s="251">
        <f t="shared" si="164"/>
        <v>3.9670941815545001E-2</v>
      </c>
      <c r="Q3499" s="251" t="s">
        <v>805</v>
      </c>
      <c r="R3499" s="258"/>
      <c r="S3499" s="258" t="s">
        <v>904</v>
      </c>
      <c r="T3499" s="258" t="s">
        <v>807</v>
      </c>
      <c r="U3499" s="282" t="s">
        <v>814</v>
      </c>
      <c r="V3499" s="285">
        <v>106</v>
      </c>
      <c r="W3499" s="286" t="s">
        <v>824</v>
      </c>
      <c r="X3499" s="286" t="s">
        <v>824</v>
      </c>
      <c r="Y3499" s="257"/>
    </row>
    <row r="3500" spans="1:25" ht="12.75" customHeight="1" x14ac:dyDescent="0.2">
      <c r="A3500" s="229" t="s">
        <v>705</v>
      </c>
      <c r="B3500" s="247"/>
      <c r="C3500" s="280">
        <v>3487</v>
      </c>
      <c r="D3500" s="296" t="s">
        <v>7696</v>
      </c>
      <c r="E3500" s="296" t="s">
        <v>7697</v>
      </c>
      <c r="F3500" s="296" t="s">
        <v>897</v>
      </c>
      <c r="G3500" s="297" t="s">
        <v>707</v>
      </c>
      <c r="H3500" s="250">
        <v>0</v>
      </c>
      <c r="I3500" s="250"/>
      <c r="J3500" s="250">
        <v>0</v>
      </c>
      <c r="K3500" s="250"/>
      <c r="L3500" s="250">
        <v>0</v>
      </c>
      <c r="M3500" s="251" t="str">
        <f t="shared" si="162"/>
        <v>NA</v>
      </c>
      <c r="N3500" s="251" t="str">
        <f t="shared" si="163"/>
        <v>NA</v>
      </c>
      <c r="O3500" s="250">
        <v>0</v>
      </c>
      <c r="P3500" s="251" t="str">
        <f t="shared" si="164"/>
        <v>NA</v>
      </c>
      <c r="Q3500" s="298" t="s">
        <v>848</v>
      </c>
      <c r="R3500" s="299" t="s">
        <v>849</v>
      </c>
      <c r="S3500" s="299" t="s">
        <v>832</v>
      </c>
      <c r="T3500" s="299" t="s">
        <v>832</v>
      </c>
      <c r="U3500" s="299" t="s">
        <v>832</v>
      </c>
      <c r="V3500" s="283" t="s">
        <v>809</v>
      </c>
      <c r="W3500" s="284" t="s">
        <v>809</v>
      </c>
      <c r="X3500" s="284" t="s">
        <v>809</v>
      </c>
      <c r="Y3500" s="257"/>
    </row>
    <row r="3501" spans="1:25" ht="12.75" customHeight="1" x14ac:dyDescent="0.2">
      <c r="A3501" s="229" t="s">
        <v>705</v>
      </c>
      <c r="B3501" s="247"/>
      <c r="C3501" s="280">
        <v>3488</v>
      </c>
      <c r="D3501" s="249" t="s">
        <v>7698</v>
      </c>
      <c r="E3501" s="249" t="s">
        <v>7699</v>
      </c>
      <c r="F3501" s="249" t="s">
        <v>886</v>
      </c>
      <c r="G3501" s="281" t="s">
        <v>813</v>
      </c>
      <c r="H3501" s="250">
        <v>82497.03</v>
      </c>
      <c r="I3501" s="250"/>
      <c r="J3501" s="250">
        <v>79027.539600000004</v>
      </c>
      <c r="K3501" s="250"/>
      <c r="L3501" s="250">
        <v>89113.180000000008</v>
      </c>
      <c r="M3501" s="251">
        <f t="shared" si="162"/>
        <v>4.2055943104860806E-2</v>
      </c>
      <c r="N3501" s="251">
        <f t="shared" si="163"/>
        <v>0.12762184487899714</v>
      </c>
      <c r="O3501" s="250">
        <v>92480.38</v>
      </c>
      <c r="P3501" s="251">
        <f t="shared" si="164"/>
        <v>3.7785656397852675E-2</v>
      </c>
      <c r="Q3501" s="251" t="s">
        <v>805</v>
      </c>
      <c r="R3501" s="258"/>
      <c r="S3501" s="258" t="s">
        <v>806</v>
      </c>
      <c r="T3501" s="258" t="s">
        <v>807</v>
      </c>
      <c r="U3501" s="282" t="s">
        <v>823</v>
      </c>
      <c r="V3501" s="285">
        <v>824</v>
      </c>
      <c r="W3501" s="286" t="s">
        <v>824</v>
      </c>
      <c r="X3501" s="286" t="s">
        <v>824</v>
      </c>
      <c r="Y3501" s="257"/>
    </row>
    <row r="3502" spans="1:25" ht="12.75" customHeight="1" x14ac:dyDescent="0.2">
      <c r="A3502" s="229" t="s">
        <v>705</v>
      </c>
      <c r="B3502" s="247"/>
      <c r="C3502" s="280">
        <v>3489</v>
      </c>
      <c r="D3502" s="296" t="s">
        <v>7700</v>
      </c>
      <c r="E3502" s="296" t="s">
        <v>7697</v>
      </c>
      <c r="F3502" s="296" t="s">
        <v>1546</v>
      </c>
      <c r="G3502" s="281"/>
      <c r="H3502" s="250">
        <v>0</v>
      </c>
      <c r="I3502" s="250"/>
      <c r="J3502" s="250">
        <v>0</v>
      </c>
      <c r="K3502" s="250"/>
      <c r="L3502" s="250">
        <v>0</v>
      </c>
      <c r="M3502" s="251" t="str">
        <f t="shared" si="162"/>
        <v>NA</v>
      </c>
      <c r="N3502" s="251" t="str">
        <f t="shared" si="163"/>
        <v>NA</v>
      </c>
      <c r="O3502" s="250">
        <v>0</v>
      </c>
      <c r="P3502" s="251" t="str">
        <f t="shared" si="164"/>
        <v>NA</v>
      </c>
      <c r="Q3502" s="251" t="s">
        <v>707</v>
      </c>
      <c r="R3502" s="258"/>
      <c r="S3502" s="299" t="s">
        <v>809</v>
      </c>
      <c r="T3502" s="299" t="s">
        <v>809</v>
      </c>
      <c r="U3502" s="299" t="s">
        <v>832</v>
      </c>
      <c r="V3502" s="283" t="s">
        <v>809</v>
      </c>
      <c r="W3502" s="284" t="s">
        <v>809</v>
      </c>
      <c r="X3502" s="284" t="s">
        <v>809</v>
      </c>
      <c r="Y3502" s="257"/>
    </row>
    <row r="3503" spans="1:25" ht="12.75" customHeight="1" x14ac:dyDescent="0.2">
      <c r="A3503" s="229" t="s">
        <v>705</v>
      </c>
      <c r="B3503" s="247"/>
      <c r="C3503" s="280">
        <v>3490</v>
      </c>
      <c r="D3503" s="249" t="s">
        <v>7701</v>
      </c>
      <c r="E3503" s="249" t="s">
        <v>7702</v>
      </c>
      <c r="F3503" s="249" t="s">
        <v>852</v>
      </c>
      <c r="G3503" s="297" t="s">
        <v>707</v>
      </c>
      <c r="H3503" s="250">
        <v>0</v>
      </c>
      <c r="I3503" s="250"/>
      <c r="J3503" s="250">
        <v>0</v>
      </c>
      <c r="K3503" s="250"/>
      <c r="L3503" s="250">
        <v>0</v>
      </c>
      <c r="M3503" s="251" t="str">
        <f t="shared" si="162"/>
        <v>NA</v>
      </c>
      <c r="N3503" s="251" t="str">
        <f t="shared" si="163"/>
        <v>NA</v>
      </c>
      <c r="O3503" s="250">
        <v>0</v>
      </c>
      <c r="P3503" s="251" t="str">
        <f t="shared" si="164"/>
        <v>NA</v>
      </c>
      <c r="Q3503" s="298" t="s">
        <v>848</v>
      </c>
      <c r="R3503" s="299" t="s">
        <v>849</v>
      </c>
      <c r="S3503" s="299" t="s">
        <v>832</v>
      </c>
      <c r="T3503" s="299" t="s">
        <v>832</v>
      </c>
      <c r="U3503" s="299" t="s">
        <v>832</v>
      </c>
      <c r="V3503" s="299" t="s">
        <v>832</v>
      </c>
      <c r="W3503" s="299" t="s">
        <v>832</v>
      </c>
      <c r="X3503" s="299" t="s">
        <v>832</v>
      </c>
      <c r="Y3503" s="257"/>
    </row>
    <row r="3504" spans="1:25" ht="12.75" customHeight="1" x14ac:dyDescent="0.2">
      <c r="A3504" s="229" t="s">
        <v>705</v>
      </c>
      <c r="B3504" s="247"/>
      <c r="C3504" s="280">
        <v>3491</v>
      </c>
      <c r="D3504" s="249" t="s">
        <v>7703</v>
      </c>
      <c r="E3504" s="249" t="s">
        <v>7704</v>
      </c>
      <c r="F3504" s="249" t="s">
        <v>1387</v>
      </c>
      <c r="G3504" s="281" t="s">
        <v>813</v>
      </c>
      <c r="H3504" s="250">
        <v>125974.13</v>
      </c>
      <c r="I3504" s="250"/>
      <c r="J3504" s="250">
        <v>89050.510300000009</v>
      </c>
      <c r="K3504" s="250"/>
      <c r="L3504" s="250">
        <v>161451.62000000002</v>
      </c>
      <c r="M3504" s="251">
        <f t="shared" si="162"/>
        <v>0.2931047803227535</v>
      </c>
      <c r="N3504" s="251">
        <f t="shared" si="163"/>
        <v>0.81303419212410744</v>
      </c>
      <c r="O3504" s="250">
        <v>173914.71</v>
      </c>
      <c r="P3504" s="251">
        <f t="shared" si="164"/>
        <v>7.719396064282269E-2</v>
      </c>
      <c r="Q3504" s="251" t="s">
        <v>805</v>
      </c>
      <c r="R3504" s="258"/>
      <c r="S3504" s="258" t="s">
        <v>806</v>
      </c>
      <c r="T3504" s="258" t="s">
        <v>807</v>
      </c>
      <c r="U3504" s="282" t="s">
        <v>823</v>
      </c>
      <c r="V3504" s="285">
        <v>824</v>
      </c>
      <c r="W3504" s="286" t="s">
        <v>815</v>
      </c>
      <c r="X3504" s="286" t="s">
        <v>824</v>
      </c>
      <c r="Y3504" s="257"/>
    </row>
    <row r="3505" spans="1:25" ht="12.75" customHeight="1" x14ac:dyDescent="0.2">
      <c r="A3505" s="229" t="s">
        <v>705</v>
      </c>
      <c r="B3505" s="247"/>
      <c r="C3505" s="280">
        <v>3492</v>
      </c>
      <c r="D3505" s="249" t="s">
        <v>7705</v>
      </c>
      <c r="E3505" s="249" t="s">
        <v>7706</v>
      </c>
      <c r="F3505" s="249" t="s">
        <v>822</v>
      </c>
      <c r="G3505" s="281" t="s">
        <v>813</v>
      </c>
      <c r="H3505" s="250">
        <v>78089.63</v>
      </c>
      <c r="I3505" s="250"/>
      <c r="J3505" s="250">
        <v>74805.48569999999</v>
      </c>
      <c r="K3505" s="250"/>
      <c r="L3505" s="250">
        <v>78091.7</v>
      </c>
      <c r="M3505" s="251">
        <f t="shared" si="162"/>
        <v>4.2056087344760303E-2</v>
      </c>
      <c r="N3505" s="251">
        <f t="shared" si="163"/>
        <v>4.3930124498877593E-2</v>
      </c>
      <c r="O3505" s="250">
        <v>79692.400000000009</v>
      </c>
      <c r="P3505" s="251">
        <f t="shared" si="164"/>
        <v>2.0497696938343149E-2</v>
      </c>
      <c r="Q3505" s="251" t="s">
        <v>805</v>
      </c>
      <c r="R3505" s="258"/>
      <c r="S3505" s="258" t="s">
        <v>806</v>
      </c>
      <c r="T3505" s="299" t="s">
        <v>809</v>
      </c>
      <c r="U3505" s="282" t="s">
        <v>814</v>
      </c>
      <c r="V3505" s="285">
        <v>181</v>
      </c>
      <c r="W3505" s="286" t="s">
        <v>816</v>
      </c>
      <c r="X3505" s="286" t="s">
        <v>816</v>
      </c>
      <c r="Y3505" s="257"/>
    </row>
    <row r="3506" spans="1:25" ht="12.75" customHeight="1" x14ac:dyDescent="0.2">
      <c r="A3506" s="229" t="s">
        <v>705</v>
      </c>
      <c r="B3506" s="247"/>
      <c r="C3506" s="280">
        <v>3493</v>
      </c>
      <c r="D3506" s="296" t="s">
        <v>7707</v>
      </c>
      <c r="E3506" s="296" t="s">
        <v>7708</v>
      </c>
      <c r="F3506" s="296" t="s">
        <v>1170</v>
      </c>
      <c r="G3506" s="281" t="s">
        <v>804</v>
      </c>
      <c r="H3506" s="250">
        <v>0</v>
      </c>
      <c r="I3506" s="250"/>
      <c r="J3506" s="250">
        <v>0</v>
      </c>
      <c r="K3506" s="250"/>
      <c r="L3506" s="250">
        <v>63259.369999999995</v>
      </c>
      <c r="M3506" s="251" t="str">
        <f t="shared" si="162"/>
        <v>NA</v>
      </c>
      <c r="N3506" s="251" t="str">
        <f t="shared" si="163"/>
        <v>NA</v>
      </c>
      <c r="O3506" s="250">
        <v>67897.259999999995</v>
      </c>
      <c r="P3506" s="251">
        <f t="shared" si="164"/>
        <v>7.3315462989909638E-2</v>
      </c>
      <c r="Q3506" s="251" t="s">
        <v>805</v>
      </c>
      <c r="R3506" s="258"/>
      <c r="S3506" s="299" t="s">
        <v>809</v>
      </c>
      <c r="T3506" s="258" t="s">
        <v>807</v>
      </c>
      <c r="U3506" s="282" t="s">
        <v>808</v>
      </c>
      <c r="V3506" s="283" t="s">
        <v>809</v>
      </c>
      <c r="W3506" s="284" t="s">
        <v>809</v>
      </c>
      <c r="X3506" s="284" t="s">
        <v>809</v>
      </c>
      <c r="Y3506" s="257"/>
    </row>
    <row r="3507" spans="1:25" ht="12.75" customHeight="1" x14ac:dyDescent="0.2">
      <c r="A3507" s="229" t="s">
        <v>705</v>
      </c>
      <c r="B3507" s="247"/>
      <c r="C3507" s="287">
        <v>3494</v>
      </c>
      <c r="D3507" s="288" t="s">
        <v>7709</v>
      </c>
      <c r="E3507" s="288" t="s">
        <v>7710</v>
      </c>
      <c r="F3507" s="288" t="s">
        <v>886</v>
      </c>
      <c r="G3507" s="289" t="s">
        <v>707</v>
      </c>
      <c r="H3507" s="290">
        <v>0</v>
      </c>
      <c r="I3507" s="290"/>
      <c r="J3507" s="290">
        <v>0</v>
      </c>
      <c r="K3507" s="290"/>
      <c r="L3507" s="290">
        <v>0</v>
      </c>
      <c r="M3507" s="291" t="str">
        <f t="shared" si="162"/>
        <v>NA</v>
      </c>
      <c r="N3507" s="291" t="str">
        <f t="shared" si="163"/>
        <v>NA</v>
      </c>
      <c r="O3507" s="290">
        <v>0</v>
      </c>
      <c r="P3507" s="291" t="str">
        <f t="shared" si="164"/>
        <v>NA</v>
      </c>
      <c r="Q3507" s="291" t="s">
        <v>707</v>
      </c>
      <c r="R3507" s="292" t="s">
        <v>831</v>
      </c>
      <c r="S3507" s="293" t="s">
        <v>832</v>
      </c>
      <c r="T3507" s="293" t="s">
        <v>832</v>
      </c>
      <c r="U3507" s="293" t="s">
        <v>832</v>
      </c>
      <c r="V3507" s="294" t="s">
        <v>809</v>
      </c>
      <c r="W3507" s="295" t="s">
        <v>809</v>
      </c>
      <c r="X3507" s="295" t="s">
        <v>809</v>
      </c>
      <c r="Y3507" s="257"/>
    </row>
    <row r="3508" spans="1:25" ht="12.75" customHeight="1" x14ac:dyDescent="0.2">
      <c r="A3508" s="229" t="s">
        <v>705</v>
      </c>
      <c r="B3508" s="247"/>
      <c r="C3508" s="280">
        <v>3495</v>
      </c>
      <c r="D3508" s="249" t="s">
        <v>7709</v>
      </c>
      <c r="E3508" s="249" t="s">
        <v>7710</v>
      </c>
      <c r="F3508" s="249" t="s">
        <v>886</v>
      </c>
      <c r="G3508" s="281" t="s">
        <v>813</v>
      </c>
      <c r="H3508" s="250">
        <v>106479</v>
      </c>
      <c r="I3508" s="250"/>
      <c r="J3508" s="250">
        <v>102000.89810000001</v>
      </c>
      <c r="K3508" s="250"/>
      <c r="L3508" s="250">
        <v>116078.29000000001</v>
      </c>
      <c r="M3508" s="251">
        <f t="shared" si="162"/>
        <v>4.2056197935743146E-2</v>
      </c>
      <c r="N3508" s="251">
        <f t="shared" si="163"/>
        <v>0.138012430892508</v>
      </c>
      <c r="O3508" s="250">
        <v>121470.25</v>
      </c>
      <c r="P3508" s="251">
        <f t="shared" si="164"/>
        <v>4.6451063329757798E-2</v>
      </c>
      <c r="Q3508" s="251" t="s">
        <v>805</v>
      </c>
      <c r="R3508" s="258"/>
      <c r="S3508" s="258" t="s">
        <v>806</v>
      </c>
      <c r="T3508" s="258" t="s">
        <v>807</v>
      </c>
      <c r="U3508" s="282" t="s">
        <v>814</v>
      </c>
      <c r="V3508" s="285">
        <v>477</v>
      </c>
      <c r="W3508" s="286" t="s">
        <v>815</v>
      </c>
      <c r="X3508" s="286" t="s">
        <v>816</v>
      </c>
      <c r="Y3508" s="257"/>
    </row>
    <row r="3509" spans="1:25" ht="12.75" customHeight="1" x14ac:dyDescent="0.2">
      <c r="A3509" s="229" t="s">
        <v>705</v>
      </c>
      <c r="B3509" s="247"/>
      <c r="C3509" s="280">
        <v>3496</v>
      </c>
      <c r="D3509" s="249" t="s">
        <v>7711</v>
      </c>
      <c r="E3509" s="249" t="s">
        <v>7712</v>
      </c>
      <c r="F3509" s="249" t="s">
        <v>852</v>
      </c>
      <c r="G3509" s="297" t="s">
        <v>707</v>
      </c>
      <c r="H3509" s="250">
        <v>0</v>
      </c>
      <c r="I3509" s="250"/>
      <c r="J3509" s="250">
        <v>0</v>
      </c>
      <c r="K3509" s="250"/>
      <c r="L3509" s="250">
        <v>0</v>
      </c>
      <c r="M3509" s="251" t="str">
        <f t="shared" si="162"/>
        <v>NA</v>
      </c>
      <c r="N3509" s="251" t="str">
        <f t="shared" si="163"/>
        <v>NA</v>
      </c>
      <c r="O3509" s="250">
        <v>0</v>
      </c>
      <c r="P3509" s="251" t="str">
        <f t="shared" si="164"/>
        <v>NA</v>
      </c>
      <c r="Q3509" s="298" t="s">
        <v>848</v>
      </c>
      <c r="R3509" s="299" t="s">
        <v>849</v>
      </c>
      <c r="S3509" s="299" t="s">
        <v>832</v>
      </c>
      <c r="T3509" s="299" t="s">
        <v>832</v>
      </c>
      <c r="U3509" s="299" t="s">
        <v>832</v>
      </c>
      <c r="V3509" s="299" t="s">
        <v>832</v>
      </c>
      <c r="W3509" s="299" t="s">
        <v>832</v>
      </c>
      <c r="X3509" s="299" t="s">
        <v>832</v>
      </c>
      <c r="Y3509" s="257"/>
    </row>
    <row r="3510" spans="1:25" ht="12.75" customHeight="1" x14ac:dyDescent="0.2">
      <c r="A3510" s="229" t="s">
        <v>705</v>
      </c>
      <c r="B3510" s="247"/>
      <c r="C3510" s="280">
        <v>3497</v>
      </c>
      <c r="D3510" s="249" t="s">
        <v>7713</v>
      </c>
      <c r="E3510" s="249" t="s">
        <v>7714</v>
      </c>
      <c r="F3510" s="249" t="s">
        <v>803</v>
      </c>
      <c r="G3510" s="281" t="s">
        <v>804</v>
      </c>
      <c r="H3510" s="250">
        <v>12679.36</v>
      </c>
      <c r="I3510" s="250"/>
      <c r="J3510" s="250">
        <v>25699.520799999998</v>
      </c>
      <c r="K3510" s="250"/>
      <c r="L3510" s="250">
        <v>18304.199999999997</v>
      </c>
      <c r="M3510" s="251">
        <f t="shared" si="162"/>
        <v>1.0268783913383639</v>
      </c>
      <c r="N3510" s="251">
        <f t="shared" si="163"/>
        <v>0.28776103871944575</v>
      </c>
      <c r="O3510" s="250">
        <v>18985.39</v>
      </c>
      <c r="P3510" s="251">
        <f t="shared" si="164"/>
        <v>3.721495613028717E-2</v>
      </c>
      <c r="Q3510" s="251" t="s">
        <v>805</v>
      </c>
      <c r="R3510" s="258"/>
      <c r="S3510" s="258" t="s">
        <v>904</v>
      </c>
      <c r="T3510" s="258" t="s">
        <v>807</v>
      </c>
      <c r="U3510" s="282" t="s">
        <v>808</v>
      </c>
      <c r="V3510" s="285">
        <v>106</v>
      </c>
      <c r="W3510" s="286" t="s">
        <v>824</v>
      </c>
      <c r="X3510" s="286" t="s">
        <v>824</v>
      </c>
      <c r="Y3510" s="257"/>
    </row>
    <row r="3511" spans="1:25" ht="12.75" customHeight="1" x14ac:dyDescent="0.2">
      <c r="A3511" s="229" t="s">
        <v>705</v>
      </c>
      <c r="B3511" s="247"/>
      <c r="C3511" s="280">
        <v>3498</v>
      </c>
      <c r="D3511" s="249" t="s">
        <v>7715</v>
      </c>
      <c r="E3511" s="249" t="s">
        <v>7716</v>
      </c>
      <c r="F3511" s="249" t="s">
        <v>858</v>
      </c>
      <c r="G3511" s="281" t="s">
        <v>813</v>
      </c>
      <c r="H3511" s="250">
        <v>330397.05999999988</v>
      </c>
      <c r="I3511" s="250"/>
      <c r="J3511" s="250">
        <v>316501.87680000009</v>
      </c>
      <c r="K3511" s="250"/>
      <c r="L3511" s="250">
        <v>365745.88</v>
      </c>
      <c r="M3511" s="251">
        <f t="shared" si="162"/>
        <v>4.2056013452419341E-2</v>
      </c>
      <c r="N3511" s="251">
        <f t="shared" si="163"/>
        <v>0.15558834499776938</v>
      </c>
      <c r="O3511" s="250">
        <v>376868.47000000009</v>
      </c>
      <c r="P3511" s="251">
        <f t="shared" si="164"/>
        <v>3.041070483145315E-2</v>
      </c>
      <c r="Q3511" s="251" t="s">
        <v>805</v>
      </c>
      <c r="R3511" s="258"/>
      <c r="S3511" s="258" t="s">
        <v>925</v>
      </c>
      <c r="T3511" s="258" t="s">
        <v>807</v>
      </c>
      <c r="U3511" s="282" t="s">
        <v>823</v>
      </c>
      <c r="V3511" s="285">
        <v>808</v>
      </c>
      <c r="W3511" s="286" t="s">
        <v>824</v>
      </c>
      <c r="X3511" s="286" t="s">
        <v>824</v>
      </c>
      <c r="Y3511" s="257"/>
    </row>
    <row r="3512" spans="1:25" ht="12.75" customHeight="1" x14ac:dyDescent="0.2">
      <c r="A3512" s="229" t="s">
        <v>705</v>
      </c>
      <c r="B3512" s="247"/>
      <c r="C3512" s="280">
        <v>3499</v>
      </c>
      <c r="D3512" s="249" t="s">
        <v>7717</v>
      </c>
      <c r="E3512" s="249" t="s">
        <v>7718</v>
      </c>
      <c r="F3512" s="249" t="s">
        <v>858</v>
      </c>
      <c r="G3512" s="281" t="s">
        <v>813</v>
      </c>
      <c r="H3512" s="250">
        <v>475913.64999999997</v>
      </c>
      <c r="I3512" s="250"/>
      <c r="J3512" s="250">
        <v>717315.68890000007</v>
      </c>
      <c r="K3512" s="250"/>
      <c r="L3512" s="250">
        <v>472317.28</v>
      </c>
      <c r="M3512" s="251">
        <f t="shared" si="162"/>
        <v>0.50723915756566373</v>
      </c>
      <c r="N3512" s="251">
        <f t="shared" si="163"/>
        <v>0.34154893402053405</v>
      </c>
      <c r="O3512" s="250">
        <v>515204.60999999993</v>
      </c>
      <c r="P3512" s="251">
        <f t="shared" si="164"/>
        <v>9.0801949909602914E-2</v>
      </c>
      <c r="Q3512" s="251" t="s">
        <v>805</v>
      </c>
      <c r="R3512" s="258"/>
      <c r="S3512" s="258" t="s">
        <v>806</v>
      </c>
      <c r="T3512" s="258" t="s">
        <v>807</v>
      </c>
      <c r="U3512" s="282" t="s">
        <v>814</v>
      </c>
      <c r="V3512" s="285">
        <v>308</v>
      </c>
      <c r="W3512" s="286" t="s">
        <v>824</v>
      </c>
      <c r="X3512" s="286" t="s">
        <v>824</v>
      </c>
      <c r="Y3512" s="257"/>
    </row>
    <row r="3513" spans="1:25" ht="12.75" customHeight="1" x14ac:dyDescent="0.2">
      <c r="A3513" s="229" t="s">
        <v>705</v>
      </c>
      <c r="B3513" s="247"/>
      <c r="C3513" s="280">
        <v>3500</v>
      </c>
      <c r="D3513" s="249" t="s">
        <v>7719</v>
      </c>
      <c r="E3513" s="249" t="s">
        <v>7720</v>
      </c>
      <c r="F3513" s="249" t="s">
        <v>844</v>
      </c>
      <c r="G3513" s="281" t="s">
        <v>813</v>
      </c>
      <c r="H3513" s="250">
        <v>106771.04000000001</v>
      </c>
      <c r="I3513" s="250"/>
      <c r="J3513" s="250">
        <v>102280.67690000001</v>
      </c>
      <c r="K3513" s="250"/>
      <c r="L3513" s="250">
        <v>107172.12000000001</v>
      </c>
      <c r="M3513" s="251">
        <f t="shared" si="162"/>
        <v>4.2056002264284416E-2</v>
      </c>
      <c r="N3513" s="251">
        <f t="shared" si="163"/>
        <v>4.7823726321076038E-2</v>
      </c>
      <c r="O3513" s="250">
        <v>111458.21999999999</v>
      </c>
      <c r="P3513" s="251">
        <f t="shared" si="164"/>
        <v>3.9992677200002914E-2</v>
      </c>
      <c r="Q3513" s="251" t="s">
        <v>805</v>
      </c>
      <c r="R3513" s="258"/>
      <c r="S3513" s="258" t="s">
        <v>904</v>
      </c>
      <c r="T3513" s="258" t="s">
        <v>807</v>
      </c>
      <c r="U3513" s="282" t="s">
        <v>814</v>
      </c>
      <c r="V3513" s="285">
        <v>106</v>
      </c>
      <c r="W3513" s="286" t="s">
        <v>824</v>
      </c>
      <c r="X3513" s="286" t="s">
        <v>824</v>
      </c>
      <c r="Y3513" s="257"/>
    </row>
    <row r="3514" spans="1:25" ht="12.75" customHeight="1" x14ac:dyDescent="0.2">
      <c r="A3514" s="229" t="s">
        <v>705</v>
      </c>
      <c r="B3514" s="247"/>
      <c r="C3514" s="280">
        <v>3501</v>
      </c>
      <c r="D3514" s="249" t="s">
        <v>7721</v>
      </c>
      <c r="E3514" s="249" t="s">
        <v>7722</v>
      </c>
      <c r="F3514" s="249" t="s">
        <v>883</v>
      </c>
      <c r="G3514" s="297" t="s">
        <v>707</v>
      </c>
      <c r="H3514" s="250">
        <v>0</v>
      </c>
      <c r="I3514" s="250"/>
      <c r="J3514" s="250">
        <v>0</v>
      </c>
      <c r="K3514" s="250"/>
      <c r="L3514" s="250">
        <v>0</v>
      </c>
      <c r="M3514" s="251" t="str">
        <f t="shared" si="162"/>
        <v>NA</v>
      </c>
      <c r="N3514" s="251" t="str">
        <f t="shared" si="163"/>
        <v>NA</v>
      </c>
      <c r="O3514" s="250">
        <v>0</v>
      </c>
      <c r="P3514" s="251" t="str">
        <f t="shared" si="164"/>
        <v>NA</v>
      </c>
      <c r="Q3514" s="298" t="s">
        <v>848</v>
      </c>
      <c r="R3514" s="299" t="s">
        <v>849</v>
      </c>
      <c r="S3514" s="299" t="s">
        <v>832</v>
      </c>
      <c r="T3514" s="299" t="s">
        <v>832</v>
      </c>
      <c r="U3514" s="299" t="s">
        <v>832</v>
      </c>
      <c r="V3514" s="299" t="s">
        <v>832</v>
      </c>
      <c r="W3514" s="299" t="s">
        <v>832</v>
      </c>
      <c r="X3514" s="299" t="s">
        <v>832</v>
      </c>
      <c r="Y3514" s="257"/>
    </row>
    <row r="3515" spans="1:25" ht="12.75" customHeight="1" x14ac:dyDescent="0.2">
      <c r="A3515" s="229" t="s">
        <v>705</v>
      </c>
      <c r="B3515" s="247"/>
      <c r="C3515" s="280">
        <v>3502</v>
      </c>
      <c r="D3515" s="249" t="s">
        <v>7723</v>
      </c>
      <c r="E3515" s="249" t="s">
        <v>7724</v>
      </c>
      <c r="F3515" s="249" t="s">
        <v>1374</v>
      </c>
      <c r="G3515" s="281" t="s">
        <v>813</v>
      </c>
      <c r="H3515" s="250">
        <v>120898.13999999998</v>
      </c>
      <c r="I3515" s="250"/>
      <c r="J3515" s="250">
        <v>55727.307999999997</v>
      </c>
      <c r="K3515" s="250"/>
      <c r="L3515" s="250">
        <v>58174.329999999994</v>
      </c>
      <c r="M3515" s="251">
        <f t="shared" si="162"/>
        <v>0.5390557042482208</v>
      </c>
      <c r="N3515" s="251">
        <f t="shared" si="163"/>
        <v>4.3910644311044009E-2</v>
      </c>
      <c r="O3515" s="250">
        <v>61557.979999999996</v>
      </c>
      <c r="P3515" s="251">
        <f t="shared" si="164"/>
        <v>5.8163970259734868E-2</v>
      </c>
      <c r="Q3515" s="251" t="s">
        <v>805</v>
      </c>
      <c r="R3515" s="258"/>
      <c r="S3515" s="258" t="s">
        <v>806</v>
      </c>
      <c r="T3515" s="258" t="s">
        <v>807</v>
      </c>
      <c r="U3515" s="282" t="s">
        <v>814</v>
      </c>
      <c r="V3515" s="285">
        <v>824</v>
      </c>
      <c r="W3515" s="286" t="s">
        <v>815</v>
      </c>
      <c r="X3515" s="286" t="s">
        <v>816</v>
      </c>
      <c r="Y3515" s="257"/>
    </row>
    <row r="3516" spans="1:25" ht="12.75" customHeight="1" x14ac:dyDescent="0.2">
      <c r="A3516" s="229" t="s">
        <v>705</v>
      </c>
      <c r="B3516" s="247"/>
      <c r="C3516" s="280">
        <v>3503</v>
      </c>
      <c r="D3516" s="249" t="s">
        <v>7725</v>
      </c>
      <c r="E3516" s="249" t="s">
        <v>7726</v>
      </c>
      <c r="F3516" s="249" t="s">
        <v>1002</v>
      </c>
      <c r="G3516" s="297" t="s">
        <v>707</v>
      </c>
      <c r="H3516" s="250">
        <v>0</v>
      </c>
      <c r="I3516" s="250"/>
      <c r="J3516" s="250">
        <v>0</v>
      </c>
      <c r="K3516" s="250"/>
      <c r="L3516" s="250">
        <v>0</v>
      </c>
      <c r="M3516" s="251" t="str">
        <f t="shared" si="162"/>
        <v>NA</v>
      </c>
      <c r="N3516" s="251" t="str">
        <f t="shared" si="163"/>
        <v>NA</v>
      </c>
      <c r="O3516" s="250">
        <v>0</v>
      </c>
      <c r="P3516" s="251" t="str">
        <f t="shared" si="164"/>
        <v>NA</v>
      </c>
      <c r="Q3516" s="298" t="s">
        <v>848</v>
      </c>
      <c r="R3516" s="299" t="s">
        <v>849</v>
      </c>
      <c r="S3516" s="299" t="s">
        <v>832</v>
      </c>
      <c r="T3516" s="299" t="s">
        <v>832</v>
      </c>
      <c r="U3516" s="299" t="s">
        <v>832</v>
      </c>
      <c r="V3516" s="283" t="s">
        <v>809</v>
      </c>
      <c r="W3516" s="284" t="s">
        <v>809</v>
      </c>
      <c r="X3516" s="284" t="s">
        <v>809</v>
      </c>
      <c r="Y3516" s="257"/>
    </row>
    <row r="3517" spans="1:25" ht="12.75" customHeight="1" x14ac:dyDescent="0.2">
      <c r="A3517" s="229" t="s">
        <v>705</v>
      </c>
      <c r="B3517" s="247"/>
      <c r="C3517" s="280">
        <v>3504</v>
      </c>
      <c r="D3517" s="249" t="s">
        <v>7727</v>
      </c>
      <c r="E3517" s="249" t="s">
        <v>7728</v>
      </c>
      <c r="F3517" s="249" t="s">
        <v>931</v>
      </c>
      <c r="G3517" s="281" t="s">
        <v>813</v>
      </c>
      <c r="H3517" s="250">
        <v>85313.49</v>
      </c>
      <c r="I3517" s="250"/>
      <c r="J3517" s="250">
        <v>112478.30569999997</v>
      </c>
      <c r="K3517" s="250"/>
      <c r="L3517" s="250">
        <v>115533.3</v>
      </c>
      <c r="M3517" s="251">
        <f t="shared" si="162"/>
        <v>0.31841172714889476</v>
      </c>
      <c r="N3517" s="251">
        <f t="shared" si="163"/>
        <v>2.7160742518190648E-2</v>
      </c>
      <c r="O3517" s="250">
        <v>125314.6</v>
      </c>
      <c r="P3517" s="251">
        <f t="shared" si="164"/>
        <v>8.4662170993124952E-2</v>
      </c>
      <c r="Q3517" s="251" t="s">
        <v>805</v>
      </c>
      <c r="R3517" s="258"/>
      <c r="S3517" s="258" t="s">
        <v>806</v>
      </c>
      <c r="T3517" s="258" t="s">
        <v>807</v>
      </c>
      <c r="U3517" s="282" t="s">
        <v>814</v>
      </c>
      <c r="V3517" s="285">
        <v>572</v>
      </c>
      <c r="W3517" s="286" t="s">
        <v>874</v>
      </c>
      <c r="X3517" s="286" t="s">
        <v>815</v>
      </c>
      <c r="Y3517" s="257"/>
    </row>
    <row r="3518" spans="1:25" ht="12.75" customHeight="1" x14ac:dyDescent="0.2">
      <c r="A3518" s="229" t="s">
        <v>705</v>
      </c>
      <c r="B3518" s="247"/>
      <c r="C3518" s="280">
        <v>3505</v>
      </c>
      <c r="D3518" s="249" t="s">
        <v>7729</v>
      </c>
      <c r="E3518" s="249" t="s">
        <v>7728</v>
      </c>
      <c r="F3518" s="249" t="s">
        <v>803</v>
      </c>
      <c r="G3518" s="281" t="s">
        <v>804</v>
      </c>
      <c r="H3518" s="250">
        <v>101706.31999999999</v>
      </c>
      <c r="I3518" s="250"/>
      <c r="J3518" s="250">
        <v>98795.907800000015</v>
      </c>
      <c r="K3518" s="250"/>
      <c r="L3518" s="250">
        <v>104588.78</v>
      </c>
      <c r="M3518" s="251">
        <f t="shared" si="162"/>
        <v>2.8615844128466916E-2</v>
      </c>
      <c r="N3518" s="251">
        <f t="shared" si="163"/>
        <v>5.8634738310486809E-2</v>
      </c>
      <c r="O3518" s="250">
        <v>113965.28</v>
      </c>
      <c r="P3518" s="251">
        <f t="shared" si="164"/>
        <v>8.9651107891305357E-2</v>
      </c>
      <c r="Q3518" s="251" t="s">
        <v>805</v>
      </c>
      <c r="R3518" s="258"/>
      <c r="S3518" s="258" t="s">
        <v>806</v>
      </c>
      <c r="T3518" s="258" t="s">
        <v>807</v>
      </c>
      <c r="U3518" s="282" t="s">
        <v>808</v>
      </c>
      <c r="V3518" s="285">
        <v>158</v>
      </c>
      <c r="W3518" s="286" t="s">
        <v>816</v>
      </c>
      <c r="X3518" s="286" t="s">
        <v>816</v>
      </c>
      <c r="Y3518" s="257"/>
    </row>
    <row r="3519" spans="1:25" ht="12.75" customHeight="1" x14ac:dyDescent="0.2">
      <c r="A3519" s="229" t="s">
        <v>705</v>
      </c>
      <c r="B3519" s="247"/>
      <c r="C3519" s="280">
        <v>3506</v>
      </c>
      <c r="D3519" s="249" t="s">
        <v>7730</v>
      </c>
      <c r="E3519" s="249" t="s">
        <v>7731</v>
      </c>
      <c r="F3519" s="249" t="s">
        <v>931</v>
      </c>
      <c r="G3519" s="281" t="s">
        <v>813</v>
      </c>
      <c r="H3519" s="250">
        <v>266912.49</v>
      </c>
      <c r="I3519" s="250"/>
      <c r="J3519" s="250">
        <v>274520.37929999997</v>
      </c>
      <c r="K3519" s="250"/>
      <c r="L3519" s="250">
        <v>293650.69</v>
      </c>
      <c r="M3519" s="251">
        <f t="shared" si="162"/>
        <v>2.8503309455469771E-2</v>
      </c>
      <c r="N3519" s="251">
        <f t="shared" si="163"/>
        <v>6.9686304342069058E-2</v>
      </c>
      <c r="O3519" s="250">
        <v>327758.05000000005</v>
      </c>
      <c r="P3519" s="251">
        <f t="shared" si="164"/>
        <v>0.11614942910571756</v>
      </c>
      <c r="Q3519" s="251" t="s">
        <v>805</v>
      </c>
      <c r="R3519" s="258"/>
      <c r="S3519" s="258" t="s">
        <v>806</v>
      </c>
      <c r="T3519" s="258" t="s">
        <v>807</v>
      </c>
      <c r="U3519" s="282" t="s">
        <v>823</v>
      </c>
      <c r="V3519" s="285">
        <v>1615</v>
      </c>
      <c r="W3519" s="286" t="s">
        <v>912</v>
      </c>
      <c r="X3519" s="286" t="s">
        <v>815</v>
      </c>
      <c r="Y3519" s="257"/>
    </row>
    <row r="3520" spans="1:25" ht="12.75" customHeight="1" x14ac:dyDescent="0.2">
      <c r="A3520" s="229" t="s">
        <v>705</v>
      </c>
      <c r="B3520" s="247"/>
      <c r="C3520" s="280">
        <v>3507</v>
      </c>
      <c r="D3520" s="249" t="s">
        <v>7732</v>
      </c>
      <c r="E3520" s="249" t="s">
        <v>7733</v>
      </c>
      <c r="F3520" s="249" t="s">
        <v>877</v>
      </c>
      <c r="G3520" s="281" t="s">
        <v>813</v>
      </c>
      <c r="H3520" s="250">
        <v>149843.24999999997</v>
      </c>
      <c r="I3520" s="250"/>
      <c r="J3520" s="250">
        <v>188858.48079999999</v>
      </c>
      <c r="K3520" s="250"/>
      <c r="L3520" s="250">
        <v>336582.91000000009</v>
      </c>
      <c r="M3520" s="251">
        <f t="shared" si="162"/>
        <v>0.26037362910908585</v>
      </c>
      <c r="N3520" s="251">
        <f t="shared" si="163"/>
        <v>0.78219642863928041</v>
      </c>
      <c r="O3520" s="250">
        <v>339603.96</v>
      </c>
      <c r="P3520" s="251">
        <f t="shared" si="164"/>
        <v>8.9756488230490657E-3</v>
      </c>
      <c r="Q3520" s="251" t="s">
        <v>805</v>
      </c>
      <c r="R3520" s="258"/>
      <c r="S3520" s="258" t="s">
        <v>806</v>
      </c>
      <c r="T3520" s="258" t="s">
        <v>807</v>
      </c>
      <c r="U3520" s="282" t="s">
        <v>823</v>
      </c>
      <c r="V3520" s="285">
        <v>812</v>
      </c>
      <c r="W3520" s="286" t="s">
        <v>815</v>
      </c>
      <c r="X3520" s="286" t="s">
        <v>824</v>
      </c>
      <c r="Y3520" s="257"/>
    </row>
    <row r="3521" spans="1:25" ht="12.75" customHeight="1" x14ac:dyDescent="0.2">
      <c r="A3521" s="229" t="s">
        <v>705</v>
      </c>
      <c r="B3521" s="247"/>
      <c r="C3521" s="280">
        <v>3508</v>
      </c>
      <c r="D3521" s="249" t="s">
        <v>7734</v>
      </c>
      <c r="E3521" s="249" t="s">
        <v>7735</v>
      </c>
      <c r="F3521" s="249" t="s">
        <v>803</v>
      </c>
      <c r="G3521" s="281" t="s">
        <v>804</v>
      </c>
      <c r="H3521" s="250">
        <v>69778.81</v>
      </c>
      <c r="I3521" s="250"/>
      <c r="J3521" s="250">
        <v>66844.169899999994</v>
      </c>
      <c r="K3521" s="250"/>
      <c r="L3521" s="250">
        <v>70687.570000000007</v>
      </c>
      <c r="M3521" s="251">
        <f t="shared" si="162"/>
        <v>4.2056321969377294E-2</v>
      </c>
      <c r="N3521" s="251">
        <f t="shared" si="163"/>
        <v>5.7497910524579851E-2</v>
      </c>
      <c r="O3521" s="250">
        <v>73881.97</v>
      </c>
      <c r="P3521" s="251">
        <f t="shared" si="164"/>
        <v>4.5190406177493356E-2</v>
      </c>
      <c r="Q3521" s="251" t="s">
        <v>805</v>
      </c>
      <c r="R3521" s="258"/>
      <c r="S3521" s="258" t="s">
        <v>806</v>
      </c>
      <c r="T3521" s="258" t="s">
        <v>807</v>
      </c>
      <c r="U3521" s="282" t="s">
        <v>808</v>
      </c>
      <c r="V3521" s="285">
        <v>513</v>
      </c>
      <c r="W3521" s="286" t="s">
        <v>824</v>
      </c>
      <c r="X3521" s="286" t="s">
        <v>824</v>
      </c>
      <c r="Y3521" s="257"/>
    </row>
    <row r="3522" spans="1:25" ht="12.75" customHeight="1" x14ac:dyDescent="0.2">
      <c r="A3522" s="229" t="s">
        <v>705</v>
      </c>
      <c r="B3522" s="247"/>
      <c r="C3522" s="280">
        <v>3509</v>
      </c>
      <c r="D3522" s="249" t="s">
        <v>7736</v>
      </c>
      <c r="E3522" s="249" t="s">
        <v>7737</v>
      </c>
      <c r="F3522" s="249" t="s">
        <v>877</v>
      </c>
      <c r="G3522" s="281" t="s">
        <v>813</v>
      </c>
      <c r="H3522" s="250">
        <v>20847.349999999999</v>
      </c>
      <c r="I3522" s="250"/>
      <c r="J3522" s="250">
        <v>19970.5798</v>
      </c>
      <c r="K3522" s="250"/>
      <c r="L3522" s="250">
        <v>20847.52</v>
      </c>
      <c r="M3522" s="251">
        <f t="shared" si="162"/>
        <v>4.2056673869820344E-2</v>
      </c>
      <c r="N3522" s="251">
        <f t="shared" si="163"/>
        <v>4.3911604409202026E-2</v>
      </c>
      <c r="O3522" s="250">
        <v>21843.71</v>
      </c>
      <c r="P3522" s="251">
        <f t="shared" si="164"/>
        <v>4.7784580611986399E-2</v>
      </c>
      <c r="Q3522" s="251" t="s">
        <v>805</v>
      </c>
      <c r="R3522" s="258"/>
      <c r="S3522" s="258" t="s">
        <v>806</v>
      </c>
      <c r="T3522" s="258" t="s">
        <v>807</v>
      </c>
      <c r="U3522" s="282" t="s">
        <v>814</v>
      </c>
      <c r="V3522" s="285">
        <v>70</v>
      </c>
      <c r="W3522" s="286" t="s">
        <v>816</v>
      </c>
      <c r="X3522" s="286" t="s">
        <v>816</v>
      </c>
      <c r="Y3522" s="257"/>
    </row>
    <row r="3523" spans="1:25" ht="12.75" customHeight="1" x14ac:dyDescent="0.2">
      <c r="A3523" s="229" t="s">
        <v>705</v>
      </c>
      <c r="B3523" s="247"/>
      <c r="C3523" s="280">
        <v>3510</v>
      </c>
      <c r="D3523" s="249" t="s">
        <v>7738</v>
      </c>
      <c r="E3523" s="249" t="s">
        <v>7739</v>
      </c>
      <c r="F3523" s="249" t="s">
        <v>890</v>
      </c>
      <c r="G3523" s="281" t="s">
        <v>813</v>
      </c>
      <c r="H3523" s="250">
        <v>87120.909999999989</v>
      </c>
      <c r="I3523" s="250"/>
      <c r="J3523" s="250">
        <v>74312.601299999995</v>
      </c>
      <c r="K3523" s="250"/>
      <c r="L3523" s="250">
        <v>88992.400000000009</v>
      </c>
      <c r="M3523" s="251">
        <f t="shared" si="162"/>
        <v>0.14701761838805397</v>
      </c>
      <c r="N3523" s="251">
        <f t="shared" si="163"/>
        <v>0.19754117664025328</v>
      </c>
      <c r="O3523" s="250">
        <v>93789.37</v>
      </c>
      <c r="P3523" s="251">
        <f t="shared" si="164"/>
        <v>5.3903142290802203E-2</v>
      </c>
      <c r="Q3523" s="251" t="s">
        <v>805</v>
      </c>
      <c r="R3523" s="258"/>
      <c r="S3523" s="258" t="s">
        <v>806</v>
      </c>
      <c r="T3523" s="258" t="s">
        <v>807</v>
      </c>
      <c r="U3523" s="282" t="s">
        <v>814</v>
      </c>
      <c r="V3523" s="285">
        <v>514</v>
      </c>
      <c r="W3523" s="286" t="s">
        <v>824</v>
      </c>
      <c r="X3523" s="286" t="s">
        <v>824</v>
      </c>
      <c r="Y3523" s="257"/>
    </row>
    <row r="3524" spans="1:25" ht="12.75" customHeight="1" x14ac:dyDescent="0.2">
      <c r="A3524" s="229" t="s">
        <v>705</v>
      </c>
      <c r="B3524" s="247"/>
      <c r="C3524" s="280">
        <v>3511</v>
      </c>
      <c r="D3524" s="249" t="s">
        <v>7740</v>
      </c>
      <c r="E3524" s="249" t="s">
        <v>7741</v>
      </c>
      <c r="F3524" s="249" t="s">
        <v>1002</v>
      </c>
      <c r="G3524" s="297" t="s">
        <v>707</v>
      </c>
      <c r="H3524" s="250">
        <v>0</v>
      </c>
      <c r="I3524" s="250"/>
      <c r="J3524" s="250">
        <v>0</v>
      </c>
      <c r="K3524" s="250"/>
      <c r="L3524" s="250">
        <v>0</v>
      </c>
      <c r="M3524" s="251" t="str">
        <f t="shared" si="162"/>
        <v>NA</v>
      </c>
      <c r="N3524" s="251" t="str">
        <f t="shared" si="163"/>
        <v>NA</v>
      </c>
      <c r="O3524" s="250">
        <v>0</v>
      </c>
      <c r="P3524" s="251" t="str">
        <f t="shared" si="164"/>
        <v>NA</v>
      </c>
      <c r="Q3524" s="298" t="s">
        <v>848</v>
      </c>
      <c r="R3524" s="299" t="s">
        <v>849</v>
      </c>
      <c r="S3524" s="299" t="s">
        <v>832</v>
      </c>
      <c r="T3524" s="299" t="s">
        <v>832</v>
      </c>
      <c r="U3524" s="299" t="s">
        <v>832</v>
      </c>
      <c r="V3524" s="299" t="s">
        <v>832</v>
      </c>
      <c r="W3524" s="299" t="s">
        <v>832</v>
      </c>
      <c r="X3524" s="299" t="s">
        <v>832</v>
      </c>
      <c r="Y3524" s="257"/>
    </row>
    <row r="3525" spans="1:25" ht="12.75" customHeight="1" x14ac:dyDescent="0.2">
      <c r="A3525" s="229" t="s">
        <v>705</v>
      </c>
      <c r="B3525" s="247"/>
      <c r="C3525" s="280">
        <v>3512</v>
      </c>
      <c r="D3525" s="249" t="s">
        <v>7742</v>
      </c>
      <c r="E3525" s="249" t="s">
        <v>7743</v>
      </c>
      <c r="F3525" s="249" t="s">
        <v>1302</v>
      </c>
      <c r="G3525" s="281" t="s">
        <v>813</v>
      </c>
      <c r="H3525" s="250">
        <v>97959.87999999999</v>
      </c>
      <c r="I3525" s="250"/>
      <c r="J3525" s="250">
        <v>93840.071299999996</v>
      </c>
      <c r="K3525" s="250"/>
      <c r="L3525" s="250">
        <v>97961.46</v>
      </c>
      <c r="M3525" s="251">
        <f t="shared" si="162"/>
        <v>4.2056081530520401E-2</v>
      </c>
      <c r="N3525" s="251">
        <f t="shared" si="163"/>
        <v>4.3919283552377376E-2</v>
      </c>
      <c r="O3525" s="250">
        <v>101402.15000000001</v>
      </c>
      <c r="P3525" s="251">
        <f t="shared" si="164"/>
        <v>3.5122894248411592E-2</v>
      </c>
      <c r="Q3525" s="251" t="s">
        <v>805</v>
      </c>
      <c r="R3525" s="258"/>
      <c r="S3525" s="258" t="s">
        <v>806</v>
      </c>
      <c r="T3525" s="299" t="s">
        <v>809</v>
      </c>
      <c r="U3525" s="282" t="s">
        <v>814</v>
      </c>
      <c r="V3525" s="285">
        <v>364</v>
      </c>
      <c r="W3525" s="286" t="s">
        <v>874</v>
      </c>
      <c r="X3525" s="286" t="s">
        <v>816</v>
      </c>
      <c r="Y3525" s="257"/>
    </row>
    <row r="3526" spans="1:25" ht="12.75" customHeight="1" x14ac:dyDescent="0.2">
      <c r="A3526" s="229" t="s">
        <v>705</v>
      </c>
      <c r="B3526" s="247"/>
      <c r="C3526" s="280">
        <v>3513</v>
      </c>
      <c r="D3526" s="249" t="s">
        <v>7744</v>
      </c>
      <c r="E3526" s="249" t="s">
        <v>7745</v>
      </c>
      <c r="F3526" s="249" t="s">
        <v>920</v>
      </c>
      <c r="G3526" s="297" t="s">
        <v>707</v>
      </c>
      <c r="H3526" s="250">
        <v>0</v>
      </c>
      <c r="I3526" s="250"/>
      <c r="J3526" s="250">
        <v>0</v>
      </c>
      <c r="K3526" s="250"/>
      <c r="L3526" s="250">
        <v>0</v>
      </c>
      <c r="M3526" s="251" t="str">
        <f t="shared" si="162"/>
        <v>NA</v>
      </c>
      <c r="N3526" s="251" t="str">
        <f t="shared" si="163"/>
        <v>NA</v>
      </c>
      <c r="O3526" s="250">
        <v>0</v>
      </c>
      <c r="P3526" s="251" t="str">
        <f t="shared" si="164"/>
        <v>NA</v>
      </c>
      <c r="Q3526" s="298" t="s">
        <v>848</v>
      </c>
      <c r="R3526" s="299" t="s">
        <v>849</v>
      </c>
      <c r="S3526" s="299" t="s">
        <v>832</v>
      </c>
      <c r="T3526" s="299" t="s">
        <v>832</v>
      </c>
      <c r="U3526" s="299" t="s">
        <v>832</v>
      </c>
      <c r="V3526" s="299" t="s">
        <v>832</v>
      </c>
      <c r="W3526" s="299" t="s">
        <v>832</v>
      </c>
      <c r="X3526" s="299" t="s">
        <v>832</v>
      </c>
      <c r="Y3526" s="257"/>
    </row>
    <row r="3527" spans="1:25" ht="12.75" customHeight="1" x14ac:dyDescent="0.2">
      <c r="A3527" s="229" t="s">
        <v>705</v>
      </c>
      <c r="B3527" s="247"/>
      <c r="C3527" s="280">
        <v>3514</v>
      </c>
      <c r="D3527" s="249" t="s">
        <v>7746</v>
      </c>
      <c r="E3527" s="249" t="s">
        <v>7747</v>
      </c>
      <c r="F3527" s="249" t="s">
        <v>1098</v>
      </c>
      <c r="G3527" s="281" t="s">
        <v>813</v>
      </c>
      <c r="H3527" s="250">
        <v>64476.43</v>
      </c>
      <c r="I3527" s="250"/>
      <c r="J3527" s="250">
        <v>61764.799700000003</v>
      </c>
      <c r="K3527" s="250"/>
      <c r="L3527" s="250">
        <v>64477.479999999996</v>
      </c>
      <c r="M3527" s="251">
        <f t="shared" si="162"/>
        <v>4.2056148269995673E-2</v>
      </c>
      <c r="N3527" s="251">
        <f t="shared" si="163"/>
        <v>4.3919519097865588E-2</v>
      </c>
      <c r="O3527" s="250">
        <v>66721.02</v>
      </c>
      <c r="P3527" s="251">
        <f t="shared" si="164"/>
        <v>3.4795714720860807E-2</v>
      </c>
      <c r="Q3527" s="251" t="s">
        <v>805</v>
      </c>
      <c r="R3527" s="258"/>
      <c r="S3527" s="258" t="s">
        <v>806</v>
      </c>
      <c r="T3527" s="299" t="s">
        <v>809</v>
      </c>
      <c r="U3527" s="282" t="s">
        <v>814</v>
      </c>
      <c r="V3527" s="285">
        <v>172</v>
      </c>
      <c r="W3527" s="286" t="s">
        <v>815</v>
      </c>
      <c r="X3527" s="286" t="s">
        <v>816</v>
      </c>
      <c r="Y3527" s="257"/>
    </row>
    <row r="3528" spans="1:25" ht="12.75" customHeight="1" x14ac:dyDescent="0.2">
      <c r="A3528" s="229" t="s">
        <v>705</v>
      </c>
      <c r="B3528" s="247"/>
      <c r="C3528" s="280">
        <v>3515</v>
      </c>
      <c r="D3528" s="249" t="s">
        <v>7748</v>
      </c>
      <c r="E3528" s="249" t="s">
        <v>7749</v>
      </c>
      <c r="F3528" s="249" t="s">
        <v>822</v>
      </c>
      <c r="G3528" s="281" t="s">
        <v>813</v>
      </c>
      <c r="H3528" s="250">
        <v>179745.3</v>
      </c>
      <c r="I3528" s="250"/>
      <c r="J3528" s="250">
        <v>107143.74580000002</v>
      </c>
      <c r="K3528" s="250"/>
      <c r="L3528" s="250">
        <v>109655.76000000001</v>
      </c>
      <c r="M3528" s="251">
        <f t="shared" si="162"/>
        <v>0.40391350538790149</v>
      </c>
      <c r="N3528" s="251">
        <f t="shared" si="163"/>
        <v>2.3445271408459475E-2</v>
      </c>
      <c r="O3528" s="250">
        <v>116765.32999999997</v>
      </c>
      <c r="P3528" s="251">
        <f t="shared" si="164"/>
        <v>6.4835353838229401E-2</v>
      </c>
      <c r="Q3528" s="251" t="s">
        <v>805</v>
      </c>
      <c r="R3528" s="258"/>
      <c r="S3528" s="258" t="s">
        <v>806</v>
      </c>
      <c r="T3528" s="258" t="s">
        <v>807</v>
      </c>
      <c r="U3528" s="282" t="s">
        <v>823</v>
      </c>
      <c r="V3528" s="285">
        <v>824</v>
      </c>
      <c r="W3528" s="286" t="s">
        <v>824</v>
      </c>
      <c r="X3528" s="286" t="s">
        <v>824</v>
      </c>
      <c r="Y3528" s="257"/>
    </row>
    <row r="3529" spans="1:25" ht="12.75" customHeight="1" x14ac:dyDescent="0.2">
      <c r="A3529" s="229" t="s">
        <v>705</v>
      </c>
      <c r="B3529" s="247"/>
      <c r="C3529" s="280">
        <v>3516</v>
      </c>
      <c r="D3529" s="249" t="s">
        <v>7750</v>
      </c>
      <c r="E3529" s="249" t="s">
        <v>7751</v>
      </c>
      <c r="F3529" s="249" t="s">
        <v>866</v>
      </c>
      <c r="G3529" s="281"/>
      <c r="H3529" s="250">
        <v>346520.7099999999</v>
      </c>
      <c r="I3529" s="250"/>
      <c r="J3529" s="250">
        <v>294992.11739999999</v>
      </c>
      <c r="K3529" s="250"/>
      <c r="L3529" s="250">
        <v>277871.1100000001</v>
      </c>
      <c r="M3529" s="251">
        <f t="shared" si="162"/>
        <v>0.14870277912105145</v>
      </c>
      <c r="N3529" s="251">
        <f t="shared" si="163"/>
        <v>5.8038864058134611E-2</v>
      </c>
      <c r="O3529" s="250">
        <v>287567.91999999993</v>
      </c>
      <c r="P3529" s="251">
        <f t="shared" si="164"/>
        <v>3.4896790817871712E-2</v>
      </c>
      <c r="Q3529" s="251" t="s">
        <v>805</v>
      </c>
      <c r="R3529" s="258"/>
      <c r="S3529" s="258" t="s">
        <v>925</v>
      </c>
      <c r="T3529" s="258" t="s">
        <v>908</v>
      </c>
      <c r="U3529" s="282" t="s">
        <v>956</v>
      </c>
      <c r="V3529" s="285">
        <v>8648</v>
      </c>
      <c r="W3529" s="286" t="s">
        <v>824</v>
      </c>
      <c r="X3529" s="286" t="s">
        <v>824</v>
      </c>
      <c r="Y3529" s="257"/>
    </row>
    <row r="3530" spans="1:25" ht="12.75" customHeight="1" x14ac:dyDescent="0.2">
      <c r="A3530" s="229" t="s">
        <v>705</v>
      </c>
      <c r="B3530" s="247"/>
      <c r="C3530" s="280">
        <v>3517</v>
      </c>
      <c r="D3530" s="249" t="s">
        <v>7752</v>
      </c>
      <c r="E3530" s="249" t="s">
        <v>7753</v>
      </c>
      <c r="F3530" s="249" t="s">
        <v>1021</v>
      </c>
      <c r="G3530" s="281" t="s">
        <v>813</v>
      </c>
      <c r="H3530" s="250">
        <v>455393.39</v>
      </c>
      <c r="I3530" s="250"/>
      <c r="J3530" s="250">
        <v>351084.73820000002</v>
      </c>
      <c r="K3530" s="250"/>
      <c r="L3530" s="250">
        <v>312653.54999999993</v>
      </c>
      <c r="M3530" s="251">
        <f t="shared" si="162"/>
        <v>0.22905174754512794</v>
      </c>
      <c r="N3530" s="251">
        <f t="shared" si="163"/>
        <v>0.10946413790880098</v>
      </c>
      <c r="O3530" s="250">
        <v>353224.93</v>
      </c>
      <c r="P3530" s="251">
        <f t="shared" si="164"/>
        <v>0.12976465483919844</v>
      </c>
      <c r="Q3530" s="251" t="s">
        <v>805</v>
      </c>
      <c r="R3530" s="258"/>
      <c r="S3530" s="258" t="s">
        <v>806</v>
      </c>
      <c r="T3530" s="258" t="s">
        <v>807</v>
      </c>
      <c r="U3530" s="282" t="s">
        <v>823</v>
      </c>
      <c r="V3530" s="285">
        <v>824</v>
      </c>
      <c r="W3530" s="286" t="s">
        <v>816</v>
      </c>
      <c r="X3530" s="286" t="s">
        <v>912</v>
      </c>
      <c r="Y3530" s="257"/>
    </row>
    <row r="3531" spans="1:25" ht="12.75" customHeight="1" x14ac:dyDescent="0.2">
      <c r="A3531" s="229" t="s">
        <v>705</v>
      </c>
      <c r="B3531" s="247"/>
      <c r="C3531" s="280">
        <v>3518</v>
      </c>
      <c r="D3531" s="249" t="s">
        <v>7754</v>
      </c>
      <c r="E3531" s="249" t="s">
        <v>7753</v>
      </c>
      <c r="F3531" s="249" t="s">
        <v>852</v>
      </c>
      <c r="G3531" s="297" t="s">
        <v>707</v>
      </c>
      <c r="H3531" s="250">
        <v>0</v>
      </c>
      <c r="I3531" s="250"/>
      <c r="J3531" s="250">
        <v>0</v>
      </c>
      <c r="K3531" s="250"/>
      <c r="L3531" s="250">
        <v>0</v>
      </c>
      <c r="M3531" s="251" t="str">
        <f t="shared" si="162"/>
        <v>NA</v>
      </c>
      <c r="N3531" s="251" t="str">
        <f t="shared" si="163"/>
        <v>NA</v>
      </c>
      <c r="O3531" s="250">
        <v>0</v>
      </c>
      <c r="P3531" s="251" t="str">
        <f t="shared" si="164"/>
        <v>NA</v>
      </c>
      <c r="Q3531" s="298" t="s">
        <v>848</v>
      </c>
      <c r="R3531" s="299" t="s">
        <v>849</v>
      </c>
      <c r="S3531" s="299" t="s">
        <v>832</v>
      </c>
      <c r="T3531" s="299" t="s">
        <v>832</v>
      </c>
      <c r="U3531" s="299" t="s">
        <v>832</v>
      </c>
      <c r="V3531" s="299" t="s">
        <v>832</v>
      </c>
      <c r="W3531" s="299" t="s">
        <v>832</v>
      </c>
      <c r="X3531" s="299" t="s">
        <v>832</v>
      </c>
      <c r="Y3531" s="257"/>
    </row>
    <row r="3532" spans="1:25" ht="12.75" customHeight="1" x14ac:dyDescent="0.2">
      <c r="A3532" s="229" t="s">
        <v>705</v>
      </c>
      <c r="B3532" s="247"/>
      <c r="C3532" s="280">
        <v>3519</v>
      </c>
      <c r="D3532" s="249" t="s">
        <v>7755</v>
      </c>
      <c r="E3532" s="249" t="s">
        <v>7756</v>
      </c>
      <c r="F3532" s="249" t="s">
        <v>1064</v>
      </c>
      <c r="G3532" s="281" t="s">
        <v>813</v>
      </c>
      <c r="H3532" s="250">
        <v>22036.440000000002</v>
      </c>
      <c r="I3532" s="250"/>
      <c r="J3532" s="250">
        <v>21109.649300000001</v>
      </c>
      <c r="K3532" s="250"/>
      <c r="L3532" s="250">
        <v>22451.65</v>
      </c>
      <c r="M3532" s="251">
        <f t="shared" si="162"/>
        <v>4.2057188003143939E-2</v>
      </c>
      <c r="N3532" s="251">
        <f t="shared" si="163"/>
        <v>6.3572856229307445E-2</v>
      </c>
      <c r="O3532" s="250">
        <v>23446.02</v>
      </c>
      <c r="P3532" s="251">
        <f t="shared" si="164"/>
        <v>4.4289395211487746E-2</v>
      </c>
      <c r="Q3532" s="251" t="s">
        <v>805</v>
      </c>
      <c r="R3532" s="258"/>
      <c r="S3532" s="258" t="s">
        <v>806</v>
      </c>
      <c r="T3532" s="258" t="s">
        <v>807</v>
      </c>
      <c r="U3532" s="282" t="s">
        <v>823</v>
      </c>
      <c r="V3532" s="285">
        <v>819</v>
      </c>
      <c r="W3532" s="286" t="s">
        <v>816</v>
      </c>
      <c r="X3532" s="286" t="s">
        <v>824</v>
      </c>
      <c r="Y3532" s="257"/>
    </row>
    <row r="3533" spans="1:25" ht="12.75" customHeight="1" x14ac:dyDescent="0.2">
      <c r="A3533" s="229" t="s">
        <v>705</v>
      </c>
      <c r="B3533" s="247"/>
      <c r="C3533" s="280">
        <v>3520</v>
      </c>
      <c r="D3533" s="249" t="s">
        <v>7757</v>
      </c>
      <c r="E3533" s="249" t="s">
        <v>7756</v>
      </c>
      <c r="F3533" s="249" t="s">
        <v>852</v>
      </c>
      <c r="G3533" s="297" t="s">
        <v>707</v>
      </c>
      <c r="H3533" s="250">
        <v>0</v>
      </c>
      <c r="I3533" s="250"/>
      <c r="J3533" s="250">
        <v>0</v>
      </c>
      <c r="K3533" s="250"/>
      <c r="L3533" s="250">
        <v>0</v>
      </c>
      <c r="M3533" s="251" t="str">
        <f t="shared" si="162"/>
        <v>NA</v>
      </c>
      <c r="N3533" s="251" t="str">
        <f t="shared" si="163"/>
        <v>NA</v>
      </c>
      <c r="O3533" s="250">
        <v>0</v>
      </c>
      <c r="P3533" s="251" t="str">
        <f t="shared" si="164"/>
        <v>NA</v>
      </c>
      <c r="Q3533" s="298" t="s">
        <v>848</v>
      </c>
      <c r="R3533" s="299" t="s">
        <v>849</v>
      </c>
      <c r="S3533" s="299" t="s">
        <v>832</v>
      </c>
      <c r="T3533" s="299" t="s">
        <v>832</v>
      </c>
      <c r="U3533" s="299" t="s">
        <v>832</v>
      </c>
      <c r="V3533" s="299" t="s">
        <v>832</v>
      </c>
      <c r="W3533" s="299" t="s">
        <v>832</v>
      </c>
      <c r="X3533" s="299" t="s">
        <v>832</v>
      </c>
      <c r="Y3533" s="257"/>
    </row>
    <row r="3534" spans="1:25" ht="12.75" customHeight="1" x14ac:dyDescent="0.2">
      <c r="A3534" s="229" t="s">
        <v>705</v>
      </c>
      <c r="B3534" s="247"/>
      <c r="C3534" s="280">
        <v>3521</v>
      </c>
      <c r="D3534" s="249" t="s">
        <v>7758</v>
      </c>
      <c r="E3534" s="249" t="s">
        <v>7759</v>
      </c>
      <c r="F3534" s="249" t="s">
        <v>866</v>
      </c>
      <c r="G3534" s="281"/>
      <c r="H3534" s="250">
        <v>0</v>
      </c>
      <c r="I3534" s="250"/>
      <c r="J3534" s="250">
        <v>38332.347000000002</v>
      </c>
      <c r="K3534" s="250"/>
      <c r="L3534" s="250">
        <v>24456.1</v>
      </c>
      <c r="M3534" s="251" t="str">
        <f t="shared" ref="M3534:M3597" si="165">IF(H3534&gt;0,ABS((J3534-H3534)/H3534),"NA")</f>
        <v>NA</v>
      </c>
      <c r="N3534" s="251">
        <f t="shared" ref="N3534:N3597" si="166">IF(J3534&gt;0,ABS((L3534-J3534)/J3534),"NA")</f>
        <v>0.36199836654927503</v>
      </c>
      <c r="O3534" s="250">
        <v>28449.09</v>
      </c>
      <c r="P3534" s="251">
        <f t="shared" ref="P3534:P3597" si="167">IF(L3534&gt;0,ABS((O3534-L3534)/L3534),"NA")</f>
        <v>0.16327173997489386</v>
      </c>
      <c r="Q3534" s="251" t="s">
        <v>805</v>
      </c>
      <c r="R3534" s="258"/>
      <c r="S3534" s="258" t="s">
        <v>840</v>
      </c>
      <c r="T3534" s="258" t="s">
        <v>841</v>
      </c>
      <c r="U3534" s="282" t="s">
        <v>841</v>
      </c>
      <c r="V3534" s="283" t="s">
        <v>809</v>
      </c>
      <c r="W3534" s="284" t="s">
        <v>809</v>
      </c>
      <c r="X3534" s="284" t="s">
        <v>809</v>
      </c>
      <c r="Y3534" s="257"/>
    </row>
    <row r="3535" spans="1:25" ht="12.75" customHeight="1" x14ac:dyDescent="0.2">
      <c r="A3535" s="229" t="s">
        <v>705</v>
      </c>
      <c r="B3535" s="247"/>
      <c r="C3535" s="280">
        <v>3522</v>
      </c>
      <c r="D3535" s="249" t="s">
        <v>7760</v>
      </c>
      <c r="E3535" s="249" t="s">
        <v>7761</v>
      </c>
      <c r="F3535" s="249" t="s">
        <v>1214</v>
      </c>
      <c r="G3535" s="281" t="s">
        <v>813</v>
      </c>
      <c r="H3535" s="250">
        <v>245034.00000000003</v>
      </c>
      <c r="I3535" s="250"/>
      <c r="J3535" s="250">
        <v>234728.80360000007</v>
      </c>
      <c r="K3535" s="250"/>
      <c r="L3535" s="250">
        <v>245036.32999999996</v>
      </c>
      <c r="M3535" s="251">
        <f t="shared" si="165"/>
        <v>4.2056189753258554E-2</v>
      </c>
      <c r="N3535" s="251">
        <f t="shared" si="166"/>
        <v>4.391249067824194E-2</v>
      </c>
      <c r="O3535" s="250">
        <v>256375.41999999998</v>
      </c>
      <c r="P3535" s="251">
        <f t="shared" si="167"/>
        <v>4.6275138058099498E-2</v>
      </c>
      <c r="Q3535" s="251" t="s">
        <v>805</v>
      </c>
      <c r="R3535" s="258"/>
      <c r="S3535" s="258" t="s">
        <v>806</v>
      </c>
      <c r="T3535" s="299" t="s">
        <v>809</v>
      </c>
      <c r="U3535" s="282" t="s">
        <v>823</v>
      </c>
      <c r="V3535" s="285">
        <v>824</v>
      </c>
      <c r="W3535" s="286" t="s">
        <v>815</v>
      </c>
      <c r="X3535" s="286" t="s">
        <v>816</v>
      </c>
      <c r="Y3535" s="257"/>
    </row>
    <row r="3536" spans="1:25" ht="12.75" customHeight="1" x14ac:dyDescent="0.2">
      <c r="A3536" s="229" t="s">
        <v>705</v>
      </c>
      <c r="B3536" s="247"/>
      <c r="C3536" s="280">
        <v>3523</v>
      </c>
      <c r="D3536" s="249" t="s">
        <v>7762</v>
      </c>
      <c r="E3536" s="249" t="s">
        <v>7763</v>
      </c>
      <c r="F3536" s="249" t="s">
        <v>1021</v>
      </c>
      <c r="G3536" s="281" t="s">
        <v>813</v>
      </c>
      <c r="H3536" s="250">
        <v>0</v>
      </c>
      <c r="I3536" s="250"/>
      <c r="J3536" s="250">
        <v>49493.513500000001</v>
      </c>
      <c r="K3536" s="250"/>
      <c r="L3536" s="250">
        <v>45797.35</v>
      </c>
      <c r="M3536" s="251" t="str">
        <f t="shared" si="165"/>
        <v>NA</v>
      </c>
      <c r="N3536" s="251">
        <f t="shared" si="166"/>
        <v>7.4679755762338484E-2</v>
      </c>
      <c r="O3536" s="250">
        <v>49155.009999999995</v>
      </c>
      <c r="P3536" s="251">
        <f t="shared" si="167"/>
        <v>7.3315595771370964E-2</v>
      </c>
      <c r="Q3536" s="251" t="s">
        <v>805</v>
      </c>
      <c r="R3536" s="258"/>
      <c r="S3536" s="258" t="s">
        <v>806</v>
      </c>
      <c r="T3536" s="258" t="s">
        <v>807</v>
      </c>
      <c r="U3536" s="282" t="s">
        <v>814</v>
      </c>
      <c r="V3536" s="283" t="s">
        <v>809</v>
      </c>
      <c r="W3536" s="284" t="s">
        <v>809</v>
      </c>
      <c r="X3536" s="284" t="s">
        <v>809</v>
      </c>
      <c r="Y3536" s="257"/>
    </row>
    <row r="3537" spans="1:25" ht="12.75" customHeight="1" x14ac:dyDescent="0.2">
      <c r="A3537" s="229" t="s">
        <v>705</v>
      </c>
      <c r="B3537" s="247"/>
      <c r="C3537" s="280">
        <v>3524</v>
      </c>
      <c r="D3537" s="249" t="s">
        <v>7764</v>
      </c>
      <c r="E3537" s="249" t="s">
        <v>7765</v>
      </c>
      <c r="F3537" s="249" t="s">
        <v>937</v>
      </c>
      <c r="G3537" s="281" t="s">
        <v>813</v>
      </c>
      <c r="H3537" s="250">
        <v>31762.55</v>
      </c>
      <c r="I3537" s="250"/>
      <c r="J3537" s="250">
        <v>30426.743999999999</v>
      </c>
      <c r="K3537" s="250"/>
      <c r="L3537" s="250">
        <v>31785.789999999997</v>
      </c>
      <c r="M3537" s="251">
        <f t="shared" si="165"/>
        <v>4.2056006208569544E-2</v>
      </c>
      <c r="N3537" s="251">
        <f t="shared" si="166"/>
        <v>4.4666166054442055E-2</v>
      </c>
      <c r="O3537" s="250">
        <v>35421.040000000001</v>
      </c>
      <c r="P3537" s="251">
        <f t="shared" si="167"/>
        <v>0.1143671433052318</v>
      </c>
      <c r="Q3537" s="251" t="s">
        <v>805</v>
      </c>
      <c r="R3537" s="258"/>
      <c r="S3537" s="258" t="s">
        <v>904</v>
      </c>
      <c r="T3537" s="258" t="s">
        <v>807</v>
      </c>
      <c r="U3537" s="282" t="s">
        <v>814</v>
      </c>
      <c r="V3537" s="285">
        <v>106</v>
      </c>
      <c r="W3537" s="286" t="s">
        <v>824</v>
      </c>
      <c r="X3537" s="286" t="s">
        <v>824</v>
      </c>
      <c r="Y3537" s="257"/>
    </row>
    <row r="3538" spans="1:25" ht="12.75" customHeight="1" x14ac:dyDescent="0.2">
      <c r="A3538" s="229" t="s">
        <v>705</v>
      </c>
      <c r="B3538" s="247"/>
      <c r="C3538" s="280">
        <v>3525</v>
      </c>
      <c r="D3538" s="249" t="s">
        <v>7766</v>
      </c>
      <c r="E3538" s="249" t="s">
        <v>7767</v>
      </c>
      <c r="F3538" s="249" t="s">
        <v>1021</v>
      </c>
      <c r="G3538" s="281" t="s">
        <v>813</v>
      </c>
      <c r="H3538" s="250">
        <v>51501.179999999993</v>
      </c>
      <c r="I3538" s="250"/>
      <c r="J3538" s="250">
        <v>49335.261100000003</v>
      </c>
      <c r="K3538" s="250"/>
      <c r="L3538" s="250">
        <v>51502.21</v>
      </c>
      <c r="M3538" s="251">
        <f t="shared" si="165"/>
        <v>4.2055714063250392E-2</v>
      </c>
      <c r="N3538" s="251">
        <f t="shared" si="166"/>
        <v>4.392292351727304E-2</v>
      </c>
      <c r="O3538" s="250">
        <v>53003.95</v>
      </c>
      <c r="P3538" s="251">
        <f t="shared" si="167"/>
        <v>2.915874872165676E-2</v>
      </c>
      <c r="Q3538" s="251" t="s">
        <v>805</v>
      </c>
      <c r="R3538" s="258"/>
      <c r="S3538" s="258" t="s">
        <v>806</v>
      </c>
      <c r="T3538" s="299" t="s">
        <v>809</v>
      </c>
      <c r="U3538" s="282" t="s">
        <v>814</v>
      </c>
      <c r="V3538" s="285">
        <v>95</v>
      </c>
      <c r="W3538" s="286" t="s">
        <v>815</v>
      </c>
      <c r="X3538" s="286" t="s">
        <v>816</v>
      </c>
      <c r="Y3538" s="257"/>
    </row>
    <row r="3539" spans="1:25" ht="12.75" customHeight="1" x14ac:dyDescent="0.2">
      <c r="A3539" s="229" t="s">
        <v>705</v>
      </c>
      <c r="B3539" s="247"/>
      <c r="C3539" s="280">
        <v>3526</v>
      </c>
      <c r="D3539" s="249" t="s">
        <v>7768</v>
      </c>
      <c r="E3539" s="249" t="s">
        <v>7769</v>
      </c>
      <c r="F3539" s="249" t="s">
        <v>847</v>
      </c>
      <c r="G3539" s="297" t="s">
        <v>707</v>
      </c>
      <c r="H3539" s="250">
        <v>0</v>
      </c>
      <c r="I3539" s="250"/>
      <c r="J3539" s="250">
        <v>0</v>
      </c>
      <c r="K3539" s="250"/>
      <c r="L3539" s="250">
        <v>0</v>
      </c>
      <c r="M3539" s="251" t="str">
        <f t="shared" si="165"/>
        <v>NA</v>
      </c>
      <c r="N3539" s="251" t="str">
        <f t="shared" si="166"/>
        <v>NA</v>
      </c>
      <c r="O3539" s="250">
        <v>0</v>
      </c>
      <c r="P3539" s="251" t="str">
        <f t="shared" si="167"/>
        <v>NA</v>
      </c>
      <c r="Q3539" s="298" t="s">
        <v>848</v>
      </c>
      <c r="R3539" s="299" t="s">
        <v>849</v>
      </c>
      <c r="S3539" s="299" t="s">
        <v>832</v>
      </c>
      <c r="T3539" s="299" t="s">
        <v>832</v>
      </c>
      <c r="U3539" s="299" t="s">
        <v>832</v>
      </c>
      <c r="V3539" s="285">
        <v>792</v>
      </c>
      <c r="W3539" s="286" t="s">
        <v>816</v>
      </c>
      <c r="X3539" s="286" t="s">
        <v>824</v>
      </c>
      <c r="Y3539" s="257"/>
    </row>
    <row r="3540" spans="1:25" ht="12.75" customHeight="1" x14ac:dyDescent="0.2">
      <c r="A3540" s="229" t="s">
        <v>705</v>
      </c>
      <c r="B3540" s="247"/>
      <c r="C3540" s="280">
        <v>3527</v>
      </c>
      <c r="D3540" s="249" t="s">
        <v>7770</v>
      </c>
      <c r="E3540" s="249" t="s">
        <v>7771</v>
      </c>
      <c r="F3540" s="249" t="s">
        <v>880</v>
      </c>
      <c r="G3540" s="281" t="s">
        <v>813</v>
      </c>
      <c r="H3540" s="250">
        <v>26378.29</v>
      </c>
      <c r="I3540" s="250"/>
      <c r="J3540" s="250">
        <v>27700.079099999999</v>
      </c>
      <c r="K3540" s="250"/>
      <c r="L3540" s="250">
        <v>28916.560000000001</v>
      </c>
      <c r="M3540" s="251">
        <f t="shared" si="165"/>
        <v>5.0108975979868221E-2</v>
      </c>
      <c r="N3540" s="251">
        <f t="shared" si="166"/>
        <v>4.39161525715644E-2</v>
      </c>
      <c r="O3540" s="250">
        <v>30097.969999999998</v>
      </c>
      <c r="P3540" s="251">
        <f t="shared" si="167"/>
        <v>4.0855827940806104E-2</v>
      </c>
      <c r="Q3540" s="251" t="s">
        <v>805</v>
      </c>
      <c r="R3540" s="258"/>
      <c r="S3540" s="258" t="s">
        <v>806</v>
      </c>
      <c r="T3540" s="258" t="s">
        <v>807</v>
      </c>
      <c r="U3540" s="282" t="s">
        <v>823</v>
      </c>
      <c r="V3540" s="285">
        <v>821</v>
      </c>
      <c r="W3540" s="286" t="s">
        <v>816</v>
      </c>
      <c r="X3540" s="286" t="s">
        <v>816</v>
      </c>
      <c r="Y3540" s="257"/>
    </row>
    <row r="3541" spans="1:25" ht="12.75" customHeight="1" x14ac:dyDescent="0.2">
      <c r="A3541" s="229" t="s">
        <v>705</v>
      </c>
      <c r="B3541" s="247"/>
      <c r="C3541" s="280">
        <v>3528</v>
      </c>
      <c r="D3541" s="249" t="s">
        <v>7772</v>
      </c>
      <c r="E3541" s="249" t="s">
        <v>7773</v>
      </c>
      <c r="F3541" s="249" t="s">
        <v>819</v>
      </c>
      <c r="G3541" s="281" t="s">
        <v>813</v>
      </c>
      <c r="H3541" s="250">
        <v>102751.23000000001</v>
      </c>
      <c r="I3541" s="250"/>
      <c r="J3541" s="250">
        <v>90990.613599999997</v>
      </c>
      <c r="K3541" s="250"/>
      <c r="L3541" s="250">
        <v>150556.07</v>
      </c>
      <c r="M3541" s="251">
        <f t="shared" si="165"/>
        <v>0.11445718362690172</v>
      </c>
      <c r="N3541" s="251">
        <f t="shared" si="166"/>
        <v>0.65463297853834901</v>
      </c>
      <c r="O3541" s="250">
        <v>156602.84</v>
      </c>
      <c r="P3541" s="251">
        <f t="shared" si="167"/>
        <v>4.0162910734851072E-2</v>
      </c>
      <c r="Q3541" s="251" t="s">
        <v>805</v>
      </c>
      <c r="R3541" s="258"/>
      <c r="S3541" s="258" t="s">
        <v>806</v>
      </c>
      <c r="T3541" s="258" t="s">
        <v>807</v>
      </c>
      <c r="U3541" s="282" t="s">
        <v>814</v>
      </c>
      <c r="V3541" s="285">
        <v>309</v>
      </c>
      <c r="W3541" s="286" t="s">
        <v>824</v>
      </c>
      <c r="X3541" s="286" t="s">
        <v>824</v>
      </c>
      <c r="Y3541" s="257"/>
    </row>
    <row r="3542" spans="1:25" ht="12.75" customHeight="1" x14ac:dyDescent="0.2">
      <c r="A3542" s="229" t="s">
        <v>705</v>
      </c>
      <c r="B3542" s="247"/>
      <c r="C3542" s="280">
        <v>3529</v>
      </c>
      <c r="D3542" s="249" t="s">
        <v>7774</v>
      </c>
      <c r="E3542" s="249" t="s">
        <v>7775</v>
      </c>
      <c r="F3542" s="249" t="s">
        <v>2892</v>
      </c>
      <c r="G3542" s="297" t="s">
        <v>707</v>
      </c>
      <c r="H3542" s="250">
        <v>0</v>
      </c>
      <c r="I3542" s="250"/>
      <c r="J3542" s="250">
        <v>0</v>
      </c>
      <c r="K3542" s="250"/>
      <c r="L3542" s="250">
        <v>0</v>
      </c>
      <c r="M3542" s="251" t="str">
        <f t="shared" si="165"/>
        <v>NA</v>
      </c>
      <c r="N3542" s="251" t="str">
        <f t="shared" si="166"/>
        <v>NA</v>
      </c>
      <c r="O3542" s="250">
        <v>0</v>
      </c>
      <c r="P3542" s="251" t="str">
        <f t="shared" si="167"/>
        <v>NA</v>
      </c>
      <c r="Q3542" s="298" t="s">
        <v>848</v>
      </c>
      <c r="R3542" s="299" t="s">
        <v>849</v>
      </c>
      <c r="S3542" s="299" t="s">
        <v>832</v>
      </c>
      <c r="T3542" s="299" t="s">
        <v>832</v>
      </c>
      <c r="U3542" s="299" t="s">
        <v>832</v>
      </c>
      <c r="V3542" s="299" t="s">
        <v>832</v>
      </c>
      <c r="W3542" s="299" t="s">
        <v>832</v>
      </c>
      <c r="X3542" s="299" t="s">
        <v>832</v>
      </c>
      <c r="Y3542" s="257"/>
    </row>
    <row r="3543" spans="1:25" ht="12.75" customHeight="1" x14ac:dyDescent="0.2">
      <c r="A3543" s="229" t="s">
        <v>705</v>
      </c>
      <c r="B3543" s="247"/>
      <c r="C3543" s="280">
        <v>3530</v>
      </c>
      <c r="D3543" s="249" t="s">
        <v>7776</v>
      </c>
      <c r="E3543" s="249" t="s">
        <v>7777</v>
      </c>
      <c r="F3543" s="249" t="s">
        <v>852</v>
      </c>
      <c r="G3543" s="297" t="s">
        <v>707</v>
      </c>
      <c r="H3543" s="250">
        <v>0</v>
      </c>
      <c r="I3543" s="250"/>
      <c r="J3543" s="250">
        <v>0</v>
      </c>
      <c r="K3543" s="250"/>
      <c r="L3543" s="250">
        <v>0</v>
      </c>
      <c r="M3543" s="251" t="str">
        <f t="shared" si="165"/>
        <v>NA</v>
      </c>
      <c r="N3543" s="251" t="str">
        <f t="shared" si="166"/>
        <v>NA</v>
      </c>
      <c r="O3543" s="250">
        <v>0</v>
      </c>
      <c r="P3543" s="251" t="str">
        <f t="shared" si="167"/>
        <v>NA</v>
      </c>
      <c r="Q3543" s="298" t="s">
        <v>848</v>
      </c>
      <c r="R3543" s="299" t="s">
        <v>849</v>
      </c>
      <c r="S3543" s="299" t="s">
        <v>832</v>
      </c>
      <c r="T3543" s="299" t="s">
        <v>832</v>
      </c>
      <c r="U3543" s="299" t="s">
        <v>832</v>
      </c>
      <c r="V3543" s="299" t="s">
        <v>832</v>
      </c>
      <c r="W3543" s="299" t="s">
        <v>832</v>
      </c>
      <c r="X3543" s="299" t="s">
        <v>832</v>
      </c>
      <c r="Y3543" s="257"/>
    </row>
    <row r="3544" spans="1:25" ht="12.75" customHeight="1" x14ac:dyDescent="0.2">
      <c r="A3544" s="229" t="s">
        <v>705</v>
      </c>
      <c r="B3544" s="247"/>
      <c r="C3544" s="280">
        <v>3531</v>
      </c>
      <c r="D3544" s="249" t="s">
        <v>7778</v>
      </c>
      <c r="E3544" s="249" t="s">
        <v>7779</v>
      </c>
      <c r="F3544" s="249" t="s">
        <v>890</v>
      </c>
      <c r="G3544" s="281" t="s">
        <v>813</v>
      </c>
      <c r="H3544" s="250">
        <v>102883.59000000001</v>
      </c>
      <c r="I3544" s="250"/>
      <c r="J3544" s="250">
        <v>100658.9575</v>
      </c>
      <c r="K3544" s="250"/>
      <c r="L3544" s="250">
        <v>105067.23000000001</v>
      </c>
      <c r="M3544" s="251">
        <f t="shared" si="165"/>
        <v>2.1622811762303462E-2</v>
      </c>
      <c r="N3544" s="251">
        <f t="shared" si="166"/>
        <v>4.3794140228404471E-2</v>
      </c>
      <c r="O3544" s="250">
        <v>113817.68000000001</v>
      </c>
      <c r="P3544" s="251">
        <f t="shared" si="167"/>
        <v>8.3284293304391827E-2</v>
      </c>
      <c r="Q3544" s="251" t="s">
        <v>805</v>
      </c>
      <c r="R3544" s="258"/>
      <c r="S3544" s="258" t="s">
        <v>806</v>
      </c>
      <c r="T3544" s="258" t="s">
        <v>807</v>
      </c>
      <c r="U3544" s="282" t="s">
        <v>814</v>
      </c>
      <c r="V3544" s="285">
        <v>205</v>
      </c>
      <c r="W3544" s="286" t="s">
        <v>824</v>
      </c>
      <c r="X3544" s="286" t="s">
        <v>824</v>
      </c>
      <c r="Y3544" s="257"/>
    </row>
    <row r="3545" spans="1:25" ht="12.75" customHeight="1" x14ac:dyDescent="0.2">
      <c r="A3545" s="229" t="s">
        <v>705</v>
      </c>
      <c r="B3545" s="247"/>
      <c r="C3545" s="280">
        <v>3532</v>
      </c>
      <c r="D3545" s="249" t="s">
        <v>7780</v>
      </c>
      <c r="E3545" s="249" t="s">
        <v>7781</v>
      </c>
      <c r="F3545" s="249" t="s">
        <v>890</v>
      </c>
      <c r="G3545" s="281" t="s">
        <v>813</v>
      </c>
      <c r="H3545" s="250">
        <v>146016.33000000002</v>
      </c>
      <c r="I3545" s="250"/>
      <c r="J3545" s="250">
        <v>139051.17660000001</v>
      </c>
      <c r="K3545" s="250"/>
      <c r="L3545" s="250">
        <v>155593.06000000003</v>
      </c>
      <c r="M3545" s="251">
        <f t="shared" si="165"/>
        <v>4.7701194791021043E-2</v>
      </c>
      <c r="N3545" s="251">
        <f t="shared" si="166"/>
        <v>0.1189625561212261</v>
      </c>
      <c r="O3545" s="250">
        <v>163227.21999999997</v>
      </c>
      <c r="P3545" s="251">
        <f t="shared" si="167"/>
        <v>4.9064913306544292E-2</v>
      </c>
      <c r="Q3545" s="251" t="s">
        <v>805</v>
      </c>
      <c r="R3545" s="258"/>
      <c r="S3545" s="258" t="s">
        <v>925</v>
      </c>
      <c r="T3545" s="258" t="s">
        <v>908</v>
      </c>
      <c r="U3545" s="282" t="s">
        <v>823</v>
      </c>
      <c r="V3545" s="285">
        <v>824</v>
      </c>
      <c r="W3545" s="286" t="s">
        <v>816</v>
      </c>
      <c r="X3545" s="286" t="s">
        <v>824</v>
      </c>
      <c r="Y3545" s="257"/>
    </row>
    <row r="3546" spans="1:25" ht="12.75" customHeight="1" x14ac:dyDescent="0.2">
      <c r="A3546" s="229" t="s">
        <v>705</v>
      </c>
      <c r="B3546" s="247"/>
      <c r="C3546" s="280">
        <v>3533</v>
      </c>
      <c r="D3546" s="249" t="s">
        <v>7782</v>
      </c>
      <c r="E3546" s="249" t="s">
        <v>7783</v>
      </c>
      <c r="F3546" s="249" t="s">
        <v>877</v>
      </c>
      <c r="G3546" s="281" t="s">
        <v>813</v>
      </c>
      <c r="H3546" s="250">
        <v>15336.05</v>
      </c>
      <c r="I3546" s="250"/>
      <c r="J3546" s="250">
        <v>16825.203799999999</v>
      </c>
      <c r="K3546" s="250"/>
      <c r="L3546" s="250">
        <v>17564.010000000002</v>
      </c>
      <c r="M3546" s="251">
        <f t="shared" si="165"/>
        <v>9.710152223030051E-2</v>
      </c>
      <c r="N3546" s="251">
        <f t="shared" si="166"/>
        <v>4.391068356628184E-2</v>
      </c>
      <c r="O3546" s="250">
        <v>18444.149999999998</v>
      </c>
      <c r="P3546" s="251">
        <f t="shared" si="167"/>
        <v>5.0110424669537065E-2</v>
      </c>
      <c r="Q3546" s="251" t="s">
        <v>805</v>
      </c>
      <c r="R3546" s="258"/>
      <c r="S3546" s="258" t="s">
        <v>806</v>
      </c>
      <c r="T3546" s="258" t="s">
        <v>807</v>
      </c>
      <c r="U3546" s="282" t="s">
        <v>814</v>
      </c>
      <c r="V3546" s="285">
        <v>103</v>
      </c>
      <c r="W3546" s="286" t="s">
        <v>824</v>
      </c>
      <c r="X3546" s="286" t="s">
        <v>824</v>
      </c>
      <c r="Y3546" s="257"/>
    </row>
    <row r="3547" spans="1:25" ht="12.75" customHeight="1" x14ac:dyDescent="0.2">
      <c r="A3547" s="229" t="s">
        <v>705</v>
      </c>
      <c r="B3547" s="247"/>
      <c r="C3547" s="287">
        <v>3534</v>
      </c>
      <c r="D3547" s="288" t="s">
        <v>7784</v>
      </c>
      <c r="E3547" s="288" t="s">
        <v>7785</v>
      </c>
      <c r="F3547" s="288" t="s">
        <v>5100</v>
      </c>
      <c r="G3547" s="289" t="s">
        <v>707</v>
      </c>
      <c r="H3547" s="290">
        <v>0</v>
      </c>
      <c r="I3547" s="290"/>
      <c r="J3547" s="290">
        <v>0</v>
      </c>
      <c r="K3547" s="290"/>
      <c r="L3547" s="290">
        <v>0</v>
      </c>
      <c r="M3547" s="291" t="str">
        <f t="shared" si="165"/>
        <v>NA</v>
      </c>
      <c r="N3547" s="291" t="str">
        <f t="shared" si="166"/>
        <v>NA</v>
      </c>
      <c r="O3547" s="290">
        <v>0</v>
      </c>
      <c r="P3547" s="291" t="str">
        <f t="shared" si="167"/>
        <v>NA</v>
      </c>
      <c r="Q3547" s="291" t="s">
        <v>707</v>
      </c>
      <c r="R3547" s="292" t="s">
        <v>831</v>
      </c>
      <c r="S3547" s="293" t="s">
        <v>832</v>
      </c>
      <c r="T3547" s="293" t="s">
        <v>832</v>
      </c>
      <c r="U3547" s="293" t="s">
        <v>832</v>
      </c>
      <c r="V3547" s="294" t="s">
        <v>809</v>
      </c>
      <c r="W3547" s="295" t="s">
        <v>809</v>
      </c>
      <c r="X3547" s="295" t="s">
        <v>809</v>
      </c>
      <c r="Y3547" s="257"/>
    </row>
    <row r="3548" spans="1:25" ht="12.75" customHeight="1" x14ac:dyDescent="0.2">
      <c r="A3548" s="229" t="s">
        <v>705</v>
      </c>
      <c r="B3548" s="247"/>
      <c r="C3548" s="280">
        <v>3535</v>
      </c>
      <c r="D3548" s="249" t="s">
        <v>7786</v>
      </c>
      <c r="E3548" s="249" t="s">
        <v>7787</v>
      </c>
      <c r="F3548" s="249" t="s">
        <v>858</v>
      </c>
      <c r="G3548" s="281" t="s">
        <v>813</v>
      </c>
      <c r="H3548" s="250">
        <v>100543.47</v>
      </c>
      <c r="I3548" s="250"/>
      <c r="J3548" s="250">
        <v>101232.27719999998</v>
      </c>
      <c r="K3548" s="250"/>
      <c r="L3548" s="250">
        <v>107841.44999999998</v>
      </c>
      <c r="M3548" s="251">
        <f t="shared" si="165"/>
        <v>6.850839741257996E-3</v>
      </c>
      <c r="N3548" s="251">
        <f t="shared" si="166"/>
        <v>6.5287208613736505E-2</v>
      </c>
      <c r="O3548" s="250">
        <v>109964.78</v>
      </c>
      <c r="P3548" s="251">
        <f t="shared" si="167"/>
        <v>1.9689368049112997E-2</v>
      </c>
      <c r="Q3548" s="251" t="s">
        <v>805</v>
      </c>
      <c r="R3548" s="258"/>
      <c r="S3548" s="258" t="s">
        <v>806</v>
      </c>
      <c r="T3548" s="258" t="s">
        <v>807</v>
      </c>
      <c r="U3548" s="282" t="s">
        <v>814</v>
      </c>
      <c r="V3548" s="285">
        <v>514</v>
      </c>
      <c r="W3548" s="286" t="s">
        <v>824</v>
      </c>
      <c r="X3548" s="286" t="s">
        <v>824</v>
      </c>
      <c r="Y3548" s="257"/>
    </row>
    <row r="3549" spans="1:25" ht="12.75" customHeight="1" x14ac:dyDescent="0.2">
      <c r="A3549" s="229" t="s">
        <v>705</v>
      </c>
      <c r="B3549" s="247"/>
      <c r="C3549" s="318">
        <v>3536</v>
      </c>
      <c r="D3549" s="319" t="s">
        <v>988</v>
      </c>
      <c r="E3549" s="319" t="s">
        <v>988</v>
      </c>
      <c r="F3549" s="319"/>
      <c r="G3549" s="320" t="s">
        <v>707</v>
      </c>
      <c r="H3549" s="321">
        <v>0</v>
      </c>
      <c r="I3549" s="321"/>
      <c r="J3549" s="321">
        <v>0</v>
      </c>
      <c r="K3549" s="321"/>
      <c r="L3549" s="321">
        <v>0</v>
      </c>
      <c r="M3549" s="322" t="str">
        <f t="shared" si="165"/>
        <v>NA</v>
      </c>
      <c r="N3549" s="322" t="str">
        <f t="shared" si="166"/>
        <v>NA</v>
      </c>
      <c r="O3549" s="321">
        <v>0</v>
      </c>
      <c r="P3549" s="322" t="str">
        <f t="shared" si="167"/>
        <v>NA</v>
      </c>
      <c r="Q3549" s="322" t="s">
        <v>707</v>
      </c>
      <c r="R3549" s="323" t="s">
        <v>989</v>
      </c>
      <c r="S3549" s="323" t="s">
        <v>809</v>
      </c>
      <c r="T3549" s="323" t="s">
        <v>809</v>
      </c>
      <c r="U3549" s="323" t="s">
        <v>989</v>
      </c>
      <c r="V3549" s="323" t="s">
        <v>989</v>
      </c>
      <c r="W3549" s="323" t="s">
        <v>989</v>
      </c>
      <c r="X3549" s="323" t="s">
        <v>989</v>
      </c>
      <c r="Y3549" s="257"/>
    </row>
    <row r="3550" spans="1:25" ht="12.75" customHeight="1" x14ac:dyDescent="0.2">
      <c r="A3550" s="229" t="s">
        <v>705</v>
      </c>
      <c r="B3550" s="247"/>
      <c r="C3550" s="280">
        <v>3537</v>
      </c>
      <c r="D3550" s="296" t="s">
        <v>7788</v>
      </c>
      <c r="E3550" s="296" t="s">
        <v>7789</v>
      </c>
      <c r="F3550" s="296" t="s">
        <v>1198</v>
      </c>
      <c r="G3550" s="281"/>
      <c r="H3550" s="250">
        <v>0</v>
      </c>
      <c r="I3550" s="250"/>
      <c r="J3550" s="250">
        <v>0</v>
      </c>
      <c r="K3550" s="250"/>
      <c r="L3550" s="250">
        <v>0</v>
      </c>
      <c r="M3550" s="251" t="str">
        <f t="shared" si="165"/>
        <v>NA</v>
      </c>
      <c r="N3550" s="251" t="str">
        <f t="shared" si="166"/>
        <v>NA</v>
      </c>
      <c r="O3550" s="250">
        <v>0</v>
      </c>
      <c r="P3550" s="251" t="str">
        <f t="shared" si="167"/>
        <v>NA</v>
      </c>
      <c r="Q3550" s="251" t="s">
        <v>707</v>
      </c>
      <c r="R3550" s="258"/>
      <c r="S3550" s="299" t="s">
        <v>809</v>
      </c>
      <c r="T3550" s="299" t="s">
        <v>809</v>
      </c>
      <c r="U3550" s="299" t="s">
        <v>832</v>
      </c>
      <c r="V3550" s="283" t="s">
        <v>809</v>
      </c>
      <c r="W3550" s="284" t="s">
        <v>809</v>
      </c>
      <c r="X3550" s="284" t="s">
        <v>809</v>
      </c>
      <c r="Y3550" s="257"/>
    </row>
    <row r="3551" spans="1:25" ht="12.75" customHeight="1" x14ac:dyDescent="0.2">
      <c r="A3551" s="229" t="s">
        <v>705</v>
      </c>
      <c r="B3551" s="247"/>
      <c r="C3551" s="280">
        <v>3538</v>
      </c>
      <c r="D3551" s="296" t="s">
        <v>7790</v>
      </c>
      <c r="E3551" s="296" t="s">
        <v>7791</v>
      </c>
      <c r="F3551" s="296" t="s">
        <v>1217</v>
      </c>
      <c r="G3551" s="297" t="s">
        <v>707</v>
      </c>
      <c r="H3551" s="250">
        <v>0</v>
      </c>
      <c r="I3551" s="250"/>
      <c r="J3551" s="250">
        <v>0</v>
      </c>
      <c r="K3551" s="250"/>
      <c r="L3551" s="250">
        <v>0</v>
      </c>
      <c r="M3551" s="251" t="str">
        <f t="shared" si="165"/>
        <v>NA</v>
      </c>
      <c r="N3551" s="251" t="str">
        <f t="shared" si="166"/>
        <v>NA</v>
      </c>
      <c r="O3551" s="250">
        <v>0</v>
      </c>
      <c r="P3551" s="251" t="str">
        <f t="shared" si="167"/>
        <v>NA</v>
      </c>
      <c r="Q3551" s="298" t="s">
        <v>848</v>
      </c>
      <c r="R3551" s="299" t="s">
        <v>849</v>
      </c>
      <c r="S3551" s="299" t="s">
        <v>809</v>
      </c>
      <c r="T3551" s="299" t="s">
        <v>809</v>
      </c>
      <c r="U3551" s="299" t="s">
        <v>832</v>
      </c>
      <c r="V3551" s="283" t="s">
        <v>809</v>
      </c>
      <c r="W3551" s="284" t="s">
        <v>809</v>
      </c>
      <c r="X3551" s="284" t="s">
        <v>809</v>
      </c>
      <c r="Y3551" s="257"/>
    </row>
    <row r="3552" spans="1:25" ht="12.75" customHeight="1" x14ac:dyDescent="0.2">
      <c r="A3552" s="229" t="s">
        <v>705</v>
      </c>
      <c r="B3552" s="247"/>
      <c r="C3552" s="280">
        <v>3539</v>
      </c>
      <c r="D3552" s="296" t="s">
        <v>7792</v>
      </c>
      <c r="E3552" s="296" t="s">
        <v>7793</v>
      </c>
      <c r="F3552" s="296" t="s">
        <v>830</v>
      </c>
      <c r="G3552" s="297" t="s">
        <v>707</v>
      </c>
      <c r="H3552" s="250">
        <v>0</v>
      </c>
      <c r="I3552" s="250"/>
      <c r="J3552" s="250">
        <v>0</v>
      </c>
      <c r="K3552" s="250"/>
      <c r="L3552" s="250">
        <v>0</v>
      </c>
      <c r="M3552" s="251" t="str">
        <f t="shared" si="165"/>
        <v>NA</v>
      </c>
      <c r="N3552" s="251" t="str">
        <f t="shared" si="166"/>
        <v>NA</v>
      </c>
      <c r="O3552" s="250">
        <v>0</v>
      </c>
      <c r="P3552" s="251" t="str">
        <f t="shared" si="167"/>
        <v>NA</v>
      </c>
      <c r="Q3552" s="298" t="s">
        <v>848</v>
      </c>
      <c r="R3552" s="299" t="s">
        <v>849</v>
      </c>
      <c r="S3552" s="299" t="s">
        <v>809</v>
      </c>
      <c r="T3552" s="299" t="s">
        <v>809</v>
      </c>
      <c r="U3552" s="299" t="s">
        <v>832</v>
      </c>
      <c r="V3552" s="283" t="s">
        <v>809</v>
      </c>
      <c r="W3552" s="284" t="s">
        <v>809</v>
      </c>
      <c r="X3552" s="284" t="s">
        <v>809</v>
      </c>
      <c r="Y3552" s="257"/>
    </row>
    <row r="3553" spans="1:25" ht="12.75" customHeight="1" x14ac:dyDescent="0.2">
      <c r="A3553" s="229" t="s">
        <v>705</v>
      </c>
      <c r="B3553" s="247"/>
      <c r="C3553" s="280">
        <v>3540</v>
      </c>
      <c r="D3553" s="296" t="s">
        <v>7794</v>
      </c>
      <c r="E3553" s="296" t="s">
        <v>7795</v>
      </c>
      <c r="F3553" s="296" t="s">
        <v>830</v>
      </c>
      <c r="G3553" s="297" t="s">
        <v>707</v>
      </c>
      <c r="H3553" s="250">
        <v>0</v>
      </c>
      <c r="I3553" s="250"/>
      <c r="J3553" s="250">
        <v>0</v>
      </c>
      <c r="K3553" s="250"/>
      <c r="L3553" s="250">
        <v>0</v>
      </c>
      <c r="M3553" s="251" t="str">
        <f t="shared" si="165"/>
        <v>NA</v>
      </c>
      <c r="N3553" s="251" t="str">
        <f t="shared" si="166"/>
        <v>NA</v>
      </c>
      <c r="O3553" s="250">
        <v>0</v>
      </c>
      <c r="P3553" s="251" t="str">
        <f t="shared" si="167"/>
        <v>NA</v>
      </c>
      <c r="Q3553" s="298" t="s">
        <v>848</v>
      </c>
      <c r="R3553" s="299" t="s">
        <v>849</v>
      </c>
      <c r="S3553" s="299" t="s">
        <v>809</v>
      </c>
      <c r="T3553" s="299" t="s">
        <v>809</v>
      </c>
      <c r="U3553" s="299" t="s">
        <v>832</v>
      </c>
      <c r="V3553" s="283" t="s">
        <v>809</v>
      </c>
      <c r="W3553" s="284" t="s">
        <v>809</v>
      </c>
      <c r="X3553" s="284" t="s">
        <v>809</v>
      </c>
      <c r="Y3553" s="257"/>
    </row>
    <row r="3554" spans="1:25" ht="12.75" customHeight="1" x14ac:dyDescent="0.2">
      <c r="A3554" s="229" t="s">
        <v>705</v>
      </c>
      <c r="B3554" s="247"/>
      <c r="C3554" s="280">
        <v>3541</v>
      </c>
      <c r="D3554" s="296" t="s">
        <v>7796</v>
      </c>
      <c r="E3554" s="296" t="s">
        <v>7797</v>
      </c>
      <c r="F3554" s="296" t="s">
        <v>830</v>
      </c>
      <c r="G3554" s="297" t="s">
        <v>707</v>
      </c>
      <c r="H3554" s="250">
        <v>0</v>
      </c>
      <c r="I3554" s="250"/>
      <c r="J3554" s="250">
        <v>0</v>
      </c>
      <c r="K3554" s="250"/>
      <c r="L3554" s="250">
        <v>0</v>
      </c>
      <c r="M3554" s="251" t="str">
        <f t="shared" si="165"/>
        <v>NA</v>
      </c>
      <c r="N3554" s="251" t="str">
        <f t="shared" si="166"/>
        <v>NA</v>
      </c>
      <c r="O3554" s="250">
        <v>0</v>
      </c>
      <c r="P3554" s="251" t="str">
        <f t="shared" si="167"/>
        <v>NA</v>
      </c>
      <c r="Q3554" s="298" t="s">
        <v>848</v>
      </c>
      <c r="R3554" s="299" t="s">
        <v>849</v>
      </c>
      <c r="S3554" s="299" t="s">
        <v>832</v>
      </c>
      <c r="T3554" s="299" t="s">
        <v>832</v>
      </c>
      <c r="U3554" s="299" t="s">
        <v>832</v>
      </c>
      <c r="V3554" s="283" t="s">
        <v>809</v>
      </c>
      <c r="W3554" s="284" t="s">
        <v>809</v>
      </c>
      <c r="X3554" s="284" t="s">
        <v>809</v>
      </c>
      <c r="Y3554" s="257"/>
    </row>
    <row r="3555" spans="1:25" ht="12.75" customHeight="1" x14ac:dyDescent="0.2">
      <c r="A3555" s="229" t="s">
        <v>705</v>
      </c>
      <c r="B3555" s="247"/>
      <c r="C3555" s="280">
        <v>3542</v>
      </c>
      <c r="D3555" s="296" t="s">
        <v>7798</v>
      </c>
      <c r="E3555" s="296" t="s">
        <v>7799</v>
      </c>
      <c r="F3555" s="296" t="s">
        <v>1198</v>
      </c>
      <c r="G3555" s="281"/>
      <c r="H3555" s="250">
        <v>0</v>
      </c>
      <c r="I3555" s="250"/>
      <c r="J3555" s="250">
        <v>0</v>
      </c>
      <c r="K3555" s="250"/>
      <c r="L3555" s="250">
        <v>0</v>
      </c>
      <c r="M3555" s="251" t="str">
        <f t="shared" si="165"/>
        <v>NA</v>
      </c>
      <c r="N3555" s="251" t="str">
        <f t="shared" si="166"/>
        <v>NA</v>
      </c>
      <c r="O3555" s="250">
        <v>0</v>
      </c>
      <c r="P3555" s="251" t="str">
        <f t="shared" si="167"/>
        <v>NA</v>
      </c>
      <c r="Q3555" s="251" t="s">
        <v>707</v>
      </c>
      <c r="R3555" s="258"/>
      <c r="S3555" s="299" t="s">
        <v>809</v>
      </c>
      <c r="T3555" s="299" t="s">
        <v>809</v>
      </c>
      <c r="U3555" s="299" t="s">
        <v>832</v>
      </c>
      <c r="V3555" s="283" t="s">
        <v>809</v>
      </c>
      <c r="W3555" s="284" t="s">
        <v>809</v>
      </c>
      <c r="X3555" s="284" t="s">
        <v>809</v>
      </c>
      <c r="Y3555" s="257"/>
    </row>
    <row r="3556" spans="1:25" ht="12.75" customHeight="1" x14ac:dyDescent="0.2">
      <c r="A3556" s="229" t="s">
        <v>705</v>
      </c>
      <c r="B3556" s="247"/>
      <c r="C3556" s="280">
        <v>3543</v>
      </c>
      <c r="D3556" s="296" t="s">
        <v>7800</v>
      </c>
      <c r="E3556" s="296" t="s">
        <v>7801</v>
      </c>
      <c r="F3556" s="296" t="s">
        <v>2512</v>
      </c>
      <c r="G3556" s="297" t="s">
        <v>707</v>
      </c>
      <c r="H3556" s="250">
        <v>0</v>
      </c>
      <c r="I3556" s="250"/>
      <c r="J3556" s="250">
        <v>0</v>
      </c>
      <c r="K3556" s="250"/>
      <c r="L3556" s="250">
        <v>0</v>
      </c>
      <c r="M3556" s="251" t="str">
        <f t="shared" si="165"/>
        <v>NA</v>
      </c>
      <c r="N3556" s="251" t="str">
        <f t="shared" si="166"/>
        <v>NA</v>
      </c>
      <c r="O3556" s="250">
        <v>0</v>
      </c>
      <c r="P3556" s="251" t="str">
        <f t="shared" si="167"/>
        <v>NA</v>
      </c>
      <c r="Q3556" s="298" t="s">
        <v>848</v>
      </c>
      <c r="R3556" s="299" t="s">
        <v>849</v>
      </c>
      <c r="S3556" s="299" t="s">
        <v>809</v>
      </c>
      <c r="T3556" s="299" t="s">
        <v>809</v>
      </c>
      <c r="U3556" s="299" t="s">
        <v>832</v>
      </c>
      <c r="V3556" s="283" t="s">
        <v>809</v>
      </c>
      <c r="W3556" s="284" t="s">
        <v>809</v>
      </c>
      <c r="X3556" s="284" t="s">
        <v>809</v>
      </c>
      <c r="Y3556" s="257"/>
    </row>
    <row r="3557" spans="1:25" ht="12.75" customHeight="1" x14ac:dyDescent="0.2">
      <c r="A3557" s="229" t="s">
        <v>705</v>
      </c>
      <c r="B3557" s="247"/>
      <c r="C3557" s="280">
        <v>3544</v>
      </c>
      <c r="D3557" s="249" t="s">
        <v>7802</v>
      </c>
      <c r="E3557" s="249" t="s">
        <v>7803</v>
      </c>
      <c r="F3557" s="249" t="s">
        <v>830</v>
      </c>
      <c r="G3557" s="297" t="s">
        <v>707</v>
      </c>
      <c r="H3557" s="250">
        <v>0</v>
      </c>
      <c r="I3557" s="250"/>
      <c r="J3557" s="250">
        <v>0</v>
      </c>
      <c r="K3557" s="250"/>
      <c r="L3557" s="250">
        <v>0</v>
      </c>
      <c r="M3557" s="251" t="str">
        <f t="shared" si="165"/>
        <v>NA</v>
      </c>
      <c r="N3557" s="251" t="str">
        <f t="shared" si="166"/>
        <v>NA</v>
      </c>
      <c r="O3557" s="250">
        <v>0</v>
      </c>
      <c r="P3557" s="251" t="str">
        <f t="shared" si="167"/>
        <v>NA</v>
      </c>
      <c r="Q3557" s="298" t="s">
        <v>848</v>
      </c>
      <c r="R3557" s="299" t="s">
        <v>849</v>
      </c>
      <c r="S3557" s="299" t="s">
        <v>832</v>
      </c>
      <c r="T3557" s="299" t="s">
        <v>832</v>
      </c>
      <c r="U3557" s="299" t="s">
        <v>832</v>
      </c>
      <c r="V3557" s="299" t="s">
        <v>832</v>
      </c>
      <c r="W3557" s="299" t="s">
        <v>832</v>
      </c>
      <c r="X3557" s="299" t="s">
        <v>832</v>
      </c>
      <c r="Y3557" s="257"/>
    </row>
    <row r="3558" spans="1:25" ht="12.75" customHeight="1" x14ac:dyDescent="0.2">
      <c r="A3558" s="229" t="s">
        <v>705</v>
      </c>
      <c r="B3558" s="247"/>
      <c r="C3558" s="280">
        <v>3545</v>
      </c>
      <c r="D3558" s="296" t="s">
        <v>7804</v>
      </c>
      <c r="E3558" s="296" t="s">
        <v>7805</v>
      </c>
      <c r="F3558" s="296" t="s">
        <v>830</v>
      </c>
      <c r="G3558" s="297" t="s">
        <v>707</v>
      </c>
      <c r="H3558" s="250">
        <v>0</v>
      </c>
      <c r="I3558" s="250"/>
      <c r="J3558" s="250">
        <v>0</v>
      </c>
      <c r="K3558" s="250"/>
      <c r="L3558" s="250">
        <v>0</v>
      </c>
      <c r="M3558" s="251" t="str">
        <f t="shared" si="165"/>
        <v>NA</v>
      </c>
      <c r="N3558" s="251" t="str">
        <f t="shared" si="166"/>
        <v>NA</v>
      </c>
      <c r="O3558" s="250">
        <v>0</v>
      </c>
      <c r="P3558" s="251" t="str">
        <f t="shared" si="167"/>
        <v>NA</v>
      </c>
      <c r="Q3558" s="298" t="s">
        <v>848</v>
      </c>
      <c r="R3558" s="299" t="s">
        <v>849</v>
      </c>
      <c r="S3558" s="299" t="s">
        <v>809</v>
      </c>
      <c r="T3558" s="299" t="s">
        <v>809</v>
      </c>
      <c r="U3558" s="299" t="s">
        <v>832</v>
      </c>
      <c r="V3558" s="283" t="s">
        <v>809</v>
      </c>
      <c r="W3558" s="284" t="s">
        <v>809</v>
      </c>
      <c r="X3558" s="284" t="s">
        <v>809</v>
      </c>
      <c r="Y3558" s="257"/>
    </row>
    <row r="3559" spans="1:25" ht="12.75" customHeight="1" x14ac:dyDescent="0.2">
      <c r="A3559" s="229" t="s">
        <v>705</v>
      </c>
      <c r="B3559" s="247"/>
      <c r="C3559" s="280">
        <v>3546</v>
      </c>
      <c r="D3559" s="296" t="s">
        <v>7806</v>
      </c>
      <c r="E3559" s="296" t="s">
        <v>7807</v>
      </c>
      <c r="F3559" s="296" t="s">
        <v>830</v>
      </c>
      <c r="G3559" s="297" t="s">
        <v>707</v>
      </c>
      <c r="H3559" s="250">
        <v>0</v>
      </c>
      <c r="I3559" s="250"/>
      <c r="J3559" s="250">
        <v>0</v>
      </c>
      <c r="K3559" s="250"/>
      <c r="L3559" s="250">
        <v>0</v>
      </c>
      <c r="M3559" s="251" t="str">
        <f t="shared" si="165"/>
        <v>NA</v>
      </c>
      <c r="N3559" s="251" t="str">
        <f t="shared" si="166"/>
        <v>NA</v>
      </c>
      <c r="O3559" s="250">
        <v>0</v>
      </c>
      <c r="P3559" s="251" t="str">
        <f t="shared" si="167"/>
        <v>NA</v>
      </c>
      <c r="Q3559" s="298" t="s">
        <v>848</v>
      </c>
      <c r="R3559" s="299" t="s">
        <v>849</v>
      </c>
      <c r="S3559" s="299" t="s">
        <v>809</v>
      </c>
      <c r="T3559" s="299" t="s">
        <v>809</v>
      </c>
      <c r="U3559" s="299" t="s">
        <v>832</v>
      </c>
      <c r="V3559" s="283" t="s">
        <v>809</v>
      </c>
      <c r="W3559" s="284" t="s">
        <v>809</v>
      </c>
      <c r="X3559" s="284" t="s">
        <v>809</v>
      </c>
      <c r="Y3559" s="257"/>
    </row>
    <row r="3560" spans="1:25" ht="12.75" customHeight="1" x14ac:dyDescent="0.2">
      <c r="A3560" s="229" t="s">
        <v>705</v>
      </c>
      <c r="B3560" s="247"/>
      <c r="C3560" s="280">
        <v>3547</v>
      </c>
      <c r="D3560" s="296" t="s">
        <v>7808</v>
      </c>
      <c r="E3560" s="296" t="s">
        <v>7809</v>
      </c>
      <c r="F3560" s="296" t="s">
        <v>3189</v>
      </c>
      <c r="G3560" s="297" t="s">
        <v>707</v>
      </c>
      <c r="H3560" s="250">
        <v>0</v>
      </c>
      <c r="I3560" s="250"/>
      <c r="J3560" s="250">
        <v>0</v>
      </c>
      <c r="K3560" s="250"/>
      <c r="L3560" s="250">
        <v>0</v>
      </c>
      <c r="M3560" s="251" t="str">
        <f t="shared" si="165"/>
        <v>NA</v>
      </c>
      <c r="N3560" s="251" t="str">
        <f t="shared" si="166"/>
        <v>NA</v>
      </c>
      <c r="O3560" s="250">
        <v>0</v>
      </c>
      <c r="P3560" s="251" t="str">
        <f t="shared" si="167"/>
        <v>NA</v>
      </c>
      <c r="Q3560" s="298" t="s">
        <v>848</v>
      </c>
      <c r="R3560" s="299" t="s">
        <v>849</v>
      </c>
      <c r="S3560" s="299" t="s">
        <v>809</v>
      </c>
      <c r="T3560" s="299" t="s">
        <v>809</v>
      </c>
      <c r="U3560" s="299" t="s">
        <v>832</v>
      </c>
      <c r="V3560" s="283" t="s">
        <v>809</v>
      </c>
      <c r="W3560" s="284" t="s">
        <v>809</v>
      </c>
      <c r="X3560" s="284" t="s">
        <v>809</v>
      </c>
      <c r="Y3560" s="257"/>
    </row>
    <row r="3561" spans="1:25" ht="12.75" customHeight="1" x14ac:dyDescent="0.2">
      <c r="A3561" s="229" t="s">
        <v>705</v>
      </c>
      <c r="B3561" s="247"/>
      <c r="C3561" s="280">
        <v>3548</v>
      </c>
      <c r="D3561" s="296" t="s">
        <v>7810</v>
      </c>
      <c r="E3561" s="296" t="s">
        <v>7811</v>
      </c>
      <c r="F3561" s="296" t="s">
        <v>3189</v>
      </c>
      <c r="G3561" s="297" t="s">
        <v>707</v>
      </c>
      <c r="H3561" s="250">
        <v>0</v>
      </c>
      <c r="I3561" s="250"/>
      <c r="J3561" s="250">
        <v>0</v>
      </c>
      <c r="K3561" s="250"/>
      <c r="L3561" s="250">
        <v>0</v>
      </c>
      <c r="M3561" s="251" t="str">
        <f t="shared" si="165"/>
        <v>NA</v>
      </c>
      <c r="N3561" s="251" t="str">
        <f t="shared" si="166"/>
        <v>NA</v>
      </c>
      <c r="O3561" s="250">
        <v>0</v>
      </c>
      <c r="P3561" s="251" t="str">
        <f t="shared" si="167"/>
        <v>NA</v>
      </c>
      <c r="Q3561" s="298" t="s">
        <v>848</v>
      </c>
      <c r="R3561" s="299" t="s">
        <v>849</v>
      </c>
      <c r="S3561" s="299" t="s">
        <v>809</v>
      </c>
      <c r="T3561" s="299" t="s">
        <v>809</v>
      </c>
      <c r="U3561" s="299" t="s">
        <v>832</v>
      </c>
      <c r="V3561" s="283" t="s">
        <v>809</v>
      </c>
      <c r="W3561" s="284" t="s">
        <v>809</v>
      </c>
      <c r="X3561" s="284" t="s">
        <v>809</v>
      </c>
      <c r="Y3561" s="257"/>
    </row>
    <row r="3562" spans="1:25" ht="12.75" customHeight="1" x14ac:dyDescent="0.2">
      <c r="A3562" s="229" t="s">
        <v>705</v>
      </c>
      <c r="B3562" s="247"/>
      <c r="C3562" s="280">
        <v>3549</v>
      </c>
      <c r="D3562" s="296" t="s">
        <v>7812</v>
      </c>
      <c r="E3562" s="296" t="s">
        <v>7813</v>
      </c>
      <c r="F3562" s="296" t="s">
        <v>5100</v>
      </c>
      <c r="G3562" s="281"/>
      <c r="H3562" s="250">
        <v>0</v>
      </c>
      <c r="I3562" s="250"/>
      <c r="J3562" s="250">
        <v>0</v>
      </c>
      <c r="K3562" s="250"/>
      <c r="L3562" s="250">
        <v>0</v>
      </c>
      <c r="M3562" s="251" t="str">
        <f t="shared" si="165"/>
        <v>NA</v>
      </c>
      <c r="N3562" s="251" t="str">
        <f t="shared" si="166"/>
        <v>NA</v>
      </c>
      <c r="O3562" s="250">
        <v>0</v>
      </c>
      <c r="P3562" s="251" t="str">
        <f t="shared" si="167"/>
        <v>NA</v>
      </c>
      <c r="Q3562" s="251" t="s">
        <v>707</v>
      </c>
      <c r="R3562" s="258"/>
      <c r="S3562" s="299" t="s">
        <v>809</v>
      </c>
      <c r="T3562" s="299" t="s">
        <v>809</v>
      </c>
      <c r="U3562" s="299" t="s">
        <v>832</v>
      </c>
      <c r="V3562" s="283" t="s">
        <v>809</v>
      </c>
      <c r="W3562" s="284" t="s">
        <v>809</v>
      </c>
      <c r="X3562" s="284" t="s">
        <v>809</v>
      </c>
      <c r="Y3562" s="257"/>
    </row>
    <row r="3563" spans="1:25" ht="12.75" customHeight="1" x14ac:dyDescent="0.2">
      <c r="A3563" s="229" t="s">
        <v>705</v>
      </c>
      <c r="B3563" s="247"/>
      <c r="C3563" s="280">
        <v>3550</v>
      </c>
      <c r="D3563" s="296" t="s">
        <v>7814</v>
      </c>
      <c r="E3563" s="296" t="s">
        <v>7815</v>
      </c>
      <c r="F3563" s="296" t="s">
        <v>5100</v>
      </c>
      <c r="G3563" s="281"/>
      <c r="H3563" s="250">
        <v>0</v>
      </c>
      <c r="I3563" s="250"/>
      <c r="J3563" s="250">
        <v>0</v>
      </c>
      <c r="K3563" s="250"/>
      <c r="L3563" s="250">
        <v>0</v>
      </c>
      <c r="M3563" s="251" t="str">
        <f t="shared" si="165"/>
        <v>NA</v>
      </c>
      <c r="N3563" s="251" t="str">
        <f t="shared" si="166"/>
        <v>NA</v>
      </c>
      <c r="O3563" s="250">
        <v>0</v>
      </c>
      <c r="P3563" s="251" t="str">
        <f t="shared" si="167"/>
        <v>NA</v>
      </c>
      <c r="Q3563" s="251" t="s">
        <v>707</v>
      </c>
      <c r="R3563" s="258"/>
      <c r="S3563" s="299" t="s">
        <v>809</v>
      </c>
      <c r="T3563" s="299" t="s">
        <v>809</v>
      </c>
      <c r="U3563" s="299" t="s">
        <v>832</v>
      </c>
      <c r="V3563" s="283" t="s">
        <v>809</v>
      </c>
      <c r="W3563" s="284" t="s">
        <v>809</v>
      </c>
      <c r="X3563" s="284" t="s">
        <v>809</v>
      </c>
      <c r="Y3563" s="257"/>
    </row>
    <row r="3564" spans="1:25" ht="12.75" customHeight="1" x14ac:dyDescent="0.2">
      <c r="A3564" s="229" t="s">
        <v>705</v>
      </c>
      <c r="B3564" s="247"/>
      <c r="C3564" s="280">
        <v>3551</v>
      </c>
      <c r="D3564" s="296" t="s">
        <v>7816</v>
      </c>
      <c r="E3564" s="296" t="s">
        <v>7817</v>
      </c>
      <c r="F3564" s="296" t="s">
        <v>1198</v>
      </c>
      <c r="G3564" s="281"/>
      <c r="H3564" s="250">
        <v>0</v>
      </c>
      <c r="I3564" s="250"/>
      <c r="J3564" s="250">
        <v>0</v>
      </c>
      <c r="K3564" s="250"/>
      <c r="L3564" s="250">
        <v>0</v>
      </c>
      <c r="M3564" s="251" t="str">
        <f t="shared" si="165"/>
        <v>NA</v>
      </c>
      <c r="N3564" s="251" t="str">
        <f t="shared" si="166"/>
        <v>NA</v>
      </c>
      <c r="O3564" s="250">
        <v>0</v>
      </c>
      <c r="P3564" s="251" t="str">
        <f t="shared" si="167"/>
        <v>NA</v>
      </c>
      <c r="Q3564" s="251" t="s">
        <v>707</v>
      </c>
      <c r="R3564" s="258"/>
      <c r="S3564" s="299" t="s">
        <v>809</v>
      </c>
      <c r="T3564" s="299" t="s">
        <v>809</v>
      </c>
      <c r="U3564" s="299" t="s">
        <v>832</v>
      </c>
      <c r="V3564" s="283" t="s">
        <v>809</v>
      </c>
      <c r="W3564" s="284" t="s">
        <v>809</v>
      </c>
      <c r="X3564" s="284" t="s">
        <v>809</v>
      </c>
      <c r="Y3564" s="257"/>
    </row>
    <row r="3565" spans="1:25" ht="12.75" customHeight="1" x14ac:dyDescent="0.2">
      <c r="A3565" s="229" t="s">
        <v>705</v>
      </c>
      <c r="B3565" s="247"/>
      <c r="C3565" s="280">
        <v>3552</v>
      </c>
      <c r="D3565" s="296" t="s">
        <v>7818</v>
      </c>
      <c r="E3565" s="296" t="s">
        <v>7819</v>
      </c>
      <c r="F3565" s="296" t="s">
        <v>847</v>
      </c>
      <c r="G3565" s="297" t="s">
        <v>707</v>
      </c>
      <c r="H3565" s="250">
        <v>0</v>
      </c>
      <c r="I3565" s="250"/>
      <c r="J3565" s="250">
        <v>0</v>
      </c>
      <c r="K3565" s="250"/>
      <c r="L3565" s="250">
        <v>0</v>
      </c>
      <c r="M3565" s="251" t="str">
        <f t="shared" si="165"/>
        <v>NA</v>
      </c>
      <c r="N3565" s="251" t="str">
        <f t="shared" si="166"/>
        <v>NA</v>
      </c>
      <c r="O3565" s="250">
        <v>0</v>
      </c>
      <c r="P3565" s="251" t="str">
        <f t="shared" si="167"/>
        <v>NA</v>
      </c>
      <c r="Q3565" s="298" t="s">
        <v>848</v>
      </c>
      <c r="R3565" s="299" t="s">
        <v>849</v>
      </c>
      <c r="S3565" s="299" t="s">
        <v>832</v>
      </c>
      <c r="T3565" s="299" t="s">
        <v>832</v>
      </c>
      <c r="U3565" s="299" t="s">
        <v>832</v>
      </c>
      <c r="V3565" s="283" t="s">
        <v>809</v>
      </c>
      <c r="W3565" s="284" t="s">
        <v>809</v>
      </c>
      <c r="X3565" s="284" t="s">
        <v>809</v>
      </c>
      <c r="Y3565" s="257"/>
    </row>
    <row r="3566" spans="1:25" ht="12.75" customHeight="1" x14ac:dyDescent="0.2">
      <c r="A3566" s="229" t="s">
        <v>705</v>
      </c>
      <c r="B3566" s="247"/>
      <c r="C3566" s="280">
        <v>3553</v>
      </c>
      <c r="D3566" s="296" t="s">
        <v>7820</v>
      </c>
      <c r="E3566" s="296" t="s">
        <v>7821</v>
      </c>
      <c r="F3566" s="296" t="s">
        <v>1198</v>
      </c>
      <c r="G3566" s="297" t="s">
        <v>707</v>
      </c>
      <c r="H3566" s="250">
        <v>0</v>
      </c>
      <c r="I3566" s="250"/>
      <c r="J3566" s="250">
        <v>0</v>
      </c>
      <c r="K3566" s="250"/>
      <c r="L3566" s="250">
        <v>0</v>
      </c>
      <c r="M3566" s="251" t="str">
        <f t="shared" si="165"/>
        <v>NA</v>
      </c>
      <c r="N3566" s="251" t="str">
        <f t="shared" si="166"/>
        <v>NA</v>
      </c>
      <c r="O3566" s="250">
        <v>0</v>
      </c>
      <c r="P3566" s="251" t="str">
        <f t="shared" si="167"/>
        <v>NA</v>
      </c>
      <c r="Q3566" s="298" t="s">
        <v>848</v>
      </c>
      <c r="R3566" s="299" t="s">
        <v>849</v>
      </c>
      <c r="S3566" s="299" t="s">
        <v>832</v>
      </c>
      <c r="T3566" s="299" t="s">
        <v>832</v>
      </c>
      <c r="U3566" s="299" t="s">
        <v>832</v>
      </c>
      <c r="V3566" s="283" t="s">
        <v>809</v>
      </c>
      <c r="W3566" s="284" t="s">
        <v>809</v>
      </c>
      <c r="X3566" s="284" t="s">
        <v>809</v>
      </c>
      <c r="Y3566" s="257"/>
    </row>
    <row r="3567" spans="1:25" ht="12.75" customHeight="1" x14ac:dyDescent="0.2">
      <c r="A3567" s="229" t="s">
        <v>705</v>
      </c>
      <c r="B3567" s="247"/>
      <c r="C3567" s="280">
        <v>3554</v>
      </c>
      <c r="D3567" s="296" t="s">
        <v>7822</v>
      </c>
      <c r="E3567" s="296" t="s">
        <v>7823</v>
      </c>
      <c r="F3567" s="296" t="s">
        <v>5100</v>
      </c>
      <c r="G3567" s="281"/>
      <c r="H3567" s="250">
        <v>0</v>
      </c>
      <c r="I3567" s="250"/>
      <c r="J3567" s="250">
        <v>0</v>
      </c>
      <c r="K3567" s="250"/>
      <c r="L3567" s="250">
        <v>0</v>
      </c>
      <c r="M3567" s="251" t="str">
        <f t="shared" si="165"/>
        <v>NA</v>
      </c>
      <c r="N3567" s="251" t="str">
        <f t="shared" si="166"/>
        <v>NA</v>
      </c>
      <c r="O3567" s="250">
        <v>0</v>
      </c>
      <c r="P3567" s="251" t="str">
        <f t="shared" si="167"/>
        <v>NA</v>
      </c>
      <c r="Q3567" s="251" t="s">
        <v>707</v>
      </c>
      <c r="R3567" s="258"/>
      <c r="S3567" s="299" t="s">
        <v>809</v>
      </c>
      <c r="T3567" s="299" t="s">
        <v>809</v>
      </c>
      <c r="U3567" s="299" t="s">
        <v>832</v>
      </c>
      <c r="V3567" s="283" t="s">
        <v>809</v>
      </c>
      <c r="W3567" s="284" t="s">
        <v>809</v>
      </c>
      <c r="X3567" s="284" t="s">
        <v>809</v>
      </c>
      <c r="Y3567" s="257"/>
    </row>
    <row r="3568" spans="1:25" ht="12.75" customHeight="1" x14ac:dyDescent="0.2">
      <c r="A3568" s="229" t="s">
        <v>705</v>
      </c>
      <c r="B3568" s="247"/>
      <c r="C3568" s="280">
        <v>3555</v>
      </c>
      <c r="D3568" s="296" t="s">
        <v>7824</v>
      </c>
      <c r="E3568" s="296" t="s">
        <v>7825</v>
      </c>
      <c r="F3568" s="296" t="s">
        <v>847</v>
      </c>
      <c r="G3568" s="297" t="s">
        <v>707</v>
      </c>
      <c r="H3568" s="250">
        <v>0</v>
      </c>
      <c r="I3568" s="250"/>
      <c r="J3568" s="250">
        <v>0</v>
      </c>
      <c r="K3568" s="250"/>
      <c r="L3568" s="250">
        <v>0</v>
      </c>
      <c r="M3568" s="251" t="str">
        <f t="shared" si="165"/>
        <v>NA</v>
      </c>
      <c r="N3568" s="251" t="str">
        <f t="shared" si="166"/>
        <v>NA</v>
      </c>
      <c r="O3568" s="250">
        <v>0</v>
      </c>
      <c r="P3568" s="251" t="str">
        <f t="shared" si="167"/>
        <v>NA</v>
      </c>
      <c r="Q3568" s="298" t="s">
        <v>848</v>
      </c>
      <c r="R3568" s="299" t="s">
        <v>849</v>
      </c>
      <c r="S3568" s="299" t="s">
        <v>832</v>
      </c>
      <c r="T3568" s="299" t="s">
        <v>832</v>
      </c>
      <c r="U3568" s="299" t="s">
        <v>832</v>
      </c>
      <c r="V3568" s="283" t="s">
        <v>809</v>
      </c>
      <c r="W3568" s="284" t="s">
        <v>809</v>
      </c>
      <c r="X3568" s="284" t="s">
        <v>809</v>
      </c>
      <c r="Y3568" s="257"/>
    </row>
    <row r="3569" spans="1:25" ht="12.75" customHeight="1" x14ac:dyDescent="0.2">
      <c r="A3569" s="229" t="s">
        <v>705</v>
      </c>
      <c r="B3569" s="247"/>
      <c r="C3569" s="280">
        <v>3556</v>
      </c>
      <c r="D3569" s="296" t="s">
        <v>7826</v>
      </c>
      <c r="E3569" s="296" t="s">
        <v>7827</v>
      </c>
      <c r="F3569" s="296" t="s">
        <v>847</v>
      </c>
      <c r="G3569" s="297" t="s">
        <v>707</v>
      </c>
      <c r="H3569" s="250">
        <v>0</v>
      </c>
      <c r="I3569" s="250"/>
      <c r="J3569" s="250">
        <v>0</v>
      </c>
      <c r="K3569" s="250"/>
      <c r="L3569" s="250">
        <v>0</v>
      </c>
      <c r="M3569" s="251" t="str">
        <f t="shared" si="165"/>
        <v>NA</v>
      </c>
      <c r="N3569" s="251" t="str">
        <f t="shared" si="166"/>
        <v>NA</v>
      </c>
      <c r="O3569" s="250">
        <v>0</v>
      </c>
      <c r="P3569" s="251" t="str">
        <f t="shared" si="167"/>
        <v>NA</v>
      </c>
      <c r="Q3569" s="298" t="s">
        <v>848</v>
      </c>
      <c r="R3569" s="299" t="s">
        <v>849</v>
      </c>
      <c r="S3569" s="299" t="s">
        <v>809</v>
      </c>
      <c r="T3569" s="299" t="s">
        <v>809</v>
      </c>
      <c r="U3569" s="299" t="s">
        <v>832</v>
      </c>
      <c r="V3569" s="283" t="s">
        <v>809</v>
      </c>
      <c r="W3569" s="284" t="s">
        <v>809</v>
      </c>
      <c r="X3569" s="284" t="s">
        <v>809</v>
      </c>
      <c r="Y3569" s="257"/>
    </row>
    <row r="3570" spans="1:25" ht="12.75" customHeight="1" x14ac:dyDescent="0.2">
      <c r="A3570" s="229" t="s">
        <v>705</v>
      </c>
      <c r="B3570" s="247"/>
      <c r="C3570" s="280">
        <v>3557</v>
      </c>
      <c r="D3570" s="296" t="s">
        <v>7828</v>
      </c>
      <c r="E3570" s="296" t="s">
        <v>7829</v>
      </c>
      <c r="F3570" s="296" t="s">
        <v>847</v>
      </c>
      <c r="G3570" s="297" t="s">
        <v>707</v>
      </c>
      <c r="H3570" s="250">
        <v>0</v>
      </c>
      <c r="I3570" s="250"/>
      <c r="J3570" s="250">
        <v>0</v>
      </c>
      <c r="K3570" s="250"/>
      <c r="L3570" s="250">
        <v>0</v>
      </c>
      <c r="M3570" s="251" t="str">
        <f t="shared" si="165"/>
        <v>NA</v>
      </c>
      <c r="N3570" s="251" t="str">
        <f t="shared" si="166"/>
        <v>NA</v>
      </c>
      <c r="O3570" s="250">
        <v>0</v>
      </c>
      <c r="P3570" s="251" t="str">
        <f t="shared" si="167"/>
        <v>NA</v>
      </c>
      <c r="Q3570" s="298" t="s">
        <v>848</v>
      </c>
      <c r="R3570" s="299" t="s">
        <v>849</v>
      </c>
      <c r="S3570" s="299" t="s">
        <v>809</v>
      </c>
      <c r="T3570" s="299" t="s">
        <v>809</v>
      </c>
      <c r="U3570" s="299" t="s">
        <v>832</v>
      </c>
      <c r="V3570" s="283" t="s">
        <v>809</v>
      </c>
      <c r="W3570" s="284" t="s">
        <v>809</v>
      </c>
      <c r="X3570" s="284" t="s">
        <v>809</v>
      </c>
      <c r="Y3570" s="257"/>
    </row>
    <row r="3571" spans="1:25" ht="12.75" customHeight="1" x14ac:dyDescent="0.2">
      <c r="A3571" s="229" t="s">
        <v>705</v>
      </c>
      <c r="B3571" s="247"/>
      <c r="C3571" s="280">
        <v>3558</v>
      </c>
      <c r="D3571" s="249" t="s">
        <v>7830</v>
      </c>
      <c r="E3571" s="249" t="s">
        <v>7831</v>
      </c>
      <c r="F3571" s="249" t="s">
        <v>847</v>
      </c>
      <c r="G3571" s="297" t="s">
        <v>707</v>
      </c>
      <c r="H3571" s="250">
        <v>0</v>
      </c>
      <c r="I3571" s="250"/>
      <c r="J3571" s="250">
        <v>0</v>
      </c>
      <c r="K3571" s="250"/>
      <c r="L3571" s="250">
        <v>0</v>
      </c>
      <c r="M3571" s="251" t="str">
        <f t="shared" si="165"/>
        <v>NA</v>
      </c>
      <c r="N3571" s="251" t="str">
        <f t="shared" si="166"/>
        <v>NA</v>
      </c>
      <c r="O3571" s="250">
        <v>0</v>
      </c>
      <c r="P3571" s="251" t="str">
        <f t="shared" si="167"/>
        <v>NA</v>
      </c>
      <c r="Q3571" s="298" t="s">
        <v>848</v>
      </c>
      <c r="R3571" s="299" t="s">
        <v>849</v>
      </c>
      <c r="S3571" s="299" t="s">
        <v>832</v>
      </c>
      <c r="T3571" s="299" t="s">
        <v>832</v>
      </c>
      <c r="U3571" s="299" t="s">
        <v>832</v>
      </c>
      <c r="V3571" s="299" t="s">
        <v>832</v>
      </c>
      <c r="W3571" s="299" t="s">
        <v>832</v>
      </c>
      <c r="X3571" s="299" t="s">
        <v>832</v>
      </c>
      <c r="Y3571" s="257"/>
    </row>
    <row r="3572" spans="1:25" ht="12.75" customHeight="1" x14ac:dyDescent="0.2">
      <c r="A3572" s="229" t="s">
        <v>705</v>
      </c>
      <c r="B3572" s="247"/>
      <c r="C3572" s="280">
        <v>3559</v>
      </c>
      <c r="D3572" s="249" t="s">
        <v>7832</v>
      </c>
      <c r="E3572" s="249" t="s">
        <v>7833</v>
      </c>
      <c r="F3572" s="249" t="s">
        <v>943</v>
      </c>
      <c r="G3572" s="297" t="s">
        <v>707</v>
      </c>
      <c r="H3572" s="250">
        <v>0</v>
      </c>
      <c r="I3572" s="250"/>
      <c r="J3572" s="250">
        <v>0</v>
      </c>
      <c r="K3572" s="250"/>
      <c r="L3572" s="250">
        <v>0</v>
      </c>
      <c r="M3572" s="251" t="str">
        <f t="shared" si="165"/>
        <v>NA</v>
      </c>
      <c r="N3572" s="251" t="str">
        <f t="shared" si="166"/>
        <v>NA</v>
      </c>
      <c r="O3572" s="250">
        <v>0</v>
      </c>
      <c r="P3572" s="251" t="str">
        <f t="shared" si="167"/>
        <v>NA</v>
      </c>
      <c r="Q3572" s="298" t="s">
        <v>848</v>
      </c>
      <c r="R3572" s="299" t="s">
        <v>849</v>
      </c>
      <c r="S3572" s="299" t="s">
        <v>832</v>
      </c>
      <c r="T3572" s="299" t="s">
        <v>832</v>
      </c>
      <c r="U3572" s="299" t="s">
        <v>832</v>
      </c>
      <c r="V3572" s="299" t="s">
        <v>832</v>
      </c>
      <c r="W3572" s="299" t="s">
        <v>832</v>
      </c>
      <c r="X3572" s="299" t="s">
        <v>832</v>
      </c>
      <c r="Y3572" s="257"/>
    </row>
    <row r="3573" spans="1:25" ht="12.75" customHeight="1" x14ac:dyDescent="0.2">
      <c r="A3573" s="229" t="s">
        <v>705</v>
      </c>
      <c r="B3573" s="247"/>
      <c r="C3573" s="280">
        <v>3560</v>
      </c>
      <c r="D3573" s="296" t="s">
        <v>7834</v>
      </c>
      <c r="E3573" s="296" t="s">
        <v>7835</v>
      </c>
      <c r="F3573" s="296" t="s">
        <v>943</v>
      </c>
      <c r="G3573" s="297" t="s">
        <v>707</v>
      </c>
      <c r="H3573" s="250">
        <v>0</v>
      </c>
      <c r="I3573" s="250"/>
      <c r="J3573" s="250">
        <v>0</v>
      </c>
      <c r="K3573" s="250"/>
      <c r="L3573" s="250">
        <v>0</v>
      </c>
      <c r="M3573" s="251" t="str">
        <f t="shared" si="165"/>
        <v>NA</v>
      </c>
      <c r="N3573" s="251" t="str">
        <f t="shared" si="166"/>
        <v>NA</v>
      </c>
      <c r="O3573" s="250">
        <v>0</v>
      </c>
      <c r="P3573" s="251" t="str">
        <f t="shared" si="167"/>
        <v>NA</v>
      </c>
      <c r="Q3573" s="298" t="s">
        <v>848</v>
      </c>
      <c r="R3573" s="299" t="s">
        <v>849</v>
      </c>
      <c r="S3573" s="299" t="s">
        <v>832</v>
      </c>
      <c r="T3573" s="299" t="s">
        <v>832</v>
      </c>
      <c r="U3573" s="299" t="s">
        <v>832</v>
      </c>
      <c r="V3573" s="283" t="s">
        <v>809</v>
      </c>
      <c r="W3573" s="284" t="s">
        <v>809</v>
      </c>
      <c r="X3573" s="284" t="s">
        <v>809</v>
      </c>
      <c r="Y3573" s="257"/>
    </row>
    <row r="3574" spans="1:25" ht="12.75" customHeight="1" x14ac:dyDescent="0.2">
      <c r="A3574" s="229" t="s">
        <v>705</v>
      </c>
      <c r="B3574" s="247"/>
      <c r="C3574" s="280">
        <v>3561</v>
      </c>
      <c r="D3574" s="249" t="s">
        <v>7836</v>
      </c>
      <c r="E3574" s="249" t="s">
        <v>7837</v>
      </c>
      <c r="F3574" s="249" t="s">
        <v>1198</v>
      </c>
      <c r="G3574" s="297" t="s">
        <v>707</v>
      </c>
      <c r="H3574" s="250">
        <v>0</v>
      </c>
      <c r="I3574" s="250"/>
      <c r="J3574" s="250">
        <v>0</v>
      </c>
      <c r="K3574" s="250"/>
      <c r="L3574" s="250">
        <v>0</v>
      </c>
      <c r="M3574" s="251" t="str">
        <f t="shared" si="165"/>
        <v>NA</v>
      </c>
      <c r="N3574" s="251" t="str">
        <f t="shared" si="166"/>
        <v>NA</v>
      </c>
      <c r="O3574" s="250">
        <v>0</v>
      </c>
      <c r="P3574" s="251" t="str">
        <f t="shared" si="167"/>
        <v>NA</v>
      </c>
      <c r="Q3574" s="298" t="s">
        <v>848</v>
      </c>
      <c r="R3574" s="299" t="s">
        <v>849</v>
      </c>
      <c r="S3574" s="299" t="s">
        <v>832</v>
      </c>
      <c r="T3574" s="299" t="s">
        <v>832</v>
      </c>
      <c r="U3574" s="299" t="s">
        <v>832</v>
      </c>
      <c r="V3574" s="283" t="s">
        <v>809</v>
      </c>
      <c r="W3574" s="284" t="s">
        <v>809</v>
      </c>
      <c r="X3574" s="284" t="s">
        <v>809</v>
      </c>
      <c r="Y3574" s="257"/>
    </row>
    <row r="3575" spans="1:25" ht="12.75" customHeight="1" x14ac:dyDescent="0.2">
      <c r="A3575" s="229" t="s">
        <v>705</v>
      </c>
      <c r="B3575" s="247"/>
      <c r="C3575" s="280">
        <v>3562</v>
      </c>
      <c r="D3575" s="296" t="s">
        <v>7838</v>
      </c>
      <c r="E3575" s="296" t="s">
        <v>7839</v>
      </c>
      <c r="F3575" s="296" t="s">
        <v>5100</v>
      </c>
      <c r="G3575" s="281"/>
      <c r="H3575" s="250">
        <v>0</v>
      </c>
      <c r="I3575" s="250"/>
      <c r="J3575" s="250">
        <v>0</v>
      </c>
      <c r="K3575" s="250"/>
      <c r="L3575" s="250">
        <v>0</v>
      </c>
      <c r="M3575" s="251" t="str">
        <f t="shared" si="165"/>
        <v>NA</v>
      </c>
      <c r="N3575" s="251" t="str">
        <f t="shared" si="166"/>
        <v>NA</v>
      </c>
      <c r="O3575" s="250">
        <v>0</v>
      </c>
      <c r="P3575" s="251" t="str">
        <f t="shared" si="167"/>
        <v>NA</v>
      </c>
      <c r="Q3575" s="251" t="s">
        <v>707</v>
      </c>
      <c r="R3575" s="258"/>
      <c r="S3575" s="299" t="s">
        <v>809</v>
      </c>
      <c r="T3575" s="299" t="s">
        <v>809</v>
      </c>
      <c r="U3575" s="299" t="s">
        <v>832</v>
      </c>
      <c r="V3575" s="283" t="s">
        <v>809</v>
      </c>
      <c r="W3575" s="284" t="s">
        <v>809</v>
      </c>
      <c r="X3575" s="284" t="s">
        <v>809</v>
      </c>
      <c r="Y3575" s="257"/>
    </row>
    <row r="3576" spans="1:25" ht="12.75" customHeight="1" x14ac:dyDescent="0.2">
      <c r="A3576" s="229" t="s">
        <v>705</v>
      </c>
      <c r="B3576" s="247"/>
      <c r="C3576" s="280">
        <v>3563</v>
      </c>
      <c r="D3576" s="296" t="s">
        <v>7840</v>
      </c>
      <c r="E3576" s="296" t="s">
        <v>7841</v>
      </c>
      <c r="F3576" s="296" t="s">
        <v>897</v>
      </c>
      <c r="G3576" s="281"/>
      <c r="H3576" s="250">
        <v>0</v>
      </c>
      <c r="I3576" s="250"/>
      <c r="J3576" s="250">
        <v>0</v>
      </c>
      <c r="K3576" s="250"/>
      <c r="L3576" s="250">
        <v>0</v>
      </c>
      <c r="M3576" s="251" t="str">
        <f t="shared" si="165"/>
        <v>NA</v>
      </c>
      <c r="N3576" s="251" t="str">
        <f t="shared" si="166"/>
        <v>NA</v>
      </c>
      <c r="O3576" s="250">
        <v>0</v>
      </c>
      <c r="P3576" s="251" t="str">
        <f t="shared" si="167"/>
        <v>NA</v>
      </c>
      <c r="Q3576" s="251" t="s">
        <v>707</v>
      </c>
      <c r="R3576" s="258"/>
      <c r="S3576" s="299" t="s">
        <v>809</v>
      </c>
      <c r="T3576" s="299" t="s">
        <v>809</v>
      </c>
      <c r="U3576" s="299" t="s">
        <v>832</v>
      </c>
      <c r="V3576" s="283" t="s">
        <v>809</v>
      </c>
      <c r="W3576" s="284" t="s">
        <v>809</v>
      </c>
      <c r="X3576" s="284" t="s">
        <v>809</v>
      </c>
      <c r="Y3576" s="257"/>
    </row>
    <row r="3577" spans="1:25" ht="12.75" customHeight="1" x14ac:dyDescent="0.2">
      <c r="A3577" s="229" t="s">
        <v>705</v>
      </c>
      <c r="B3577" s="247"/>
      <c r="C3577" s="280">
        <v>3564</v>
      </c>
      <c r="D3577" s="296" t="s">
        <v>7842</v>
      </c>
      <c r="E3577" s="296" t="s">
        <v>7843</v>
      </c>
      <c r="F3577" s="296" t="s">
        <v>5100</v>
      </c>
      <c r="G3577" s="281"/>
      <c r="H3577" s="250">
        <v>0</v>
      </c>
      <c r="I3577" s="250"/>
      <c r="J3577" s="250">
        <v>0</v>
      </c>
      <c r="K3577" s="250"/>
      <c r="L3577" s="250">
        <v>0</v>
      </c>
      <c r="M3577" s="251" t="str">
        <f t="shared" si="165"/>
        <v>NA</v>
      </c>
      <c r="N3577" s="251" t="str">
        <f t="shared" si="166"/>
        <v>NA</v>
      </c>
      <c r="O3577" s="250">
        <v>0</v>
      </c>
      <c r="P3577" s="251" t="str">
        <f t="shared" si="167"/>
        <v>NA</v>
      </c>
      <c r="Q3577" s="251" t="s">
        <v>707</v>
      </c>
      <c r="R3577" s="258"/>
      <c r="S3577" s="299" t="s">
        <v>809</v>
      </c>
      <c r="T3577" s="299" t="s">
        <v>809</v>
      </c>
      <c r="U3577" s="299" t="s">
        <v>832</v>
      </c>
      <c r="V3577" s="283" t="s">
        <v>809</v>
      </c>
      <c r="W3577" s="284" t="s">
        <v>809</v>
      </c>
      <c r="X3577" s="284" t="s">
        <v>809</v>
      </c>
      <c r="Y3577" s="257"/>
    </row>
    <row r="3578" spans="1:25" ht="12.75" customHeight="1" x14ac:dyDescent="0.2">
      <c r="A3578" s="229" t="s">
        <v>705</v>
      </c>
      <c r="B3578" s="247"/>
      <c r="C3578" s="280">
        <v>3565</v>
      </c>
      <c r="D3578" s="249" t="s">
        <v>7844</v>
      </c>
      <c r="E3578" s="249" t="s">
        <v>7845</v>
      </c>
      <c r="F3578" s="249" t="s">
        <v>852</v>
      </c>
      <c r="G3578" s="297" t="s">
        <v>707</v>
      </c>
      <c r="H3578" s="250">
        <v>0</v>
      </c>
      <c r="I3578" s="250"/>
      <c r="J3578" s="250">
        <v>0</v>
      </c>
      <c r="K3578" s="250"/>
      <c r="L3578" s="250">
        <v>0</v>
      </c>
      <c r="M3578" s="251" t="str">
        <f t="shared" si="165"/>
        <v>NA</v>
      </c>
      <c r="N3578" s="251" t="str">
        <f t="shared" si="166"/>
        <v>NA</v>
      </c>
      <c r="O3578" s="250">
        <v>0</v>
      </c>
      <c r="P3578" s="251" t="str">
        <f t="shared" si="167"/>
        <v>NA</v>
      </c>
      <c r="Q3578" s="298" t="s">
        <v>848</v>
      </c>
      <c r="R3578" s="299" t="s">
        <v>849</v>
      </c>
      <c r="S3578" s="299" t="s">
        <v>832</v>
      </c>
      <c r="T3578" s="299" t="s">
        <v>832</v>
      </c>
      <c r="U3578" s="299" t="s">
        <v>832</v>
      </c>
      <c r="V3578" s="299" t="s">
        <v>832</v>
      </c>
      <c r="W3578" s="299" t="s">
        <v>832</v>
      </c>
      <c r="X3578" s="299" t="s">
        <v>832</v>
      </c>
      <c r="Y3578" s="257"/>
    </row>
    <row r="3579" spans="1:25" ht="12.75" customHeight="1" x14ac:dyDescent="0.2">
      <c r="A3579" s="229" t="s">
        <v>705</v>
      </c>
      <c r="B3579" s="247"/>
      <c r="C3579" s="280">
        <v>3566</v>
      </c>
      <c r="D3579" s="296" t="s">
        <v>7846</v>
      </c>
      <c r="E3579" s="296" t="s">
        <v>7847</v>
      </c>
      <c r="F3579" s="296" t="s">
        <v>5100</v>
      </c>
      <c r="G3579" s="281"/>
      <c r="H3579" s="250">
        <v>0</v>
      </c>
      <c r="I3579" s="250"/>
      <c r="J3579" s="250">
        <v>0</v>
      </c>
      <c r="K3579" s="250"/>
      <c r="L3579" s="250">
        <v>0</v>
      </c>
      <c r="M3579" s="251" t="str">
        <f t="shared" si="165"/>
        <v>NA</v>
      </c>
      <c r="N3579" s="251" t="str">
        <f t="shared" si="166"/>
        <v>NA</v>
      </c>
      <c r="O3579" s="250">
        <v>0</v>
      </c>
      <c r="P3579" s="251" t="str">
        <f t="shared" si="167"/>
        <v>NA</v>
      </c>
      <c r="Q3579" s="251" t="s">
        <v>707</v>
      </c>
      <c r="R3579" s="258"/>
      <c r="S3579" s="299" t="s">
        <v>809</v>
      </c>
      <c r="T3579" s="299" t="s">
        <v>809</v>
      </c>
      <c r="U3579" s="299" t="s">
        <v>832</v>
      </c>
      <c r="V3579" s="283" t="s">
        <v>809</v>
      </c>
      <c r="W3579" s="284" t="s">
        <v>809</v>
      </c>
      <c r="X3579" s="284" t="s">
        <v>809</v>
      </c>
      <c r="Y3579" s="257"/>
    </row>
    <row r="3580" spans="1:25" ht="12.75" customHeight="1" x14ac:dyDescent="0.2">
      <c r="A3580" s="229" t="s">
        <v>705</v>
      </c>
      <c r="B3580" s="247"/>
      <c r="C3580" s="280">
        <v>3567</v>
      </c>
      <c r="D3580" s="296" t="s">
        <v>7848</v>
      </c>
      <c r="E3580" s="296" t="s">
        <v>7849</v>
      </c>
      <c r="F3580" s="296" t="s">
        <v>5100</v>
      </c>
      <c r="G3580" s="281"/>
      <c r="H3580" s="250">
        <v>0</v>
      </c>
      <c r="I3580" s="250"/>
      <c r="J3580" s="250">
        <v>0</v>
      </c>
      <c r="K3580" s="250"/>
      <c r="L3580" s="250">
        <v>0</v>
      </c>
      <c r="M3580" s="251" t="str">
        <f t="shared" si="165"/>
        <v>NA</v>
      </c>
      <c r="N3580" s="251" t="str">
        <f t="shared" si="166"/>
        <v>NA</v>
      </c>
      <c r="O3580" s="250">
        <v>0</v>
      </c>
      <c r="P3580" s="251" t="str">
        <f t="shared" si="167"/>
        <v>NA</v>
      </c>
      <c r="Q3580" s="251" t="s">
        <v>707</v>
      </c>
      <c r="R3580" s="258"/>
      <c r="S3580" s="299" t="s">
        <v>809</v>
      </c>
      <c r="T3580" s="299" t="s">
        <v>809</v>
      </c>
      <c r="U3580" s="299" t="s">
        <v>832</v>
      </c>
      <c r="V3580" s="283" t="s">
        <v>809</v>
      </c>
      <c r="W3580" s="284" t="s">
        <v>809</v>
      </c>
      <c r="X3580" s="284" t="s">
        <v>809</v>
      </c>
      <c r="Y3580" s="257"/>
    </row>
    <row r="3581" spans="1:25" ht="12.75" customHeight="1" x14ac:dyDescent="0.2">
      <c r="A3581" s="229" t="s">
        <v>705</v>
      </c>
      <c r="B3581" s="247"/>
      <c r="C3581" s="280">
        <v>3568</v>
      </c>
      <c r="D3581" s="296" t="s">
        <v>7850</v>
      </c>
      <c r="E3581" s="296" t="s">
        <v>7851</v>
      </c>
      <c r="F3581" s="296" t="s">
        <v>5100</v>
      </c>
      <c r="G3581" s="281"/>
      <c r="H3581" s="250">
        <v>0</v>
      </c>
      <c r="I3581" s="250"/>
      <c r="J3581" s="250">
        <v>0</v>
      </c>
      <c r="K3581" s="250"/>
      <c r="L3581" s="250">
        <v>0</v>
      </c>
      <c r="M3581" s="251" t="str">
        <f t="shared" si="165"/>
        <v>NA</v>
      </c>
      <c r="N3581" s="251" t="str">
        <f t="shared" si="166"/>
        <v>NA</v>
      </c>
      <c r="O3581" s="250">
        <v>0</v>
      </c>
      <c r="P3581" s="251" t="str">
        <f t="shared" si="167"/>
        <v>NA</v>
      </c>
      <c r="Q3581" s="251" t="s">
        <v>707</v>
      </c>
      <c r="R3581" s="258"/>
      <c r="S3581" s="299" t="s">
        <v>809</v>
      </c>
      <c r="T3581" s="299" t="s">
        <v>809</v>
      </c>
      <c r="U3581" s="299" t="s">
        <v>832</v>
      </c>
      <c r="V3581" s="283" t="s">
        <v>809</v>
      </c>
      <c r="W3581" s="284" t="s">
        <v>809</v>
      </c>
      <c r="X3581" s="284" t="s">
        <v>809</v>
      </c>
      <c r="Y3581" s="257"/>
    </row>
    <row r="3582" spans="1:25" ht="12.75" customHeight="1" x14ac:dyDescent="0.2">
      <c r="A3582" s="229" t="s">
        <v>705</v>
      </c>
      <c r="B3582" s="247"/>
      <c r="C3582" s="280">
        <v>3569</v>
      </c>
      <c r="D3582" s="296" t="s">
        <v>7852</v>
      </c>
      <c r="E3582" s="296" t="s">
        <v>7853</v>
      </c>
      <c r="F3582" s="296" t="s">
        <v>5100</v>
      </c>
      <c r="G3582" s="281"/>
      <c r="H3582" s="250">
        <v>0</v>
      </c>
      <c r="I3582" s="250"/>
      <c r="J3582" s="250">
        <v>0</v>
      </c>
      <c r="K3582" s="250"/>
      <c r="L3582" s="250">
        <v>0</v>
      </c>
      <c r="M3582" s="251" t="str">
        <f t="shared" si="165"/>
        <v>NA</v>
      </c>
      <c r="N3582" s="251" t="str">
        <f t="shared" si="166"/>
        <v>NA</v>
      </c>
      <c r="O3582" s="250">
        <v>0</v>
      </c>
      <c r="P3582" s="251" t="str">
        <f t="shared" si="167"/>
        <v>NA</v>
      </c>
      <c r="Q3582" s="251" t="s">
        <v>707</v>
      </c>
      <c r="R3582" s="258"/>
      <c r="S3582" s="299" t="s">
        <v>809</v>
      </c>
      <c r="T3582" s="299" t="s">
        <v>809</v>
      </c>
      <c r="U3582" s="299" t="s">
        <v>832</v>
      </c>
      <c r="V3582" s="283" t="s">
        <v>809</v>
      </c>
      <c r="W3582" s="284" t="s">
        <v>809</v>
      </c>
      <c r="X3582" s="284" t="s">
        <v>809</v>
      </c>
      <c r="Y3582" s="257"/>
    </row>
    <row r="3583" spans="1:25" ht="12.75" customHeight="1" x14ac:dyDescent="0.2">
      <c r="A3583" s="229" t="s">
        <v>705</v>
      </c>
      <c r="B3583" s="247"/>
      <c r="C3583" s="318">
        <v>3570</v>
      </c>
      <c r="D3583" s="319" t="s">
        <v>988</v>
      </c>
      <c r="E3583" s="319" t="s">
        <v>988</v>
      </c>
      <c r="F3583" s="319"/>
      <c r="G3583" s="320" t="s">
        <v>707</v>
      </c>
      <c r="H3583" s="321">
        <v>0</v>
      </c>
      <c r="I3583" s="321"/>
      <c r="J3583" s="321">
        <v>0</v>
      </c>
      <c r="K3583" s="321"/>
      <c r="L3583" s="321">
        <v>0</v>
      </c>
      <c r="M3583" s="322" t="str">
        <f t="shared" si="165"/>
        <v>NA</v>
      </c>
      <c r="N3583" s="322" t="str">
        <f t="shared" si="166"/>
        <v>NA</v>
      </c>
      <c r="O3583" s="321">
        <v>0</v>
      </c>
      <c r="P3583" s="322" t="str">
        <f t="shared" si="167"/>
        <v>NA</v>
      </c>
      <c r="Q3583" s="322" t="s">
        <v>707</v>
      </c>
      <c r="R3583" s="323" t="s">
        <v>989</v>
      </c>
      <c r="S3583" s="323" t="s">
        <v>809</v>
      </c>
      <c r="T3583" s="323" t="s">
        <v>809</v>
      </c>
      <c r="U3583" s="323" t="s">
        <v>989</v>
      </c>
      <c r="V3583" s="323" t="s">
        <v>989</v>
      </c>
      <c r="W3583" s="323" t="s">
        <v>989</v>
      </c>
      <c r="X3583" s="323" t="s">
        <v>989</v>
      </c>
      <c r="Y3583" s="257"/>
    </row>
    <row r="3584" spans="1:25" ht="12.75" customHeight="1" x14ac:dyDescent="0.2">
      <c r="A3584" s="229" t="s">
        <v>705</v>
      </c>
      <c r="B3584" s="247"/>
      <c r="C3584" s="280">
        <v>3571</v>
      </c>
      <c r="D3584" s="249" t="s">
        <v>7854</v>
      </c>
      <c r="E3584" s="249" t="s">
        <v>7855</v>
      </c>
      <c r="F3584" s="249" t="s">
        <v>861</v>
      </c>
      <c r="G3584" s="297" t="s">
        <v>707</v>
      </c>
      <c r="H3584" s="250">
        <v>0</v>
      </c>
      <c r="I3584" s="250"/>
      <c r="J3584" s="250">
        <v>0</v>
      </c>
      <c r="K3584" s="250"/>
      <c r="L3584" s="250">
        <v>0</v>
      </c>
      <c r="M3584" s="251" t="str">
        <f t="shared" si="165"/>
        <v>NA</v>
      </c>
      <c r="N3584" s="251" t="str">
        <f t="shared" si="166"/>
        <v>NA</v>
      </c>
      <c r="O3584" s="250">
        <v>0</v>
      </c>
      <c r="P3584" s="251" t="str">
        <f t="shared" si="167"/>
        <v>NA</v>
      </c>
      <c r="Q3584" s="298" t="s">
        <v>848</v>
      </c>
      <c r="R3584" s="299" t="s">
        <v>849</v>
      </c>
      <c r="S3584" s="299" t="s">
        <v>832</v>
      </c>
      <c r="T3584" s="299" t="s">
        <v>832</v>
      </c>
      <c r="U3584" s="299" t="s">
        <v>832</v>
      </c>
      <c r="V3584" s="283" t="s">
        <v>809</v>
      </c>
      <c r="W3584" s="284" t="s">
        <v>809</v>
      </c>
      <c r="X3584" s="284" t="s">
        <v>809</v>
      </c>
      <c r="Y3584" s="257"/>
    </row>
    <row r="3585" spans="1:25" ht="12.75" customHeight="1" x14ac:dyDescent="0.2">
      <c r="A3585" s="229" t="s">
        <v>705</v>
      </c>
      <c r="B3585" s="247"/>
      <c r="C3585" s="280">
        <v>3572</v>
      </c>
      <c r="D3585" s="249" t="s">
        <v>7856</v>
      </c>
      <c r="E3585" s="249" t="s">
        <v>7857</v>
      </c>
      <c r="F3585" s="249" t="s">
        <v>861</v>
      </c>
      <c r="G3585" s="297" t="s">
        <v>707</v>
      </c>
      <c r="H3585" s="250">
        <v>0</v>
      </c>
      <c r="I3585" s="250"/>
      <c r="J3585" s="250">
        <v>0</v>
      </c>
      <c r="K3585" s="250"/>
      <c r="L3585" s="250">
        <v>0</v>
      </c>
      <c r="M3585" s="251" t="str">
        <f t="shared" si="165"/>
        <v>NA</v>
      </c>
      <c r="N3585" s="251" t="str">
        <f t="shared" si="166"/>
        <v>NA</v>
      </c>
      <c r="O3585" s="250">
        <v>0</v>
      </c>
      <c r="P3585" s="251" t="str">
        <f t="shared" si="167"/>
        <v>NA</v>
      </c>
      <c r="Q3585" s="298" t="s">
        <v>848</v>
      </c>
      <c r="R3585" s="299" t="s">
        <v>849</v>
      </c>
      <c r="S3585" s="299" t="s">
        <v>809</v>
      </c>
      <c r="T3585" s="299" t="s">
        <v>809</v>
      </c>
      <c r="U3585" s="299" t="s">
        <v>832</v>
      </c>
      <c r="V3585" s="283" t="s">
        <v>809</v>
      </c>
      <c r="W3585" s="284" t="s">
        <v>809</v>
      </c>
      <c r="X3585" s="284" t="s">
        <v>809</v>
      </c>
      <c r="Y3585" s="257"/>
    </row>
    <row r="3586" spans="1:25" ht="12.75" customHeight="1" x14ac:dyDescent="0.2">
      <c r="A3586" s="229" t="s">
        <v>705</v>
      </c>
      <c r="B3586" s="247"/>
      <c r="C3586" s="280">
        <v>3573</v>
      </c>
      <c r="D3586" s="249" t="s">
        <v>7858</v>
      </c>
      <c r="E3586" s="249" t="s">
        <v>7859</v>
      </c>
      <c r="F3586" s="249" t="s">
        <v>861</v>
      </c>
      <c r="G3586" s="297" t="s">
        <v>707</v>
      </c>
      <c r="H3586" s="250">
        <v>0</v>
      </c>
      <c r="I3586" s="250"/>
      <c r="J3586" s="250">
        <v>0</v>
      </c>
      <c r="K3586" s="250"/>
      <c r="L3586" s="250">
        <v>0</v>
      </c>
      <c r="M3586" s="251" t="str">
        <f t="shared" si="165"/>
        <v>NA</v>
      </c>
      <c r="N3586" s="251" t="str">
        <f t="shared" si="166"/>
        <v>NA</v>
      </c>
      <c r="O3586" s="250">
        <v>0</v>
      </c>
      <c r="P3586" s="251" t="str">
        <f t="shared" si="167"/>
        <v>NA</v>
      </c>
      <c r="Q3586" s="298" t="s">
        <v>848</v>
      </c>
      <c r="R3586" s="299" t="s">
        <v>849</v>
      </c>
      <c r="S3586" s="299" t="s">
        <v>832</v>
      </c>
      <c r="T3586" s="299" t="s">
        <v>832</v>
      </c>
      <c r="U3586" s="299" t="s">
        <v>832</v>
      </c>
      <c r="V3586" s="283" t="s">
        <v>809</v>
      </c>
      <c r="W3586" s="284" t="s">
        <v>809</v>
      </c>
      <c r="X3586" s="284" t="s">
        <v>809</v>
      </c>
      <c r="Y3586" s="257"/>
    </row>
    <row r="3587" spans="1:25" ht="12.75" customHeight="1" x14ac:dyDescent="0.2">
      <c r="A3587" s="229" t="s">
        <v>705</v>
      </c>
      <c r="B3587" s="247"/>
      <c r="C3587" s="280">
        <v>3574</v>
      </c>
      <c r="D3587" s="249" t="s">
        <v>7860</v>
      </c>
      <c r="E3587" s="249" t="s">
        <v>7861</v>
      </c>
      <c r="F3587" s="249" t="s">
        <v>861</v>
      </c>
      <c r="G3587" s="297" t="s">
        <v>707</v>
      </c>
      <c r="H3587" s="250">
        <v>0</v>
      </c>
      <c r="I3587" s="250"/>
      <c r="J3587" s="250">
        <v>0</v>
      </c>
      <c r="K3587" s="250"/>
      <c r="L3587" s="250">
        <v>0</v>
      </c>
      <c r="M3587" s="251" t="str">
        <f t="shared" si="165"/>
        <v>NA</v>
      </c>
      <c r="N3587" s="251" t="str">
        <f t="shared" si="166"/>
        <v>NA</v>
      </c>
      <c r="O3587" s="250">
        <v>0</v>
      </c>
      <c r="P3587" s="251" t="str">
        <f t="shared" si="167"/>
        <v>NA</v>
      </c>
      <c r="Q3587" s="298" t="s">
        <v>848</v>
      </c>
      <c r="R3587" s="299" t="s">
        <v>849</v>
      </c>
      <c r="S3587" s="299" t="s">
        <v>809</v>
      </c>
      <c r="T3587" s="299" t="s">
        <v>809</v>
      </c>
      <c r="U3587" s="299" t="s">
        <v>832</v>
      </c>
      <c r="V3587" s="283" t="s">
        <v>809</v>
      </c>
      <c r="W3587" s="284" t="s">
        <v>809</v>
      </c>
      <c r="X3587" s="284" t="s">
        <v>809</v>
      </c>
      <c r="Y3587" s="257"/>
    </row>
    <row r="3588" spans="1:25" ht="12.75" customHeight="1" x14ac:dyDescent="0.2">
      <c r="A3588" s="229" t="s">
        <v>705</v>
      </c>
      <c r="B3588" s="247"/>
      <c r="C3588" s="280">
        <v>3575</v>
      </c>
      <c r="D3588" s="249" t="s">
        <v>7862</v>
      </c>
      <c r="E3588" s="249" t="s">
        <v>7863</v>
      </c>
      <c r="F3588" s="249" t="s">
        <v>861</v>
      </c>
      <c r="G3588" s="297" t="s">
        <v>707</v>
      </c>
      <c r="H3588" s="250">
        <v>0</v>
      </c>
      <c r="I3588" s="250"/>
      <c r="J3588" s="250">
        <v>0</v>
      </c>
      <c r="K3588" s="250"/>
      <c r="L3588" s="250">
        <v>0</v>
      </c>
      <c r="M3588" s="251" t="str">
        <f t="shared" si="165"/>
        <v>NA</v>
      </c>
      <c r="N3588" s="251" t="str">
        <f t="shared" si="166"/>
        <v>NA</v>
      </c>
      <c r="O3588" s="250">
        <v>0</v>
      </c>
      <c r="P3588" s="251" t="str">
        <f t="shared" si="167"/>
        <v>NA</v>
      </c>
      <c r="Q3588" s="298" t="s">
        <v>848</v>
      </c>
      <c r="R3588" s="299" t="s">
        <v>849</v>
      </c>
      <c r="S3588" s="299" t="s">
        <v>809</v>
      </c>
      <c r="T3588" s="299" t="s">
        <v>809</v>
      </c>
      <c r="U3588" s="299" t="s">
        <v>832</v>
      </c>
      <c r="V3588" s="283" t="s">
        <v>809</v>
      </c>
      <c r="W3588" s="284" t="s">
        <v>809</v>
      </c>
      <c r="X3588" s="284" t="s">
        <v>809</v>
      </c>
      <c r="Y3588" s="257"/>
    </row>
    <row r="3589" spans="1:25" ht="12.75" customHeight="1" x14ac:dyDescent="0.2">
      <c r="A3589" s="229" t="s">
        <v>705</v>
      </c>
      <c r="B3589" s="247"/>
      <c r="C3589" s="280">
        <v>3576</v>
      </c>
      <c r="D3589" s="296" t="s">
        <v>7864</v>
      </c>
      <c r="E3589" s="296" t="s">
        <v>7865</v>
      </c>
      <c r="F3589" s="296" t="s">
        <v>5100</v>
      </c>
      <c r="G3589" s="281"/>
      <c r="H3589" s="250">
        <v>0</v>
      </c>
      <c r="I3589" s="250"/>
      <c r="J3589" s="250">
        <v>0</v>
      </c>
      <c r="K3589" s="250"/>
      <c r="L3589" s="250">
        <v>0</v>
      </c>
      <c r="M3589" s="251" t="str">
        <f t="shared" si="165"/>
        <v>NA</v>
      </c>
      <c r="N3589" s="251" t="str">
        <f t="shared" si="166"/>
        <v>NA</v>
      </c>
      <c r="O3589" s="250">
        <v>0</v>
      </c>
      <c r="P3589" s="251" t="str">
        <f t="shared" si="167"/>
        <v>NA</v>
      </c>
      <c r="Q3589" s="251" t="s">
        <v>707</v>
      </c>
      <c r="R3589" s="258"/>
      <c r="S3589" s="299" t="s">
        <v>809</v>
      </c>
      <c r="T3589" s="299" t="s">
        <v>809</v>
      </c>
      <c r="U3589" s="299" t="s">
        <v>832</v>
      </c>
      <c r="V3589" s="283" t="s">
        <v>809</v>
      </c>
      <c r="W3589" s="284" t="s">
        <v>809</v>
      </c>
      <c r="X3589" s="284" t="s">
        <v>809</v>
      </c>
      <c r="Y3589" s="257"/>
    </row>
    <row r="3590" spans="1:25" ht="12.75" customHeight="1" x14ac:dyDescent="0.2">
      <c r="A3590" s="229" t="s">
        <v>705</v>
      </c>
      <c r="B3590" s="247"/>
      <c r="C3590" s="280">
        <v>3577</v>
      </c>
      <c r="D3590" s="296" t="s">
        <v>7866</v>
      </c>
      <c r="E3590" s="296" t="s">
        <v>7867</v>
      </c>
      <c r="F3590" s="296" t="s">
        <v>2892</v>
      </c>
      <c r="G3590" s="281"/>
      <c r="H3590" s="250">
        <v>0</v>
      </c>
      <c r="I3590" s="250"/>
      <c r="J3590" s="250">
        <v>0</v>
      </c>
      <c r="K3590" s="250"/>
      <c r="L3590" s="250">
        <v>0</v>
      </c>
      <c r="M3590" s="251" t="str">
        <f t="shared" si="165"/>
        <v>NA</v>
      </c>
      <c r="N3590" s="251" t="str">
        <f t="shared" si="166"/>
        <v>NA</v>
      </c>
      <c r="O3590" s="250">
        <v>0</v>
      </c>
      <c r="P3590" s="251" t="str">
        <f t="shared" si="167"/>
        <v>NA</v>
      </c>
      <c r="Q3590" s="251" t="s">
        <v>707</v>
      </c>
      <c r="R3590" s="258"/>
      <c r="S3590" s="299" t="s">
        <v>809</v>
      </c>
      <c r="T3590" s="299" t="s">
        <v>809</v>
      </c>
      <c r="U3590" s="299" t="s">
        <v>832</v>
      </c>
      <c r="V3590" s="283" t="s">
        <v>809</v>
      </c>
      <c r="W3590" s="284" t="s">
        <v>809</v>
      </c>
      <c r="X3590" s="284" t="s">
        <v>809</v>
      </c>
      <c r="Y3590" s="257"/>
    </row>
    <row r="3591" spans="1:25" ht="12.75" customHeight="1" x14ac:dyDescent="0.2">
      <c r="A3591" s="229" t="s">
        <v>705</v>
      </c>
      <c r="B3591" s="247"/>
      <c r="C3591" s="280">
        <v>3578</v>
      </c>
      <c r="D3591" s="296" t="s">
        <v>7868</v>
      </c>
      <c r="E3591" s="296" t="s">
        <v>7869</v>
      </c>
      <c r="F3591" s="296" t="s">
        <v>2892</v>
      </c>
      <c r="G3591" s="281"/>
      <c r="H3591" s="250">
        <v>0</v>
      </c>
      <c r="I3591" s="250"/>
      <c r="J3591" s="250">
        <v>0</v>
      </c>
      <c r="K3591" s="250"/>
      <c r="L3591" s="250">
        <v>0</v>
      </c>
      <c r="M3591" s="251" t="str">
        <f t="shared" si="165"/>
        <v>NA</v>
      </c>
      <c r="N3591" s="251" t="str">
        <f t="shared" si="166"/>
        <v>NA</v>
      </c>
      <c r="O3591" s="250">
        <v>0</v>
      </c>
      <c r="P3591" s="251" t="str">
        <f t="shared" si="167"/>
        <v>NA</v>
      </c>
      <c r="Q3591" s="251" t="s">
        <v>707</v>
      </c>
      <c r="R3591" s="258"/>
      <c r="S3591" s="299" t="s">
        <v>809</v>
      </c>
      <c r="T3591" s="299" t="s">
        <v>809</v>
      </c>
      <c r="U3591" s="299" t="s">
        <v>832</v>
      </c>
      <c r="V3591" s="283" t="s">
        <v>809</v>
      </c>
      <c r="W3591" s="284" t="s">
        <v>809</v>
      </c>
      <c r="X3591" s="284" t="s">
        <v>809</v>
      </c>
      <c r="Y3591" s="257"/>
    </row>
    <row r="3592" spans="1:25" ht="12.75" customHeight="1" x14ac:dyDescent="0.2">
      <c r="A3592" s="229" t="s">
        <v>705</v>
      </c>
      <c r="B3592" s="247"/>
      <c r="C3592" s="280">
        <v>3579</v>
      </c>
      <c r="D3592" s="296" t="s">
        <v>7870</v>
      </c>
      <c r="E3592" s="296" t="s">
        <v>7871</v>
      </c>
      <c r="F3592" s="296" t="s">
        <v>897</v>
      </c>
      <c r="G3592" s="281"/>
      <c r="H3592" s="250">
        <v>0</v>
      </c>
      <c r="I3592" s="250"/>
      <c r="J3592" s="250">
        <v>0</v>
      </c>
      <c r="K3592" s="250"/>
      <c r="L3592" s="250">
        <v>0</v>
      </c>
      <c r="M3592" s="251" t="str">
        <f t="shared" si="165"/>
        <v>NA</v>
      </c>
      <c r="N3592" s="251" t="str">
        <f t="shared" si="166"/>
        <v>NA</v>
      </c>
      <c r="O3592" s="250">
        <v>0</v>
      </c>
      <c r="P3592" s="251" t="str">
        <f t="shared" si="167"/>
        <v>NA</v>
      </c>
      <c r="Q3592" s="251" t="s">
        <v>707</v>
      </c>
      <c r="R3592" s="258"/>
      <c r="S3592" s="299" t="s">
        <v>809</v>
      </c>
      <c r="T3592" s="299" t="s">
        <v>809</v>
      </c>
      <c r="U3592" s="299" t="s">
        <v>832</v>
      </c>
      <c r="V3592" s="283" t="s">
        <v>809</v>
      </c>
      <c r="W3592" s="284" t="s">
        <v>809</v>
      </c>
      <c r="X3592" s="284" t="s">
        <v>809</v>
      </c>
      <c r="Y3592" s="257"/>
    </row>
    <row r="3593" spans="1:25" ht="12.75" customHeight="1" x14ac:dyDescent="0.2">
      <c r="A3593" s="229" t="s">
        <v>705</v>
      </c>
      <c r="B3593" s="247"/>
      <c r="C3593" s="280">
        <v>3580</v>
      </c>
      <c r="D3593" s="296" t="s">
        <v>7872</v>
      </c>
      <c r="E3593" s="296" t="s">
        <v>7873</v>
      </c>
      <c r="F3593" s="296" t="s">
        <v>897</v>
      </c>
      <c r="G3593" s="281"/>
      <c r="H3593" s="250">
        <v>0</v>
      </c>
      <c r="I3593" s="250"/>
      <c r="J3593" s="250">
        <v>0</v>
      </c>
      <c r="K3593" s="250"/>
      <c r="L3593" s="250">
        <v>0</v>
      </c>
      <c r="M3593" s="251" t="str">
        <f t="shared" si="165"/>
        <v>NA</v>
      </c>
      <c r="N3593" s="251" t="str">
        <f t="shared" si="166"/>
        <v>NA</v>
      </c>
      <c r="O3593" s="250">
        <v>0</v>
      </c>
      <c r="P3593" s="251" t="str">
        <f t="shared" si="167"/>
        <v>NA</v>
      </c>
      <c r="Q3593" s="251" t="s">
        <v>707</v>
      </c>
      <c r="R3593" s="258"/>
      <c r="S3593" s="299" t="s">
        <v>809</v>
      </c>
      <c r="T3593" s="299" t="s">
        <v>809</v>
      </c>
      <c r="U3593" s="299" t="s">
        <v>832</v>
      </c>
      <c r="V3593" s="283" t="s">
        <v>809</v>
      </c>
      <c r="W3593" s="284" t="s">
        <v>809</v>
      </c>
      <c r="X3593" s="284" t="s">
        <v>809</v>
      </c>
      <c r="Y3593" s="257"/>
    </row>
    <row r="3594" spans="1:25" ht="12.75" customHeight="1" x14ac:dyDescent="0.2">
      <c r="A3594" s="229" t="s">
        <v>705</v>
      </c>
      <c r="B3594" s="247"/>
      <c r="C3594" s="280">
        <v>3581</v>
      </c>
      <c r="D3594" s="296" t="s">
        <v>7874</v>
      </c>
      <c r="E3594" s="296" t="s">
        <v>7875</v>
      </c>
      <c r="F3594" s="296" t="s">
        <v>897</v>
      </c>
      <c r="G3594" s="281"/>
      <c r="H3594" s="250">
        <v>0</v>
      </c>
      <c r="I3594" s="250"/>
      <c r="J3594" s="250">
        <v>0</v>
      </c>
      <c r="K3594" s="250"/>
      <c r="L3594" s="250">
        <v>0</v>
      </c>
      <c r="M3594" s="251" t="str">
        <f t="shared" si="165"/>
        <v>NA</v>
      </c>
      <c r="N3594" s="251" t="str">
        <f t="shared" si="166"/>
        <v>NA</v>
      </c>
      <c r="O3594" s="250">
        <v>0</v>
      </c>
      <c r="P3594" s="251" t="str">
        <f t="shared" si="167"/>
        <v>NA</v>
      </c>
      <c r="Q3594" s="251" t="s">
        <v>707</v>
      </c>
      <c r="R3594" s="258"/>
      <c r="S3594" s="299" t="s">
        <v>809</v>
      </c>
      <c r="T3594" s="299" t="s">
        <v>809</v>
      </c>
      <c r="U3594" s="299" t="s">
        <v>832</v>
      </c>
      <c r="V3594" s="283" t="s">
        <v>809</v>
      </c>
      <c r="W3594" s="284" t="s">
        <v>809</v>
      </c>
      <c r="X3594" s="284" t="s">
        <v>809</v>
      </c>
      <c r="Y3594" s="257"/>
    </row>
    <row r="3595" spans="1:25" ht="12.75" customHeight="1" x14ac:dyDescent="0.2">
      <c r="A3595" s="229" t="s">
        <v>705</v>
      </c>
      <c r="B3595" s="247"/>
      <c r="C3595" s="280">
        <v>3582</v>
      </c>
      <c r="D3595" s="296" t="s">
        <v>7876</v>
      </c>
      <c r="E3595" s="296" t="s">
        <v>7877</v>
      </c>
      <c r="F3595" s="296" t="s">
        <v>5100</v>
      </c>
      <c r="G3595" s="281"/>
      <c r="H3595" s="250">
        <v>0</v>
      </c>
      <c r="I3595" s="250"/>
      <c r="J3595" s="250">
        <v>0</v>
      </c>
      <c r="K3595" s="250"/>
      <c r="L3595" s="250">
        <v>0</v>
      </c>
      <c r="M3595" s="251" t="str">
        <f t="shared" si="165"/>
        <v>NA</v>
      </c>
      <c r="N3595" s="251" t="str">
        <f t="shared" si="166"/>
        <v>NA</v>
      </c>
      <c r="O3595" s="250">
        <v>0</v>
      </c>
      <c r="P3595" s="251" t="str">
        <f t="shared" si="167"/>
        <v>NA</v>
      </c>
      <c r="Q3595" s="251" t="s">
        <v>707</v>
      </c>
      <c r="R3595" s="258"/>
      <c r="S3595" s="299" t="s">
        <v>809</v>
      </c>
      <c r="T3595" s="299" t="s">
        <v>809</v>
      </c>
      <c r="U3595" s="299" t="s">
        <v>832</v>
      </c>
      <c r="V3595" s="283" t="s">
        <v>809</v>
      </c>
      <c r="W3595" s="284" t="s">
        <v>809</v>
      </c>
      <c r="X3595" s="284" t="s">
        <v>809</v>
      </c>
      <c r="Y3595" s="257"/>
    </row>
    <row r="3596" spans="1:25" ht="12.75" customHeight="1" x14ac:dyDescent="0.2">
      <c r="A3596" s="229" t="s">
        <v>705</v>
      </c>
      <c r="B3596" s="247"/>
      <c r="C3596" s="280">
        <v>3583</v>
      </c>
      <c r="D3596" s="296" t="s">
        <v>7878</v>
      </c>
      <c r="E3596" s="296" t="s">
        <v>7879</v>
      </c>
      <c r="F3596" s="296" t="s">
        <v>5100</v>
      </c>
      <c r="G3596" s="281"/>
      <c r="H3596" s="250">
        <v>0</v>
      </c>
      <c r="I3596" s="250"/>
      <c r="J3596" s="250">
        <v>0</v>
      </c>
      <c r="K3596" s="250"/>
      <c r="L3596" s="250">
        <v>0</v>
      </c>
      <c r="M3596" s="251" t="str">
        <f t="shared" si="165"/>
        <v>NA</v>
      </c>
      <c r="N3596" s="251" t="str">
        <f t="shared" si="166"/>
        <v>NA</v>
      </c>
      <c r="O3596" s="250">
        <v>0</v>
      </c>
      <c r="P3596" s="251" t="str">
        <f t="shared" si="167"/>
        <v>NA</v>
      </c>
      <c r="Q3596" s="251" t="s">
        <v>707</v>
      </c>
      <c r="R3596" s="258"/>
      <c r="S3596" s="299" t="s">
        <v>809</v>
      </c>
      <c r="T3596" s="299" t="s">
        <v>809</v>
      </c>
      <c r="U3596" s="299" t="s">
        <v>832</v>
      </c>
      <c r="V3596" s="283" t="s">
        <v>809</v>
      </c>
      <c r="W3596" s="284" t="s">
        <v>809</v>
      </c>
      <c r="X3596" s="284" t="s">
        <v>809</v>
      </c>
      <c r="Y3596" s="257"/>
    </row>
    <row r="3597" spans="1:25" ht="12.75" customHeight="1" x14ac:dyDescent="0.2">
      <c r="A3597" s="229" t="s">
        <v>705</v>
      </c>
      <c r="B3597" s="247"/>
      <c r="C3597" s="280">
        <v>3584</v>
      </c>
      <c r="D3597" s="296" t="s">
        <v>7880</v>
      </c>
      <c r="E3597" s="296" t="s">
        <v>7881</v>
      </c>
      <c r="F3597" s="296" t="s">
        <v>5100</v>
      </c>
      <c r="G3597" s="281"/>
      <c r="H3597" s="250">
        <v>0</v>
      </c>
      <c r="I3597" s="250"/>
      <c r="J3597" s="250">
        <v>0</v>
      </c>
      <c r="K3597" s="250"/>
      <c r="L3597" s="250">
        <v>0</v>
      </c>
      <c r="M3597" s="251" t="str">
        <f t="shared" si="165"/>
        <v>NA</v>
      </c>
      <c r="N3597" s="251" t="str">
        <f t="shared" si="166"/>
        <v>NA</v>
      </c>
      <c r="O3597" s="250">
        <v>0</v>
      </c>
      <c r="P3597" s="251" t="str">
        <f t="shared" si="167"/>
        <v>NA</v>
      </c>
      <c r="Q3597" s="251" t="s">
        <v>707</v>
      </c>
      <c r="R3597" s="258"/>
      <c r="S3597" s="299" t="s">
        <v>809</v>
      </c>
      <c r="T3597" s="299" t="s">
        <v>809</v>
      </c>
      <c r="U3597" s="299" t="s">
        <v>832</v>
      </c>
      <c r="V3597" s="283" t="s">
        <v>809</v>
      </c>
      <c r="W3597" s="284" t="s">
        <v>809</v>
      </c>
      <c r="X3597" s="284" t="s">
        <v>809</v>
      </c>
      <c r="Y3597" s="257"/>
    </row>
    <row r="3598" spans="1:25" ht="12.75" customHeight="1" x14ac:dyDescent="0.2">
      <c r="A3598" s="229" t="s">
        <v>705</v>
      </c>
      <c r="B3598" s="247"/>
      <c r="C3598" s="280">
        <v>3585</v>
      </c>
      <c r="D3598" s="296" t="s">
        <v>7882</v>
      </c>
      <c r="E3598" s="296" t="s">
        <v>7883</v>
      </c>
      <c r="F3598" s="296" t="s">
        <v>1821</v>
      </c>
      <c r="G3598" s="281"/>
      <c r="H3598" s="250">
        <v>0</v>
      </c>
      <c r="I3598" s="250"/>
      <c r="J3598" s="250">
        <v>0</v>
      </c>
      <c r="K3598" s="250"/>
      <c r="L3598" s="250">
        <v>0</v>
      </c>
      <c r="M3598" s="251" t="str">
        <f t="shared" ref="M3598:M3661" si="168">IF(H3598&gt;0,ABS((J3598-H3598)/H3598),"NA")</f>
        <v>NA</v>
      </c>
      <c r="N3598" s="251" t="str">
        <f t="shared" ref="N3598:N3661" si="169">IF(J3598&gt;0,ABS((L3598-J3598)/J3598),"NA")</f>
        <v>NA</v>
      </c>
      <c r="O3598" s="250">
        <v>0</v>
      </c>
      <c r="P3598" s="251" t="str">
        <f t="shared" ref="P3598:P3661" si="170">IF(L3598&gt;0,ABS((O3598-L3598)/L3598),"NA")</f>
        <v>NA</v>
      </c>
      <c r="Q3598" s="251" t="s">
        <v>707</v>
      </c>
      <c r="R3598" s="258"/>
      <c r="S3598" s="299" t="s">
        <v>809</v>
      </c>
      <c r="T3598" s="299" t="s">
        <v>809</v>
      </c>
      <c r="U3598" s="299" t="s">
        <v>832</v>
      </c>
      <c r="V3598" s="283" t="s">
        <v>809</v>
      </c>
      <c r="W3598" s="284" t="s">
        <v>809</v>
      </c>
      <c r="X3598" s="284" t="s">
        <v>809</v>
      </c>
      <c r="Y3598" s="257"/>
    </row>
    <row r="3599" spans="1:25" ht="12.75" customHeight="1" x14ac:dyDescent="0.2">
      <c r="A3599" s="229" t="s">
        <v>705</v>
      </c>
      <c r="B3599" s="247"/>
      <c r="C3599" s="280">
        <v>3586</v>
      </c>
      <c r="D3599" s="249" t="s">
        <v>7884</v>
      </c>
      <c r="E3599" s="249" t="s">
        <v>7885</v>
      </c>
      <c r="F3599" s="249" t="s">
        <v>1821</v>
      </c>
      <c r="G3599" s="297" t="s">
        <v>707</v>
      </c>
      <c r="H3599" s="250">
        <v>0</v>
      </c>
      <c r="I3599" s="250"/>
      <c r="J3599" s="250">
        <v>0</v>
      </c>
      <c r="K3599" s="250"/>
      <c r="L3599" s="250">
        <v>0</v>
      </c>
      <c r="M3599" s="251" t="str">
        <f t="shared" si="168"/>
        <v>NA</v>
      </c>
      <c r="N3599" s="251" t="str">
        <f t="shared" si="169"/>
        <v>NA</v>
      </c>
      <c r="O3599" s="250">
        <v>0</v>
      </c>
      <c r="P3599" s="251" t="str">
        <f t="shared" si="170"/>
        <v>NA</v>
      </c>
      <c r="Q3599" s="298" t="s">
        <v>848</v>
      </c>
      <c r="R3599" s="299" t="s">
        <v>849</v>
      </c>
      <c r="S3599" s="299" t="s">
        <v>832</v>
      </c>
      <c r="T3599" s="299" t="s">
        <v>832</v>
      </c>
      <c r="U3599" s="299" t="s">
        <v>832</v>
      </c>
      <c r="V3599" s="283" t="s">
        <v>809</v>
      </c>
      <c r="W3599" s="284" t="s">
        <v>809</v>
      </c>
      <c r="X3599" s="284" t="s">
        <v>809</v>
      </c>
      <c r="Y3599" s="257"/>
    </row>
    <row r="3600" spans="1:25" ht="12.75" customHeight="1" x14ac:dyDescent="0.2">
      <c r="A3600" s="229" t="s">
        <v>705</v>
      </c>
      <c r="B3600" s="247"/>
      <c r="C3600" s="280">
        <v>3587</v>
      </c>
      <c r="D3600" s="296" t="s">
        <v>7886</v>
      </c>
      <c r="E3600" s="296" t="s">
        <v>7887</v>
      </c>
      <c r="F3600" s="296" t="s">
        <v>5100</v>
      </c>
      <c r="G3600" s="281"/>
      <c r="H3600" s="250">
        <v>0</v>
      </c>
      <c r="I3600" s="250"/>
      <c r="J3600" s="250">
        <v>0</v>
      </c>
      <c r="K3600" s="250"/>
      <c r="L3600" s="250">
        <v>0</v>
      </c>
      <c r="M3600" s="251" t="str">
        <f t="shared" si="168"/>
        <v>NA</v>
      </c>
      <c r="N3600" s="251" t="str">
        <f t="shared" si="169"/>
        <v>NA</v>
      </c>
      <c r="O3600" s="250">
        <v>0</v>
      </c>
      <c r="P3600" s="251" t="str">
        <f t="shared" si="170"/>
        <v>NA</v>
      </c>
      <c r="Q3600" s="251" t="s">
        <v>707</v>
      </c>
      <c r="R3600" s="258"/>
      <c r="S3600" s="299" t="s">
        <v>809</v>
      </c>
      <c r="T3600" s="299" t="s">
        <v>809</v>
      </c>
      <c r="U3600" s="299" t="s">
        <v>832</v>
      </c>
      <c r="V3600" s="283" t="s">
        <v>809</v>
      </c>
      <c r="W3600" s="284" t="s">
        <v>809</v>
      </c>
      <c r="X3600" s="284" t="s">
        <v>809</v>
      </c>
      <c r="Y3600" s="257"/>
    </row>
    <row r="3601" spans="1:25" ht="12.75" customHeight="1" x14ac:dyDescent="0.2">
      <c r="A3601" s="229" t="s">
        <v>705</v>
      </c>
      <c r="B3601" s="247"/>
      <c r="C3601" s="280">
        <v>3588</v>
      </c>
      <c r="D3601" s="296" t="s">
        <v>7888</v>
      </c>
      <c r="E3601" s="296" t="s">
        <v>7889</v>
      </c>
      <c r="F3601" s="296" t="s">
        <v>897</v>
      </c>
      <c r="G3601" s="281"/>
      <c r="H3601" s="250">
        <v>0</v>
      </c>
      <c r="I3601" s="250"/>
      <c r="J3601" s="250">
        <v>0</v>
      </c>
      <c r="K3601" s="250"/>
      <c r="L3601" s="250">
        <v>0</v>
      </c>
      <c r="M3601" s="251" t="str">
        <f t="shared" si="168"/>
        <v>NA</v>
      </c>
      <c r="N3601" s="251" t="str">
        <f t="shared" si="169"/>
        <v>NA</v>
      </c>
      <c r="O3601" s="250">
        <v>0</v>
      </c>
      <c r="P3601" s="251" t="str">
        <f t="shared" si="170"/>
        <v>NA</v>
      </c>
      <c r="Q3601" s="251" t="s">
        <v>707</v>
      </c>
      <c r="R3601" s="258"/>
      <c r="S3601" s="299" t="s">
        <v>809</v>
      </c>
      <c r="T3601" s="299" t="s">
        <v>809</v>
      </c>
      <c r="U3601" s="299" t="s">
        <v>832</v>
      </c>
      <c r="V3601" s="283" t="s">
        <v>809</v>
      </c>
      <c r="W3601" s="284" t="s">
        <v>809</v>
      </c>
      <c r="X3601" s="284" t="s">
        <v>809</v>
      </c>
      <c r="Y3601" s="257"/>
    </row>
    <row r="3602" spans="1:25" ht="12.75" customHeight="1" x14ac:dyDescent="0.2">
      <c r="A3602" s="229" t="s">
        <v>705</v>
      </c>
      <c r="B3602" s="247"/>
      <c r="C3602" s="280">
        <v>3589</v>
      </c>
      <c r="D3602" s="296" t="s">
        <v>7890</v>
      </c>
      <c r="E3602" s="296" t="s">
        <v>7891</v>
      </c>
      <c r="F3602" s="296" t="s">
        <v>5100</v>
      </c>
      <c r="G3602" s="281"/>
      <c r="H3602" s="250">
        <v>0</v>
      </c>
      <c r="I3602" s="250"/>
      <c r="J3602" s="250">
        <v>0</v>
      </c>
      <c r="K3602" s="250"/>
      <c r="L3602" s="250">
        <v>0</v>
      </c>
      <c r="M3602" s="251" t="str">
        <f t="shared" si="168"/>
        <v>NA</v>
      </c>
      <c r="N3602" s="251" t="str">
        <f t="shared" si="169"/>
        <v>NA</v>
      </c>
      <c r="O3602" s="250">
        <v>0</v>
      </c>
      <c r="P3602" s="251" t="str">
        <f t="shared" si="170"/>
        <v>NA</v>
      </c>
      <c r="Q3602" s="251" t="s">
        <v>707</v>
      </c>
      <c r="R3602" s="258"/>
      <c r="S3602" s="299" t="s">
        <v>809</v>
      </c>
      <c r="T3602" s="299" t="s">
        <v>809</v>
      </c>
      <c r="U3602" s="299" t="s">
        <v>832</v>
      </c>
      <c r="V3602" s="283" t="s">
        <v>809</v>
      </c>
      <c r="W3602" s="284" t="s">
        <v>809</v>
      </c>
      <c r="X3602" s="284" t="s">
        <v>809</v>
      </c>
      <c r="Y3602" s="257"/>
    </row>
    <row r="3603" spans="1:25" ht="12.75" customHeight="1" x14ac:dyDescent="0.2">
      <c r="A3603" s="229" t="s">
        <v>705</v>
      </c>
      <c r="B3603" s="247"/>
      <c r="C3603" s="280">
        <v>3590</v>
      </c>
      <c r="D3603" s="296" t="s">
        <v>7892</v>
      </c>
      <c r="E3603" s="296" t="s">
        <v>7893</v>
      </c>
      <c r="F3603" s="296" t="s">
        <v>5100</v>
      </c>
      <c r="G3603" s="281"/>
      <c r="H3603" s="250">
        <v>0</v>
      </c>
      <c r="I3603" s="250"/>
      <c r="J3603" s="250">
        <v>0</v>
      </c>
      <c r="K3603" s="250"/>
      <c r="L3603" s="250">
        <v>0</v>
      </c>
      <c r="M3603" s="251" t="str">
        <f t="shared" si="168"/>
        <v>NA</v>
      </c>
      <c r="N3603" s="251" t="str">
        <f t="shared" si="169"/>
        <v>NA</v>
      </c>
      <c r="O3603" s="250">
        <v>0</v>
      </c>
      <c r="P3603" s="251" t="str">
        <f t="shared" si="170"/>
        <v>NA</v>
      </c>
      <c r="Q3603" s="251" t="s">
        <v>707</v>
      </c>
      <c r="R3603" s="258"/>
      <c r="S3603" s="299" t="s">
        <v>809</v>
      </c>
      <c r="T3603" s="299" t="s">
        <v>809</v>
      </c>
      <c r="U3603" s="299" t="s">
        <v>832</v>
      </c>
      <c r="V3603" s="283" t="s">
        <v>809</v>
      </c>
      <c r="W3603" s="284" t="s">
        <v>809</v>
      </c>
      <c r="X3603" s="284" t="s">
        <v>809</v>
      </c>
      <c r="Y3603" s="257"/>
    </row>
    <row r="3604" spans="1:25" ht="12.75" customHeight="1" x14ac:dyDescent="0.2">
      <c r="A3604" s="229" t="s">
        <v>705</v>
      </c>
      <c r="B3604" s="247"/>
      <c r="C3604" s="280">
        <v>3591</v>
      </c>
      <c r="D3604" s="296" t="s">
        <v>7894</v>
      </c>
      <c r="E3604" s="296" t="s">
        <v>7895</v>
      </c>
      <c r="F3604" s="296" t="s">
        <v>5100</v>
      </c>
      <c r="G3604" s="281"/>
      <c r="H3604" s="250">
        <v>0</v>
      </c>
      <c r="I3604" s="250"/>
      <c r="J3604" s="250">
        <v>0</v>
      </c>
      <c r="K3604" s="250"/>
      <c r="L3604" s="250">
        <v>0</v>
      </c>
      <c r="M3604" s="251" t="str">
        <f t="shared" si="168"/>
        <v>NA</v>
      </c>
      <c r="N3604" s="251" t="str">
        <f t="shared" si="169"/>
        <v>NA</v>
      </c>
      <c r="O3604" s="250">
        <v>0</v>
      </c>
      <c r="P3604" s="251" t="str">
        <f t="shared" si="170"/>
        <v>NA</v>
      </c>
      <c r="Q3604" s="251" t="s">
        <v>707</v>
      </c>
      <c r="R3604" s="258"/>
      <c r="S3604" s="299" t="s">
        <v>809</v>
      </c>
      <c r="T3604" s="299" t="s">
        <v>809</v>
      </c>
      <c r="U3604" s="299" t="s">
        <v>832</v>
      </c>
      <c r="V3604" s="283" t="s">
        <v>809</v>
      </c>
      <c r="W3604" s="284" t="s">
        <v>809</v>
      </c>
      <c r="X3604" s="284" t="s">
        <v>809</v>
      </c>
      <c r="Y3604" s="257"/>
    </row>
    <row r="3605" spans="1:25" ht="12.75" customHeight="1" x14ac:dyDescent="0.2">
      <c r="A3605" s="229" t="s">
        <v>705</v>
      </c>
      <c r="B3605" s="247"/>
      <c r="C3605" s="280">
        <v>3592</v>
      </c>
      <c r="D3605" s="249" t="s">
        <v>7896</v>
      </c>
      <c r="E3605" s="249" t="s">
        <v>7897</v>
      </c>
      <c r="F3605" s="249" t="s">
        <v>1198</v>
      </c>
      <c r="G3605" s="297" t="s">
        <v>707</v>
      </c>
      <c r="H3605" s="250">
        <v>0</v>
      </c>
      <c r="I3605" s="250"/>
      <c r="J3605" s="250">
        <v>0</v>
      </c>
      <c r="K3605" s="250"/>
      <c r="L3605" s="250">
        <v>0</v>
      </c>
      <c r="M3605" s="251" t="str">
        <f t="shared" si="168"/>
        <v>NA</v>
      </c>
      <c r="N3605" s="251" t="str">
        <f t="shared" si="169"/>
        <v>NA</v>
      </c>
      <c r="O3605" s="250">
        <v>0</v>
      </c>
      <c r="P3605" s="251" t="str">
        <f t="shared" si="170"/>
        <v>NA</v>
      </c>
      <c r="Q3605" s="298" t="s">
        <v>848</v>
      </c>
      <c r="R3605" s="299" t="s">
        <v>849</v>
      </c>
      <c r="S3605" s="299" t="s">
        <v>832</v>
      </c>
      <c r="T3605" s="299" t="s">
        <v>832</v>
      </c>
      <c r="U3605" s="299" t="s">
        <v>832</v>
      </c>
      <c r="V3605" s="283" t="s">
        <v>809</v>
      </c>
      <c r="W3605" s="284" t="s">
        <v>809</v>
      </c>
      <c r="X3605" s="284" t="s">
        <v>809</v>
      </c>
      <c r="Y3605" s="257"/>
    </row>
    <row r="3606" spans="1:25" ht="12.75" customHeight="1" x14ac:dyDescent="0.2">
      <c r="A3606" s="229" t="s">
        <v>705</v>
      </c>
      <c r="B3606" s="247"/>
      <c r="C3606" s="280">
        <v>3593</v>
      </c>
      <c r="D3606" s="296" t="s">
        <v>7898</v>
      </c>
      <c r="E3606" s="296" t="s">
        <v>7899</v>
      </c>
      <c r="F3606" s="296" t="s">
        <v>5100</v>
      </c>
      <c r="G3606" s="281"/>
      <c r="H3606" s="250">
        <v>0</v>
      </c>
      <c r="I3606" s="250"/>
      <c r="J3606" s="250">
        <v>0</v>
      </c>
      <c r="K3606" s="250"/>
      <c r="L3606" s="250">
        <v>0</v>
      </c>
      <c r="M3606" s="251" t="str">
        <f t="shared" si="168"/>
        <v>NA</v>
      </c>
      <c r="N3606" s="251" t="str">
        <f t="shared" si="169"/>
        <v>NA</v>
      </c>
      <c r="O3606" s="250">
        <v>0</v>
      </c>
      <c r="P3606" s="251" t="str">
        <f t="shared" si="170"/>
        <v>NA</v>
      </c>
      <c r="Q3606" s="251" t="s">
        <v>707</v>
      </c>
      <c r="R3606" s="258"/>
      <c r="S3606" s="299" t="s">
        <v>809</v>
      </c>
      <c r="T3606" s="299" t="s">
        <v>809</v>
      </c>
      <c r="U3606" s="299" t="s">
        <v>832</v>
      </c>
      <c r="V3606" s="283" t="s">
        <v>809</v>
      </c>
      <c r="W3606" s="284" t="s">
        <v>809</v>
      </c>
      <c r="X3606" s="284" t="s">
        <v>809</v>
      </c>
      <c r="Y3606" s="257"/>
    </row>
    <row r="3607" spans="1:25" ht="12.75" customHeight="1" x14ac:dyDescent="0.2">
      <c r="A3607" s="229" t="s">
        <v>705</v>
      </c>
      <c r="B3607" s="247"/>
      <c r="C3607" s="280">
        <v>3594</v>
      </c>
      <c r="D3607" s="296" t="s">
        <v>7900</v>
      </c>
      <c r="E3607" s="296" t="s">
        <v>7901</v>
      </c>
      <c r="F3607" s="296" t="s">
        <v>5100</v>
      </c>
      <c r="G3607" s="281"/>
      <c r="H3607" s="250">
        <v>0</v>
      </c>
      <c r="I3607" s="250"/>
      <c r="J3607" s="250">
        <v>0</v>
      </c>
      <c r="K3607" s="250"/>
      <c r="L3607" s="250">
        <v>0</v>
      </c>
      <c r="M3607" s="251" t="str">
        <f t="shared" si="168"/>
        <v>NA</v>
      </c>
      <c r="N3607" s="251" t="str">
        <f t="shared" si="169"/>
        <v>NA</v>
      </c>
      <c r="O3607" s="250">
        <v>0</v>
      </c>
      <c r="P3607" s="251" t="str">
        <f t="shared" si="170"/>
        <v>NA</v>
      </c>
      <c r="Q3607" s="251" t="s">
        <v>707</v>
      </c>
      <c r="R3607" s="258"/>
      <c r="S3607" s="299" t="s">
        <v>809</v>
      </c>
      <c r="T3607" s="299" t="s">
        <v>809</v>
      </c>
      <c r="U3607" s="299" t="s">
        <v>832</v>
      </c>
      <c r="V3607" s="283" t="s">
        <v>809</v>
      </c>
      <c r="W3607" s="284" t="s">
        <v>809</v>
      </c>
      <c r="X3607" s="284" t="s">
        <v>809</v>
      </c>
      <c r="Y3607" s="257"/>
    </row>
    <row r="3608" spans="1:25" ht="12.75" customHeight="1" x14ac:dyDescent="0.2">
      <c r="A3608" s="229" t="s">
        <v>705</v>
      </c>
      <c r="B3608" s="247"/>
      <c r="C3608" s="280">
        <v>3595</v>
      </c>
      <c r="D3608" s="249" t="s">
        <v>7902</v>
      </c>
      <c r="E3608" s="249" t="s">
        <v>7903</v>
      </c>
      <c r="F3608" s="249" t="s">
        <v>1503</v>
      </c>
      <c r="G3608" s="297" t="s">
        <v>707</v>
      </c>
      <c r="H3608" s="250">
        <v>0</v>
      </c>
      <c r="I3608" s="250"/>
      <c r="J3608" s="250">
        <v>0</v>
      </c>
      <c r="K3608" s="250"/>
      <c r="L3608" s="250">
        <v>0</v>
      </c>
      <c r="M3608" s="251" t="str">
        <f t="shared" si="168"/>
        <v>NA</v>
      </c>
      <c r="N3608" s="251" t="str">
        <f t="shared" si="169"/>
        <v>NA</v>
      </c>
      <c r="O3608" s="250">
        <v>0</v>
      </c>
      <c r="P3608" s="251" t="str">
        <f t="shared" si="170"/>
        <v>NA</v>
      </c>
      <c r="Q3608" s="298" t="s">
        <v>848</v>
      </c>
      <c r="R3608" s="299" t="s">
        <v>849</v>
      </c>
      <c r="S3608" s="299" t="s">
        <v>809</v>
      </c>
      <c r="T3608" s="299" t="s">
        <v>809</v>
      </c>
      <c r="U3608" s="299" t="s">
        <v>832</v>
      </c>
      <c r="V3608" s="283" t="s">
        <v>809</v>
      </c>
      <c r="W3608" s="284" t="s">
        <v>809</v>
      </c>
      <c r="X3608" s="284" t="s">
        <v>809</v>
      </c>
      <c r="Y3608" s="257"/>
    </row>
    <row r="3609" spans="1:25" ht="12.75" customHeight="1" x14ac:dyDescent="0.2">
      <c r="A3609" s="229" t="s">
        <v>705</v>
      </c>
      <c r="B3609" s="247"/>
      <c r="C3609" s="280">
        <v>3596</v>
      </c>
      <c r="D3609" s="296" t="s">
        <v>7904</v>
      </c>
      <c r="E3609" s="296" t="s">
        <v>7905</v>
      </c>
      <c r="F3609" s="296" t="s">
        <v>5100</v>
      </c>
      <c r="G3609" s="281"/>
      <c r="H3609" s="250">
        <v>0</v>
      </c>
      <c r="I3609" s="250"/>
      <c r="J3609" s="250">
        <v>0</v>
      </c>
      <c r="K3609" s="250"/>
      <c r="L3609" s="250">
        <v>0</v>
      </c>
      <c r="M3609" s="251" t="str">
        <f t="shared" si="168"/>
        <v>NA</v>
      </c>
      <c r="N3609" s="251" t="str">
        <f t="shared" si="169"/>
        <v>NA</v>
      </c>
      <c r="O3609" s="250">
        <v>0</v>
      </c>
      <c r="P3609" s="251" t="str">
        <f t="shared" si="170"/>
        <v>NA</v>
      </c>
      <c r="Q3609" s="251" t="s">
        <v>707</v>
      </c>
      <c r="R3609" s="258"/>
      <c r="S3609" s="299" t="s">
        <v>809</v>
      </c>
      <c r="T3609" s="299" t="s">
        <v>809</v>
      </c>
      <c r="U3609" s="299" t="s">
        <v>832</v>
      </c>
      <c r="V3609" s="283" t="s">
        <v>809</v>
      </c>
      <c r="W3609" s="284" t="s">
        <v>809</v>
      </c>
      <c r="X3609" s="284" t="s">
        <v>809</v>
      </c>
      <c r="Y3609" s="257"/>
    </row>
    <row r="3610" spans="1:25" ht="12.75" customHeight="1" x14ac:dyDescent="0.2">
      <c r="A3610" s="229" t="s">
        <v>705</v>
      </c>
      <c r="B3610" s="247"/>
      <c r="C3610" s="280">
        <v>3597</v>
      </c>
      <c r="D3610" s="296" t="s">
        <v>7906</v>
      </c>
      <c r="E3610" s="296" t="s">
        <v>7907</v>
      </c>
      <c r="F3610" s="296" t="s">
        <v>1198</v>
      </c>
      <c r="G3610" s="281"/>
      <c r="H3610" s="250">
        <v>0</v>
      </c>
      <c r="I3610" s="250"/>
      <c r="J3610" s="250">
        <v>0</v>
      </c>
      <c r="K3610" s="250"/>
      <c r="L3610" s="250">
        <v>0</v>
      </c>
      <c r="M3610" s="251" t="str">
        <f t="shared" si="168"/>
        <v>NA</v>
      </c>
      <c r="N3610" s="251" t="str">
        <f t="shared" si="169"/>
        <v>NA</v>
      </c>
      <c r="O3610" s="250">
        <v>0</v>
      </c>
      <c r="P3610" s="251" t="str">
        <f t="shared" si="170"/>
        <v>NA</v>
      </c>
      <c r="Q3610" s="251" t="s">
        <v>707</v>
      </c>
      <c r="R3610" s="258"/>
      <c r="S3610" s="299" t="s">
        <v>809</v>
      </c>
      <c r="T3610" s="299" t="s">
        <v>809</v>
      </c>
      <c r="U3610" s="299" t="s">
        <v>832</v>
      </c>
      <c r="V3610" s="283" t="s">
        <v>809</v>
      </c>
      <c r="W3610" s="284" t="s">
        <v>809</v>
      </c>
      <c r="X3610" s="284" t="s">
        <v>809</v>
      </c>
      <c r="Y3610" s="257"/>
    </row>
    <row r="3611" spans="1:25" ht="12.75" customHeight="1" x14ac:dyDescent="0.2">
      <c r="A3611" s="229" t="s">
        <v>705</v>
      </c>
      <c r="B3611" s="247"/>
      <c r="C3611" s="280">
        <v>3598</v>
      </c>
      <c r="D3611" s="249" t="s">
        <v>7908</v>
      </c>
      <c r="E3611" s="249" t="s">
        <v>7909</v>
      </c>
      <c r="F3611" s="249" t="s">
        <v>1503</v>
      </c>
      <c r="G3611" s="297" t="s">
        <v>707</v>
      </c>
      <c r="H3611" s="250">
        <v>0</v>
      </c>
      <c r="I3611" s="250"/>
      <c r="J3611" s="250">
        <v>0</v>
      </c>
      <c r="K3611" s="250"/>
      <c r="L3611" s="250">
        <v>0</v>
      </c>
      <c r="M3611" s="251" t="str">
        <f t="shared" si="168"/>
        <v>NA</v>
      </c>
      <c r="N3611" s="251" t="str">
        <f t="shared" si="169"/>
        <v>NA</v>
      </c>
      <c r="O3611" s="250">
        <v>0</v>
      </c>
      <c r="P3611" s="251" t="str">
        <f t="shared" si="170"/>
        <v>NA</v>
      </c>
      <c r="Q3611" s="298" t="s">
        <v>848</v>
      </c>
      <c r="R3611" s="299" t="s">
        <v>849</v>
      </c>
      <c r="S3611" s="299" t="s">
        <v>809</v>
      </c>
      <c r="T3611" s="299" t="s">
        <v>809</v>
      </c>
      <c r="U3611" s="299" t="s">
        <v>832</v>
      </c>
      <c r="V3611" s="283" t="s">
        <v>809</v>
      </c>
      <c r="W3611" s="284" t="s">
        <v>809</v>
      </c>
      <c r="X3611" s="284" t="s">
        <v>809</v>
      </c>
      <c r="Y3611" s="257"/>
    </row>
    <row r="3612" spans="1:25" ht="12.75" customHeight="1" x14ac:dyDescent="0.2">
      <c r="A3612" s="229" t="s">
        <v>705</v>
      </c>
      <c r="B3612" s="247"/>
      <c r="C3612" s="280">
        <v>3599</v>
      </c>
      <c r="D3612" s="296" t="s">
        <v>7910</v>
      </c>
      <c r="E3612" s="296" t="s">
        <v>7911</v>
      </c>
      <c r="F3612" s="296" t="s">
        <v>5100</v>
      </c>
      <c r="G3612" s="281"/>
      <c r="H3612" s="250">
        <v>0</v>
      </c>
      <c r="I3612" s="250"/>
      <c r="J3612" s="250">
        <v>0</v>
      </c>
      <c r="K3612" s="250"/>
      <c r="L3612" s="250">
        <v>0</v>
      </c>
      <c r="M3612" s="251" t="str">
        <f t="shared" si="168"/>
        <v>NA</v>
      </c>
      <c r="N3612" s="251" t="str">
        <f t="shared" si="169"/>
        <v>NA</v>
      </c>
      <c r="O3612" s="250">
        <v>0</v>
      </c>
      <c r="P3612" s="251" t="str">
        <f t="shared" si="170"/>
        <v>NA</v>
      </c>
      <c r="Q3612" s="251" t="s">
        <v>707</v>
      </c>
      <c r="R3612" s="258"/>
      <c r="S3612" s="299" t="s">
        <v>809</v>
      </c>
      <c r="T3612" s="299" t="s">
        <v>809</v>
      </c>
      <c r="U3612" s="299" t="s">
        <v>832</v>
      </c>
      <c r="V3612" s="283" t="s">
        <v>809</v>
      </c>
      <c r="W3612" s="284" t="s">
        <v>809</v>
      </c>
      <c r="X3612" s="284" t="s">
        <v>809</v>
      </c>
      <c r="Y3612" s="257"/>
    </row>
    <row r="3613" spans="1:25" ht="12.75" customHeight="1" x14ac:dyDescent="0.2">
      <c r="A3613" s="229" t="s">
        <v>705</v>
      </c>
      <c r="B3613" s="247"/>
      <c r="C3613" s="280">
        <v>3600</v>
      </c>
      <c r="D3613" s="296" t="s">
        <v>7912</v>
      </c>
      <c r="E3613" s="296" t="s">
        <v>7913</v>
      </c>
      <c r="F3613" s="296" t="s">
        <v>1503</v>
      </c>
      <c r="G3613" s="297" t="s">
        <v>707</v>
      </c>
      <c r="H3613" s="250">
        <v>0</v>
      </c>
      <c r="I3613" s="250"/>
      <c r="J3613" s="250">
        <v>0</v>
      </c>
      <c r="K3613" s="250"/>
      <c r="L3613" s="250">
        <v>0</v>
      </c>
      <c r="M3613" s="251" t="str">
        <f t="shared" si="168"/>
        <v>NA</v>
      </c>
      <c r="N3613" s="251" t="str">
        <f t="shared" si="169"/>
        <v>NA</v>
      </c>
      <c r="O3613" s="250">
        <v>0</v>
      </c>
      <c r="P3613" s="251" t="str">
        <f t="shared" si="170"/>
        <v>NA</v>
      </c>
      <c r="Q3613" s="298" t="s">
        <v>848</v>
      </c>
      <c r="R3613" s="299" t="s">
        <v>849</v>
      </c>
      <c r="S3613" s="299" t="s">
        <v>809</v>
      </c>
      <c r="T3613" s="299" t="s">
        <v>809</v>
      </c>
      <c r="U3613" s="299" t="s">
        <v>832</v>
      </c>
      <c r="V3613" s="283" t="s">
        <v>809</v>
      </c>
      <c r="W3613" s="284" t="s">
        <v>809</v>
      </c>
      <c r="X3613" s="284" t="s">
        <v>809</v>
      </c>
      <c r="Y3613" s="257"/>
    </row>
    <row r="3614" spans="1:25" ht="12.75" customHeight="1" x14ac:dyDescent="0.2">
      <c r="A3614" s="229" t="s">
        <v>705</v>
      </c>
      <c r="B3614" s="247"/>
      <c r="C3614" s="280">
        <v>3601</v>
      </c>
      <c r="D3614" s="249" t="s">
        <v>7914</v>
      </c>
      <c r="E3614" s="249" t="s">
        <v>7915</v>
      </c>
      <c r="F3614" s="249" t="s">
        <v>1503</v>
      </c>
      <c r="G3614" s="297" t="s">
        <v>707</v>
      </c>
      <c r="H3614" s="250">
        <v>0</v>
      </c>
      <c r="I3614" s="250"/>
      <c r="J3614" s="250">
        <v>0</v>
      </c>
      <c r="K3614" s="250"/>
      <c r="L3614" s="250">
        <v>0</v>
      </c>
      <c r="M3614" s="251" t="str">
        <f t="shared" si="168"/>
        <v>NA</v>
      </c>
      <c r="N3614" s="251" t="str">
        <f t="shared" si="169"/>
        <v>NA</v>
      </c>
      <c r="O3614" s="250">
        <v>0</v>
      </c>
      <c r="P3614" s="251" t="str">
        <f t="shared" si="170"/>
        <v>NA</v>
      </c>
      <c r="Q3614" s="298" t="s">
        <v>848</v>
      </c>
      <c r="R3614" s="299" t="s">
        <v>849</v>
      </c>
      <c r="S3614" s="299" t="s">
        <v>809</v>
      </c>
      <c r="T3614" s="299" t="s">
        <v>809</v>
      </c>
      <c r="U3614" s="299" t="s">
        <v>832</v>
      </c>
      <c r="V3614" s="283" t="s">
        <v>809</v>
      </c>
      <c r="W3614" s="284" t="s">
        <v>809</v>
      </c>
      <c r="X3614" s="284" t="s">
        <v>809</v>
      </c>
      <c r="Y3614" s="257"/>
    </row>
    <row r="3615" spans="1:25" ht="12.75" customHeight="1" x14ac:dyDescent="0.2">
      <c r="A3615" s="229" t="s">
        <v>705</v>
      </c>
      <c r="B3615" s="247"/>
      <c r="C3615" s="280">
        <v>3602</v>
      </c>
      <c r="D3615" s="249" t="s">
        <v>7916</v>
      </c>
      <c r="E3615" s="249" t="s">
        <v>7917</v>
      </c>
      <c r="F3615" s="249" t="s">
        <v>1503</v>
      </c>
      <c r="G3615" s="297" t="s">
        <v>707</v>
      </c>
      <c r="H3615" s="250">
        <v>0</v>
      </c>
      <c r="I3615" s="250"/>
      <c r="J3615" s="250">
        <v>0</v>
      </c>
      <c r="K3615" s="250"/>
      <c r="L3615" s="250">
        <v>0</v>
      </c>
      <c r="M3615" s="251" t="str">
        <f t="shared" si="168"/>
        <v>NA</v>
      </c>
      <c r="N3615" s="251" t="str">
        <f t="shared" si="169"/>
        <v>NA</v>
      </c>
      <c r="O3615" s="250">
        <v>0</v>
      </c>
      <c r="P3615" s="251" t="str">
        <f t="shared" si="170"/>
        <v>NA</v>
      </c>
      <c r="Q3615" s="298" t="s">
        <v>848</v>
      </c>
      <c r="R3615" s="299" t="s">
        <v>849</v>
      </c>
      <c r="S3615" s="299" t="s">
        <v>809</v>
      </c>
      <c r="T3615" s="299" t="s">
        <v>809</v>
      </c>
      <c r="U3615" s="299" t="s">
        <v>832</v>
      </c>
      <c r="V3615" s="283" t="s">
        <v>809</v>
      </c>
      <c r="W3615" s="284" t="s">
        <v>809</v>
      </c>
      <c r="X3615" s="284" t="s">
        <v>809</v>
      </c>
      <c r="Y3615" s="257"/>
    </row>
    <row r="3616" spans="1:25" ht="12.75" customHeight="1" x14ac:dyDescent="0.2">
      <c r="A3616" s="229" t="s">
        <v>705</v>
      </c>
      <c r="B3616" s="247"/>
      <c r="C3616" s="280">
        <v>3603</v>
      </c>
      <c r="D3616" s="296" t="s">
        <v>7918</v>
      </c>
      <c r="E3616" s="296" t="s">
        <v>7919</v>
      </c>
      <c r="F3616" s="296" t="s">
        <v>5100</v>
      </c>
      <c r="G3616" s="281"/>
      <c r="H3616" s="250">
        <v>0</v>
      </c>
      <c r="I3616" s="250"/>
      <c r="J3616" s="250">
        <v>0</v>
      </c>
      <c r="K3616" s="250"/>
      <c r="L3616" s="250">
        <v>0</v>
      </c>
      <c r="M3616" s="251" t="str">
        <f t="shared" si="168"/>
        <v>NA</v>
      </c>
      <c r="N3616" s="251" t="str">
        <f t="shared" si="169"/>
        <v>NA</v>
      </c>
      <c r="O3616" s="250">
        <v>0</v>
      </c>
      <c r="P3616" s="251" t="str">
        <f t="shared" si="170"/>
        <v>NA</v>
      </c>
      <c r="Q3616" s="251" t="s">
        <v>707</v>
      </c>
      <c r="R3616" s="258"/>
      <c r="S3616" s="299" t="s">
        <v>809</v>
      </c>
      <c r="T3616" s="299" t="s">
        <v>809</v>
      </c>
      <c r="U3616" s="299" t="s">
        <v>832</v>
      </c>
      <c r="V3616" s="283" t="s">
        <v>809</v>
      </c>
      <c r="W3616" s="284" t="s">
        <v>809</v>
      </c>
      <c r="X3616" s="284" t="s">
        <v>809</v>
      </c>
      <c r="Y3616" s="257"/>
    </row>
    <row r="3617" spans="1:25" ht="12.75" customHeight="1" x14ac:dyDescent="0.2">
      <c r="A3617" s="229" t="s">
        <v>705</v>
      </c>
      <c r="B3617" s="247"/>
      <c r="C3617" s="280">
        <v>3604</v>
      </c>
      <c r="D3617" s="296" t="s">
        <v>7920</v>
      </c>
      <c r="E3617" s="296" t="s">
        <v>7921</v>
      </c>
      <c r="F3617" s="296" t="s">
        <v>5100</v>
      </c>
      <c r="G3617" s="281"/>
      <c r="H3617" s="250">
        <v>0</v>
      </c>
      <c r="I3617" s="250"/>
      <c r="J3617" s="250">
        <v>0</v>
      </c>
      <c r="K3617" s="250"/>
      <c r="L3617" s="250">
        <v>0</v>
      </c>
      <c r="M3617" s="251" t="str">
        <f t="shared" si="168"/>
        <v>NA</v>
      </c>
      <c r="N3617" s="251" t="str">
        <f t="shared" si="169"/>
        <v>NA</v>
      </c>
      <c r="O3617" s="250">
        <v>0</v>
      </c>
      <c r="P3617" s="251" t="str">
        <f t="shared" si="170"/>
        <v>NA</v>
      </c>
      <c r="Q3617" s="251" t="s">
        <v>707</v>
      </c>
      <c r="R3617" s="258"/>
      <c r="S3617" s="299" t="s">
        <v>809</v>
      </c>
      <c r="T3617" s="299" t="s">
        <v>809</v>
      </c>
      <c r="U3617" s="299" t="s">
        <v>832</v>
      </c>
      <c r="V3617" s="283" t="s">
        <v>809</v>
      </c>
      <c r="W3617" s="284" t="s">
        <v>809</v>
      </c>
      <c r="X3617" s="284" t="s">
        <v>809</v>
      </c>
      <c r="Y3617" s="257"/>
    </row>
    <row r="3618" spans="1:25" ht="12.75" customHeight="1" x14ac:dyDescent="0.2">
      <c r="A3618" s="229" t="s">
        <v>705</v>
      </c>
      <c r="B3618" s="247"/>
      <c r="C3618" s="280">
        <v>3605</v>
      </c>
      <c r="D3618" s="296" t="s">
        <v>7922</v>
      </c>
      <c r="E3618" s="296" t="s">
        <v>7923</v>
      </c>
      <c r="F3618" s="296" t="s">
        <v>5100</v>
      </c>
      <c r="G3618" s="281"/>
      <c r="H3618" s="250">
        <v>0</v>
      </c>
      <c r="I3618" s="250"/>
      <c r="J3618" s="250">
        <v>0</v>
      </c>
      <c r="K3618" s="250"/>
      <c r="L3618" s="250">
        <v>0</v>
      </c>
      <c r="M3618" s="251" t="str">
        <f t="shared" si="168"/>
        <v>NA</v>
      </c>
      <c r="N3618" s="251" t="str">
        <f t="shared" si="169"/>
        <v>NA</v>
      </c>
      <c r="O3618" s="250">
        <v>0</v>
      </c>
      <c r="P3618" s="251" t="str">
        <f t="shared" si="170"/>
        <v>NA</v>
      </c>
      <c r="Q3618" s="251" t="s">
        <v>707</v>
      </c>
      <c r="R3618" s="258"/>
      <c r="S3618" s="299" t="s">
        <v>809</v>
      </c>
      <c r="T3618" s="299" t="s">
        <v>809</v>
      </c>
      <c r="U3618" s="299" t="s">
        <v>832</v>
      </c>
      <c r="V3618" s="283" t="s">
        <v>809</v>
      </c>
      <c r="W3618" s="284" t="s">
        <v>809</v>
      </c>
      <c r="X3618" s="284" t="s">
        <v>809</v>
      </c>
      <c r="Y3618" s="257"/>
    </row>
    <row r="3619" spans="1:25" ht="12.75" customHeight="1" x14ac:dyDescent="0.2">
      <c r="A3619" s="229" t="s">
        <v>705</v>
      </c>
      <c r="B3619" s="247"/>
      <c r="C3619" s="280">
        <v>3606</v>
      </c>
      <c r="D3619" s="296" t="s">
        <v>7924</v>
      </c>
      <c r="E3619" s="296" t="s">
        <v>7925</v>
      </c>
      <c r="F3619" s="296" t="s">
        <v>1503</v>
      </c>
      <c r="G3619" s="297" t="s">
        <v>707</v>
      </c>
      <c r="H3619" s="250">
        <v>0</v>
      </c>
      <c r="I3619" s="250"/>
      <c r="J3619" s="250">
        <v>0</v>
      </c>
      <c r="K3619" s="250"/>
      <c r="L3619" s="250">
        <v>0</v>
      </c>
      <c r="M3619" s="251" t="str">
        <f t="shared" si="168"/>
        <v>NA</v>
      </c>
      <c r="N3619" s="251" t="str">
        <f t="shared" si="169"/>
        <v>NA</v>
      </c>
      <c r="O3619" s="250">
        <v>0</v>
      </c>
      <c r="P3619" s="251" t="str">
        <f t="shared" si="170"/>
        <v>NA</v>
      </c>
      <c r="Q3619" s="298" t="s">
        <v>848</v>
      </c>
      <c r="R3619" s="299" t="s">
        <v>849</v>
      </c>
      <c r="S3619" s="299" t="s">
        <v>809</v>
      </c>
      <c r="T3619" s="299" t="s">
        <v>809</v>
      </c>
      <c r="U3619" s="299" t="s">
        <v>832</v>
      </c>
      <c r="V3619" s="283" t="s">
        <v>809</v>
      </c>
      <c r="W3619" s="284" t="s">
        <v>809</v>
      </c>
      <c r="X3619" s="284" t="s">
        <v>809</v>
      </c>
      <c r="Y3619" s="257"/>
    </row>
    <row r="3620" spans="1:25" ht="12.75" customHeight="1" x14ac:dyDescent="0.2">
      <c r="A3620" s="229" t="s">
        <v>705</v>
      </c>
      <c r="B3620" s="247"/>
      <c r="C3620" s="280">
        <v>3607</v>
      </c>
      <c r="D3620" s="249" t="s">
        <v>7926</v>
      </c>
      <c r="E3620" s="249" t="s">
        <v>7927</v>
      </c>
      <c r="F3620" s="249" t="s">
        <v>1198</v>
      </c>
      <c r="G3620" s="297" t="s">
        <v>707</v>
      </c>
      <c r="H3620" s="250">
        <v>0</v>
      </c>
      <c r="I3620" s="250"/>
      <c r="J3620" s="250">
        <v>0</v>
      </c>
      <c r="K3620" s="250"/>
      <c r="L3620" s="250">
        <v>0</v>
      </c>
      <c r="M3620" s="251" t="str">
        <f t="shared" si="168"/>
        <v>NA</v>
      </c>
      <c r="N3620" s="251" t="str">
        <f t="shared" si="169"/>
        <v>NA</v>
      </c>
      <c r="O3620" s="250">
        <v>0</v>
      </c>
      <c r="P3620" s="251" t="str">
        <f t="shared" si="170"/>
        <v>NA</v>
      </c>
      <c r="Q3620" s="298" t="s">
        <v>848</v>
      </c>
      <c r="R3620" s="299" t="s">
        <v>849</v>
      </c>
      <c r="S3620" s="299" t="s">
        <v>832</v>
      </c>
      <c r="T3620" s="299" t="s">
        <v>832</v>
      </c>
      <c r="U3620" s="299" t="s">
        <v>832</v>
      </c>
      <c r="V3620" s="283" t="s">
        <v>809</v>
      </c>
      <c r="W3620" s="284" t="s">
        <v>809</v>
      </c>
      <c r="X3620" s="284" t="s">
        <v>809</v>
      </c>
      <c r="Y3620" s="257"/>
    </row>
    <row r="3621" spans="1:25" ht="12.75" customHeight="1" x14ac:dyDescent="0.2">
      <c r="A3621" s="229" t="s">
        <v>705</v>
      </c>
      <c r="B3621" s="247"/>
      <c r="C3621" s="280">
        <v>3608</v>
      </c>
      <c r="D3621" s="296" t="s">
        <v>7928</v>
      </c>
      <c r="E3621" s="296" t="s">
        <v>7929</v>
      </c>
      <c r="F3621" s="296" t="s">
        <v>5100</v>
      </c>
      <c r="G3621" s="281"/>
      <c r="H3621" s="250">
        <v>0</v>
      </c>
      <c r="I3621" s="250"/>
      <c r="J3621" s="250">
        <v>0</v>
      </c>
      <c r="K3621" s="250"/>
      <c r="L3621" s="250">
        <v>0</v>
      </c>
      <c r="M3621" s="251" t="str">
        <f t="shared" si="168"/>
        <v>NA</v>
      </c>
      <c r="N3621" s="251" t="str">
        <f t="shared" si="169"/>
        <v>NA</v>
      </c>
      <c r="O3621" s="250">
        <v>0</v>
      </c>
      <c r="P3621" s="251" t="str">
        <f t="shared" si="170"/>
        <v>NA</v>
      </c>
      <c r="Q3621" s="251" t="s">
        <v>707</v>
      </c>
      <c r="R3621" s="258"/>
      <c r="S3621" s="299" t="s">
        <v>809</v>
      </c>
      <c r="T3621" s="299" t="s">
        <v>809</v>
      </c>
      <c r="U3621" s="299" t="s">
        <v>832</v>
      </c>
      <c r="V3621" s="283" t="s">
        <v>809</v>
      </c>
      <c r="W3621" s="284" t="s">
        <v>809</v>
      </c>
      <c r="X3621" s="284" t="s">
        <v>809</v>
      </c>
      <c r="Y3621" s="257"/>
    </row>
    <row r="3622" spans="1:25" ht="12.75" customHeight="1" x14ac:dyDescent="0.2">
      <c r="A3622" s="229" t="s">
        <v>705</v>
      </c>
      <c r="B3622" s="247"/>
      <c r="C3622" s="280">
        <v>3609</v>
      </c>
      <c r="D3622" s="296" t="s">
        <v>7930</v>
      </c>
      <c r="E3622" s="296" t="s">
        <v>7931</v>
      </c>
      <c r="F3622" s="296" t="s">
        <v>1503</v>
      </c>
      <c r="G3622" s="297" t="s">
        <v>707</v>
      </c>
      <c r="H3622" s="250">
        <v>0</v>
      </c>
      <c r="I3622" s="250"/>
      <c r="J3622" s="250">
        <v>0</v>
      </c>
      <c r="K3622" s="250"/>
      <c r="L3622" s="250">
        <v>0</v>
      </c>
      <c r="M3622" s="251" t="str">
        <f t="shared" si="168"/>
        <v>NA</v>
      </c>
      <c r="N3622" s="251" t="str">
        <f t="shared" si="169"/>
        <v>NA</v>
      </c>
      <c r="O3622" s="250">
        <v>0</v>
      </c>
      <c r="P3622" s="251" t="str">
        <f t="shared" si="170"/>
        <v>NA</v>
      </c>
      <c r="Q3622" s="298" t="s">
        <v>848</v>
      </c>
      <c r="R3622" s="299" t="s">
        <v>849</v>
      </c>
      <c r="S3622" s="299" t="s">
        <v>809</v>
      </c>
      <c r="T3622" s="299" t="s">
        <v>809</v>
      </c>
      <c r="U3622" s="299" t="s">
        <v>832</v>
      </c>
      <c r="V3622" s="283" t="s">
        <v>809</v>
      </c>
      <c r="W3622" s="284" t="s">
        <v>809</v>
      </c>
      <c r="X3622" s="284" t="s">
        <v>809</v>
      </c>
      <c r="Y3622" s="257"/>
    </row>
    <row r="3623" spans="1:25" ht="12.75" customHeight="1" x14ac:dyDescent="0.2">
      <c r="A3623" s="229" t="s">
        <v>705</v>
      </c>
      <c r="B3623" s="247"/>
      <c r="C3623" s="280">
        <v>3610</v>
      </c>
      <c r="D3623" s="296" t="s">
        <v>7932</v>
      </c>
      <c r="E3623" s="296" t="s">
        <v>7933</v>
      </c>
      <c r="F3623" s="296" t="s">
        <v>1503</v>
      </c>
      <c r="G3623" s="297" t="s">
        <v>707</v>
      </c>
      <c r="H3623" s="250">
        <v>0</v>
      </c>
      <c r="I3623" s="250"/>
      <c r="J3623" s="250">
        <v>0</v>
      </c>
      <c r="K3623" s="250"/>
      <c r="L3623" s="250">
        <v>0</v>
      </c>
      <c r="M3623" s="251" t="str">
        <f t="shared" si="168"/>
        <v>NA</v>
      </c>
      <c r="N3623" s="251" t="str">
        <f t="shared" si="169"/>
        <v>NA</v>
      </c>
      <c r="O3623" s="250">
        <v>0</v>
      </c>
      <c r="P3623" s="251" t="str">
        <f t="shared" si="170"/>
        <v>NA</v>
      </c>
      <c r="Q3623" s="298" t="s">
        <v>848</v>
      </c>
      <c r="R3623" s="299" t="s">
        <v>849</v>
      </c>
      <c r="S3623" s="299" t="s">
        <v>809</v>
      </c>
      <c r="T3623" s="299" t="s">
        <v>809</v>
      </c>
      <c r="U3623" s="299" t="s">
        <v>832</v>
      </c>
      <c r="V3623" s="283" t="s">
        <v>809</v>
      </c>
      <c r="W3623" s="284" t="s">
        <v>809</v>
      </c>
      <c r="X3623" s="284" t="s">
        <v>809</v>
      </c>
      <c r="Y3623" s="257"/>
    </row>
    <row r="3624" spans="1:25" ht="12.75" customHeight="1" x14ac:dyDescent="0.2">
      <c r="A3624" s="229" t="s">
        <v>705</v>
      </c>
      <c r="B3624" s="247"/>
      <c r="C3624" s="280">
        <v>3611</v>
      </c>
      <c r="D3624" s="296" t="s">
        <v>7934</v>
      </c>
      <c r="E3624" s="296" t="s">
        <v>7935</v>
      </c>
      <c r="F3624" s="296" t="s">
        <v>1503</v>
      </c>
      <c r="G3624" s="297" t="s">
        <v>707</v>
      </c>
      <c r="H3624" s="250">
        <v>0</v>
      </c>
      <c r="I3624" s="250"/>
      <c r="J3624" s="250">
        <v>0</v>
      </c>
      <c r="K3624" s="250"/>
      <c r="L3624" s="250">
        <v>0</v>
      </c>
      <c r="M3624" s="251" t="str">
        <f t="shared" si="168"/>
        <v>NA</v>
      </c>
      <c r="N3624" s="251" t="str">
        <f t="shared" si="169"/>
        <v>NA</v>
      </c>
      <c r="O3624" s="250">
        <v>0</v>
      </c>
      <c r="P3624" s="251" t="str">
        <f t="shared" si="170"/>
        <v>NA</v>
      </c>
      <c r="Q3624" s="298" t="s">
        <v>848</v>
      </c>
      <c r="R3624" s="299" t="s">
        <v>849</v>
      </c>
      <c r="S3624" s="299" t="s">
        <v>809</v>
      </c>
      <c r="T3624" s="299" t="s">
        <v>809</v>
      </c>
      <c r="U3624" s="299" t="s">
        <v>832</v>
      </c>
      <c r="V3624" s="283" t="s">
        <v>809</v>
      </c>
      <c r="W3624" s="284" t="s">
        <v>809</v>
      </c>
      <c r="X3624" s="284" t="s">
        <v>809</v>
      </c>
      <c r="Y3624" s="257"/>
    </row>
    <row r="3625" spans="1:25" ht="12.75" customHeight="1" x14ac:dyDescent="0.2">
      <c r="A3625" s="229" t="s">
        <v>705</v>
      </c>
      <c r="B3625" s="247"/>
      <c r="C3625" s="280">
        <v>3612</v>
      </c>
      <c r="D3625" s="296" t="s">
        <v>7936</v>
      </c>
      <c r="E3625" s="296" t="s">
        <v>7937</v>
      </c>
      <c r="F3625" s="296" t="s">
        <v>1503</v>
      </c>
      <c r="G3625" s="297" t="s">
        <v>707</v>
      </c>
      <c r="H3625" s="250">
        <v>0</v>
      </c>
      <c r="I3625" s="250"/>
      <c r="J3625" s="250">
        <v>0</v>
      </c>
      <c r="K3625" s="250"/>
      <c r="L3625" s="250">
        <v>0</v>
      </c>
      <c r="M3625" s="251" t="str">
        <f t="shared" si="168"/>
        <v>NA</v>
      </c>
      <c r="N3625" s="251" t="str">
        <f t="shared" si="169"/>
        <v>NA</v>
      </c>
      <c r="O3625" s="250">
        <v>0</v>
      </c>
      <c r="P3625" s="251" t="str">
        <f t="shared" si="170"/>
        <v>NA</v>
      </c>
      <c r="Q3625" s="298" t="s">
        <v>848</v>
      </c>
      <c r="R3625" s="299" t="s">
        <v>849</v>
      </c>
      <c r="S3625" s="299" t="s">
        <v>809</v>
      </c>
      <c r="T3625" s="299" t="s">
        <v>809</v>
      </c>
      <c r="U3625" s="299" t="s">
        <v>832</v>
      </c>
      <c r="V3625" s="283" t="s">
        <v>809</v>
      </c>
      <c r="W3625" s="284" t="s">
        <v>809</v>
      </c>
      <c r="X3625" s="284" t="s">
        <v>809</v>
      </c>
      <c r="Y3625" s="257"/>
    </row>
    <row r="3626" spans="1:25" ht="12.75" customHeight="1" x14ac:dyDescent="0.2">
      <c r="A3626" s="229" t="s">
        <v>705</v>
      </c>
      <c r="B3626" s="247"/>
      <c r="C3626" s="280">
        <v>3613</v>
      </c>
      <c r="D3626" s="296" t="s">
        <v>7938</v>
      </c>
      <c r="E3626" s="296" t="s">
        <v>7939</v>
      </c>
      <c r="F3626" s="296" t="s">
        <v>1198</v>
      </c>
      <c r="G3626" s="281"/>
      <c r="H3626" s="250">
        <v>0</v>
      </c>
      <c r="I3626" s="250"/>
      <c r="J3626" s="250">
        <v>0</v>
      </c>
      <c r="K3626" s="250"/>
      <c r="L3626" s="250">
        <v>0</v>
      </c>
      <c r="M3626" s="251" t="str">
        <f t="shared" si="168"/>
        <v>NA</v>
      </c>
      <c r="N3626" s="251" t="str">
        <f t="shared" si="169"/>
        <v>NA</v>
      </c>
      <c r="O3626" s="250">
        <v>0</v>
      </c>
      <c r="P3626" s="251" t="str">
        <f t="shared" si="170"/>
        <v>NA</v>
      </c>
      <c r="Q3626" s="251" t="s">
        <v>707</v>
      </c>
      <c r="R3626" s="258"/>
      <c r="S3626" s="299" t="s">
        <v>809</v>
      </c>
      <c r="T3626" s="299" t="s">
        <v>809</v>
      </c>
      <c r="U3626" s="299" t="s">
        <v>832</v>
      </c>
      <c r="V3626" s="283" t="s">
        <v>809</v>
      </c>
      <c r="W3626" s="284" t="s">
        <v>809</v>
      </c>
      <c r="X3626" s="284" t="s">
        <v>809</v>
      </c>
      <c r="Y3626" s="257"/>
    </row>
    <row r="3627" spans="1:25" ht="12.75" customHeight="1" x14ac:dyDescent="0.2">
      <c r="A3627" s="229" t="s">
        <v>705</v>
      </c>
      <c r="B3627" s="247"/>
      <c r="C3627" s="280">
        <v>3614</v>
      </c>
      <c r="D3627" s="296" t="s">
        <v>7940</v>
      </c>
      <c r="E3627" s="296" t="s">
        <v>7941</v>
      </c>
      <c r="F3627" s="296" t="s">
        <v>1503</v>
      </c>
      <c r="G3627" s="297" t="s">
        <v>707</v>
      </c>
      <c r="H3627" s="250">
        <v>0</v>
      </c>
      <c r="I3627" s="250"/>
      <c r="J3627" s="250">
        <v>0</v>
      </c>
      <c r="K3627" s="250"/>
      <c r="L3627" s="250">
        <v>0</v>
      </c>
      <c r="M3627" s="251" t="str">
        <f t="shared" si="168"/>
        <v>NA</v>
      </c>
      <c r="N3627" s="251" t="str">
        <f t="shared" si="169"/>
        <v>NA</v>
      </c>
      <c r="O3627" s="250">
        <v>0</v>
      </c>
      <c r="P3627" s="251" t="str">
        <f t="shared" si="170"/>
        <v>NA</v>
      </c>
      <c r="Q3627" s="298" t="s">
        <v>848</v>
      </c>
      <c r="R3627" s="299" t="s">
        <v>849</v>
      </c>
      <c r="S3627" s="299" t="s">
        <v>809</v>
      </c>
      <c r="T3627" s="299" t="s">
        <v>809</v>
      </c>
      <c r="U3627" s="299" t="s">
        <v>832</v>
      </c>
      <c r="V3627" s="283" t="s">
        <v>809</v>
      </c>
      <c r="W3627" s="284" t="s">
        <v>809</v>
      </c>
      <c r="X3627" s="284" t="s">
        <v>809</v>
      </c>
      <c r="Y3627" s="257"/>
    </row>
    <row r="3628" spans="1:25" ht="12.75" customHeight="1" x14ac:dyDescent="0.2">
      <c r="A3628" s="229" t="s">
        <v>705</v>
      </c>
      <c r="B3628" s="247"/>
      <c r="C3628" s="280">
        <v>3615</v>
      </c>
      <c r="D3628" s="296" t="s">
        <v>7942</v>
      </c>
      <c r="E3628" s="296" t="s">
        <v>7943</v>
      </c>
      <c r="F3628" s="296" t="s">
        <v>1503</v>
      </c>
      <c r="G3628" s="297" t="s">
        <v>707</v>
      </c>
      <c r="H3628" s="250">
        <v>0</v>
      </c>
      <c r="I3628" s="250"/>
      <c r="J3628" s="250">
        <v>0</v>
      </c>
      <c r="K3628" s="250"/>
      <c r="L3628" s="250">
        <v>0</v>
      </c>
      <c r="M3628" s="251" t="str">
        <f t="shared" si="168"/>
        <v>NA</v>
      </c>
      <c r="N3628" s="251" t="str">
        <f t="shared" si="169"/>
        <v>NA</v>
      </c>
      <c r="O3628" s="250">
        <v>0</v>
      </c>
      <c r="P3628" s="251" t="str">
        <f t="shared" si="170"/>
        <v>NA</v>
      </c>
      <c r="Q3628" s="298" t="s">
        <v>848</v>
      </c>
      <c r="R3628" s="299" t="s">
        <v>849</v>
      </c>
      <c r="S3628" s="299" t="s">
        <v>809</v>
      </c>
      <c r="T3628" s="299" t="s">
        <v>809</v>
      </c>
      <c r="U3628" s="299" t="s">
        <v>832</v>
      </c>
      <c r="V3628" s="283" t="s">
        <v>809</v>
      </c>
      <c r="W3628" s="284" t="s">
        <v>809</v>
      </c>
      <c r="X3628" s="284" t="s">
        <v>809</v>
      </c>
      <c r="Y3628" s="257"/>
    </row>
    <row r="3629" spans="1:25" ht="12.75" customHeight="1" x14ac:dyDescent="0.2">
      <c r="A3629" s="229" t="s">
        <v>705</v>
      </c>
      <c r="B3629" s="247"/>
      <c r="C3629" s="280">
        <v>3616</v>
      </c>
      <c r="D3629" s="296" t="s">
        <v>7944</v>
      </c>
      <c r="E3629" s="296" t="s">
        <v>7945</v>
      </c>
      <c r="F3629" s="296" t="s">
        <v>1503</v>
      </c>
      <c r="G3629" s="297" t="s">
        <v>707</v>
      </c>
      <c r="H3629" s="250">
        <v>0</v>
      </c>
      <c r="I3629" s="250"/>
      <c r="J3629" s="250">
        <v>0</v>
      </c>
      <c r="K3629" s="250"/>
      <c r="L3629" s="250">
        <v>0</v>
      </c>
      <c r="M3629" s="251" t="str">
        <f t="shared" si="168"/>
        <v>NA</v>
      </c>
      <c r="N3629" s="251" t="str">
        <f t="shared" si="169"/>
        <v>NA</v>
      </c>
      <c r="O3629" s="250">
        <v>0</v>
      </c>
      <c r="P3629" s="251" t="str">
        <f t="shared" si="170"/>
        <v>NA</v>
      </c>
      <c r="Q3629" s="298" t="s">
        <v>848</v>
      </c>
      <c r="R3629" s="299" t="s">
        <v>849</v>
      </c>
      <c r="S3629" s="299" t="s">
        <v>809</v>
      </c>
      <c r="T3629" s="299" t="s">
        <v>809</v>
      </c>
      <c r="U3629" s="299" t="s">
        <v>832</v>
      </c>
      <c r="V3629" s="283" t="s">
        <v>809</v>
      </c>
      <c r="W3629" s="284" t="s">
        <v>809</v>
      </c>
      <c r="X3629" s="284" t="s">
        <v>809</v>
      </c>
      <c r="Y3629" s="257"/>
    </row>
    <row r="3630" spans="1:25" ht="12.75" customHeight="1" x14ac:dyDescent="0.2">
      <c r="A3630" s="229" t="s">
        <v>705</v>
      </c>
      <c r="B3630" s="247"/>
      <c r="C3630" s="280">
        <v>3617</v>
      </c>
      <c r="D3630" s="296" t="s">
        <v>7946</v>
      </c>
      <c r="E3630" s="296" t="s">
        <v>7947</v>
      </c>
      <c r="F3630" s="296" t="s">
        <v>1503</v>
      </c>
      <c r="G3630" s="297" t="s">
        <v>707</v>
      </c>
      <c r="H3630" s="250">
        <v>0</v>
      </c>
      <c r="I3630" s="250"/>
      <c r="J3630" s="250">
        <v>0</v>
      </c>
      <c r="K3630" s="250"/>
      <c r="L3630" s="250">
        <v>0</v>
      </c>
      <c r="M3630" s="251" t="str">
        <f t="shared" si="168"/>
        <v>NA</v>
      </c>
      <c r="N3630" s="251" t="str">
        <f t="shared" si="169"/>
        <v>NA</v>
      </c>
      <c r="O3630" s="250">
        <v>0</v>
      </c>
      <c r="P3630" s="251" t="str">
        <f t="shared" si="170"/>
        <v>NA</v>
      </c>
      <c r="Q3630" s="298" t="s">
        <v>848</v>
      </c>
      <c r="R3630" s="299" t="s">
        <v>849</v>
      </c>
      <c r="S3630" s="299" t="s">
        <v>809</v>
      </c>
      <c r="T3630" s="299" t="s">
        <v>809</v>
      </c>
      <c r="U3630" s="299" t="s">
        <v>832</v>
      </c>
      <c r="V3630" s="283" t="s">
        <v>809</v>
      </c>
      <c r="W3630" s="284" t="s">
        <v>809</v>
      </c>
      <c r="X3630" s="284" t="s">
        <v>809</v>
      </c>
      <c r="Y3630" s="257"/>
    </row>
    <row r="3631" spans="1:25" ht="12.75" customHeight="1" x14ac:dyDescent="0.2">
      <c r="A3631" s="229" t="s">
        <v>705</v>
      </c>
      <c r="B3631" s="247"/>
      <c r="C3631" s="280">
        <v>3618</v>
      </c>
      <c r="D3631" s="296" t="s">
        <v>7948</v>
      </c>
      <c r="E3631" s="296" t="s">
        <v>7949</v>
      </c>
      <c r="F3631" s="296" t="s">
        <v>1503</v>
      </c>
      <c r="G3631" s="297" t="s">
        <v>707</v>
      </c>
      <c r="H3631" s="250">
        <v>0</v>
      </c>
      <c r="I3631" s="250"/>
      <c r="J3631" s="250">
        <v>0</v>
      </c>
      <c r="K3631" s="250"/>
      <c r="L3631" s="250">
        <v>0</v>
      </c>
      <c r="M3631" s="251" t="str">
        <f t="shared" si="168"/>
        <v>NA</v>
      </c>
      <c r="N3631" s="251" t="str">
        <f t="shared" si="169"/>
        <v>NA</v>
      </c>
      <c r="O3631" s="250">
        <v>0</v>
      </c>
      <c r="P3631" s="251" t="str">
        <f t="shared" si="170"/>
        <v>NA</v>
      </c>
      <c r="Q3631" s="298" t="s">
        <v>848</v>
      </c>
      <c r="R3631" s="299" t="s">
        <v>849</v>
      </c>
      <c r="S3631" s="299" t="s">
        <v>809</v>
      </c>
      <c r="T3631" s="299" t="s">
        <v>809</v>
      </c>
      <c r="U3631" s="299" t="s">
        <v>832</v>
      </c>
      <c r="V3631" s="283" t="s">
        <v>809</v>
      </c>
      <c r="W3631" s="284" t="s">
        <v>809</v>
      </c>
      <c r="X3631" s="284" t="s">
        <v>809</v>
      </c>
      <c r="Y3631" s="257"/>
    </row>
    <row r="3632" spans="1:25" ht="12.75" customHeight="1" x14ac:dyDescent="0.2">
      <c r="A3632" s="229" t="s">
        <v>705</v>
      </c>
      <c r="B3632" s="247"/>
      <c r="C3632" s="280">
        <v>3619</v>
      </c>
      <c r="D3632" s="296" t="s">
        <v>7950</v>
      </c>
      <c r="E3632" s="296" t="s">
        <v>7951</v>
      </c>
      <c r="F3632" s="296" t="s">
        <v>5100</v>
      </c>
      <c r="G3632" s="281"/>
      <c r="H3632" s="250">
        <v>0</v>
      </c>
      <c r="I3632" s="250"/>
      <c r="J3632" s="250">
        <v>0</v>
      </c>
      <c r="K3632" s="250"/>
      <c r="L3632" s="250">
        <v>0</v>
      </c>
      <c r="M3632" s="251" t="str">
        <f t="shared" si="168"/>
        <v>NA</v>
      </c>
      <c r="N3632" s="251" t="str">
        <f t="shared" si="169"/>
        <v>NA</v>
      </c>
      <c r="O3632" s="250">
        <v>0</v>
      </c>
      <c r="P3632" s="251" t="str">
        <f t="shared" si="170"/>
        <v>NA</v>
      </c>
      <c r="Q3632" s="251" t="s">
        <v>707</v>
      </c>
      <c r="R3632" s="258"/>
      <c r="S3632" s="299" t="s">
        <v>809</v>
      </c>
      <c r="T3632" s="299" t="s">
        <v>809</v>
      </c>
      <c r="U3632" s="299" t="s">
        <v>832</v>
      </c>
      <c r="V3632" s="283" t="s">
        <v>809</v>
      </c>
      <c r="W3632" s="284" t="s">
        <v>809</v>
      </c>
      <c r="X3632" s="284" t="s">
        <v>809</v>
      </c>
      <c r="Y3632" s="257"/>
    </row>
    <row r="3633" spans="1:25" ht="12.75" customHeight="1" x14ac:dyDescent="0.2">
      <c r="A3633" s="229" t="s">
        <v>705</v>
      </c>
      <c r="B3633" s="247"/>
      <c r="C3633" s="280">
        <v>3620</v>
      </c>
      <c r="D3633" s="296" t="s">
        <v>7952</v>
      </c>
      <c r="E3633" s="296" t="s">
        <v>7953</v>
      </c>
      <c r="F3633" s="296" t="s">
        <v>5100</v>
      </c>
      <c r="G3633" s="281"/>
      <c r="H3633" s="250">
        <v>0</v>
      </c>
      <c r="I3633" s="250"/>
      <c r="J3633" s="250">
        <v>0</v>
      </c>
      <c r="K3633" s="250"/>
      <c r="L3633" s="250">
        <v>0</v>
      </c>
      <c r="M3633" s="251" t="str">
        <f t="shared" si="168"/>
        <v>NA</v>
      </c>
      <c r="N3633" s="251" t="str">
        <f t="shared" si="169"/>
        <v>NA</v>
      </c>
      <c r="O3633" s="250">
        <v>0</v>
      </c>
      <c r="P3633" s="251" t="str">
        <f t="shared" si="170"/>
        <v>NA</v>
      </c>
      <c r="Q3633" s="251" t="s">
        <v>707</v>
      </c>
      <c r="R3633" s="258"/>
      <c r="S3633" s="299" t="s">
        <v>809</v>
      </c>
      <c r="T3633" s="299" t="s">
        <v>809</v>
      </c>
      <c r="U3633" s="299" t="s">
        <v>832</v>
      </c>
      <c r="V3633" s="283" t="s">
        <v>809</v>
      </c>
      <c r="W3633" s="284" t="s">
        <v>809</v>
      </c>
      <c r="X3633" s="284" t="s">
        <v>809</v>
      </c>
      <c r="Y3633" s="257"/>
    </row>
    <row r="3634" spans="1:25" ht="12.75" customHeight="1" x14ac:dyDescent="0.2">
      <c r="A3634" s="229" t="s">
        <v>705</v>
      </c>
      <c r="B3634" s="247"/>
      <c r="C3634" s="280">
        <v>3621</v>
      </c>
      <c r="D3634" s="296" t="s">
        <v>7954</v>
      </c>
      <c r="E3634" s="296" t="s">
        <v>7955</v>
      </c>
      <c r="F3634" s="296" t="s">
        <v>5100</v>
      </c>
      <c r="G3634" s="281"/>
      <c r="H3634" s="250">
        <v>0</v>
      </c>
      <c r="I3634" s="250"/>
      <c r="J3634" s="250">
        <v>0</v>
      </c>
      <c r="K3634" s="250"/>
      <c r="L3634" s="250">
        <v>0</v>
      </c>
      <c r="M3634" s="251" t="str">
        <f t="shared" si="168"/>
        <v>NA</v>
      </c>
      <c r="N3634" s="251" t="str">
        <f t="shared" si="169"/>
        <v>NA</v>
      </c>
      <c r="O3634" s="250">
        <v>0</v>
      </c>
      <c r="P3634" s="251" t="str">
        <f t="shared" si="170"/>
        <v>NA</v>
      </c>
      <c r="Q3634" s="251" t="s">
        <v>707</v>
      </c>
      <c r="R3634" s="258"/>
      <c r="S3634" s="299" t="s">
        <v>809</v>
      </c>
      <c r="T3634" s="299" t="s">
        <v>809</v>
      </c>
      <c r="U3634" s="299" t="s">
        <v>832</v>
      </c>
      <c r="V3634" s="283" t="s">
        <v>809</v>
      </c>
      <c r="W3634" s="284" t="s">
        <v>809</v>
      </c>
      <c r="X3634" s="284" t="s">
        <v>809</v>
      </c>
      <c r="Y3634" s="257"/>
    </row>
    <row r="3635" spans="1:25" ht="12.75" customHeight="1" x14ac:dyDescent="0.2">
      <c r="A3635" s="229" t="s">
        <v>705</v>
      </c>
      <c r="B3635" s="247"/>
      <c r="C3635" s="280">
        <v>3622</v>
      </c>
      <c r="D3635" s="249" t="s">
        <v>7956</v>
      </c>
      <c r="E3635" s="249" t="s">
        <v>7957</v>
      </c>
      <c r="F3635" s="249" t="s">
        <v>855</v>
      </c>
      <c r="G3635" s="297" t="s">
        <v>707</v>
      </c>
      <c r="H3635" s="250">
        <v>0</v>
      </c>
      <c r="I3635" s="250"/>
      <c r="J3635" s="250">
        <v>0</v>
      </c>
      <c r="K3635" s="250"/>
      <c r="L3635" s="250">
        <v>0</v>
      </c>
      <c r="M3635" s="251" t="str">
        <f t="shared" si="168"/>
        <v>NA</v>
      </c>
      <c r="N3635" s="251" t="str">
        <f t="shared" si="169"/>
        <v>NA</v>
      </c>
      <c r="O3635" s="250">
        <v>0</v>
      </c>
      <c r="P3635" s="251" t="str">
        <f t="shared" si="170"/>
        <v>NA</v>
      </c>
      <c r="Q3635" s="298" t="s">
        <v>848</v>
      </c>
      <c r="R3635" s="299" t="s">
        <v>849</v>
      </c>
      <c r="S3635" s="299" t="s">
        <v>832</v>
      </c>
      <c r="T3635" s="299" t="s">
        <v>832</v>
      </c>
      <c r="U3635" s="299" t="s">
        <v>832</v>
      </c>
      <c r="V3635" s="299" t="s">
        <v>832</v>
      </c>
      <c r="W3635" s="299" t="s">
        <v>832</v>
      </c>
      <c r="X3635" s="299" t="s">
        <v>832</v>
      </c>
      <c r="Y3635" s="257"/>
    </row>
    <row r="3636" spans="1:25" ht="12.75" customHeight="1" x14ac:dyDescent="0.2">
      <c r="A3636" s="229" t="s">
        <v>705</v>
      </c>
      <c r="B3636" s="247"/>
      <c r="C3636" s="280">
        <v>3623</v>
      </c>
      <c r="D3636" s="296" t="s">
        <v>7958</v>
      </c>
      <c r="E3636" s="296" t="s">
        <v>7959</v>
      </c>
      <c r="F3636" s="296" t="s">
        <v>5100</v>
      </c>
      <c r="G3636" s="281"/>
      <c r="H3636" s="250">
        <v>0</v>
      </c>
      <c r="I3636" s="250"/>
      <c r="J3636" s="250">
        <v>0</v>
      </c>
      <c r="K3636" s="250"/>
      <c r="L3636" s="250">
        <v>0</v>
      </c>
      <c r="M3636" s="251" t="str">
        <f t="shared" si="168"/>
        <v>NA</v>
      </c>
      <c r="N3636" s="251" t="str">
        <f t="shared" si="169"/>
        <v>NA</v>
      </c>
      <c r="O3636" s="250">
        <v>0</v>
      </c>
      <c r="P3636" s="251" t="str">
        <f t="shared" si="170"/>
        <v>NA</v>
      </c>
      <c r="Q3636" s="251" t="s">
        <v>707</v>
      </c>
      <c r="R3636" s="258"/>
      <c r="S3636" s="299" t="s">
        <v>809</v>
      </c>
      <c r="T3636" s="299" t="s">
        <v>809</v>
      </c>
      <c r="U3636" s="299" t="s">
        <v>832</v>
      </c>
      <c r="V3636" s="283" t="s">
        <v>809</v>
      </c>
      <c r="W3636" s="284" t="s">
        <v>809</v>
      </c>
      <c r="X3636" s="284" t="s">
        <v>809</v>
      </c>
      <c r="Y3636" s="257"/>
    </row>
    <row r="3637" spans="1:25" ht="12.75" customHeight="1" x14ac:dyDescent="0.2">
      <c r="A3637" s="229" t="s">
        <v>705</v>
      </c>
      <c r="B3637" s="247"/>
      <c r="C3637" s="280">
        <v>3624</v>
      </c>
      <c r="D3637" s="296" t="s">
        <v>7960</v>
      </c>
      <c r="E3637" s="296" t="s">
        <v>7961</v>
      </c>
      <c r="F3637" s="296" t="s">
        <v>830</v>
      </c>
      <c r="G3637" s="297" t="s">
        <v>707</v>
      </c>
      <c r="H3637" s="250">
        <v>0</v>
      </c>
      <c r="I3637" s="250"/>
      <c r="J3637" s="250">
        <v>0</v>
      </c>
      <c r="K3637" s="250"/>
      <c r="L3637" s="250">
        <v>0</v>
      </c>
      <c r="M3637" s="251" t="str">
        <f t="shared" si="168"/>
        <v>NA</v>
      </c>
      <c r="N3637" s="251" t="str">
        <f t="shared" si="169"/>
        <v>NA</v>
      </c>
      <c r="O3637" s="250">
        <v>0</v>
      </c>
      <c r="P3637" s="251" t="str">
        <f t="shared" si="170"/>
        <v>NA</v>
      </c>
      <c r="Q3637" s="298" t="s">
        <v>848</v>
      </c>
      <c r="R3637" s="299" t="s">
        <v>849</v>
      </c>
      <c r="S3637" s="299" t="s">
        <v>809</v>
      </c>
      <c r="T3637" s="299" t="s">
        <v>809</v>
      </c>
      <c r="U3637" s="299" t="s">
        <v>832</v>
      </c>
      <c r="V3637" s="283" t="s">
        <v>809</v>
      </c>
      <c r="W3637" s="284" t="s">
        <v>809</v>
      </c>
      <c r="X3637" s="284" t="s">
        <v>809</v>
      </c>
      <c r="Y3637" s="257"/>
    </row>
    <row r="3638" spans="1:25" ht="12.75" customHeight="1" x14ac:dyDescent="0.2">
      <c r="A3638" s="229" t="s">
        <v>705</v>
      </c>
      <c r="B3638" s="247"/>
      <c r="C3638" s="280">
        <v>3625</v>
      </c>
      <c r="D3638" s="296" t="s">
        <v>7962</v>
      </c>
      <c r="E3638" s="296" t="s">
        <v>7963</v>
      </c>
      <c r="F3638" s="296" t="s">
        <v>943</v>
      </c>
      <c r="G3638" s="297" t="s">
        <v>707</v>
      </c>
      <c r="H3638" s="250">
        <v>0</v>
      </c>
      <c r="I3638" s="250"/>
      <c r="J3638" s="250">
        <v>0</v>
      </c>
      <c r="K3638" s="250"/>
      <c r="L3638" s="250">
        <v>0</v>
      </c>
      <c r="M3638" s="251" t="str">
        <f t="shared" si="168"/>
        <v>NA</v>
      </c>
      <c r="N3638" s="251" t="str">
        <f t="shared" si="169"/>
        <v>NA</v>
      </c>
      <c r="O3638" s="250">
        <v>0</v>
      </c>
      <c r="P3638" s="251" t="str">
        <f t="shared" si="170"/>
        <v>NA</v>
      </c>
      <c r="Q3638" s="298" t="s">
        <v>848</v>
      </c>
      <c r="R3638" s="299" t="s">
        <v>849</v>
      </c>
      <c r="S3638" s="299" t="s">
        <v>809</v>
      </c>
      <c r="T3638" s="299" t="s">
        <v>809</v>
      </c>
      <c r="U3638" s="299" t="s">
        <v>832</v>
      </c>
      <c r="V3638" s="283" t="s">
        <v>809</v>
      </c>
      <c r="W3638" s="284" t="s">
        <v>809</v>
      </c>
      <c r="X3638" s="284" t="s">
        <v>809</v>
      </c>
      <c r="Y3638" s="257"/>
    </row>
    <row r="3639" spans="1:25" ht="12.75" customHeight="1" x14ac:dyDescent="0.2">
      <c r="A3639" s="229" t="s">
        <v>705</v>
      </c>
      <c r="B3639" s="247"/>
      <c r="C3639" s="280">
        <v>3626</v>
      </c>
      <c r="D3639" s="296" t="s">
        <v>7964</v>
      </c>
      <c r="E3639" s="296" t="s">
        <v>7965</v>
      </c>
      <c r="F3639" s="296" t="s">
        <v>5100</v>
      </c>
      <c r="G3639" s="281"/>
      <c r="H3639" s="250">
        <v>0</v>
      </c>
      <c r="I3639" s="250"/>
      <c r="J3639" s="250">
        <v>0</v>
      </c>
      <c r="K3639" s="250"/>
      <c r="L3639" s="250">
        <v>0</v>
      </c>
      <c r="M3639" s="251" t="str">
        <f t="shared" si="168"/>
        <v>NA</v>
      </c>
      <c r="N3639" s="251" t="str">
        <f t="shared" si="169"/>
        <v>NA</v>
      </c>
      <c r="O3639" s="250">
        <v>0</v>
      </c>
      <c r="P3639" s="251" t="str">
        <f t="shared" si="170"/>
        <v>NA</v>
      </c>
      <c r="Q3639" s="251" t="s">
        <v>707</v>
      </c>
      <c r="R3639" s="258"/>
      <c r="S3639" s="299" t="s">
        <v>809</v>
      </c>
      <c r="T3639" s="299" t="s">
        <v>809</v>
      </c>
      <c r="U3639" s="299" t="s">
        <v>832</v>
      </c>
      <c r="V3639" s="283" t="s">
        <v>809</v>
      </c>
      <c r="W3639" s="284" t="s">
        <v>809</v>
      </c>
      <c r="X3639" s="284" t="s">
        <v>809</v>
      </c>
      <c r="Y3639" s="257"/>
    </row>
    <row r="3640" spans="1:25" ht="12.75" customHeight="1" x14ac:dyDescent="0.2">
      <c r="A3640" s="229" t="s">
        <v>705</v>
      </c>
      <c r="B3640" s="247"/>
      <c r="C3640" s="280">
        <v>3627</v>
      </c>
      <c r="D3640" s="296" t="s">
        <v>7966</v>
      </c>
      <c r="E3640" s="296" t="s">
        <v>7967</v>
      </c>
      <c r="F3640" s="296" t="s">
        <v>897</v>
      </c>
      <c r="G3640" s="281"/>
      <c r="H3640" s="250">
        <v>0</v>
      </c>
      <c r="I3640" s="250"/>
      <c r="J3640" s="250">
        <v>0</v>
      </c>
      <c r="K3640" s="250"/>
      <c r="L3640" s="250">
        <v>0</v>
      </c>
      <c r="M3640" s="251" t="str">
        <f t="shared" si="168"/>
        <v>NA</v>
      </c>
      <c r="N3640" s="251" t="str">
        <f t="shared" si="169"/>
        <v>NA</v>
      </c>
      <c r="O3640" s="250">
        <v>0</v>
      </c>
      <c r="P3640" s="251" t="str">
        <f t="shared" si="170"/>
        <v>NA</v>
      </c>
      <c r="Q3640" s="251" t="s">
        <v>707</v>
      </c>
      <c r="R3640" s="258"/>
      <c r="S3640" s="299" t="s">
        <v>809</v>
      </c>
      <c r="T3640" s="299" t="s">
        <v>809</v>
      </c>
      <c r="U3640" s="299" t="s">
        <v>832</v>
      </c>
      <c r="V3640" s="283" t="s">
        <v>809</v>
      </c>
      <c r="W3640" s="284" t="s">
        <v>809</v>
      </c>
      <c r="X3640" s="284" t="s">
        <v>809</v>
      </c>
      <c r="Y3640" s="257"/>
    </row>
    <row r="3641" spans="1:25" ht="12.75" customHeight="1" x14ac:dyDescent="0.2">
      <c r="A3641" s="229" t="s">
        <v>705</v>
      </c>
      <c r="B3641" s="247"/>
      <c r="C3641" s="280">
        <v>3628</v>
      </c>
      <c r="D3641" s="249" t="s">
        <v>7968</v>
      </c>
      <c r="E3641" s="249" t="s">
        <v>7969</v>
      </c>
      <c r="F3641" s="249" t="s">
        <v>1198</v>
      </c>
      <c r="G3641" s="297" t="s">
        <v>707</v>
      </c>
      <c r="H3641" s="250">
        <v>0</v>
      </c>
      <c r="I3641" s="250"/>
      <c r="J3641" s="250">
        <v>0</v>
      </c>
      <c r="K3641" s="250"/>
      <c r="L3641" s="250">
        <v>0</v>
      </c>
      <c r="M3641" s="251" t="str">
        <f t="shared" si="168"/>
        <v>NA</v>
      </c>
      <c r="N3641" s="251" t="str">
        <f t="shared" si="169"/>
        <v>NA</v>
      </c>
      <c r="O3641" s="250">
        <v>0</v>
      </c>
      <c r="P3641" s="251" t="str">
        <f t="shared" si="170"/>
        <v>NA</v>
      </c>
      <c r="Q3641" s="298" t="s">
        <v>848</v>
      </c>
      <c r="R3641" s="299" t="s">
        <v>849</v>
      </c>
      <c r="S3641" s="299" t="s">
        <v>832</v>
      </c>
      <c r="T3641" s="299" t="s">
        <v>832</v>
      </c>
      <c r="U3641" s="299" t="s">
        <v>832</v>
      </c>
      <c r="V3641" s="283" t="s">
        <v>809</v>
      </c>
      <c r="W3641" s="284" t="s">
        <v>809</v>
      </c>
      <c r="X3641" s="284" t="s">
        <v>809</v>
      </c>
      <c r="Y3641" s="257"/>
    </row>
    <row r="3642" spans="1:25" ht="12.75" customHeight="1" x14ac:dyDescent="0.2">
      <c r="A3642" s="229" t="s">
        <v>705</v>
      </c>
      <c r="B3642" s="247"/>
      <c r="C3642" s="280">
        <v>3629</v>
      </c>
      <c r="D3642" s="296" t="s">
        <v>7970</v>
      </c>
      <c r="E3642" s="296" t="s">
        <v>7971</v>
      </c>
      <c r="F3642" s="296" t="s">
        <v>5100</v>
      </c>
      <c r="G3642" s="281"/>
      <c r="H3642" s="250">
        <v>0</v>
      </c>
      <c r="I3642" s="250"/>
      <c r="J3642" s="250">
        <v>0</v>
      </c>
      <c r="K3642" s="250"/>
      <c r="L3642" s="250">
        <v>0</v>
      </c>
      <c r="M3642" s="251" t="str">
        <f t="shared" si="168"/>
        <v>NA</v>
      </c>
      <c r="N3642" s="251" t="str">
        <f t="shared" si="169"/>
        <v>NA</v>
      </c>
      <c r="O3642" s="250">
        <v>0</v>
      </c>
      <c r="P3642" s="251" t="str">
        <f t="shared" si="170"/>
        <v>NA</v>
      </c>
      <c r="Q3642" s="251" t="s">
        <v>707</v>
      </c>
      <c r="R3642" s="258"/>
      <c r="S3642" s="299" t="s">
        <v>809</v>
      </c>
      <c r="T3642" s="299" t="s">
        <v>809</v>
      </c>
      <c r="U3642" s="299" t="s">
        <v>832</v>
      </c>
      <c r="V3642" s="283" t="s">
        <v>809</v>
      </c>
      <c r="W3642" s="284" t="s">
        <v>809</v>
      </c>
      <c r="X3642" s="284" t="s">
        <v>809</v>
      </c>
      <c r="Y3642" s="257"/>
    </row>
    <row r="3643" spans="1:25" ht="12.75" customHeight="1" x14ac:dyDescent="0.2">
      <c r="A3643" s="229" t="s">
        <v>705</v>
      </c>
      <c r="B3643" s="247"/>
      <c r="C3643" s="280">
        <v>3630</v>
      </c>
      <c r="D3643" s="296" t="s">
        <v>7972</v>
      </c>
      <c r="E3643" s="296" t="s">
        <v>7973</v>
      </c>
      <c r="F3643" s="296" t="s">
        <v>5100</v>
      </c>
      <c r="G3643" s="281"/>
      <c r="H3643" s="250">
        <v>0</v>
      </c>
      <c r="I3643" s="250"/>
      <c r="J3643" s="250">
        <v>0</v>
      </c>
      <c r="K3643" s="250"/>
      <c r="L3643" s="250">
        <v>0</v>
      </c>
      <c r="M3643" s="251" t="str">
        <f t="shared" si="168"/>
        <v>NA</v>
      </c>
      <c r="N3643" s="251" t="str">
        <f t="shared" si="169"/>
        <v>NA</v>
      </c>
      <c r="O3643" s="250">
        <v>0</v>
      </c>
      <c r="P3643" s="251" t="str">
        <f t="shared" si="170"/>
        <v>NA</v>
      </c>
      <c r="Q3643" s="251" t="s">
        <v>707</v>
      </c>
      <c r="R3643" s="258"/>
      <c r="S3643" s="299" t="s">
        <v>809</v>
      </c>
      <c r="T3643" s="299" t="s">
        <v>809</v>
      </c>
      <c r="U3643" s="299" t="s">
        <v>832</v>
      </c>
      <c r="V3643" s="283" t="s">
        <v>809</v>
      </c>
      <c r="W3643" s="284" t="s">
        <v>809</v>
      </c>
      <c r="X3643" s="284" t="s">
        <v>809</v>
      </c>
      <c r="Y3643" s="257"/>
    </row>
    <row r="3644" spans="1:25" ht="12.75" customHeight="1" x14ac:dyDescent="0.2">
      <c r="A3644" s="229" t="s">
        <v>705</v>
      </c>
      <c r="B3644" s="247"/>
      <c r="C3644" s="280">
        <v>3631</v>
      </c>
      <c r="D3644" s="296" t="s">
        <v>7974</v>
      </c>
      <c r="E3644" s="296" t="s">
        <v>7975</v>
      </c>
      <c r="F3644" s="296" t="s">
        <v>5100</v>
      </c>
      <c r="G3644" s="281"/>
      <c r="H3644" s="250">
        <v>0</v>
      </c>
      <c r="I3644" s="250"/>
      <c r="J3644" s="250">
        <v>0</v>
      </c>
      <c r="K3644" s="250"/>
      <c r="L3644" s="250">
        <v>0</v>
      </c>
      <c r="M3644" s="251" t="str">
        <f t="shared" si="168"/>
        <v>NA</v>
      </c>
      <c r="N3644" s="251" t="str">
        <f t="shared" si="169"/>
        <v>NA</v>
      </c>
      <c r="O3644" s="250">
        <v>0</v>
      </c>
      <c r="P3644" s="251" t="str">
        <f t="shared" si="170"/>
        <v>NA</v>
      </c>
      <c r="Q3644" s="251" t="s">
        <v>707</v>
      </c>
      <c r="R3644" s="258"/>
      <c r="S3644" s="299" t="s">
        <v>809</v>
      </c>
      <c r="T3644" s="299" t="s">
        <v>809</v>
      </c>
      <c r="U3644" s="299" t="s">
        <v>832</v>
      </c>
      <c r="V3644" s="283" t="s">
        <v>809</v>
      </c>
      <c r="W3644" s="284" t="s">
        <v>809</v>
      </c>
      <c r="X3644" s="284" t="s">
        <v>809</v>
      </c>
      <c r="Y3644" s="257"/>
    </row>
    <row r="3645" spans="1:25" ht="12.75" customHeight="1" x14ac:dyDescent="0.2">
      <c r="A3645" s="229" t="s">
        <v>705</v>
      </c>
      <c r="B3645" s="247"/>
      <c r="C3645" s="280">
        <v>3632</v>
      </c>
      <c r="D3645" s="296" t="s">
        <v>7976</v>
      </c>
      <c r="E3645" s="296" t="s">
        <v>7977</v>
      </c>
      <c r="F3645" s="296" t="s">
        <v>5100</v>
      </c>
      <c r="G3645" s="281"/>
      <c r="H3645" s="250">
        <v>0</v>
      </c>
      <c r="I3645" s="250"/>
      <c r="J3645" s="250">
        <v>0</v>
      </c>
      <c r="K3645" s="250"/>
      <c r="L3645" s="250">
        <v>0</v>
      </c>
      <c r="M3645" s="251" t="str">
        <f t="shared" si="168"/>
        <v>NA</v>
      </c>
      <c r="N3645" s="251" t="str">
        <f t="shared" si="169"/>
        <v>NA</v>
      </c>
      <c r="O3645" s="250">
        <v>0</v>
      </c>
      <c r="P3645" s="251" t="str">
        <f t="shared" si="170"/>
        <v>NA</v>
      </c>
      <c r="Q3645" s="251" t="s">
        <v>707</v>
      </c>
      <c r="R3645" s="258"/>
      <c r="S3645" s="299" t="s">
        <v>809</v>
      </c>
      <c r="T3645" s="299" t="s">
        <v>809</v>
      </c>
      <c r="U3645" s="299" t="s">
        <v>832</v>
      </c>
      <c r="V3645" s="283" t="s">
        <v>809</v>
      </c>
      <c r="W3645" s="284" t="s">
        <v>809</v>
      </c>
      <c r="X3645" s="284" t="s">
        <v>809</v>
      </c>
      <c r="Y3645" s="257"/>
    </row>
    <row r="3646" spans="1:25" ht="12.75" customHeight="1" x14ac:dyDescent="0.2">
      <c r="A3646" s="229" t="s">
        <v>705</v>
      </c>
      <c r="B3646" s="247"/>
      <c r="C3646" s="318">
        <v>3633</v>
      </c>
      <c r="D3646" s="319" t="s">
        <v>988</v>
      </c>
      <c r="E3646" s="319" t="s">
        <v>988</v>
      </c>
      <c r="F3646" s="319"/>
      <c r="G3646" s="320" t="s">
        <v>707</v>
      </c>
      <c r="H3646" s="321">
        <v>0</v>
      </c>
      <c r="I3646" s="321"/>
      <c r="J3646" s="321">
        <v>0</v>
      </c>
      <c r="K3646" s="321"/>
      <c r="L3646" s="321">
        <v>0</v>
      </c>
      <c r="M3646" s="322" t="str">
        <f t="shared" si="168"/>
        <v>NA</v>
      </c>
      <c r="N3646" s="322" t="str">
        <f t="shared" si="169"/>
        <v>NA</v>
      </c>
      <c r="O3646" s="321">
        <v>0</v>
      </c>
      <c r="P3646" s="322" t="str">
        <f t="shared" si="170"/>
        <v>NA</v>
      </c>
      <c r="Q3646" s="322" t="s">
        <v>707</v>
      </c>
      <c r="R3646" s="323" t="s">
        <v>989</v>
      </c>
      <c r="S3646" s="323" t="s">
        <v>809</v>
      </c>
      <c r="T3646" s="323" t="s">
        <v>809</v>
      </c>
      <c r="U3646" s="323" t="s">
        <v>989</v>
      </c>
      <c r="V3646" s="323" t="s">
        <v>989</v>
      </c>
      <c r="W3646" s="323" t="s">
        <v>989</v>
      </c>
      <c r="X3646" s="323" t="s">
        <v>989</v>
      </c>
      <c r="Y3646" s="257"/>
    </row>
    <row r="3647" spans="1:25" ht="12.75" customHeight="1" x14ac:dyDescent="0.2">
      <c r="A3647" s="229" t="s">
        <v>705</v>
      </c>
      <c r="B3647" s="247"/>
      <c r="C3647" s="280">
        <v>3634</v>
      </c>
      <c r="D3647" s="296" t="s">
        <v>7978</v>
      </c>
      <c r="E3647" s="296" t="s">
        <v>7979</v>
      </c>
      <c r="F3647" s="296" t="s">
        <v>1198</v>
      </c>
      <c r="G3647" s="281"/>
      <c r="H3647" s="250">
        <v>0</v>
      </c>
      <c r="I3647" s="250"/>
      <c r="J3647" s="250">
        <v>0</v>
      </c>
      <c r="K3647" s="250"/>
      <c r="L3647" s="250">
        <v>0</v>
      </c>
      <c r="M3647" s="251" t="str">
        <f t="shared" si="168"/>
        <v>NA</v>
      </c>
      <c r="N3647" s="251" t="str">
        <f t="shared" si="169"/>
        <v>NA</v>
      </c>
      <c r="O3647" s="250">
        <v>0</v>
      </c>
      <c r="P3647" s="251" t="str">
        <f t="shared" si="170"/>
        <v>NA</v>
      </c>
      <c r="Q3647" s="251" t="s">
        <v>707</v>
      </c>
      <c r="R3647" s="258"/>
      <c r="S3647" s="299" t="s">
        <v>809</v>
      </c>
      <c r="T3647" s="299" t="s">
        <v>809</v>
      </c>
      <c r="U3647" s="299" t="s">
        <v>832</v>
      </c>
      <c r="V3647" s="283" t="s">
        <v>809</v>
      </c>
      <c r="W3647" s="284" t="s">
        <v>809</v>
      </c>
      <c r="X3647" s="284" t="s">
        <v>809</v>
      </c>
      <c r="Y3647" s="257"/>
    </row>
    <row r="3648" spans="1:25" ht="12.75" customHeight="1" x14ac:dyDescent="0.2">
      <c r="A3648" s="229" t="s">
        <v>705</v>
      </c>
      <c r="B3648" s="247"/>
      <c r="C3648" s="280">
        <v>3635</v>
      </c>
      <c r="D3648" s="249" t="s">
        <v>7980</v>
      </c>
      <c r="E3648" s="249" t="s">
        <v>7981</v>
      </c>
      <c r="F3648" s="249" t="s">
        <v>1496</v>
      </c>
      <c r="G3648" s="297" t="s">
        <v>707</v>
      </c>
      <c r="H3648" s="250">
        <v>0</v>
      </c>
      <c r="I3648" s="250"/>
      <c r="J3648" s="250">
        <v>0</v>
      </c>
      <c r="K3648" s="250"/>
      <c r="L3648" s="250">
        <v>0</v>
      </c>
      <c r="M3648" s="251" t="str">
        <f t="shared" si="168"/>
        <v>NA</v>
      </c>
      <c r="N3648" s="251" t="str">
        <f t="shared" si="169"/>
        <v>NA</v>
      </c>
      <c r="O3648" s="250">
        <v>0</v>
      </c>
      <c r="P3648" s="251" t="str">
        <f t="shared" si="170"/>
        <v>NA</v>
      </c>
      <c r="Q3648" s="298" t="s">
        <v>848</v>
      </c>
      <c r="R3648" s="299" t="s">
        <v>849</v>
      </c>
      <c r="S3648" s="299" t="s">
        <v>832</v>
      </c>
      <c r="T3648" s="299" t="s">
        <v>832</v>
      </c>
      <c r="U3648" s="299" t="s">
        <v>832</v>
      </c>
      <c r="V3648" s="283" t="s">
        <v>809</v>
      </c>
      <c r="W3648" s="284" t="s">
        <v>809</v>
      </c>
      <c r="X3648" s="284" t="s">
        <v>809</v>
      </c>
      <c r="Y3648" s="257"/>
    </row>
    <row r="3649" spans="1:25" ht="12.75" customHeight="1" x14ac:dyDescent="0.2">
      <c r="A3649" s="229" t="s">
        <v>705</v>
      </c>
      <c r="B3649" s="247"/>
      <c r="C3649" s="318">
        <v>3636</v>
      </c>
      <c r="D3649" s="319" t="s">
        <v>988</v>
      </c>
      <c r="E3649" s="319" t="s">
        <v>988</v>
      </c>
      <c r="F3649" s="319"/>
      <c r="G3649" s="320" t="s">
        <v>707</v>
      </c>
      <c r="H3649" s="321">
        <v>0</v>
      </c>
      <c r="I3649" s="321"/>
      <c r="J3649" s="321">
        <v>0</v>
      </c>
      <c r="K3649" s="321"/>
      <c r="L3649" s="321">
        <v>0</v>
      </c>
      <c r="M3649" s="322" t="str">
        <f t="shared" si="168"/>
        <v>NA</v>
      </c>
      <c r="N3649" s="322" t="str">
        <f t="shared" si="169"/>
        <v>NA</v>
      </c>
      <c r="O3649" s="321">
        <v>0</v>
      </c>
      <c r="P3649" s="322" t="str">
        <f t="shared" si="170"/>
        <v>NA</v>
      </c>
      <c r="Q3649" s="322" t="s">
        <v>707</v>
      </c>
      <c r="R3649" s="323" t="s">
        <v>989</v>
      </c>
      <c r="S3649" s="323" t="s">
        <v>809</v>
      </c>
      <c r="T3649" s="323" t="s">
        <v>809</v>
      </c>
      <c r="U3649" s="323" t="s">
        <v>989</v>
      </c>
      <c r="V3649" s="323" t="s">
        <v>989</v>
      </c>
      <c r="W3649" s="323" t="s">
        <v>989</v>
      </c>
      <c r="X3649" s="323" t="s">
        <v>989</v>
      </c>
      <c r="Y3649" s="257"/>
    </row>
    <row r="3650" spans="1:25" ht="12.75" customHeight="1" x14ac:dyDescent="0.2">
      <c r="A3650" s="229" t="s">
        <v>705</v>
      </c>
      <c r="B3650" s="247"/>
      <c r="C3650" s="280">
        <v>3637</v>
      </c>
      <c r="D3650" s="296" t="s">
        <v>7982</v>
      </c>
      <c r="E3650" s="296" t="s">
        <v>7983</v>
      </c>
      <c r="F3650" s="296" t="s">
        <v>5100</v>
      </c>
      <c r="G3650" s="281"/>
      <c r="H3650" s="250">
        <v>0</v>
      </c>
      <c r="I3650" s="250"/>
      <c r="J3650" s="250">
        <v>0</v>
      </c>
      <c r="K3650" s="250"/>
      <c r="L3650" s="250">
        <v>0</v>
      </c>
      <c r="M3650" s="251" t="str">
        <f t="shared" si="168"/>
        <v>NA</v>
      </c>
      <c r="N3650" s="251" t="str">
        <f t="shared" si="169"/>
        <v>NA</v>
      </c>
      <c r="O3650" s="250">
        <v>0</v>
      </c>
      <c r="P3650" s="251" t="str">
        <f t="shared" si="170"/>
        <v>NA</v>
      </c>
      <c r="Q3650" s="251" t="s">
        <v>707</v>
      </c>
      <c r="R3650" s="258"/>
      <c r="S3650" s="299" t="s">
        <v>809</v>
      </c>
      <c r="T3650" s="299" t="s">
        <v>809</v>
      </c>
      <c r="U3650" s="299" t="s">
        <v>832</v>
      </c>
      <c r="V3650" s="283" t="s">
        <v>809</v>
      </c>
      <c r="W3650" s="284" t="s">
        <v>809</v>
      </c>
      <c r="X3650" s="284" t="s">
        <v>809</v>
      </c>
      <c r="Y3650" s="257"/>
    </row>
    <row r="3651" spans="1:25" ht="12.75" customHeight="1" x14ac:dyDescent="0.2">
      <c r="A3651" s="229" t="s">
        <v>705</v>
      </c>
      <c r="B3651" s="247"/>
      <c r="C3651" s="280">
        <v>3638</v>
      </c>
      <c r="D3651" s="296" t="s">
        <v>7984</v>
      </c>
      <c r="E3651" s="296" t="s">
        <v>7985</v>
      </c>
      <c r="F3651" s="296" t="s">
        <v>5100</v>
      </c>
      <c r="G3651" s="281"/>
      <c r="H3651" s="250">
        <v>0</v>
      </c>
      <c r="I3651" s="250"/>
      <c r="J3651" s="250">
        <v>0</v>
      </c>
      <c r="K3651" s="250"/>
      <c r="L3651" s="250">
        <v>0</v>
      </c>
      <c r="M3651" s="251" t="str">
        <f t="shared" si="168"/>
        <v>NA</v>
      </c>
      <c r="N3651" s="251" t="str">
        <f t="shared" si="169"/>
        <v>NA</v>
      </c>
      <c r="O3651" s="250">
        <v>0</v>
      </c>
      <c r="P3651" s="251" t="str">
        <f t="shared" si="170"/>
        <v>NA</v>
      </c>
      <c r="Q3651" s="251" t="s">
        <v>707</v>
      </c>
      <c r="R3651" s="258"/>
      <c r="S3651" s="299" t="s">
        <v>809</v>
      </c>
      <c r="T3651" s="299" t="s">
        <v>809</v>
      </c>
      <c r="U3651" s="299" t="s">
        <v>832</v>
      </c>
      <c r="V3651" s="283" t="s">
        <v>809</v>
      </c>
      <c r="W3651" s="284" t="s">
        <v>809</v>
      </c>
      <c r="X3651" s="284" t="s">
        <v>809</v>
      </c>
      <c r="Y3651" s="257"/>
    </row>
    <row r="3652" spans="1:25" ht="12.75" customHeight="1" x14ac:dyDescent="0.2">
      <c r="A3652" s="229" t="s">
        <v>705</v>
      </c>
      <c r="B3652" s="247"/>
      <c r="C3652" s="318">
        <v>3639</v>
      </c>
      <c r="D3652" s="319" t="s">
        <v>988</v>
      </c>
      <c r="E3652" s="319" t="s">
        <v>988</v>
      </c>
      <c r="F3652" s="319"/>
      <c r="G3652" s="320" t="s">
        <v>707</v>
      </c>
      <c r="H3652" s="321">
        <v>0</v>
      </c>
      <c r="I3652" s="321"/>
      <c r="J3652" s="321">
        <v>0</v>
      </c>
      <c r="K3652" s="321"/>
      <c r="L3652" s="321">
        <v>0</v>
      </c>
      <c r="M3652" s="322" t="str">
        <f t="shared" si="168"/>
        <v>NA</v>
      </c>
      <c r="N3652" s="322" t="str">
        <f t="shared" si="169"/>
        <v>NA</v>
      </c>
      <c r="O3652" s="321">
        <v>0</v>
      </c>
      <c r="P3652" s="322" t="str">
        <f t="shared" si="170"/>
        <v>NA</v>
      </c>
      <c r="Q3652" s="322" t="s">
        <v>707</v>
      </c>
      <c r="R3652" s="323" t="s">
        <v>989</v>
      </c>
      <c r="S3652" s="323" t="s">
        <v>809</v>
      </c>
      <c r="T3652" s="323" t="s">
        <v>809</v>
      </c>
      <c r="U3652" s="323" t="s">
        <v>989</v>
      </c>
      <c r="V3652" s="323" t="s">
        <v>989</v>
      </c>
      <c r="W3652" s="323" t="s">
        <v>989</v>
      </c>
      <c r="X3652" s="323" t="s">
        <v>989</v>
      </c>
      <c r="Y3652" s="257"/>
    </row>
    <row r="3653" spans="1:25" ht="12.75" customHeight="1" x14ac:dyDescent="0.2">
      <c r="A3653" s="229" t="s">
        <v>705</v>
      </c>
      <c r="B3653" s="247"/>
      <c r="C3653" s="280">
        <v>3640</v>
      </c>
      <c r="D3653" s="249" t="s">
        <v>7986</v>
      </c>
      <c r="E3653" s="249" t="s">
        <v>7987</v>
      </c>
      <c r="F3653" s="249" t="s">
        <v>1198</v>
      </c>
      <c r="G3653" s="297" t="s">
        <v>707</v>
      </c>
      <c r="H3653" s="250">
        <v>0</v>
      </c>
      <c r="I3653" s="250"/>
      <c r="J3653" s="250">
        <v>0</v>
      </c>
      <c r="K3653" s="250"/>
      <c r="L3653" s="250">
        <v>0</v>
      </c>
      <c r="M3653" s="251" t="str">
        <f t="shared" si="168"/>
        <v>NA</v>
      </c>
      <c r="N3653" s="251" t="str">
        <f t="shared" si="169"/>
        <v>NA</v>
      </c>
      <c r="O3653" s="250">
        <v>0</v>
      </c>
      <c r="P3653" s="251" t="str">
        <f t="shared" si="170"/>
        <v>NA</v>
      </c>
      <c r="Q3653" s="298" t="s">
        <v>848</v>
      </c>
      <c r="R3653" s="299" t="s">
        <v>849</v>
      </c>
      <c r="S3653" s="299" t="s">
        <v>832</v>
      </c>
      <c r="T3653" s="299" t="s">
        <v>832</v>
      </c>
      <c r="U3653" s="299" t="s">
        <v>832</v>
      </c>
      <c r="V3653" s="283" t="s">
        <v>809</v>
      </c>
      <c r="W3653" s="284" t="s">
        <v>809</v>
      </c>
      <c r="X3653" s="284" t="s">
        <v>809</v>
      </c>
      <c r="Y3653" s="257"/>
    </row>
    <row r="3654" spans="1:25" ht="12.75" customHeight="1" x14ac:dyDescent="0.2">
      <c r="A3654" s="229" t="s">
        <v>705</v>
      </c>
      <c r="B3654" s="247"/>
      <c r="C3654" s="280">
        <v>3641</v>
      </c>
      <c r="D3654" s="296" t="s">
        <v>7988</v>
      </c>
      <c r="E3654" s="296" t="s">
        <v>7989</v>
      </c>
      <c r="F3654" s="296" t="s">
        <v>5100</v>
      </c>
      <c r="G3654" s="281"/>
      <c r="H3654" s="250">
        <v>0</v>
      </c>
      <c r="I3654" s="250"/>
      <c r="J3654" s="250">
        <v>0</v>
      </c>
      <c r="K3654" s="250"/>
      <c r="L3654" s="250">
        <v>0</v>
      </c>
      <c r="M3654" s="251" t="str">
        <f t="shared" si="168"/>
        <v>NA</v>
      </c>
      <c r="N3654" s="251" t="str">
        <f t="shared" si="169"/>
        <v>NA</v>
      </c>
      <c r="O3654" s="250">
        <v>0</v>
      </c>
      <c r="P3654" s="251" t="str">
        <f t="shared" si="170"/>
        <v>NA</v>
      </c>
      <c r="Q3654" s="251" t="s">
        <v>707</v>
      </c>
      <c r="R3654" s="258"/>
      <c r="S3654" s="299" t="s">
        <v>809</v>
      </c>
      <c r="T3654" s="299" t="s">
        <v>809</v>
      </c>
      <c r="U3654" s="299" t="s">
        <v>832</v>
      </c>
      <c r="V3654" s="283" t="s">
        <v>809</v>
      </c>
      <c r="W3654" s="284" t="s">
        <v>809</v>
      </c>
      <c r="X3654" s="284" t="s">
        <v>809</v>
      </c>
      <c r="Y3654" s="257"/>
    </row>
    <row r="3655" spans="1:25" ht="12.75" customHeight="1" x14ac:dyDescent="0.2">
      <c r="A3655" s="229" t="s">
        <v>705</v>
      </c>
      <c r="B3655" s="247"/>
      <c r="C3655" s="280">
        <v>3642</v>
      </c>
      <c r="D3655" s="249" t="s">
        <v>7990</v>
      </c>
      <c r="E3655" s="249" t="s">
        <v>7991</v>
      </c>
      <c r="F3655" s="249" t="s">
        <v>1002</v>
      </c>
      <c r="G3655" s="297" t="s">
        <v>707</v>
      </c>
      <c r="H3655" s="250">
        <v>0</v>
      </c>
      <c r="I3655" s="250"/>
      <c r="J3655" s="250">
        <v>0</v>
      </c>
      <c r="K3655" s="250"/>
      <c r="L3655" s="250">
        <v>0</v>
      </c>
      <c r="M3655" s="251" t="str">
        <f t="shared" si="168"/>
        <v>NA</v>
      </c>
      <c r="N3655" s="251" t="str">
        <f t="shared" si="169"/>
        <v>NA</v>
      </c>
      <c r="O3655" s="250">
        <v>0</v>
      </c>
      <c r="P3655" s="251" t="str">
        <f t="shared" si="170"/>
        <v>NA</v>
      </c>
      <c r="Q3655" s="298" t="s">
        <v>848</v>
      </c>
      <c r="R3655" s="299" t="s">
        <v>849</v>
      </c>
      <c r="S3655" s="299" t="s">
        <v>832</v>
      </c>
      <c r="T3655" s="299" t="s">
        <v>832</v>
      </c>
      <c r="U3655" s="299" t="s">
        <v>832</v>
      </c>
      <c r="V3655" s="283" t="s">
        <v>809</v>
      </c>
      <c r="W3655" s="284" t="s">
        <v>809</v>
      </c>
      <c r="X3655" s="284" t="s">
        <v>809</v>
      </c>
      <c r="Y3655" s="257"/>
    </row>
    <row r="3656" spans="1:25" ht="12.75" customHeight="1" x14ac:dyDescent="0.2">
      <c r="A3656" s="229" t="s">
        <v>705</v>
      </c>
      <c r="B3656" s="247"/>
      <c r="C3656" s="280">
        <v>3643</v>
      </c>
      <c r="D3656" s="296" t="s">
        <v>7992</v>
      </c>
      <c r="E3656" s="296" t="s">
        <v>7993</v>
      </c>
      <c r="F3656" s="296" t="s">
        <v>5100</v>
      </c>
      <c r="G3656" s="281"/>
      <c r="H3656" s="250">
        <v>0</v>
      </c>
      <c r="I3656" s="250"/>
      <c r="J3656" s="250">
        <v>0</v>
      </c>
      <c r="K3656" s="250"/>
      <c r="L3656" s="250">
        <v>0</v>
      </c>
      <c r="M3656" s="251" t="str">
        <f t="shared" si="168"/>
        <v>NA</v>
      </c>
      <c r="N3656" s="251" t="str">
        <f t="shared" si="169"/>
        <v>NA</v>
      </c>
      <c r="O3656" s="250">
        <v>0</v>
      </c>
      <c r="P3656" s="251" t="str">
        <f t="shared" si="170"/>
        <v>NA</v>
      </c>
      <c r="Q3656" s="251" t="s">
        <v>707</v>
      </c>
      <c r="R3656" s="258"/>
      <c r="S3656" s="299" t="s">
        <v>809</v>
      </c>
      <c r="T3656" s="299" t="s">
        <v>809</v>
      </c>
      <c r="U3656" s="299" t="s">
        <v>832</v>
      </c>
      <c r="V3656" s="283" t="s">
        <v>809</v>
      </c>
      <c r="W3656" s="284" t="s">
        <v>809</v>
      </c>
      <c r="X3656" s="284" t="s">
        <v>809</v>
      </c>
      <c r="Y3656" s="257"/>
    </row>
    <row r="3657" spans="1:25" ht="12.75" customHeight="1" x14ac:dyDescent="0.2">
      <c r="A3657" s="229" t="s">
        <v>705</v>
      </c>
      <c r="B3657" s="247"/>
      <c r="C3657" s="280">
        <v>3644</v>
      </c>
      <c r="D3657" s="296" t="s">
        <v>7994</v>
      </c>
      <c r="E3657" s="296" t="s">
        <v>7995</v>
      </c>
      <c r="F3657" s="296" t="s">
        <v>5100</v>
      </c>
      <c r="G3657" s="281"/>
      <c r="H3657" s="250">
        <v>0</v>
      </c>
      <c r="I3657" s="250"/>
      <c r="J3657" s="250">
        <v>0</v>
      </c>
      <c r="K3657" s="250"/>
      <c r="L3657" s="250">
        <v>0</v>
      </c>
      <c r="M3657" s="251" t="str">
        <f t="shared" si="168"/>
        <v>NA</v>
      </c>
      <c r="N3657" s="251" t="str">
        <f t="shared" si="169"/>
        <v>NA</v>
      </c>
      <c r="O3657" s="250">
        <v>0</v>
      </c>
      <c r="P3657" s="251" t="str">
        <f t="shared" si="170"/>
        <v>NA</v>
      </c>
      <c r="Q3657" s="251" t="s">
        <v>707</v>
      </c>
      <c r="R3657" s="258"/>
      <c r="S3657" s="299" t="s">
        <v>809</v>
      </c>
      <c r="T3657" s="299" t="s">
        <v>809</v>
      </c>
      <c r="U3657" s="299" t="s">
        <v>832</v>
      </c>
      <c r="V3657" s="283" t="s">
        <v>809</v>
      </c>
      <c r="W3657" s="284" t="s">
        <v>809</v>
      </c>
      <c r="X3657" s="284" t="s">
        <v>809</v>
      </c>
      <c r="Y3657" s="257"/>
    </row>
    <row r="3658" spans="1:25" ht="12.75" customHeight="1" x14ac:dyDescent="0.2">
      <c r="A3658" s="229" t="s">
        <v>705</v>
      </c>
      <c r="B3658" s="247"/>
      <c r="C3658" s="280">
        <v>3645</v>
      </c>
      <c r="D3658" s="296" t="s">
        <v>7996</v>
      </c>
      <c r="E3658" s="296" t="s">
        <v>7997</v>
      </c>
      <c r="F3658" s="296" t="s">
        <v>5100</v>
      </c>
      <c r="G3658" s="281"/>
      <c r="H3658" s="250">
        <v>0</v>
      </c>
      <c r="I3658" s="250"/>
      <c r="J3658" s="250">
        <v>0</v>
      </c>
      <c r="K3658" s="250"/>
      <c r="L3658" s="250">
        <v>0</v>
      </c>
      <c r="M3658" s="251" t="str">
        <f t="shared" si="168"/>
        <v>NA</v>
      </c>
      <c r="N3658" s="251" t="str">
        <f t="shared" si="169"/>
        <v>NA</v>
      </c>
      <c r="O3658" s="250">
        <v>0</v>
      </c>
      <c r="P3658" s="251" t="str">
        <f t="shared" si="170"/>
        <v>NA</v>
      </c>
      <c r="Q3658" s="251" t="s">
        <v>707</v>
      </c>
      <c r="R3658" s="258"/>
      <c r="S3658" s="299" t="s">
        <v>809</v>
      </c>
      <c r="T3658" s="299" t="s">
        <v>809</v>
      </c>
      <c r="U3658" s="299" t="s">
        <v>832</v>
      </c>
      <c r="V3658" s="283" t="s">
        <v>809</v>
      </c>
      <c r="W3658" s="284" t="s">
        <v>809</v>
      </c>
      <c r="X3658" s="284" t="s">
        <v>809</v>
      </c>
      <c r="Y3658" s="257"/>
    </row>
    <row r="3659" spans="1:25" ht="12.75" customHeight="1" x14ac:dyDescent="0.2">
      <c r="A3659" s="229" t="s">
        <v>705</v>
      </c>
      <c r="B3659" s="247"/>
      <c r="C3659" s="280">
        <v>3646</v>
      </c>
      <c r="D3659" s="296" t="s">
        <v>7998</v>
      </c>
      <c r="E3659" s="296" t="s">
        <v>7999</v>
      </c>
      <c r="F3659" s="296" t="s">
        <v>1198</v>
      </c>
      <c r="G3659" s="281"/>
      <c r="H3659" s="250">
        <v>0</v>
      </c>
      <c r="I3659" s="250"/>
      <c r="J3659" s="250">
        <v>0</v>
      </c>
      <c r="K3659" s="250"/>
      <c r="L3659" s="250">
        <v>0</v>
      </c>
      <c r="M3659" s="251" t="str">
        <f t="shared" si="168"/>
        <v>NA</v>
      </c>
      <c r="N3659" s="251" t="str">
        <f t="shared" si="169"/>
        <v>NA</v>
      </c>
      <c r="O3659" s="250">
        <v>0</v>
      </c>
      <c r="P3659" s="251" t="str">
        <f t="shared" si="170"/>
        <v>NA</v>
      </c>
      <c r="Q3659" s="251" t="s">
        <v>707</v>
      </c>
      <c r="R3659" s="258"/>
      <c r="S3659" s="299" t="s">
        <v>809</v>
      </c>
      <c r="T3659" s="299" t="s">
        <v>809</v>
      </c>
      <c r="U3659" s="299" t="s">
        <v>832</v>
      </c>
      <c r="V3659" s="283" t="s">
        <v>809</v>
      </c>
      <c r="W3659" s="284" t="s">
        <v>809</v>
      </c>
      <c r="X3659" s="284" t="s">
        <v>809</v>
      </c>
      <c r="Y3659" s="257"/>
    </row>
    <row r="3660" spans="1:25" ht="12.75" customHeight="1" x14ac:dyDescent="0.2">
      <c r="A3660" s="229" t="s">
        <v>705</v>
      </c>
      <c r="B3660" s="247"/>
      <c r="C3660" s="280">
        <v>3647</v>
      </c>
      <c r="D3660" s="249" t="s">
        <v>8000</v>
      </c>
      <c r="E3660" s="249" t="s">
        <v>8001</v>
      </c>
      <c r="F3660" s="249" t="s">
        <v>1002</v>
      </c>
      <c r="G3660" s="297" t="s">
        <v>707</v>
      </c>
      <c r="H3660" s="250">
        <v>0</v>
      </c>
      <c r="I3660" s="250"/>
      <c r="J3660" s="250">
        <v>0</v>
      </c>
      <c r="K3660" s="250"/>
      <c r="L3660" s="250">
        <v>0</v>
      </c>
      <c r="M3660" s="251" t="str">
        <f t="shared" si="168"/>
        <v>NA</v>
      </c>
      <c r="N3660" s="251" t="str">
        <f t="shared" si="169"/>
        <v>NA</v>
      </c>
      <c r="O3660" s="250">
        <v>0</v>
      </c>
      <c r="P3660" s="251" t="str">
        <f t="shared" si="170"/>
        <v>NA</v>
      </c>
      <c r="Q3660" s="298" t="s">
        <v>848</v>
      </c>
      <c r="R3660" s="299" t="s">
        <v>849</v>
      </c>
      <c r="S3660" s="299" t="s">
        <v>832</v>
      </c>
      <c r="T3660" s="299" t="s">
        <v>832</v>
      </c>
      <c r="U3660" s="299" t="s">
        <v>832</v>
      </c>
      <c r="V3660" s="283" t="s">
        <v>809</v>
      </c>
      <c r="W3660" s="284" t="s">
        <v>809</v>
      </c>
      <c r="X3660" s="284" t="s">
        <v>809</v>
      </c>
      <c r="Y3660" s="257"/>
    </row>
    <row r="3661" spans="1:25" ht="12.75" customHeight="1" x14ac:dyDescent="0.2">
      <c r="A3661" s="229" t="s">
        <v>705</v>
      </c>
      <c r="B3661" s="247"/>
      <c r="C3661" s="280">
        <v>3648</v>
      </c>
      <c r="D3661" s="296" t="s">
        <v>8002</v>
      </c>
      <c r="E3661" s="296" t="s">
        <v>8003</v>
      </c>
      <c r="F3661" s="296" t="s">
        <v>5100</v>
      </c>
      <c r="G3661" s="281"/>
      <c r="H3661" s="250">
        <v>0</v>
      </c>
      <c r="I3661" s="250"/>
      <c r="J3661" s="250">
        <v>0</v>
      </c>
      <c r="K3661" s="250"/>
      <c r="L3661" s="250">
        <v>0</v>
      </c>
      <c r="M3661" s="251" t="str">
        <f t="shared" si="168"/>
        <v>NA</v>
      </c>
      <c r="N3661" s="251" t="str">
        <f t="shared" si="169"/>
        <v>NA</v>
      </c>
      <c r="O3661" s="250">
        <v>0</v>
      </c>
      <c r="P3661" s="251" t="str">
        <f t="shared" si="170"/>
        <v>NA</v>
      </c>
      <c r="Q3661" s="251" t="s">
        <v>707</v>
      </c>
      <c r="R3661" s="258"/>
      <c r="S3661" s="299" t="s">
        <v>809</v>
      </c>
      <c r="T3661" s="299" t="s">
        <v>809</v>
      </c>
      <c r="U3661" s="299" t="s">
        <v>832</v>
      </c>
      <c r="V3661" s="283" t="s">
        <v>809</v>
      </c>
      <c r="W3661" s="284" t="s">
        <v>809</v>
      </c>
      <c r="X3661" s="284" t="s">
        <v>809</v>
      </c>
      <c r="Y3661" s="257"/>
    </row>
    <row r="3662" spans="1:25" ht="12.75" customHeight="1" x14ac:dyDescent="0.2">
      <c r="A3662" s="229" t="s">
        <v>705</v>
      </c>
      <c r="B3662" s="247"/>
      <c r="C3662" s="280">
        <v>3649</v>
      </c>
      <c r="D3662" s="296" t="s">
        <v>8004</v>
      </c>
      <c r="E3662" s="296" t="s">
        <v>8005</v>
      </c>
      <c r="F3662" s="296" t="s">
        <v>5100</v>
      </c>
      <c r="G3662" s="281"/>
      <c r="H3662" s="250">
        <v>0</v>
      </c>
      <c r="I3662" s="250"/>
      <c r="J3662" s="250">
        <v>0</v>
      </c>
      <c r="K3662" s="250"/>
      <c r="L3662" s="250">
        <v>0</v>
      </c>
      <c r="M3662" s="251" t="str">
        <f t="shared" ref="M3662:M3725" si="171">IF(H3662&gt;0,ABS((J3662-H3662)/H3662),"NA")</f>
        <v>NA</v>
      </c>
      <c r="N3662" s="251" t="str">
        <f t="shared" ref="N3662:N3725" si="172">IF(J3662&gt;0,ABS((L3662-J3662)/J3662),"NA")</f>
        <v>NA</v>
      </c>
      <c r="O3662" s="250">
        <v>0</v>
      </c>
      <c r="P3662" s="251" t="str">
        <f t="shared" ref="P3662:P3725" si="173">IF(L3662&gt;0,ABS((O3662-L3662)/L3662),"NA")</f>
        <v>NA</v>
      </c>
      <c r="Q3662" s="251" t="s">
        <v>707</v>
      </c>
      <c r="R3662" s="258"/>
      <c r="S3662" s="299" t="s">
        <v>809</v>
      </c>
      <c r="T3662" s="299" t="s">
        <v>809</v>
      </c>
      <c r="U3662" s="299" t="s">
        <v>832</v>
      </c>
      <c r="V3662" s="283" t="s">
        <v>809</v>
      </c>
      <c r="W3662" s="284" t="s">
        <v>809</v>
      </c>
      <c r="X3662" s="284" t="s">
        <v>809</v>
      </c>
      <c r="Y3662" s="257"/>
    </row>
    <row r="3663" spans="1:25" ht="12.75" customHeight="1" x14ac:dyDescent="0.2">
      <c r="A3663" s="229" t="s">
        <v>705</v>
      </c>
      <c r="B3663" s="247"/>
      <c r="C3663" s="280">
        <v>3650</v>
      </c>
      <c r="D3663" s="296" t="s">
        <v>8006</v>
      </c>
      <c r="E3663" s="296" t="s">
        <v>8007</v>
      </c>
      <c r="F3663" s="296" t="s">
        <v>5100</v>
      </c>
      <c r="G3663" s="281"/>
      <c r="H3663" s="250">
        <v>0</v>
      </c>
      <c r="I3663" s="250"/>
      <c r="J3663" s="250">
        <v>0</v>
      </c>
      <c r="K3663" s="250"/>
      <c r="L3663" s="250">
        <v>0</v>
      </c>
      <c r="M3663" s="251" t="str">
        <f t="shared" si="171"/>
        <v>NA</v>
      </c>
      <c r="N3663" s="251" t="str">
        <f t="shared" si="172"/>
        <v>NA</v>
      </c>
      <c r="O3663" s="250">
        <v>0</v>
      </c>
      <c r="P3663" s="251" t="str">
        <f t="shared" si="173"/>
        <v>NA</v>
      </c>
      <c r="Q3663" s="251" t="s">
        <v>707</v>
      </c>
      <c r="R3663" s="258"/>
      <c r="S3663" s="299" t="s">
        <v>809</v>
      </c>
      <c r="T3663" s="299" t="s">
        <v>809</v>
      </c>
      <c r="U3663" s="299" t="s">
        <v>832</v>
      </c>
      <c r="V3663" s="283" t="s">
        <v>809</v>
      </c>
      <c r="W3663" s="284" t="s">
        <v>809</v>
      </c>
      <c r="X3663" s="284" t="s">
        <v>809</v>
      </c>
      <c r="Y3663" s="257"/>
    </row>
    <row r="3664" spans="1:25" ht="12.75" customHeight="1" x14ac:dyDescent="0.2">
      <c r="A3664" s="229" t="s">
        <v>705</v>
      </c>
      <c r="B3664" s="247"/>
      <c r="C3664" s="280">
        <v>3651</v>
      </c>
      <c r="D3664" s="249" t="s">
        <v>8008</v>
      </c>
      <c r="E3664" s="249" t="s">
        <v>8009</v>
      </c>
      <c r="F3664" s="249" t="s">
        <v>1002</v>
      </c>
      <c r="G3664" s="297" t="s">
        <v>707</v>
      </c>
      <c r="H3664" s="250">
        <v>0</v>
      </c>
      <c r="I3664" s="250"/>
      <c r="J3664" s="250">
        <v>0</v>
      </c>
      <c r="K3664" s="250"/>
      <c r="L3664" s="250">
        <v>0</v>
      </c>
      <c r="M3664" s="251" t="str">
        <f t="shared" si="171"/>
        <v>NA</v>
      </c>
      <c r="N3664" s="251" t="str">
        <f t="shared" si="172"/>
        <v>NA</v>
      </c>
      <c r="O3664" s="250">
        <v>0</v>
      </c>
      <c r="P3664" s="251" t="str">
        <f t="shared" si="173"/>
        <v>NA</v>
      </c>
      <c r="Q3664" s="298" t="s">
        <v>848</v>
      </c>
      <c r="R3664" s="299" t="s">
        <v>849</v>
      </c>
      <c r="S3664" s="299" t="s">
        <v>832</v>
      </c>
      <c r="T3664" s="299" t="s">
        <v>832</v>
      </c>
      <c r="U3664" s="299" t="s">
        <v>832</v>
      </c>
      <c r="V3664" s="283" t="s">
        <v>809</v>
      </c>
      <c r="W3664" s="284" t="s">
        <v>809</v>
      </c>
      <c r="X3664" s="284" t="s">
        <v>809</v>
      </c>
      <c r="Y3664" s="257"/>
    </row>
    <row r="3665" spans="1:25" ht="12.75" customHeight="1" x14ac:dyDescent="0.2">
      <c r="A3665" s="229" t="s">
        <v>705</v>
      </c>
      <c r="B3665" s="247"/>
      <c r="C3665" s="280">
        <v>3652</v>
      </c>
      <c r="D3665" s="249" t="s">
        <v>8010</v>
      </c>
      <c r="E3665" s="249" t="s">
        <v>8011</v>
      </c>
      <c r="F3665" s="249" t="s">
        <v>1002</v>
      </c>
      <c r="G3665" s="297" t="s">
        <v>707</v>
      </c>
      <c r="H3665" s="250">
        <v>0</v>
      </c>
      <c r="I3665" s="250"/>
      <c r="J3665" s="250">
        <v>0</v>
      </c>
      <c r="K3665" s="250"/>
      <c r="L3665" s="250">
        <v>0</v>
      </c>
      <c r="M3665" s="251" t="str">
        <f t="shared" si="171"/>
        <v>NA</v>
      </c>
      <c r="N3665" s="251" t="str">
        <f t="shared" si="172"/>
        <v>NA</v>
      </c>
      <c r="O3665" s="250">
        <v>0</v>
      </c>
      <c r="P3665" s="251" t="str">
        <f t="shared" si="173"/>
        <v>NA</v>
      </c>
      <c r="Q3665" s="298" t="s">
        <v>848</v>
      </c>
      <c r="R3665" s="299" t="s">
        <v>849</v>
      </c>
      <c r="S3665" s="299" t="s">
        <v>832</v>
      </c>
      <c r="T3665" s="299" t="s">
        <v>832</v>
      </c>
      <c r="U3665" s="299" t="s">
        <v>832</v>
      </c>
      <c r="V3665" s="283" t="s">
        <v>809</v>
      </c>
      <c r="W3665" s="284" t="s">
        <v>809</v>
      </c>
      <c r="X3665" s="284" t="s">
        <v>809</v>
      </c>
      <c r="Y3665" s="257"/>
    </row>
    <row r="3666" spans="1:25" ht="12.75" customHeight="1" x14ac:dyDescent="0.2">
      <c r="A3666" s="229" t="s">
        <v>705</v>
      </c>
      <c r="B3666" s="247"/>
      <c r="C3666" s="280">
        <v>3653</v>
      </c>
      <c r="D3666" s="249" t="s">
        <v>8012</v>
      </c>
      <c r="E3666" s="249" t="s">
        <v>8013</v>
      </c>
      <c r="F3666" s="249" t="s">
        <v>830</v>
      </c>
      <c r="G3666" s="297" t="s">
        <v>707</v>
      </c>
      <c r="H3666" s="250">
        <v>0</v>
      </c>
      <c r="I3666" s="250"/>
      <c r="J3666" s="250">
        <v>0</v>
      </c>
      <c r="K3666" s="250"/>
      <c r="L3666" s="250">
        <v>0</v>
      </c>
      <c r="M3666" s="251" t="str">
        <f t="shared" si="171"/>
        <v>NA</v>
      </c>
      <c r="N3666" s="251" t="str">
        <f t="shared" si="172"/>
        <v>NA</v>
      </c>
      <c r="O3666" s="250">
        <v>0</v>
      </c>
      <c r="P3666" s="251" t="str">
        <f t="shared" si="173"/>
        <v>NA</v>
      </c>
      <c r="Q3666" s="298" t="s">
        <v>848</v>
      </c>
      <c r="R3666" s="299" t="s">
        <v>849</v>
      </c>
      <c r="S3666" s="299" t="s">
        <v>832</v>
      </c>
      <c r="T3666" s="299" t="s">
        <v>832</v>
      </c>
      <c r="U3666" s="299" t="s">
        <v>832</v>
      </c>
      <c r="V3666" s="283" t="s">
        <v>809</v>
      </c>
      <c r="W3666" s="284" t="s">
        <v>809</v>
      </c>
      <c r="X3666" s="284" t="s">
        <v>809</v>
      </c>
      <c r="Y3666" s="257"/>
    </row>
    <row r="3667" spans="1:25" ht="12.75" customHeight="1" x14ac:dyDescent="0.2">
      <c r="A3667" s="229" t="s">
        <v>705</v>
      </c>
      <c r="B3667" s="247"/>
      <c r="C3667" s="280">
        <v>3654</v>
      </c>
      <c r="D3667" s="249" t="s">
        <v>8014</v>
      </c>
      <c r="E3667" s="249" t="s">
        <v>8015</v>
      </c>
      <c r="F3667" s="249" t="s">
        <v>5100</v>
      </c>
      <c r="G3667" s="281"/>
      <c r="H3667" s="250">
        <v>0</v>
      </c>
      <c r="I3667" s="250"/>
      <c r="J3667" s="250">
        <v>0</v>
      </c>
      <c r="K3667" s="250"/>
      <c r="L3667" s="250">
        <v>0</v>
      </c>
      <c r="M3667" s="251" t="str">
        <f t="shared" si="171"/>
        <v>NA</v>
      </c>
      <c r="N3667" s="251" t="str">
        <f t="shared" si="172"/>
        <v>NA</v>
      </c>
      <c r="O3667" s="250">
        <v>0</v>
      </c>
      <c r="P3667" s="251" t="str">
        <f t="shared" si="173"/>
        <v>NA</v>
      </c>
      <c r="Q3667" s="251" t="s">
        <v>707</v>
      </c>
      <c r="R3667" s="258"/>
      <c r="S3667" s="299" t="s">
        <v>809</v>
      </c>
      <c r="T3667" s="299" t="s">
        <v>809</v>
      </c>
      <c r="U3667" s="299" t="s">
        <v>832</v>
      </c>
      <c r="V3667" s="283" t="s">
        <v>809</v>
      </c>
      <c r="W3667" s="284" t="s">
        <v>809</v>
      </c>
      <c r="X3667" s="284" t="s">
        <v>809</v>
      </c>
      <c r="Y3667" s="257"/>
    </row>
    <row r="3668" spans="1:25" ht="12.75" customHeight="1" x14ac:dyDescent="0.2">
      <c r="A3668" s="229" t="s">
        <v>705</v>
      </c>
      <c r="B3668" s="247"/>
      <c r="C3668" s="280">
        <v>3655</v>
      </c>
      <c r="D3668" s="249" t="s">
        <v>8016</v>
      </c>
      <c r="E3668" s="249" t="s">
        <v>8017</v>
      </c>
      <c r="F3668" s="249" t="s">
        <v>1069</v>
      </c>
      <c r="G3668" s="297" t="s">
        <v>707</v>
      </c>
      <c r="H3668" s="250">
        <v>0</v>
      </c>
      <c r="I3668" s="250"/>
      <c r="J3668" s="250">
        <v>0</v>
      </c>
      <c r="K3668" s="250"/>
      <c r="L3668" s="250">
        <v>0</v>
      </c>
      <c r="M3668" s="251" t="str">
        <f t="shared" si="171"/>
        <v>NA</v>
      </c>
      <c r="N3668" s="251" t="str">
        <f t="shared" si="172"/>
        <v>NA</v>
      </c>
      <c r="O3668" s="250">
        <v>0</v>
      </c>
      <c r="P3668" s="251" t="str">
        <f t="shared" si="173"/>
        <v>NA</v>
      </c>
      <c r="Q3668" s="298" t="s">
        <v>848</v>
      </c>
      <c r="R3668" s="299" t="s">
        <v>849</v>
      </c>
      <c r="S3668" s="299" t="s">
        <v>832</v>
      </c>
      <c r="T3668" s="299" t="s">
        <v>832</v>
      </c>
      <c r="U3668" s="299" t="s">
        <v>832</v>
      </c>
      <c r="V3668" s="283" t="s">
        <v>809</v>
      </c>
      <c r="W3668" s="284" t="s">
        <v>809</v>
      </c>
      <c r="X3668" s="284" t="s">
        <v>809</v>
      </c>
      <c r="Y3668" s="257"/>
    </row>
    <row r="3669" spans="1:25" ht="12.75" customHeight="1" x14ac:dyDescent="0.2">
      <c r="A3669" s="229" t="s">
        <v>705</v>
      </c>
      <c r="B3669" s="247"/>
      <c r="C3669" s="280">
        <v>3656</v>
      </c>
      <c r="D3669" s="249" t="s">
        <v>8018</v>
      </c>
      <c r="E3669" s="249" t="s">
        <v>8019</v>
      </c>
      <c r="F3669" s="249" t="s">
        <v>1069</v>
      </c>
      <c r="G3669" s="297" t="s">
        <v>707</v>
      </c>
      <c r="H3669" s="250">
        <v>0</v>
      </c>
      <c r="I3669" s="250"/>
      <c r="J3669" s="250">
        <v>0</v>
      </c>
      <c r="K3669" s="250"/>
      <c r="L3669" s="250">
        <v>0</v>
      </c>
      <c r="M3669" s="251" t="str">
        <f t="shared" si="171"/>
        <v>NA</v>
      </c>
      <c r="N3669" s="251" t="str">
        <f t="shared" si="172"/>
        <v>NA</v>
      </c>
      <c r="O3669" s="250">
        <v>0</v>
      </c>
      <c r="P3669" s="251" t="str">
        <f t="shared" si="173"/>
        <v>NA</v>
      </c>
      <c r="Q3669" s="298" t="s">
        <v>848</v>
      </c>
      <c r="R3669" s="299" t="s">
        <v>849</v>
      </c>
      <c r="S3669" s="299" t="s">
        <v>832</v>
      </c>
      <c r="T3669" s="299" t="s">
        <v>832</v>
      </c>
      <c r="U3669" s="299" t="s">
        <v>832</v>
      </c>
      <c r="V3669" s="283" t="s">
        <v>809</v>
      </c>
      <c r="W3669" s="284" t="s">
        <v>809</v>
      </c>
      <c r="X3669" s="284" t="s">
        <v>809</v>
      </c>
      <c r="Y3669" s="257"/>
    </row>
    <row r="3670" spans="1:25" ht="12.75" customHeight="1" x14ac:dyDescent="0.2">
      <c r="A3670" s="229" t="s">
        <v>705</v>
      </c>
      <c r="B3670" s="247"/>
      <c r="C3670" s="280">
        <v>3657</v>
      </c>
      <c r="D3670" s="296" t="s">
        <v>8020</v>
      </c>
      <c r="E3670" s="296" t="s">
        <v>8021</v>
      </c>
      <c r="F3670" s="296" t="s">
        <v>1069</v>
      </c>
      <c r="G3670" s="297" t="s">
        <v>707</v>
      </c>
      <c r="H3670" s="250">
        <v>0</v>
      </c>
      <c r="I3670" s="250"/>
      <c r="J3670" s="250">
        <v>0</v>
      </c>
      <c r="K3670" s="250"/>
      <c r="L3670" s="250">
        <v>0</v>
      </c>
      <c r="M3670" s="251" t="str">
        <f t="shared" si="171"/>
        <v>NA</v>
      </c>
      <c r="N3670" s="251" t="str">
        <f t="shared" si="172"/>
        <v>NA</v>
      </c>
      <c r="O3670" s="250">
        <v>0</v>
      </c>
      <c r="P3670" s="251" t="str">
        <f t="shared" si="173"/>
        <v>NA</v>
      </c>
      <c r="Q3670" s="298" t="s">
        <v>848</v>
      </c>
      <c r="R3670" s="299" t="s">
        <v>849</v>
      </c>
      <c r="S3670" s="299" t="s">
        <v>809</v>
      </c>
      <c r="T3670" s="299" t="s">
        <v>809</v>
      </c>
      <c r="U3670" s="299" t="s">
        <v>832</v>
      </c>
      <c r="V3670" s="283" t="s">
        <v>809</v>
      </c>
      <c r="W3670" s="284" t="s">
        <v>809</v>
      </c>
      <c r="X3670" s="284" t="s">
        <v>809</v>
      </c>
      <c r="Y3670" s="257"/>
    </row>
    <row r="3671" spans="1:25" ht="12.75" customHeight="1" x14ac:dyDescent="0.2">
      <c r="A3671" s="229" t="s">
        <v>705</v>
      </c>
      <c r="B3671" s="247"/>
      <c r="C3671" s="280">
        <v>3658</v>
      </c>
      <c r="D3671" s="249" t="s">
        <v>8022</v>
      </c>
      <c r="E3671" s="249" t="s">
        <v>8023</v>
      </c>
      <c r="F3671" s="249" t="s">
        <v>1069</v>
      </c>
      <c r="G3671" s="297" t="s">
        <v>707</v>
      </c>
      <c r="H3671" s="250">
        <v>0</v>
      </c>
      <c r="I3671" s="250"/>
      <c r="J3671" s="250">
        <v>0</v>
      </c>
      <c r="K3671" s="250"/>
      <c r="L3671" s="250">
        <v>0</v>
      </c>
      <c r="M3671" s="251" t="str">
        <f t="shared" si="171"/>
        <v>NA</v>
      </c>
      <c r="N3671" s="251" t="str">
        <f t="shared" si="172"/>
        <v>NA</v>
      </c>
      <c r="O3671" s="250">
        <v>0</v>
      </c>
      <c r="P3671" s="251" t="str">
        <f t="shared" si="173"/>
        <v>NA</v>
      </c>
      <c r="Q3671" s="298" t="s">
        <v>848</v>
      </c>
      <c r="R3671" s="299" t="s">
        <v>849</v>
      </c>
      <c r="S3671" s="299" t="s">
        <v>832</v>
      </c>
      <c r="T3671" s="299" t="s">
        <v>832</v>
      </c>
      <c r="U3671" s="299" t="s">
        <v>832</v>
      </c>
      <c r="V3671" s="283" t="s">
        <v>809</v>
      </c>
      <c r="W3671" s="284" t="s">
        <v>809</v>
      </c>
      <c r="X3671" s="284" t="s">
        <v>809</v>
      </c>
      <c r="Y3671" s="257"/>
    </row>
    <row r="3672" spans="1:25" ht="12.75" customHeight="1" x14ac:dyDescent="0.2">
      <c r="A3672" s="229" t="s">
        <v>705</v>
      </c>
      <c r="B3672" s="247"/>
      <c r="C3672" s="280">
        <v>3659</v>
      </c>
      <c r="D3672" s="296" t="s">
        <v>8024</v>
      </c>
      <c r="E3672" s="296" t="s">
        <v>8025</v>
      </c>
      <c r="F3672" s="296" t="s">
        <v>1002</v>
      </c>
      <c r="G3672" s="297" t="s">
        <v>707</v>
      </c>
      <c r="H3672" s="250">
        <v>0</v>
      </c>
      <c r="I3672" s="250"/>
      <c r="J3672" s="250">
        <v>0</v>
      </c>
      <c r="K3672" s="250"/>
      <c r="L3672" s="250">
        <v>0</v>
      </c>
      <c r="M3672" s="251" t="str">
        <f t="shared" si="171"/>
        <v>NA</v>
      </c>
      <c r="N3672" s="251" t="str">
        <f t="shared" si="172"/>
        <v>NA</v>
      </c>
      <c r="O3672" s="250">
        <v>0</v>
      </c>
      <c r="P3672" s="251" t="str">
        <f t="shared" si="173"/>
        <v>NA</v>
      </c>
      <c r="Q3672" s="298" t="s">
        <v>848</v>
      </c>
      <c r="R3672" s="299" t="s">
        <v>849</v>
      </c>
      <c r="S3672" s="299" t="s">
        <v>809</v>
      </c>
      <c r="T3672" s="299" t="s">
        <v>809</v>
      </c>
      <c r="U3672" s="299" t="s">
        <v>832</v>
      </c>
      <c r="V3672" s="283" t="s">
        <v>809</v>
      </c>
      <c r="W3672" s="284" t="s">
        <v>809</v>
      </c>
      <c r="X3672" s="284" t="s">
        <v>809</v>
      </c>
      <c r="Y3672" s="257"/>
    </row>
    <row r="3673" spans="1:25" ht="12.75" customHeight="1" x14ac:dyDescent="0.2">
      <c r="A3673" s="229" t="s">
        <v>705</v>
      </c>
      <c r="B3673" s="247"/>
      <c r="C3673" s="280">
        <v>3660</v>
      </c>
      <c r="D3673" s="296" t="s">
        <v>8026</v>
      </c>
      <c r="E3673" s="296" t="s">
        <v>8027</v>
      </c>
      <c r="F3673" s="296" t="s">
        <v>5100</v>
      </c>
      <c r="G3673" s="281"/>
      <c r="H3673" s="250">
        <v>0</v>
      </c>
      <c r="I3673" s="250"/>
      <c r="J3673" s="250">
        <v>0</v>
      </c>
      <c r="K3673" s="250"/>
      <c r="L3673" s="250">
        <v>0</v>
      </c>
      <c r="M3673" s="251" t="str">
        <f t="shared" si="171"/>
        <v>NA</v>
      </c>
      <c r="N3673" s="251" t="str">
        <f t="shared" si="172"/>
        <v>NA</v>
      </c>
      <c r="O3673" s="250">
        <v>0</v>
      </c>
      <c r="P3673" s="251" t="str">
        <f t="shared" si="173"/>
        <v>NA</v>
      </c>
      <c r="Q3673" s="251" t="s">
        <v>707</v>
      </c>
      <c r="R3673" s="258"/>
      <c r="S3673" s="299" t="s">
        <v>809</v>
      </c>
      <c r="T3673" s="299" t="s">
        <v>809</v>
      </c>
      <c r="U3673" s="299" t="s">
        <v>832</v>
      </c>
      <c r="V3673" s="283" t="s">
        <v>809</v>
      </c>
      <c r="W3673" s="284" t="s">
        <v>809</v>
      </c>
      <c r="X3673" s="284" t="s">
        <v>809</v>
      </c>
      <c r="Y3673" s="257"/>
    </row>
    <row r="3674" spans="1:25" ht="12.75" customHeight="1" x14ac:dyDescent="0.2">
      <c r="A3674" s="229" t="s">
        <v>705</v>
      </c>
      <c r="B3674" s="247"/>
      <c r="C3674" s="280">
        <v>3661</v>
      </c>
      <c r="D3674" s="296" t="s">
        <v>8028</v>
      </c>
      <c r="E3674" s="296" t="s">
        <v>8029</v>
      </c>
      <c r="F3674" s="296" t="s">
        <v>5100</v>
      </c>
      <c r="G3674" s="281"/>
      <c r="H3674" s="250">
        <v>0</v>
      </c>
      <c r="I3674" s="250"/>
      <c r="J3674" s="250">
        <v>0</v>
      </c>
      <c r="K3674" s="250"/>
      <c r="L3674" s="250">
        <v>0</v>
      </c>
      <c r="M3674" s="251" t="str">
        <f t="shared" si="171"/>
        <v>NA</v>
      </c>
      <c r="N3674" s="251" t="str">
        <f t="shared" si="172"/>
        <v>NA</v>
      </c>
      <c r="O3674" s="250">
        <v>0</v>
      </c>
      <c r="P3674" s="251" t="str">
        <f t="shared" si="173"/>
        <v>NA</v>
      </c>
      <c r="Q3674" s="251" t="s">
        <v>707</v>
      </c>
      <c r="R3674" s="258"/>
      <c r="S3674" s="299" t="s">
        <v>809</v>
      </c>
      <c r="T3674" s="299" t="s">
        <v>809</v>
      </c>
      <c r="U3674" s="299" t="s">
        <v>832</v>
      </c>
      <c r="V3674" s="283" t="s">
        <v>809</v>
      </c>
      <c r="W3674" s="284" t="s">
        <v>809</v>
      </c>
      <c r="X3674" s="284" t="s">
        <v>809</v>
      </c>
      <c r="Y3674" s="257"/>
    </row>
    <row r="3675" spans="1:25" ht="12.75" customHeight="1" x14ac:dyDescent="0.2">
      <c r="A3675" s="229" t="s">
        <v>705</v>
      </c>
      <c r="B3675" s="247"/>
      <c r="C3675" s="280">
        <v>3662</v>
      </c>
      <c r="D3675" s="296" t="s">
        <v>8030</v>
      </c>
      <c r="E3675" s="296" t="s">
        <v>8031</v>
      </c>
      <c r="F3675" s="296" t="s">
        <v>1217</v>
      </c>
      <c r="G3675" s="297" t="s">
        <v>707</v>
      </c>
      <c r="H3675" s="250">
        <v>0</v>
      </c>
      <c r="I3675" s="250"/>
      <c r="J3675" s="250">
        <v>0</v>
      </c>
      <c r="K3675" s="250"/>
      <c r="L3675" s="250">
        <v>0</v>
      </c>
      <c r="M3675" s="251" t="str">
        <f t="shared" si="171"/>
        <v>NA</v>
      </c>
      <c r="N3675" s="251" t="str">
        <f t="shared" si="172"/>
        <v>NA</v>
      </c>
      <c r="O3675" s="250">
        <v>0</v>
      </c>
      <c r="P3675" s="251" t="str">
        <f t="shared" si="173"/>
        <v>NA</v>
      </c>
      <c r="Q3675" s="298" t="s">
        <v>848</v>
      </c>
      <c r="R3675" s="299" t="s">
        <v>849</v>
      </c>
      <c r="S3675" s="299" t="s">
        <v>809</v>
      </c>
      <c r="T3675" s="299" t="s">
        <v>809</v>
      </c>
      <c r="U3675" s="299" t="s">
        <v>832</v>
      </c>
      <c r="V3675" s="283" t="s">
        <v>809</v>
      </c>
      <c r="W3675" s="284" t="s">
        <v>809</v>
      </c>
      <c r="X3675" s="284" t="s">
        <v>809</v>
      </c>
      <c r="Y3675" s="257"/>
    </row>
    <row r="3676" spans="1:25" ht="12.75" customHeight="1" x14ac:dyDescent="0.2">
      <c r="A3676" s="229" t="s">
        <v>705</v>
      </c>
      <c r="B3676" s="247"/>
      <c r="C3676" s="280">
        <v>3663</v>
      </c>
      <c r="D3676" s="296" t="s">
        <v>8032</v>
      </c>
      <c r="E3676" s="296" t="s">
        <v>8033</v>
      </c>
      <c r="F3676" s="296" t="s">
        <v>1160</v>
      </c>
      <c r="G3676" s="297" t="s">
        <v>707</v>
      </c>
      <c r="H3676" s="250">
        <v>0</v>
      </c>
      <c r="I3676" s="250"/>
      <c r="J3676" s="250">
        <v>0</v>
      </c>
      <c r="K3676" s="250"/>
      <c r="L3676" s="250">
        <v>0</v>
      </c>
      <c r="M3676" s="251" t="str">
        <f t="shared" si="171"/>
        <v>NA</v>
      </c>
      <c r="N3676" s="251" t="str">
        <f t="shared" si="172"/>
        <v>NA</v>
      </c>
      <c r="O3676" s="250">
        <v>0</v>
      </c>
      <c r="P3676" s="251" t="str">
        <f t="shared" si="173"/>
        <v>NA</v>
      </c>
      <c r="Q3676" s="298" t="s">
        <v>848</v>
      </c>
      <c r="R3676" s="299" t="s">
        <v>849</v>
      </c>
      <c r="S3676" s="299" t="s">
        <v>809</v>
      </c>
      <c r="T3676" s="299" t="s">
        <v>809</v>
      </c>
      <c r="U3676" s="299" t="s">
        <v>832</v>
      </c>
      <c r="V3676" s="283" t="s">
        <v>809</v>
      </c>
      <c r="W3676" s="284" t="s">
        <v>809</v>
      </c>
      <c r="X3676" s="284" t="s">
        <v>809</v>
      </c>
      <c r="Y3676" s="257"/>
    </row>
    <row r="3677" spans="1:25" ht="12.75" customHeight="1" x14ac:dyDescent="0.2">
      <c r="A3677" s="229" t="s">
        <v>705</v>
      </c>
      <c r="B3677" s="247"/>
      <c r="C3677" s="280">
        <v>3664</v>
      </c>
      <c r="D3677" s="296" t="s">
        <v>8034</v>
      </c>
      <c r="E3677" s="296" t="s">
        <v>8035</v>
      </c>
      <c r="F3677" s="296" t="s">
        <v>5100</v>
      </c>
      <c r="G3677" s="281"/>
      <c r="H3677" s="250">
        <v>0</v>
      </c>
      <c r="I3677" s="250"/>
      <c r="J3677" s="250">
        <v>0</v>
      </c>
      <c r="K3677" s="250"/>
      <c r="L3677" s="250">
        <v>0</v>
      </c>
      <c r="M3677" s="251" t="str">
        <f t="shared" si="171"/>
        <v>NA</v>
      </c>
      <c r="N3677" s="251" t="str">
        <f t="shared" si="172"/>
        <v>NA</v>
      </c>
      <c r="O3677" s="250">
        <v>0</v>
      </c>
      <c r="P3677" s="251" t="str">
        <f t="shared" si="173"/>
        <v>NA</v>
      </c>
      <c r="Q3677" s="251" t="s">
        <v>707</v>
      </c>
      <c r="R3677" s="258"/>
      <c r="S3677" s="299" t="s">
        <v>809</v>
      </c>
      <c r="T3677" s="299" t="s">
        <v>809</v>
      </c>
      <c r="U3677" s="299" t="s">
        <v>832</v>
      </c>
      <c r="V3677" s="283" t="s">
        <v>809</v>
      </c>
      <c r="W3677" s="284" t="s">
        <v>809</v>
      </c>
      <c r="X3677" s="284" t="s">
        <v>809</v>
      </c>
      <c r="Y3677" s="257"/>
    </row>
    <row r="3678" spans="1:25" ht="12.75" customHeight="1" x14ac:dyDescent="0.2">
      <c r="A3678" s="229" t="s">
        <v>705</v>
      </c>
      <c r="B3678" s="247"/>
      <c r="C3678" s="280">
        <v>3665</v>
      </c>
      <c r="D3678" s="249" t="s">
        <v>8036</v>
      </c>
      <c r="E3678" s="249" t="s">
        <v>8036</v>
      </c>
      <c r="F3678" s="249"/>
      <c r="G3678" s="297" t="s">
        <v>707</v>
      </c>
      <c r="H3678" s="250">
        <v>0</v>
      </c>
      <c r="I3678" s="250"/>
      <c r="J3678" s="250">
        <v>0</v>
      </c>
      <c r="K3678" s="250"/>
      <c r="L3678" s="250">
        <v>0</v>
      </c>
      <c r="M3678" s="251" t="str">
        <f t="shared" si="171"/>
        <v>NA</v>
      </c>
      <c r="N3678" s="251" t="str">
        <f t="shared" si="172"/>
        <v>NA</v>
      </c>
      <c r="O3678" s="250">
        <v>0</v>
      </c>
      <c r="P3678" s="251" t="str">
        <f t="shared" si="173"/>
        <v>NA</v>
      </c>
      <c r="Q3678" s="298" t="s">
        <v>848</v>
      </c>
      <c r="R3678" s="299" t="s">
        <v>849</v>
      </c>
      <c r="S3678" s="299" t="s">
        <v>832</v>
      </c>
      <c r="T3678" s="299" t="s">
        <v>832</v>
      </c>
      <c r="U3678" s="299" t="s">
        <v>832</v>
      </c>
      <c r="V3678" s="283" t="s">
        <v>809</v>
      </c>
      <c r="W3678" s="284" t="s">
        <v>809</v>
      </c>
      <c r="X3678" s="284" t="s">
        <v>809</v>
      </c>
      <c r="Y3678" s="257"/>
    </row>
    <row r="3679" spans="1:25" ht="12.75" customHeight="1" x14ac:dyDescent="0.2">
      <c r="A3679" s="229" t="s">
        <v>705</v>
      </c>
      <c r="B3679" s="247"/>
      <c r="C3679" s="280">
        <v>3666</v>
      </c>
      <c r="D3679" s="249" t="s">
        <v>8037</v>
      </c>
      <c r="E3679" s="249" t="s">
        <v>8038</v>
      </c>
      <c r="F3679" s="249" t="s">
        <v>1009</v>
      </c>
      <c r="G3679" s="297" t="s">
        <v>707</v>
      </c>
      <c r="H3679" s="250">
        <v>0</v>
      </c>
      <c r="I3679" s="250"/>
      <c r="J3679" s="250">
        <v>0</v>
      </c>
      <c r="K3679" s="250"/>
      <c r="L3679" s="250">
        <v>0</v>
      </c>
      <c r="M3679" s="251" t="str">
        <f t="shared" si="171"/>
        <v>NA</v>
      </c>
      <c r="N3679" s="251" t="str">
        <f t="shared" si="172"/>
        <v>NA</v>
      </c>
      <c r="O3679" s="250">
        <v>0</v>
      </c>
      <c r="P3679" s="251" t="str">
        <f t="shared" si="173"/>
        <v>NA</v>
      </c>
      <c r="Q3679" s="298" t="s">
        <v>848</v>
      </c>
      <c r="R3679" s="299" t="s">
        <v>849</v>
      </c>
      <c r="S3679" s="299" t="s">
        <v>832</v>
      </c>
      <c r="T3679" s="299" t="s">
        <v>832</v>
      </c>
      <c r="U3679" s="299" t="s">
        <v>832</v>
      </c>
      <c r="V3679" s="299" t="s">
        <v>832</v>
      </c>
      <c r="W3679" s="299" t="s">
        <v>832</v>
      </c>
      <c r="X3679" s="299" t="s">
        <v>832</v>
      </c>
      <c r="Y3679" s="257"/>
    </row>
    <row r="3680" spans="1:25" ht="12.75" customHeight="1" x14ac:dyDescent="0.2">
      <c r="A3680" s="229" t="s">
        <v>705</v>
      </c>
      <c r="B3680" s="247"/>
      <c r="C3680" s="280">
        <v>3667</v>
      </c>
      <c r="D3680" s="296" t="s">
        <v>8039</v>
      </c>
      <c r="E3680" s="296" t="s">
        <v>8040</v>
      </c>
      <c r="F3680" s="296" t="s">
        <v>852</v>
      </c>
      <c r="G3680" s="281" t="s">
        <v>813</v>
      </c>
      <c r="H3680" s="250">
        <v>0</v>
      </c>
      <c r="I3680" s="250"/>
      <c r="J3680" s="250">
        <v>0</v>
      </c>
      <c r="K3680" s="250"/>
      <c r="L3680" s="250">
        <v>0</v>
      </c>
      <c r="M3680" s="251" t="str">
        <f t="shared" si="171"/>
        <v>NA</v>
      </c>
      <c r="N3680" s="251" t="str">
        <f t="shared" si="172"/>
        <v>NA</v>
      </c>
      <c r="O3680" s="250">
        <v>0</v>
      </c>
      <c r="P3680" s="251" t="str">
        <f t="shared" si="173"/>
        <v>NA</v>
      </c>
      <c r="Q3680" s="251" t="s">
        <v>707</v>
      </c>
      <c r="R3680" s="258"/>
      <c r="S3680" s="258" t="s">
        <v>806</v>
      </c>
      <c r="T3680" s="299" t="s">
        <v>809</v>
      </c>
      <c r="U3680" s="282" t="s">
        <v>814</v>
      </c>
      <c r="V3680" s="285">
        <v>40</v>
      </c>
      <c r="W3680" s="286" t="s">
        <v>824</v>
      </c>
      <c r="X3680" s="286" t="s">
        <v>824</v>
      </c>
      <c r="Y3680" s="257"/>
    </row>
    <row r="3681" spans="1:25" ht="12.75" customHeight="1" x14ac:dyDescent="0.2">
      <c r="A3681" s="229" t="s">
        <v>705</v>
      </c>
      <c r="B3681" s="247"/>
      <c r="C3681" s="280">
        <v>3668</v>
      </c>
      <c r="D3681" s="296" t="s">
        <v>8041</v>
      </c>
      <c r="E3681" s="296" t="s">
        <v>8042</v>
      </c>
      <c r="F3681" s="296" t="s">
        <v>5100</v>
      </c>
      <c r="G3681" s="281"/>
      <c r="H3681" s="250">
        <v>0</v>
      </c>
      <c r="I3681" s="250"/>
      <c r="J3681" s="250">
        <v>0</v>
      </c>
      <c r="K3681" s="250"/>
      <c r="L3681" s="250">
        <v>0</v>
      </c>
      <c r="M3681" s="251" t="str">
        <f t="shared" si="171"/>
        <v>NA</v>
      </c>
      <c r="N3681" s="251" t="str">
        <f t="shared" si="172"/>
        <v>NA</v>
      </c>
      <c r="O3681" s="250">
        <v>0</v>
      </c>
      <c r="P3681" s="251" t="str">
        <f t="shared" si="173"/>
        <v>NA</v>
      </c>
      <c r="Q3681" s="251" t="s">
        <v>707</v>
      </c>
      <c r="R3681" s="258"/>
      <c r="S3681" s="299" t="s">
        <v>809</v>
      </c>
      <c r="T3681" s="299" t="s">
        <v>809</v>
      </c>
      <c r="U3681" s="299" t="s">
        <v>832</v>
      </c>
      <c r="V3681" s="283" t="s">
        <v>809</v>
      </c>
      <c r="W3681" s="284" t="s">
        <v>809</v>
      </c>
      <c r="X3681" s="284" t="s">
        <v>809</v>
      </c>
      <c r="Y3681" s="257"/>
    </row>
    <row r="3682" spans="1:25" ht="12.75" customHeight="1" x14ac:dyDescent="0.2">
      <c r="A3682" s="229" t="s">
        <v>705</v>
      </c>
      <c r="B3682" s="247"/>
      <c r="C3682" s="280">
        <v>3669</v>
      </c>
      <c r="D3682" s="296" t="s">
        <v>8043</v>
      </c>
      <c r="E3682" s="296" t="s">
        <v>8044</v>
      </c>
      <c r="F3682" s="296" t="s">
        <v>5100</v>
      </c>
      <c r="G3682" s="281"/>
      <c r="H3682" s="250">
        <v>0</v>
      </c>
      <c r="I3682" s="250"/>
      <c r="J3682" s="250">
        <v>0</v>
      </c>
      <c r="K3682" s="250"/>
      <c r="L3682" s="250">
        <v>0</v>
      </c>
      <c r="M3682" s="251" t="str">
        <f t="shared" si="171"/>
        <v>NA</v>
      </c>
      <c r="N3682" s="251" t="str">
        <f t="shared" si="172"/>
        <v>NA</v>
      </c>
      <c r="O3682" s="250">
        <v>0</v>
      </c>
      <c r="P3682" s="251" t="str">
        <f t="shared" si="173"/>
        <v>NA</v>
      </c>
      <c r="Q3682" s="251" t="s">
        <v>707</v>
      </c>
      <c r="R3682" s="258"/>
      <c r="S3682" s="299" t="s">
        <v>809</v>
      </c>
      <c r="T3682" s="299" t="s">
        <v>809</v>
      </c>
      <c r="U3682" s="299" t="s">
        <v>832</v>
      </c>
      <c r="V3682" s="283" t="s">
        <v>809</v>
      </c>
      <c r="W3682" s="284" t="s">
        <v>809</v>
      </c>
      <c r="X3682" s="284" t="s">
        <v>809</v>
      </c>
      <c r="Y3682" s="257"/>
    </row>
    <row r="3683" spans="1:25" ht="12.75" customHeight="1" x14ac:dyDescent="0.2">
      <c r="A3683" s="229" t="s">
        <v>705</v>
      </c>
      <c r="B3683" s="247"/>
      <c r="C3683" s="318">
        <v>3670</v>
      </c>
      <c r="D3683" s="319" t="s">
        <v>988</v>
      </c>
      <c r="E3683" s="319" t="s">
        <v>988</v>
      </c>
      <c r="F3683" s="319"/>
      <c r="G3683" s="320" t="s">
        <v>707</v>
      </c>
      <c r="H3683" s="321">
        <v>0</v>
      </c>
      <c r="I3683" s="321"/>
      <c r="J3683" s="321">
        <v>0</v>
      </c>
      <c r="K3683" s="321"/>
      <c r="L3683" s="321">
        <v>0</v>
      </c>
      <c r="M3683" s="322" t="str">
        <f t="shared" si="171"/>
        <v>NA</v>
      </c>
      <c r="N3683" s="322" t="str">
        <f t="shared" si="172"/>
        <v>NA</v>
      </c>
      <c r="O3683" s="321">
        <v>0</v>
      </c>
      <c r="P3683" s="322" t="str">
        <f t="shared" si="173"/>
        <v>NA</v>
      </c>
      <c r="Q3683" s="322" t="s">
        <v>707</v>
      </c>
      <c r="R3683" s="323" t="s">
        <v>989</v>
      </c>
      <c r="S3683" s="323" t="s">
        <v>809</v>
      </c>
      <c r="T3683" s="323" t="s">
        <v>809</v>
      </c>
      <c r="U3683" s="323" t="s">
        <v>989</v>
      </c>
      <c r="V3683" s="323" t="s">
        <v>989</v>
      </c>
      <c r="W3683" s="323" t="s">
        <v>989</v>
      </c>
      <c r="X3683" s="323" t="s">
        <v>989</v>
      </c>
      <c r="Y3683" s="257"/>
    </row>
    <row r="3684" spans="1:25" ht="12.75" customHeight="1" x14ac:dyDescent="0.2">
      <c r="A3684" s="229" t="s">
        <v>705</v>
      </c>
      <c r="B3684" s="247"/>
      <c r="C3684" s="318">
        <v>3671</v>
      </c>
      <c r="D3684" s="319" t="s">
        <v>988</v>
      </c>
      <c r="E3684" s="319" t="s">
        <v>988</v>
      </c>
      <c r="F3684" s="319"/>
      <c r="G3684" s="320" t="s">
        <v>707</v>
      </c>
      <c r="H3684" s="321">
        <v>0</v>
      </c>
      <c r="I3684" s="321"/>
      <c r="J3684" s="321">
        <v>0</v>
      </c>
      <c r="K3684" s="321"/>
      <c r="L3684" s="321">
        <v>0</v>
      </c>
      <c r="M3684" s="322" t="str">
        <f t="shared" si="171"/>
        <v>NA</v>
      </c>
      <c r="N3684" s="322" t="str">
        <f t="shared" si="172"/>
        <v>NA</v>
      </c>
      <c r="O3684" s="321">
        <v>0</v>
      </c>
      <c r="P3684" s="322" t="str">
        <f t="shared" si="173"/>
        <v>NA</v>
      </c>
      <c r="Q3684" s="322" t="s">
        <v>707</v>
      </c>
      <c r="R3684" s="323" t="s">
        <v>989</v>
      </c>
      <c r="S3684" s="323" t="s">
        <v>809</v>
      </c>
      <c r="T3684" s="323" t="s">
        <v>809</v>
      </c>
      <c r="U3684" s="323" t="s">
        <v>989</v>
      </c>
      <c r="V3684" s="323" t="s">
        <v>989</v>
      </c>
      <c r="W3684" s="323" t="s">
        <v>989</v>
      </c>
      <c r="X3684" s="323" t="s">
        <v>989</v>
      </c>
      <c r="Y3684" s="257"/>
    </row>
    <row r="3685" spans="1:25" ht="12.75" customHeight="1" x14ac:dyDescent="0.2">
      <c r="A3685" s="229" t="s">
        <v>705</v>
      </c>
      <c r="B3685" s="247"/>
      <c r="C3685" s="280">
        <v>3672</v>
      </c>
      <c r="D3685" s="296" t="s">
        <v>8045</v>
      </c>
      <c r="E3685" s="296" t="s">
        <v>8046</v>
      </c>
      <c r="F3685" s="296" t="s">
        <v>5100</v>
      </c>
      <c r="G3685" s="281"/>
      <c r="H3685" s="250">
        <v>0</v>
      </c>
      <c r="I3685" s="250"/>
      <c r="J3685" s="250">
        <v>0</v>
      </c>
      <c r="K3685" s="250"/>
      <c r="L3685" s="250">
        <v>0</v>
      </c>
      <c r="M3685" s="251" t="str">
        <f t="shared" si="171"/>
        <v>NA</v>
      </c>
      <c r="N3685" s="251" t="str">
        <f t="shared" si="172"/>
        <v>NA</v>
      </c>
      <c r="O3685" s="250">
        <v>0</v>
      </c>
      <c r="P3685" s="251" t="str">
        <f t="shared" si="173"/>
        <v>NA</v>
      </c>
      <c r="Q3685" s="251" t="s">
        <v>707</v>
      </c>
      <c r="R3685" s="258"/>
      <c r="S3685" s="299" t="s">
        <v>809</v>
      </c>
      <c r="T3685" s="299" t="s">
        <v>809</v>
      </c>
      <c r="U3685" s="299" t="s">
        <v>832</v>
      </c>
      <c r="V3685" s="283" t="s">
        <v>809</v>
      </c>
      <c r="W3685" s="284" t="s">
        <v>809</v>
      </c>
      <c r="X3685" s="284" t="s">
        <v>809</v>
      </c>
      <c r="Y3685" s="257"/>
    </row>
    <row r="3686" spans="1:25" ht="12.75" customHeight="1" x14ac:dyDescent="0.2">
      <c r="A3686" s="229" t="s">
        <v>705</v>
      </c>
      <c r="B3686" s="247"/>
      <c r="C3686" s="280">
        <v>3673</v>
      </c>
      <c r="D3686" s="296" t="s">
        <v>8047</v>
      </c>
      <c r="E3686" s="296" t="s">
        <v>8048</v>
      </c>
      <c r="F3686" s="296" t="s">
        <v>1002</v>
      </c>
      <c r="G3686" s="297" t="s">
        <v>707</v>
      </c>
      <c r="H3686" s="250">
        <v>0</v>
      </c>
      <c r="I3686" s="250"/>
      <c r="J3686" s="250">
        <v>0</v>
      </c>
      <c r="K3686" s="250"/>
      <c r="L3686" s="250">
        <v>0</v>
      </c>
      <c r="M3686" s="251" t="str">
        <f t="shared" si="171"/>
        <v>NA</v>
      </c>
      <c r="N3686" s="251" t="str">
        <f t="shared" si="172"/>
        <v>NA</v>
      </c>
      <c r="O3686" s="250">
        <v>0</v>
      </c>
      <c r="P3686" s="251" t="str">
        <f t="shared" si="173"/>
        <v>NA</v>
      </c>
      <c r="Q3686" s="298" t="s">
        <v>848</v>
      </c>
      <c r="R3686" s="299" t="s">
        <v>849</v>
      </c>
      <c r="S3686" s="299" t="s">
        <v>809</v>
      </c>
      <c r="T3686" s="299" t="s">
        <v>809</v>
      </c>
      <c r="U3686" s="299" t="s">
        <v>832</v>
      </c>
      <c r="V3686" s="283" t="s">
        <v>809</v>
      </c>
      <c r="W3686" s="284" t="s">
        <v>809</v>
      </c>
      <c r="X3686" s="284" t="s">
        <v>809</v>
      </c>
      <c r="Y3686" s="257"/>
    </row>
    <row r="3687" spans="1:25" ht="12.75" customHeight="1" x14ac:dyDescent="0.2">
      <c r="A3687" s="229" t="s">
        <v>705</v>
      </c>
      <c r="B3687" s="247"/>
      <c r="C3687" s="280">
        <v>3674</v>
      </c>
      <c r="D3687" s="296" t="s">
        <v>8049</v>
      </c>
      <c r="E3687" s="296" t="s">
        <v>8050</v>
      </c>
      <c r="F3687" s="296" t="s">
        <v>1069</v>
      </c>
      <c r="G3687" s="297" t="s">
        <v>707</v>
      </c>
      <c r="H3687" s="250">
        <v>0</v>
      </c>
      <c r="I3687" s="250"/>
      <c r="J3687" s="250">
        <v>0</v>
      </c>
      <c r="K3687" s="250"/>
      <c r="L3687" s="250">
        <v>0</v>
      </c>
      <c r="M3687" s="251" t="str">
        <f t="shared" si="171"/>
        <v>NA</v>
      </c>
      <c r="N3687" s="251" t="str">
        <f t="shared" si="172"/>
        <v>NA</v>
      </c>
      <c r="O3687" s="250">
        <v>0</v>
      </c>
      <c r="P3687" s="251" t="str">
        <f t="shared" si="173"/>
        <v>NA</v>
      </c>
      <c r="Q3687" s="298" t="s">
        <v>848</v>
      </c>
      <c r="R3687" s="299" t="s">
        <v>849</v>
      </c>
      <c r="S3687" s="299" t="s">
        <v>809</v>
      </c>
      <c r="T3687" s="299" t="s">
        <v>809</v>
      </c>
      <c r="U3687" s="299" t="s">
        <v>832</v>
      </c>
      <c r="V3687" s="283" t="s">
        <v>809</v>
      </c>
      <c r="W3687" s="284" t="s">
        <v>809</v>
      </c>
      <c r="X3687" s="284" t="s">
        <v>809</v>
      </c>
      <c r="Y3687" s="257"/>
    </row>
    <row r="3688" spans="1:25" ht="12.75" customHeight="1" x14ac:dyDescent="0.2">
      <c r="A3688" s="229" t="s">
        <v>705</v>
      </c>
      <c r="B3688" s="247"/>
      <c r="C3688" s="280">
        <v>3675</v>
      </c>
      <c r="D3688" s="296" t="s">
        <v>8051</v>
      </c>
      <c r="E3688" s="296" t="s">
        <v>8052</v>
      </c>
      <c r="F3688" s="296" t="s">
        <v>2127</v>
      </c>
      <c r="G3688" s="297" t="s">
        <v>707</v>
      </c>
      <c r="H3688" s="250">
        <v>0</v>
      </c>
      <c r="I3688" s="250"/>
      <c r="J3688" s="250">
        <v>0</v>
      </c>
      <c r="K3688" s="250"/>
      <c r="L3688" s="250">
        <v>0</v>
      </c>
      <c r="M3688" s="251" t="str">
        <f t="shared" si="171"/>
        <v>NA</v>
      </c>
      <c r="N3688" s="251" t="str">
        <f t="shared" si="172"/>
        <v>NA</v>
      </c>
      <c r="O3688" s="250">
        <v>0</v>
      </c>
      <c r="P3688" s="251" t="str">
        <f t="shared" si="173"/>
        <v>NA</v>
      </c>
      <c r="Q3688" s="298" t="s">
        <v>848</v>
      </c>
      <c r="R3688" s="299" t="s">
        <v>849</v>
      </c>
      <c r="S3688" s="299" t="s">
        <v>809</v>
      </c>
      <c r="T3688" s="299" t="s">
        <v>809</v>
      </c>
      <c r="U3688" s="299" t="s">
        <v>832</v>
      </c>
      <c r="V3688" s="283" t="s">
        <v>809</v>
      </c>
      <c r="W3688" s="284" t="s">
        <v>809</v>
      </c>
      <c r="X3688" s="284" t="s">
        <v>809</v>
      </c>
      <c r="Y3688" s="257"/>
    </row>
    <row r="3689" spans="1:25" ht="12.75" customHeight="1" x14ac:dyDescent="0.2">
      <c r="A3689" s="229" t="s">
        <v>705</v>
      </c>
      <c r="B3689" s="247"/>
      <c r="C3689" s="280">
        <v>3676</v>
      </c>
      <c r="D3689" s="296" t="s">
        <v>8053</v>
      </c>
      <c r="E3689" s="296" t="s">
        <v>8054</v>
      </c>
      <c r="F3689" s="296" t="s">
        <v>830</v>
      </c>
      <c r="G3689" s="297" t="s">
        <v>707</v>
      </c>
      <c r="H3689" s="250">
        <v>0</v>
      </c>
      <c r="I3689" s="250"/>
      <c r="J3689" s="250">
        <v>0</v>
      </c>
      <c r="K3689" s="250"/>
      <c r="L3689" s="250">
        <v>0</v>
      </c>
      <c r="M3689" s="251" t="str">
        <f t="shared" si="171"/>
        <v>NA</v>
      </c>
      <c r="N3689" s="251" t="str">
        <f t="shared" si="172"/>
        <v>NA</v>
      </c>
      <c r="O3689" s="250">
        <v>0</v>
      </c>
      <c r="P3689" s="251" t="str">
        <f t="shared" si="173"/>
        <v>NA</v>
      </c>
      <c r="Q3689" s="298" t="s">
        <v>848</v>
      </c>
      <c r="R3689" s="299" t="s">
        <v>849</v>
      </c>
      <c r="S3689" s="299" t="s">
        <v>809</v>
      </c>
      <c r="T3689" s="299" t="s">
        <v>809</v>
      </c>
      <c r="U3689" s="299" t="s">
        <v>832</v>
      </c>
      <c r="V3689" s="283" t="s">
        <v>809</v>
      </c>
      <c r="W3689" s="284" t="s">
        <v>809</v>
      </c>
      <c r="X3689" s="284" t="s">
        <v>809</v>
      </c>
      <c r="Y3689" s="257"/>
    </row>
    <row r="3690" spans="1:25" ht="12.75" customHeight="1" x14ac:dyDescent="0.2">
      <c r="A3690" s="229" t="s">
        <v>705</v>
      </c>
      <c r="B3690" s="247"/>
      <c r="C3690" s="280">
        <v>3677</v>
      </c>
      <c r="D3690" s="296" t="s">
        <v>8055</v>
      </c>
      <c r="E3690" s="296" t="s">
        <v>8056</v>
      </c>
      <c r="F3690" s="296" t="s">
        <v>943</v>
      </c>
      <c r="G3690" s="297" t="s">
        <v>707</v>
      </c>
      <c r="H3690" s="250">
        <v>0</v>
      </c>
      <c r="I3690" s="250"/>
      <c r="J3690" s="250">
        <v>0</v>
      </c>
      <c r="K3690" s="250"/>
      <c r="L3690" s="250">
        <v>0</v>
      </c>
      <c r="M3690" s="251" t="str">
        <f t="shared" si="171"/>
        <v>NA</v>
      </c>
      <c r="N3690" s="251" t="str">
        <f t="shared" si="172"/>
        <v>NA</v>
      </c>
      <c r="O3690" s="250">
        <v>0</v>
      </c>
      <c r="P3690" s="251" t="str">
        <f t="shared" si="173"/>
        <v>NA</v>
      </c>
      <c r="Q3690" s="298" t="s">
        <v>848</v>
      </c>
      <c r="R3690" s="299" t="s">
        <v>849</v>
      </c>
      <c r="S3690" s="299" t="s">
        <v>809</v>
      </c>
      <c r="T3690" s="299" t="s">
        <v>809</v>
      </c>
      <c r="U3690" s="299" t="s">
        <v>832</v>
      </c>
      <c r="V3690" s="283" t="s">
        <v>809</v>
      </c>
      <c r="W3690" s="284" t="s">
        <v>809</v>
      </c>
      <c r="X3690" s="284" t="s">
        <v>809</v>
      </c>
      <c r="Y3690" s="257"/>
    </row>
    <row r="3691" spans="1:25" ht="12.75" customHeight="1" x14ac:dyDescent="0.2">
      <c r="A3691" s="229" t="s">
        <v>705</v>
      </c>
      <c r="B3691" s="247"/>
      <c r="C3691" s="280">
        <v>3678</v>
      </c>
      <c r="D3691" s="296" t="s">
        <v>8057</v>
      </c>
      <c r="E3691" s="296" t="s">
        <v>8058</v>
      </c>
      <c r="F3691" s="296" t="s">
        <v>1069</v>
      </c>
      <c r="G3691" s="297" t="s">
        <v>707</v>
      </c>
      <c r="H3691" s="250">
        <v>0</v>
      </c>
      <c r="I3691" s="250"/>
      <c r="J3691" s="250">
        <v>0</v>
      </c>
      <c r="K3691" s="250"/>
      <c r="L3691" s="250">
        <v>0</v>
      </c>
      <c r="M3691" s="251" t="str">
        <f t="shared" si="171"/>
        <v>NA</v>
      </c>
      <c r="N3691" s="251" t="str">
        <f t="shared" si="172"/>
        <v>NA</v>
      </c>
      <c r="O3691" s="250">
        <v>0</v>
      </c>
      <c r="P3691" s="251" t="str">
        <f t="shared" si="173"/>
        <v>NA</v>
      </c>
      <c r="Q3691" s="298" t="s">
        <v>848</v>
      </c>
      <c r="R3691" s="299" t="s">
        <v>849</v>
      </c>
      <c r="S3691" s="299" t="s">
        <v>809</v>
      </c>
      <c r="T3691" s="299" t="s">
        <v>809</v>
      </c>
      <c r="U3691" s="299" t="s">
        <v>832</v>
      </c>
      <c r="V3691" s="283" t="s">
        <v>809</v>
      </c>
      <c r="W3691" s="284" t="s">
        <v>809</v>
      </c>
      <c r="X3691" s="284" t="s">
        <v>809</v>
      </c>
      <c r="Y3691" s="257"/>
    </row>
    <row r="3692" spans="1:25" ht="12.75" customHeight="1" x14ac:dyDescent="0.2">
      <c r="A3692" s="229" t="s">
        <v>705</v>
      </c>
      <c r="B3692" s="247"/>
      <c r="C3692" s="280">
        <v>3679</v>
      </c>
      <c r="D3692" s="296" t="s">
        <v>8059</v>
      </c>
      <c r="E3692" s="296" t="s">
        <v>8060</v>
      </c>
      <c r="F3692" s="296" t="s">
        <v>1069</v>
      </c>
      <c r="G3692" s="297" t="s">
        <v>707</v>
      </c>
      <c r="H3692" s="250">
        <v>0</v>
      </c>
      <c r="I3692" s="250"/>
      <c r="J3692" s="250">
        <v>0</v>
      </c>
      <c r="K3692" s="250"/>
      <c r="L3692" s="250">
        <v>0</v>
      </c>
      <c r="M3692" s="251" t="str">
        <f t="shared" si="171"/>
        <v>NA</v>
      </c>
      <c r="N3692" s="251" t="str">
        <f t="shared" si="172"/>
        <v>NA</v>
      </c>
      <c r="O3692" s="250">
        <v>0</v>
      </c>
      <c r="P3692" s="251" t="str">
        <f t="shared" si="173"/>
        <v>NA</v>
      </c>
      <c r="Q3692" s="298" t="s">
        <v>848</v>
      </c>
      <c r="R3692" s="299" t="s">
        <v>849</v>
      </c>
      <c r="S3692" s="299" t="s">
        <v>809</v>
      </c>
      <c r="T3692" s="299" t="s">
        <v>809</v>
      </c>
      <c r="U3692" s="299" t="s">
        <v>832</v>
      </c>
      <c r="V3692" s="283" t="s">
        <v>809</v>
      </c>
      <c r="W3692" s="284" t="s">
        <v>809</v>
      </c>
      <c r="X3692" s="284" t="s">
        <v>809</v>
      </c>
      <c r="Y3692" s="257"/>
    </row>
    <row r="3693" spans="1:25" ht="12.75" customHeight="1" x14ac:dyDescent="0.2">
      <c r="A3693" s="229" t="s">
        <v>705</v>
      </c>
      <c r="B3693" s="247"/>
      <c r="C3693" s="280">
        <v>3680</v>
      </c>
      <c r="D3693" s="296" t="s">
        <v>8061</v>
      </c>
      <c r="E3693" s="296" t="s">
        <v>8062</v>
      </c>
      <c r="F3693" s="296" t="s">
        <v>1198</v>
      </c>
      <c r="G3693" s="281"/>
      <c r="H3693" s="250">
        <v>0</v>
      </c>
      <c r="I3693" s="250"/>
      <c r="J3693" s="250">
        <v>0</v>
      </c>
      <c r="K3693" s="250"/>
      <c r="L3693" s="250">
        <v>0</v>
      </c>
      <c r="M3693" s="251" t="str">
        <f t="shared" si="171"/>
        <v>NA</v>
      </c>
      <c r="N3693" s="251" t="str">
        <f t="shared" si="172"/>
        <v>NA</v>
      </c>
      <c r="O3693" s="250">
        <v>0</v>
      </c>
      <c r="P3693" s="251" t="str">
        <f t="shared" si="173"/>
        <v>NA</v>
      </c>
      <c r="Q3693" s="251" t="s">
        <v>707</v>
      </c>
      <c r="R3693" s="258"/>
      <c r="S3693" s="299" t="s">
        <v>809</v>
      </c>
      <c r="T3693" s="299" t="s">
        <v>809</v>
      </c>
      <c r="U3693" s="299" t="s">
        <v>832</v>
      </c>
      <c r="V3693" s="283" t="s">
        <v>809</v>
      </c>
      <c r="W3693" s="284" t="s">
        <v>809</v>
      </c>
      <c r="X3693" s="284" t="s">
        <v>809</v>
      </c>
      <c r="Y3693" s="257"/>
    </row>
    <row r="3694" spans="1:25" ht="12.75" customHeight="1" x14ac:dyDescent="0.2">
      <c r="A3694" s="229" t="s">
        <v>705</v>
      </c>
      <c r="B3694" s="247"/>
      <c r="C3694" s="280">
        <v>3681</v>
      </c>
      <c r="D3694" s="296" t="s">
        <v>8063</v>
      </c>
      <c r="E3694" s="296" t="s">
        <v>8064</v>
      </c>
      <c r="F3694" s="296" t="s">
        <v>5100</v>
      </c>
      <c r="G3694" s="281"/>
      <c r="H3694" s="250">
        <v>0</v>
      </c>
      <c r="I3694" s="250"/>
      <c r="J3694" s="250">
        <v>0</v>
      </c>
      <c r="K3694" s="250"/>
      <c r="L3694" s="250">
        <v>0</v>
      </c>
      <c r="M3694" s="251" t="str">
        <f t="shared" si="171"/>
        <v>NA</v>
      </c>
      <c r="N3694" s="251" t="str">
        <f t="shared" si="172"/>
        <v>NA</v>
      </c>
      <c r="O3694" s="250">
        <v>0</v>
      </c>
      <c r="P3694" s="251" t="str">
        <f t="shared" si="173"/>
        <v>NA</v>
      </c>
      <c r="Q3694" s="251" t="s">
        <v>707</v>
      </c>
      <c r="R3694" s="258"/>
      <c r="S3694" s="299" t="s">
        <v>809</v>
      </c>
      <c r="T3694" s="299" t="s">
        <v>809</v>
      </c>
      <c r="U3694" s="299" t="s">
        <v>832</v>
      </c>
      <c r="V3694" s="283" t="s">
        <v>809</v>
      </c>
      <c r="W3694" s="284" t="s">
        <v>809</v>
      </c>
      <c r="X3694" s="284" t="s">
        <v>809</v>
      </c>
      <c r="Y3694" s="257"/>
    </row>
    <row r="3695" spans="1:25" ht="12.75" customHeight="1" x14ac:dyDescent="0.2">
      <c r="A3695" s="229" t="s">
        <v>705</v>
      </c>
      <c r="B3695" s="247"/>
      <c r="C3695" s="280">
        <v>3682</v>
      </c>
      <c r="D3695" s="296" t="s">
        <v>8065</v>
      </c>
      <c r="E3695" s="296" t="s">
        <v>8066</v>
      </c>
      <c r="F3695" s="296" t="s">
        <v>2127</v>
      </c>
      <c r="G3695" s="297" t="s">
        <v>707</v>
      </c>
      <c r="H3695" s="250">
        <v>0</v>
      </c>
      <c r="I3695" s="250"/>
      <c r="J3695" s="250">
        <v>0</v>
      </c>
      <c r="K3695" s="250"/>
      <c r="L3695" s="250">
        <v>0</v>
      </c>
      <c r="M3695" s="251" t="str">
        <f t="shared" si="171"/>
        <v>NA</v>
      </c>
      <c r="N3695" s="251" t="str">
        <f t="shared" si="172"/>
        <v>NA</v>
      </c>
      <c r="O3695" s="250">
        <v>0</v>
      </c>
      <c r="P3695" s="251" t="str">
        <f t="shared" si="173"/>
        <v>NA</v>
      </c>
      <c r="Q3695" s="298" t="s">
        <v>848</v>
      </c>
      <c r="R3695" s="299" t="s">
        <v>849</v>
      </c>
      <c r="S3695" s="299" t="s">
        <v>809</v>
      </c>
      <c r="T3695" s="299" t="s">
        <v>809</v>
      </c>
      <c r="U3695" s="299" t="s">
        <v>832</v>
      </c>
      <c r="V3695" s="283" t="s">
        <v>809</v>
      </c>
      <c r="W3695" s="284" t="s">
        <v>809</v>
      </c>
      <c r="X3695" s="284" t="s">
        <v>809</v>
      </c>
      <c r="Y3695" s="257"/>
    </row>
    <row r="3696" spans="1:25" ht="12.75" customHeight="1" x14ac:dyDescent="0.2">
      <c r="A3696" s="229" t="s">
        <v>705</v>
      </c>
      <c r="B3696" s="247"/>
      <c r="C3696" s="280">
        <v>3683</v>
      </c>
      <c r="D3696" s="249" t="s">
        <v>8067</v>
      </c>
      <c r="E3696" s="249" t="s">
        <v>8068</v>
      </c>
      <c r="F3696" s="249" t="s">
        <v>2127</v>
      </c>
      <c r="G3696" s="297" t="s">
        <v>707</v>
      </c>
      <c r="H3696" s="250">
        <v>0</v>
      </c>
      <c r="I3696" s="250"/>
      <c r="J3696" s="250">
        <v>0</v>
      </c>
      <c r="K3696" s="250"/>
      <c r="L3696" s="250">
        <v>0</v>
      </c>
      <c r="M3696" s="251" t="str">
        <f t="shared" si="171"/>
        <v>NA</v>
      </c>
      <c r="N3696" s="251" t="str">
        <f t="shared" si="172"/>
        <v>NA</v>
      </c>
      <c r="O3696" s="250">
        <v>0</v>
      </c>
      <c r="P3696" s="251" t="str">
        <f t="shared" si="173"/>
        <v>NA</v>
      </c>
      <c r="Q3696" s="298" t="s">
        <v>848</v>
      </c>
      <c r="R3696" s="299" t="s">
        <v>849</v>
      </c>
      <c r="S3696" s="299" t="s">
        <v>832</v>
      </c>
      <c r="T3696" s="299" t="s">
        <v>832</v>
      </c>
      <c r="U3696" s="299" t="s">
        <v>832</v>
      </c>
      <c r="V3696" s="283" t="s">
        <v>809</v>
      </c>
      <c r="W3696" s="284" t="s">
        <v>809</v>
      </c>
      <c r="X3696" s="284" t="s">
        <v>809</v>
      </c>
      <c r="Y3696" s="257"/>
    </row>
    <row r="3697" spans="1:25" ht="12.75" customHeight="1" x14ac:dyDescent="0.2">
      <c r="A3697" s="229" t="s">
        <v>705</v>
      </c>
      <c r="B3697" s="247"/>
      <c r="C3697" s="280">
        <v>3684</v>
      </c>
      <c r="D3697" s="249" t="s">
        <v>8069</v>
      </c>
      <c r="E3697" s="249" t="s">
        <v>8070</v>
      </c>
      <c r="F3697" s="249" t="s">
        <v>2127</v>
      </c>
      <c r="G3697" s="297" t="s">
        <v>707</v>
      </c>
      <c r="H3697" s="250">
        <v>0</v>
      </c>
      <c r="I3697" s="250"/>
      <c r="J3697" s="250">
        <v>0</v>
      </c>
      <c r="K3697" s="250"/>
      <c r="L3697" s="250">
        <v>0</v>
      </c>
      <c r="M3697" s="251" t="str">
        <f t="shared" si="171"/>
        <v>NA</v>
      </c>
      <c r="N3697" s="251" t="str">
        <f t="shared" si="172"/>
        <v>NA</v>
      </c>
      <c r="O3697" s="250">
        <v>0</v>
      </c>
      <c r="P3697" s="251" t="str">
        <f t="shared" si="173"/>
        <v>NA</v>
      </c>
      <c r="Q3697" s="298" t="s">
        <v>848</v>
      </c>
      <c r="R3697" s="299" t="s">
        <v>849</v>
      </c>
      <c r="S3697" s="299" t="s">
        <v>832</v>
      </c>
      <c r="T3697" s="299" t="s">
        <v>832</v>
      </c>
      <c r="U3697" s="299" t="s">
        <v>832</v>
      </c>
      <c r="V3697" s="283" t="s">
        <v>809</v>
      </c>
      <c r="W3697" s="284" t="s">
        <v>809</v>
      </c>
      <c r="X3697" s="284" t="s">
        <v>809</v>
      </c>
      <c r="Y3697" s="257"/>
    </row>
    <row r="3698" spans="1:25" ht="12.75" customHeight="1" x14ac:dyDescent="0.2">
      <c r="A3698" s="229" t="s">
        <v>705</v>
      </c>
      <c r="B3698" s="247"/>
      <c r="C3698" s="280">
        <v>3685</v>
      </c>
      <c r="D3698" s="249" t="s">
        <v>8071</v>
      </c>
      <c r="E3698" s="249" t="s">
        <v>8072</v>
      </c>
      <c r="F3698" s="249" t="s">
        <v>2127</v>
      </c>
      <c r="G3698" s="297" t="s">
        <v>707</v>
      </c>
      <c r="H3698" s="250">
        <v>0</v>
      </c>
      <c r="I3698" s="250"/>
      <c r="J3698" s="250">
        <v>0</v>
      </c>
      <c r="K3698" s="250"/>
      <c r="L3698" s="250">
        <v>0</v>
      </c>
      <c r="M3698" s="251" t="str">
        <f t="shared" si="171"/>
        <v>NA</v>
      </c>
      <c r="N3698" s="251" t="str">
        <f t="shared" si="172"/>
        <v>NA</v>
      </c>
      <c r="O3698" s="250">
        <v>0</v>
      </c>
      <c r="P3698" s="251" t="str">
        <f t="shared" si="173"/>
        <v>NA</v>
      </c>
      <c r="Q3698" s="298" t="s">
        <v>848</v>
      </c>
      <c r="R3698" s="299" t="s">
        <v>849</v>
      </c>
      <c r="S3698" s="299" t="s">
        <v>809</v>
      </c>
      <c r="T3698" s="299" t="s">
        <v>809</v>
      </c>
      <c r="U3698" s="299" t="s">
        <v>832</v>
      </c>
      <c r="V3698" s="283" t="s">
        <v>809</v>
      </c>
      <c r="W3698" s="284" t="s">
        <v>809</v>
      </c>
      <c r="X3698" s="284" t="s">
        <v>809</v>
      </c>
      <c r="Y3698" s="257"/>
    </row>
    <row r="3699" spans="1:25" ht="12.75" customHeight="1" x14ac:dyDescent="0.2">
      <c r="A3699" s="229" t="s">
        <v>705</v>
      </c>
      <c r="B3699" s="247"/>
      <c r="C3699" s="280">
        <v>3686</v>
      </c>
      <c r="D3699" s="249" t="s">
        <v>8073</v>
      </c>
      <c r="E3699" s="249" t="s">
        <v>8074</v>
      </c>
      <c r="F3699" s="249" t="s">
        <v>2127</v>
      </c>
      <c r="G3699" s="297" t="s">
        <v>707</v>
      </c>
      <c r="H3699" s="250">
        <v>0</v>
      </c>
      <c r="I3699" s="250"/>
      <c r="J3699" s="250">
        <v>0</v>
      </c>
      <c r="K3699" s="250"/>
      <c r="L3699" s="250">
        <v>0</v>
      </c>
      <c r="M3699" s="251" t="str">
        <f t="shared" si="171"/>
        <v>NA</v>
      </c>
      <c r="N3699" s="251" t="str">
        <f t="shared" si="172"/>
        <v>NA</v>
      </c>
      <c r="O3699" s="250">
        <v>0</v>
      </c>
      <c r="P3699" s="251" t="str">
        <f t="shared" si="173"/>
        <v>NA</v>
      </c>
      <c r="Q3699" s="298" t="s">
        <v>848</v>
      </c>
      <c r="R3699" s="299" t="s">
        <v>849</v>
      </c>
      <c r="S3699" s="299" t="s">
        <v>832</v>
      </c>
      <c r="T3699" s="299" t="s">
        <v>832</v>
      </c>
      <c r="U3699" s="299" t="s">
        <v>832</v>
      </c>
      <c r="V3699" s="283" t="s">
        <v>809</v>
      </c>
      <c r="W3699" s="284" t="s">
        <v>809</v>
      </c>
      <c r="X3699" s="284" t="s">
        <v>809</v>
      </c>
      <c r="Y3699" s="257"/>
    </row>
    <row r="3700" spans="1:25" ht="12.75" customHeight="1" x14ac:dyDescent="0.2">
      <c r="A3700" s="229" t="s">
        <v>705</v>
      </c>
      <c r="B3700" s="247"/>
      <c r="C3700" s="280">
        <v>3687</v>
      </c>
      <c r="D3700" s="296" t="s">
        <v>8075</v>
      </c>
      <c r="E3700" s="296" t="s">
        <v>8076</v>
      </c>
      <c r="F3700" s="296" t="s">
        <v>2127</v>
      </c>
      <c r="G3700" s="297" t="s">
        <v>707</v>
      </c>
      <c r="H3700" s="250">
        <v>0</v>
      </c>
      <c r="I3700" s="250"/>
      <c r="J3700" s="250">
        <v>0</v>
      </c>
      <c r="K3700" s="250"/>
      <c r="L3700" s="250">
        <v>0</v>
      </c>
      <c r="M3700" s="251" t="str">
        <f t="shared" si="171"/>
        <v>NA</v>
      </c>
      <c r="N3700" s="251" t="str">
        <f t="shared" si="172"/>
        <v>NA</v>
      </c>
      <c r="O3700" s="250">
        <v>0</v>
      </c>
      <c r="P3700" s="251" t="str">
        <f t="shared" si="173"/>
        <v>NA</v>
      </c>
      <c r="Q3700" s="298" t="s">
        <v>848</v>
      </c>
      <c r="R3700" s="299" t="s">
        <v>849</v>
      </c>
      <c r="S3700" s="299" t="s">
        <v>809</v>
      </c>
      <c r="T3700" s="299" t="s">
        <v>809</v>
      </c>
      <c r="U3700" s="299" t="s">
        <v>832</v>
      </c>
      <c r="V3700" s="283" t="s">
        <v>809</v>
      </c>
      <c r="W3700" s="284" t="s">
        <v>809</v>
      </c>
      <c r="X3700" s="284" t="s">
        <v>809</v>
      </c>
      <c r="Y3700" s="257"/>
    </row>
    <row r="3701" spans="1:25" ht="12.75" customHeight="1" x14ac:dyDescent="0.2">
      <c r="A3701" s="229" t="s">
        <v>705</v>
      </c>
      <c r="B3701" s="247"/>
      <c r="C3701" s="280">
        <v>3688</v>
      </c>
      <c r="D3701" s="249" t="s">
        <v>8077</v>
      </c>
      <c r="E3701" s="249" t="s">
        <v>8078</v>
      </c>
      <c r="F3701" s="249" t="s">
        <v>847</v>
      </c>
      <c r="G3701" s="297" t="s">
        <v>707</v>
      </c>
      <c r="H3701" s="250">
        <v>0</v>
      </c>
      <c r="I3701" s="250"/>
      <c r="J3701" s="250">
        <v>0</v>
      </c>
      <c r="K3701" s="250"/>
      <c r="L3701" s="250">
        <v>0</v>
      </c>
      <c r="M3701" s="251" t="str">
        <f t="shared" si="171"/>
        <v>NA</v>
      </c>
      <c r="N3701" s="251" t="str">
        <f t="shared" si="172"/>
        <v>NA</v>
      </c>
      <c r="O3701" s="250">
        <v>0</v>
      </c>
      <c r="P3701" s="251" t="str">
        <f t="shared" si="173"/>
        <v>NA</v>
      </c>
      <c r="Q3701" s="298" t="s">
        <v>848</v>
      </c>
      <c r="R3701" s="299" t="s">
        <v>849</v>
      </c>
      <c r="S3701" s="299" t="s">
        <v>832</v>
      </c>
      <c r="T3701" s="299" t="s">
        <v>832</v>
      </c>
      <c r="U3701" s="299" t="s">
        <v>832</v>
      </c>
      <c r="V3701" s="299" t="s">
        <v>832</v>
      </c>
      <c r="W3701" s="299" t="s">
        <v>832</v>
      </c>
      <c r="X3701" s="299" t="s">
        <v>832</v>
      </c>
      <c r="Y3701" s="257"/>
    </row>
    <row r="3702" spans="1:25" ht="12.75" customHeight="1" x14ac:dyDescent="0.2">
      <c r="A3702" s="229" t="s">
        <v>705</v>
      </c>
      <c r="B3702" s="247"/>
      <c r="C3702" s="280">
        <v>3689</v>
      </c>
      <c r="D3702" s="249" t="s">
        <v>8079</v>
      </c>
      <c r="E3702" s="249" t="s">
        <v>8078</v>
      </c>
      <c r="F3702" s="249" t="s">
        <v>1014</v>
      </c>
      <c r="G3702" s="281" t="s">
        <v>813</v>
      </c>
      <c r="H3702" s="250">
        <v>111603.20999999999</v>
      </c>
      <c r="I3702" s="250"/>
      <c r="J3702" s="250">
        <v>155431.40729999999</v>
      </c>
      <c r="K3702" s="250"/>
      <c r="L3702" s="250">
        <v>162256.19</v>
      </c>
      <c r="M3702" s="251">
        <f t="shared" si="171"/>
        <v>0.39271448643815893</v>
      </c>
      <c r="N3702" s="251">
        <f t="shared" si="172"/>
        <v>4.3908646383336268E-2</v>
      </c>
      <c r="O3702" s="250">
        <v>170990.21</v>
      </c>
      <c r="P3702" s="251">
        <f t="shared" si="173"/>
        <v>5.3828578126973087E-2</v>
      </c>
      <c r="Q3702" s="251" t="s">
        <v>805</v>
      </c>
      <c r="R3702" s="258"/>
      <c r="S3702" s="258" t="s">
        <v>806</v>
      </c>
      <c r="T3702" s="299" t="s">
        <v>809</v>
      </c>
      <c r="U3702" s="282" t="s">
        <v>823</v>
      </c>
      <c r="V3702" s="285">
        <v>824</v>
      </c>
      <c r="W3702" s="286" t="s">
        <v>815</v>
      </c>
      <c r="X3702" s="286" t="s">
        <v>816</v>
      </c>
      <c r="Y3702" s="257"/>
    </row>
    <row r="3703" spans="1:25" ht="12.75" customHeight="1" x14ac:dyDescent="0.2">
      <c r="A3703" s="229" t="s">
        <v>705</v>
      </c>
      <c r="B3703" s="247"/>
      <c r="C3703" s="280">
        <v>3690</v>
      </c>
      <c r="D3703" s="249" t="s">
        <v>8080</v>
      </c>
      <c r="E3703" s="249" t="s">
        <v>8081</v>
      </c>
      <c r="F3703" s="249" t="s">
        <v>830</v>
      </c>
      <c r="G3703" s="297" t="s">
        <v>707</v>
      </c>
      <c r="H3703" s="250">
        <v>0</v>
      </c>
      <c r="I3703" s="250"/>
      <c r="J3703" s="250">
        <v>0</v>
      </c>
      <c r="K3703" s="250"/>
      <c r="L3703" s="250">
        <v>0</v>
      </c>
      <c r="M3703" s="251" t="str">
        <f t="shared" si="171"/>
        <v>NA</v>
      </c>
      <c r="N3703" s="251" t="str">
        <f t="shared" si="172"/>
        <v>NA</v>
      </c>
      <c r="O3703" s="250">
        <v>0</v>
      </c>
      <c r="P3703" s="251" t="str">
        <f t="shared" si="173"/>
        <v>NA</v>
      </c>
      <c r="Q3703" s="298" t="s">
        <v>848</v>
      </c>
      <c r="R3703" s="299" t="s">
        <v>849</v>
      </c>
      <c r="S3703" s="299" t="s">
        <v>832</v>
      </c>
      <c r="T3703" s="299" t="s">
        <v>832</v>
      </c>
      <c r="U3703" s="299" t="s">
        <v>832</v>
      </c>
      <c r="V3703" s="299" t="s">
        <v>832</v>
      </c>
      <c r="W3703" s="299" t="s">
        <v>832</v>
      </c>
      <c r="X3703" s="299" t="s">
        <v>832</v>
      </c>
      <c r="Y3703" s="257"/>
    </row>
    <row r="3704" spans="1:25" ht="12.75" customHeight="1" x14ac:dyDescent="0.2">
      <c r="A3704" s="229" t="s">
        <v>705</v>
      </c>
      <c r="B3704" s="247"/>
      <c r="C3704" s="280">
        <v>3691</v>
      </c>
      <c r="D3704" s="249" t="s">
        <v>8082</v>
      </c>
      <c r="E3704" s="249" t="s">
        <v>8083</v>
      </c>
      <c r="F3704" s="249" t="s">
        <v>803</v>
      </c>
      <c r="G3704" s="281" t="s">
        <v>804</v>
      </c>
      <c r="H3704" s="250">
        <v>80333.850000000006</v>
      </c>
      <c r="I3704" s="250"/>
      <c r="J3704" s="250">
        <v>76955.321899999995</v>
      </c>
      <c r="K3704" s="250"/>
      <c r="L3704" s="250">
        <v>79989.259999999995</v>
      </c>
      <c r="M3704" s="251">
        <f t="shared" si="171"/>
        <v>4.2056095904777505E-2</v>
      </c>
      <c r="N3704" s="251">
        <f t="shared" si="172"/>
        <v>3.9424669081918294E-2</v>
      </c>
      <c r="O3704" s="250">
        <v>83740.03</v>
      </c>
      <c r="P3704" s="251">
        <f t="shared" si="173"/>
        <v>4.6890920106024289E-2</v>
      </c>
      <c r="Q3704" s="251" t="s">
        <v>805</v>
      </c>
      <c r="R3704" s="258"/>
      <c r="S3704" s="258" t="s">
        <v>806</v>
      </c>
      <c r="T3704" s="258" t="s">
        <v>807</v>
      </c>
      <c r="U3704" s="282" t="s">
        <v>808</v>
      </c>
      <c r="V3704" s="285">
        <v>405</v>
      </c>
      <c r="W3704" s="286" t="s">
        <v>816</v>
      </c>
      <c r="X3704" s="286" t="s">
        <v>824</v>
      </c>
      <c r="Y3704" s="257"/>
    </row>
    <row r="3705" spans="1:25" ht="12.75" customHeight="1" x14ac:dyDescent="0.2">
      <c r="A3705" s="229" t="s">
        <v>705</v>
      </c>
      <c r="B3705" s="247"/>
      <c r="C3705" s="280">
        <v>3692</v>
      </c>
      <c r="D3705" s="249" t="s">
        <v>8084</v>
      </c>
      <c r="E3705" s="249" t="s">
        <v>8085</v>
      </c>
      <c r="F3705" s="249" t="s">
        <v>1374</v>
      </c>
      <c r="G3705" s="281" t="s">
        <v>813</v>
      </c>
      <c r="H3705" s="250">
        <v>186345.93</v>
      </c>
      <c r="I3705" s="250"/>
      <c r="J3705" s="250">
        <v>178460.39600000004</v>
      </c>
      <c r="K3705" s="250"/>
      <c r="L3705" s="250">
        <v>185311.11999999997</v>
      </c>
      <c r="M3705" s="251">
        <f t="shared" si="171"/>
        <v>4.2316641957245625E-2</v>
      </c>
      <c r="N3705" s="251">
        <f t="shared" si="172"/>
        <v>3.8387923335101909E-2</v>
      </c>
      <c r="O3705" s="250">
        <v>193500.93</v>
      </c>
      <c r="P3705" s="251">
        <f t="shared" si="173"/>
        <v>4.419491933349725E-2</v>
      </c>
      <c r="Q3705" s="251" t="s">
        <v>805</v>
      </c>
      <c r="R3705" s="258"/>
      <c r="S3705" s="258" t="s">
        <v>806</v>
      </c>
      <c r="T3705" s="258" t="s">
        <v>807</v>
      </c>
      <c r="U3705" s="282" t="s">
        <v>814</v>
      </c>
      <c r="V3705" s="285">
        <v>824</v>
      </c>
      <c r="W3705" s="286" t="s">
        <v>816</v>
      </c>
      <c r="X3705" s="286" t="s">
        <v>824</v>
      </c>
      <c r="Y3705" s="257"/>
    </row>
    <row r="3706" spans="1:25" ht="12.75" customHeight="1" x14ac:dyDescent="0.2">
      <c r="A3706" s="229" t="s">
        <v>705</v>
      </c>
      <c r="B3706" s="247"/>
      <c r="C3706" s="280">
        <v>3693</v>
      </c>
      <c r="D3706" s="249" t="s">
        <v>8086</v>
      </c>
      <c r="E3706" s="249" t="s">
        <v>8087</v>
      </c>
      <c r="F3706" s="249" t="s">
        <v>1109</v>
      </c>
      <c r="G3706" s="281" t="s">
        <v>813</v>
      </c>
      <c r="H3706" s="250">
        <v>30188.61</v>
      </c>
      <c r="I3706" s="250"/>
      <c r="J3706" s="250">
        <v>28918.9774</v>
      </c>
      <c r="K3706" s="250"/>
      <c r="L3706" s="250">
        <v>30188.959999999999</v>
      </c>
      <c r="M3706" s="251">
        <f t="shared" si="171"/>
        <v>4.205667634250139E-2</v>
      </c>
      <c r="N3706" s="251">
        <f t="shared" si="172"/>
        <v>4.3915197361024234E-2</v>
      </c>
      <c r="O3706" s="250">
        <v>31600.97</v>
      </c>
      <c r="P3706" s="251">
        <f t="shared" si="173"/>
        <v>4.677239626671479E-2</v>
      </c>
      <c r="Q3706" s="251" t="s">
        <v>805</v>
      </c>
      <c r="R3706" s="258"/>
      <c r="S3706" s="258" t="s">
        <v>806</v>
      </c>
      <c r="T3706" s="258" t="s">
        <v>807</v>
      </c>
      <c r="U3706" s="282" t="s">
        <v>814</v>
      </c>
      <c r="V3706" s="285">
        <v>105</v>
      </c>
      <c r="W3706" s="286" t="s">
        <v>824</v>
      </c>
      <c r="X3706" s="286" t="s">
        <v>824</v>
      </c>
      <c r="Y3706" s="257"/>
    </row>
    <row r="3707" spans="1:25" ht="12.75" customHeight="1" x14ac:dyDescent="0.2">
      <c r="A3707" s="229" t="s">
        <v>705</v>
      </c>
      <c r="B3707" s="247"/>
      <c r="C3707" s="280">
        <v>3694</v>
      </c>
      <c r="D3707" s="296" t="s">
        <v>8088</v>
      </c>
      <c r="E3707" s="296" t="s">
        <v>8089</v>
      </c>
      <c r="F3707" s="296" t="s">
        <v>1475</v>
      </c>
      <c r="G3707" s="297" t="s">
        <v>707</v>
      </c>
      <c r="H3707" s="250">
        <v>0</v>
      </c>
      <c r="I3707" s="250"/>
      <c r="J3707" s="250">
        <v>0</v>
      </c>
      <c r="K3707" s="250"/>
      <c r="L3707" s="250">
        <v>0</v>
      </c>
      <c r="M3707" s="251" t="str">
        <f t="shared" si="171"/>
        <v>NA</v>
      </c>
      <c r="N3707" s="251" t="str">
        <f t="shared" si="172"/>
        <v>NA</v>
      </c>
      <c r="O3707" s="250">
        <v>0</v>
      </c>
      <c r="P3707" s="251" t="str">
        <f t="shared" si="173"/>
        <v>NA</v>
      </c>
      <c r="Q3707" s="298" t="s">
        <v>848</v>
      </c>
      <c r="R3707" s="299" t="s">
        <v>849</v>
      </c>
      <c r="S3707" s="299" t="s">
        <v>832</v>
      </c>
      <c r="T3707" s="299" t="s">
        <v>832</v>
      </c>
      <c r="U3707" s="299" t="s">
        <v>832</v>
      </c>
      <c r="V3707" s="283" t="s">
        <v>809</v>
      </c>
      <c r="W3707" s="284" t="s">
        <v>809</v>
      </c>
      <c r="X3707" s="284" t="s">
        <v>809</v>
      </c>
      <c r="Y3707" s="257"/>
    </row>
    <row r="3708" spans="1:25" ht="12.75" customHeight="1" x14ac:dyDescent="0.2">
      <c r="A3708" s="229" t="s">
        <v>705</v>
      </c>
      <c r="B3708" s="247"/>
      <c r="C3708" s="280">
        <v>3695</v>
      </c>
      <c r="D3708" s="249" t="s">
        <v>8090</v>
      </c>
      <c r="E3708" s="249" t="s">
        <v>8091</v>
      </c>
      <c r="F3708" s="249" t="s">
        <v>940</v>
      </c>
      <c r="G3708" s="281" t="s">
        <v>804</v>
      </c>
      <c r="H3708" s="250">
        <v>198892.73</v>
      </c>
      <c r="I3708" s="250"/>
      <c r="J3708" s="250">
        <v>190528.08490000002</v>
      </c>
      <c r="K3708" s="250"/>
      <c r="L3708" s="250">
        <v>198893.68999999997</v>
      </c>
      <c r="M3708" s="251">
        <f t="shared" si="171"/>
        <v>4.2056062582076247E-2</v>
      </c>
      <c r="N3708" s="251">
        <f t="shared" si="172"/>
        <v>4.3907464374035476E-2</v>
      </c>
      <c r="O3708" s="250">
        <v>230494.44000000003</v>
      </c>
      <c r="P3708" s="251">
        <f t="shared" si="173"/>
        <v>0.15888261714084576</v>
      </c>
      <c r="Q3708" s="251" t="s">
        <v>805</v>
      </c>
      <c r="R3708" s="258"/>
      <c r="S3708" s="258" t="s">
        <v>806</v>
      </c>
      <c r="T3708" s="299" t="s">
        <v>809</v>
      </c>
      <c r="U3708" s="282" t="s">
        <v>808</v>
      </c>
      <c r="V3708" s="285">
        <v>505</v>
      </c>
      <c r="W3708" s="286" t="s">
        <v>816</v>
      </c>
      <c r="X3708" s="286" t="s">
        <v>816</v>
      </c>
      <c r="Y3708" s="257"/>
    </row>
    <row r="3709" spans="1:25" ht="12.75" customHeight="1" x14ac:dyDescent="0.2">
      <c r="A3709" s="229" t="s">
        <v>705</v>
      </c>
      <c r="B3709" s="247"/>
      <c r="C3709" s="280">
        <v>3696</v>
      </c>
      <c r="D3709" s="249" t="s">
        <v>8092</v>
      </c>
      <c r="E3709" s="249" t="s">
        <v>8093</v>
      </c>
      <c r="F3709" s="249" t="s">
        <v>812</v>
      </c>
      <c r="G3709" s="281" t="s">
        <v>813</v>
      </c>
      <c r="H3709" s="250">
        <v>204448.62</v>
      </c>
      <c r="I3709" s="250"/>
      <c r="J3709" s="250">
        <v>166638.20219999997</v>
      </c>
      <c r="K3709" s="250"/>
      <c r="L3709" s="250">
        <v>185859.56000000006</v>
      </c>
      <c r="M3709" s="251">
        <f t="shared" si="171"/>
        <v>0.18493848381074926</v>
      </c>
      <c r="N3709" s="251">
        <f t="shared" si="172"/>
        <v>0.11534784668962354</v>
      </c>
      <c r="O3709" s="250">
        <v>210600.93</v>
      </c>
      <c r="P3709" s="251">
        <f t="shared" si="173"/>
        <v>0.13311863000213672</v>
      </c>
      <c r="Q3709" s="251" t="s">
        <v>805</v>
      </c>
      <c r="R3709" s="258"/>
      <c r="S3709" s="258" t="s">
        <v>806</v>
      </c>
      <c r="T3709" s="258" t="s">
        <v>807</v>
      </c>
      <c r="U3709" s="282" t="s">
        <v>814</v>
      </c>
      <c r="V3709" s="285">
        <v>308</v>
      </c>
      <c r="W3709" s="286" t="s">
        <v>824</v>
      </c>
      <c r="X3709" s="286" t="s">
        <v>824</v>
      </c>
      <c r="Y3709" s="257"/>
    </row>
    <row r="3710" spans="1:25" ht="12.75" customHeight="1" x14ac:dyDescent="0.2">
      <c r="A3710" s="229" t="s">
        <v>705</v>
      </c>
      <c r="B3710" s="247"/>
      <c r="C3710" s="280">
        <v>3697</v>
      </c>
      <c r="D3710" s="249" t="s">
        <v>8094</v>
      </c>
      <c r="E3710" s="249" t="s">
        <v>8095</v>
      </c>
      <c r="F3710" s="249" t="s">
        <v>931</v>
      </c>
      <c r="G3710" s="281" t="s">
        <v>813</v>
      </c>
      <c r="H3710" s="250">
        <v>22046.12</v>
      </c>
      <c r="I3710" s="250"/>
      <c r="J3710" s="250">
        <v>21118.944</v>
      </c>
      <c r="K3710" s="250"/>
      <c r="L3710" s="250">
        <v>21886.44</v>
      </c>
      <c r="M3710" s="251">
        <f t="shared" si="171"/>
        <v>4.2056198551037531E-2</v>
      </c>
      <c r="N3710" s="251">
        <f t="shared" si="172"/>
        <v>3.6341589806763025E-2</v>
      </c>
      <c r="O3710" s="250">
        <v>22983.17</v>
      </c>
      <c r="P3710" s="251">
        <f t="shared" si="173"/>
        <v>5.0110022461396168E-2</v>
      </c>
      <c r="Q3710" s="251" t="s">
        <v>805</v>
      </c>
      <c r="R3710" s="258"/>
      <c r="S3710" s="258" t="s">
        <v>806</v>
      </c>
      <c r="T3710" s="258" t="s">
        <v>807</v>
      </c>
      <c r="U3710" s="282" t="s">
        <v>823</v>
      </c>
      <c r="V3710" s="285">
        <v>824</v>
      </c>
      <c r="W3710" s="286" t="s">
        <v>815</v>
      </c>
      <c r="X3710" s="286" t="s">
        <v>816</v>
      </c>
      <c r="Y3710" s="257"/>
    </row>
    <row r="3711" spans="1:25" ht="12.75" customHeight="1" x14ac:dyDescent="0.2">
      <c r="A3711" s="229" t="s">
        <v>705</v>
      </c>
      <c r="B3711" s="247"/>
      <c r="C3711" s="280">
        <v>3698</v>
      </c>
      <c r="D3711" s="249" t="s">
        <v>8096</v>
      </c>
      <c r="E3711" s="249" t="s">
        <v>8097</v>
      </c>
      <c r="F3711" s="249" t="s">
        <v>803</v>
      </c>
      <c r="G3711" s="281" t="s">
        <v>804</v>
      </c>
      <c r="H3711" s="250">
        <v>48140.65</v>
      </c>
      <c r="I3711" s="250"/>
      <c r="J3711" s="250">
        <v>46116.050199999998</v>
      </c>
      <c r="K3711" s="250"/>
      <c r="L3711" s="250">
        <v>48141.22</v>
      </c>
      <c r="M3711" s="251">
        <f t="shared" si="171"/>
        <v>4.2055929863846944E-2</v>
      </c>
      <c r="N3711" s="251">
        <f t="shared" si="172"/>
        <v>4.3914641241326505E-2</v>
      </c>
      <c r="O3711" s="250">
        <v>50427.969999999994</v>
      </c>
      <c r="P3711" s="251">
        <f t="shared" si="173"/>
        <v>4.7500873471839573E-2</v>
      </c>
      <c r="Q3711" s="251" t="s">
        <v>805</v>
      </c>
      <c r="R3711" s="258"/>
      <c r="S3711" s="258" t="s">
        <v>806</v>
      </c>
      <c r="T3711" s="299" t="s">
        <v>809</v>
      </c>
      <c r="U3711" s="282" t="s">
        <v>808</v>
      </c>
      <c r="V3711" s="285">
        <v>224</v>
      </c>
      <c r="W3711" s="286" t="s">
        <v>824</v>
      </c>
      <c r="X3711" s="286" t="s">
        <v>824</v>
      </c>
      <c r="Y3711" s="257"/>
    </row>
    <row r="3712" spans="1:25" ht="12.75" customHeight="1" x14ac:dyDescent="0.2">
      <c r="A3712" s="229" t="s">
        <v>705</v>
      </c>
      <c r="B3712" s="247"/>
      <c r="C3712" s="280">
        <v>3699</v>
      </c>
      <c r="D3712" s="249" t="s">
        <v>8098</v>
      </c>
      <c r="E3712" s="249" t="s">
        <v>8099</v>
      </c>
      <c r="F3712" s="249" t="s">
        <v>1021</v>
      </c>
      <c r="G3712" s="281" t="s">
        <v>813</v>
      </c>
      <c r="H3712" s="250">
        <v>23403.989999999998</v>
      </c>
      <c r="I3712" s="250"/>
      <c r="J3712" s="250">
        <v>22419.710899999998</v>
      </c>
      <c r="K3712" s="250"/>
      <c r="L3712" s="250">
        <v>50591.960000000006</v>
      </c>
      <c r="M3712" s="251">
        <f t="shared" si="171"/>
        <v>4.2056038307997902E-2</v>
      </c>
      <c r="N3712" s="251">
        <f t="shared" si="172"/>
        <v>1.2565839597869217</v>
      </c>
      <c r="O3712" s="250">
        <v>54301.130000000005</v>
      </c>
      <c r="P3712" s="251">
        <f t="shared" si="173"/>
        <v>7.3315404265816106E-2</v>
      </c>
      <c r="Q3712" s="251" t="s">
        <v>805</v>
      </c>
      <c r="R3712" s="258"/>
      <c r="S3712" s="258" t="s">
        <v>806</v>
      </c>
      <c r="T3712" s="258" t="s">
        <v>807</v>
      </c>
      <c r="U3712" s="282" t="s">
        <v>814</v>
      </c>
      <c r="V3712" s="283" t="s">
        <v>809</v>
      </c>
      <c r="W3712" s="284" t="s">
        <v>809</v>
      </c>
      <c r="X3712" s="284" t="s">
        <v>809</v>
      </c>
      <c r="Y3712" s="257"/>
    </row>
    <row r="3713" spans="1:25" ht="12.75" customHeight="1" x14ac:dyDescent="0.2">
      <c r="A3713" s="229" t="s">
        <v>705</v>
      </c>
      <c r="B3713" s="247"/>
      <c r="C3713" s="280">
        <v>3700</v>
      </c>
      <c r="D3713" s="249" t="s">
        <v>8100</v>
      </c>
      <c r="E3713" s="249" t="s">
        <v>8101</v>
      </c>
      <c r="F3713" s="249" t="s">
        <v>1175</v>
      </c>
      <c r="G3713" s="281" t="s">
        <v>813</v>
      </c>
      <c r="H3713" s="250">
        <v>360454.17999999993</v>
      </c>
      <c r="I3713" s="250"/>
      <c r="J3713" s="250">
        <v>304322.04010000004</v>
      </c>
      <c r="K3713" s="250"/>
      <c r="L3713" s="250">
        <v>213430.06</v>
      </c>
      <c r="M3713" s="251">
        <f t="shared" si="171"/>
        <v>0.15572614499851245</v>
      </c>
      <c r="N3713" s="251">
        <f t="shared" si="172"/>
        <v>0.29867038243478189</v>
      </c>
      <c r="O3713" s="250">
        <v>220850.31999999998</v>
      </c>
      <c r="P3713" s="251">
        <f t="shared" si="173"/>
        <v>3.4766705308521113E-2</v>
      </c>
      <c r="Q3713" s="251" t="s">
        <v>805</v>
      </c>
      <c r="R3713" s="258"/>
      <c r="S3713" s="258" t="s">
        <v>806</v>
      </c>
      <c r="T3713" s="258" t="s">
        <v>807</v>
      </c>
      <c r="U3713" s="282" t="s">
        <v>814</v>
      </c>
      <c r="V3713" s="285">
        <v>307</v>
      </c>
      <c r="W3713" s="286" t="s">
        <v>824</v>
      </c>
      <c r="X3713" s="286" t="s">
        <v>824</v>
      </c>
      <c r="Y3713" s="257"/>
    </row>
    <row r="3714" spans="1:25" ht="12.75" customHeight="1" x14ac:dyDescent="0.2">
      <c r="A3714" s="229" t="s">
        <v>705</v>
      </c>
      <c r="B3714" s="247"/>
      <c r="C3714" s="328">
        <v>3701</v>
      </c>
      <c r="D3714" s="329" t="s">
        <v>8102</v>
      </c>
      <c r="E3714" s="329" t="s">
        <v>8103</v>
      </c>
      <c r="F3714" s="329" t="s">
        <v>931</v>
      </c>
      <c r="G3714" s="330" t="s">
        <v>707</v>
      </c>
      <c r="H3714" s="331">
        <v>0</v>
      </c>
      <c r="I3714" s="331"/>
      <c r="J3714" s="331">
        <v>0</v>
      </c>
      <c r="K3714" s="331"/>
      <c r="L3714" s="331">
        <v>0</v>
      </c>
      <c r="M3714" s="332" t="str">
        <f t="shared" si="171"/>
        <v>NA</v>
      </c>
      <c r="N3714" s="332" t="str">
        <f t="shared" si="172"/>
        <v>NA</v>
      </c>
      <c r="O3714" s="331">
        <v>0</v>
      </c>
      <c r="P3714" s="332" t="str">
        <f t="shared" si="173"/>
        <v>NA</v>
      </c>
      <c r="Q3714" s="332" t="s">
        <v>707</v>
      </c>
      <c r="R3714" s="333" t="s">
        <v>2350</v>
      </c>
      <c r="S3714" s="334" t="s">
        <v>809</v>
      </c>
      <c r="T3714" s="334" t="s">
        <v>809</v>
      </c>
      <c r="U3714" s="334" t="s">
        <v>832</v>
      </c>
      <c r="V3714" s="335" t="s">
        <v>809</v>
      </c>
      <c r="W3714" s="336" t="s">
        <v>809</v>
      </c>
      <c r="X3714" s="336" t="s">
        <v>809</v>
      </c>
      <c r="Y3714" s="257"/>
    </row>
    <row r="3715" spans="1:25" ht="12.75" customHeight="1" x14ac:dyDescent="0.2">
      <c r="A3715" s="229" t="s">
        <v>705</v>
      </c>
      <c r="B3715" s="247"/>
      <c r="C3715" s="280">
        <v>3702</v>
      </c>
      <c r="D3715" s="249" t="s">
        <v>8104</v>
      </c>
      <c r="E3715" s="249" t="s">
        <v>8105</v>
      </c>
      <c r="F3715" s="249" t="s">
        <v>819</v>
      </c>
      <c r="G3715" s="281" t="s">
        <v>813</v>
      </c>
      <c r="H3715" s="250">
        <v>65168.630000000005</v>
      </c>
      <c r="I3715" s="250"/>
      <c r="J3715" s="250">
        <v>47098.706600000005</v>
      </c>
      <c r="K3715" s="250"/>
      <c r="L3715" s="250">
        <v>44168.829999999987</v>
      </c>
      <c r="M3715" s="251">
        <f t="shared" si="171"/>
        <v>0.2772794732680432</v>
      </c>
      <c r="N3715" s="251">
        <f t="shared" si="172"/>
        <v>6.2207156236430861E-2</v>
      </c>
      <c r="O3715" s="250">
        <v>44969.130000000012</v>
      </c>
      <c r="P3715" s="251">
        <f t="shared" si="173"/>
        <v>1.8119112505357849E-2</v>
      </c>
      <c r="Q3715" s="251" t="s">
        <v>805</v>
      </c>
      <c r="R3715" s="258"/>
      <c r="S3715" s="258" t="s">
        <v>904</v>
      </c>
      <c r="T3715" s="258" t="s">
        <v>807</v>
      </c>
      <c r="U3715" s="282" t="s">
        <v>814</v>
      </c>
      <c r="V3715" s="285">
        <v>106</v>
      </c>
      <c r="W3715" s="286" t="s">
        <v>824</v>
      </c>
      <c r="X3715" s="286" t="s">
        <v>824</v>
      </c>
      <c r="Y3715" s="257"/>
    </row>
    <row r="3716" spans="1:25" ht="12.75" customHeight="1" x14ac:dyDescent="0.2">
      <c r="A3716" s="229" t="s">
        <v>705</v>
      </c>
      <c r="B3716" s="247"/>
      <c r="C3716" s="280">
        <v>3703</v>
      </c>
      <c r="D3716" s="249" t="s">
        <v>8106</v>
      </c>
      <c r="E3716" s="249" t="s">
        <v>8107</v>
      </c>
      <c r="F3716" s="249" t="s">
        <v>877</v>
      </c>
      <c r="G3716" s="281" t="s">
        <v>813</v>
      </c>
      <c r="H3716" s="250">
        <v>14246.89</v>
      </c>
      <c r="I3716" s="250"/>
      <c r="J3716" s="250">
        <v>15526.3891</v>
      </c>
      <c r="K3716" s="250"/>
      <c r="L3716" s="250">
        <v>16208.18</v>
      </c>
      <c r="M3716" s="251">
        <f t="shared" si="171"/>
        <v>8.9809010949056314E-2</v>
      </c>
      <c r="N3716" s="251">
        <f t="shared" si="172"/>
        <v>4.3911748933304781E-2</v>
      </c>
      <c r="O3716" s="250">
        <v>16979.02</v>
      </c>
      <c r="P3716" s="251">
        <f t="shared" si="173"/>
        <v>4.7558701840675517E-2</v>
      </c>
      <c r="Q3716" s="251" t="s">
        <v>805</v>
      </c>
      <c r="R3716" s="258"/>
      <c r="S3716" s="258" t="s">
        <v>806</v>
      </c>
      <c r="T3716" s="258" t="s">
        <v>807</v>
      </c>
      <c r="U3716" s="282" t="s">
        <v>814</v>
      </c>
      <c r="V3716" s="285">
        <v>59</v>
      </c>
      <c r="W3716" s="286" t="s">
        <v>815</v>
      </c>
      <c r="X3716" s="286" t="s">
        <v>816</v>
      </c>
      <c r="Y3716" s="257"/>
    </row>
    <row r="3717" spans="1:25" ht="12.75" customHeight="1" x14ac:dyDescent="0.2">
      <c r="A3717" s="229" t="s">
        <v>705</v>
      </c>
      <c r="B3717" s="247"/>
      <c r="C3717" s="280">
        <v>3704</v>
      </c>
      <c r="D3717" s="249" t="s">
        <v>8108</v>
      </c>
      <c r="E3717" s="249" t="s">
        <v>8109</v>
      </c>
      <c r="F3717" s="249" t="s">
        <v>886</v>
      </c>
      <c r="G3717" s="281" t="s">
        <v>813</v>
      </c>
      <c r="H3717" s="250">
        <v>35408.979999999996</v>
      </c>
      <c r="I3717" s="250"/>
      <c r="J3717" s="250">
        <v>33919.814199999993</v>
      </c>
      <c r="K3717" s="250"/>
      <c r="L3717" s="250">
        <v>42278.21</v>
      </c>
      <c r="M3717" s="251">
        <f t="shared" si="171"/>
        <v>4.2056162024435684E-2</v>
      </c>
      <c r="N3717" s="251">
        <f t="shared" si="172"/>
        <v>0.24641632028750934</v>
      </c>
      <c r="O3717" s="250">
        <v>44366.71</v>
      </c>
      <c r="P3717" s="251">
        <f t="shared" si="173"/>
        <v>4.9398969350878383E-2</v>
      </c>
      <c r="Q3717" s="251" t="s">
        <v>805</v>
      </c>
      <c r="R3717" s="258"/>
      <c r="S3717" s="258" t="s">
        <v>806</v>
      </c>
      <c r="T3717" s="258" t="s">
        <v>807</v>
      </c>
      <c r="U3717" s="282" t="s">
        <v>823</v>
      </c>
      <c r="V3717" s="285">
        <v>824</v>
      </c>
      <c r="W3717" s="286" t="s">
        <v>824</v>
      </c>
      <c r="X3717" s="286" t="s">
        <v>824</v>
      </c>
      <c r="Y3717" s="257"/>
    </row>
    <row r="3718" spans="1:25" ht="12.75" customHeight="1" x14ac:dyDescent="0.2">
      <c r="A3718" s="229" t="s">
        <v>705</v>
      </c>
      <c r="B3718" s="247"/>
      <c r="C3718" s="280">
        <v>3705</v>
      </c>
      <c r="D3718" s="249" t="s">
        <v>8110</v>
      </c>
      <c r="E3718" s="249" t="s">
        <v>8111</v>
      </c>
      <c r="F3718" s="249" t="s">
        <v>847</v>
      </c>
      <c r="G3718" s="297" t="s">
        <v>707</v>
      </c>
      <c r="H3718" s="250">
        <v>0</v>
      </c>
      <c r="I3718" s="250"/>
      <c r="J3718" s="250">
        <v>0</v>
      </c>
      <c r="K3718" s="250"/>
      <c r="L3718" s="250">
        <v>0</v>
      </c>
      <c r="M3718" s="251" t="str">
        <f t="shared" si="171"/>
        <v>NA</v>
      </c>
      <c r="N3718" s="251" t="str">
        <f t="shared" si="172"/>
        <v>NA</v>
      </c>
      <c r="O3718" s="250">
        <v>0</v>
      </c>
      <c r="P3718" s="251" t="str">
        <f t="shared" si="173"/>
        <v>NA</v>
      </c>
      <c r="Q3718" s="298" t="s">
        <v>848</v>
      </c>
      <c r="R3718" s="299" t="s">
        <v>849</v>
      </c>
      <c r="S3718" s="299" t="s">
        <v>832</v>
      </c>
      <c r="T3718" s="299" t="s">
        <v>832</v>
      </c>
      <c r="U3718" s="299" t="s">
        <v>832</v>
      </c>
      <c r="V3718" s="299" t="s">
        <v>832</v>
      </c>
      <c r="W3718" s="299" t="s">
        <v>832</v>
      </c>
      <c r="X3718" s="299" t="s">
        <v>832</v>
      </c>
      <c r="Y3718" s="257"/>
    </row>
    <row r="3719" spans="1:25" ht="12.75" customHeight="1" x14ac:dyDescent="0.2">
      <c r="A3719" s="229" t="s">
        <v>705</v>
      </c>
      <c r="B3719" s="247"/>
      <c r="C3719" s="280">
        <v>3706</v>
      </c>
      <c r="D3719" s="296" t="s">
        <v>8112</v>
      </c>
      <c r="E3719" s="296" t="s">
        <v>8113</v>
      </c>
      <c r="F3719" s="296" t="s">
        <v>1002</v>
      </c>
      <c r="G3719" s="297" t="s">
        <v>707</v>
      </c>
      <c r="H3719" s="250">
        <v>0</v>
      </c>
      <c r="I3719" s="250"/>
      <c r="J3719" s="250">
        <v>0</v>
      </c>
      <c r="K3719" s="250"/>
      <c r="L3719" s="250">
        <v>0</v>
      </c>
      <c r="M3719" s="251" t="str">
        <f t="shared" si="171"/>
        <v>NA</v>
      </c>
      <c r="N3719" s="251" t="str">
        <f t="shared" si="172"/>
        <v>NA</v>
      </c>
      <c r="O3719" s="250">
        <v>0</v>
      </c>
      <c r="P3719" s="251" t="str">
        <f t="shared" si="173"/>
        <v>NA</v>
      </c>
      <c r="Q3719" s="298" t="s">
        <v>848</v>
      </c>
      <c r="R3719" s="299" t="s">
        <v>849</v>
      </c>
      <c r="S3719" s="299" t="s">
        <v>832</v>
      </c>
      <c r="T3719" s="299" t="s">
        <v>832</v>
      </c>
      <c r="U3719" s="299" t="s">
        <v>832</v>
      </c>
      <c r="V3719" s="283" t="s">
        <v>809</v>
      </c>
      <c r="W3719" s="284" t="s">
        <v>809</v>
      </c>
      <c r="X3719" s="284" t="s">
        <v>809</v>
      </c>
      <c r="Y3719" s="257"/>
    </row>
    <row r="3720" spans="1:25" ht="12.75" customHeight="1" x14ac:dyDescent="0.2">
      <c r="A3720" s="229" t="s">
        <v>705</v>
      </c>
      <c r="B3720" s="247"/>
      <c r="C3720" s="280">
        <v>3707</v>
      </c>
      <c r="D3720" s="249" t="s">
        <v>8114</v>
      </c>
      <c r="E3720" s="249" t="s">
        <v>8115</v>
      </c>
      <c r="F3720" s="249" t="s">
        <v>803</v>
      </c>
      <c r="G3720" s="281" t="s">
        <v>804</v>
      </c>
      <c r="H3720" s="250">
        <v>40055.360000000001</v>
      </c>
      <c r="I3720" s="250"/>
      <c r="J3720" s="250">
        <v>38370.799299999999</v>
      </c>
      <c r="K3720" s="250"/>
      <c r="L3720" s="250">
        <v>40055.770000000004</v>
      </c>
      <c r="M3720" s="251">
        <f t="shared" si="171"/>
        <v>4.2055812255837967E-2</v>
      </c>
      <c r="N3720" s="251">
        <f t="shared" si="172"/>
        <v>4.3912838167017423E-2</v>
      </c>
      <c r="O3720" s="250">
        <v>42095.439999999995</v>
      </c>
      <c r="P3720" s="251">
        <f t="shared" si="173"/>
        <v>5.0920753739099031E-2</v>
      </c>
      <c r="Q3720" s="251" t="s">
        <v>805</v>
      </c>
      <c r="R3720" s="258"/>
      <c r="S3720" s="258" t="s">
        <v>806</v>
      </c>
      <c r="T3720" s="299" t="s">
        <v>809</v>
      </c>
      <c r="U3720" s="282" t="s">
        <v>808</v>
      </c>
      <c r="V3720" s="285">
        <v>184</v>
      </c>
      <c r="W3720" s="286" t="s">
        <v>824</v>
      </c>
      <c r="X3720" s="286" t="s">
        <v>824</v>
      </c>
      <c r="Y3720" s="257"/>
    </row>
    <row r="3721" spans="1:25" ht="12.75" customHeight="1" x14ac:dyDescent="0.2">
      <c r="A3721" s="229" t="s">
        <v>705</v>
      </c>
      <c r="B3721" s="247"/>
      <c r="C3721" s="280">
        <v>3708</v>
      </c>
      <c r="D3721" s="249" t="s">
        <v>8116</v>
      </c>
      <c r="E3721" s="249" t="s">
        <v>8117</v>
      </c>
      <c r="F3721" s="249" t="s">
        <v>1214</v>
      </c>
      <c r="G3721" s="281" t="s">
        <v>813</v>
      </c>
      <c r="H3721" s="250">
        <v>81951.199999999997</v>
      </c>
      <c r="I3721" s="250"/>
      <c r="J3721" s="250">
        <v>78504.646000000008</v>
      </c>
      <c r="K3721" s="250"/>
      <c r="L3721" s="250">
        <v>81951.88</v>
      </c>
      <c r="M3721" s="251">
        <f t="shared" si="171"/>
        <v>4.2056174894327225E-2</v>
      </c>
      <c r="N3721" s="251">
        <f t="shared" si="172"/>
        <v>4.391121004481692E-2</v>
      </c>
      <c r="O3721" s="250">
        <v>86335.88</v>
      </c>
      <c r="P3721" s="251">
        <f t="shared" si="173"/>
        <v>5.3494806952567774E-2</v>
      </c>
      <c r="Q3721" s="251" t="s">
        <v>805</v>
      </c>
      <c r="R3721" s="258"/>
      <c r="S3721" s="258" t="s">
        <v>806</v>
      </c>
      <c r="T3721" s="299" t="s">
        <v>809</v>
      </c>
      <c r="U3721" s="282" t="s">
        <v>814</v>
      </c>
      <c r="V3721" s="285">
        <v>292</v>
      </c>
      <c r="W3721" s="286" t="s">
        <v>815</v>
      </c>
      <c r="X3721" s="286" t="s">
        <v>816</v>
      </c>
      <c r="Y3721" s="257"/>
    </row>
    <row r="3722" spans="1:25" ht="12.75" customHeight="1" x14ac:dyDescent="0.2">
      <c r="A3722" s="229" t="s">
        <v>705</v>
      </c>
      <c r="B3722" s="247"/>
      <c r="C3722" s="280">
        <v>3709</v>
      </c>
      <c r="D3722" s="249" t="s">
        <v>8118</v>
      </c>
      <c r="E3722" s="249" t="s">
        <v>8119</v>
      </c>
      <c r="F3722" s="249" t="s">
        <v>940</v>
      </c>
      <c r="G3722" s="281" t="s">
        <v>804</v>
      </c>
      <c r="H3722" s="250">
        <v>197489.48000000004</v>
      </c>
      <c r="I3722" s="250"/>
      <c r="J3722" s="250">
        <v>251257.98870000002</v>
      </c>
      <c r="K3722" s="250"/>
      <c r="L3722" s="250">
        <v>262289.76</v>
      </c>
      <c r="M3722" s="251">
        <f t="shared" si="171"/>
        <v>0.27226011582996706</v>
      </c>
      <c r="N3722" s="251">
        <f t="shared" si="172"/>
        <v>4.390615143055944E-2</v>
      </c>
      <c r="O3722" s="250">
        <v>291996.69</v>
      </c>
      <c r="P3722" s="251">
        <f t="shared" si="173"/>
        <v>0.11325996866976427</v>
      </c>
      <c r="Q3722" s="251" t="s">
        <v>805</v>
      </c>
      <c r="R3722" s="258"/>
      <c r="S3722" s="258" t="s">
        <v>806</v>
      </c>
      <c r="T3722" s="299" t="s">
        <v>809</v>
      </c>
      <c r="U3722" s="282" t="s">
        <v>1103</v>
      </c>
      <c r="V3722" s="285">
        <v>1264</v>
      </c>
      <c r="W3722" s="286" t="s">
        <v>874</v>
      </c>
      <c r="X3722" s="286" t="s">
        <v>815</v>
      </c>
      <c r="Y3722" s="257"/>
    </row>
    <row r="3723" spans="1:25" ht="12.75" customHeight="1" x14ac:dyDescent="0.2">
      <c r="A3723" s="229" t="s">
        <v>705</v>
      </c>
      <c r="B3723" s="247"/>
      <c r="C3723" s="280">
        <v>3710</v>
      </c>
      <c r="D3723" s="249" t="s">
        <v>8120</v>
      </c>
      <c r="E3723" s="249" t="s">
        <v>8121</v>
      </c>
      <c r="F3723" s="249" t="s">
        <v>852</v>
      </c>
      <c r="G3723" s="297" t="s">
        <v>707</v>
      </c>
      <c r="H3723" s="250">
        <v>0</v>
      </c>
      <c r="I3723" s="250"/>
      <c r="J3723" s="250">
        <v>0</v>
      </c>
      <c r="K3723" s="250"/>
      <c r="L3723" s="250">
        <v>0</v>
      </c>
      <c r="M3723" s="251" t="str">
        <f t="shared" si="171"/>
        <v>NA</v>
      </c>
      <c r="N3723" s="251" t="str">
        <f t="shared" si="172"/>
        <v>NA</v>
      </c>
      <c r="O3723" s="250">
        <v>0</v>
      </c>
      <c r="P3723" s="251" t="str">
        <f t="shared" si="173"/>
        <v>NA</v>
      </c>
      <c r="Q3723" s="298" t="s">
        <v>848</v>
      </c>
      <c r="R3723" s="299" t="s">
        <v>849</v>
      </c>
      <c r="S3723" s="299" t="s">
        <v>832</v>
      </c>
      <c r="T3723" s="299" t="s">
        <v>832</v>
      </c>
      <c r="U3723" s="299" t="s">
        <v>832</v>
      </c>
      <c r="V3723" s="299" t="s">
        <v>832</v>
      </c>
      <c r="W3723" s="299" t="s">
        <v>832</v>
      </c>
      <c r="X3723" s="299" t="s">
        <v>832</v>
      </c>
      <c r="Y3723" s="257"/>
    </row>
    <row r="3724" spans="1:25" ht="12.75" customHeight="1" x14ac:dyDescent="0.2">
      <c r="A3724" s="229" t="s">
        <v>705</v>
      </c>
      <c r="B3724" s="247"/>
      <c r="C3724" s="280">
        <v>3711</v>
      </c>
      <c r="D3724" s="249" t="s">
        <v>8122</v>
      </c>
      <c r="E3724" s="249" t="s">
        <v>8121</v>
      </c>
      <c r="F3724" s="249" t="s">
        <v>931</v>
      </c>
      <c r="G3724" s="281" t="s">
        <v>813</v>
      </c>
      <c r="H3724" s="250">
        <v>20612.66</v>
      </c>
      <c r="I3724" s="250"/>
      <c r="J3724" s="250">
        <v>19745.770799999998</v>
      </c>
      <c r="K3724" s="250"/>
      <c r="L3724" s="250">
        <v>20753.269999999997</v>
      </c>
      <c r="M3724" s="251">
        <f t="shared" si="171"/>
        <v>4.2056153839436609E-2</v>
      </c>
      <c r="N3724" s="251">
        <f t="shared" si="172"/>
        <v>5.102354373524879E-2</v>
      </c>
      <c r="O3724" s="250">
        <v>21683.77</v>
      </c>
      <c r="P3724" s="251">
        <f t="shared" si="173"/>
        <v>4.4836307724035962E-2</v>
      </c>
      <c r="Q3724" s="251" t="s">
        <v>805</v>
      </c>
      <c r="R3724" s="258"/>
      <c r="S3724" s="258" t="s">
        <v>806</v>
      </c>
      <c r="T3724" s="258" t="s">
        <v>807</v>
      </c>
      <c r="U3724" s="282" t="s">
        <v>814</v>
      </c>
      <c r="V3724" s="285">
        <v>819</v>
      </c>
      <c r="W3724" s="286" t="s">
        <v>816</v>
      </c>
      <c r="X3724" s="286" t="s">
        <v>824</v>
      </c>
      <c r="Y3724" s="257"/>
    </row>
    <row r="3725" spans="1:25" ht="12.75" customHeight="1" x14ac:dyDescent="0.2">
      <c r="A3725" s="229" t="s">
        <v>705</v>
      </c>
      <c r="B3725" s="247"/>
      <c r="C3725" s="280">
        <v>3712</v>
      </c>
      <c r="D3725" s="249" t="s">
        <v>8123</v>
      </c>
      <c r="E3725" s="249" t="s">
        <v>8124</v>
      </c>
      <c r="F3725" s="249" t="s">
        <v>1074</v>
      </c>
      <c r="G3725" s="281" t="s">
        <v>813</v>
      </c>
      <c r="H3725" s="250">
        <v>55533.039999999994</v>
      </c>
      <c r="I3725" s="250"/>
      <c r="J3725" s="250">
        <v>53197.531599999995</v>
      </c>
      <c r="K3725" s="250"/>
      <c r="L3725" s="250">
        <v>61371.34</v>
      </c>
      <c r="M3725" s="251">
        <f t="shared" si="171"/>
        <v>4.2056195735007469E-2</v>
      </c>
      <c r="N3725" s="251">
        <f t="shared" si="172"/>
        <v>0.15365014417323083</v>
      </c>
      <c r="O3725" s="250">
        <v>64959.1</v>
      </c>
      <c r="P3725" s="251">
        <f t="shared" si="173"/>
        <v>5.8459860905758325E-2</v>
      </c>
      <c r="Q3725" s="251" t="s">
        <v>805</v>
      </c>
      <c r="R3725" s="258"/>
      <c r="S3725" s="258" t="s">
        <v>806</v>
      </c>
      <c r="T3725" s="258" t="s">
        <v>807</v>
      </c>
      <c r="U3725" s="282" t="s">
        <v>814</v>
      </c>
      <c r="V3725" s="285">
        <v>208</v>
      </c>
      <c r="W3725" s="286" t="s">
        <v>874</v>
      </c>
      <c r="X3725" s="286" t="s">
        <v>815</v>
      </c>
      <c r="Y3725" s="257"/>
    </row>
    <row r="3726" spans="1:25" ht="12.75" customHeight="1" x14ac:dyDescent="0.2">
      <c r="A3726" s="229" t="s">
        <v>705</v>
      </c>
      <c r="B3726" s="247"/>
      <c r="C3726" s="280">
        <v>3713</v>
      </c>
      <c r="D3726" s="249" t="s">
        <v>8125</v>
      </c>
      <c r="E3726" s="249" t="s">
        <v>8126</v>
      </c>
      <c r="F3726" s="249" t="s">
        <v>1074</v>
      </c>
      <c r="G3726" s="281" t="s">
        <v>813</v>
      </c>
      <c r="H3726" s="250">
        <v>74690.320000000007</v>
      </c>
      <c r="I3726" s="250"/>
      <c r="J3726" s="250">
        <v>71549.135999999999</v>
      </c>
      <c r="K3726" s="250"/>
      <c r="L3726" s="250">
        <v>74691.400000000009</v>
      </c>
      <c r="M3726" s="251">
        <f t="shared" ref="M3726:M3789" si="174">IF(H3726&gt;0,ABS((J3726-H3726)/H3726),"NA")</f>
        <v>4.2056105797913412E-2</v>
      </c>
      <c r="N3726" s="251">
        <f t="shared" ref="N3726:N3789" si="175">IF(J3726&gt;0,ABS((L3726-J3726)/J3726),"NA")</f>
        <v>4.3917567362378916E-2</v>
      </c>
      <c r="O3726" s="250">
        <v>81435.459999999992</v>
      </c>
      <c r="P3726" s="251">
        <f t="shared" ref="P3726:P3789" si="176">IF(L3726&gt;0,ABS((O3726-L3726)/L3726),"NA")</f>
        <v>9.0292322810925793E-2</v>
      </c>
      <c r="Q3726" s="251" t="s">
        <v>805</v>
      </c>
      <c r="R3726" s="258"/>
      <c r="S3726" s="258" t="s">
        <v>806</v>
      </c>
      <c r="T3726" s="299" t="s">
        <v>809</v>
      </c>
      <c r="U3726" s="282" t="s">
        <v>814</v>
      </c>
      <c r="V3726" s="285">
        <v>220</v>
      </c>
      <c r="W3726" s="286" t="s">
        <v>815</v>
      </c>
      <c r="X3726" s="286" t="s">
        <v>816</v>
      </c>
      <c r="Y3726" s="257"/>
    </row>
    <row r="3727" spans="1:25" ht="12.75" customHeight="1" x14ac:dyDescent="0.2">
      <c r="A3727" s="229" t="s">
        <v>705</v>
      </c>
      <c r="B3727" s="247"/>
      <c r="C3727" s="280">
        <v>3714</v>
      </c>
      <c r="D3727" s="296" t="s">
        <v>8127</v>
      </c>
      <c r="E3727" s="296" t="s">
        <v>8128</v>
      </c>
      <c r="F3727" s="296" t="s">
        <v>1069</v>
      </c>
      <c r="G3727" s="297" t="s">
        <v>707</v>
      </c>
      <c r="H3727" s="250">
        <v>0</v>
      </c>
      <c r="I3727" s="250"/>
      <c r="J3727" s="250">
        <v>0</v>
      </c>
      <c r="K3727" s="250"/>
      <c r="L3727" s="250">
        <v>0</v>
      </c>
      <c r="M3727" s="251" t="str">
        <f t="shared" si="174"/>
        <v>NA</v>
      </c>
      <c r="N3727" s="251" t="str">
        <f t="shared" si="175"/>
        <v>NA</v>
      </c>
      <c r="O3727" s="250">
        <v>0</v>
      </c>
      <c r="P3727" s="251" t="str">
        <f t="shared" si="176"/>
        <v>NA</v>
      </c>
      <c r="Q3727" s="298" t="s">
        <v>848</v>
      </c>
      <c r="R3727" s="299" t="s">
        <v>849</v>
      </c>
      <c r="S3727" s="299" t="s">
        <v>809</v>
      </c>
      <c r="T3727" s="299" t="s">
        <v>809</v>
      </c>
      <c r="U3727" s="299" t="s">
        <v>832</v>
      </c>
      <c r="V3727" s="283" t="s">
        <v>809</v>
      </c>
      <c r="W3727" s="284" t="s">
        <v>809</v>
      </c>
      <c r="X3727" s="284" t="s">
        <v>809</v>
      </c>
      <c r="Y3727" s="257"/>
    </row>
    <row r="3728" spans="1:25" ht="12.75" customHeight="1" x14ac:dyDescent="0.2">
      <c r="A3728" s="229" t="s">
        <v>705</v>
      </c>
      <c r="B3728" s="247"/>
      <c r="C3728" s="280">
        <v>3715</v>
      </c>
      <c r="D3728" s="249" t="s">
        <v>8129</v>
      </c>
      <c r="E3728" s="249" t="s">
        <v>8130</v>
      </c>
      <c r="F3728" s="249" t="s">
        <v>915</v>
      </c>
      <c r="G3728" s="281" t="s">
        <v>813</v>
      </c>
      <c r="H3728" s="250">
        <v>41485.119999999995</v>
      </c>
      <c r="I3728" s="250"/>
      <c r="J3728" s="250">
        <v>39740.421900000001</v>
      </c>
      <c r="K3728" s="250"/>
      <c r="L3728" s="250">
        <v>41485.72</v>
      </c>
      <c r="M3728" s="251">
        <f t="shared" si="174"/>
        <v>4.2055997427511226E-2</v>
      </c>
      <c r="N3728" s="251">
        <f t="shared" si="175"/>
        <v>4.3917452723369298E-2</v>
      </c>
      <c r="O3728" s="250">
        <v>43066.75</v>
      </c>
      <c r="P3728" s="251">
        <f t="shared" si="176"/>
        <v>3.8110222023385369E-2</v>
      </c>
      <c r="Q3728" s="251" t="s">
        <v>805</v>
      </c>
      <c r="R3728" s="258"/>
      <c r="S3728" s="258" t="s">
        <v>806</v>
      </c>
      <c r="T3728" s="299" t="s">
        <v>809</v>
      </c>
      <c r="U3728" s="282" t="s">
        <v>814</v>
      </c>
      <c r="V3728" s="285">
        <v>104</v>
      </c>
      <c r="W3728" s="286" t="s">
        <v>824</v>
      </c>
      <c r="X3728" s="286" t="s">
        <v>824</v>
      </c>
      <c r="Y3728" s="257"/>
    </row>
    <row r="3729" spans="1:25" ht="12.75" customHeight="1" x14ac:dyDescent="0.2">
      <c r="A3729" s="229" t="s">
        <v>705</v>
      </c>
      <c r="B3729" s="247"/>
      <c r="C3729" s="280">
        <v>3716</v>
      </c>
      <c r="D3729" s="249" t="s">
        <v>8131</v>
      </c>
      <c r="E3729" s="249" t="s">
        <v>8132</v>
      </c>
      <c r="F3729" s="249" t="s">
        <v>1217</v>
      </c>
      <c r="G3729" s="297" t="s">
        <v>707</v>
      </c>
      <c r="H3729" s="250">
        <v>0</v>
      </c>
      <c r="I3729" s="250"/>
      <c r="J3729" s="250">
        <v>0</v>
      </c>
      <c r="K3729" s="250"/>
      <c r="L3729" s="250">
        <v>0</v>
      </c>
      <c r="M3729" s="251" t="str">
        <f t="shared" si="174"/>
        <v>NA</v>
      </c>
      <c r="N3729" s="251" t="str">
        <f t="shared" si="175"/>
        <v>NA</v>
      </c>
      <c r="O3729" s="250">
        <v>0</v>
      </c>
      <c r="P3729" s="251" t="str">
        <f t="shared" si="176"/>
        <v>NA</v>
      </c>
      <c r="Q3729" s="298" t="s">
        <v>848</v>
      </c>
      <c r="R3729" s="299" t="s">
        <v>849</v>
      </c>
      <c r="S3729" s="299" t="s">
        <v>832</v>
      </c>
      <c r="T3729" s="299" t="s">
        <v>832</v>
      </c>
      <c r="U3729" s="299" t="s">
        <v>832</v>
      </c>
      <c r="V3729" s="299" t="s">
        <v>832</v>
      </c>
      <c r="W3729" s="299" t="s">
        <v>832</v>
      </c>
      <c r="X3729" s="299" t="s">
        <v>832</v>
      </c>
      <c r="Y3729" s="257"/>
    </row>
    <row r="3730" spans="1:25" ht="12.75" customHeight="1" x14ac:dyDescent="0.2">
      <c r="A3730" s="229" t="s">
        <v>705</v>
      </c>
      <c r="B3730" s="247"/>
      <c r="C3730" s="280">
        <v>3717</v>
      </c>
      <c r="D3730" s="249" t="s">
        <v>8133</v>
      </c>
      <c r="E3730" s="249" t="s">
        <v>8134</v>
      </c>
      <c r="F3730" s="249" t="s">
        <v>883</v>
      </c>
      <c r="G3730" s="297" t="s">
        <v>707</v>
      </c>
      <c r="H3730" s="250">
        <v>0</v>
      </c>
      <c r="I3730" s="250"/>
      <c r="J3730" s="250">
        <v>0</v>
      </c>
      <c r="K3730" s="250"/>
      <c r="L3730" s="250">
        <v>0</v>
      </c>
      <c r="M3730" s="251" t="str">
        <f t="shared" si="174"/>
        <v>NA</v>
      </c>
      <c r="N3730" s="251" t="str">
        <f t="shared" si="175"/>
        <v>NA</v>
      </c>
      <c r="O3730" s="250">
        <v>0</v>
      </c>
      <c r="P3730" s="251" t="str">
        <f t="shared" si="176"/>
        <v>NA</v>
      </c>
      <c r="Q3730" s="298" t="s">
        <v>848</v>
      </c>
      <c r="R3730" s="299" t="s">
        <v>849</v>
      </c>
      <c r="S3730" s="299" t="s">
        <v>832</v>
      </c>
      <c r="T3730" s="299" t="s">
        <v>832</v>
      </c>
      <c r="U3730" s="299" t="s">
        <v>832</v>
      </c>
      <c r="V3730" s="299" t="s">
        <v>832</v>
      </c>
      <c r="W3730" s="299" t="s">
        <v>832</v>
      </c>
      <c r="X3730" s="299" t="s">
        <v>832</v>
      </c>
      <c r="Y3730" s="257"/>
    </row>
    <row r="3731" spans="1:25" ht="12.75" customHeight="1" x14ac:dyDescent="0.2">
      <c r="A3731" s="229" t="s">
        <v>705</v>
      </c>
      <c r="B3731" s="247"/>
      <c r="C3731" s="280">
        <v>3718</v>
      </c>
      <c r="D3731" s="249" t="s">
        <v>8135</v>
      </c>
      <c r="E3731" s="249" t="s">
        <v>8136</v>
      </c>
      <c r="F3731" s="249" t="s">
        <v>852</v>
      </c>
      <c r="G3731" s="297" t="s">
        <v>707</v>
      </c>
      <c r="H3731" s="250">
        <v>0</v>
      </c>
      <c r="I3731" s="250"/>
      <c r="J3731" s="250">
        <v>0</v>
      </c>
      <c r="K3731" s="250"/>
      <c r="L3731" s="250">
        <v>0</v>
      </c>
      <c r="M3731" s="251" t="str">
        <f t="shared" si="174"/>
        <v>NA</v>
      </c>
      <c r="N3731" s="251" t="str">
        <f t="shared" si="175"/>
        <v>NA</v>
      </c>
      <c r="O3731" s="250">
        <v>0</v>
      </c>
      <c r="P3731" s="251" t="str">
        <f t="shared" si="176"/>
        <v>NA</v>
      </c>
      <c r="Q3731" s="298" t="s">
        <v>848</v>
      </c>
      <c r="R3731" s="299" t="s">
        <v>849</v>
      </c>
      <c r="S3731" s="299" t="s">
        <v>832</v>
      </c>
      <c r="T3731" s="299" t="s">
        <v>832</v>
      </c>
      <c r="U3731" s="299" t="s">
        <v>832</v>
      </c>
      <c r="V3731" s="299" t="s">
        <v>832</v>
      </c>
      <c r="W3731" s="299" t="s">
        <v>832</v>
      </c>
      <c r="X3731" s="299" t="s">
        <v>832</v>
      </c>
      <c r="Y3731" s="257"/>
    </row>
    <row r="3732" spans="1:25" ht="12.75" customHeight="1" x14ac:dyDescent="0.2">
      <c r="A3732" s="229" t="s">
        <v>705</v>
      </c>
      <c r="B3732" s="247"/>
      <c r="C3732" s="280">
        <v>3719</v>
      </c>
      <c r="D3732" s="249" t="s">
        <v>8137</v>
      </c>
      <c r="E3732" s="249" t="s">
        <v>8138</v>
      </c>
      <c r="F3732" s="249" t="s">
        <v>880</v>
      </c>
      <c r="G3732" s="281" t="s">
        <v>813</v>
      </c>
      <c r="H3732" s="250">
        <v>31457.34</v>
      </c>
      <c r="I3732" s="250"/>
      <c r="J3732" s="250">
        <v>38213.8148</v>
      </c>
      <c r="K3732" s="250"/>
      <c r="L3732" s="250">
        <v>71685.47</v>
      </c>
      <c r="M3732" s="251">
        <f t="shared" si="174"/>
        <v>0.21478213987578099</v>
      </c>
      <c r="N3732" s="251">
        <f t="shared" si="175"/>
        <v>0.8759045746984675</v>
      </c>
      <c r="O3732" s="250">
        <v>75902.02</v>
      </c>
      <c r="P3732" s="251">
        <f t="shared" si="176"/>
        <v>5.8820148629840925E-2</v>
      </c>
      <c r="Q3732" s="251" t="s">
        <v>805</v>
      </c>
      <c r="R3732" s="258"/>
      <c r="S3732" s="258" t="s">
        <v>806</v>
      </c>
      <c r="T3732" s="258" t="s">
        <v>807</v>
      </c>
      <c r="U3732" s="282" t="s">
        <v>814</v>
      </c>
      <c r="V3732" s="285">
        <v>514</v>
      </c>
      <c r="W3732" s="286" t="s">
        <v>824</v>
      </c>
      <c r="X3732" s="286" t="s">
        <v>824</v>
      </c>
      <c r="Y3732" s="257"/>
    </row>
    <row r="3733" spans="1:25" ht="12.75" customHeight="1" x14ac:dyDescent="0.2">
      <c r="A3733" s="229" t="s">
        <v>705</v>
      </c>
      <c r="B3733" s="247"/>
      <c r="C3733" s="280">
        <v>3720</v>
      </c>
      <c r="D3733" s="249" t="s">
        <v>8139</v>
      </c>
      <c r="E3733" s="249" t="s">
        <v>8140</v>
      </c>
      <c r="F3733" s="249" t="s">
        <v>877</v>
      </c>
      <c r="G3733" s="281" t="s">
        <v>813</v>
      </c>
      <c r="H3733" s="250">
        <v>29477.27</v>
      </c>
      <c r="I3733" s="250"/>
      <c r="J3733" s="250">
        <v>88710.467199999999</v>
      </c>
      <c r="K3733" s="250"/>
      <c r="L3733" s="250">
        <v>73544.070000000007</v>
      </c>
      <c r="M3733" s="251">
        <f t="shared" si="174"/>
        <v>2.0094532906201965</v>
      </c>
      <c r="N3733" s="251">
        <f t="shared" si="175"/>
        <v>0.170965137245946</v>
      </c>
      <c r="O3733" s="250">
        <v>74102.38</v>
      </c>
      <c r="P3733" s="251">
        <f t="shared" si="176"/>
        <v>7.5915026187699103E-3</v>
      </c>
      <c r="Q3733" s="251" t="s">
        <v>805</v>
      </c>
      <c r="R3733" s="258"/>
      <c r="S3733" s="258" t="s">
        <v>806</v>
      </c>
      <c r="T3733" s="258" t="s">
        <v>807</v>
      </c>
      <c r="U3733" s="282" t="s">
        <v>823</v>
      </c>
      <c r="V3733" s="285">
        <v>826</v>
      </c>
      <c r="W3733" s="286" t="s">
        <v>824</v>
      </c>
      <c r="X3733" s="286" t="s">
        <v>824</v>
      </c>
      <c r="Y3733" s="257"/>
    </row>
    <row r="3734" spans="1:25" ht="12.75" customHeight="1" x14ac:dyDescent="0.2">
      <c r="A3734" s="229" t="s">
        <v>705</v>
      </c>
      <c r="B3734" s="247"/>
      <c r="C3734" s="280">
        <v>3721</v>
      </c>
      <c r="D3734" s="249" t="s">
        <v>8141</v>
      </c>
      <c r="E3734" s="249" t="s">
        <v>8142</v>
      </c>
      <c r="F3734" s="249" t="s">
        <v>866</v>
      </c>
      <c r="G3734" s="281"/>
      <c r="H3734" s="250">
        <v>234033.24</v>
      </c>
      <c r="I3734" s="250"/>
      <c r="J3734" s="250">
        <v>14675.528800000002</v>
      </c>
      <c r="K3734" s="250"/>
      <c r="L3734" s="250">
        <v>38905.370000000003</v>
      </c>
      <c r="M3734" s="251">
        <f t="shared" si="174"/>
        <v>0.93729297257090494</v>
      </c>
      <c r="N3734" s="251">
        <f t="shared" si="175"/>
        <v>1.6510370106731691</v>
      </c>
      <c r="O3734" s="250">
        <v>42986.81</v>
      </c>
      <c r="P3734" s="251">
        <f t="shared" si="176"/>
        <v>0.10490685476066658</v>
      </c>
      <c r="Q3734" s="251" t="s">
        <v>805</v>
      </c>
      <c r="R3734" s="258"/>
      <c r="S3734" s="258" t="s">
        <v>806</v>
      </c>
      <c r="T3734" s="258" t="s">
        <v>807</v>
      </c>
      <c r="U3734" s="282" t="s">
        <v>932</v>
      </c>
      <c r="V3734" s="285">
        <v>2053</v>
      </c>
      <c r="W3734" s="286" t="s">
        <v>815</v>
      </c>
      <c r="X3734" s="286" t="s">
        <v>816</v>
      </c>
      <c r="Y3734" s="257"/>
    </row>
    <row r="3735" spans="1:25" ht="12.75" customHeight="1" x14ac:dyDescent="0.2">
      <c r="A3735" s="229" t="s">
        <v>705</v>
      </c>
      <c r="B3735" s="247"/>
      <c r="C3735" s="280">
        <v>3722</v>
      </c>
      <c r="D3735" s="249" t="s">
        <v>8143</v>
      </c>
      <c r="E3735" s="249" t="s">
        <v>8144</v>
      </c>
      <c r="F3735" s="249" t="s">
        <v>1615</v>
      </c>
      <c r="G3735" s="281" t="s">
        <v>813</v>
      </c>
      <c r="H3735" s="250">
        <v>71749.64</v>
      </c>
      <c r="I3735" s="250"/>
      <c r="J3735" s="250">
        <v>46579.897700000001</v>
      </c>
      <c r="K3735" s="250"/>
      <c r="L3735" s="250">
        <v>22943.11</v>
      </c>
      <c r="M3735" s="251">
        <f t="shared" si="174"/>
        <v>0.35079956219989394</v>
      </c>
      <c r="N3735" s="251">
        <f t="shared" si="175"/>
        <v>0.50744610587669881</v>
      </c>
      <c r="O3735" s="250">
        <v>23944.33</v>
      </c>
      <c r="P3735" s="251">
        <f t="shared" si="176"/>
        <v>4.3639245071832075E-2</v>
      </c>
      <c r="Q3735" s="251" t="s">
        <v>805</v>
      </c>
      <c r="R3735" s="258"/>
      <c r="S3735" s="258" t="s">
        <v>806</v>
      </c>
      <c r="T3735" s="258" t="s">
        <v>807</v>
      </c>
      <c r="U3735" s="282" t="s">
        <v>823</v>
      </c>
      <c r="V3735" s="285">
        <v>824</v>
      </c>
      <c r="W3735" s="286" t="s">
        <v>815</v>
      </c>
      <c r="X3735" s="286" t="s">
        <v>824</v>
      </c>
      <c r="Y3735" s="257"/>
    </row>
    <row r="3736" spans="1:25" ht="12.75" customHeight="1" x14ac:dyDescent="0.2">
      <c r="A3736" s="229" t="s">
        <v>705</v>
      </c>
      <c r="B3736" s="247"/>
      <c r="C3736" s="280">
        <v>3723</v>
      </c>
      <c r="D3736" s="249" t="s">
        <v>8145</v>
      </c>
      <c r="E3736" s="249" t="s">
        <v>8146</v>
      </c>
      <c r="F3736" s="249" t="s">
        <v>858</v>
      </c>
      <c r="G3736" s="281" t="s">
        <v>813</v>
      </c>
      <c r="H3736" s="250">
        <v>31888.159999999993</v>
      </c>
      <c r="I3736" s="250"/>
      <c r="J3736" s="250">
        <v>15659.5509</v>
      </c>
      <c r="K3736" s="250"/>
      <c r="L3736" s="250">
        <v>16907.580000000002</v>
      </c>
      <c r="M3736" s="251">
        <f t="shared" si="174"/>
        <v>0.50892271927887955</v>
      </c>
      <c r="N3736" s="251">
        <f t="shared" si="175"/>
        <v>7.9697630409056086E-2</v>
      </c>
      <c r="O3736" s="250">
        <v>17461.41</v>
      </c>
      <c r="P3736" s="251">
        <f t="shared" si="176"/>
        <v>3.2756314031931126E-2</v>
      </c>
      <c r="Q3736" s="251" t="s">
        <v>805</v>
      </c>
      <c r="R3736" s="258"/>
      <c r="S3736" s="258" t="s">
        <v>904</v>
      </c>
      <c r="T3736" s="258" t="s">
        <v>807</v>
      </c>
      <c r="U3736" s="282" t="s">
        <v>814</v>
      </c>
      <c r="V3736" s="285">
        <v>105</v>
      </c>
      <c r="W3736" s="286" t="s">
        <v>824</v>
      </c>
      <c r="X3736" s="286" t="s">
        <v>824</v>
      </c>
      <c r="Y3736" s="257"/>
    </row>
    <row r="3737" spans="1:25" ht="12.75" customHeight="1" x14ac:dyDescent="0.2">
      <c r="A3737" s="229" t="s">
        <v>705</v>
      </c>
      <c r="B3737" s="247"/>
      <c r="C3737" s="280">
        <v>3724</v>
      </c>
      <c r="D3737" s="249" t="s">
        <v>8147</v>
      </c>
      <c r="E3737" s="249" t="s">
        <v>8148</v>
      </c>
      <c r="F3737" s="249" t="s">
        <v>822</v>
      </c>
      <c r="G3737" s="281" t="s">
        <v>813</v>
      </c>
      <c r="H3737" s="250">
        <v>33912.020000000004</v>
      </c>
      <c r="I3737" s="250"/>
      <c r="J3737" s="250">
        <v>32485.8122</v>
      </c>
      <c r="K3737" s="250"/>
      <c r="L3737" s="250">
        <v>37051.06</v>
      </c>
      <c r="M3737" s="251">
        <f t="shared" si="174"/>
        <v>4.2056114616587384E-2</v>
      </c>
      <c r="N3737" s="251">
        <f t="shared" si="175"/>
        <v>0.14053051134735051</v>
      </c>
      <c r="O3737" s="250">
        <v>38580.92</v>
      </c>
      <c r="P3737" s="251">
        <f t="shared" si="176"/>
        <v>4.1290586558117383E-2</v>
      </c>
      <c r="Q3737" s="251" t="s">
        <v>805</v>
      </c>
      <c r="R3737" s="258"/>
      <c r="S3737" s="258" t="s">
        <v>806</v>
      </c>
      <c r="T3737" s="258" t="s">
        <v>807</v>
      </c>
      <c r="U3737" s="282" t="s">
        <v>814</v>
      </c>
      <c r="V3737" s="285">
        <v>136</v>
      </c>
      <c r="W3737" s="286" t="s">
        <v>815</v>
      </c>
      <c r="X3737" s="286" t="s">
        <v>816</v>
      </c>
      <c r="Y3737" s="257"/>
    </row>
    <row r="3738" spans="1:25" ht="12.75" customHeight="1" x14ac:dyDescent="0.2">
      <c r="A3738" s="229" t="s">
        <v>705</v>
      </c>
      <c r="B3738" s="247"/>
      <c r="C3738" s="280">
        <v>3725</v>
      </c>
      <c r="D3738" s="249" t="s">
        <v>8149</v>
      </c>
      <c r="E3738" s="249" t="s">
        <v>8150</v>
      </c>
      <c r="F3738" s="249" t="s">
        <v>877</v>
      </c>
      <c r="G3738" s="281" t="s">
        <v>813</v>
      </c>
      <c r="H3738" s="250">
        <v>18598.260000000002</v>
      </c>
      <c r="I3738" s="250"/>
      <c r="J3738" s="250">
        <v>54528.048500000004</v>
      </c>
      <c r="K3738" s="250"/>
      <c r="L3738" s="250">
        <v>53070.420000000006</v>
      </c>
      <c r="M3738" s="251">
        <f t="shared" si="174"/>
        <v>1.9318897843131562</v>
      </c>
      <c r="N3738" s="251">
        <f t="shared" si="175"/>
        <v>2.673171954796803E-2</v>
      </c>
      <c r="O3738" s="250">
        <v>55631.5</v>
      </c>
      <c r="P3738" s="251">
        <f t="shared" si="176"/>
        <v>4.8258144555856052E-2</v>
      </c>
      <c r="Q3738" s="251" t="s">
        <v>805</v>
      </c>
      <c r="R3738" s="258"/>
      <c r="S3738" s="258" t="s">
        <v>806</v>
      </c>
      <c r="T3738" s="258" t="s">
        <v>807</v>
      </c>
      <c r="U3738" s="282" t="s">
        <v>814</v>
      </c>
      <c r="V3738" s="285">
        <v>235</v>
      </c>
      <c r="W3738" s="286" t="s">
        <v>815</v>
      </c>
      <c r="X3738" s="286" t="s">
        <v>816</v>
      </c>
      <c r="Y3738" s="257"/>
    </row>
    <row r="3739" spans="1:25" ht="12.75" customHeight="1" x14ac:dyDescent="0.2">
      <c r="A3739" s="229" t="s">
        <v>705</v>
      </c>
      <c r="B3739" s="247"/>
      <c r="C3739" s="280">
        <v>3726</v>
      </c>
      <c r="D3739" s="249" t="s">
        <v>8151</v>
      </c>
      <c r="E3739" s="249" t="s">
        <v>8152</v>
      </c>
      <c r="F3739" s="249" t="s">
        <v>920</v>
      </c>
      <c r="G3739" s="297" t="s">
        <v>707</v>
      </c>
      <c r="H3739" s="250">
        <v>0</v>
      </c>
      <c r="I3739" s="250"/>
      <c r="J3739" s="250">
        <v>0</v>
      </c>
      <c r="K3739" s="250"/>
      <c r="L3739" s="250">
        <v>0</v>
      </c>
      <c r="M3739" s="251" t="str">
        <f t="shared" si="174"/>
        <v>NA</v>
      </c>
      <c r="N3739" s="251" t="str">
        <f t="shared" si="175"/>
        <v>NA</v>
      </c>
      <c r="O3739" s="250">
        <v>0</v>
      </c>
      <c r="P3739" s="251" t="str">
        <f t="shared" si="176"/>
        <v>NA</v>
      </c>
      <c r="Q3739" s="298" t="s">
        <v>848</v>
      </c>
      <c r="R3739" s="299" t="s">
        <v>849</v>
      </c>
      <c r="S3739" s="299" t="s">
        <v>832</v>
      </c>
      <c r="T3739" s="299" t="s">
        <v>832</v>
      </c>
      <c r="U3739" s="299" t="s">
        <v>832</v>
      </c>
      <c r="V3739" s="299" t="s">
        <v>832</v>
      </c>
      <c r="W3739" s="299" t="s">
        <v>832</v>
      </c>
      <c r="X3739" s="299" t="s">
        <v>832</v>
      </c>
      <c r="Y3739" s="257"/>
    </row>
    <row r="3740" spans="1:25" ht="12.75" customHeight="1" x14ac:dyDescent="0.2">
      <c r="A3740" s="229" t="s">
        <v>705</v>
      </c>
      <c r="B3740" s="247"/>
      <c r="C3740" s="280">
        <v>3727</v>
      </c>
      <c r="D3740" s="249" t="s">
        <v>8153</v>
      </c>
      <c r="E3740" s="249" t="s">
        <v>8154</v>
      </c>
      <c r="F3740" s="249" t="s">
        <v>877</v>
      </c>
      <c r="G3740" s="281" t="s">
        <v>813</v>
      </c>
      <c r="H3740" s="250">
        <v>113401.96</v>
      </c>
      <c r="I3740" s="250"/>
      <c r="J3740" s="250">
        <v>108632.71979999999</v>
      </c>
      <c r="K3740" s="250"/>
      <c r="L3740" s="250">
        <v>113402.97</v>
      </c>
      <c r="M3740" s="251">
        <f t="shared" si="174"/>
        <v>4.2056064992174867E-2</v>
      </c>
      <c r="N3740" s="251">
        <f t="shared" si="175"/>
        <v>4.3911725756129047E-2</v>
      </c>
      <c r="O3740" s="250">
        <v>118796.35</v>
      </c>
      <c r="P3740" s="251">
        <f t="shared" si="176"/>
        <v>4.7559424590026211E-2</v>
      </c>
      <c r="Q3740" s="251" t="s">
        <v>805</v>
      </c>
      <c r="R3740" s="258"/>
      <c r="S3740" s="258" t="s">
        <v>806</v>
      </c>
      <c r="T3740" s="299" t="s">
        <v>809</v>
      </c>
      <c r="U3740" s="282" t="s">
        <v>823</v>
      </c>
      <c r="V3740" s="285">
        <v>1578</v>
      </c>
      <c r="W3740" s="286" t="s">
        <v>912</v>
      </c>
      <c r="X3740" s="286" t="s">
        <v>874</v>
      </c>
      <c r="Y3740" s="257"/>
    </row>
    <row r="3741" spans="1:25" ht="12.75" customHeight="1" x14ac:dyDescent="0.2">
      <c r="A3741" s="229" t="s">
        <v>705</v>
      </c>
      <c r="B3741" s="247"/>
      <c r="C3741" s="280">
        <v>3728</v>
      </c>
      <c r="D3741" s="249" t="s">
        <v>8155</v>
      </c>
      <c r="E3741" s="249" t="s">
        <v>8156</v>
      </c>
      <c r="F3741" s="249" t="s">
        <v>877</v>
      </c>
      <c r="G3741" s="281" t="s">
        <v>813</v>
      </c>
      <c r="H3741" s="250">
        <v>55428.160000000003</v>
      </c>
      <c r="I3741" s="250"/>
      <c r="J3741" s="250">
        <v>54191.862700000005</v>
      </c>
      <c r="K3741" s="250"/>
      <c r="L3741" s="250">
        <v>45966.729999999981</v>
      </c>
      <c r="M3741" s="251">
        <f t="shared" si="174"/>
        <v>2.2304498291121307E-2</v>
      </c>
      <c r="N3741" s="251">
        <f t="shared" si="175"/>
        <v>0.15177800301003536</v>
      </c>
      <c r="O3741" s="250">
        <v>47235.040000000001</v>
      </c>
      <c r="P3741" s="251">
        <f t="shared" si="176"/>
        <v>2.7591912672492041E-2</v>
      </c>
      <c r="Q3741" s="251" t="s">
        <v>805</v>
      </c>
      <c r="R3741" s="258"/>
      <c r="S3741" s="258" t="s">
        <v>806</v>
      </c>
      <c r="T3741" s="258" t="s">
        <v>807</v>
      </c>
      <c r="U3741" s="282" t="s">
        <v>814</v>
      </c>
      <c r="V3741" s="285">
        <v>200</v>
      </c>
      <c r="W3741" s="286" t="s">
        <v>815</v>
      </c>
      <c r="X3741" s="286" t="s">
        <v>816</v>
      </c>
      <c r="Y3741" s="257"/>
    </row>
    <row r="3742" spans="1:25" ht="12.75" customHeight="1" x14ac:dyDescent="0.2">
      <c r="A3742" s="229" t="s">
        <v>705</v>
      </c>
      <c r="B3742" s="247"/>
      <c r="C3742" s="280">
        <v>3729</v>
      </c>
      <c r="D3742" s="249" t="s">
        <v>8157</v>
      </c>
      <c r="E3742" s="249" t="s">
        <v>8158</v>
      </c>
      <c r="F3742" s="249" t="s">
        <v>1009</v>
      </c>
      <c r="G3742" s="297" t="s">
        <v>707</v>
      </c>
      <c r="H3742" s="250">
        <v>0</v>
      </c>
      <c r="I3742" s="250"/>
      <c r="J3742" s="250">
        <v>0</v>
      </c>
      <c r="K3742" s="250"/>
      <c r="L3742" s="250">
        <v>0</v>
      </c>
      <c r="M3742" s="251" t="str">
        <f t="shared" si="174"/>
        <v>NA</v>
      </c>
      <c r="N3742" s="251" t="str">
        <f t="shared" si="175"/>
        <v>NA</v>
      </c>
      <c r="O3742" s="250">
        <v>0</v>
      </c>
      <c r="P3742" s="251" t="str">
        <f t="shared" si="176"/>
        <v>NA</v>
      </c>
      <c r="Q3742" s="298" t="s">
        <v>848</v>
      </c>
      <c r="R3742" s="299" t="s">
        <v>849</v>
      </c>
      <c r="S3742" s="299" t="s">
        <v>832</v>
      </c>
      <c r="T3742" s="299" t="s">
        <v>832</v>
      </c>
      <c r="U3742" s="299" t="s">
        <v>832</v>
      </c>
      <c r="V3742" s="299" t="s">
        <v>832</v>
      </c>
      <c r="W3742" s="299" t="s">
        <v>832</v>
      </c>
      <c r="X3742" s="299" t="s">
        <v>832</v>
      </c>
      <c r="Y3742" s="257"/>
    </row>
    <row r="3743" spans="1:25" ht="12.75" customHeight="1" x14ac:dyDescent="0.2">
      <c r="A3743" s="229" t="s">
        <v>705</v>
      </c>
      <c r="B3743" s="247"/>
      <c r="C3743" s="280">
        <v>3730</v>
      </c>
      <c r="D3743" s="249" t="s">
        <v>8159</v>
      </c>
      <c r="E3743" s="249" t="s">
        <v>8160</v>
      </c>
      <c r="F3743" s="249" t="s">
        <v>3611</v>
      </c>
      <c r="G3743" s="281" t="s">
        <v>813</v>
      </c>
      <c r="H3743" s="250">
        <v>151015.45000000001</v>
      </c>
      <c r="I3743" s="250"/>
      <c r="J3743" s="250">
        <v>49443.469599999997</v>
      </c>
      <c r="K3743" s="250"/>
      <c r="L3743" s="250">
        <v>54413.130000000005</v>
      </c>
      <c r="M3743" s="251">
        <f t="shared" si="174"/>
        <v>0.67259330353285052</v>
      </c>
      <c r="N3743" s="251">
        <f t="shared" si="175"/>
        <v>0.10051196730740773</v>
      </c>
      <c r="O3743" s="250">
        <v>58402.45</v>
      </c>
      <c r="P3743" s="251">
        <f t="shared" si="176"/>
        <v>7.3315392810521879E-2</v>
      </c>
      <c r="Q3743" s="251" t="s">
        <v>1195</v>
      </c>
      <c r="R3743" s="258"/>
      <c r="S3743" s="258" t="s">
        <v>806</v>
      </c>
      <c r="T3743" s="258" t="s">
        <v>807</v>
      </c>
      <c r="U3743" s="282" t="s">
        <v>814</v>
      </c>
      <c r="V3743" s="283" t="s">
        <v>809</v>
      </c>
      <c r="W3743" s="284" t="s">
        <v>809</v>
      </c>
      <c r="X3743" s="284" t="s">
        <v>809</v>
      </c>
      <c r="Y3743" s="257"/>
    </row>
    <row r="3744" spans="1:25" ht="12.75" customHeight="1" x14ac:dyDescent="0.2">
      <c r="A3744" s="229" t="s">
        <v>705</v>
      </c>
      <c r="B3744" s="247"/>
      <c r="C3744" s="280">
        <v>3731</v>
      </c>
      <c r="D3744" s="249" t="s">
        <v>8161</v>
      </c>
      <c r="E3744" s="249" t="s">
        <v>8162</v>
      </c>
      <c r="F3744" s="249" t="s">
        <v>830</v>
      </c>
      <c r="G3744" s="297" t="s">
        <v>707</v>
      </c>
      <c r="H3744" s="250">
        <v>0</v>
      </c>
      <c r="I3744" s="250"/>
      <c r="J3744" s="250">
        <v>0</v>
      </c>
      <c r="K3744" s="250"/>
      <c r="L3744" s="250">
        <v>0</v>
      </c>
      <c r="M3744" s="251" t="str">
        <f t="shared" si="174"/>
        <v>NA</v>
      </c>
      <c r="N3744" s="251" t="str">
        <f t="shared" si="175"/>
        <v>NA</v>
      </c>
      <c r="O3744" s="250">
        <v>0</v>
      </c>
      <c r="P3744" s="251" t="str">
        <f t="shared" si="176"/>
        <v>NA</v>
      </c>
      <c r="Q3744" s="298" t="s">
        <v>848</v>
      </c>
      <c r="R3744" s="299" t="s">
        <v>849</v>
      </c>
      <c r="S3744" s="299" t="s">
        <v>832</v>
      </c>
      <c r="T3744" s="299" t="s">
        <v>832</v>
      </c>
      <c r="U3744" s="299" t="s">
        <v>832</v>
      </c>
      <c r="V3744" s="299" t="s">
        <v>832</v>
      </c>
      <c r="W3744" s="299" t="s">
        <v>832</v>
      </c>
      <c r="X3744" s="299" t="s">
        <v>832</v>
      </c>
      <c r="Y3744" s="257"/>
    </row>
    <row r="3745" spans="1:25" ht="12.75" customHeight="1" x14ac:dyDescent="0.2">
      <c r="A3745" s="229" t="s">
        <v>705</v>
      </c>
      <c r="B3745" s="247"/>
      <c r="C3745" s="280">
        <v>3732</v>
      </c>
      <c r="D3745" s="249" t="s">
        <v>8163</v>
      </c>
      <c r="E3745" s="249" t="s">
        <v>8164</v>
      </c>
      <c r="F3745" s="249" t="s">
        <v>830</v>
      </c>
      <c r="G3745" s="297" t="s">
        <v>707</v>
      </c>
      <c r="H3745" s="250">
        <v>0</v>
      </c>
      <c r="I3745" s="250"/>
      <c r="J3745" s="250">
        <v>0</v>
      </c>
      <c r="K3745" s="250"/>
      <c r="L3745" s="250">
        <v>0</v>
      </c>
      <c r="M3745" s="251" t="str">
        <f t="shared" si="174"/>
        <v>NA</v>
      </c>
      <c r="N3745" s="251" t="str">
        <f t="shared" si="175"/>
        <v>NA</v>
      </c>
      <c r="O3745" s="250">
        <v>0</v>
      </c>
      <c r="P3745" s="251" t="str">
        <f t="shared" si="176"/>
        <v>NA</v>
      </c>
      <c r="Q3745" s="298" t="s">
        <v>848</v>
      </c>
      <c r="R3745" s="299" t="s">
        <v>849</v>
      </c>
      <c r="S3745" s="299" t="s">
        <v>832</v>
      </c>
      <c r="T3745" s="299" t="s">
        <v>832</v>
      </c>
      <c r="U3745" s="299" t="s">
        <v>832</v>
      </c>
      <c r="V3745" s="283" t="s">
        <v>809</v>
      </c>
      <c r="W3745" s="284" t="s">
        <v>809</v>
      </c>
      <c r="X3745" s="284" t="s">
        <v>809</v>
      </c>
      <c r="Y3745" s="257"/>
    </row>
    <row r="3746" spans="1:25" ht="12.75" customHeight="1" x14ac:dyDescent="0.2">
      <c r="A3746" s="229" t="s">
        <v>705</v>
      </c>
      <c r="B3746" s="247"/>
      <c r="C3746" s="280">
        <v>3733</v>
      </c>
      <c r="D3746" s="249" t="s">
        <v>8165</v>
      </c>
      <c r="E3746" s="249" t="s">
        <v>8166</v>
      </c>
      <c r="F3746" s="249" t="s">
        <v>928</v>
      </c>
      <c r="G3746" s="297" t="s">
        <v>707</v>
      </c>
      <c r="H3746" s="250">
        <v>0</v>
      </c>
      <c r="I3746" s="250"/>
      <c r="J3746" s="250">
        <v>0</v>
      </c>
      <c r="K3746" s="250"/>
      <c r="L3746" s="250">
        <v>0</v>
      </c>
      <c r="M3746" s="251" t="str">
        <f t="shared" si="174"/>
        <v>NA</v>
      </c>
      <c r="N3746" s="251" t="str">
        <f t="shared" si="175"/>
        <v>NA</v>
      </c>
      <c r="O3746" s="250">
        <v>0</v>
      </c>
      <c r="P3746" s="251" t="str">
        <f t="shared" si="176"/>
        <v>NA</v>
      </c>
      <c r="Q3746" s="298" t="s">
        <v>848</v>
      </c>
      <c r="R3746" s="299" t="s">
        <v>849</v>
      </c>
      <c r="S3746" s="299" t="s">
        <v>832</v>
      </c>
      <c r="T3746" s="299" t="s">
        <v>832</v>
      </c>
      <c r="U3746" s="299" t="s">
        <v>832</v>
      </c>
      <c r="V3746" s="299" t="s">
        <v>832</v>
      </c>
      <c r="W3746" s="299" t="s">
        <v>832</v>
      </c>
      <c r="X3746" s="299" t="s">
        <v>832</v>
      </c>
      <c r="Y3746" s="257"/>
    </row>
    <row r="3747" spans="1:25" ht="12.75" customHeight="1" x14ac:dyDescent="0.2">
      <c r="A3747" s="229" t="s">
        <v>705</v>
      </c>
      <c r="B3747" s="247"/>
      <c r="C3747" s="280">
        <v>3734</v>
      </c>
      <c r="D3747" s="249" t="s">
        <v>8167</v>
      </c>
      <c r="E3747" s="249" t="s">
        <v>8168</v>
      </c>
      <c r="F3747" s="249" t="s">
        <v>1002</v>
      </c>
      <c r="G3747" s="297" t="s">
        <v>707</v>
      </c>
      <c r="H3747" s="250">
        <v>0</v>
      </c>
      <c r="I3747" s="250"/>
      <c r="J3747" s="250">
        <v>0</v>
      </c>
      <c r="K3747" s="250"/>
      <c r="L3747" s="250">
        <v>0</v>
      </c>
      <c r="M3747" s="251" t="str">
        <f t="shared" si="174"/>
        <v>NA</v>
      </c>
      <c r="N3747" s="251" t="str">
        <f t="shared" si="175"/>
        <v>NA</v>
      </c>
      <c r="O3747" s="250">
        <v>0</v>
      </c>
      <c r="P3747" s="251" t="str">
        <f t="shared" si="176"/>
        <v>NA</v>
      </c>
      <c r="Q3747" s="298" t="s">
        <v>848</v>
      </c>
      <c r="R3747" s="299" t="s">
        <v>849</v>
      </c>
      <c r="S3747" s="299" t="s">
        <v>832</v>
      </c>
      <c r="T3747" s="299" t="s">
        <v>832</v>
      </c>
      <c r="U3747" s="299" t="s">
        <v>832</v>
      </c>
      <c r="V3747" s="299" t="s">
        <v>832</v>
      </c>
      <c r="W3747" s="299" t="s">
        <v>832</v>
      </c>
      <c r="X3747" s="299" t="s">
        <v>832</v>
      </c>
      <c r="Y3747" s="257"/>
    </row>
    <row r="3748" spans="1:25" ht="12.75" customHeight="1" x14ac:dyDescent="0.2">
      <c r="B3748" s="247"/>
      <c r="C3748" s="280">
        <v>3735</v>
      </c>
      <c r="D3748" s="249" t="s">
        <v>8169</v>
      </c>
      <c r="E3748" s="249" t="s">
        <v>8170</v>
      </c>
      <c r="F3748" s="249" t="s">
        <v>997</v>
      </c>
      <c r="G3748" s="281" t="s">
        <v>804</v>
      </c>
      <c r="H3748" s="250">
        <v>193435.84999999998</v>
      </c>
      <c r="I3748" s="250"/>
      <c r="J3748" s="250">
        <v>184762.4387</v>
      </c>
      <c r="K3748" s="250"/>
      <c r="L3748" s="250">
        <v>4657.99</v>
      </c>
      <c r="M3748" s="251">
        <f t="shared" si="174"/>
        <v>4.483869613621249E-2</v>
      </c>
      <c r="N3748" s="251">
        <f t="shared" si="175"/>
        <v>0.97478930223711113</v>
      </c>
      <c r="O3748" s="250">
        <v>5196.8</v>
      </c>
      <c r="P3748" s="251">
        <f t="shared" si="176"/>
        <v>0.11567435739449858</v>
      </c>
      <c r="Q3748" s="251" t="s">
        <v>805</v>
      </c>
      <c r="R3748" s="258"/>
      <c r="S3748" s="258" t="s">
        <v>806</v>
      </c>
      <c r="T3748" s="258" t="s">
        <v>807</v>
      </c>
      <c r="U3748" s="282" t="s">
        <v>808</v>
      </c>
      <c r="V3748" s="283" t="s">
        <v>809</v>
      </c>
      <c r="W3748" s="284" t="s">
        <v>809</v>
      </c>
      <c r="X3748" s="284" t="s">
        <v>809</v>
      </c>
      <c r="Y3748" s="257"/>
    </row>
    <row r="3749" spans="1:25" ht="12.75" customHeight="1" x14ac:dyDescent="0.2">
      <c r="A3749" s="229" t="s">
        <v>705</v>
      </c>
      <c r="B3749" s="247"/>
      <c r="C3749" s="280">
        <v>3736</v>
      </c>
      <c r="D3749" s="249" t="s">
        <v>8171</v>
      </c>
      <c r="E3749" s="249" t="s">
        <v>8172</v>
      </c>
      <c r="F3749" s="249" t="s">
        <v>907</v>
      </c>
      <c r="G3749" s="281" t="s">
        <v>813</v>
      </c>
      <c r="H3749" s="250">
        <v>255533.91000000003</v>
      </c>
      <c r="I3749" s="250"/>
      <c r="J3749" s="250">
        <v>281041.48859999998</v>
      </c>
      <c r="K3749" s="250"/>
      <c r="L3749" s="250">
        <v>457709.32</v>
      </c>
      <c r="M3749" s="251">
        <f t="shared" si="174"/>
        <v>9.9820718901847294E-2</v>
      </c>
      <c r="N3749" s="251">
        <f t="shared" si="175"/>
        <v>0.62861833062465511</v>
      </c>
      <c r="O3749" s="250">
        <v>476897.22</v>
      </c>
      <c r="P3749" s="251">
        <f t="shared" si="176"/>
        <v>4.1921584642410088E-2</v>
      </c>
      <c r="Q3749" s="251" t="s">
        <v>805</v>
      </c>
      <c r="R3749" s="258"/>
      <c r="S3749" s="258" t="s">
        <v>823</v>
      </c>
      <c r="T3749" s="258" t="s">
        <v>807</v>
      </c>
      <c r="U3749" s="282" t="s">
        <v>823</v>
      </c>
      <c r="V3749" s="285">
        <v>824</v>
      </c>
      <c r="W3749" s="286" t="s">
        <v>815</v>
      </c>
      <c r="X3749" s="286" t="s">
        <v>816</v>
      </c>
      <c r="Y3749" s="257"/>
    </row>
    <row r="3750" spans="1:25" ht="12.75" customHeight="1" x14ac:dyDescent="0.2">
      <c r="A3750" s="229" t="s">
        <v>705</v>
      </c>
      <c r="B3750" s="247"/>
      <c r="C3750" s="280">
        <v>3737</v>
      </c>
      <c r="D3750" s="249" t="s">
        <v>8173</v>
      </c>
      <c r="E3750" s="249" t="s">
        <v>8174</v>
      </c>
      <c r="F3750" s="249" t="s">
        <v>847</v>
      </c>
      <c r="G3750" s="297" t="s">
        <v>707</v>
      </c>
      <c r="H3750" s="250">
        <v>0</v>
      </c>
      <c r="I3750" s="250"/>
      <c r="J3750" s="250">
        <v>0</v>
      </c>
      <c r="K3750" s="250"/>
      <c r="L3750" s="250">
        <v>0</v>
      </c>
      <c r="M3750" s="251" t="str">
        <f t="shared" si="174"/>
        <v>NA</v>
      </c>
      <c r="N3750" s="251" t="str">
        <f t="shared" si="175"/>
        <v>NA</v>
      </c>
      <c r="O3750" s="250">
        <v>0</v>
      </c>
      <c r="P3750" s="251" t="str">
        <f t="shared" si="176"/>
        <v>NA</v>
      </c>
      <c r="Q3750" s="298" t="s">
        <v>848</v>
      </c>
      <c r="R3750" s="299" t="s">
        <v>849</v>
      </c>
      <c r="S3750" s="299" t="s">
        <v>832</v>
      </c>
      <c r="T3750" s="299" t="s">
        <v>832</v>
      </c>
      <c r="U3750" s="299" t="s">
        <v>832</v>
      </c>
      <c r="V3750" s="299" t="s">
        <v>832</v>
      </c>
      <c r="W3750" s="299" t="s">
        <v>832</v>
      </c>
      <c r="X3750" s="299" t="s">
        <v>832</v>
      </c>
      <c r="Y3750" s="257"/>
    </row>
    <row r="3751" spans="1:25" ht="12.75" customHeight="1" x14ac:dyDescent="0.2">
      <c r="A3751" s="229" t="s">
        <v>705</v>
      </c>
      <c r="B3751" s="247"/>
      <c r="C3751" s="280">
        <v>3738</v>
      </c>
      <c r="D3751" s="249" t="s">
        <v>8175</v>
      </c>
      <c r="E3751" s="249" t="s">
        <v>8174</v>
      </c>
      <c r="F3751" s="249" t="s">
        <v>822</v>
      </c>
      <c r="G3751" s="281" t="s">
        <v>813</v>
      </c>
      <c r="H3751" s="250">
        <v>51155.39</v>
      </c>
      <c r="I3751" s="250"/>
      <c r="J3751" s="250">
        <v>49003.9902</v>
      </c>
      <c r="K3751" s="250"/>
      <c r="L3751" s="250">
        <v>51155.930000000008</v>
      </c>
      <c r="M3751" s="251">
        <f t="shared" si="174"/>
        <v>4.205617042505197E-2</v>
      </c>
      <c r="N3751" s="251">
        <f t="shared" si="175"/>
        <v>4.3913562777588004E-2</v>
      </c>
      <c r="O3751" s="250">
        <v>53682.039999999994</v>
      </c>
      <c r="P3751" s="251">
        <f t="shared" si="176"/>
        <v>4.9380589894465525E-2</v>
      </c>
      <c r="Q3751" s="251" t="s">
        <v>805</v>
      </c>
      <c r="R3751" s="258"/>
      <c r="S3751" s="258" t="s">
        <v>806</v>
      </c>
      <c r="T3751" s="299" t="s">
        <v>809</v>
      </c>
      <c r="U3751" s="282" t="s">
        <v>823</v>
      </c>
      <c r="V3751" s="285">
        <v>805</v>
      </c>
      <c r="W3751" s="286" t="s">
        <v>816</v>
      </c>
      <c r="X3751" s="286" t="s">
        <v>824</v>
      </c>
      <c r="Y3751" s="257"/>
    </row>
    <row r="3752" spans="1:25" ht="12.75" customHeight="1" x14ac:dyDescent="0.2">
      <c r="A3752" s="229" t="s">
        <v>705</v>
      </c>
      <c r="B3752" s="247"/>
      <c r="C3752" s="280">
        <v>3739</v>
      </c>
      <c r="D3752" s="249" t="s">
        <v>8176</v>
      </c>
      <c r="E3752" s="249" t="s">
        <v>8177</v>
      </c>
      <c r="F3752" s="249" t="s">
        <v>1371</v>
      </c>
      <c r="G3752" s="281"/>
      <c r="H3752" s="250">
        <v>0</v>
      </c>
      <c r="I3752" s="250"/>
      <c r="J3752" s="250">
        <v>51741.120499999997</v>
      </c>
      <c r="K3752" s="250"/>
      <c r="L3752" s="250">
        <v>54004.61</v>
      </c>
      <c r="M3752" s="251" t="str">
        <f t="shared" si="174"/>
        <v>NA</v>
      </c>
      <c r="N3752" s="251">
        <f t="shared" si="175"/>
        <v>4.3746433747989734E-2</v>
      </c>
      <c r="O3752" s="250">
        <v>57963.979999999996</v>
      </c>
      <c r="P3752" s="251">
        <f t="shared" si="176"/>
        <v>7.3315407703157101E-2</v>
      </c>
      <c r="Q3752" s="251" t="s">
        <v>805</v>
      </c>
      <c r="R3752" s="258"/>
      <c r="S3752" s="258" t="s">
        <v>840</v>
      </c>
      <c r="T3752" s="258" t="s">
        <v>841</v>
      </c>
      <c r="U3752" s="282" t="s">
        <v>841</v>
      </c>
      <c r="V3752" s="283" t="s">
        <v>809</v>
      </c>
      <c r="W3752" s="284" t="s">
        <v>809</v>
      </c>
      <c r="X3752" s="284" t="s">
        <v>809</v>
      </c>
      <c r="Y3752" s="257"/>
    </row>
    <row r="3753" spans="1:25" ht="12.75" customHeight="1" x14ac:dyDescent="0.2">
      <c r="A3753" s="229" t="s">
        <v>705</v>
      </c>
      <c r="B3753" s="247"/>
      <c r="C3753" s="346">
        <v>3740</v>
      </c>
      <c r="D3753" s="347" t="s">
        <v>8178</v>
      </c>
      <c r="E3753" s="347" t="s">
        <v>8179</v>
      </c>
      <c r="F3753" s="347" t="s">
        <v>1160</v>
      </c>
      <c r="G3753" s="348" t="s">
        <v>707</v>
      </c>
      <c r="H3753" s="349">
        <v>0</v>
      </c>
      <c r="I3753" s="349"/>
      <c r="J3753" s="349">
        <v>0</v>
      </c>
      <c r="K3753" s="349"/>
      <c r="L3753" s="349">
        <v>0</v>
      </c>
      <c r="M3753" s="251" t="str">
        <f t="shared" si="174"/>
        <v>NA</v>
      </c>
      <c r="N3753" s="350" t="str">
        <f t="shared" si="175"/>
        <v>NA</v>
      </c>
      <c r="O3753" s="349">
        <v>0</v>
      </c>
      <c r="P3753" s="350" t="str">
        <f t="shared" si="176"/>
        <v>NA</v>
      </c>
      <c r="Q3753" s="350" t="s">
        <v>805</v>
      </c>
      <c r="R3753" s="351" t="s">
        <v>3680</v>
      </c>
      <c r="S3753" s="352" t="s">
        <v>832</v>
      </c>
      <c r="T3753" s="352" t="s">
        <v>807</v>
      </c>
      <c r="U3753" s="352" t="s">
        <v>832</v>
      </c>
      <c r="V3753" s="353" t="s">
        <v>809</v>
      </c>
      <c r="W3753" s="354" t="s">
        <v>809</v>
      </c>
      <c r="X3753" s="354" t="s">
        <v>809</v>
      </c>
      <c r="Y3753" s="257"/>
    </row>
    <row r="3754" spans="1:25" ht="12.75" customHeight="1" x14ac:dyDescent="0.2">
      <c r="A3754" s="229" t="s">
        <v>705</v>
      </c>
      <c r="B3754" s="247"/>
      <c r="C3754" s="318">
        <v>3741</v>
      </c>
      <c r="D3754" s="319" t="s">
        <v>988</v>
      </c>
      <c r="E3754" s="319" t="s">
        <v>988</v>
      </c>
      <c r="F3754" s="319"/>
      <c r="G3754" s="320" t="s">
        <v>707</v>
      </c>
      <c r="H3754" s="321">
        <v>0</v>
      </c>
      <c r="I3754" s="321"/>
      <c r="J3754" s="321">
        <v>0</v>
      </c>
      <c r="K3754" s="321"/>
      <c r="L3754" s="321">
        <v>0</v>
      </c>
      <c r="M3754" s="322" t="str">
        <f t="shared" si="174"/>
        <v>NA</v>
      </c>
      <c r="N3754" s="322" t="str">
        <f t="shared" si="175"/>
        <v>NA</v>
      </c>
      <c r="O3754" s="321">
        <v>0</v>
      </c>
      <c r="P3754" s="322" t="str">
        <f t="shared" si="176"/>
        <v>NA</v>
      </c>
      <c r="Q3754" s="322" t="s">
        <v>707</v>
      </c>
      <c r="R3754" s="323" t="s">
        <v>989</v>
      </c>
      <c r="S3754" s="323" t="s">
        <v>809</v>
      </c>
      <c r="T3754" s="323" t="s">
        <v>809</v>
      </c>
      <c r="U3754" s="323" t="s">
        <v>989</v>
      </c>
      <c r="V3754" s="323" t="s">
        <v>989</v>
      </c>
      <c r="W3754" s="323" t="s">
        <v>989</v>
      </c>
      <c r="X3754" s="323" t="s">
        <v>989</v>
      </c>
      <c r="Y3754" s="257"/>
    </row>
    <row r="3755" spans="1:25" ht="12.75" customHeight="1" x14ac:dyDescent="0.2">
      <c r="A3755" s="229" t="s">
        <v>705</v>
      </c>
      <c r="B3755" s="247"/>
      <c r="C3755" s="280">
        <v>3742</v>
      </c>
      <c r="D3755" s="249" t="s">
        <v>8180</v>
      </c>
      <c r="E3755" s="249" t="s">
        <v>8181</v>
      </c>
      <c r="F3755" s="249" t="s">
        <v>837</v>
      </c>
      <c r="G3755" s="281"/>
      <c r="H3755" s="250">
        <v>48123.479999999996</v>
      </c>
      <c r="I3755" s="250"/>
      <c r="J3755" s="250">
        <v>34079.247000000003</v>
      </c>
      <c r="K3755" s="250"/>
      <c r="L3755" s="250">
        <v>35576.47</v>
      </c>
      <c r="M3755" s="251">
        <f t="shared" si="174"/>
        <v>0.2918374356966702</v>
      </c>
      <c r="N3755" s="251">
        <f t="shared" si="175"/>
        <v>4.3933570480591842E-2</v>
      </c>
      <c r="O3755" s="250">
        <v>38348.28</v>
      </c>
      <c r="P3755" s="251">
        <f t="shared" si="176"/>
        <v>7.7911327346417383E-2</v>
      </c>
      <c r="Q3755" s="251" t="s">
        <v>805</v>
      </c>
      <c r="R3755" s="258"/>
      <c r="S3755" s="258" t="s">
        <v>806</v>
      </c>
      <c r="T3755" s="258" t="s">
        <v>807</v>
      </c>
      <c r="U3755" s="282" t="s">
        <v>932</v>
      </c>
      <c r="V3755" s="285">
        <v>2053</v>
      </c>
      <c r="W3755" s="286" t="s">
        <v>912</v>
      </c>
      <c r="X3755" s="286" t="s">
        <v>912</v>
      </c>
      <c r="Y3755" s="257"/>
    </row>
    <row r="3756" spans="1:25" ht="12.75" customHeight="1" x14ac:dyDescent="0.2">
      <c r="A3756" s="229" t="s">
        <v>705</v>
      </c>
      <c r="B3756" s="247"/>
      <c r="C3756" s="280">
        <v>3743</v>
      </c>
      <c r="D3756" s="249" t="s">
        <v>8182</v>
      </c>
      <c r="E3756" s="249" t="s">
        <v>8183</v>
      </c>
      <c r="F3756" s="249" t="s">
        <v>877</v>
      </c>
      <c r="G3756" s="281" t="s">
        <v>813</v>
      </c>
      <c r="H3756" s="250">
        <v>51827.45</v>
      </c>
      <c r="I3756" s="250"/>
      <c r="J3756" s="250">
        <v>49647.776000000005</v>
      </c>
      <c r="K3756" s="250"/>
      <c r="L3756" s="250">
        <v>51812.75</v>
      </c>
      <c r="M3756" s="251">
        <f t="shared" si="174"/>
        <v>4.2056362024371102E-2</v>
      </c>
      <c r="N3756" s="251">
        <f t="shared" si="175"/>
        <v>4.3606666288536156E-2</v>
      </c>
      <c r="O3756" s="250">
        <v>53907.24</v>
      </c>
      <c r="P3756" s="251">
        <f t="shared" si="176"/>
        <v>4.0424219907262172E-2</v>
      </c>
      <c r="Q3756" s="251" t="s">
        <v>805</v>
      </c>
      <c r="R3756" s="258"/>
      <c r="S3756" s="258" t="s">
        <v>806</v>
      </c>
      <c r="T3756" s="258" t="s">
        <v>807</v>
      </c>
      <c r="U3756" s="282" t="s">
        <v>823</v>
      </c>
      <c r="V3756" s="285">
        <v>864</v>
      </c>
      <c r="W3756" s="286" t="s">
        <v>874</v>
      </c>
      <c r="X3756" s="286" t="s">
        <v>816</v>
      </c>
      <c r="Y3756" s="257"/>
    </row>
    <row r="3757" spans="1:25" ht="12.75" customHeight="1" x14ac:dyDescent="0.2">
      <c r="A3757" s="229" t="s">
        <v>705</v>
      </c>
      <c r="B3757" s="247"/>
      <c r="C3757" s="280">
        <v>3744</v>
      </c>
      <c r="D3757" s="249" t="s">
        <v>8184</v>
      </c>
      <c r="E3757" s="249" t="s">
        <v>8185</v>
      </c>
      <c r="F3757" s="249" t="s">
        <v>1522</v>
      </c>
      <c r="G3757" s="281" t="s">
        <v>813</v>
      </c>
      <c r="H3757" s="250">
        <v>136278.91</v>
      </c>
      <c r="I3757" s="250"/>
      <c r="J3757" s="250">
        <v>130547.5607</v>
      </c>
      <c r="K3757" s="250"/>
      <c r="L3757" s="250">
        <v>90017.71</v>
      </c>
      <c r="M3757" s="251">
        <f t="shared" si="174"/>
        <v>4.205602539673968E-2</v>
      </c>
      <c r="N3757" s="251">
        <f t="shared" si="175"/>
        <v>0.31046042134129276</v>
      </c>
      <c r="O3757" s="250">
        <v>103541.60999999999</v>
      </c>
      <c r="P3757" s="251">
        <f t="shared" si="176"/>
        <v>0.15023599245081862</v>
      </c>
      <c r="Q3757" s="251" t="s">
        <v>805</v>
      </c>
      <c r="R3757" s="258"/>
      <c r="S3757" s="258" t="s">
        <v>806</v>
      </c>
      <c r="T3757" s="258" t="s">
        <v>807</v>
      </c>
      <c r="U3757" s="282" t="s">
        <v>814</v>
      </c>
      <c r="V3757" s="283" t="s">
        <v>809</v>
      </c>
      <c r="W3757" s="284" t="s">
        <v>809</v>
      </c>
      <c r="X3757" s="284" t="s">
        <v>809</v>
      </c>
      <c r="Y3757" s="257"/>
    </row>
    <row r="3758" spans="1:25" ht="12.75" customHeight="1" x14ac:dyDescent="0.2">
      <c r="A3758" s="229" t="s">
        <v>705</v>
      </c>
      <c r="B3758" s="247"/>
      <c r="C3758" s="280">
        <v>3745</v>
      </c>
      <c r="D3758" s="249" t="s">
        <v>8186</v>
      </c>
      <c r="E3758" s="249" t="s">
        <v>8187</v>
      </c>
      <c r="F3758" s="249" t="s">
        <v>877</v>
      </c>
      <c r="G3758" s="281" t="s">
        <v>813</v>
      </c>
      <c r="H3758" s="250">
        <v>316.89</v>
      </c>
      <c r="I3758" s="250"/>
      <c r="J3758" s="250">
        <v>303.56490000000002</v>
      </c>
      <c r="K3758" s="250"/>
      <c r="L3758" s="250">
        <v>47359.92</v>
      </c>
      <c r="M3758" s="251">
        <f t="shared" si="174"/>
        <v>4.2049607119189508E-2</v>
      </c>
      <c r="N3758" s="251">
        <f t="shared" si="175"/>
        <v>155.01250342183829</v>
      </c>
      <c r="O3758" s="250">
        <v>50613.7</v>
      </c>
      <c r="P3758" s="251">
        <f t="shared" si="176"/>
        <v>6.8703241052772021E-2</v>
      </c>
      <c r="Q3758" s="251" t="s">
        <v>805</v>
      </c>
      <c r="R3758" s="258"/>
      <c r="S3758" s="258" t="s">
        <v>806</v>
      </c>
      <c r="T3758" s="258" t="s">
        <v>807</v>
      </c>
      <c r="U3758" s="282" t="s">
        <v>823</v>
      </c>
      <c r="V3758" s="285">
        <v>824</v>
      </c>
      <c r="W3758" s="286" t="s">
        <v>815</v>
      </c>
      <c r="X3758" s="286" t="s">
        <v>816</v>
      </c>
      <c r="Y3758" s="257"/>
    </row>
    <row r="3759" spans="1:25" ht="12.75" customHeight="1" x14ac:dyDescent="0.2">
      <c r="A3759" s="229" t="s">
        <v>705</v>
      </c>
      <c r="B3759" s="247"/>
      <c r="C3759" s="280">
        <v>3746</v>
      </c>
      <c r="D3759" s="249" t="s">
        <v>8188</v>
      </c>
      <c r="E3759" s="249" t="s">
        <v>8189</v>
      </c>
      <c r="F3759" s="249" t="s">
        <v>907</v>
      </c>
      <c r="G3759" s="281" t="s">
        <v>813</v>
      </c>
      <c r="H3759" s="250">
        <v>36711.509999999995</v>
      </c>
      <c r="I3759" s="250"/>
      <c r="J3759" s="250">
        <v>26866.174599999998</v>
      </c>
      <c r="K3759" s="250"/>
      <c r="L3759" s="250">
        <v>39338.849999999991</v>
      </c>
      <c r="M3759" s="251">
        <f t="shared" si="174"/>
        <v>0.2681811617119535</v>
      </c>
      <c r="N3759" s="251">
        <f t="shared" si="175"/>
        <v>0.46425200407950873</v>
      </c>
      <c r="O3759" s="250">
        <v>40745.97</v>
      </c>
      <c r="P3759" s="251">
        <f t="shared" si="176"/>
        <v>3.576922050339576E-2</v>
      </c>
      <c r="Q3759" s="251" t="s">
        <v>805</v>
      </c>
      <c r="R3759" s="258"/>
      <c r="S3759" s="258" t="s">
        <v>823</v>
      </c>
      <c r="T3759" s="258" t="s">
        <v>807</v>
      </c>
      <c r="U3759" s="282" t="s">
        <v>814</v>
      </c>
      <c r="V3759" s="285">
        <v>180</v>
      </c>
      <c r="W3759" s="286" t="s">
        <v>815</v>
      </c>
      <c r="X3759" s="286" t="s">
        <v>816</v>
      </c>
      <c r="Y3759" s="257"/>
    </row>
    <row r="3760" spans="1:25" ht="12.75" customHeight="1" x14ac:dyDescent="0.2">
      <c r="A3760" s="229" t="s">
        <v>705</v>
      </c>
      <c r="B3760" s="247"/>
      <c r="C3760" s="280">
        <v>3747</v>
      </c>
      <c r="D3760" s="249" t="s">
        <v>8190</v>
      </c>
      <c r="E3760" s="249" t="s">
        <v>8191</v>
      </c>
      <c r="F3760" s="249" t="s">
        <v>943</v>
      </c>
      <c r="G3760" s="297" t="s">
        <v>707</v>
      </c>
      <c r="H3760" s="250">
        <v>0</v>
      </c>
      <c r="I3760" s="250"/>
      <c r="J3760" s="250">
        <v>0</v>
      </c>
      <c r="K3760" s="250"/>
      <c r="L3760" s="250">
        <v>0</v>
      </c>
      <c r="M3760" s="251" t="str">
        <f t="shared" si="174"/>
        <v>NA</v>
      </c>
      <c r="N3760" s="251" t="str">
        <f t="shared" si="175"/>
        <v>NA</v>
      </c>
      <c r="O3760" s="250">
        <v>0</v>
      </c>
      <c r="P3760" s="251" t="str">
        <f t="shared" si="176"/>
        <v>NA</v>
      </c>
      <c r="Q3760" s="298" t="s">
        <v>848</v>
      </c>
      <c r="R3760" s="299" t="s">
        <v>849</v>
      </c>
      <c r="S3760" s="299" t="s">
        <v>832</v>
      </c>
      <c r="T3760" s="299" t="s">
        <v>832</v>
      </c>
      <c r="U3760" s="299" t="s">
        <v>832</v>
      </c>
      <c r="V3760" s="299" t="s">
        <v>832</v>
      </c>
      <c r="W3760" s="299" t="s">
        <v>832</v>
      </c>
      <c r="X3760" s="299" t="s">
        <v>832</v>
      </c>
      <c r="Y3760" s="257"/>
    </row>
    <row r="3761" spans="1:25" ht="12.75" customHeight="1" x14ac:dyDescent="0.2">
      <c r="A3761" s="229" t="s">
        <v>705</v>
      </c>
      <c r="B3761" s="247"/>
      <c r="C3761" s="280">
        <v>3748</v>
      </c>
      <c r="D3761" s="249" t="s">
        <v>8192</v>
      </c>
      <c r="E3761" s="249" t="s">
        <v>8193</v>
      </c>
      <c r="F3761" s="249" t="s">
        <v>877</v>
      </c>
      <c r="G3761" s="281" t="s">
        <v>813</v>
      </c>
      <c r="H3761" s="250">
        <v>40332.75</v>
      </c>
      <c r="I3761" s="250"/>
      <c r="J3761" s="250">
        <v>38636.506500000003</v>
      </c>
      <c r="K3761" s="250"/>
      <c r="L3761" s="250">
        <v>28436.33</v>
      </c>
      <c r="M3761" s="251">
        <f t="shared" si="174"/>
        <v>4.2056232218234485E-2</v>
      </c>
      <c r="N3761" s="251">
        <f t="shared" si="175"/>
        <v>0.26400359204318852</v>
      </c>
      <c r="O3761" s="250">
        <v>30301.550000000003</v>
      </c>
      <c r="P3761" s="251">
        <f t="shared" si="176"/>
        <v>6.559285252351485E-2</v>
      </c>
      <c r="Q3761" s="251" t="s">
        <v>805</v>
      </c>
      <c r="R3761" s="258"/>
      <c r="S3761" s="258" t="s">
        <v>806</v>
      </c>
      <c r="T3761" s="258" t="s">
        <v>807</v>
      </c>
      <c r="U3761" s="282" t="s">
        <v>823</v>
      </c>
      <c r="V3761" s="285">
        <v>826</v>
      </c>
      <c r="W3761" s="286" t="s">
        <v>824</v>
      </c>
      <c r="X3761" s="286" t="s">
        <v>816</v>
      </c>
      <c r="Y3761" s="257"/>
    </row>
    <row r="3762" spans="1:25" ht="12.75" customHeight="1" x14ac:dyDescent="0.2">
      <c r="A3762" s="229" t="s">
        <v>705</v>
      </c>
      <c r="B3762" s="247"/>
      <c r="C3762" s="280">
        <v>3749</v>
      </c>
      <c r="D3762" s="249" t="s">
        <v>8194</v>
      </c>
      <c r="E3762" s="249" t="s">
        <v>8195</v>
      </c>
      <c r="F3762" s="249" t="s">
        <v>847</v>
      </c>
      <c r="G3762" s="297" t="s">
        <v>707</v>
      </c>
      <c r="H3762" s="250">
        <v>0</v>
      </c>
      <c r="I3762" s="250"/>
      <c r="J3762" s="250">
        <v>0</v>
      </c>
      <c r="K3762" s="250"/>
      <c r="L3762" s="250">
        <v>0</v>
      </c>
      <c r="M3762" s="251" t="str">
        <f t="shared" si="174"/>
        <v>NA</v>
      </c>
      <c r="N3762" s="251" t="str">
        <f t="shared" si="175"/>
        <v>NA</v>
      </c>
      <c r="O3762" s="250">
        <v>0</v>
      </c>
      <c r="P3762" s="251" t="str">
        <f t="shared" si="176"/>
        <v>NA</v>
      </c>
      <c r="Q3762" s="298" t="s">
        <v>848</v>
      </c>
      <c r="R3762" s="299" t="s">
        <v>849</v>
      </c>
      <c r="S3762" s="299" t="s">
        <v>832</v>
      </c>
      <c r="T3762" s="299" t="s">
        <v>832</v>
      </c>
      <c r="U3762" s="299" t="s">
        <v>832</v>
      </c>
      <c r="V3762" s="299" t="s">
        <v>832</v>
      </c>
      <c r="W3762" s="299" t="s">
        <v>832</v>
      </c>
      <c r="X3762" s="299" t="s">
        <v>832</v>
      </c>
      <c r="Y3762" s="257"/>
    </row>
    <row r="3763" spans="1:25" ht="12.75" customHeight="1" x14ac:dyDescent="0.2">
      <c r="A3763" s="229" t="s">
        <v>705</v>
      </c>
      <c r="B3763" s="247"/>
      <c r="C3763" s="280">
        <v>3750</v>
      </c>
      <c r="D3763" s="249" t="s">
        <v>8196</v>
      </c>
      <c r="E3763" s="249" t="s">
        <v>8197</v>
      </c>
      <c r="F3763" s="249" t="s">
        <v>812</v>
      </c>
      <c r="G3763" s="281" t="s">
        <v>813</v>
      </c>
      <c r="H3763" s="250">
        <v>164542.63</v>
      </c>
      <c r="I3763" s="250"/>
      <c r="J3763" s="250">
        <v>116309.56049999998</v>
      </c>
      <c r="K3763" s="250"/>
      <c r="L3763" s="250">
        <v>150250.72999999998</v>
      </c>
      <c r="M3763" s="251">
        <f t="shared" si="174"/>
        <v>0.29313418352435489</v>
      </c>
      <c r="N3763" s="251">
        <f t="shared" si="175"/>
        <v>0.29181753721784554</v>
      </c>
      <c r="O3763" s="250">
        <v>156255.53999999998</v>
      </c>
      <c r="P3763" s="251">
        <f t="shared" si="176"/>
        <v>3.9965263396723585E-2</v>
      </c>
      <c r="Q3763" s="251" t="s">
        <v>805</v>
      </c>
      <c r="R3763" s="258"/>
      <c r="S3763" s="258" t="s">
        <v>806</v>
      </c>
      <c r="T3763" s="258" t="s">
        <v>807</v>
      </c>
      <c r="U3763" s="282" t="s">
        <v>814</v>
      </c>
      <c r="V3763" s="285">
        <v>515</v>
      </c>
      <c r="W3763" s="286" t="s">
        <v>816</v>
      </c>
      <c r="X3763" s="286" t="s">
        <v>824</v>
      </c>
      <c r="Y3763" s="257"/>
    </row>
    <row r="3764" spans="1:25" ht="12.75" customHeight="1" x14ac:dyDescent="0.2">
      <c r="A3764" s="229" t="s">
        <v>705</v>
      </c>
      <c r="B3764" s="247"/>
      <c r="C3764" s="280">
        <v>3751</v>
      </c>
      <c r="D3764" s="249" t="s">
        <v>8198</v>
      </c>
      <c r="E3764" s="249" t="s">
        <v>8199</v>
      </c>
      <c r="F3764" s="249" t="s">
        <v>847</v>
      </c>
      <c r="G3764" s="297" t="s">
        <v>707</v>
      </c>
      <c r="H3764" s="250">
        <v>0</v>
      </c>
      <c r="I3764" s="250"/>
      <c r="J3764" s="250">
        <v>0</v>
      </c>
      <c r="K3764" s="250"/>
      <c r="L3764" s="250">
        <v>0</v>
      </c>
      <c r="M3764" s="251" t="str">
        <f t="shared" si="174"/>
        <v>NA</v>
      </c>
      <c r="N3764" s="251" t="str">
        <f t="shared" si="175"/>
        <v>NA</v>
      </c>
      <c r="O3764" s="250">
        <v>0</v>
      </c>
      <c r="P3764" s="251" t="str">
        <f t="shared" si="176"/>
        <v>NA</v>
      </c>
      <c r="Q3764" s="298" t="s">
        <v>848</v>
      </c>
      <c r="R3764" s="299" t="s">
        <v>849</v>
      </c>
      <c r="S3764" s="299" t="s">
        <v>832</v>
      </c>
      <c r="T3764" s="299" t="s">
        <v>832</v>
      </c>
      <c r="U3764" s="299" t="s">
        <v>832</v>
      </c>
      <c r="V3764" s="299" t="s">
        <v>832</v>
      </c>
      <c r="W3764" s="299" t="s">
        <v>832</v>
      </c>
      <c r="X3764" s="299" t="s">
        <v>832</v>
      </c>
      <c r="Y3764" s="257"/>
    </row>
    <row r="3765" spans="1:25" ht="12.75" customHeight="1" x14ac:dyDescent="0.2">
      <c r="A3765" s="229" t="s">
        <v>705</v>
      </c>
      <c r="B3765" s="247"/>
      <c r="C3765" s="280">
        <v>3752</v>
      </c>
      <c r="D3765" s="249" t="s">
        <v>8200</v>
      </c>
      <c r="E3765" s="249" t="s">
        <v>8201</v>
      </c>
      <c r="F3765" s="249" t="s">
        <v>1064</v>
      </c>
      <c r="G3765" s="281" t="s">
        <v>813</v>
      </c>
      <c r="H3765" s="250">
        <v>17246.650000000001</v>
      </c>
      <c r="I3765" s="250"/>
      <c r="J3765" s="250">
        <v>16521.331100000003</v>
      </c>
      <c r="K3765" s="250"/>
      <c r="L3765" s="250">
        <v>17246.87</v>
      </c>
      <c r="M3765" s="251">
        <f t="shared" si="174"/>
        <v>4.2055639790915818E-2</v>
      </c>
      <c r="N3765" s="251">
        <f t="shared" si="175"/>
        <v>4.3915281136154685E-2</v>
      </c>
      <c r="O3765" s="250">
        <v>18118.870000000003</v>
      </c>
      <c r="P3765" s="251">
        <f t="shared" si="176"/>
        <v>5.055989869466191E-2</v>
      </c>
      <c r="Q3765" s="251" t="s">
        <v>805</v>
      </c>
      <c r="R3765" s="258"/>
      <c r="S3765" s="258" t="s">
        <v>904</v>
      </c>
      <c r="T3765" s="258" t="s">
        <v>807</v>
      </c>
      <c r="U3765" s="282" t="s">
        <v>814</v>
      </c>
      <c r="V3765" s="285">
        <v>306</v>
      </c>
      <c r="W3765" s="286" t="s">
        <v>816</v>
      </c>
      <c r="X3765" s="286" t="s">
        <v>816</v>
      </c>
      <c r="Y3765" s="257"/>
    </row>
    <row r="3766" spans="1:25" ht="12.75" customHeight="1" x14ac:dyDescent="0.2">
      <c r="A3766" s="229" t="s">
        <v>705</v>
      </c>
      <c r="B3766" s="247"/>
      <c r="C3766" s="280">
        <v>3753</v>
      </c>
      <c r="D3766" s="249" t="s">
        <v>8202</v>
      </c>
      <c r="E3766" s="249" t="s">
        <v>8203</v>
      </c>
      <c r="F3766" s="249" t="s">
        <v>890</v>
      </c>
      <c r="G3766" s="281" t="s">
        <v>813</v>
      </c>
      <c r="H3766" s="250">
        <v>22936.11</v>
      </c>
      <c r="I3766" s="250"/>
      <c r="J3766" s="250">
        <v>21971.512500000001</v>
      </c>
      <c r="K3766" s="250"/>
      <c r="L3766" s="250">
        <v>26413.72</v>
      </c>
      <c r="M3766" s="251">
        <f t="shared" si="174"/>
        <v>4.2055845564047255E-2</v>
      </c>
      <c r="N3766" s="251">
        <f t="shared" si="175"/>
        <v>0.20218032327087179</v>
      </c>
      <c r="O3766" s="250">
        <v>28744.13</v>
      </c>
      <c r="P3766" s="251">
        <f t="shared" si="176"/>
        <v>8.8227254623733417E-2</v>
      </c>
      <c r="Q3766" s="251" t="s">
        <v>805</v>
      </c>
      <c r="R3766" s="258"/>
      <c r="S3766" s="258" t="s">
        <v>806</v>
      </c>
      <c r="T3766" s="258" t="s">
        <v>807</v>
      </c>
      <c r="U3766" s="282" t="s">
        <v>814</v>
      </c>
      <c r="V3766" s="285">
        <v>114</v>
      </c>
      <c r="W3766" s="286" t="s">
        <v>815</v>
      </c>
      <c r="X3766" s="286" t="s">
        <v>816</v>
      </c>
      <c r="Y3766" s="257"/>
    </row>
    <row r="3767" spans="1:25" ht="12.75" customHeight="1" x14ac:dyDescent="0.2">
      <c r="A3767" s="229" t="s">
        <v>705</v>
      </c>
      <c r="B3767" s="247"/>
      <c r="C3767" s="280">
        <v>3754</v>
      </c>
      <c r="D3767" s="249" t="s">
        <v>8204</v>
      </c>
      <c r="E3767" s="249" t="s">
        <v>8205</v>
      </c>
      <c r="F3767" s="249" t="s">
        <v>937</v>
      </c>
      <c r="G3767" s="281" t="s">
        <v>813</v>
      </c>
      <c r="H3767" s="250">
        <v>30227.030000000002</v>
      </c>
      <c r="I3767" s="250"/>
      <c r="J3767" s="250">
        <v>191421.91220000002</v>
      </c>
      <c r="K3767" s="250"/>
      <c r="L3767" s="250">
        <v>207753.57</v>
      </c>
      <c r="M3767" s="251">
        <f t="shared" si="174"/>
        <v>5.3328058429822578</v>
      </c>
      <c r="N3767" s="251">
        <f t="shared" si="175"/>
        <v>8.5317598243070863E-2</v>
      </c>
      <c r="O3767" s="250">
        <v>218263.48</v>
      </c>
      <c r="P3767" s="251">
        <f t="shared" si="176"/>
        <v>5.0588348493842986E-2</v>
      </c>
      <c r="Q3767" s="251" t="s">
        <v>805</v>
      </c>
      <c r="R3767" s="258"/>
      <c r="S3767" s="258" t="s">
        <v>806</v>
      </c>
      <c r="T3767" s="258" t="s">
        <v>807</v>
      </c>
      <c r="U3767" s="282" t="s">
        <v>823</v>
      </c>
      <c r="V3767" s="285">
        <v>824</v>
      </c>
      <c r="W3767" s="286" t="s">
        <v>816</v>
      </c>
      <c r="X3767" s="286" t="s">
        <v>824</v>
      </c>
      <c r="Y3767" s="257"/>
    </row>
    <row r="3768" spans="1:25" ht="12.75" customHeight="1" x14ac:dyDescent="0.2">
      <c r="A3768" s="229" t="s">
        <v>705</v>
      </c>
      <c r="B3768" s="247"/>
      <c r="C3768" s="280">
        <v>3755</v>
      </c>
      <c r="D3768" s="249" t="s">
        <v>8206</v>
      </c>
      <c r="E3768" s="249" t="s">
        <v>8207</v>
      </c>
      <c r="F3768" s="249" t="s">
        <v>844</v>
      </c>
      <c r="G3768" s="281" t="s">
        <v>813</v>
      </c>
      <c r="H3768" s="250">
        <v>31450.829999999998</v>
      </c>
      <c r="I3768" s="250"/>
      <c r="J3768" s="250">
        <v>30128.14</v>
      </c>
      <c r="K3768" s="250"/>
      <c r="L3768" s="250">
        <v>43792.66</v>
      </c>
      <c r="M3768" s="251">
        <f t="shared" si="174"/>
        <v>4.205580584041816E-2</v>
      </c>
      <c r="N3768" s="251">
        <f t="shared" si="175"/>
        <v>0.45354675064574196</v>
      </c>
      <c r="O3768" s="250">
        <v>49069.35</v>
      </c>
      <c r="P3768" s="251">
        <f t="shared" si="176"/>
        <v>0.12049256656252429</v>
      </c>
      <c r="Q3768" s="251" t="s">
        <v>805</v>
      </c>
      <c r="R3768" s="258"/>
      <c r="S3768" s="258" t="s">
        <v>806</v>
      </c>
      <c r="T3768" s="258" t="s">
        <v>807</v>
      </c>
      <c r="U3768" s="282" t="s">
        <v>814</v>
      </c>
      <c r="V3768" s="285">
        <v>114</v>
      </c>
      <c r="W3768" s="286" t="s">
        <v>815</v>
      </c>
      <c r="X3768" s="286" t="s">
        <v>824</v>
      </c>
      <c r="Y3768" s="257"/>
    </row>
    <row r="3769" spans="1:25" ht="12.75" customHeight="1" x14ac:dyDescent="0.2">
      <c r="A3769" s="229" t="s">
        <v>705</v>
      </c>
      <c r="B3769" s="247"/>
      <c r="C3769" s="280">
        <v>3756</v>
      </c>
      <c r="D3769" s="249" t="s">
        <v>8208</v>
      </c>
      <c r="E3769" s="249" t="s">
        <v>8209</v>
      </c>
      <c r="F3769" s="249" t="s">
        <v>1496</v>
      </c>
      <c r="G3769" s="297" t="s">
        <v>707</v>
      </c>
      <c r="H3769" s="250">
        <v>0</v>
      </c>
      <c r="I3769" s="250"/>
      <c r="J3769" s="250">
        <v>0</v>
      </c>
      <c r="K3769" s="250"/>
      <c r="L3769" s="250">
        <v>0</v>
      </c>
      <c r="M3769" s="251" t="str">
        <f t="shared" si="174"/>
        <v>NA</v>
      </c>
      <c r="N3769" s="251" t="str">
        <f t="shared" si="175"/>
        <v>NA</v>
      </c>
      <c r="O3769" s="250">
        <v>0</v>
      </c>
      <c r="P3769" s="251" t="str">
        <f t="shared" si="176"/>
        <v>NA</v>
      </c>
      <c r="Q3769" s="298" t="s">
        <v>848</v>
      </c>
      <c r="R3769" s="299" t="s">
        <v>849</v>
      </c>
      <c r="S3769" s="299" t="s">
        <v>832</v>
      </c>
      <c r="T3769" s="299" t="s">
        <v>832</v>
      </c>
      <c r="U3769" s="299" t="s">
        <v>832</v>
      </c>
      <c r="V3769" s="299" t="s">
        <v>832</v>
      </c>
      <c r="W3769" s="299" t="s">
        <v>832</v>
      </c>
      <c r="X3769" s="299" t="s">
        <v>832</v>
      </c>
      <c r="Y3769" s="257"/>
    </row>
    <row r="3770" spans="1:25" ht="12.75" customHeight="1" x14ac:dyDescent="0.2">
      <c r="A3770" s="229" t="s">
        <v>705</v>
      </c>
      <c r="B3770" s="247"/>
      <c r="C3770" s="280">
        <v>3757</v>
      </c>
      <c r="D3770" s="249" t="s">
        <v>8210</v>
      </c>
      <c r="E3770" s="249" t="s">
        <v>8211</v>
      </c>
      <c r="F3770" s="249" t="s">
        <v>847</v>
      </c>
      <c r="G3770" s="297" t="s">
        <v>707</v>
      </c>
      <c r="H3770" s="250">
        <v>0</v>
      </c>
      <c r="I3770" s="250"/>
      <c r="J3770" s="250">
        <v>0</v>
      </c>
      <c r="K3770" s="250"/>
      <c r="L3770" s="250">
        <v>0</v>
      </c>
      <c r="M3770" s="251" t="str">
        <f t="shared" si="174"/>
        <v>NA</v>
      </c>
      <c r="N3770" s="251" t="str">
        <f t="shared" si="175"/>
        <v>NA</v>
      </c>
      <c r="O3770" s="250">
        <v>0</v>
      </c>
      <c r="P3770" s="251" t="str">
        <f t="shared" si="176"/>
        <v>NA</v>
      </c>
      <c r="Q3770" s="298" t="s">
        <v>848</v>
      </c>
      <c r="R3770" s="299" t="s">
        <v>849</v>
      </c>
      <c r="S3770" s="299" t="s">
        <v>832</v>
      </c>
      <c r="T3770" s="299" t="s">
        <v>832</v>
      </c>
      <c r="U3770" s="299" t="s">
        <v>832</v>
      </c>
      <c r="V3770" s="285">
        <v>815</v>
      </c>
      <c r="W3770" s="286" t="s">
        <v>816</v>
      </c>
      <c r="X3770" s="286" t="s">
        <v>824</v>
      </c>
      <c r="Y3770" s="257"/>
    </row>
    <row r="3771" spans="1:25" ht="12.75" customHeight="1" x14ac:dyDescent="0.2">
      <c r="A3771" s="229" t="s">
        <v>705</v>
      </c>
      <c r="B3771" s="247"/>
      <c r="C3771" s="280">
        <v>3758</v>
      </c>
      <c r="D3771" s="249" t="s">
        <v>8212</v>
      </c>
      <c r="E3771" s="249" t="s">
        <v>8213</v>
      </c>
      <c r="F3771" s="249" t="s">
        <v>1184</v>
      </c>
      <c r="G3771" s="281" t="s">
        <v>813</v>
      </c>
      <c r="H3771" s="250">
        <v>342273.49999999994</v>
      </c>
      <c r="I3771" s="250"/>
      <c r="J3771" s="250">
        <v>260564.80970000004</v>
      </c>
      <c r="K3771" s="250"/>
      <c r="L3771" s="250">
        <v>322003.83999999985</v>
      </c>
      <c r="M3771" s="251">
        <f t="shared" si="174"/>
        <v>0.2387233902127974</v>
      </c>
      <c r="N3771" s="251">
        <f t="shared" si="175"/>
        <v>0.23579174168122441</v>
      </c>
      <c r="O3771" s="250">
        <v>330431.95000000007</v>
      </c>
      <c r="P3771" s="251">
        <f t="shared" si="176"/>
        <v>2.6173942521928381E-2</v>
      </c>
      <c r="Q3771" s="251" t="s">
        <v>805</v>
      </c>
      <c r="R3771" s="258"/>
      <c r="S3771" s="258" t="s">
        <v>806</v>
      </c>
      <c r="T3771" s="258" t="s">
        <v>807</v>
      </c>
      <c r="U3771" s="282" t="s">
        <v>814</v>
      </c>
      <c r="V3771" s="285">
        <v>513</v>
      </c>
      <c r="W3771" s="286" t="s">
        <v>824</v>
      </c>
      <c r="X3771" s="286" t="s">
        <v>824</v>
      </c>
      <c r="Y3771" s="257"/>
    </row>
    <row r="3772" spans="1:25" ht="12.75" customHeight="1" x14ac:dyDescent="0.2">
      <c r="A3772" s="229" t="s">
        <v>705</v>
      </c>
      <c r="B3772" s="247"/>
      <c r="C3772" s="280">
        <v>3759</v>
      </c>
      <c r="D3772" s="249" t="s">
        <v>8214</v>
      </c>
      <c r="E3772" s="249" t="s">
        <v>8215</v>
      </c>
      <c r="F3772" s="249" t="s">
        <v>2361</v>
      </c>
      <c r="G3772" s="281" t="s">
        <v>804</v>
      </c>
      <c r="H3772" s="250">
        <v>129281.45999999999</v>
      </c>
      <c r="I3772" s="250"/>
      <c r="J3772" s="250">
        <v>115768.4476</v>
      </c>
      <c r="K3772" s="250"/>
      <c r="L3772" s="250">
        <v>120857.69</v>
      </c>
      <c r="M3772" s="251">
        <f t="shared" si="174"/>
        <v>0.10452397737463665</v>
      </c>
      <c r="N3772" s="251">
        <f t="shared" si="175"/>
        <v>4.3960530744821036E-2</v>
      </c>
      <c r="O3772" s="250">
        <v>129718.42</v>
      </c>
      <c r="P3772" s="251">
        <f t="shared" si="176"/>
        <v>7.3315400948007495E-2</v>
      </c>
      <c r="Q3772" s="251" t="s">
        <v>805</v>
      </c>
      <c r="R3772" s="258"/>
      <c r="S3772" s="258" t="s">
        <v>806</v>
      </c>
      <c r="T3772" s="299" t="s">
        <v>809</v>
      </c>
      <c r="U3772" s="282" t="s">
        <v>808</v>
      </c>
      <c r="V3772" s="283" t="s">
        <v>809</v>
      </c>
      <c r="W3772" s="284" t="s">
        <v>809</v>
      </c>
      <c r="X3772" s="284" t="s">
        <v>809</v>
      </c>
      <c r="Y3772" s="257"/>
    </row>
    <row r="3773" spans="1:25" ht="12.75" customHeight="1" x14ac:dyDescent="0.2">
      <c r="A3773" s="229" t="s">
        <v>705</v>
      </c>
      <c r="B3773" s="247"/>
      <c r="C3773" s="280">
        <v>3760</v>
      </c>
      <c r="D3773" s="249" t="s">
        <v>8216</v>
      </c>
      <c r="E3773" s="249" t="s">
        <v>8217</v>
      </c>
      <c r="F3773" s="249" t="s">
        <v>890</v>
      </c>
      <c r="G3773" s="281" t="s">
        <v>813</v>
      </c>
      <c r="H3773" s="250">
        <v>181094.65</v>
      </c>
      <c r="I3773" s="250"/>
      <c r="J3773" s="250">
        <v>133043.3132</v>
      </c>
      <c r="K3773" s="250"/>
      <c r="L3773" s="250">
        <v>166278.9</v>
      </c>
      <c r="M3773" s="251">
        <f t="shared" si="174"/>
        <v>0.26533824604978662</v>
      </c>
      <c r="N3773" s="251">
        <f t="shared" si="175"/>
        <v>0.24981027607180778</v>
      </c>
      <c r="O3773" s="250">
        <v>172930.87</v>
      </c>
      <c r="P3773" s="251">
        <f t="shared" si="176"/>
        <v>4.0004895389613486E-2</v>
      </c>
      <c r="Q3773" s="251" t="s">
        <v>805</v>
      </c>
      <c r="R3773" s="258"/>
      <c r="S3773" s="258" t="s">
        <v>806</v>
      </c>
      <c r="T3773" s="258" t="s">
        <v>807</v>
      </c>
      <c r="U3773" s="282" t="s">
        <v>823</v>
      </c>
      <c r="V3773" s="285">
        <v>824</v>
      </c>
      <c r="W3773" s="286" t="s">
        <v>815</v>
      </c>
      <c r="X3773" s="286" t="s">
        <v>824</v>
      </c>
      <c r="Y3773" s="257"/>
    </row>
    <row r="3774" spans="1:25" ht="12.75" customHeight="1" x14ac:dyDescent="0.2">
      <c r="A3774" s="229" t="s">
        <v>705</v>
      </c>
      <c r="B3774" s="247"/>
      <c r="C3774" s="280">
        <v>3761</v>
      </c>
      <c r="D3774" s="249" t="s">
        <v>8218</v>
      </c>
      <c r="E3774" s="249" t="s">
        <v>8219</v>
      </c>
      <c r="F3774" s="249" t="s">
        <v>943</v>
      </c>
      <c r="G3774" s="297" t="s">
        <v>707</v>
      </c>
      <c r="H3774" s="250">
        <v>0</v>
      </c>
      <c r="I3774" s="250"/>
      <c r="J3774" s="250">
        <v>0</v>
      </c>
      <c r="K3774" s="250"/>
      <c r="L3774" s="250">
        <v>0</v>
      </c>
      <c r="M3774" s="251" t="str">
        <f t="shared" si="174"/>
        <v>NA</v>
      </c>
      <c r="N3774" s="251" t="str">
        <f t="shared" si="175"/>
        <v>NA</v>
      </c>
      <c r="O3774" s="250">
        <v>0</v>
      </c>
      <c r="P3774" s="251" t="str">
        <f t="shared" si="176"/>
        <v>NA</v>
      </c>
      <c r="Q3774" s="298" t="s">
        <v>848</v>
      </c>
      <c r="R3774" s="299" t="s">
        <v>849</v>
      </c>
      <c r="S3774" s="299" t="s">
        <v>832</v>
      </c>
      <c r="T3774" s="299" t="s">
        <v>832</v>
      </c>
      <c r="U3774" s="299" t="s">
        <v>832</v>
      </c>
      <c r="V3774" s="299" t="s">
        <v>832</v>
      </c>
      <c r="W3774" s="299" t="s">
        <v>832</v>
      </c>
      <c r="X3774" s="299" t="s">
        <v>832</v>
      </c>
      <c r="Y3774" s="257"/>
    </row>
    <row r="3775" spans="1:25" ht="12.75" customHeight="1" x14ac:dyDescent="0.2">
      <c r="A3775" s="229" t="s">
        <v>705</v>
      </c>
      <c r="B3775" s="247"/>
      <c r="C3775" s="280">
        <v>3762</v>
      </c>
      <c r="D3775" s="249" t="s">
        <v>8220</v>
      </c>
      <c r="E3775" s="249" t="s">
        <v>8221</v>
      </c>
      <c r="F3775" s="249" t="s">
        <v>822</v>
      </c>
      <c r="G3775" s="281" t="s">
        <v>813</v>
      </c>
      <c r="H3775" s="250">
        <v>29362.989999999998</v>
      </c>
      <c r="I3775" s="250"/>
      <c r="J3775" s="250">
        <v>28128.107199999999</v>
      </c>
      <c r="K3775" s="250"/>
      <c r="L3775" s="250">
        <v>29363.279999999999</v>
      </c>
      <c r="M3775" s="251">
        <f t="shared" si="174"/>
        <v>4.2055757945631544E-2</v>
      </c>
      <c r="N3775" s="251">
        <f t="shared" si="175"/>
        <v>4.3912403746811671E-2</v>
      </c>
      <c r="O3775" s="250">
        <v>30720.850000000002</v>
      </c>
      <c r="P3775" s="251">
        <f t="shared" si="176"/>
        <v>4.6233595156944432E-2</v>
      </c>
      <c r="Q3775" s="251" t="s">
        <v>805</v>
      </c>
      <c r="R3775" s="258"/>
      <c r="S3775" s="258" t="s">
        <v>806</v>
      </c>
      <c r="T3775" s="299" t="s">
        <v>809</v>
      </c>
      <c r="U3775" s="282" t="s">
        <v>823</v>
      </c>
      <c r="V3775" s="285">
        <v>824</v>
      </c>
      <c r="W3775" s="286" t="s">
        <v>815</v>
      </c>
      <c r="X3775" s="286" t="s">
        <v>816</v>
      </c>
      <c r="Y3775" s="257"/>
    </row>
    <row r="3776" spans="1:25" ht="12.75" customHeight="1" x14ac:dyDescent="0.2">
      <c r="A3776" s="229" t="s">
        <v>705</v>
      </c>
      <c r="B3776" s="247"/>
      <c r="C3776" s="280">
        <v>3763</v>
      </c>
      <c r="D3776" s="296" t="s">
        <v>8222</v>
      </c>
      <c r="E3776" s="296" t="s">
        <v>8223</v>
      </c>
      <c r="F3776" s="296" t="s">
        <v>877</v>
      </c>
      <c r="G3776" s="281" t="s">
        <v>813</v>
      </c>
      <c r="H3776" s="250">
        <v>307374.11</v>
      </c>
      <c r="I3776" s="250"/>
      <c r="J3776" s="250">
        <v>294447.17709999997</v>
      </c>
      <c r="K3776" s="250"/>
      <c r="L3776" s="250">
        <v>307377.03000000003</v>
      </c>
      <c r="M3776" s="251">
        <f t="shared" si="174"/>
        <v>4.2056023846640873E-2</v>
      </c>
      <c r="N3776" s="251">
        <f t="shared" si="175"/>
        <v>4.3912300424632116E-2</v>
      </c>
      <c r="O3776" s="250">
        <v>321701.06999999995</v>
      </c>
      <c r="P3776" s="251">
        <f t="shared" si="176"/>
        <v>4.660087970789463E-2</v>
      </c>
      <c r="Q3776" s="251" t="s">
        <v>805</v>
      </c>
      <c r="R3776" s="258"/>
      <c r="S3776" s="258" t="s">
        <v>806</v>
      </c>
      <c r="T3776" s="258" t="s">
        <v>807</v>
      </c>
      <c r="U3776" s="282" t="s">
        <v>823</v>
      </c>
      <c r="V3776" s="285">
        <v>824</v>
      </c>
      <c r="W3776" s="286" t="s">
        <v>815</v>
      </c>
      <c r="X3776" s="286" t="s">
        <v>816</v>
      </c>
      <c r="Y3776" s="257"/>
    </row>
    <row r="3777" spans="1:25" ht="12.75" customHeight="1" x14ac:dyDescent="0.2">
      <c r="A3777" s="229" t="s">
        <v>705</v>
      </c>
      <c r="B3777" s="247"/>
      <c r="C3777" s="280">
        <v>3764</v>
      </c>
      <c r="D3777" s="249" t="s">
        <v>8224</v>
      </c>
      <c r="E3777" s="249" t="s">
        <v>8225</v>
      </c>
      <c r="F3777" s="249" t="s">
        <v>1109</v>
      </c>
      <c r="G3777" s="281" t="s">
        <v>813</v>
      </c>
      <c r="H3777" s="250">
        <v>49895.759999999995</v>
      </c>
      <c r="I3777" s="250"/>
      <c r="J3777" s="250">
        <v>47797.342100000009</v>
      </c>
      <c r="K3777" s="250"/>
      <c r="L3777" s="250">
        <v>49896.270000000004</v>
      </c>
      <c r="M3777" s="251">
        <f t="shared" si="174"/>
        <v>4.2056036424738014E-2</v>
      </c>
      <c r="N3777" s="251">
        <f t="shared" si="175"/>
        <v>4.3913067291664214E-2</v>
      </c>
      <c r="O3777" s="250">
        <v>52173.75</v>
      </c>
      <c r="P3777" s="251">
        <f t="shared" si="176"/>
        <v>4.5644293651609547E-2</v>
      </c>
      <c r="Q3777" s="251" t="s">
        <v>805</v>
      </c>
      <c r="R3777" s="258"/>
      <c r="S3777" s="258" t="s">
        <v>806</v>
      </c>
      <c r="T3777" s="299" t="s">
        <v>809</v>
      </c>
      <c r="U3777" s="282" t="s">
        <v>823</v>
      </c>
      <c r="V3777" s="285">
        <v>824</v>
      </c>
      <c r="W3777" s="286" t="s">
        <v>815</v>
      </c>
      <c r="X3777" s="286" t="s">
        <v>816</v>
      </c>
      <c r="Y3777" s="257"/>
    </row>
    <row r="3778" spans="1:25" ht="12.75" customHeight="1" x14ac:dyDescent="0.2">
      <c r="A3778" s="229" t="s">
        <v>705</v>
      </c>
      <c r="B3778" s="247"/>
      <c r="C3778" s="287">
        <v>3765</v>
      </c>
      <c r="D3778" s="288" t="s">
        <v>8226</v>
      </c>
      <c r="E3778" s="288" t="s">
        <v>8227</v>
      </c>
      <c r="F3778" s="288" t="s">
        <v>5100</v>
      </c>
      <c r="G3778" s="289" t="s">
        <v>707</v>
      </c>
      <c r="H3778" s="290">
        <v>0</v>
      </c>
      <c r="I3778" s="290"/>
      <c r="J3778" s="290">
        <v>0</v>
      </c>
      <c r="K3778" s="290"/>
      <c r="L3778" s="290">
        <v>0</v>
      </c>
      <c r="M3778" s="291" t="str">
        <f t="shared" si="174"/>
        <v>NA</v>
      </c>
      <c r="N3778" s="291" t="str">
        <f t="shared" si="175"/>
        <v>NA</v>
      </c>
      <c r="O3778" s="290">
        <v>0</v>
      </c>
      <c r="P3778" s="291" t="str">
        <f t="shared" si="176"/>
        <v>NA</v>
      </c>
      <c r="Q3778" s="291" t="s">
        <v>707</v>
      </c>
      <c r="R3778" s="292" t="s">
        <v>831</v>
      </c>
      <c r="S3778" s="293" t="s">
        <v>832</v>
      </c>
      <c r="T3778" s="293" t="s">
        <v>832</v>
      </c>
      <c r="U3778" s="293" t="s">
        <v>832</v>
      </c>
      <c r="V3778" s="294" t="s">
        <v>809</v>
      </c>
      <c r="W3778" s="295" t="s">
        <v>809</v>
      </c>
      <c r="X3778" s="295" t="s">
        <v>809</v>
      </c>
      <c r="Y3778" s="257"/>
    </row>
    <row r="3779" spans="1:25" ht="12.75" customHeight="1" x14ac:dyDescent="0.2">
      <c r="A3779" s="229" t="s">
        <v>705</v>
      </c>
      <c r="B3779" s="247"/>
      <c r="C3779" s="280">
        <v>3766</v>
      </c>
      <c r="D3779" s="249" t="s">
        <v>8228</v>
      </c>
      <c r="E3779" s="249" t="s">
        <v>8229</v>
      </c>
      <c r="F3779" s="249" t="s">
        <v>1064</v>
      </c>
      <c r="G3779" s="281" t="s">
        <v>813</v>
      </c>
      <c r="H3779" s="250">
        <v>203164.28</v>
      </c>
      <c r="I3779" s="250"/>
      <c r="J3779" s="250">
        <v>194619.98</v>
      </c>
      <c r="K3779" s="250"/>
      <c r="L3779" s="250">
        <v>203164.43</v>
      </c>
      <c r="M3779" s="251">
        <f t="shared" si="174"/>
        <v>4.2056113407337101E-2</v>
      </c>
      <c r="N3779" s="251">
        <f t="shared" si="175"/>
        <v>4.390325186550724E-2</v>
      </c>
      <c r="O3779" s="250">
        <v>205015.07</v>
      </c>
      <c r="P3779" s="251">
        <f t="shared" si="176"/>
        <v>9.1090748513409266E-3</v>
      </c>
      <c r="Q3779" s="251" t="s">
        <v>805</v>
      </c>
      <c r="R3779" s="258"/>
      <c r="S3779" s="258" t="s">
        <v>806</v>
      </c>
      <c r="T3779" s="299" t="s">
        <v>809</v>
      </c>
      <c r="U3779" s="282" t="s">
        <v>814</v>
      </c>
      <c r="V3779" s="283" t="s">
        <v>809</v>
      </c>
      <c r="W3779" s="284" t="s">
        <v>809</v>
      </c>
      <c r="X3779" s="284" t="s">
        <v>809</v>
      </c>
      <c r="Y3779" s="257"/>
    </row>
    <row r="3780" spans="1:25" ht="12.75" customHeight="1" x14ac:dyDescent="0.2">
      <c r="A3780" s="229" t="s">
        <v>705</v>
      </c>
      <c r="B3780" s="247"/>
      <c r="C3780" s="280">
        <v>3767</v>
      </c>
      <c r="D3780" s="249" t="s">
        <v>8230</v>
      </c>
      <c r="E3780" s="249" t="s">
        <v>8231</v>
      </c>
      <c r="F3780" s="249" t="s">
        <v>1009</v>
      </c>
      <c r="G3780" s="297" t="s">
        <v>707</v>
      </c>
      <c r="H3780" s="250">
        <v>0</v>
      </c>
      <c r="I3780" s="250"/>
      <c r="J3780" s="250">
        <v>0</v>
      </c>
      <c r="K3780" s="250"/>
      <c r="L3780" s="250">
        <v>0</v>
      </c>
      <c r="M3780" s="251" t="str">
        <f t="shared" si="174"/>
        <v>NA</v>
      </c>
      <c r="N3780" s="251" t="str">
        <f t="shared" si="175"/>
        <v>NA</v>
      </c>
      <c r="O3780" s="250">
        <v>0</v>
      </c>
      <c r="P3780" s="251" t="str">
        <f t="shared" si="176"/>
        <v>NA</v>
      </c>
      <c r="Q3780" s="298" t="s">
        <v>848</v>
      </c>
      <c r="R3780" s="299" t="s">
        <v>849</v>
      </c>
      <c r="S3780" s="299" t="s">
        <v>832</v>
      </c>
      <c r="T3780" s="299" t="s">
        <v>832</v>
      </c>
      <c r="U3780" s="299" t="s">
        <v>832</v>
      </c>
      <c r="V3780" s="299" t="s">
        <v>832</v>
      </c>
      <c r="W3780" s="299" t="s">
        <v>832</v>
      </c>
      <c r="X3780" s="299" t="s">
        <v>832</v>
      </c>
      <c r="Y3780" s="257"/>
    </row>
    <row r="3781" spans="1:25" ht="12.75" customHeight="1" x14ac:dyDescent="0.2">
      <c r="A3781" s="229" t="s">
        <v>705</v>
      </c>
      <c r="B3781" s="247"/>
      <c r="C3781" s="280">
        <v>3768</v>
      </c>
      <c r="D3781" s="249" t="s">
        <v>8232</v>
      </c>
      <c r="E3781" s="249" t="s">
        <v>8233</v>
      </c>
      <c r="F3781" s="249" t="s">
        <v>1109</v>
      </c>
      <c r="G3781" s="281" t="s">
        <v>813</v>
      </c>
      <c r="H3781" s="250">
        <v>326371.07</v>
      </c>
      <c r="I3781" s="250"/>
      <c r="J3781" s="250">
        <v>312645.19300000003</v>
      </c>
      <c r="K3781" s="250"/>
      <c r="L3781" s="250">
        <v>326390.03000000009</v>
      </c>
      <c r="M3781" s="251">
        <f t="shared" si="174"/>
        <v>4.2056046818120182E-2</v>
      </c>
      <c r="N3781" s="251">
        <f t="shared" si="175"/>
        <v>4.3963052392109084E-2</v>
      </c>
      <c r="O3781" s="250">
        <v>368814.69999999995</v>
      </c>
      <c r="P3781" s="251">
        <f t="shared" si="176"/>
        <v>0.12998151322207929</v>
      </c>
      <c r="Q3781" s="251" t="s">
        <v>805</v>
      </c>
      <c r="R3781" s="258"/>
      <c r="S3781" s="258" t="s">
        <v>806</v>
      </c>
      <c r="T3781" s="299" t="s">
        <v>809</v>
      </c>
      <c r="U3781" s="282" t="s">
        <v>823</v>
      </c>
      <c r="V3781" s="285">
        <v>783</v>
      </c>
      <c r="W3781" s="286" t="s">
        <v>816</v>
      </c>
      <c r="X3781" s="286" t="s">
        <v>824</v>
      </c>
      <c r="Y3781" s="257"/>
    </row>
    <row r="3782" spans="1:25" ht="12.75" customHeight="1" x14ac:dyDescent="0.2">
      <c r="A3782" s="229" t="s">
        <v>705</v>
      </c>
      <c r="B3782" s="247"/>
      <c r="C3782" s="280">
        <v>3769</v>
      </c>
      <c r="D3782" s="249" t="s">
        <v>8234</v>
      </c>
      <c r="E3782" s="249" t="s">
        <v>8235</v>
      </c>
      <c r="F3782" s="249" t="s">
        <v>1109</v>
      </c>
      <c r="G3782" s="281" t="s">
        <v>813</v>
      </c>
      <c r="H3782" s="250">
        <v>71546.83</v>
      </c>
      <c r="I3782" s="250"/>
      <c r="J3782" s="250">
        <v>0</v>
      </c>
      <c r="K3782" s="250"/>
      <c r="L3782" s="250">
        <v>73084.790000000008</v>
      </c>
      <c r="M3782" s="251">
        <f t="shared" si="174"/>
        <v>1</v>
      </c>
      <c r="N3782" s="251" t="str">
        <f t="shared" si="175"/>
        <v>NA</v>
      </c>
      <c r="O3782" s="250">
        <v>80724.76999999999</v>
      </c>
      <c r="P3782" s="251">
        <f t="shared" si="176"/>
        <v>0.10453584117844467</v>
      </c>
      <c r="Q3782" s="251" t="s">
        <v>805</v>
      </c>
      <c r="R3782" s="258"/>
      <c r="S3782" s="299" t="s">
        <v>809</v>
      </c>
      <c r="T3782" s="258" t="s">
        <v>807</v>
      </c>
      <c r="U3782" s="282" t="s">
        <v>814</v>
      </c>
      <c r="V3782" s="283" t="s">
        <v>809</v>
      </c>
      <c r="W3782" s="284" t="s">
        <v>809</v>
      </c>
      <c r="X3782" s="284" t="s">
        <v>809</v>
      </c>
      <c r="Y3782" s="257"/>
    </row>
    <row r="3783" spans="1:25" ht="12.75" customHeight="1" x14ac:dyDescent="0.2">
      <c r="A3783" s="229" t="s">
        <v>705</v>
      </c>
      <c r="B3783" s="247"/>
      <c r="C3783" s="280">
        <v>3770</v>
      </c>
      <c r="D3783" s="249" t="s">
        <v>8236</v>
      </c>
      <c r="E3783" s="249" t="s">
        <v>8237</v>
      </c>
      <c r="F3783" s="249" t="s">
        <v>847</v>
      </c>
      <c r="G3783" s="297" t="s">
        <v>707</v>
      </c>
      <c r="H3783" s="250">
        <v>0</v>
      </c>
      <c r="I3783" s="250"/>
      <c r="J3783" s="250">
        <v>0</v>
      </c>
      <c r="K3783" s="250"/>
      <c r="L3783" s="250">
        <v>0</v>
      </c>
      <c r="M3783" s="251" t="str">
        <f t="shared" si="174"/>
        <v>NA</v>
      </c>
      <c r="N3783" s="251" t="str">
        <f t="shared" si="175"/>
        <v>NA</v>
      </c>
      <c r="O3783" s="250">
        <v>0</v>
      </c>
      <c r="P3783" s="251" t="str">
        <f t="shared" si="176"/>
        <v>NA</v>
      </c>
      <c r="Q3783" s="298" t="s">
        <v>848</v>
      </c>
      <c r="R3783" s="299" t="s">
        <v>849</v>
      </c>
      <c r="S3783" s="299" t="s">
        <v>832</v>
      </c>
      <c r="T3783" s="299" t="s">
        <v>832</v>
      </c>
      <c r="U3783" s="299" t="s">
        <v>832</v>
      </c>
      <c r="V3783" s="299" t="s">
        <v>832</v>
      </c>
      <c r="W3783" s="299" t="s">
        <v>832</v>
      </c>
      <c r="X3783" s="299" t="s">
        <v>832</v>
      </c>
      <c r="Y3783" s="257"/>
    </row>
    <row r="3784" spans="1:25" ht="12.75" customHeight="1" x14ac:dyDescent="0.2">
      <c r="A3784" s="229" t="s">
        <v>705</v>
      </c>
      <c r="B3784" s="247"/>
      <c r="C3784" s="280">
        <v>3771</v>
      </c>
      <c r="D3784" s="296" t="s">
        <v>8238</v>
      </c>
      <c r="E3784" s="296" t="s">
        <v>8239</v>
      </c>
      <c r="F3784" s="296" t="s">
        <v>937</v>
      </c>
      <c r="G3784" s="281"/>
      <c r="H3784" s="250">
        <v>0</v>
      </c>
      <c r="I3784" s="250"/>
      <c r="J3784" s="250">
        <v>0</v>
      </c>
      <c r="K3784" s="250"/>
      <c r="L3784" s="250">
        <v>0</v>
      </c>
      <c r="M3784" s="251" t="str">
        <f t="shared" si="174"/>
        <v>NA</v>
      </c>
      <c r="N3784" s="251" t="str">
        <f t="shared" si="175"/>
        <v>NA</v>
      </c>
      <c r="O3784" s="250">
        <v>0</v>
      </c>
      <c r="P3784" s="251" t="str">
        <f t="shared" si="176"/>
        <v>NA</v>
      </c>
      <c r="Q3784" s="251" t="s">
        <v>707</v>
      </c>
      <c r="R3784" s="258"/>
      <c r="S3784" s="299" t="s">
        <v>809</v>
      </c>
      <c r="T3784" s="299" t="s">
        <v>809</v>
      </c>
      <c r="U3784" s="299" t="s">
        <v>832</v>
      </c>
      <c r="V3784" s="283" t="s">
        <v>809</v>
      </c>
      <c r="W3784" s="284" t="s">
        <v>809</v>
      </c>
      <c r="X3784" s="284" t="s">
        <v>809</v>
      </c>
      <c r="Y3784" s="257"/>
    </row>
    <row r="3785" spans="1:25" ht="12.75" customHeight="1" x14ac:dyDescent="0.2">
      <c r="A3785" s="229" t="s">
        <v>705</v>
      </c>
      <c r="B3785" s="247"/>
      <c r="C3785" s="280">
        <v>3772</v>
      </c>
      <c r="D3785" s="249" t="s">
        <v>8240</v>
      </c>
      <c r="E3785" s="249" t="s">
        <v>8241</v>
      </c>
      <c r="F3785" s="249" t="s">
        <v>858</v>
      </c>
      <c r="G3785" s="281" t="s">
        <v>813</v>
      </c>
      <c r="H3785" s="250">
        <v>367971.26000000007</v>
      </c>
      <c r="I3785" s="250"/>
      <c r="J3785" s="250">
        <v>196091.17929999999</v>
      </c>
      <c r="K3785" s="250"/>
      <c r="L3785" s="250">
        <v>335613.92000000004</v>
      </c>
      <c r="M3785" s="251">
        <f t="shared" si="174"/>
        <v>0.4671019163290091</v>
      </c>
      <c r="N3785" s="251">
        <f t="shared" si="175"/>
        <v>0.71151971852106688</v>
      </c>
      <c r="O3785" s="250">
        <v>357157.33999999991</v>
      </c>
      <c r="P3785" s="251">
        <f t="shared" si="176"/>
        <v>6.4191080036250778E-2</v>
      </c>
      <c r="Q3785" s="251" t="s">
        <v>805</v>
      </c>
      <c r="R3785" s="258"/>
      <c r="S3785" s="258" t="s">
        <v>806</v>
      </c>
      <c r="T3785" s="258" t="s">
        <v>807</v>
      </c>
      <c r="U3785" s="282" t="s">
        <v>814</v>
      </c>
      <c r="V3785" s="285">
        <v>513</v>
      </c>
      <c r="W3785" s="286" t="s">
        <v>824</v>
      </c>
      <c r="X3785" s="286" t="s">
        <v>824</v>
      </c>
      <c r="Y3785" s="257"/>
    </row>
    <row r="3786" spans="1:25" ht="12.75" customHeight="1" x14ac:dyDescent="0.2">
      <c r="A3786" s="229" t="s">
        <v>705</v>
      </c>
      <c r="B3786" s="247"/>
      <c r="C3786" s="280">
        <v>3773</v>
      </c>
      <c r="D3786" s="249" t="s">
        <v>8242</v>
      </c>
      <c r="E3786" s="249" t="s">
        <v>8243</v>
      </c>
      <c r="F3786" s="249" t="s">
        <v>819</v>
      </c>
      <c r="G3786" s="281" t="s">
        <v>813</v>
      </c>
      <c r="H3786" s="250">
        <v>145736.07</v>
      </c>
      <c r="I3786" s="250"/>
      <c r="J3786" s="250">
        <v>137373.37580000004</v>
      </c>
      <c r="K3786" s="250"/>
      <c r="L3786" s="250">
        <v>152685.78999999995</v>
      </c>
      <c r="M3786" s="251">
        <f t="shared" si="174"/>
        <v>5.7382459949688283E-2</v>
      </c>
      <c r="N3786" s="251">
        <f t="shared" si="175"/>
        <v>0.11146566145606729</v>
      </c>
      <c r="O3786" s="250">
        <v>155396.70000000001</v>
      </c>
      <c r="P3786" s="251">
        <f t="shared" si="176"/>
        <v>1.7754828396277497E-2</v>
      </c>
      <c r="Q3786" s="251" t="s">
        <v>805</v>
      </c>
      <c r="R3786" s="258"/>
      <c r="S3786" s="258" t="s">
        <v>806</v>
      </c>
      <c r="T3786" s="258" t="s">
        <v>807</v>
      </c>
      <c r="U3786" s="282" t="s">
        <v>823</v>
      </c>
      <c r="V3786" s="285">
        <v>939</v>
      </c>
      <c r="W3786" s="286" t="s">
        <v>816</v>
      </c>
      <c r="X3786" s="286" t="s">
        <v>824</v>
      </c>
      <c r="Y3786" s="257"/>
    </row>
    <row r="3787" spans="1:25" ht="12.75" customHeight="1" x14ac:dyDescent="0.2">
      <c r="A3787" s="229" t="s">
        <v>705</v>
      </c>
      <c r="B3787" s="247"/>
      <c r="C3787" s="280">
        <v>3774</v>
      </c>
      <c r="D3787" s="249" t="s">
        <v>8244</v>
      </c>
      <c r="E3787" s="249" t="s">
        <v>8245</v>
      </c>
      <c r="F3787" s="249" t="s">
        <v>877</v>
      </c>
      <c r="G3787" s="281" t="s">
        <v>813</v>
      </c>
      <c r="H3787" s="250">
        <v>47796.69</v>
      </c>
      <c r="I3787" s="250"/>
      <c r="J3787" s="250">
        <v>45230.748800000001</v>
      </c>
      <c r="K3787" s="250"/>
      <c r="L3787" s="250">
        <v>37351.449999999997</v>
      </c>
      <c r="M3787" s="251">
        <f t="shared" si="174"/>
        <v>5.3684495725540848E-2</v>
      </c>
      <c r="N3787" s="251">
        <f t="shared" si="175"/>
        <v>0.17420226304102229</v>
      </c>
      <c r="O3787" s="250">
        <v>39535.009999999995</v>
      </c>
      <c r="P3787" s="251">
        <f t="shared" si="176"/>
        <v>5.8459845601710185E-2</v>
      </c>
      <c r="Q3787" s="251" t="s">
        <v>805</v>
      </c>
      <c r="R3787" s="258"/>
      <c r="S3787" s="258" t="s">
        <v>806</v>
      </c>
      <c r="T3787" s="258" t="s">
        <v>807</v>
      </c>
      <c r="U3787" s="282" t="s">
        <v>814</v>
      </c>
      <c r="V3787" s="285">
        <v>180</v>
      </c>
      <c r="W3787" s="286" t="s">
        <v>815</v>
      </c>
      <c r="X3787" s="286" t="s">
        <v>816</v>
      </c>
      <c r="Y3787" s="257"/>
    </row>
    <row r="3788" spans="1:25" ht="12.75" customHeight="1" x14ac:dyDescent="0.2">
      <c r="A3788" s="229" t="s">
        <v>705</v>
      </c>
      <c r="B3788" s="247"/>
      <c r="C3788" s="280">
        <v>3775</v>
      </c>
      <c r="D3788" s="249" t="s">
        <v>8246</v>
      </c>
      <c r="E3788" s="249" t="s">
        <v>8247</v>
      </c>
      <c r="F3788" s="249" t="s">
        <v>1390</v>
      </c>
      <c r="G3788" s="281" t="s">
        <v>813</v>
      </c>
      <c r="H3788" s="250">
        <v>75464.800000000003</v>
      </c>
      <c r="I3788" s="250"/>
      <c r="J3788" s="250">
        <v>76485.785899999988</v>
      </c>
      <c r="K3788" s="250"/>
      <c r="L3788" s="250">
        <v>79844.34</v>
      </c>
      <c r="M3788" s="251">
        <f t="shared" si="174"/>
        <v>1.3529299752997227E-2</v>
      </c>
      <c r="N3788" s="251">
        <f t="shared" si="175"/>
        <v>4.3910826835081379E-2</v>
      </c>
      <c r="O3788" s="250">
        <v>91764.790000000008</v>
      </c>
      <c r="P3788" s="251">
        <f t="shared" si="176"/>
        <v>0.14929611792144581</v>
      </c>
      <c r="Q3788" s="251" t="s">
        <v>805</v>
      </c>
      <c r="R3788" s="258"/>
      <c r="S3788" s="258" t="s">
        <v>806</v>
      </c>
      <c r="T3788" s="258" t="s">
        <v>807</v>
      </c>
      <c r="U3788" s="282" t="s">
        <v>814</v>
      </c>
      <c r="V3788" s="285">
        <v>195</v>
      </c>
      <c r="W3788" s="286" t="s">
        <v>815</v>
      </c>
      <c r="X3788" s="286" t="s">
        <v>816</v>
      </c>
      <c r="Y3788" s="257"/>
    </row>
    <row r="3789" spans="1:25" ht="12.75" customHeight="1" x14ac:dyDescent="0.2">
      <c r="A3789" s="229" t="s">
        <v>705</v>
      </c>
      <c r="B3789" s="247"/>
      <c r="C3789" s="280">
        <v>3776</v>
      </c>
      <c r="D3789" s="249" t="s">
        <v>8248</v>
      </c>
      <c r="E3789" s="249" t="s">
        <v>8249</v>
      </c>
      <c r="F3789" s="249" t="s">
        <v>847</v>
      </c>
      <c r="G3789" s="297" t="s">
        <v>707</v>
      </c>
      <c r="H3789" s="250">
        <v>0</v>
      </c>
      <c r="I3789" s="250"/>
      <c r="J3789" s="250">
        <v>0</v>
      </c>
      <c r="K3789" s="250"/>
      <c r="L3789" s="250">
        <v>0</v>
      </c>
      <c r="M3789" s="251" t="str">
        <f t="shared" si="174"/>
        <v>NA</v>
      </c>
      <c r="N3789" s="251" t="str">
        <f t="shared" si="175"/>
        <v>NA</v>
      </c>
      <c r="O3789" s="250">
        <v>0</v>
      </c>
      <c r="P3789" s="251" t="str">
        <f t="shared" si="176"/>
        <v>NA</v>
      </c>
      <c r="Q3789" s="298" t="s">
        <v>848</v>
      </c>
      <c r="R3789" s="299" t="s">
        <v>849</v>
      </c>
      <c r="S3789" s="299" t="s">
        <v>832</v>
      </c>
      <c r="T3789" s="299" t="s">
        <v>832</v>
      </c>
      <c r="U3789" s="299" t="s">
        <v>832</v>
      </c>
      <c r="V3789" s="299" t="s">
        <v>832</v>
      </c>
      <c r="W3789" s="299" t="s">
        <v>832</v>
      </c>
      <c r="X3789" s="299" t="s">
        <v>832</v>
      </c>
      <c r="Y3789" s="257"/>
    </row>
    <row r="3790" spans="1:25" ht="12.75" customHeight="1" x14ac:dyDescent="0.2">
      <c r="A3790" s="229" t="s">
        <v>705</v>
      </c>
      <c r="B3790" s="247"/>
      <c r="C3790" s="287">
        <v>3777</v>
      </c>
      <c r="D3790" s="288" t="s">
        <v>8250</v>
      </c>
      <c r="E3790" s="288" t="s">
        <v>8251</v>
      </c>
      <c r="F3790" s="288" t="s">
        <v>5100</v>
      </c>
      <c r="G3790" s="289" t="s">
        <v>707</v>
      </c>
      <c r="H3790" s="290">
        <v>0</v>
      </c>
      <c r="I3790" s="290"/>
      <c r="J3790" s="290">
        <v>0</v>
      </c>
      <c r="K3790" s="290"/>
      <c r="L3790" s="290">
        <v>0</v>
      </c>
      <c r="M3790" s="291" t="str">
        <f t="shared" ref="M3790:M3853" si="177">IF(H3790&gt;0,ABS((J3790-H3790)/H3790),"NA")</f>
        <v>NA</v>
      </c>
      <c r="N3790" s="291" t="str">
        <f t="shared" ref="N3790:N3853" si="178">IF(J3790&gt;0,ABS((L3790-J3790)/J3790),"NA")</f>
        <v>NA</v>
      </c>
      <c r="O3790" s="290">
        <v>0</v>
      </c>
      <c r="P3790" s="291" t="str">
        <f t="shared" ref="P3790:P3853" si="179">IF(L3790&gt;0,ABS((O3790-L3790)/L3790),"NA")</f>
        <v>NA</v>
      </c>
      <c r="Q3790" s="291" t="s">
        <v>707</v>
      </c>
      <c r="R3790" s="292" t="s">
        <v>831</v>
      </c>
      <c r="S3790" s="293" t="s">
        <v>832</v>
      </c>
      <c r="T3790" s="293" t="s">
        <v>832</v>
      </c>
      <c r="U3790" s="293" t="s">
        <v>832</v>
      </c>
      <c r="V3790" s="294" t="s">
        <v>809</v>
      </c>
      <c r="W3790" s="295" t="s">
        <v>809</v>
      </c>
      <c r="X3790" s="295" t="s">
        <v>809</v>
      </c>
      <c r="Y3790" s="257"/>
    </row>
    <row r="3791" spans="1:25" ht="12.75" customHeight="1" x14ac:dyDescent="0.2">
      <c r="A3791" s="229" t="s">
        <v>705</v>
      </c>
      <c r="B3791" s="247"/>
      <c r="C3791" s="280">
        <v>3778</v>
      </c>
      <c r="D3791" s="249" t="s">
        <v>8252</v>
      </c>
      <c r="E3791" s="249" t="s">
        <v>8253</v>
      </c>
      <c r="F3791" s="249" t="s">
        <v>1002</v>
      </c>
      <c r="G3791" s="297" t="s">
        <v>707</v>
      </c>
      <c r="H3791" s="250">
        <v>0</v>
      </c>
      <c r="I3791" s="250"/>
      <c r="J3791" s="250">
        <v>0</v>
      </c>
      <c r="K3791" s="250"/>
      <c r="L3791" s="250">
        <v>0</v>
      </c>
      <c r="M3791" s="251" t="str">
        <f t="shared" si="177"/>
        <v>NA</v>
      </c>
      <c r="N3791" s="251" t="str">
        <f t="shared" si="178"/>
        <v>NA</v>
      </c>
      <c r="O3791" s="250">
        <v>0</v>
      </c>
      <c r="P3791" s="251" t="str">
        <f t="shared" si="179"/>
        <v>NA</v>
      </c>
      <c r="Q3791" s="298" t="s">
        <v>848</v>
      </c>
      <c r="R3791" s="299" t="s">
        <v>849</v>
      </c>
      <c r="S3791" s="299" t="s">
        <v>832</v>
      </c>
      <c r="T3791" s="299" t="s">
        <v>832</v>
      </c>
      <c r="U3791" s="299" t="s">
        <v>832</v>
      </c>
      <c r="V3791" s="299" t="s">
        <v>832</v>
      </c>
      <c r="W3791" s="299" t="s">
        <v>832</v>
      </c>
      <c r="X3791" s="299" t="s">
        <v>832</v>
      </c>
      <c r="Y3791" s="257"/>
    </row>
    <row r="3792" spans="1:25" ht="12.75" customHeight="1" x14ac:dyDescent="0.2">
      <c r="A3792" s="229" t="s">
        <v>705</v>
      </c>
      <c r="B3792" s="247"/>
      <c r="C3792" s="280">
        <v>3779</v>
      </c>
      <c r="D3792" s="249" t="s">
        <v>8254</v>
      </c>
      <c r="E3792" s="249" t="s">
        <v>8255</v>
      </c>
      <c r="F3792" s="249" t="s">
        <v>1184</v>
      </c>
      <c r="G3792" s="281" t="s">
        <v>813</v>
      </c>
      <c r="H3792" s="250">
        <v>64689.62</v>
      </c>
      <c r="I3792" s="250"/>
      <c r="J3792" s="250">
        <v>61969.025800000003</v>
      </c>
      <c r="K3792" s="250"/>
      <c r="L3792" s="250">
        <v>69098.53</v>
      </c>
      <c r="M3792" s="251">
        <f t="shared" si="177"/>
        <v>4.2056116576353351E-2</v>
      </c>
      <c r="N3792" s="251">
        <f t="shared" si="178"/>
        <v>0.11504948009042278</v>
      </c>
      <c r="O3792" s="250">
        <v>83352.959999999992</v>
      </c>
      <c r="P3792" s="251">
        <f t="shared" si="179"/>
        <v>0.20629136394073785</v>
      </c>
      <c r="Q3792" s="251" t="s">
        <v>805</v>
      </c>
      <c r="R3792" s="258"/>
      <c r="S3792" s="258" t="s">
        <v>904</v>
      </c>
      <c r="T3792" s="258" t="s">
        <v>807</v>
      </c>
      <c r="U3792" s="282" t="s">
        <v>814</v>
      </c>
      <c r="V3792" s="283" t="s">
        <v>809</v>
      </c>
      <c r="W3792" s="284" t="s">
        <v>809</v>
      </c>
      <c r="X3792" s="284" t="s">
        <v>809</v>
      </c>
      <c r="Y3792" s="257"/>
    </row>
    <row r="3793" spans="1:25" ht="12.75" customHeight="1" x14ac:dyDescent="0.2">
      <c r="A3793" s="229" t="s">
        <v>705</v>
      </c>
      <c r="B3793" s="247"/>
      <c r="C3793" s="280">
        <v>3780</v>
      </c>
      <c r="D3793" s="249" t="s">
        <v>8256</v>
      </c>
      <c r="E3793" s="249" t="s">
        <v>8257</v>
      </c>
      <c r="F3793" s="249" t="s">
        <v>822</v>
      </c>
      <c r="G3793" s="281" t="s">
        <v>813</v>
      </c>
      <c r="H3793" s="250">
        <v>82502.95</v>
      </c>
      <c r="I3793" s="250"/>
      <c r="J3793" s="250">
        <v>79033.203800000003</v>
      </c>
      <c r="K3793" s="250"/>
      <c r="L3793" s="250">
        <v>82503.73000000001</v>
      </c>
      <c r="M3793" s="251">
        <f t="shared" si="177"/>
        <v>4.2056025875438323E-2</v>
      </c>
      <c r="N3793" s="251">
        <f t="shared" si="178"/>
        <v>4.391225501603678E-2</v>
      </c>
      <c r="O3793" s="250">
        <v>86354.2</v>
      </c>
      <c r="P3793" s="251">
        <f t="shared" si="179"/>
        <v>4.6670253575201825E-2</v>
      </c>
      <c r="Q3793" s="251" t="s">
        <v>805</v>
      </c>
      <c r="R3793" s="258"/>
      <c r="S3793" s="258" t="s">
        <v>806</v>
      </c>
      <c r="T3793" s="299" t="s">
        <v>809</v>
      </c>
      <c r="U3793" s="282" t="s">
        <v>823</v>
      </c>
      <c r="V3793" s="285">
        <v>824</v>
      </c>
      <c r="W3793" s="286" t="s">
        <v>815</v>
      </c>
      <c r="X3793" s="286" t="s">
        <v>816</v>
      </c>
      <c r="Y3793" s="257"/>
    </row>
    <row r="3794" spans="1:25" ht="12.75" customHeight="1" x14ac:dyDescent="0.2">
      <c r="A3794" s="229" t="s">
        <v>705</v>
      </c>
      <c r="B3794" s="247"/>
      <c r="C3794" s="280">
        <v>3781</v>
      </c>
      <c r="D3794" s="249" t="s">
        <v>8258</v>
      </c>
      <c r="E3794" s="249" t="s">
        <v>8259</v>
      </c>
      <c r="F3794" s="249" t="s">
        <v>1069</v>
      </c>
      <c r="G3794" s="297" t="s">
        <v>707</v>
      </c>
      <c r="H3794" s="250">
        <v>0</v>
      </c>
      <c r="I3794" s="250"/>
      <c r="J3794" s="250">
        <v>0</v>
      </c>
      <c r="K3794" s="250"/>
      <c r="L3794" s="250">
        <v>0</v>
      </c>
      <c r="M3794" s="251" t="str">
        <f t="shared" si="177"/>
        <v>NA</v>
      </c>
      <c r="N3794" s="251" t="str">
        <f t="shared" si="178"/>
        <v>NA</v>
      </c>
      <c r="O3794" s="250">
        <v>0</v>
      </c>
      <c r="P3794" s="251" t="str">
        <f t="shared" si="179"/>
        <v>NA</v>
      </c>
      <c r="Q3794" s="298" t="s">
        <v>848</v>
      </c>
      <c r="R3794" s="299" t="s">
        <v>849</v>
      </c>
      <c r="S3794" s="299" t="s">
        <v>832</v>
      </c>
      <c r="T3794" s="299" t="s">
        <v>832</v>
      </c>
      <c r="U3794" s="299" t="s">
        <v>832</v>
      </c>
      <c r="V3794" s="299" t="s">
        <v>832</v>
      </c>
      <c r="W3794" s="299" t="s">
        <v>832</v>
      </c>
      <c r="X3794" s="299" t="s">
        <v>832</v>
      </c>
      <c r="Y3794" s="257"/>
    </row>
    <row r="3795" spans="1:25" ht="12.75" customHeight="1" x14ac:dyDescent="0.2">
      <c r="A3795" s="229" t="s">
        <v>705</v>
      </c>
      <c r="B3795" s="247"/>
      <c r="C3795" s="280">
        <v>3782</v>
      </c>
      <c r="D3795" s="249" t="s">
        <v>8260</v>
      </c>
      <c r="E3795" s="249" t="s">
        <v>8261</v>
      </c>
      <c r="F3795" s="249" t="s">
        <v>822</v>
      </c>
      <c r="G3795" s="281"/>
      <c r="H3795" s="250">
        <v>97666.540000000008</v>
      </c>
      <c r="I3795" s="250"/>
      <c r="J3795" s="250">
        <v>93559.065600000002</v>
      </c>
      <c r="K3795" s="250"/>
      <c r="L3795" s="250">
        <v>97668.160000000003</v>
      </c>
      <c r="M3795" s="251">
        <f t="shared" si="177"/>
        <v>4.2056106420888938E-2</v>
      </c>
      <c r="N3795" s="251">
        <f t="shared" si="178"/>
        <v>4.3919788784209511E-2</v>
      </c>
      <c r="O3795" s="250">
        <v>105864.28</v>
      </c>
      <c r="P3795" s="251">
        <f t="shared" si="179"/>
        <v>8.3918034290806701E-2</v>
      </c>
      <c r="Q3795" s="251" t="s">
        <v>805</v>
      </c>
      <c r="R3795" s="258"/>
      <c r="S3795" s="258" t="s">
        <v>806</v>
      </c>
      <c r="T3795" s="299" t="s">
        <v>809</v>
      </c>
      <c r="U3795" s="282" t="s">
        <v>932</v>
      </c>
      <c r="V3795" s="285">
        <v>3513</v>
      </c>
      <c r="W3795" s="286" t="s">
        <v>824</v>
      </c>
      <c r="X3795" s="286" t="s">
        <v>824</v>
      </c>
      <c r="Y3795" s="257"/>
    </row>
    <row r="3796" spans="1:25" ht="12.75" customHeight="1" x14ac:dyDescent="0.2">
      <c r="A3796" s="229" t="s">
        <v>705</v>
      </c>
      <c r="B3796" s="247"/>
      <c r="C3796" s="280">
        <v>3783</v>
      </c>
      <c r="D3796" s="249" t="s">
        <v>8262</v>
      </c>
      <c r="E3796" s="249" t="s">
        <v>8263</v>
      </c>
      <c r="F3796" s="249" t="s">
        <v>1002</v>
      </c>
      <c r="G3796" s="297" t="s">
        <v>707</v>
      </c>
      <c r="H3796" s="250">
        <v>0</v>
      </c>
      <c r="I3796" s="250"/>
      <c r="J3796" s="250">
        <v>0</v>
      </c>
      <c r="K3796" s="250"/>
      <c r="L3796" s="250">
        <v>0</v>
      </c>
      <c r="M3796" s="251" t="str">
        <f t="shared" si="177"/>
        <v>NA</v>
      </c>
      <c r="N3796" s="251" t="str">
        <f t="shared" si="178"/>
        <v>NA</v>
      </c>
      <c r="O3796" s="250">
        <v>0</v>
      </c>
      <c r="P3796" s="251" t="str">
        <f t="shared" si="179"/>
        <v>NA</v>
      </c>
      <c r="Q3796" s="298" t="s">
        <v>848</v>
      </c>
      <c r="R3796" s="299" t="s">
        <v>849</v>
      </c>
      <c r="S3796" s="299" t="s">
        <v>832</v>
      </c>
      <c r="T3796" s="299" t="s">
        <v>832</v>
      </c>
      <c r="U3796" s="299" t="s">
        <v>832</v>
      </c>
      <c r="V3796" s="299" t="s">
        <v>832</v>
      </c>
      <c r="W3796" s="299" t="s">
        <v>832</v>
      </c>
      <c r="X3796" s="299" t="s">
        <v>832</v>
      </c>
      <c r="Y3796" s="257"/>
    </row>
    <row r="3797" spans="1:25" ht="12.75" customHeight="1" x14ac:dyDescent="0.2">
      <c r="A3797" s="229" t="s">
        <v>705</v>
      </c>
      <c r="B3797" s="247"/>
      <c r="C3797" s="280">
        <v>3784</v>
      </c>
      <c r="D3797" s="249" t="s">
        <v>8264</v>
      </c>
      <c r="E3797" s="249" t="s">
        <v>8265</v>
      </c>
      <c r="F3797" s="249" t="s">
        <v>830</v>
      </c>
      <c r="G3797" s="297" t="s">
        <v>707</v>
      </c>
      <c r="H3797" s="250">
        <v>0</v>
      </c>
      <c r="I3797" s="250"/>
      <c r="J3797" s="250">
        <v>0</v>
      </c>
      <c r="K3797" s="250"/>
      <c r="L3797" s="250">
        <v>0</v>
      </c>
      <c r="M3797" s="251" t="str">
        <f t="shared" si="177"/>
        <v>NA</v>
      </c>
      <c r="N3797" s="251" t="str">
        <f t="shared" si="178"/>
        <v>NA</v>
      </c>
      <c r="O3797" s="250">
        <v>0</v>
      </c>
      <c r="P3797" s="251" t="str">
        <f t="shared" si="179"/>
        <v>NA</v>
      </c>
      <c r="Q3797" s="298" t="s">
        <v>848</v>
      </c>
      <c r="R3797" s="299" t="s">
        <v>849</v>
      </c>
      <c r="S3797" s="299" t="s">
        <v>832</v>
      </c>
      <c r="T3797" s="299" t="s">
        <v>832</v>
      </c>
      <c r="U3797" s="299" t="s">
        <v>832</v>
      </c>
      <c r="V3797" s="283" t="s">
        <v>809</v>
      </c>
      <c r="W3797" s="284" t="s">
        <v>809</v>
      </c>
      <c r="X3797" s="284" t="s">
        <v>809</v>
      </c>
      <c r="Y3797" s="257"/>
    </row>
    <row r="3798" spans="1:25" ht="12.75" customHeight="1" x14ac:dyDescent="0.2">
      <c r="A3798" s="229" t="s">
        <v>705</v>
      </c>
      <c r="B3798" s="247"/>
      <c r="C3798" s="280">
        <v>3785</v>
      </c>
      <c r="D3798" s="249" t="s">
        <v>8266</v>
      </c>
      <c r="E3798" s="249" t="s">
        <v>8267</v>
      </c>
      <c r="F3798" s="249" t="s">
        <v>931</v>
      </c>
      <c r="G3798" s="281" t="s">
        <v>813</v>
      </c>
      <c r="H3798" s="250">
        <v>59408.93</v>
      </c>
      <c r="I3798" s="250"/>
      <c r="J3798" s="250">
        <v>56910.418100000003</v>
      </c>
      <c r="K3798" s="250"/>
      <c r="L3798" s="250">
        <v>63818.95</v>
      </c>
      <c r="M3798" s="251">
        <f t="shared" si="177"/>
        <v>4.2056167313567129E-2</v>
      </c>
      <c r="N3798" s="251">
        <f t="shared" si="178"/>
        <v>0.12139309691699478</v>
      </c>
      <c r="O3798" s="250">
        <v>66941.69</v>
      </c>
      <c r="P3798" s="251">
        <f t="shared" si="179"/>
        <v>4.8931234374743011E-2</v>
      </c>
      <c r="Q3798" s="251" t="s">
        <v>805</v>
      </c>
      <c r="R3798" s="258"/>
      <c r="S3798" s="258" t="s">
        <v>806</v>
      </c>
      <c r="T3798" s="258" t="s">
        <v>807</v>
      </c>
      <c r="U3798" s="282" t="s">
        <v>814</v>
      </c>
      <c r="V3798" s="285">
        <v>246</v>
      </c>
      <c r="W3798" s="286" t="s">
        <v>816</v>
      </c>
      <c r="X3798" s="286" t="s">
        <v>816</v>
      </c>
      <c r="Y3798" s="257"/>
    </row>
    <row r="3799" spans="1:25" ht="12.75" customHeight="1" x14ac:dyDescent="0.2">
      <c r="A3799" s="229" t="s">
        <v>705</v>
      </c>
      <c r="B3799" s="247"/>
      <c r="C3799" s="280">
        <v>3786</v>
      </c>
      <c r="D3799" s="249" t="s">
        <v>8268</v>
      </c>
      <c r="E3799" s="249" t="s">
        <v>8269</v>
      </c>
      <c r="F3799" s="249" t="s">
        <v>1845</v>
      </c>
      <c r="G3799" s="281" t="s">
        <v>813</v>
      </c>
      <c r="H3799" s="250">
        <v>69568.709999999992</v>
      </c>
      <c r="I3799" s="250"/>
      <c r="J3799" s="250">
        <v>66642.921999999991</v>
      </c>
      <c r="K3799" s="250"/>
      <c r="L3799" s="250">
        <v>69569.600000000006</v>
      </c>
      <c r="M3799" s="251">
        <f t="shared" si="177"/>
        <v>4.2056091021380172E-2</v>
      </c>
      <c r="N3799" s="251">
        <f t="shared" si="178"/>
        <v>4.3915811494580244E-2</v>
      </c>
      <c r="O3799" s="250">
        <v>72418.97</v>
      </c>
      <c r="P3799" s="251">
        <f t="shared" si="179"/>
        <v>4.0957113451852462E-2</v>
      </c>
      <c r="Q3799" s="251" t="s">
        <v>805</v>
      </c>
      <c r="R3799" s="258"/>
      <c r="S3799" s="258" t="s">
        <v>806</v>
      </c>
      <c r="T3799" s="299" t="s">
        <v>809</v>
      </c>
      <c r="U3799" s="282" t="s">
        <v>814</v>
      </c>
      <c r="V3799" s="285">
        <v>205</v>
      </c>
      <c r="W3799" s="286" t="s">
        <v>815</v>
      </c>
      <c r="X3799" s="286" t="s">
        <v>815</v>
      </c>
      <c r="Y3799" s="257"/>
    </row>
    <row r="3800" spans="1:25" ht="12.75" customHeight="1" x14ac:dyDescent="0.2">
      <c r="A3800" s="229" t="s">
        <v>705</v>
      </c>
      <c r="B3800" s="247"/>
      <c r="C3800" s="280">
        <v>3787</v>
      </c>
      <c r="D3800" s="249" t="s">
        <v>8270</v>
      </c>
      <c r="E3800" s="249" t="s">
        <v>8271</v>
      </c>
      <c r="F3800" s="249" t="s">
        <v>1098</v>
      </c>
      <c r="G3800" s="281" t="s">
        <v>813</v>
      </c>
      <c r="H3800" s="250">
        <v>25765.440000000002</v>
      </c>
      <c r="I3800" s="250"/>
      <c r="J3800" s="250">
        <v>24681.851000000002</v>
      </c>
      <c r="K3800" s="250"/>
      <c r="L3800" s="250">
        <v>25765.940000000002</v>
      </c>
      <c r="M3800" s="251">
        <f t="shared" si="177"/>
        <v>4.2055909000583723E-2</v>
      </c>
      <c r="N3800" s="251">
        <f t="shared" si="178"/>
        <v>4.3922516184057667E-2</v>
      </c>
      <c r="O3800" s="250">
        <v>26535.21</v>
      </c>
      <c r="P3800" s="251">
        <f t="shared" si="179"/>
        <v>2.9856081322862535E-2</v>
      </c>
      <c r="Q3800" s="251" t="s">
        <v>805</v>
      </c>
      <c r="R3800" s="258"/>
      <c r="S3800" s="258" t="s">
        <v>806</v>
      </c>
      <c r="T3800" s="299" t="s">
        <v>809</v>
      </c>
      <c r="U3800" s="282" t="s">
        <v>814</v>
      </c>
      <c r="V3800" s="285">
        <v>68</v>
      </c>
      <c r="W3800" s="286" t="s">
        <v>815</v>
      </c>
      <c r="X3800" s="286" t="s">
        <v>816</v>
      </c>
      <c r="Y3800" s="257"/>
    </row>
    <row r="3801" spans="1:25" ht="12.75" customHeight="1" x14ac:dyDescent="0.2">
      <c r="A3801" s="229" t="s">
        <v>705</v>
      </c>
      <c r="B3801" s="247"/>
      <c r="C3801" s="287">
        <v>3788</v>
      </c>
      <c r="D3801" s="288" t="s">
        <v>8272</v>
      </c>
      <c r="E3801" s="288" t="s">
        <v>8271</v>
      </c>
      <c r="F3801" s="288" t="s">
        <v>5100</v>
      </c>
      <c r="G3801" s="289" t="s">
        <v>707</v>
      </c>
      <c r="H3801" s="290">
        <v>0</v>
      </c>
      <c r="I3801" s="290"/>
      <c r="J3801" s="290">
        <v>0</v>
      </c>
      <c r="K3801" s="290"/>
      <c r="L3801" s="290">
        <v>0</v>
      </c>
      <c r="M3801" s="291" t="str">
        <f t="shared" si="177"/>
        <v>NA</v>
      </c>
      <c r="N3801" s="291" t="str">
        <f t="shared" si="178"/>
        <v>NA</v>
      </c>
      <c r="O3801" s="290">
        <v>0</v>
      </c>
      <c r="P3801" s="291" t="str">
        <f t="shared" si="179"/>
        <v>NA</v>
      </c>
      <c r="Q3801" s="291" t="s">
        <v>707</v>
      </c>
      <c r="R3801" s="292" t="s">
        <v>831</v>
      </c>
      <c r="S3801" s="293" t="s">
        <v>832</v>
      </c>
      <c r="T3801" s="293" t="s">
        <v>832</v>
      </c>
      <c r="U3801" s="293" t="s">
        <v>832</v>
      </c>
      <c r="V3801" s="294" t="s">
        <v>809</v>
      </c>
      <c r="W3801" s="295" t="s">
        <v>809</v>
      </c>
      <c r="X3801" s="295" t="s">
        <v>809</v>
      </c>
      <c r="Y3801" s="257"/>
    </row>
    <row r="3802" spans="1:25" ht="12.75" customHeight="1" x14ac:dyDescent="0.2">
      <c r="A3802" s="229" t="s">
        <v>705</v>
      </c>
      <c r="B3802" s="247"/>
      <c r="C3802" s="280">
        <v>3789</v>
      </c>
      <c r="D3802" s="249" t="s">
        <v>8273</v>
      </c>
      <c r="E3802" s="249" t="s">
        <v>8274</v>
      </c>
      <c r="F3802" s="249" t="s">
        <v>812</v>
      </c>
      <c r="G3802" s="281" t="s">
        <v>813</v>
      </c>
      <c r="H3802" s="250">
        <v>134378.6</v>
      </c>
      <c r="I3802" s="250"/>
      <c r="J3802" s="250">
        <v>128727.13770000001</v>
      </c>
      <c r="K3802" s="250"/>
      <c r="L3802" s="250">
        <v>134377.35999999999</v>
      </c>
      <c r="M3802" s="251">
        <f t="shared" si="177"/>
        <v>4.2056267143726747E-2</v>
      </c>
      <c r="N3802" s="251">
        <f t="shared" si="178"/>
        <v>4.3893015885802446E-2</v>
      </c>
      <c r="O3802" s="250">
        <v>138426.21000000002</v>
      </c>
      <c r="P3802" s="251">
        <f t="shared" si="179"/>
        <v>3.0130447569442019E-2</v>
      </c>
      <c r="Q3802" s="251" t="s">
        <v>805</v>
      </c>
      <c r="R3802" s="258"/>
      <c r="S3802" s="258" t="s">
        <v>806</v>
      </c>
      <c r="T3802" s="258" t="s">
        <v>807</v>
      </c>
      <c r="U3802" s="282" t="s">
        <v>823</v>
      </c>
      <c r="V3802" s="285">
        <v>824</v>
      </c>
      <c r="W3802" s="286" t="s">
        <v>912</v>
      </c>
      <c r="X3802" s="286" t="s">
        <v>815</v>
      </c>
      <c r="Y3802" s="257"/>
    </row>
    <row r="3803" spans="1:25" ht="12.75" customHeight="1" x14ac:dyDescent="0.2">
      <c r="A3803" s="229" t="s">
        <v>705</v>
      </c>
      <c r="B3803" s="247"/>
      <c r="C3803" s="280">
        <v>3790</v>
      </c>
      <c r="D3803" s="249" t="s">
        <v>8275</v>
      </c>
      <c r="E3803" s="249" t="s">
        <v>8276</v>
      </c>
      <c r="F3803" s="249" t="s">
        <v>855</v>
      </c>
      <c r="G3803" s="297" t="s">
        <v>707</v>
      </c>
      <c r="H3803" s="250">
        <v>0</v>
      </c>
      <c r="I3803" s="250"/>
      <c r="J3803" s="250">
        <v>0</v>
      </c>
      <c r="K3803" s="250"/>
      <c r="L3803" s="250">
        <v>0</v>
      </c>
      <c r="M3803" s="251" t="str">
        <f t="shared" si="177"/>
        <v>NA</v>
      </c>
      <c r="N3803" s="251" t="str">
        <f t="shared" si="178"/>
        <v>NA</v>
      </c>
      <c r="O3803" s="250">
        <v>0</v>
      </c>
      <c r="P3803" s="251" t="str">
        <f t="shared" si="179"/>
        <v>NA</v>
      </c>
      <c r="Q3803" s="298" t="s">
        <v>848</v>
      </c>
      <c r="R3803" s="299" t="s">
        <v>849</v>
      </c>
      <c r="S3803" s="299" t="s">
        <v>832</v>
      </c>
      <c r="T3803" s="299" t="s">
        <v>832</v>
      </c>
      <c r="U3803" s="299" t="s">
        <v>832</v>
      </c>
      <c r="V3803" s="285">
        <v>4111</v>
      </c>
      <c r="W3803" s="286" t="s">
        <v>815</v>
      </c>
      <c r="X3803" s="286" t="s">
        <v>816</v>
      </c>
      <c r="Y3803" s="257"/>
    </row>
    <row r="3804" spans="1:25" ht="12.75" customHeight="1" x14ac:dyDescent="0.2">
      <c r="A3804" s="229" t="s">
        <v>705</v>
      </c>
      <c r="B3804" s="247"/>
      <c r="C3804" s="280">
        <v>3791</v>
      </c>
      <c r="D3804" s="249" t="s">
        <v>8277</v>
      </c>
      <c r="E3804" s="249" t="s">
        <v>8278</v>
      </c>
      <c r="F3804" s="249" t="s">
        <v>852</v>
      </c>
      <c r="G3804" s="297" t="s">
        <v>707</v>
      </c>
      <c r="H3804" s="250">
        <v>0</v>
      </c>
      <c r="I3804" s="250"/>
      <c r="J3804" s="250">
        <v>0</v>
      </c>
      <c r="K3804" s="250"/>
      <c r="L3804" s="250">
        <v>0</v>
      </c>
      <c r="M3804" s="251" t="str">
        <f t="shared" si="177"/>
        <v>NA</v>
      </c>
      <c r="N3804" s="251" t="str">
        <f t="shared" si="178"/>
        <v>NA</v>
      </c>
      <c r="O3804" s="250">
        <v>0</v>
      </c>
      <c r="P3804" s="251" t="str">
        <f t="shared" si="179"/>
        <v>NA</v>
      </c>
      <c r="Q3804" s="298" t="s">
        <v>848</v>
      </c>
      <c r="R3804" s="299" t="s">
        <v>849</v>
      </c>
      <c r="S3804" s="299" t="s">
        <v>832</v>
      </c>
      <c r="T3804" s="299" t="s">
        <v>832</v>
      </c>
      <c r="U3804" s="299" t="s">
        <v>832</v>
      </c>
      <c r="V3804" s="283" t="s">
        <v>809</v>
      </c>
      <c r="W3804" s="284" t="s">
        <v>809</v>
      </c>
      <c r="X3804" s="284" t="s">
        <v>809</v>
      </c>
      <c r="Y3804" s="257"/>
    </row>
    <row r="3805" spans="1:25" ht="12.75" customHeight="1" x14ac:dyDescent="0.2">
      <c r="A3805" s="229" t="s">
        <v>705</v>
      </c>
      <c r="B3805" s="247"/>
      <c r="C3805" s="280">
        <v>3792</v>
      </c>
      <c r="D3805" s="249" t="s">
        <v>8279</v>
      </c>
      <c r="E3805" s="249" t="s">
        <v>8280</v>
      </c>
      <c r="F3805" s="249" t="s">
        <v>1040</v>
      </c>
      <c r="G3805" s="281" t="s">
        <v>813</v>
      </c>
      <c r="H3805" s="250">
        <v>227586.19000000003</v>
      </c>
      <c r="I3805" s="250"/>
      <c r="J3805" s="250">
        <v>137585.8167</v>
      </c>
      <c r="K3805" s="250"/>
      <c r="L3805" s="250">
        <v>165759.50999999998</v>
      </c>
      <c r="M3805" s="251">
        <f t="shared" si="177"/>
        <v>0.39545621507174938</v>
      </c>
      <c r="N3805" s="251">
        <f t="shared" si="178"/>
        <v>0.20477178517195213</v>
      </c>
      <c r="O3805" s="250">
        <v>181129.46</v>
      </c>
      <c r="P3805" s="251">
        <f t="shared" si="179"/>
        <v>9.27243933093191E-2</v>
      </c>
      <c r="Q3805" s="251" t="s">
        <v>805</v>
      </c>
      <c r="R3805" s="258"/>
      <c r="S3805" s="258" t="s">
        <v>806</v>
      </c>
      <c r="T3805" s="258" t="s">
        <v>807</v>
      </c>
      <c r="U3805" s="282" t="s">
        <v>823</v>
      </c>
      <c r="V3805" s="285">
        <v>824</v>
      </c>
      <c r="W3805" s="286" t="s">
        <v>816</v>
      </c>
      <c r="X3805" s="286" t="s">
        <v>816</v>
      </c>
      <c r="Y3805" s="257"/>
    </row>
    <row r="3806" spans="1:25" ht="12.75" customHeight="1" x14ac:dyDescent="0.2">
      <c r="A3806" s="229" t="s">
        <v>705</v>
      </c>
      <c r="B3806" s="247"/>
      <c r="C3806" s="280">
        <v>3793</v>
      </c>
      <c r="D3806" s="249" t="s">
        <v>8281</v>
      </c>
      <c r="E3806" s="249" t="s">
        <v>8282</v>
      </c>
      <c r="F3806" s="249" t="s">
        <v>847</v>
      </c>
      <c r="G3806" s="297" t="s">
        <v>707</v>
      </c>
      <c r="H3806" s="250">
        <v>0</v>
      </c>
      <c r="I3806" s="250"/>
      <c r="J3806" s="250">
        <v>0</v>
      </c>
      <c r="K3806" s="250"/>
      <c r="L3806" s="250">
        <v>0</v>
      </c>
      <c r="M3806" s="251" t="str">
        <f t="shared" si="177"/>
        <v>NA</v>
      </c>
      <c r="N3806" s="251" t="str">
        <f t="shared" si="178"/>
        <v>NA</v>
      </c>
      <c r="O3806" s="250">
        <v>0</v>
      </c>
      <c r="P3806" s="251" t="str">
        <f t="shared" si="179"/>
        <v>NA</v>
      </c>
      <c r="Q3806" s="298" t="s">
        <v>848</v>
      </c>
      <c r="R3806" s="299" t="s">
        <v>849</v>
      </c>
      <c r="S3806" s="299" t="s">
        <v>832</v>
      </c>
      <c r="T3806" s="299" t="s">
        <v>832</v>
      </c>
      <c r="U3806" s="299" t="s">
        <v>832</v>
      </c>
      <c r="V3806" s="299" t="s">
        <v>832</v>
      </c>
      <c r="W3806" s="299" t="s">
        <v>832</v>
      </c>
      <c r="X3806" s="299" t="s">
        <v>832</v>
      </c>
      <c r="Y3806" s="257"/>
    </row>
    <row r="3807" spans="1:25" ht="12.75" customHeight="1" x14ac:dyDescent="0.2">
      <c r="A3807" s="229" t="s">
        <v>705</v>
      </c>
      <c r="B3807" s="247"/>
      <c r="C3807" s="280">
        <v>3794</v>
      </c>
      <c r="D3807" s="249" t="s">
        <v>8283</v>
      </c>
      <c r="E3807" s="249" t="s">
        <v>8284</v>
      </c>
      <c r="F3807" s="249" t="s">
        <v>1040</v>
      </c>
      <c r="G3807" s="281" t="s">
        <v>813</v>
      </c>
      <c r="H3807" s="250">
        <v>107055.01000000001</v>
      </c>
      <c r="I3807" s="250"/>
      <c r="J3807" s="250">
        <v>86589.925199999998</v>
      </c>
      <c r="K3807" s="250"/>
      <c r="L3807" s="250">
        <v>90392.47</v>
      </c>
      <c r="M3807" s="251">
        <f t="shared" si="177"/>
        <v>0.19116419493118547</v>
      </c>
      <c r="N3807" s="251">
        <f t="shared" si="178"/>
        <v>4.3914402180359011E-2</v>
      </c>
      <c r="O3807" s="250">
        <v>94301.63</v>
      </c>
      <c r="P3807" s="251">
        <f t="shared" si="179"/>
        <v>4.3246522636232902E-2</v>
      </c>
      <c r="Q3807" s="251" t="s">
        <v>805</v>
      </c>
      <c r="R3807" s="258"/>
      <c r="S3807" s="258" t="s">
        <v>806</v>
      </c>
      <c r="T3807" s="299" t="s">
        <v>809</v>
      </c>
      <c r="U3807" s="282" t="s">
        <v>823</v>
      </c>
      <c r="V3807" s="285">
        <v>824</v>
      </c>
      <c r="W3807" s="286" t="s">
        <v>815</v>
      </c>
      <c r="X3807" s="286" t="s">
        <v>816</v>
      </c>
      <c r="Y3807" s="257"/>
    </row>
    <row r="3808" spans="1:25" ht="12.75" customHeight="1" x14ac:dyDescent="0.2">
      <c r="A3808" s="229" t="s">
        <v>705</v>
      </c>
      <c r="B3808" s="247"/>
      <c r="C3808" s="280">
        <v>3795</v>
      </c>
      <c r="D3808" s="249" t="s">
        <v>8285</v>
      </c>
      <c r="E3808" s="249" t="s">
        <v>8286</v>
      </c>
      <c r="F3808" s="249" t="s">
        <v>812</v>
      </c>
      <c r="G3808" s="281" t="s">
        <v>813</v>
      </c>
      <c r="H3808" s="250">
        <v>225910.07000000004</v>
      </c>
      <c r="I3808" s="250"/>
      <c r="J3808" s="250">
        <v>216409.18090000001</v>
      </c>
      <c r="K3808" s="250"/>
      <c r="L3808" s="250">
        <v>236384.86</v>
      </c>
      <c r="M3808" s="251">
        <f t="shared" si="177"/>
        <v>4.2056067266058692E-2</v>
      </c>
      <c r="N3808" s="251">
        <f t="shared" si="178"/>
        <v>9.2305137041438612E-2</v>
      </c>
      <c r="O3808" s="250">
        <v>243245.08999999997</v>
      </c>
      <c r="P3808" s="251">
        <f t="shared" si="179"/>
        <v>2.9021444097561841E-2</v>
      </c>
      <c r="Q3808" s="251" t="s">
        <v>805</v>
      </c>
      <c r="R3808" s="258"/>
      <c r="S3808" s="258" t="s">
        <v>806</v>
      </c>
      <c r="T3808" s="258" t="s">
        <v>807</v>
      </c>
      <c r="U3808" s="282" t="s">
        <v>823</v>
      </c>
      <c r="V3808" s="285">
        <v>824</v>
      </c>
      <c r="W3808" s="286" t="s">
        <v>824</v>
      </c>
      <c r="X3808" s="286" t="s">
        <v>824</v>
      </c>
      <c r="Y3808" s="257"/>
    </row>
    <row r="3809" spans="1:25" ht="12.75" customHeight="1" x14ac:dyDescent="0.2">
      <c r="A3809" s="229" t="s">
        <v>705</v>
      </c>
      <c r="B3809" s="247"/>
      <c r="C3809" s="280">
        <v>3796</v>
      </c>
      <c r="D3809" s="249" t="s">
        <v>8287</v>
      </c>
      <c r="E3809" s="249" t="s">
        <v>8288</v>
      </c>
      <c r="F3809" s="249" t="s">
        <v>852</v>
      </c>
      <c r="G3809" s="297" t="s">
        <v>707</v>
      </c>
      <c r="H3809" s="250">
        <v>0</v>
      </c>
      <c r="I3809" s="250"/>
      <c r="J3809" s="250">
        <v>0</v>
      </c>
      <c r="K3809" s="250"/>
      <c r="L3809" s="250">
        <v>0</v>
      </c>
      <c r="M3809" s="251" t="str">
        <f t="shared" si="177"/>
        <v>NA</v>
      </c>
      <c r="N3809" s="251" t="str">
        <f t="shared" si="178"/>
        <v>NA</v>
      </c>
      <c r="O3809" s="250">
        <v>0</v>
      </c>
      <c r="P3809" s="251" t="str">
        <f t="shared" si="179"/>
        <v>NA</v>
      </c>
      <c r="Q3809" s="298" t="s">
        <v>848</v>
      </c>
      <c r="R3809" s="299" t="s">
        <v>849</v>
      </c>
      <c r="S3809" s="299" t="s">
        <v>832</v>
      </c>
      <c r="T3809" s="299" t="s">
        <v>832</v>
      </c>
      <c r="U3809" s="299" t="s">
        <v>832</v>
      </c>
      <c r="V3809" s="299" t="s">
        <v>832</v>
      </c>
      <c r="W3809" s="299" t="s">
        <v>832</v>
      </c>
      <c r="X3809" s="299" t="s">
        <v>832</v>
      </c>
      <c r="Y3809" s="257"/>
    </row>
    <row r="3810" spans="1:25" ht="12.75" customHeight="1" x14ac:dyDescent="0.2">
      <c r="A3810" s="229" t="s">
        <v>705</v>
      </c>
      <c r="B3810" s="247"/>
      <c r="C3810" s="280">
        <v>3797</v>
      </c>
      <c r="D3810" s="249" t="s">
        <v>8289</v>
      </c>
      <c r="E3810" s="249" t="s">
        <v>8290</v>
      </c>
      <c r="F3810" s="249" t="s">
        <v>812</v>
      </c>
      <c r="G3810" s="281" t="s">
        <v>813</v>
      </c>
      <c r="H3810" s="250">
        <v>92679.61</v>
      </c>
      <c r="I3810" s="250"/>
      <c r="J3810" s="250">
        <v>88781.8511</v>
      </c>
      <c r="K3810" s="250"/>
      <c r="L3810" s="250">
        <v>86433.87</v>
      </c>
      <c r="M3810" s="251">
        <f t="shared" si="177"/>
        <v>4.2056272140117992E-2</v>
      </c>
      <c r="N3810" s="251">
        <f t="shared" si="178"/>
        <v>2.6446633753506008E-2</v>
      </c>
      <c r="O3810" s="250">
        <v>88205.010000000009</v>
      </c>
      <c r="P3810" s="251">
        <f t="shared" si="179"/>
        <v>2.0491272692059422E-2</v>
      </c>
      <c r="Q3810" s="251" t="s">
        <v>805</v>
      </c>
      <c r="R3810" s="258"/>
      <c r="S3810" s="258" t="s">
        <v>806</v>
      </c>
      <c r="T3810" s="258" t="s">
        <v>807</v>
      </c>
      <c r="U3810" s="282" t="s">
        <v>814</v>
      </c>
      <c r="V3810" s="285">
        <v>386</v>
      </c>
      <c r="W3810" s="286" t="s">
        <v>815</v>
      </c>
      <c r="X3810" s="286" t="s">
        <v>816</v>
      </c>
      <c r="Y3810" s="257"/>
    </row>
    <row r="3811" spans="1:25" ht="12.75" customHeight="1" x14ac:dyDescent="0.2">
      <c r="A3811" s="229" t="s">
        <v>705</v>
      </c>
      <c r="B3811" s="247"/>
      <c r="C3811" s="280">
        <v>3798</v>
      </c>
      <c r="D3811" s="249" t="s">
        <v>8291</v>
      </c>
      <c r="E3811" s="249" t="s">
        <v>8292</v>
      </c>
      <c r="F3811" s="249" t="s">
        <v>847</v>
      </c>
      <c r="G3811" s="297" t="s">
        <v>707</v>
      </c>
      <c r="H3811" s="250">
        <v>0</v>
      </c>
      <c r="I3811" s="250"/>
      <c r="J3811" s="250">
        <v>0</v>
      </c>
      <c r="K3811" s="250"/>
      <c r="L3811" s="250">
        <v>0</v>
      </c>
      <c r="M3811" s="251" t="str">
        <f t="shared" si="177"/>
        <v>NA</v>
      </c>
      <c r="N3811" s="251" t="str">
        <f t="shared" si="178"/>
        <v>NA</v>
      </c>
      <c r="O3811" s="250">
        <v>0</v>
      </c>
      <c r="P3811" s="251" t="str">
        <f t="shared" si="179"/>
        <v>NA</v>
      </c>
      <c r="Q3811" s="298" t="s">
        <v>848</v>
      </c>
      <c r="R3811" s="299" t="s">
        <v>849</v>
      </c>
      <c r="S3811" s="299" t="s">
        <v>832</v>
      </c>
      <c r="T3811" s="299" t="s">
        <v>832</v>
      </c>
      <c r="U3811" s="299" t="s">
        <v>832</v>
      </c>
      <c r="V3811" s="299" t="s">
        <v>832</v>
      </c>
      <c r="W3811" s="299" t="s">
        <v>832</v>
      </c>
      <c r="X3811" s="299" t="s">
        <v>832</v>
      </c>
      <c r="Y3811" s="257"/>
    </row>
    <row r="3812" spans="1:25" ht="12.75" customHeight="1" x14ac:dyDescent="0.2">
      <c r="A3812" s="229" t="s">
        <v>705</v>
      </c>
      <c r="B3812" s="247"/>
      <c r="C3812" s="280">
        <v>3799</v>
      </c>
      <c r="D3812" s="249" t="s">
        <v>8293</v>
      </c>
      <c r="E3812" s="249" t="s">
        <v>8294</v>
      </c>
      <c r="F3812" s="249" t="s">
        <v>812</v>
      </c>
      <c r="G3812" s="281" t="s">
        <v>813</v>
      </c>
      <c r="H3812" s="250">
        <v>56541.25</v>
      </c>
      <c r="I3812" s="250"/>
      <c r="J3812" s="250">
        <v>42600.695899999999</v>
      </c>
      <c r="K3812" s="250"/>
      <c r="L3812" s="250">
        <v>32006.400000000001</v>
      </c>
      <c r="M3812" s="251">
        <f t="shared" si="177"/>
        <v>0.24655546348904564</v>
      </c>
      <c r="N3812" s="251">
        <f t="shared" si="178"/>
        <v>0.24868832952562162</v>
      </c>
      <c r="O3812" s="250">
        <v>32729.120000000003</v>
      </c>
      <c r="P3812" s="251">
        <f t="shared" si="179"/>
        <v>2.258048390321939E-2</v>
      </c>
      <c r="Q3812" s="251" t="s">
        <v>805</v>
      </c>
      <c r="R3812" s="258"/>
      <c r="S3812" s="258" t="s">
        <v>806</v>
      </c>
      <c r="T3812" s="258" t="s">
        <v>807</v>
      </c>
      <c r="U3812" s="282" t="s">
        <v>814</v>
      </c>
      <c r="V3812" s="285">
        <v>514</v>
      </c>
      <c r="W3812" s="286" t="s">
        <v>824</v>
      </c>
      <c r="X3812" s="286" t="s">
        <v>824</v>
      </c>
      <c r="Y3812" s="257"/>
    </row>
    <row r="3813" spans="1:25" ht="12.75" customHeight="1" x14ac:dyDescent="0.2">
      <c r="A3813" s="229" t="s">
        <v>705</v>
      </c>
      <c r="B3813" s="247"/>
      <c r="C3813" s="280">
        <v>3800</v>
      </c>
      <c r="D3813" s="249" t="s">
        <v>8295</v>
      </c>
      <c r="E3813" s="249" t="s">
        <v>8296</v>
      </c>
      <c r="F3813" s="249" t="s">
        <v>920</v>
      </c>
      <c r="G3813" s="297" t="s">
        <v>707</v>
      </c>
      <c r="H3813" s="250">
        <v>0</v>
      </c>
      <c r="I3813" s="250"/>
      <c r="J3813" s="250">
        <v>0</v>
      </c>
      <c r="K3813" s="250"/>
      <c r="L3813" s="250">
        <v>0</v>
      </c>
      <c r="M3813" s="251" t="str">
        <f t="shared" si="177"/>
        <v>NA</v>
      </c>
      <c r="N3813" s="251" t="str">
        <f t="shared" si="178"/>
        <v>NA</v>
      </c>
      <c r="O3813" s="250">
        <v>0</v>
      </c>
      <c r="P3813" s="251" t="str">
        <f t="shared" si="179"/>
        <v>NA</v>
      </c>
      <c r="Q3813" s="298" t="s">
        <v>848</v>
      </c>
      <c r="R3813" s="299" t="s">
        <v>849</v>
      </c>
      <c r="S3813" s="299" t="s">
        <v>832</v>
      </c>
      <c r="T3813" s="299" t="s">
        <v>832</v>
      </c>
      <c r="U3813" s="299" t="s">
        <v>832</v>
      </c>
      <c r="V3813" s="299" t="s">
        <v>832</v>
      </c>
      <c r="W3813" s="299" t="s">
        <v>832</v>
      </c>
      <c r="X3813" s="299" t="s">
        <v>832</v>
      </c>
      <c r="Y3813" s="257"/>
    </row>
    <row r="3814" spans="1:25" ht="12.75" customHeight="1" x14ac:dyDescent="0.2">
      <c r="A3814" s="229" t="s">
        <v>705</v>
      </c>
      <c r="B3814" s="247"/>
      <c r="C3814" s="280">
        <v>3801</v>
      </c>
      <c r="D3814" s="249" t="s">
        <v>8297</v>
      </c>
      <c r="E3814" s="249" t="s">
        <v>8298</v>
      </c>
      <c r="F3814" s="249" t="s">
        <v>803</v>
      </c>
      <c r="G3814" s="281" t="s">
        <v>804</v>
      </c>
      <c r="H3814" s="250">
        <v>13020.650000000001</v>
      </c>
      <c r="I3814" s="250"/>
      <c r="J3814" s="250">
        <v>12473.0542</v>
      </c>
      <c r="K3814" s="250"/>
      <c r="L3814" s="250">
        <v>13020.03</v>
      </c>
      <c r="M3814" s="251">
        <f t="shared" si="177"/>
        <v>4.2055949587770265E-2</v>
      </c>
      <c r="N3814" s="251">
        <f t="shared" si="178"/>
        <v>4.385259546134259E-2</v>
      </c>
      <c r="O3814" s="250">
        <v>15154.509999999998</v>
      </c>
      <c r="P3814" s="251">
        <f t="shared" si="179"/>
        <v>0.16393817832985005</v>
      </c>
      <c r="Q3814" s="251" t="s">
        <v>805</v>
      </c>
      <c r="R3814" s="258"/>
      <c r="S3814" s="258" t="s">
        <v>904</v>
      </c>
      <c r="T3814" s="299" t="s">
        <v>809</v>
      </c>
      <c r="U3814" s="282" t="s">
        <v>808</v>
      </c>
      <c r="V3814" s="285">
        <v>106</v>
      </c>
      <c r="W3814" s="286" t="s">
        <v>824</v>
      </c>
      <c r="X3814" s="286" t="s">
        <v>824</v>
      </c>
      <c r="Y3814" s="257"/>
    </row>
    <row r="3815" spans="1:25" ht="12.75" customHeight="1" x14ac:dyDescent="0.2">
      <c r="A3815" s="229" t="s">
        <v>705</v>
      </c>
      <c r="B3815" s="247"/>
      <c r="C3815" s="280">
        <v>3802</v>
      </c>
      <c r="D3815" s="249" t="s">
        <v>8299</v>
      </c>
      <c r="E3815" s="249" t="s">
        <v>8300</v>
      </c>
      <c r="F3815" s="249" t="s">
        <v>890</v>
      </c>
      <c r="G3815" s="281" t="s">
        <v>813</v>
      </c>
      <c r="H3815" s="250">
        <v>46281.760000000002</v>
      </c>
      <c r="I3815" s="250"/>
      <c r="J3815" s="250">
        <v>44335.321100000001</v>
      </c>
      <c r="K3815" s="250"/>
      <c r="L3815" s="250">
        <v>26281.749999999993</v>
      </c>
      <c r="M3815" s="251">
        <f t="shared" si="177"/>
        <v>4.2056285240665028E-2</v>
      </c>
      <c r="N3815" s="251">
        <f t="shared" si="178"/>
        <v>0.40720515047764044</v>
      </c>
      <c r="O3815" s="250">
        <v>26942.409999999996</v>
      </c>
      <c r="P3815" s="251">
        <f t="shared" si="179"/>
        <v>2.5137595479753201E-2</v>
      </c>
      <c r="Q3815" s="251" t="s">
        <v>805</v>
      </c>
      <c r="R3815" s="258"/>
      <c r="S3815" s="258" t="s">
        <v>806</v>
      </c>
      <c r="T3815" s="258" t="s">
        <v>807</v>
      </c>
      <c r="U3815" s="282" t="s">
        <v>823</v>
      </c>
      <c r="V3815" s="285">
        <v>824</v>
      </c>
      <c r="W3815" s="286" t="s">
        <v>816</v>
      </c>
      <c r="X3815" s="286" t="s">
        <v>824</v>
      </c>
      <c r="Y3815" s="257"/>
    </row>
    <row r="3816" spans="1:25" ht="12.75" customHeight="1" x14ac:dyDescent="0.2">
      <c r="A3816" s="229" t="s">
        <v>705</v>
      </c>
      <c r="B3816" s="247"/>
      <c r="C3816" s="280">
        <v>3803</v>
      </c>
      <c r="D3816" s="249" t="s">
        <v>8301</v>
      </c>
      <c r="E3816" s="249" t="s">
        <v>8302</v>
      </c>
      <c r="F3816" s="249" t="s">
        <v>931</v>
      </c>
      <c r="G3816" s="281" t="s">
        <v>813</v>
      </c>
      <c r="H3816" s="250">
        <v>125554.73</v>
      </c>
      <c r="I3816" s="250"/>
      <c r="J3816" s="250">
        <v>169223.73330000002</v>
      </c>
      <c r="K3816" s="250"/>
      <c r="L3816" s="250">
        <v>175282.74</v>
      </c>
      <c r="M3816" s="251">
        <f t="shared" si="177"/>
        <v>0.34780850789133971</v>
      </c>
      <c r="N3816" s="251">
        <f t="shared" si="178"/>
        <v>3.5804710024087194E-2</v>
      </c>
      <c r="O3816" s="250">
        <v>186991.05</v>
      </c>
      <c r="P3816" s="251">
        <f t="shared" si="179"/>
        <v>6.6796707993040258E-2</v>
      </c>
      <c r="Q3816" s="251" t="s">
        <v>805</v>
      </c>
      <c r="R3816" s="258"/>
      <c r="S3816" s="258" t="s">
        <v>806</v>
      </c>
      <c r="T3816" s="258" t="s">
        <v>807</v>
      </c>
      <c r="U3816" s="282" t="s">
        <v>823</v>
      </c>
      <c r="V3816" s="285">
        <v>824</v>
      </c>
      <c r="W3816" s="286" t="s">
        <v>816</v>
      </c>
      <c r="X3816" s="286" t="s">
        <v>824</v>
      </c>
      <c r="Y3816" s="257"/>
    </row>
    <row r="3817" spans="1:25" ht="12.75" customHeight="1" x14ac:dyDescent="0.2">
      <c r="A3817" s="229" t="s">
        <v>705</v>
      </c>
      <c r="B3817" s="247"/>
      <c r="C3817" s="280">
        <v>3804</v>
      </c>
      <c r="D3817" s="249" t="s">
        <v>8303</v>
      </c>
      <c r="E3817" s="249" t="s">
        <v>8304</v>
      </c>
      <c r="F3817" s="249" t="s">
        <v>858</v>
      </c>
      <c r="G3817" s="281" t="s">
        <v>813</v>
      </c>
      <c r="H3817" s="250">
        <v>36339.800000000003</v>
      </c>
      <c r="I3817" s="250"/>
      <c r="J3817" s="250">
        <v>27256.004100000002</v>
      </c>
      <c r="K3817" s="250"/>
      <c r="L3817" s="250">
        <v>35094.880000000005</v>
      </c>
      <c r="M3817" s="251">
        <f t="shared" si="177"/>
        <v>0.24996824143225885</v>
      </c>
      <c r="N3817" s="251">
        <f t="shared" si="178"/>
        <v>0.28760180220254672</v>
      </c>
      <c r="O3817" s="250">
        <v>37537.800000000003</v>
      </c>
      <c r="P3817" s="251">
        <f t="shared" si="179"/>
        <v>6.9609014192383564E-2</v>
      </c>
      <c r="Q3817" s="251" t="s">
        <v>805</v>
      </c>
      <c r="R3817" s="258"/>
      <c r="S3817" s="258" t="s">
        <v>904</v>
      </c>
      <c r="T3817" s="258" t="s">
        <v>807</v>
      </c>
      <c r="U3817" s="282" t="s">
        <v>814</v>
      </c>
      <c r="V3817" s="285">
        <v>106</v>
      </c>
      <c r="W3817" s="286" t="s">
        <v>824</v>
      </c>
      <c r="X3817" s="286" t="s">
        <v>824</v>
      </c>
      <c r="Y3817" s="257"/>
    </row>
    <row r="3818" spans="1:25" ht="12.75" customHeight="1" x14ac:dyDescent="0.2">
      <c r="A3818" s="229" t="s">
        <v>705</v>
      </c>
      <c r="B3818" s="247"/>
      <c r="C3818" s="280">
        <v>3805</v>
      </c>
      <c r="D3818" s="249" t="s">
        <v>8305</v>
      </c>
      <c r="E3818" s="249" t="s">
        <v>8306</v>
      </c>
      <c r="F3818" s="249" t="s">
        <v>1860</v>
      </c>
      <c r="G3818" s="281" t="s">
        <v>813</v>
      </c>
      <c r="H3818" s="250">
        <v>435934.24</v>
      </c>
      <c r="I3818" s="250"/>
      <c r="J3818" s="250">
        <v>293083.11369999999</v>
      </c>
      <c r="K3818" s="250"/>
      <c r="L3818" s="250">
        <v>274499.02999999997</v>
      </c>
      <c r="M3818" s="251">
        <f t="shared" si="177"/>
        <v>0.32768962194848472</v>
      </c>
      <c r="N3818" s="251">
        <f t="shared" si="178"/>
        <v>6.3408919966036301E-2</v>
      </c>
      <c r="O3818" s="250">
        <v>294959.91999999987</v>
      </c>
      <c r="P3818" s="251">
        <f t="shared" si="179"/>
        <v>7.4539024782710156E-2</v>
      </c>
      <c r="Q3818" s="251" t="s">
        <v>805</v>
      </c>
      <c r="R3818" s="258"/>
      <c r="S3818" s="258" t="s">
        <v>806</v>
      </c>
      <c r="T3818" s="258" t="s">
        <v>807</v>
      </c>
      <c r="U3818" s="282" t="s">
        <v>814</v>
      </c>
      <c r="V3818" s="285">
        <v>200</v>
      </c>
      <c r="W3818" s="286" t="s">
        <v>824</v>
      </c>
      <c r="X3818" s="286" t="s">
        <v>824</v>
      </c>
      <c r="Y3818" s="257"/>
    </row>
    <row r="3819" spans="1:25" ht="12.75" customHeight="1" x14ac:dyDescent="0.2">
      <c r="A3819" s="229" t="s">
        <v>705</v>
      </c>
      <c r="B3819" s="247"/>
      <c r="C3819" s="280">
        <v>3806</v>
      </c>
      <c r="D3819" s="249" t="s">
        <v>8307</v>
      </c>
      <c r="E3819" s="249" t="s">
        <v>8308</v>
      </c>
      <c r="F3819" s="249" t="s">
        <v>877</v>
      </c>
      <c r="G3819" s="281" t="s">
        <v>813</v>
      </c>
      <c r="H3819" s="250">
        <v>43826.67</v>
      </c>
      <c r="I3819" s="250"/>
      <c r="J3819" s="250">
        <v>45951.928599999999</v>
      </c>
      <c r="K3819" s="250"/>
      <c r="L3819" s="250">
        <v>41493.79</v>
      </c>
      <c r="M3819" s="251">
        <f t="shared" si="177"/>
        <v>4.849235864828428E-2</v>
      </c>
      <c r="N3819" s="251">
        <f t="shared" si="178"/>
        <v>9.7017442702067538E-2</v>
      </c>
      <c r="O3819" s="250">
        <v>42335.47</v>
      </c>
      <c r="P3819" s="251">
        <f t="shared" si="179"/>
        <v>2.0284481123560905E-2</v>
      </c>
      <c r="Q3819" s="251" t="s">
        <v>805</v>
      </c>
      <c r="R3819" s="258"/>
      <c r="S3819" s="258" t="s">
        <v>806</v>
      </c>
      <c r="T3819" s="258" t="s">
        <v>807</v>
      </c>
      <c r="U3819" s="282" t="s">
        <v>823</v>
      </c>
      <c r="V3819" s="285">
        <v>824</v>
      </c>
      <c r="W3819" s="286" t="s">
        <v>815</v>
      </c>
      <c r="X3819" s="286" t="s">
        <v>816</v>
      </c>
      <c r="Y3819" s="257"/>
    </row>
    <row r="3820" spans="1:25" ht="12.75" customHeight="1" x14ac:dyDescent="0.2">
      <c r="A3820" s="229" t="s">
        <v>705</v>
      </c>
      <c r="B3820" s="247"/>
      <c r="C3820" s="280">
        <v>3807</v>
      </c>
      <c r="D3820" s="249" t="s">
        <v>8309</v>
      </c>
      <c r="E3820" s="249" t="s">
        <v>8310</v>
      </c>
      <c r="F3820" s="249" t="s">
        <v>877</v>
      </c>
      <c r="G3820" s="281" t="s">
        <v>813</v>
      </c>
      <c r="H3820" s="250">
        <v>59202.06</v>
      </c>
      <c r="I3820" s="250"/>
      <c r="J3820" s="250">
        <v>56712.253100000002</v>
      </c>
      <c r="K3820" s="250"/>
      <c r="L3820" s="250">
        <v>59202.979999999996</v>
      </c>
      <c r="M3820" s="251">
        <f t="shared" si="177"/>
        <v>4.2056085548374429E-2</v>
      </c>
      <c r="N3820" s="251">
        <f t="shared" si="178"/>
        <v>4.3918673017771429E-2</v>
      </c>
      <c r="O3820" s="250">
        <v>61334.9</v>
      </c>
      <c r="P3820" s="251">
        <f t="shared" si="179"/>
        <v>3.6010349479029702E-2</v>
      </c>
      <c r="Q3820" s="251" t="s">
        <v>805</v>
      </c>
      <c r="R3820" s="258"/>
      <c r="S3820" s="258" t="s">
        <v>806</v>
      </c>
      <c r="T3820" s="258" t="s">
        <v>807</v>
      </c>
      <c r="U3820" s="282" t="s">
        <v>823</v>
      </c>
      <c r="V3820" s="285">
        <v>824</v>
      </c>
      <c r="W3820" s="286" t="s">
        <v>815</v>
      </c>
      <c r="X3820" s="286" t="s">
        <v>816</v>
      </c>
      <c r="Y3820" s="257"/>
    </row>
    <row r="3821" spans="1:25" ht="12.75" customHeight="1" x14ac:dyDescent="0.2">
      <c r="A3821" s="229" t="s">
        <v>705</v>
      </c>
      <c r="B3821" s="247"/>
      <c r="C3821" s="280">
        <v>3808</v>
      </c>
      <c r="D3821" s="249" t="s">
        <v>8311</v>
      </c>
      <c r="E3821" s="249" t="s">
        <v>8312</v>
      </c>
      <c r="F3821" s="249" t="s">
        <v>886</v>
      </c>
      <c r="G3821" s="281" t="s">
        <v>813</v>
      </c>
      <c r="H3821" s="250">
        <v>158637.63999999998</v>
      </c>
      <c r="I3821" s="250"/>
      <c r="J3821" s="250">
        <v>123331.3232</v>
      </c>
      <c r="K3821" s="250"/>
      <c r="L3821" s="250">
        <v>170143.09</v>
      </c>
      <c r="M3821" s="251">
        <f t="shared" si="177"/>
        <v>0.22255951866152313</v>
      </c>
      <c r="N3821" s="251">
        <f t="shared" si="178"/>
        <v>0.379561052175592</v>
      </c>
      <c r="O3821" s="250">
        <v>175785.98</v>
      </c>
      <c r="P3821" s="251">
        <f t="shared" si="179"/>
        <v>3.3165554945546211E-2</v>
      </c>
      <c r="Q3821" s="251" t="s">
        <v>805</v>
      </c>
      <c r="R3821" s="258"/>
      <c r="S3821" s="258" t="s">
        <v>806</v>
      </c>
      <c r="T3821" s="258" t="s">
        <v>807</v>
      </c>
      <c r="U3821" s="282" t="s">
        <v>814</v>
      </c>
      <c r="V3821" s="285">
        <v>555</v>
      </c>
      <c r="W3821" s="286" t="s">
        <v>815</v>
      </c>
      <c r="X3821" s="286" t="s">
        <v>816</v>
      </c>
      <c r="Y3821" s="257"/>
    </row>
    <row r="3822" spans="1:25" ht="12.75" customHeight="1" x14ac:dyDescent="0.2">
      <c r="A3822" s="229" t="s">
        <v>705</v>
      </c>
      <c r="B3822" s="247"/>
      <c r="C3822" s="280">
        <v>3809</v>
      </c>
      <c r="D3822" s="249" t="s">
        <v>8313</v>
      </c>
      <c r="E3822" s="249" t="s">
        <v>8314</v>
      </c>
      <c r="F3822" s="249" t="s">
        <v>819</v>
      </c>
      <c r="G3822" s="281" t="s">
        <v>813</v>
      </c>
      <c r="H3822" s="250">
        <v>433693.26</v>
      </c>
      <c r="I3822" s="250"/>
      <c r="J3822" s="250">
        <v>287517.91099999996</v>
      </c>
      <c r="K3822" s="250"/>
      <c r="L3822" s="250">
        <v>300149.77</v>
      </c>
      <c r="M3822" s="251">
        <f t="shared" si="177"/>
        <v>0.33704777657831259</v>
      </c>
      <c r="N3822" s="251">
        <f t="shared" si="178"/>
        <v>4.3934163809363713E-2</v>
      </c>
      <c r="O3822" s="250">
        <v>303344.97000000003</v>
      </c>
      <c r="P3822" s="251">
        <f t="shared" si="179"/>
        <v>1.0645352152027341E-2</v>
      </c>
      <c r="Q3822" s="251" t="s">
        <v>805</v>
      </c>
      <c r="R3822" s="258"/>
      <c r="S3822" s="258" t="s">
        <v>806</v>
      </c>
      <c r="T3822" s="299" t="s">
        <v>809</v>
      </c>
      <c r="U3822" s="282" t="s">
        <v>823</v>
      </c>
      <c r="V3822" s="285">
        <v>824</v>
      </c>
      <c r="W3822" s="286" t="s">
        <v>815</v>
      </c>
      <c r="X3822" s="286" t="s">
        <v>816</v>
      </c>
      <c r="Y3822" s="257"/>
    </row>
    <row r="3823" spans="1:25" ht="12.75" customHeight="1" x14ac:dyDescent="0.2">
      <c r="A3823" s="229" t="s">
        <v>705</v>
      </c>
      <c r="B3823" s="247"/>
      <c r="C3823" s="280">
        <v>3810</v>
      </c>
      <c r="D3823" s="249" t="s">
        <v>8315</v>
      </c>
      <c r="E3823" s="249" t="s">
        <v>8316</v>
      </c>
      <c r="F3823" s="249" t="s">
        <v>931</v>
      </c>
      <c r="G3823" s="281" t="s">
        <v>813</v>
      </c>
      <c r="H3823" s="250">
        <v>27854</v>
      </c>
      <c r="I3823" s="250"/>
      <c r="J3823" s="250">
        <v>26682.585500000001</v>
      </c>
      <c r="K3823" s="250"/>
      <c r="L3823" s="250">
        <v>27854.41</v>
      </c>
      <c r="M3823" s="251">
        <f t="shared" si="177"/>
        <v>4.2055521648596217E-2</v>
      </c>
      <c r="N3823" s="251">
        <f t="shared" si="178"/>
        <v>4.391720210172282E-2</v>
      </c>
      <c r="O3823" s="250">
        <v>30369.46</v>
      </c>
      <c r="P3823" s="251">
        <f t="shared" si="179"/>
        <v>9.0292704099638063E-2</v>
      </c>
      <c r="Q3823" s="251" t="s">
        <v>805</v>
      </c>
      <c r="R3823" s="258"/>
      <c r="S3823" s="258" t="s">
        <v>806</v>
      </c>
      <c r="T3823" s="299" t="s">
        <v>809</v>
      </c>
      <c r="U3823" s="282" t="s">
        <v>823</v>
      </c>
      <c r="V3823" s="285">
        <v>824</v>
      </c>
      <c r="W3823" s="286" t="s">
        <v>824</v>
      </c>
      <c r="X3823" s="286" t="s">
        <v>824</v>
      </c>
      <c r="Y3823" s="257"/>
    </row>
    <row r="3824" spans="1:25" ht="12.75" customHeight="1" x14ac:dyDescent="0.2">
      <c r="A3824" s="229" t="s">
        <v>705</v>
      </c>
      <c r="B3824" s="247"/>
      <c r="C3824" s="280">
        <v>3811</v>
      </c>
      <c r="D3824" s="249" t="s">
        <v>8317</v>
      </c>
      <c r="E3824" s="249" t="s">
        <v>8318</v>
      </c>
      <c r="F3824" s="249" t="s">
        <v>822</v>
      </c>
      <c r="G3824" s="281" t="s">
        <v>813</v>
      </c>
      <c r="H3824" s="250">
        <v>161528.5</v>
      </c>
      <c r="I3824" s="250"/>
      <c r="J3824" s="250">
        <v>148697.70980000001</v>
      </c>
      <c r="K3824" s="250"/>
      <c r="L3824" s="250">
        <v>67045.249999999985</v>
      </c>
      <c r="M3824" s="251">
        <f t="shared" si="177"/>
        <v>7.9433599643406516E-2</v>
      </c>
      <c r="N3824" s="251">
        <f t="shared" si="178"/>
        <v>0.54911713105617732</v>
      </c>
      <c r="O3824" s="250">
        <v>70605.52</v>
      </c>
      <c r="P3824" s="251">
        <f t="shared" si="179"/>
        <v>5.3102494210999579E-2</v>
      </c>
      <c r="Q3824" s="251" t="s">
        <v>805</v>
      </c>
      <c r="R3824" s="258"/>
      <c r="S3824" s="258" t="s">
        <v>806</v>
      </c>
      <c r="T3824" s="258" t="s">
        <v>807</v>
      </c>
      <c r="U3824" s="282" t="s">
        <v>823</v>
      </c>
      <c r="V3824" s="285">
        <v>808</v>
      </c>
      <c r="W3824" s="286" t="s">
        <v>816</v>
      </c>
      <c r="X3824" s="286" t="s">
        <v>824</v>
      </c>
      <c r="Y3824" s="257"/>
    </row>
    <row r="3825" spans="1:25" ht="12.75" customHeight="1" x14ac:dyDescent="0.2">
      <c r="A3825" s="229" t="s">
        <v>705</v>
      </c>
      <c r="B3825" s="247"/>
      <c r="C3825" s="280">
        <v>3812</v>
      </c>
      <c r="D3825" s="249" t="s">
        <v>8319</v>
      </c>
      <c r="E3825" s="249" t="s">
        <v>8318</v>
      </c>
      <c r="F3825" s="249" t="s">
        <v>890</v>
      </c>
      <c r="G3825" s="281" t="s">
        <v>813</v>
      </c>
      <c r="H3825" s="250">
        <v>311113.46999999997</v>
      </c>
      <c r="I3825" s="250"/>
      <c r="J3825" s="250">
        <v>298029.25840000005</v>
      </c>
      <c r="K3825" s="250"/>
      <c r="L3825" s="250">
        <v>163383.69999999992</v>
      </c>
      <c r="M3825" s="251">
        <f t="shared" si="177"/>
        <v>4.2056075553398325E-2</v>
      </c>
      <c r="N3825" s="251">
        <f t="shared" si="178"/>
        <v>0.45178637534736793</v>
      </c>
      <c r="O3825" s="250">
        <v>166190.18999999992</v>
      </c>
      <c r="P3825" s="251">
        <f t="shared" si="179"/>
        <v>1.7177294919872618E-2</v>
      </c>
      <c r="Q3825" s="251" t="s">
        <v>805</v>
      </c>
      <c r="R3825" s="258"/>
      <c r="S3825" s="258" t="s">
        <v>806</v>
      </c>
      <c r="T3825" s="258" t="s">
        <v>807</v>
      </c>
      <c r="U3825" s="282" t="s">
        <v>823</v>
      </c>
      <c r="V3825" s="285">
        <v>989</v>
      </c>
      <c r="W3825" s="286" t="s">
        <v>816</v>
      </c>
      <c r="X3825" s="286" t="s">
        <v>824</v>
      </c>
      <c r="Y3825" s="257"/>
    </row>
    <row r="3826" spans="1:25" ht="12.75" customHeight="1" x14ac:dyDescent="0.2">
      <c r="A3826" s="229" t="s">
        <v>705</v>
      </c>
      <c r="B3826" s="247"/>
      <c r="C3826" s="280">
        <v>3813</v>
      </c>
      <c r="D3826" s="249" t="s">
        <v>8320</v>
      </c>
      <c r="E3826" s="249" t="s">
        <v>8318</v>
      </c>
      <c r="F3826" s="249" t="s">
        <v>886</v>
      </c>
      <c r="G3826" s="281" t="s">
        <v>813</v>
      </c>
      <c r="H3826" s="250">
        <v>176266.76</v>
      </c>
      <c r="I3826" s="250"/>
      <c r="J3826" s="250">
        <v>168853.6825</v>
      </c>
      <c r="K3826" s="250"/>
      <c r="L3826" s="250">
        <v>180971.08</v>
      </c>
      <c r="M3826" s="251">
        <f t="shared" si="177"/>
        <v>4.2056014985468695E-2</v>
      </c>
      <c r="N3826" s="251">
        <f t="shared" si="178"/>
        <v>7.1762707929097086E-2</v>
      </c>
      <c r="O3826" s="250">
        <v>190978.95</v>
      </c>
      <c r="P3826" s="251">
        <f t="shared" si="179"/>
        <v>5.5300935375972922E-2</v>
      </c>
      <c r="Q3826" s="251" t="s">
        <v>805</v>
      </c>
      <c r="R3826" s="258"/>
      <c r="S3826" s="258" t="s">
        <v>806</v>
      </c>
      <c r="T3826" s="258" t="s">
        <v>807</v>
      </c>
      <c r="U3826" s="282" t="s">
        <v>823</v>
      </c>
      <c r="V3826" s="285">
        <v>808</v>
      </c>
      <c r="W3826" s="286" t="s">
        <v>816</v>
      </c>
      <c r="X3826" s="286" t="s">
        <v>824</v>
      </c>
      <c r="Y3826" s="257"/>
    </row>
    <row r="3827" spans="1:25" ht="12.75" customHeight="1" x14ac:dyDescent="0.2">
      <c r="A3827" s="229" t="s">
        <v>705</v>
      </c>
      <c r="B3827" s="247"/>
      <c r="C3827" s="280">
        <v>3814</v>
      </c>
      <c r="D3827" s="249" t="s">
        <v>8321</v>
      </c>
      <c r="E3827" s="249" t="s">
        <v>8318</v>
      </c>
      <c r="F3827" s="249" t="s">
        <v>1067</v>
      </c>
      <c r="G3827" s="281" t="s">
        <v>804</v>
      </c>
      <c r="H3827" s="250">
        <v>278842.03000000003</v>
      </c>
      <c r="I3827" s="250"/>
      <c r="J3827" s="250">
        <v>280096.74729999999</v>
      </c>
      <c r="K3827" s="250"/>
      <c r="L3827" s="250">
        <v>292396.96999999997</v>
      </c>
      <c r="M3827" s="251">
        <f t="shared" si="177"/>
        <v>4.499742381017525E-3</v>
      </c>
      <c r="N3827" s="251">
        <f t="shared" si="178"/>
        <v>4.3914193287027808E-2</v>
      </c>
      <c r="O3827" s="250">
        <v>306402.27</v>
      </c>
      <c r="P3827" s="251">
        <f t="shared" si="179"/>
        <v>4.7898239164380012E-2</v>
      </c>
      <c r="Q3827" s="251" t="s">
        <v>805</v>
      </c>
      <c r="R3827" s="258"/>
      <c r="S3827" s="258" t="s">
        <v>806</v>
      </c>
      <c r="T3827" s="299" t="s">
        <v>809</v>
      </c>
      <c r="U3827" s="282" t="s">
        <v>1103</v>
      </c>
      <c r="V3827" s="285">
        <v>824</v>
      </c>
      <c r="W3827" s="286" t="s">
        <v>816</v>
      </c>
      <c r="X3827" s="286" t="s">
        <v>824</v>
      </c>
      <c r="Y3827" s="257"/>
    </row>
    <row r="3828" spans="1:25" ht="12.75" customHeight="1" x14ac:dyDescent="0.2">
      <c r="A3828" s="229" t="s">
        <v>705</v>
      </c>
      <c r="B3828" s="247"/>
      <c r="C3828" s="280">
        <v>3815</v>
      </c>
      <c r="D3828" s="249" t="s">
        <v>8322</v>
      </c>
      <c r="E3828" s="249" t="s">
        <v>8316</v>
      </c>
      <c r="F3828" s="249" t="s">
        <v>1002</v>
      </c>
      <c r="G3828" s="297" t="s">
        <v>707</v>
      </c>
      <c r="H3828" s="250">
        <v>0</v>
      </c>
      <c r="I3828" s="250"/>
      <c r="J3828" s="250">
        <v>0</v>
      </c>
      <c r="K3828" s="250"/>
      <c r="L3828" s="250">
        <v>0</v>
      </c>
      <c r="M3828" s="251" t="str">
        <f t="shared" si="177"/>
        <v>NA</v>
      </c>
      <c r="N3828" s="251" t="str">
        <f t="shared" si="178"/>
        <v>NA</v>
      </c>
      <c r="O3828" s="250">
        <v>0</v>
      </c>
      <c r="P3828" s="251" t="str">
        <f t="shared" si="179"/>
        <v>NA</v>
      </c>
      <c r="Q3828" s="298" t="s">
        <v>848</v>
      </c>
      <c r="R3828" s="299" t="s">
        <v>849</v>
      </c>
      <c r="S3828" s="299" t="s">
        <v>832</v>
      </c>
      <c r="T3828" s="299" t="s">
        <v>832</v>
      </c>
      <c r="U3828" s="299" t="s">
        <v>832</v>
      </c>
      <c r="V3828" s="285">
        <v>924</v>
      </c>
      <c r="W3828" s="286" t="s">
        <v>912</v>
      </c>
      <c r="X3828" s="286" t="s">
        <v>815</v>
      </c>
      <c r="Y3828" s="257"/>
    </row>
    <row r="3829" spans="1:25" ht="12.75" customHeight="1" x14ac:dyDescent="0.2">
      <c r="A3829" s="229" t="s">
        <v>705</v>
      </c>
      <c r="B3829" s="247"/>
      <c r="C3829" s="318">
        <v>3816</v>
      </c>
      <c r="D3829" s="319" t="s">
        <v>988</v>
      </c>
      <c r="E3829" s="319" t="s">
        <v>988</v>
      </c>
      <c r="F3829" s="319"/>
      <c r="G3829" s="320" t="s">
        <v>707</v>
      </c>
      <c r="H3829" s="321">
        <v>0</v>
      </c>
      <c r="I3829" s="321"/>
      <c r="J3829" s="321">
        <v>0</v>
      </c>
      <c r="K3829" s="321"/>
      <c r="L3829" s="321">
        <v>0</v>
      </c>
      <c r="M3829" s="322" t="str">
        <f t="shared" si="177"/>
        <v>NA</v>
      </c>
      <c r="N3829" s="322" t="str">
        <f t="shared" si="178"/>
        <v>NA</v>
      </c>
      <c r="O3829" s="321">
        <v>0</v>
      </c>
      <c r="P3829" s="322" t="str">
        <f t="shared" si="179"/>
        <v>NA</v>
      </c>
      <c r="Q3829" s="322" t="s">
        <v>707</v>
      </c>
      <c r="R3829" s="323" t="s">
        <v>989</v>
      </c>
      <c r="S3829" s="323" t="s">
        <v>809</v>
      </c>
      <c r="T3829" s="323" t="s">
        <v>809</v>
      </c>
      <c r="U3829" s="323" t="s">
        <v>989</v>
      </c>
      <c r="V3829" s="323" t="s">
        <v>989</v>
      </c>
      <c r="W3829" s="323" t="s">
        <v>989</v>
      </c>
      <c r="X3829" s="323" t="s">
        <v>989</v>
      </c>
      <c r="Y3829" s="257"/>
    </row>
    <row r="3830" spans="1:25" ht="12.75" customHeight="1" x14ac:dyDescent="0.2">
      <c r="A3830" s="229" t="s">
        <v>705</v>
      </c>
      <c r="B3830" s="247"/>
      <c r="C3830" s="280">
        <v>3817</v>
      </c>
      <c r="D3830" s="296" t="s">
        <v>8323</v>
      </c>
      <c r="E3830" s="296" t="s">
        <v>8324</v>
      </c>
      <c r="F3830" s="296" t="s">
        <v>822</v>
      </c>
      <c r="G3830" s="281"/>
      <c r="H3830" s="250">
        <v>0</v>
      </c>
      <c r="I3830" s="250"/>
      <c r="J3830" s="250">
        <v>71107.441400000011</v>
      </c>
      <c r="K3830" s="250"/>
      <c r="L3830" s="250">
        <v>124337.73000000001</v>
      </c>
      <c r="M3830" s="251" t="str">
        <f t="shared" si="177"/>
        <v>NA</v>
      </c>
      <c r="N3830" s="251">
        <f t="shared" si="178"/>
        <v>0.74858956463591719</v>
      </c>
      <c r="O3830" s="250">
        <v>136373.85</v>
      </c>
      <c r="P3830" s="251">
        <f t="shared" si="179"/>
        <v>9.6801831592067789E-2</v>
      </c>
      <c r="Q3830" s="251" t="s">
        <v>805</v>
      </c>
      <c r="R3830" s="258"/>
      <c r="S3830" s="258" t="s">
        <v>840</v>
      </c>
      <c r="T3830" s="258" t="s">
        <v>841</v>
      </c>
      <c r="U3830" s="282" t="s">
        <v>841</v>
      </c>
      <c r="V3830" s="283" t="s">
        <v>809</v>
      </c>
      <c r="W3830" s="284" t="s">
        <v>809</v>
      </c>
      <c r="X3830" s="284" t="s">
        <v>809</v>
      </c>
      <c r="Y3830" s="257"/>
    </row>
    <row r="3831" spans="1:25" ht="12.75" customHeight="1" x14ac:dyDescent="0.2">
      <c r="A3831" s="229" t="s">
        <v>705</v>
      </c>
      <c r="B3831" s="247"/>
      <c r="C3831" s="280">
        <v>3818</v>
      </c>
      <c r="D3831" s="249" t="s">
        <v>8325</v>
      </c>
      <c r="E3831" s="249" t="s">
        <v>8326</v>
      </c>
      <c r="F3831" s="249" t="s">
        <v>1067</v>
      </c>
      <c r="G3831" s="281" t="s">
        <v>804</v>
      </c>
      <c r="H3831" s="250">
        <v>0</v>
      </c>
      <c r="I3831" s="250"/>
      <c r="J3831" s="250">
        <v>28984.032399999996</v>
      </c>
      <c r="K3831" s="250"/>
      <c r="L3831" s="250">
        <v>30256.65</v>
      </c>
      <c r="M3831" s="251" t="str">
        <f t="shared" si="177"/>
        <v>NA</v>
      </c>
      <c r="N3831" s="251">
        <f t="shared" si="178"/>
        <v>4.3907541312298737E-2</v>
      </c>
      <c r="O3831" s="250">
        <v>35063.9</v>
      </c>
      <c r="P3831" s="251">
        <f t="shared" si="179"/>
        <v>0.1588824274994092</v>
      </c>
      <c r="Q3831" s="251" t="s">
        <v>805</v>
      </c>
      <c r="R3831" s="258"/>
      <c r="S3831" s="258" t="s">
        <v>840</v>
      </c>
      <c r="T3831" s="299" t="s">
        <v>809</v>
      </c>
      <c r="U3831" s="282" t="s">
        <v>841</v>
      </c>
      <c r="V3831" s="283" t="s">
        <v>809</v>
      </c>
      <c r="W3831" s="284" t="s">
        <v>809</v>
      </c>
      <c r="X3831" s="284" t="s">
        <v>809</v>
      </c>
      <c r="Y3831" s="257"/>
    </row>
    <row r="3832" spans="1:25" ht="12.75" customHeight="1" x14ac:dyDescent="0.2">
      <c r="A3832" s="229" t="s">
        <v>705</v>
      </c>
      <c r="B3832" s="247"/>
      <c r="C3832" s="280">
        <v>3819</v>
      </c>
      <c r="D3832" s="249" t="s">
        <v>8327</v>
      </c>
      <c r="E3832" s="249" t="s">
        <v>8328</v>
      </c>
      <c r="F3832" s="249" t="s">
        <v>920</v>
      </c>
      <c r="G3832" s="297" t="s">
        <v>707</v>
      </c>
      <c r="H3832" s="250">
        <v>0</v>
      </c>
      <c r="I3832" s="250"/>
      <c r="J3832" s="250">
        <v>0</v>
      </c>
      <c r="K3832" s="250"/>
      <c r="L3832" s="250">
        <v>0</v>
      </c>
      <c r="M3832" s="251" t="str">
        <f t="shared" si="177"/>
        <v>NA</v>
      </c>
      <c r="N3832" s="251" t="str">
        <f t="shared" si="178"/>
        <v>NA</v>
      </c>
      <c r="O3832" s="250">
        <v>0</v>
      </c>
      <c r="P3832" s="251" t="str">
        <f t="shared" si="179"/>
        <v>NA</v>
      </c>
      <c r="Q3832" s="298" t="s">
        <v>848</v>
      </c>
      <c r="R3832" s="299" t="s">
        <v>849</v>
      </c>
      <c r="S3832" s="299" t="s">
        <v>832</v>
      </c>
      <c r="T3832" s="299" t="s">
        <v>832</v>
      </c>
      <c r="U3832" s="299" t="s">
        <v>832</v>
      </c>
      <c r="V3832" s="299" t="s">
        <v>832</v>
      </c>
      <c r="W3832" s="299" t="s">
        <v>832</v>
      </c>
      <c r="X3832" s="299" t="s">
        <v>832</v>
      </c>
      <c r="Y3832" s="257"/>
    </row>
    <row r="3833" spans="1:25" ht="12.75" customHeight="1" x14ac:dyDescent="0.2">
      <c r="A3833" s="229" t="s">
        <v>705</v>
      </c>
      <c r="B3833" s="247"/>
      <c r="C3833" s="280">
        <v>3820</v>
      </c>
      <c r="D3833" s="249" t="s">
        <v>8329</v>
      </c>
      <c r="E3833" s="249" t="s">
        <v>8330</v>
      </c>
      <c r="F3833" s="249" t="s">
        <v>844</v>
      </c>
      <c r="G3833" s="281" t="s">
        <v>813</v>
      </c>
      <c r="H3833" s="250">
        <v>102065.17</v>
      </c>
      <c r="I3833" s="250"/>
      <c r="J3833" s="250">
        <v>89535.511100000003</v>
      </c>
      <c r="K3833" s="250"/>
      <c r="L3833" s="250">
        <v>93471.090000000011</v>
      </c>
      <c r="M3833" s="251">
        <f t="shared" si="177"/>
        <v>0.12276135825767003</v>
      </c>
      <c r="N3833" s="251">
        <f t="shared" si="178"/>
        <v>4.3955508285471859E-2</v>
      </c>
      <c r="O3833" s="250">
        <v>104011.04999999997</v>
      </c>
      <c r="P3833" s="251">
        <f t="shared" si="179"/>
        <v>0.11276171059950153</v>
      </c>
      <c r="Q3833" s="251" t="s">
        <v>805</v>
      </c>
      <c r="R3833" s="258"/>
      <c r="S3833" s="258" t="s">
        <v>806</v>
      </c>
      <c r="T3833" s="299" t="s">
        <v>809</v>
      </c>
      <c r="U3833" s="282" t="s">
        <v>823</v>
      </c>
      <c r="V3833" s="285">
        <v>1507</v>
      </c>
      <c r="W3833" s="286" t="s">
        <v>816</v>
      </c>
      <c r="X3833" s="286" t="s">
        <v>816</v>
      </c>
      <c r="Y3833" s="257"/>
    </row>
    <row r="3834" spans="1:25" ht="12.75" customHeight="1" x14ac:dyDescent="0.2">
      <c r="A3834" s="229" t="s">
        <v>705</v>
      </c>
      <c r="B3834" s="247"/>
      <c r="C3834" s="280">
        <v>3821</v>
      </c>
      <c r="D3834" s="249" t="s">
        <v>8331</v>
      </c>
      <c r="E3834" s="249" t="s">
        <v>8332</v>
      </c>
      <c r="F3834" s="249" t="s">
        <v>1043</v>
      </c>
      <c r="G3834" s="281" t="s">
        <v>813</v>
      </c>
      <c r="H3834" s="250">
        <v>34374.61</v>
      </c>
      <c r="I3834" s="250"/>
      <c r="J3834" s="250">
        <v>32928.950400000002</v>
      </c>
      <c r="K3834" s="250"/>
      <c r="L3834" s="250">
        <v>34377.03</v>
      </c>
      <c r="M3834" s="251">
        <f t="shared" si="177"/>
        <v>4.2056029144766999E-2</v>
      </c>
      <c r="N3834" s="251">
        <f t="shared" si="178"/>
        <v>4.3975880871076817E-2</v>
      </c>
      <c r="O3834" s="250">
        <v>36897.39</v>
      </c>
      <c r="P3834" s="251">
        <f t="shared" si="179"/>
        <v>7.331523403854262E-2</v>
      </c>
      <c r="Q3834" s="251" t="s">
        <v>805</v>
      </c>
      <c r="R3834" s="258"/>
      <c r="S3834" s="258" t="s">
        <v>806</v>
      </c>
      <c r="T3834" s="258" t="s">
        <v>807</v>
      </c>
      <c r="U3834" s="282" t="s">
        <v>814</v>
      </c>
      <c r="V3834" s="283" t="s">
        <v>809</v>
      </c>
      <c r="W3834" s="284" t="s">
        <v>809</v>
      </c>
      <c r="X3834" s="284" t="s">
        <v>809</v>
      </c>
      <c r="Y3834" s="257"/>
    </row>
    <row r="3835" spans="1:25" ht="12.75" customHeight="1" x14ac:dyDescent="0.2">
      <c r="A3835" s="229" t="s">
        <v>705</v>
      </c>
      <c r="B3835" s="247"/>
      <c r="C3835" s="280">
        <v>3822</v>
      </c>
      <c r="D3835" s="249" t="s">
        <v>8333</v>
      </c>
      <c r="E3835" s="249" t="s">
        <v>8334</v>
      </c>
      <c r="F3835" s="249" t="s">
        <v>844</v>
      </c>
      <c r="G3835" s="281" t="s">
        <v>813</v>
      </c>
      <c r="H3835" s="250">
        <v>24816.530000000002</v>
      </c>
      <c r="I3835" s="250"/>
      <c r="J3835" s="250">
        <v>38032.990899999997</v>
      </c>
      <c r="K3835" s="250"/>
      <c r="L3835" s="250">
        <v>40143.85</v>
      </c>
      <c r="M3835" s="251">
        <f t="shared" si="177"/>
        <v>0.53256683750709677</v>
      </c>
      <c r="N3835" s="251">
        <f t="shared" si="178"/>
        <v>5.5500738965023173E-2</v>
      </c>
      <c r="O3835" s="250">
        <v>42816.41</v>
      </c>
      <c r="P3835" s="251">
        <f t="shared" si="179"/>
        <v>6.6574581162494512E-2</v>
      </c>
      <c r="Q3835" s="251" t="s">
        <v>805</v>
      </c>
      <c r="R3835" s="258"/>
      <c r="S3835" s="258" t="s">
        <v>806</v>
      </c>
      <c r="T3835" s="258" t="s">
        <v>807</v>
      </c>
      <c r="U3835" s="282" t="s">
        <v>814</v>
      </c>
      <c r="V3835" s="285">
        <v>94</v>
      </c>
      <c r="W3835" s="286" t="s">
        <v>815</v>
      </c>
      <c r="X3835" s="286" t="s">
        <v>816</v>
      </c>
      <c r="Y3835" s="257"/>
    </row>
    <row r="3836" spans="1:25" ht="12.75" customHeight="1" x14ac:dyDescent="0.2">
      <c r="A3836" s="229" t="s">
        <v>705</v>
      </c>
      <c r="B3836" s="247"/>
      <c r="C3836" s="280">
        <v>3823</v>
      </c>
      <c r="D3836" s="249" t="s">
        <v>8335</v>
      </c>
      <c r="E3836" s="249" t="s">
        <v>8336</v>
      </c>
      <c r="F3836" s="249" t="s">
        <v>877</v>
      </c>
      <c r="G3836" s="281" t="s">
        <v>813</v>
      </c>
      <c r="H3836" s="250">
        <v>23411.72</v>
      </c>
      <c r="I3836" s="250"/>
      <c r="J3836" s="250">
        <v>27118.6787</v>
      </c>
      <c r="K3836" s="250"/>
      <c r="L3836" s="250">
        <v>30747.660000000003</v>
      </c>
      <c r="M3836" s="251">
        <f t="shared" si="177"/>
        <v>0.15833773426301012</v>
      </c>
      <c r="N3836" s="251">
        <f t="shared" si="178"/>
        <v>0.1338185145428934</v>
      </c>
      <c r="O3836" s="250">
        <v>32204.25</v>
      </c>
      <c r="P3836" s="251">
        <f t="shared" si="179"/>
        <v>4.7372385410792119E-2</v>
      </c>
      <c r="Q3836" s="251" t="s">
        <v>805</v>
      </c>
      <c r="R3836" s="258"/>
      <c r="S3836" s="258" t="s">
        <v>806</v>
      </c>
      <c r="T3836" s="258" t="s">
        <v>807</v>
      </c>
      <c r="U3836" s="282" t="s">
        <v>823</v>
      </c>
      <c r="V3836" s="285">
        <v>826</v>
      </c>
      <c r="W3836" s="286" t="s">
        <v>824</v>
      </c>
      <c r="X3836" s="286" t="s">
        <v>824</v>
      </c>
      <c r="Y3836" s="257"/>
    </row>
    <row r="3837" spans="1:25" ht="12.75" customHeight="1" x14ac:dyDescent="0.2">
      <c r="A3837" s="229" t="s">
        <v>705</v>
      </c>
      <c r="B3837" s="247"/>
      <c r="C3837" s="280">
        <v>3824</v>
      </c>
      <c r="D3837" s="249" t="s">
        <v>8337</v>
      </c>
      <c r="E3837" s="249" t="s">
        <v>8338</v>
      </c>
      <c r="F3837" s="249" t="s">
        <v>1067</v>
      </c>
      <c r="G3837" s="281" t="s">
        <v>804</v>
      </c>
      <c r="H3837" s="250">
        <v>66150.63</v>
      </c>
      <c r="I3837" s="250"/>
      <c r="J3837" s="250">
        <v>63368.603700000007</v>
      </c>
      <c r="K3837" s="250"/>
      <c r="L3837" s="250">
        <v>66151.23000000001</v>
      </c>
      <c r="M3837" s="251">
        <f t="shared" si="177"/>
        <v>4.2055930533087857E-2</v>
      </c>
      <c r="N3837" s="251">
        <f t="shared" si="178"/>
        <v>4.3911750260010908E-2</v>
      </c>
      <c r="O3837" s="250">
        <v>69312.25</v>
      </c>
      <c r="P3837" s="251">
        <f t="shared" si="179"/>
        <v>4.7784750185294954E-2</v>
      </c>
      <c r="Q3837" s="251" t="s">
        <v>805</v>
      </c>
      <c r="R3837" s="258"/>
      <c r="S3837" s="258" t="s">
        <v>806</v>
      </c>
      <c r="T3837" s="299" t="s">
        <v>809</v>
      </c>
      <c r="U3837" s="282" t="s">
        <v>1103</v>
      </c>
      <c r="V3837" s="285">
        <v>824</v>
      </c>
      <c r="W3837" s="286" t="s">
        <v>874</v>
      </c>
      <c r="X3837" s="286" t="s">
        <v>816</v>
      </c>
      <c r="Y3837" s="257"/>
    </row>
    <row r="3838" spans="1:25" ht="12.75" customHeight="1" x14ac:dyDescent="0.2">
      <c r="A3838" s="229" t="s">
        <v>705</v>
      </c>
      <c r="B3838" s="247"/>
      <c r="C3838" s="287">
        <v>3825</v>
      </c>
      <c r="D3838" s="288" t="s">
        <v>8339</v>
      </c>
      <c r="E3838" s="288" t="s">
        <v>8340</v>
      </c>
      <c r="F3838" s="288" t="s">
        <v>5100</v>
      </c>
      <c r="G3838" s="289" t="s">
        <v>707</v>
      </c>
      <c r="H3838" s="290">
        <v>0</v>
      </c>
      <c r="I3838" s="290"/>
      <c r="J3838" s="290">
        <v>0</v>
      </c>
      <c r="K3838" s="290"/>
      <c r="L3838" s="290">
        <v>0</v>
      </c>
      <c r="M3838" s="291" t="str">
        <f t="shared" si="177"/>
        <v>NA</v>
      </c>
      <c r="N3838" s="291" t="str">
        <f t="shared" si="178"/>
        <v>NA</v>
      </c>
      <c r="O3838" s="290">
        <v>0</v>
      </c>
      <c r="P3838" s="291" t="str">
        <f t="shared" si="179"/>
        <v>NA</v>
      </c>
      <c r="Q3838" s="291" t="s">
        <v>707</v>
      </c>
      <c r="R3838" s="292" t="s">
        <v>831</v>
      </c>
      <c r="S3838" s="293" t="s">
        <v>832</v>
      </c>
      <c r="T3838" s="293" t="s">
        <v>832</v>
      </c>
      <c r="U3838" s="293" t="s">
        <v>832</v>
      </c>
      <c r="V3838" s="294" t="s">
        <v>809</v>
      </c>
      <c r="W3838" s="295" t="s">
        <v>809</v>
      </c>
      <c r="X3838" s="295" t="s">
        <v>809</v>
      </c>
      <c r="Y3838" s="257"/>
    </row>
    <row r="3839" spans="1:25" ht="12.75" customHeight="1" x14ac:dyDescent="0.2">
      <c r="A3839" s="229" t="s">
        <v>705</v>
      </c>
      <c r="B3839" s="247"/>
      <c r="C3839" s="280">
        <v>3826</v>
      </c>
      <c r="D3839" s="249" t="s">
        <v>8341</v>
      </c>
      <c r="E3839" s="249" t="s">
        <v>8342</v>
      </c>
      <c r="F3839" s="249" t="s">
        <v>822</v>
      </c>
      <c r="G3839" s="281" t="s">
        <v>813</v>
      </c>
      <c r="H3839" s="250">
        <v>24583.73</v>
      </c>
      <c r="I3839" s="250"/>
      <c r="J3839" s="250">
        <v>23549.834800000001</v>
      </c>
      <c r="K3839" s="250"/>
      <c r="L3839" s="250">
        <v>27495.339999999997</v>
      </c>
      <c r="M3839" s="251">
        <f t="shared" si="177"/>
        <v>4.2056075298581581E-2</v>
      </c>
      <c r="N3839" s="251">
        <f t="shared" si="178"/>
        <v>0.1675385510559928</v>
      </c>
      <c r="O3839" s="250">
        <v>28784.620000000003</v>
      </c>
      <c r="P3839" s="251">
        <f t="shared" si="179"/>
        <v>4.689085495942244E-2</v>
      </c>
      <c r="Q3839" s="251" t="s">
        <v>805</v>
      </c>
      <c r="R3839" s="258"/>
      <c r="S3839" s="258" t="s">
        <v>806</v>
      </c>
      <c r="T3839" s="258" t="s">
        <v>807</v>
      </c>
      <c r="U3839" s="282" t="s">
        <v>823</v>
      </c>
      <c r="V3839" s="285">
        <v>824</v>
      </c>
      <c r="W3839" s="286" t="s">
        <v>912</v>
      </c>
      <c r="X3839" s="286" t="s">
        <v>815</v>
      </c>
      <c r="Y3839" s="257"/>
    </row>
    <row r="3840" spans="1:25" ht="12.75" customHeight="1" x14ac:dyDescent="0.2">
      <c r="A3840" s="229" t="s">
        <v>705</v>
      </c>
      <c r="B3840" s="247"/>
      <c r="C3840" s="287">
        <v>3827</v>
      </c>
      <c r="D3840" s="288" t="s">
        <v>8343</v>
      </c>
      <c r="E3840" s="288" t="s">
        <v>8344</v>
      </c>
      <c r="F3840" s="288" t="s">
        <v>5100</v>
      </c>
      <c r="G3840" s="289" t="s">
        <v>707</v>
      </c>
      <c r="H3840" s="290">
        <v>0</v>
      </c>
      <c r="I3840" s="290"/>
      <c r="J3840" s="290">
        <v>0</v>
      </c>
      <c r="K3840" s="290"/>
      <c r="L3840" s="290">
        <v>0</v>
      </c>
      <c r="M3840" s="291" t="str">
        <f t="shared" si="177"/>
        <v>NA</v>
      </c>
      <c r="N3840" s="291" t="str">
        <f t="shared" si="178"/>
        <v>NA</v>
      </c>
      <c r="O3840" s="290">
        <v>0</v>
      </c>
      <c r="P3840" s="291" t="str">
        <f t="shared" si="179"/>
        <v>NA</v>
      </c>
      <c r="Q3840" s="291" t="s">
        <v>707</v>
      </c>
      <c r="R3840" s="292" t="s">
        <v>831</v>
      </c>
      <c r="S3840" s="293" t="s">
        <v>832</v>
      </c>
      <c r="T3840" s="293" t="s">
        <v>832</v>
      </c>
      <c r="U3840" s="293" t="s">
        <v>832</v>
      </c>
      <c r="V3840" s="294" t="s">
        <v>809</v>
      </c>
      <c r="W3840" s="295" t="s">
        <v>809</v>
      </c>
      <c r="X3840" s="295" t="s">
        <v>809</v>
      </c>
      <c r="Y3840" s="257"/>
    </row>
    <row r="3841" spans="1:25" ht="12.75" customHeight="1" x14ac:dyDescent="0.2">
      <c r="A3841" s="229" t="s">
        <v>705</v>
      </c>
      <c r="B3841" s="247"/>
      <c r="C3841" s="280">
        <v>3828</v>
      </c>
      <c r="D3841" s="249" t="s">
        <v>8345</v>
      </c>
      <c r="E3841" s="249" t="s">
        <v>8346</v>
      </c>
      <c r="F3841" s="249" t="s">
        <v>852</v>
      </c>
      <c r="G3841" s="297" t="s">
        <v>707</v>
      </c>
      <c r="H3841" s="250">
        <v>0</v>
      </c>
      <c r="I3841" s="250"/>
      <c r="J3841" s="250">
        <v>0</v>
      </c>
      <c r="K3841" s="250"/>
      <c r="L3841" s="250">
        <v>0</v>
      </c>
      <c r="M3841" s="251" t="str">
        <f t="shared" si="177"/>
        <v>NA</v>
      </c>
      <c r="N3841" s="251" t="str">
        <f t="shared" si="178"/>
        <v>NA</v>
      </c>
      <c r="O3841" s="250">
        <v>0</v>
      </c>
      <c r="P3841" s="251" t="str">
        <f t="shared" si="179"/>
        <v>NA</v>
      </c>
      <c r="Q3841" s="298" t="s">
        <v>848</v>
      </c>
      <c r="R3841" s="299" t="s">
        <v>849</v>
      </c>
      <c r="S3841" s="299" t="s">
        <v>832</v>
      </c>
      <c r="T3841" s="299" t="s">
        <v>832</v>
      </c>
      <c r="U3841" s="299" t="s">
        <v>832</v>
      </c>
      <c r="V3841" s="299" t="s">
        <v>832</v>
      </c>
      <c r="W3841" s="299" t="s">
        <v>832</v>
      </c>
      <c r="X3841" s="299" t="s">
        <v>832</v>
      </c>
      <c r="Y3841" s="257"/>
    </row>
    <row r="3842" spans="1:25" ht="12.75" customHeight="1" x14ac:dyDescent="0.2">
      <c r="A3842" s="229" t="s">
        <v>705</v>
      </c>
      <c r="B3842" s="247"/>
      <c r="C3842" s="280">
        <v>3829</v>
      </c>
      <c r="D3842" s="249" t="s">
        <v>8347</v>
      </c>
      <c r="E3842" s="249" t="s">
        <v>8348</v>
      </c>
      <c r="F3842" s="249" t="s">
        <v>822</v>
      </c>
      <c r="G3842" s="281" t="s">
        <v>813</v>
      </c>
      <c r="H3842" s="250">
        <v>163168.87</v>
      </c>
      <c r="I3842" s="250"/>
      <c r="J3842" s="250">
        <v>156306.62320000003</v>
      </c>
      <c r="K3842" s="250"/>
      <c r="L3842" s="250">
        <v>163172.12</v>
      </c>
      <c r="M3842" s="251">
        <f t="shared" si="177"/>
        <v>4.2056102980917651E-2</v>
      </c>
      <c r="N3842" s="251">
        <f t="shared" si="178"/>
        <v>4.3923262235761505E-2</v>
      </c>
      <c r="O3842" s="250">
        <v>168468.6</v>
      </c>
      <c r="P3842" s="251">
        <f t="shared" si="179"/>
        <v>3.2459466727526802E-2</v>
      </c>
      <c r="Q3842" s="251" t="s">
        <v>805</v>
      </c>
      <c r="R3842" s="258"/>
      <c r="S3842" s="258" t="s">
        <v>806</v>
      </c>
      <c r="T3842" s="299" t="s">
        <v>809</v>
      </c>
      <c r="U3842" s="282" t="s">
        <v>823</v>
      </c>
      <c r="V3842" s="285">
        <v>824</v>
      </c>
      <c r="W3842" s="286" t="s">
        <v>815</v>
      </c>
      <c r="X3842" s="286" t="s">
        <v>816</v>
      </c>
      <c r="Y3842" s="257"/>
    </row>
    <row r="3843" spans="1:25" ht="12.75" customHeight="1" x14ac:dyDescent="0.2">
      <c r="A3843" s="229" t="s">
        <v>705</v>
      </c>
      <c r="B3843" s="247"/>
      <c r="C3843" s="280">
        <v>3830</v>
      </c>
      <c r="D3843" s="249" t="s">
        <v>8349</v>
      </c>
      <c r="E3843" s="249" t="s">
        <v>8350</v>
      </c>
      <c r="F3843" s="249" t="s">
        <v>847</v>
      </c>
      <c r="G3843" s="297" t="s">
        <v>707</v>
      </c>
      <c r="H3843" s="250">
        <v>0</v>
      </c>
      <c r="I3843" s="250"/>
      <c r="J3843" s="250">
        <v>0</v>
      </c>
      <c r="K3843" s="250"/>
      <c r="L3843" s="250">
        <v>0</v>
      </c>
      <c r="M3843" s="251" t="str">
        <f t="shared" si="177"/>
        <v>NA</v>
      </c>
      <c r="N3843" s="251" t="str">
        <f t="shared" si="178"/>
        <v>NA</v>
      </c>
      <c r="O3843" s="250">
        <v>0</v>
      </c>
      <c r="P3843" s="251" t="str">
        <f t="shared" si="179"/>
        <v>NA</v>
      </c>
      <c r="Q3843" s="298" t="s">
        <v>848</v>
      </c>
      <c r="R3843" s="299" t="s">
        <v>849</v>
      </c>
      <c r="S3843" s="299" t="s">
        <v>832</v>
      </c>
      <c r="T3843" s="299" t="s">
        <v>832</v>
      </c>
      <c r="U3843" s="299" t="s">
        <v>832</v>
      </c>
      <c r="V3843" s="299" t="s">
        <v>832</v>
      </c>
      <c r="W3843" s="299" t="s">
        <v>832</v>
      </c>
      <c r="X3843" s="299" t="s">
        <v>832</v>
      </c>
      <c r="Y3843" s="257"/>
    </row>
    <row r="3844" spans="1:25" ht="12.75" customHeight="1" x14ac:dyDescent="0.2">
      <c r="A3844" s="229" t="s">
        <v>705</v>
      </c>
      <c r="B3844" s="247"/>
      <c r="C3844" s="280">
        <v>3831</v>
      </c>
      <c r="D3844" s="249" t="s">
        <v>8351</v>
      </c>
      <c r="E3844" s="249" t="s">
        <v>8352</v>
      </c>
      <c r="F3844" s="249" t="s">
        <v>1109</v>
      </c>
      <c r="G3844" s="281" t="s">
        <v>813</v>
      </c>
      <c r="H3844" s="250">
        <v>20009.440000000002</v>
      </c>
      <c r="I3844" s="250"/>
      <c r="J3844" s="250">
        <v>19167.901399999999</v>
      </c>
      <c r="K3844" s="250"/>
      <c r="L3844" s="250">
        <v>20009.669999999998</v>
      </c>
      <c r="M3844" s="251">
        <f t="shared" si="177"/>
        <v>4.2057079058684471E-2</v>
      </c>
      <c r="N3844" s="251">
        <f t="shared" si="178"/>
        <v>4.3915532662328879E-2</v>
      </c>
      <c r="O3844" s="250">
        <v>20945.57</v>
      </c>
      <c r="P3844" s="251">
        <f t="shared" si="179"/>
        <v>4.6772385551585888E-2</v>
      </c>
      <c r="Q3844" s="251" t="s">
        <v>805</v>
      </c>
      <c r="R3844" s="258"/>
      <c r="S3844" s="258" t="s">
        <v>806</v>
      </c>
      <c r="T3844" s="258" t="s">
        <v>807</v>
      </c>
      <c r="U3844" s="282" t="s">
        <v>814</v>
      </c>
      <c r="V3844" s="285">
        <v>105</v>
      </c>
      <c r="W3844" s="286" t="s">
        <v>824</v>
      </c>
      <c r="X3844" s="286" t="s">
        <v>824</v>
      </c>
      <c r="Y3844" s="257"/>
    </row>
    <row r="3845" spans="1:25" ht="12.75" customHeight="1" x14ac:dyDescent="0.2">
      <c r="A3845" s="229" t="s">
        <v>705</v>
      </c>
      <c r="B3845" s="247"/>
      <c r="C3845" s="280">
        <v>3832</v>
      </c>
      <c r="D3845" s="249" t="s">
        <v>8353</v>
      </c>
      <c r="E3845" s="249" t="s">
        <v>8354</v>
      </c>
      <c r="F3845" s="249" t="s">
        <v>822</v>
      </c>
      <c r="G3845" s="281" t="s">
        <v>813</v>
      </c>
      <c r="H3845" s="250">
        <v>45815.95</v>
      </c>
      <c r="I3845" s="250"/>
      <c r="J3845" s="250">
        <v>43889.095600000001</v>
      </c>
      <c r="K3845" s="250"/>
      <c r="L3845" s="250">
        <v>56134.909999999996</v>
      </c>
      <c r="M3845" s="251">
        <f t="shared" si="177"/>
        <v>4.2056410485867841E-2</v>
      </c>
      <c r="N3845" s="251">
        <f t="shared" si="178"/>
        <v>0.2790172418134767</v>
      </c>
      <c r="O3845" s="250">
        <v>58742.430000000008</v>
      </c>
      <c r="P3845" s="251">
        <f t="shared" si="179"/>
        <v>4.6450951823027976E-2</v>
      </c>
      <c r="Q3845" s="251" t="s">
        <v>805</v>
      </c>
      <c r="R3845" s="258"/>
      <c r="S3845" s="258" t="s">
        <v>806</v>
      </c>
      <c r="T3845" s="258" t="s">
        <v>807</v>
      </c>
      <c r="U3845" s="282" t="s">
        <v>823</v>
      </c>
      <c r="V3845" s="285">
        <v>824</v>
      </c>
      <c r="W3845" s="286" t="s">
        <v>824</v>
      </c>
      <c r="X3845" s="286" t="s">
        <v>824</v>
      </c>
      <c r="Y3845" s="257"/>
    </row>
    <row r="3846" spans="1:25" ht="12.75" customHeight="1" x14ac:dyDescent="0.2">
      <c r="A3846" s="229" t="s">
        <v>705</v>
      </c>
      <c r="B3846" s="247"/>
      <c r="C3846" s="280">
        <v>3833</v>
      </c>
      <c r="D3846" s="249" t="s">
        <v>8355</v>
      </c>
      <c r="E3846" s="249" t="s">
        <v>8356</v>
      </c>
      <c r="F3846" s="249" t="s">
        <v>847</v>
      </c>
      <c r="G3846" s="297" t="s">
        <v>707</v>
      </c>
      <c r="H3846" s="250">
        <v>0</v>
      </c>
      <c r="I3846" s="250"/>
      <c r="J3846" s="250">
        <v>0</v>
      </c>
      <c r="K3846" s="250"/>
      <c r="L3846" s="250">
        <v>0</v>
      </c>
      <c r="M3846" s="251" t="str">
        <f t="shared" si="177"/>
        <v>NA</v>
      </c>
      <c r="N3846" s="251" t="str">
        <f t="shared" si="178"/>
        <v>NA</v>
      </c>
      <c r="O3846" s="250">
        <v>0</v>
      </c>
      <c r="P3846" s="251" t="str">
        <f t="shared" si="179"/>
        <v>NA</v>
      </c>
      <c r="Q3846" s="298" t="s">
        <v>848</v>
      </c>
      <c r="R3846" s="299" t="s">
        <v>849</v>
      </c>
      <c r="S3846" s="299" t="s">
        <v>832</v>
      </c>
      <c r="T3846" s="299" t="s">
        <v>832</v>
      </c>
      <c r="U3846" s="299" t="s">
        <v>832</v>
      </c>
      <c r="V3846" s="299" t="s">
        <v>832</v>
      </c>
      <c r="W3846" s="299" t="s">
        <v>832</v>
      </c>
      <c r="X3846" s="299" t="s">
        <v>832</v>
      </c>
      <c r="Y3846" s="257"/>
    </row>
    <row r="3847" spans="1:25" ht="12.75" customHeight="1" x14ac:dyDescent="0.2">
      <c r="A3847" s="229" t="s">
        <v>705</v>
      </c>
      <c r="B3847" s="247"/>
      <c r="C3847" s="280">
        <v>3834</v>
      </c>
      <c r="D3847" s="249" t="s">
        <v>8357</v>
      </c>
      <c r="E3847" s="249" t="s">
        <v>8358</v>
      </c>
      <c r="F3847" s="249" t="s">
        <v>1123</v>
      </c>
      <c r="G3847" s="297" t="s">
        <v>707</v>
      </c>
      <c r="H3847" s="250">
        <v>0</v>
      </c>
      <c r="I3847" s="250"/>
      <c r="J3847" s="250">
        <v>0</v>
      </c>
      <c r="K3847" s="250"/>
      <c r="L3847" s="250">
        <v>0</v>
      </c>
      <c r="M3847" s="251" t="str">
        <f t="shared" si="177"/>
        <v>NA</v>
      </c>
      <c r="N3847" s="251" t="str">
        <f t="shared" si="178"/>
        <v>NA</v>
      </c>
      <c r="O3847" s="250">
        <v>0</v>
      </c>
      <c r="P3847" s="251" t="str">
        <f t="shared" si="179"/>
        <v>NA</v>
      </c>
      <c r="Q3847" s="298" t="s">
        <v>848</v>
      </c>
      <c r="R3847" s="299" t="s">
        <v>849</v>
      </c>
      <c r="S3847" s="299" t="s">
        <v>832</v>
      </c>
      <c r="T3847" s="299" t="s">
        <v>832</v>
      </c>
      <c r="U3847" s="299" t="s">
        <v>832</v>
      </c>
      <c r="V3847" s="299" t="s">
        <v>832</v>
      </c>
      <c r="W3847" s="299" t="s">
        <v>832</v>
      </c>
      <c r="X3847" s="299" t="s">
        <v>832</v>
      </c>
      <c r="Y3847" s="257"/>
    </row>
    <row r="3848" spans="1:25" ht="12.75" customHeight="1" x14ac:dyDescent="0.2">
      <c r="A3848" s="229" t="s">
        <v>705</v>
      </c>
      <c r="B3848" s="247"/>
      <c r="C3848" s="280">
        <v>3835</v>
      </c>
      <c r="D3848" s="249" t="s">
        <v>8359</v>
      </c>
      <c r="E3848" s="249" t="s">
        <v>8360</v>
      </c>
      <c r="F3848" s="249" t="s">
        <v>877</v>
      </c>
      <c r="G3848" s="281" t="s">
        <v>813</v>
      </c>
      <c r="H3848" s="250">
        <v>30270.799999999999</v>
      </c>
      <c r="I3848" s="250"/>
      <c r="J3848" s="250">
        <v>28997.737000000001</v>
      </c>
      <c r="K3848" s="250"/>
      <c r="L3848" s="250">
        <v>21592.54</v>
      </c>
      <c r="M3848" s="251">
        <f t="shared" si="177"/>
        <v>4.2055809559046947E-2</v>
      </c>
      <c r="N3848" s="251">
        <f t="shared" si="178"/>
        <v>0.2553715484763518</v>
      </c>
      <c r="O3848" s="250">
        <v>22925.329999999998</v>
      </c>
      <c r="P3848" s="251">
        <f t="shared" si="179"/>
        <v>6.1724558574396397E-2</v>
      </c>
      <c r="Q3848" s="251" t="s">
        <v>805</v>
      </c>
      <c r="R3848" s="258"/>
      <c r="S3848" s="258" t="s">
        <v>806</v>
      </c>
      <c r="T3848" s="258" t="s">
        <v>807</v>
      </c>
      <c r="U3848" s="282" t="s">
        <v>823</v>
      </c>
      <c r="V3848" s="285">
        <v>826</v>
      </c>
      <c r="W3848" s="286" t="s">
        <v>824</v>
      </c>
      <c r="X3848" s="286" t="s">
        <v>816</v>
      </c>
      <c r="Y3848" s="257"/>
    </row>
    <row r="3849" spans="1:25" ht="12.75" customHeight="1" x14ac:dyDescent="0.2">
      <c r="A3849" s="229" t="s">
        <v>705</v>
      </c>
      <c r="B3849" s="247"/>
      <c r="C3849" s="280">
        <v>3836</v>
      </c>
      <c r="D3849" s="249" t="s">
        <v>8361</v>
      </c>
      <c r="E3849" s="249" t="s">
        <v>8362</v>
      </c>
      <c r="F3849" s="249" t="s">
        <v>847</v>
      </c>
      <c r="G3849" s="297" t="s">
        <v>707</v>
      </c>
      <c r="H3849" s="250">
        <v>0</v>
      </c>
      <c r="I3849" s="250"/>
      <c r="J3849" s="250">
        <v>0</v>
      </c>
      <c r="K3849" s="250"/>
      <c r="L3849" s="250">
        <v>0</v>
      </c>
      <c r="M3849" s="251" t="str">
        <f t="shared" si="177"/>
        <v>NA</v>
      </c>
      <c r="N3849" s="251" t="str">
        <f t="shared" si="178"/>
        <v>NA</v>
      </c>
      <c r="O3849" s="250">
        <v>0</v>
      </c>
      <c r="P3849" s="251" t="str">
        <f t="shared" si="179"/>
        <v>NA</v>
      </c>
      <c r="Q3849" s="298" t="s">
        <v>848</v>
      </c>
      <c r="R3849" s="299" t="s">
        <v>849</v>
      </c>
      <c r="S3849" s="299" t="s">
        <v>832</v>
      </c>
      <c r="T3849" s="299" t="s">
        <v>832</v>
      </c>
      <c r="U3849" s="299" t="s">
        <v>832</v>
      </c>
      <c r="V3849" s="299" t="s">
        <v>832</v>
      </c>
      <c r="W3849" s="299" t="s">
        <v>832</v>
      </c>
      <c r="X3849" s="299" t="s">
        <v>832</v>
      </c>
      <c r="Y3849" s="257"/>
    </row>
    <row r="3850" spans="1:25" ht="12.75" customHeight="1" x14ac:dyDescent="0.2">
      <c r="A3850" s="229" t="s">
        <v>705</v>
      </c>
      <c r="B3850" s="247"/>
      <c r="C3850" s="280">
        <v>3837</v>
      </c>
      <c r="D3850" s="249" t="s">
        <v>8363</v>
      </c>
      <c r="E3850" s="249" t="s">
        <v>8364</v>
      </c>
      <c r="F3850" s="249" t="s">
        <v>822</v>
      </c>
      <c r="G3850" s="281" t="s">
        <v>813</v>
      </c>
      <c r="H3850" s="250">
        <v>58934.380000000005</v>
      </c>
      <c r="I3850" s="250"/>
      <c r="J3850" s="250">
        <v>56455.839999999997</v>
      </c>
      <c r="K3850" s="250"/>
      <c r="L3850" s="250">
        <v>58935.240000000005</v>
      </c>
      <c r="M3850" s="251">
        <f t="shared" si="177"/>
        <v>4.2055927287264379E-2</v>
      </c>
      <c r="N3850" s="251">
        <f t="shared" si="178"/>
        <v>4.3917511456742275E-2</v>
      </c>
      <c r="O3850" s="250">
        <v>64256.639999999999</v>
      </c>
      <c r="P3850" s="251">
        <f t="shared" si="179"/>
        <v>9.0292327646413137E-2</v>
      </c>
      <c r="Q3850" s="251" t="s">
        <v>805</v>
      </c>
      <c r="R3850" s="258"/>
      <c r="S3850" s="258" t="s">
        <v>806</v>
      </c>
      <c r="T3850" s="299" t="s">
        <v>809</v>
      </c>
      <c r="U3850" s="282" t="s">
        <v>823</v>
      </c>
      <c r="V3850" s="285">
        <v>824</v>
      </c>
      <c r="W3850" s="286" t="s">
        <v>824</v>
      </c>
      <c r="X3850" s="286" t="s">
        <v>824</v>
      </c>
      <c r="Y3850" s="257"/>
    </row>
    <row r="3851" spans="1:25" ht="12.75" customHeight="1" x14ac:dyDescent="0.2">
      <c r="A3851" s="229" t="s">
        <v>705</v>
      </c>
      <c r="B3851" s="247"/>
      <c r="C3851" s="280">
        <v>3838</v>
      </c>
      <c r="D3851" s="249" t="s">
        <v>8365</v>
      </c>
      <c r="E3851" s="249" t="s">
        <v>8366</v>
      </c>
      <c r="F3851" s="249" t="s">
        <v>847</v>
      </c>
      <c r="G3851" s="297" t="s">
        <v>707</v>
      </c>
      <c r="H3851" s="250">
        <v>0</v>
      </c>
      <c r="I3851" s="250"/>
      <c r="J3851" s="250">
        <v>0</v>
      </c>
      <c r="K3851" s="250"/>
      <c r="L3851" s="250">
        <v>0</v>
      </c>
      <c r="M3851" s="251" t="str">
        <f t="shared" si="177"/>
        <v>NA</v>
      </c>
      <c r="N3851" s="251" t="str">
        <f t="shared" si="178"/>
        <v>NA</v>
      </c>
      <c r="O3851" s="250">
        <v>0</v>
      </c>
      <c r="P3851" s="251" t="str">
        <f t="shared" si="179"/>
        <v>NA</v>
      </c>
      <c r="Q3851" s="298" t="s">
        <v>848</v>
      </c>
      <c r="R3851" s="299" t="s">
        <v>849</v>
      </c>
      <c r="S3851" s="299" t="s">
        <v>832</v>
      </c>
      <c r="T3851" s="299" t="s">
        <v>832</v>
      </c>
      <c r="U3851" s="299" t="s">
        <v>832</v>
      </c>
      <c r="V3851" s="299" t="s">
        <v>832</v>
      </c>
      <c r="W3851" s="299" t="s">
        <v>832</v>
      </c>
      <c r="X3851" s="299" t="s">
        <v>832</v>
      </c>
      <c r="Y3851" s="257"/>
    </row>
    <row r="3852" spans="1:25" ht="12.75" customHeight="1" x14ac:dyDescent="0.2">
      <c r="A3852" s="229" t="s">
        <v>705</v>
      </c>
      <c r="B3852" s="247"/>
      <c r="C3852" s="280">
        <v>3839</v>
      </c>
      <c r="D3852" s="249" t="s">
        <v>8367</v>
      </c>
      <c r="E3852" s="249" t="s">
        <v>8368</v>
      </c>
      <c r="F3852" s="249" t="s">
        <v>1064</v>
      </c>
      <c r="G3852" s="281" t="s">
        <v>813</v>
      </c>
      <c r="H3852" s="250">
        <v>85742.07</v>
      </c>
      <c r="I3852" s="250"/>
      <c r="J3852" s="250">
        <v>70524.712</v>
      </c>
      <c r="K3852" s="250"/>
      <c r="L3852" s="250">
        <v>148851.28</v>
      </c>
      <c r="M3852" s="251">
        <f t="shared" si="177"/>
        <v>0.17747831373793527</v>
      </c>
      <c r="N3852" s="251">
        <f t="shared" si="178"/>
        <v>1.1106258470080672</v>
      </c>
      <c r="O3852" s="250">
        <v>155874.69</v>
      </c>
      <c r="P3852" s="251">
        <f t="shared" si="179"/>
        <v>4.7184075272983905E-2</v>
      </c>
      <c r="Q3852" s="251" t="s">
        <v>805</v>
      </c>
      <c r="R3852" s="258"/>
      <c r="S3852" s="258" t="s">
        <v>806</v>
      </c>
      <c r="T3852" s="258" t="s">
        <v>807</v>
      </c>
      <c r="U3852" s="282" t="s">
        <v>823</v>
      </c>
      <c r="V3852" s="285">
        <v>821</v>
      </c>
      <c r="W3852" s="286" t="s">
        <v>816</v>
      </c>
      <c r="X3852" s="286" t="s">
        <v>816</v>
      </c>
      <c r="Y3852" s="257"/>
    </row>
    <row r="3853" spans="1:25" ht="12.75" customHeight="1" x14ac:dyDescent="0.2">
      <c r="A3853" s="229" t="s">
        <v>705</v>
      </c>
      <c r="B3853" s="247"/>
      <c r="C3853" s="287">
        <v>3840</v>
      </c>
      <c r="D3853" s="288" t="s">
        <v>8369</v>
      </c>
      <c r="E3853" s="288" t="s">
        <v>8370</v>
      </c>
      <c r="F3853" s="288" t="s">
        <v>5100</v>
      </c>
      <c r="G3853" s="289" t="s">
        <v>707</v>
      </c>
      <c r="H3853" s="290">
        <v>0</v>
      </c>
      <c r="I3853" s="290"/>
      <c r="J3853" s="290">
        <v>0</v>
      </c>
      <c r="K3853" s="290"/>
      <c r="L3853" s="290">
        <v>0</v>
      </c>
      <c r="M3853" s="291" t="str">
        <f t="shared" si="177"/>
        <v>NA</v>
      </c>
      <c r="N3853" s="291" t="str">
        <f t="shared" si="178"/>
        <v>NA</v>
      </c>
      <c r="O3853" s="290">
        <v>0</v>
      </c>
      <c r="P3853" s="291" t="str">
        <f t="shared" si="179"/>
        <v>NA</v>
      </c>
      <c r="Q3853" s="291" t="s">
        <v>707</v>
      </c>
      <c r="R3853" s="292" t="s">
        <v>831</v>
      </c>
      <c r="S3853" s="293" t="s">
        <v>832</v>
      </c>
      <c r="T3853" s="293" t="s">
        <v>832</v>
      </c>
      <c r="U3853" s="293" t="s">
        <v>832</v>
      </c>
      <c r="V3853" s="294" t="s">
        <v>809</v>
      </c>
      <c r="W3853" s="295" t="s">
        <v>809</v>
      </c>
      <c r="X3853" s="295" t="s">
        <v>809</v>
      </c>
      <c r="Y3853" s="257"/>
    </row>
    <row r="3854" spans="1:25" ht="12.75" customHeight="1" x14ac:dyDescent="0.2">
      <c r="A3854" s="229" t="s">
        <v>705</v>
      </c>
      <c r="B3854" s="247"/>
      <c r="C3854" s="280">
        <v>3841</v>
      </c>
      <c r="D3854" s="249" t="s">
        <v>8371</v>
      </c>
      <c r="E3854" s="249" t="s">
        <v>8372</v>
      </c>
      <c r="F3854" s="249" t="s">
        <v>855</v>
      </c>
      <c r="G3854" s="297" t="s">
        <v>707</v>
      </c>
      <c r="H3854" s="250">
        <v>0</v>
      </c>
      <c r="I3854" s="250"/>
      <c r="J3854" s="250">
        <v>0</v>
      </c>
      <c r="K3854" s="250"/>
      <c r="L3854" s="250">
        <v>0</v>
      </c>
      <c r="M3854" s="251" t="str">
        <f t="shared" ref="M3854:M3917" si="180">IF(H3854&gt;0,ABS((J3854-H3854)/H3854),"NA")</f>
        <v>NA</v>
      </c>
      <c r="N3854" s="251" t="str">
        <f t="shared" ref="N3854:N3917" si="181">IF(J3854&gt;0,ABS((L3854-J3854)/J3854),"NA")</f>
        <v>NA</v>
      </c>
      <c r="O3854" s="250">
        <v>0</v>
      </c>
      <c r="P3854" s="251" t="str">
        <f t="shared" ref="P3854:P3917" si="182">IF(L3854&gt;0,ABS((O3854-L3854)/L3854),"NA")</f>
        <v>NA</v>
      </c>
      <c r="Q3854" s="298" t="s">
        <v>848</v>
      </c>
      <c r="R3854" s="299" t="s">
        <v>849</v>
      </c>
      <c r="S3854" s="299" t="s">
        <v>832</v>
      </c>
      <c r="T3854" s="299" t="s">
        <v>832</v>
      </c>
      <c r="U3854" s="299" t="s">
        <v>832</v>
      </c>
      <c r="V3854" s="283" t="s">
        <v>809</v>
      </c>
      <c r="W3854" s="284" t="s">
        <v>809</v>
      </c>
      <c r="X3854" s="284" t="s">
        <v>809</v>
      </c>
      <c r="Y3854" s="257"/>
    </row>
    <row r="3855" spans="1:25" ht="12.75" customHeight="1" x14ac:dyDescent="0.2">
      <c r="A3855" s="229" t="s">
        <v>705</v>
      </c>
      <c r="B3855" s="247"/>
      <c r="C3855" s="280">
        <v>3842</v>
      </c>
      <c r="D3855" s="249" t="s">
        <v>8373</v>
      </c>
      <c r="E3855" s="249" t="s">
        <v>8374</v>
      </c>
      <c r="F3855" s="249" t="s">
        <v>822</v>
      </c>
      <c r="G3855" s="281" t="s">
        <v>813</v>
      </c>
      <c r="H3855" s="250">
        <v>65321.490000000005</v>
      </c>
      <c r="I3855" s="250"/>
      <c r="J3855" s="250">
        <v>62574.320699999997</v>
      </c>
      <c r="K3855" s="250"/>
      <c r="L3855" s="250">
        <v>61909.299999999996</v>
      </c>
      <c r="M3855" s="251">
        <f t="shared" si="180"/>
        <v>4.2056133440924397E-2</v>
      </c>
      <c r="N3855" s="251">
        <f t="shared" si="181"/>
        <v>1.0627693478101169E-2</v>
      </c>
      <c r="O3855" s="250">
        <v>64705.180000000008</v>
      </c>
      <c r="P3855" s="251">
        <f t="shared" si="182"/>
        <v>4.5160904742906349E-2</v>
      </c>
      <c r="Q3855" s="251" t="s">
        <v>805</v>
      </c>
      <c r="R3855" s="258"/>
      <c r="S3855" s="258" t="s">
        <v>806</v>
      </c>
      <c r="T3855" s="258" t="s">
        <v>807</v>
      </c>
      <c r="U3855" s="282" t="s">
        <v>823</v>
      </c>
      <c r="V3855" s="285">
        <v>824</v>
      </c>
      <c r="W3855" s="286" t="s">
        <v>815</v>
      </c>
      <c r="X3855" s="286" t="s">
        <v>816</v>
      </c>
      <c r="Y3855" s="257"/>
    </row>
    <row r="3856" spans="1:25" ht="12.75" customHeight="1" x14ac:dyDescent="0.2">
      <c r="A3856" s="229" t="s">
        <v>705</v>
      </c>
      <c r="B3856" s="247"/>
      <c r="C3856" s="280">
        <v>3843</v>
      </c>
      <c r="D3856" s="249" t="s">
        <v>8375</v>
      </c>
      <c r="E3856" s="249" t="s">
        <v>8376</v>
      </c>
      <c r="F3856" s="249" t="s">
        <v>847</v>
      </c>
      <c r="G3856" s="297" t="s">
        <v>707</v>
      </c>
      <c r="H3856" s="250">
        <v>0</v>
      </c>
      <c r="I3856" s="250"/>
      <c r="J3856" s="250">
        <v>0</v>
      </c>
      <c r="K3856" s="250"/>
      <c r="L3856" s="250">
        <v>0</v>
      </c>
      <c r="M3856" s="251" t="str">
        <f t="shared" si="180"/>
        <v>NA</v>
      </c>
      <c r="N3856" s="251" t="str">
        <f t="shared" si="181"/>
        <v>NA</v>
      </c>
      <c r="O3856" s="250">
        <v>0</v>
      </c>
      <c r="P3856" s="251" t="str">
        <f t="shared" si="182"/>
        <v>NA</v>
      </c>
      <c r="Q3856" s="298" t="s">
        <v>848</v>
      </c>
      <c r="R3856" s="299" t="s">
        <v>849</v>
      </c>
      <c r="S3856" s="299" t="s">
        <v>832</v>
      </c>
      <c r="T3856" s="299" t="s">
        <v>832</v>
      </c>
      <c r="U3856" s="299" t="s">
        <v>832</v>
      </c>
      <c r="V3856" s="299" t="s">
        <v>832</v>
      </c>
      <c r="W3856" s="299" t="s">
        <v>832</v>
      </c>
      <c r="X3856" s="299" t="s">
        <v>832</v>
      </c>
      <c r="Y3856" s="257"/>
    </row>
    <row r="3857" spans="1:25" ht="12.75" customHeight="1" x14ac:dyDescent="0.2">
      <c r="A3857" s="229" t="s">
        <v>705</v>
      </c>
      <c r="B3857" s="247"/>
      <c r="C3857" s="280">
        <v>3844</v>
      </c>
      <c r="D3857" s="249" t="s">
        <v>8377</v>
      </c>
      <c r="E3857" s="249" t="s">
        <v>8378</v>
      </c>
      <c r="F3857" s="249" t="s">
        <v>847</v>
      </c>
      <c r="G3857" s="297" t="s">
        <v>707</v>
      </c>
      <c r="H3857" s="250">
        <v>0</v>
      </c>
      <c r="I3857" s="250"/>
      <c r="J3857" s="250">
        <v>0</v>
      </c>
      <c r="K3857" s="250"/>
      <c r="L3857" s="250">
        <v>0</v>
      </c>
      <c r="M3857" s="251" t="str">
        <f t="shared" si="180"/>
        <v>NA</v>
      </c>
      <c r="N3857" s="251" t="str">
        <f t="shared" si="181"/>
        <v>NA</v>
      </c>
      <c r="O3857" s="250">
        <v>0</v>
      </c>
      <c r="P3857" s="251" t="str">
        <f t="shared" si="182"/>
        <v>NA</v>
      </c>
      <c r="Q3857" s="298" t="s">
        <v>848</v>
      </c>
      <c r="R3857" s="299" t="s">
        <v>849</v>
      </c>
      <c r="S3857" s="299" t="s">
        <v>832</v>
      </c>
      <c r="T3857" s="299" t="s">
        <v>832</v>
      </c>
      <c r="U3857" s="299" t="s">
        <v>832</v>
      </c>
      <c r="V3857" s="299" t="s">
        <v>832</v>
      </c>
      <c r="W3857" s="299" t="s">
        <v>832</v>
      </c>
      <c r="X3857" s="299" t="s">
        <v>832</v>
      </c>
      <c r="Y3857" s="257"/>
    </row>
    <row r="3858" spans="1:25" ht="12.75" customHeight="1" x14ac:dyDescent="0.2">
      <c r="A3858" s="229" t="s">
        <v>705</v>
      </c>
      <c r="B3858" s="247"/>
      <c r="C3858" s="280">
        <v>3845</v>
      </c>
      <c r="D3858" s="249" t="s">
        <v>8379</v>
      </c>
      <c r="E3858" s="249" t="s">
        <v>8380</v>
      </c>
      <c r="F3858" s="249" t="s">
        <v>858</v>
      </c>
      <c r="G3858" s="281" t="s">
        <v>813</v>
      </c>
      <c r="H3858" s="250">
        <v>10265.49</v>
      </c>
      <c r="I3858" s="250"/>
      <c r="J3858" s="250">
        <v>9833.7582000000002</v>
      </c>
      <c r="K3858" s="250"/>
      <c r="L3858" s="250">
        <v>10265.59</v>
      </c>
      <c r="M3858" s="251">
        <f t="shared" si="180"/>
        <v>4.2056618826768088E-2</v>
      </c>
      <c r="N3858" s="251">
        <f t="shared" si="181"/>
        <v>4.3913200957086777E-2</v>
      </c>
      <c r="O3858" s="250">
        <v>10727.029999999999</v>
      </c>
      <c r="P3858" s="251">
        <f t="shared" si="182"/>
        <v>4.4950168475460121E-2</v>
      </c>
      <c r="Q3858" s="251" t="s">
        <v>805</v>
      </c>
      <c r="R3858" s="258"/>
      <c r="S3858" s="258" t="s">
        <v>806</v>
      </c>
      <c r="T3858" s="299" t="s">
        <v>809</v>
      </c>
      <c r="U3858" s="282" t="s">
        <v>814</v>
      </c>
      <c r="V3858" s="285">
        <v>514</v>
      </c>
      <c r="W3858" s="286" t="s">
        <v>824</v>
      </c>
      <c r="X3858" s="286" t="s">
        <v>824</v>
      </c>
      <c r="Y3858" s="257"/>
    </row>
    <row r="3859" spans="1:25" ht="12.75" customHeight="1" x14ac:dyDescent="0.2">
      <c r="A3859" s="229" t="s">
        <v>705</v>
      </c>
      <c r="B3859" s="247"/>
      <c r="C3859" s="280">
        <v>3846</v>
      </c>
      <c r="D3859" s="249" t="s">
        <v>8381</v>
      </c>
      <c r="E3859" s="249" t="s">
        <v>8380</v>
      </c>
      <c r="F3859" s="249" t="s">
        <v>847</v>
      </c>
      <c r="G3859" s="297" t="s">
        <v>707</v>
      </c>
      <c r="H3859" s="250">
        <v>0</v>
      </c>
      <c r="I3859" s="250"/>
      <c r="J3859" s="250">
        <v>0</v>
      </c>
      <c r="K3859" s="250"/>
      <c r="L3859" s="250">
        <v>0</v>
      </c>
      <c r="M3859" s="251" t="str">
        <f t="shared" si="180"/>
        <v>NA</v>
      </c>
      <c r="N3859" s="251" t="str">
        <f t="shared" si="181"/>
        <v>NA</v>
      </c>
      <c r="O3859" s="250">
        <v>0</v>
      </c>
      <c r="P3859" s="251" t="str">
        <f t="shared" si="182"/>
        <v>NA</v>
      </c>
      <c r="Q3859" s="298" t="s">
        <v>848</v>
      </c>
      <c r="R3859" s="299" t="s">
        <v>849</v>
      </c>
      <c r="S3859" s="299" t="s">
        <v>832</v>
      </c>
      <c r="T3859" s="299" t="s">
        <v>832</v>
      </c>
      <c r="U3859" s="299" t="s">
        <v>832</v>
      </c>
      <c r="V3859" s="299" t="s">
        <v>832</v>
      </c>
      <c r="W3859" s="299" t="s">
        <v>832</v>
      </c>
      <c r="X3859" s="299" t="s">
        <v>832</v>
      </c>
      <c r="Y3859" s="257"/>
    </row>
    <row r="3860" spans="1:25" ht="12.75" customHeight="1" x14ac:dyDescent="0.2">
      <c r="A3860" s="229" t="s">
        <v>705</v>
      </c>
      <c r="B3860" s="247"/>
      <c r="C3860" s="280">
        <v>3847</v>
      </c>
      <c r="D3860" s="249" t="s">
        <v>8382</v>
      </c>
      <c r="E3860" s="249" t="s">
        <v>8383</v>
      </c>
      <c r="F3860" s="249" t="s">
        <v>907</v>
      </c>
      <c r="G3860" s="281" t="s">
        <v>813</v>
      </c>
      <c r="H3860" s="250">
        <v>31836.03</v>
      </c>
      <c r="I3860" s="250"/>
      <c r="J3860" s="250">
        <v>30497.133699999998</v>
      </c>
      <c r="K3860" s="250"/>
      <c r="L3860" s="250">
        <v>31836.46</v>
      </c>
      <c r="M3860" s="251">
        <f t="shared" si="180"/>
        <v>4.2056006983282788E-2</v>
      </c>
      <c r="N3860" s="251">
        <f t="shared" si="181"/>
        <v>4.3916464844694594E-2</v>
      </c>
      <c r="O3860" s="250">
        <v>33113.79</v>
      </c>
      <c r="P3860" s="251">
        <f t="shared" si="182"/>
        <v>4.0121608997985385E-2</v>
      </c>
      <c r="Q3860" s="251" t="s">
        <v>805</v>
      </c>
      <c r="R3860" s="258"/>
      <c r="S3860" s="258" t="s">
        <v>806</v>
      </c>
      <c r="T3860" s="299" t="s">
        <v>809</v>
      </c>
      <c r="U3860" s="282" t="s">
        <v>823</v>
      </c>
      <c r="V3860" s="285">
        <v>921</v>
      </c>
      <c r="W3860" s="286" t="s">
        <v>815</v>
      </c>
      <c r="X3860" s="286" t="s">
        <v>816</v>
      </c>
      <c r="Y3860" s="257"/>
    </row>
    <row r="3861" spans="1:25" ht="12.75" customHeight="1" x14ac:dyDescent="0.2">
      <c r="A3861" s="229" t="s">
        <v>705</v>
      </c>
      <c r="B3861" s="247"/>
      <c r="C3861" s="280">
        <v>3848</v>
      </c>
      <c r="D3861" s="249" t="s">
        <v>8384</v>
      </c>
      <c r="E3861" s="249" t="s">
        <v>8385</v>
      </c>
      <c r="F3861" s="249" t="s">
        <v>907</v>
      </c>
      <c r="G3861" s="281" t="s">
        <v>813</v>
      </c>
      <c r="H3861" s="250">
        <v>49531.729999999996</v>
      </c>
      <c r="I3861" s="250"/>
      <c r="J3861" s="250">
        <v>33698.463500000005</v>
      </c>
      <c r="K3861" s="250"/>
      <c r="L3861" s="250">
        <v>35178.350000000006</v>
      </c>
      <c r="M3861" s="251">
        <f t="shared" si="180"/>
        <v>0.31965906500742031</v>
      </c>
      <c r="N3861" s="251">
        <f t="shared" si="181"/>
        <v>4.3915548256376745E-2</v>
      </c>
      <c r="O3861" s="250">
        <v>36638.239999999991</v>
      </c>
      <c r="P3861" s="251">
        <f t="shared" si="182"/>
        <v>4.1499672383724213E-2</v>
      </c>
      <c r="Q3861" s="251" t="s">
        <v>805</v>
      </c>
      <c r="R3861" s="258"/>
      <c r="S3861" s="258" t="s">
        <v>806</v>
      </c>
      <c r="T3861" s="299" t="s">
        <v>809</v>
      </c>
      <c r="U3861" s="282" t="s">
        <v>823</v>
      </c>
      <c r="V3861" s="285">
        <v>819</v>
      </c>
      <c r="W3861" s="286" t="s">
        <v>815</v>
      </c>
      <c r="X3861" s="286" t="s">
        <v>816</v>
      </c>
      <c r="Y3861" s="257"/>
    </row>
    <row r="3862" spans="1:25" ht="12.75" customHeight="1" x14ac:dyDescent="0.2">
      <c r="A3862" s="229" t="s">
        <v>705</v>
      </c>
      <c r="B3862" s="247"/>
      <c r="C3862" s="280">
        <v>3849</v>
      </c>
      <c r="D3862" s="249" t="s">
        <v>8386</v>
      </c>
      <c r="E3862" s="249" t="s">
        <v>8387</v>
      </c>
      <c r="F3862" s="249" t="s">
        <v>907</v>
      </c>
      <c r="G3862" s="281"/>
      <c r="H3862" s="250">
        <v>428642.67000000004</v>
      </c>
      <c r="I3862" s="250"/>
      <c r="J3862" s="250">
        <v>410615.63510000001</v>
      </c>
      <c r="K3862" s="250"/>
      <c r="L3862" s="250">
        <v>428645.79</v>
      </c>
      <c r="M3862" s="251">
        <f t="shared" si="180"/>
        <v>4.2056090449417986E-2</v>
      </c>
      <c r="N3862" s="251">
        <f t="shared" si="181"/>
        <v>4.3910054461537881E-2</v>
      </c>
      <c r="O3862" s="250">
        <v>438185.74</v>
      </c>
      <c r="P3862" s="251">
        <f t="shared" si="182"/>
        <v>2.2256021691009754E-2</v>
      </c>
      <c r="Q3862" s="251" t="s">
        <v>805</v>
      </c>
      <c r="R3862" s="258"/>
      <c r="S3862" s="258" t="s">
        <v>925</v>
      </c>
      <c r="T3862" s="299" t="s">
        <v>809</v>
      </c>
      <c r="U3862" s="282" t="s">
        <v>932</v>
      </c>
      <c r="V3862" s="285">
        <v>2053</v>
      </c>
      <c r="W3862" s="286" t="s">
        <v>815</v>
      </c>
      <c r="X3862" s="286" t="s">
        <v>816</v>
      </c>
      <c r="Y3862" s="257"/>
    </row>
    <row r="3863" spans="1:25" ht="12.75" customHeight="1" x14ac:dyDescent="0.2">
      <c r="A3863" s="229" t="s">
        <v>705</v>
      </c>
      <c r="B3863" s="247"/>
      <c r="C3863" s="280">
        <v>3850</v>
      </c>
      <c r="D3863" s="249" t="s">
        <v>8388</v>
      </c>
      <c r="E3863" s="249" t="s">
        <v>8389</v>
      </c>
      <c r="F3863" s="249" t="s">
        <v>822</v>
      </c>
      <c r="G3863" s="281" t="s">
        <v>813</v>
      </c>
      <c r="H3863" s="250">
        <v>123386.93</v>
      </c>
      <c r="I3863" s="250"/>
      <c r="J3863" s="250">
        <v>118197.76080000002</v>
      </c>
      <c r="K3863" s="250"/>
      <c r="L3863" s="250">
        <v>123390.15000000001</v>
      </c>
      <c r="M3863" s="251">
        <f t="shared" si="180"/>
        <v>4.2056068661405023E-2</v>
      </c>
      <c r="N3863" s="251">
        <f t="shared" si="181"/>
        <v>4.3929674850489972E-2</v>
      </c>
      <c r="O3863" s="250">
        <v>130222.95000000001</v>
      </c>
      <c r="P3863" s="251">
        <f t="shared" si="182"/>
        <v>5.5375570902539646E-2</v>
      </c>
      <c r="Q3863" s="251" t="s">
        <v>805</v>
      </c>
      <c r="R3863" s="258"/>
      <c r="S3863" s="258" t="s">
        <v>806</v>
      </c>
      <c r="T3863" s="299" t="s">
        <v>809</v>
      </c>
      <c r="U3863" s="282" t="s">
        <v>823</v>
      </c>
      <c r="V3863" s="285">
        <v>824</v>
      </c>
      <c r="W3863" s="286" t="s">
        <v>824</v>
      </c>
      <c r="X3863" s="286" t="s">
        <v>824</v>
      </c>
      <c r="Y3863" s="257"/>
    </row>
    <row r="3864" spans="1:25" ht="12.75" customHeight="1" x14ac:dyDescent="0.2">
      <c r="A3864" s="229" t="s">
        <v>705</v>
      </c>
      <c r="B3864" s="247"/>
      <c r="C3864" s="280">
        <v>3851</v>
      </c>
      <c r="D3864" s="249" t="s">
        <v>8390</v>
      </c>
      <c r="E3864" s="249" t="s">
        <v>8391</v>
      </c>
      <c r="F3864" s="249" t="s">
        <v>855</v>
      </c>
      <c r="G3864" s="297" t="s">
        <v>707</v>
      </c>
      <c r="H3864" s="250">
        <v>0</v>
      </c>
      <c r="I3864" s="250"/>
      <c r="J3864" s="250">
        <v>0</v>
      </c>
      <c r="K3864" s="250"/>
      <c r="L3864" s="250">
        <v>0</v>
      </c>
      <c r="M3864" s="251" t="str">
        <f t="shared" si="180"/>
        <v>NA</v>
      </c>
      <c r="N3864" s="251" t="str">
        <f t="shared" si="181"/>
        <v>NA</v>
      </c>
      <c r="O3864" s="250">
        <v>0</v>
      </c>
      <c r="P3864" s="251" t="str">
        <f t="shared" si="182"/>
        <v>NA</v>
      </c>
      <c r="Q3864" s="298" t="s">
        <v>848</v>
      </c>
      <c r="R3864" s="299" t="s">
        <v>849</v>
      </c>
      <c r="S3864" s="299" t="s">
        <v>832</v>
      </c>
      <c r="T3864" s="299" t="s">
        <v>832</v>
      </c>
      <c r="U3864" s="299" t="s">
        <v>832</v>
      </c>
      <c r="V3864" s="285">
        <v>772</v>
      </c>
      <c r="W3864" s="286" t="s">
        <v>874</v>
      </c>
      <c r="X3864" s="286" t="s">
        <v>816</v>
      </c>
      <c r="Y3864" s="257"/>
    </row>
    <row r="3865" spans="1:25" ht="12.75" customHeight="1" x14ac:dyDescent="0.2">
      <c r="A3865" s="229" t="s">
        <v>705</v>
      </c>
      <c r="B3865" s="247"/>
      <c r="C3865" s="280">
        <v>3852</v>
      </c>
      <c r="D3865" s="249" t="s">
        <v>8392</v>
      </c>
      <c r="E3865" s="249" t="s">
        <v>8391</v>
      </c>
      <c r="F3865" s="249" t="s">
        <v>877</v>
      </c>
      <c r="G3865" s="281" t="s">
        <v>813</v>
      </c>
      <c r="H3865" s="250">
        <v>37403.980000000003</v>
      </c>
      <c r="I3865" s="250"/>
      <c r="J3865" s="250">
        <v>35830.920899999997</v>
      </c>
      <c r="K3865" s="250"/>
      <c r="L3865" s="250">
        <v>39615.009999999995</v>
      </c>
      <c r="M3865" s="251">
        <f t="shared" si="180"/>
        <v>4.2055928272873785E-2</v>
      </c>
      <c r="N3865" s="251">
        <f t="shared" si="181"/>
        <v>0.10560959654263304</v>
      </c>
      <c r="O3865" s="250">
        <v>41517</v>
      </c>
      <c r="P3865" s="251">
        <f t="shared" si="182"/>
        <v>4.8011852073242073E-2</v>
      </c>
      <c r="Q3865" s="251" t="s">
        <v>805</v>
      </c>
      <c r="R3865" s="258"/>
      <c r="S3865" s="258" t="s">
        <v>806</v>
      </c>
      <c r="T3865" s="258" t="s">
        <v>807</v>
      </c>
      <c r="U3865" s="282" t="s">
        <v>814</v>
      </c>
      <c r="V3865" s="285">
        <v>147</v>
      </c>
      <c r="W3865" s="286" t="s">
        <v>816</v>
      </c>
      <c r="X3865" s="286" t="s">
        <v>816</v>
      </c>
      <c r="Y3865" s="257"/>
    </row>
    <row r="3866" spans="1:25" ht="12.75" customHeight="1" x14ac:dyDescent="0.2">
      <c r="A3866" s="229" t="s">
        <v>705</v>
      </c>
      <c r="B3866" s="247"/>
      <c r="C3866" s="280">
        <v>3853</v>
      </c>
      <c r="D3866" s="249" t="s">
        <v>8393</v>
      </c>
      <c r="E3866" s="249" t="s">
        <v>8394</v>
      </c>
      <c r="F3866" s="249" t="s">
        <v>886</v>
      </c>
      <c r="G3866" s="281" t="s">
        <v>813</v>
      </c>
      <c r="H3866" s="250">
        <v>16836.22</v>
      </c>
      <c r="I3866" s="250"/>
      <c r="J3866" s="250">
        <v>16128.153600000001</v>
      </c>
      <c r="K3866" s="250"/>
      <c r="L3866" s="250">
        <v>21341.45</v>
      </c>
      <c r="M3866" s="251">
        <f t="shared" si="180"/>
        <v>4.205613849189424E-2</v>
      </c>
      <c r="N3866" s="251">
        <f t="shared" si="181"/>
        <v>0.32324198598902226</v>
      </c>
      <c r="O3866" s="250">
        <v>22195.32</v>
      </c>
      <c r="P3866" s="251">
        <f t="shared" si="182"/>
        <v>4.0009933720529717E-2</v>
      </c>
      <c r="Q3866" s="251" t="s">
        <v>805</v>
      </c>
      <c r="R3866" s="258"/>
      <c r="S3866" s="258" t="s">
        <v>823</v>
      </c>
      <c r="T3866" s="258" t="s">
        <v>807</v>
      </c>
      <c r="U3866" s="282" t="s">
        <v>814</v>
      </c>
      <c r="V3866" s="285">
        <v>70</v>
      </c>
      <c r="W3866" s="286" t="s">
        <v>816</v>
      </c>
      <c r="X3866" s="286" t="s">
        <v>816</v>
      </c>
      <c r="Y3866" s="257"/>
    </row>
    <row r="3867" spans="1:25" ht="12.75" customHeight="1" x14ac:dyDescent="0.2">
      <c r="A3867" s="229" t="s">
        <v>705</v>
      </c>
      <c r="B3867" s="247"/>
      <c r="C3867" s="280">
        <v>3854</v>
      </c>
      <c r="D3867" s="249" t="s">
        <v>8395</v>
      </c>
      <c r="E3867" s="249" t="s">
        <v>8396</v>
      </c>
      <c r="F3867" s="249" t="s">
        <v>907</v>
      </c>
      <c r="G3867" s="281" t="s">
        <v>813</v>
      </c>
      <c r="H3867" s="250">
        <v>23447.81</v>
      </c>
      <c r="I3867" s="250"/>
      <c r="J3867" s="250">
        <v>22461.707600000002</v>
      </c>
      <c r="K3867" s="250"/>
      <c r="L3867" s="250">
        <v>23448.09</v>
      </c>
      <c r="M3867" s="251">
        <f t="shared" si="180"/>
        <v>4.2055202596745694E-2</v>
      </c>
      <c r="N3867" s="251">
        <f t="shared" si="181"/>
        <v>4.3913954253415648E-2</v>
      </c>
      <c r="O3867" s="250">
        <v>24472.97</v>
      </c>
      <c r="P3867" s="251">
        <f t="shared" si="182"/>
        <v>4.3708464100914023E-2</v>
      </c>
      <c r="Q3867" s="251" t="s">
        <v>805</v>
      </c>
      <c r="R3867" s="258"/>
      <c r="S3867" s="258" t="s">
        <v>806</v>
      </c>
      <c r="T3867" s="299" t="s">
        <v>809</v>
      </c>
      <c r="U3867" s="282" t="s">
        <v>823</v>
      </c>
      <c r="V3867" s="285">
        <v>819</v>
      </c>
      <c r="W3867" s="286" t="s">
        <v>816</v>
      </c>
      <c r="X3867" s="286" t="s">
        <v>816</v>
      </c>
      <c r="Y3867" s="257"/>
    </row>
    <row r="3868" spans="1:25" ht="12.75" customHeight="1" x14ac:dyDescent="0.2">
      <c r="A3868" s="229" t="s">
        <v>705</v>
      </c>
      <c r="B3868" s="247"/>
      <c r="C3868" s="280">
        <v>3855</v>
      </c>
      <c r="D3868" s="249" t="s">
        <v>8397</v>
      </c>
      <c r="E3868" s="249" t="s">
        <v>8398</v>
      </c>
      <c r="F3868" s="249" t="s">
        <v>822</v>
      </c>
      <c r="G3868" s="281" t="s">
        <v>813</v>
      </c>
      <c r="H3868" s="250">
        <v>92702.87</v>
      </c>
      <c r="I3868" s="250"/>
      <c r="J3868" s="250">
        <v>88804.161599999992</v>
      </c>
      <c r="K3868" s="250"/>
      <c r="L3868" s="250">
        <v>92703.810000000012</v>
      </c>
      <c r="M3868" s="251">
        <f t="shared" si="180"/>
        <v>4.205596223719938E-2</v>
      </c>
      <c r="N3868" s="251">
        <f t="shared" si="181"/>
        <v>4.3912901487265663E-2</v>
      </c>
      <c r="O3868" s="250">
        <v>96929.819999999992</v>
      </c>
      <c r="P3868" s="251">
        <f t="shared" si="182"/>
        <v>4.5586152284355731E-2</v>
      </c>
      <c r="Q3868" s="251" t="s">
        <v>805</v>
      </c>
      <c r="R3868" s="258"/>
      <c r="S3868" s="258" t="s">
        <v>806</v>
      </c>
      <c r="T3868" s="299" t="s">
        <v>809</v>
      </c>
      <c r="U3868" s="282" t="s">
        <v>823</v>
      </c>
      <c r="V3868" s="285">
        <v>824</v>
      </c>
      <c r="W3868" s="286" t="s">
        <v>815</v>
      </c>
      <c r="X3868" s="286" t="s">
        <v>816</v>
      </c>
      <c r="Y3868" s="257"/>
    </row>
    <row r="3869" spans="1:25" ht="12.75" customHeight="1" x14ac:dyDescent="0.2">
      <c r="A3869" s="229" t="s">
        <v>705</v>
      </c>
      <c r="B3869" s="247"/>
      <c r="C3869" s="280">
        <v>3856</v>
      </c>
      <c r="D3869" s="249" t="s">
        <v>8399</v>
      </c>
      <c r="E3869" s="249" t="s">
        <v>8398</v>
      </c>
      <c r="F3869" s="249" t="s">
        <v>907</v>
      </c>
      <c r="G3869" s="281" t="s">
        <v>813</v>
      </c>
      <c r="H3869" s="250">
        <v>43039.520000000004</v>
      </c>
      <c r="I3869" s="250"/>
      <c r="J3869" s="250">
        <v>31491.413400000001</v>
      </c>
      <c r="K3869" s="250"/>
      <c r="L3869" s="250">
        <v>53176.020000000004</v>
      </c>
      <c r="M3869" s="251">
        <f t="shared" si="180"/>
        <v>0.26831401930133053</v>
      </c>
      <c r="N3869" s="251">
        <f t="shared" si="181"/>
        <v>0.68858791203064906</v>
      </c>
      <c r="O3869" s="250">
        <v>55410.71</v>
      </c>
      <c r="P3869" s="251">
        <f t="shared" si="182"/>
        <v>4.2024393702273975E-2</v>
      </c>
      <c r="Q3869" s="251" t="s">
        <v>805</v>
      </c>
      <c r="R3869" s="258"/>
      <c r="S3869" s="258" t="s">
        <v>806</v>
      </c>
      <c r="T3869" s="258" t="s">
        <v>807</v>
      </c>
      <c r="U3869" s="282" t="s">
        <v>814</v>
      </c>
      <c r="V3869" s="285">
        <v>175</v>
      </c>
      <c r="W3869" s="286" t="s">
        <v>824</v>
      </c>
      <c r="X3869" s="286" t="s">
        <v>824</v>
      </c>
      <c r="Y3869" s="257"/>
    </row>
    <row r="3870" spans="1:25" ht="12.75" customHeight="1" x14ac:dyDescent="0.2">
      <c r="A3870" s="229" t="s">
        <v>705</v>
      </c>
      <c r="B3870" s="247"/>
      <c r="C3870" s="280">
        <v>3857</v>
      </c>
      <c r="D3870" s="249" t="s">
        <v>8400</v>
      </c>
      <c r="E3870" s="249" t="s">
        <v>8398</v>
      </c>
      <c r="F3870" s="249" t="s">
        <v>886</v>
      </c>
      <c r="G3870" s="281" t="s">
        <v>813</v>
      </c>
      <c r="H3870" s="250">
        <v>193498.02999999997</v>
      </c>
      <c r="I3870" s="250"/>
      <c r="J3870" s="250">
        <v>185360.23719999997</v>
      </c>
      <c r="K3870" s="250"/>
      <c r="L3870" s="250">
        <v>257811.72000000003</v>
      </c>
      <c r="M3870" s="251">
        <f t="shared" si="180"/>
        <v>4.205620491330065E-2</v>
      </c>
      <c r="N3870" s="251">
        <f t="shared" si="181"/>
        <v>0.39086852657523502</v>
      </c>
      <c r="O3870" s="250">
        <v>280952.65999999997</v>
      </c>
      <c r="P3870" s="251">
        <f t="shared" si="182"/>
        <v>8.9759069137741065E-2</v>
      </c>
      <c r="Q3870" s="251" t="s">
        <v>805</v>
      </c>
      <c r="R3870" s="258"/>
      <c r="S3870" s="258" t="s">
        <v>806</v>
      </c>
      <c r="T3870" s="258" t="s">
        <v>807</v>
      </c>
      <c r="U3870" s="282" t="s">
        <v>823</v>
      </c>
      <c r="V3870" s="285">
        <v>824</v>
      </c>
      <c r="W3870" s="286" t="s">
        <v>816</v>
      </c>
      <c r="X3870" s="286" t="s">
        <v>824</v>
      </c>
      <c r="Y3870" s="257"/>
    </row>
    <row r="3871" spans="1:25" ht="12.75" customHeight="1" x14ac:dyDescent="0.2">
      <c r="A3871" s="229" t="s">
        <v>705</v>
      </c>
      <c r="B3871" s="247"/>
      <c r="C3871" s="328">
        <v>3858</v>
      </c>
      <c r="D3871" s="360" t="s">
        <v>8401</v>
      </c>
      <c r="E3871" s="360" t="s">
        <v>8402</v>
      </c>
      <c r="F3871" s="360" t="s">
        <v>1503</v>
      </c>
      <c r="G3871" s="297" t="s">
        <v>707</v>
      </c>
      <c r="H3871" s="331">
        <v>0</v>
      </c>
      <c r="I3871" s="331"/>
      <c r="J3871" s="331">
        <v>0</v>
      </c>
      <c r="K3871" s="331"/>
      <c r="L3871" s="331">
        <v>0</v>
      </c>
      <c r="M3871" s="332" t="str">
        <f t="shared" si="180"/>
        <v>NA</v>
      </c>
      <c r="N3871" s="332" t="str">
        <f t="shared" si="181"/>
        <v>NA</v>
      </c>
      <c r="O3871" s="331">
        <v>0</v>
      </c>
      <c r="P3871" s="332" t="str">
        <f t="shared" si="182"/>
        <v>NA</v>
      </c>
      <c r="Q3871" s="361" t="s">
        <v>848</v>
      </c>
      <c r="R3871" s="333" t="s">
        <v>849</v>
      </c>
      <c r="S3871" s="334" t="s">
        <v>809</v>
      </c>
      <c r="T3871" s="334" t="s">
        <v>809</v>
      </c>
      <c r="U3871" s="334" t="s">
        <v>832</v>
      </c>
      <c r="V3871" s="335" t="s">
        <v>809</v>
      </c>
      <c r="W3871" s="336" t="s">
        <v>809</v>
      </c>
      <c r="X3871" s="336" t="s">
        <v>809</v>
      </c>
      <c r="Y3871" s="257"/>
    </row>
    <row r="3872" spans="1:25" ht="12.75" customHeight="1" x14ac:dyDescent="0.2">
      <c r="A3872" s="229" t="s">
        <v>705</v>
      </c>
      <c r="B3872" s="247"/>
      <c r="C3872" s="280">
        <v>3859</v>
      </c>
      <c r="D3872" s="249" t="s">
        <v>8403</v>
      </c>
      <c r="E3872" s="249" t="s">
        <v>8404</v>
      </c>
      <c r="F3872" s="249" t="s">
        <v>877</v>
      </c>
      <c r="G3872" s="281" t="s">
        <v>813</v>
      </c>
      <c r="H3872" s="250">
        <v>22658.879999999997</v>
      </c>
      <c r="I3872" s="250"/>
      <c r="J3872" s="250">
        <v>21705.947899999999</v>
      </c>
      <c r="K3872" s="250"/>
      <c r="L3872" s="250">
        <v>12493.68</v>
      </c>
      <c r="M3872" s="251">
        <f t="shared" si="180"/>
        <v>4.2055569383835312E-2</v>
      </c>
      <c r="N3872" s="251">
        <f t="shared" si="181"/>
        <v>0.42441214465459948</v>
      </c>
      <c r="O3872" s="250">
        <v>13378.990000000002</v>
      </c>
      <c r="P3872" s="251">
        <f t="shared" si="182"/>
        <v>7.0860627133078585E-2</v>
      </c>
      <c r="Q3872" s="251" t="s">
        <v>805</v>
      </c>
      <c r="R3872" s="258"/>
      <c r="S3872" s="258" t="s">
        <v>806</v>
      </c>
      <c r="T3872" s="258" t="s">
        <v>807</v>
      </c>
      <c r="U3872" s="282" t="s">
        <v>814</v>
      </c>
      <c r="V3872" s="285">
        <v>514</v>
      </c>
      <c r="W3872" s="286" t="s">
        <v>824</v>
      </c>
      <c r="X3872" s="286" t="s">
        <v>824</v>
      </c>
      <c r="Y3872" s="257"/>
    </row>
    <row r="3873" spans="1:25" ht="12.75" customHeight="1" x14ac:dyDescent="0.2">
      <c r="A3873" s="229" t="s">
        <v>705</v>
      </c>
      <c r="B3873" s="247"/>
      <c r="C3873" s="280">
        <v>3860</v>
      </c>
      <c r="D3873" s="249" t="s">
        <v>8405</v>
      </c>
      <c r="E3873" s="249" t="s">
        <v>8406</v>
      </c>
      <c r="F3873" s="249" t="s">
        <v>937</v>
      </c>
      <c r="G3873" s="281" t="s">
        <v>813</v>
      </c>
      <c r="H3873" s="250">
        <v>602194.43000000005</v>
      </c>
      <c r="I3873" s="250"/>
      <c r="J3873" s="250">
        <v>442335.69430000003</v>
      </c>
      <c r="K3873" s="250"/>
      <c r="L3873" s="250">
        <v>464963.81</v>
      </c>
      <c r="M3873" s="251">
        <f t="shared" si="180"/>
        <v>0.26546033595827184</v>
      </c>
      <c r="N3873" s="251">
        <f t="shared" si="181"/>
        <v>5.115597947800516E-2</v>
      </c>
      <c r="O3873" s="250">
        <v>504148.57</v>
      </c>
      <c r="P3873" s="251">
        <f t="shared" si="182"/>
        <v>8.4274860015449399E-2</v>
      </c>
      <c r="Q3873" s="251" t="s">
        <v>805</v>
      </c>
      <c r="R3873" s="258"/>
      <c r="S3873" s="258" t="s">
        <v>806</v>
      </c>
      <c r="T3873" s="258" t="s">
        <v>807</v>
      </c>
      <c r="U3873" s="282" t="s">
        <v>823</v>
      </c>
      <c r="V3873" s="285">
        <v>824</v>
      </c>
      <c r="W3873" s="286" t="s">
        <v>816</v>
      </c>
      <c r="X3873" s="286" t="s">
        <v>816</v>
      </c>
      <c r="Y3873" s="257"/>
    </row>
    <row r="3874" spans="1:25" ht="12.75" customHeight="1" x14ac:dyDescent="0.2">
      <c r="A3874" s="229" t="s">
        <v>705</v>
      </c>
      <c r="B3874" s="247"/>
      <c r="C3874" s="280">
        <v>3861</v>
      </c>
      <c r="D3874" s="249" t="s">
        <v>8407</v>
      </c>
      <c r="E3874" s="249" t="s">
        <v>8408</v>
      </c>
      <c r="F3874" s="249" t="s">
        <v>883</v>
      </c>
      <c r="G3874" s="297" t="s">
        <v>707</v>
      </c>
      <c r="H3874" s="250">
        <v>0</v>
      </c>
      <c r="I3874" s="250"/>
      <c r="J3874" s="250">
        <v>0</v>
      </c>
      <c r="K3874" s="250"/>
      <c r="L3874" s="250">
        <v>0</v>
      </c>
      <c r="M3874" s="251" t="str">
        <f t="shared" si="180"/>
        <v>NA</v>
      </c>
      <c r="N3874" s="251" t="str">
        <f t="shared" si="181"/>
        <v>NA</v>
      </c>
      <c r="O3874" s="250">
        <v>0</v>
      </c>
      <c r="P3874" s="251" t="str">
        <f t="shared" si="182"/>
        <v>NA</v>
      </c>
      <c r="Q3874" s="298" t="s">
        <v>848</v>
      </c>
      <c r="R3874" s="299" t="s">
        <v>849</v>
      </c>
      <c r="S3874" s="299" t="s">
        <v>832</v>
      </c>
      <c r="T3874" s="299" t="s">
        <v>832</v>
      </c>
      <c r="U3874" s="299" t="s">
        <v>832</v>
      </c>
      <c r="V3874" s="299" t="s">
        <v>832</v>
      </c>
      <c r="W3874" s="299" t="s">
        <v>832</v>
      </c>
      <c r="X3874" s="299" t="s">
        <v>832</v>
      </c>
      <c r="Y3874" s="257"/>
    </row>
    <row r="3875" spans="1:25" ht="12.75" customHeight="1" x14ac:dyDescent="0.2">
      <c r="A3875" s="229" t="s">
        <v>705</v>
      </c>
      <c r="B3875" s="247"/>
      <c r="C3875" s="280">
        <v>3862</v>
      </c>
      <c r="D3875" s="249" t="s">
        <v>8409</v>
      </c>
      <c r="E3875" s="249" t="s">
        <v>8410</v>
      </c>
      <c r="F3875" s="249" t="s">
        <v>847</v>
      </c>
      <c r="G3875" s="297" t="s">
        <v>707</v>
      </c>
      <c r="H3875" s="250">
        <v>0</v>
      </c>
      <c r="I3875" s="250"/>
      <c r="J3875" s="250">
        <v>0</v>
      </c>
      <c r="K3875" s="250"/>
      <c r="L3875" s="250">
        <v>0</v>
      </c>
      <c r="M3875" s="251" t="str">
        <f t="shared" si="180"/>
        <v>NA</v>
      </c>
      <c r="N3875" s="251" t="str">
        <f t="shared" si="181"/>
        <v>NA</v>
      </c>
      <c r="O3875" s="250">
        <v>0</v>
      </c>
      <c r="P3875" s="251" t="str">
        <f t="shared" si="182"/>
        <v>NA</v>
      </c>
      <c r="Q3875" s="298" t="s">
        <v>848</v>
      </c>
      <c r="R3875" s="299" t="s">
        <v>849</v>
      </c>
      <c r="S3875" s="299" t="s">
        <v>832</v>
      </c>
      <c r="T3875" s="299" t="s">
        <v>832</v>
      </c>
      <c r="U3875" s="299" t="s">
        <v>832</v>
      </c>
      <c r="V3875" s="299" t="s">
        <v>832</v>
      </c>
      <c r="W3875" s="299" t="s">
        <v>832</v>
      </c>
      <c r="X3875" s="299" t="s">
        <v>832</v>
      </c>
      <c r="Y3875" s="257"/>
    </row>
    <row r="3876" spans="1:25" ht="12.75" customHeight="1" x14ac:dyDescent="0.2">
      <c r="A3876" s="229" t="s">
        <v>705</v>
      </c>
      <c r="B3876" s="247"/>
      <c r="C3876" s="280">
        <v>3863</v>
      </c>
      <c r="D3876" s="249" t="s">
        <v>8411</v>
      </c>
      <c r="E3876" s="249" t="s">
        <v>8412</v>
      </c>
      <c r="F3876" s="249" t="s">
        <v>858</v>
      </c>
      <c r="G3876" s="281" t="s">
        <v>813</v>
      </c>
      <c r="H3876" s="250">
        <v>120217.42000000001</v>
      </c>
      <c r="I3876" s="250"/>
      <c r="J3876" s="250">
        <v>115161.52059999999</v>
      </c>
      <c r="K3876" s="250"/>
      <c r="L3876" s="250">
        <v>78100.98</v>
      </c>
      <c r="M3876" s="251">
        <f t="shared" si="180"/>
        <v>4.2056296001028996E-2</v>
      </c>
      <c r="N3876" s="251">
        <f t="shared" si="181"/>
        <v>0.32181357459429027</v>
      </c>
      <c r="O3876" s="250">
        <v>79365.69</v>
      </c>
      <c r="P3876" s="251">
        <f t="shared" si="182"/>
        <v>1.619326671701183E-2</v>
      </c>
      <c r="Q3876" s="251" t="s">
        <v>805</v>
      </c>
      <c r="R3876" s="258"/>
      <c r="S3876" s="258" t="s">
        <v>904</v>
      </c>
      <c r="T3876" s="258" t="s">
        <v>807</v>
      </c>
      <c r="U3876" s="282" t="s">
        <v>814</v>
      </c>
      <c r="V3876" s="285">
        <v>510</v>
      </c>
      <c r="W3876" s="286" t="s">
        <v>824</v>
      </c>
      <c r="X3876" s="286" t="s">
        <v>824</v>
      </c>
      <c r="Y3876" s="257"/>
    </row>
    <row r="3877" spans="1:25" ht="12.75" customHeight="1" x14ac:dyDescent="0.2">
      <c r="A3877" s="229" t="s">
        <v>705</v>
      </c>
      <c r="B3877" s="247"/>
      <c r="C3877" s="280">
        <v>3864</v>
      </c>
      <c r="D3877" s="249" t="s">
        <v>8413</v>
      </c>
      <c r="E3877" s="249" t="s">
        <v>8414</v>
      </c>
      <c r="F3877" s="249" t="s">
        <v>1160</v>
      </c>
      <c r="G3877" s="297" t="s">
        <v>707</v>
      </c>
      <c r="H3877" s="250">
        <v>0</v>
      </c>
      <c r="I3877" s="250"/>
      <c r="J3877" s="250">
        <v>0</v>
      </c>
      <c r="K3877" s="250"/>
      <c r="L3877" s="250">
        <v>0</v>
      </c>
      <c r="M3877" s="251" t="str">
        <f t="shared" si="180"/>
        <v>NA</v>
      </c>
      <c r="N3877" s="251" t="str">
        <f t="shared" si="181"/>
        <v>NA</v>
      </c>
      <c r="O3877" s="250">
        <v>0</v>
      </c>
      <c r="P3877" s="251" t="str">
        <f t="shared" si="182"/>
        <v>NA</v>
      </c>
      <c r="Q3877" s="298" t="s">
        <v>848</v>
      </c>
      <c r="R3877" s="299" t="s">
        <v>849</v>
      </c>
      <c r="S3877" s="299" t="s">
        <v>832</v>
      </c>
      <c r="T3877" s="299" t="s">
        <v>832</v>
      </c>
      <c r="U3877" s="299" t="s">
        <v>832</v>
      </c>
      <c r="V3877" s="299" t="s">
        <v>832</v>
      </c>
      <c r="W3877" s="299" t="s">
        <v>832</v>
      </c>
      <c r="X3877" s="299" t="s">
        <v>832</v>
      </c>
      <c r="Y3877" s="257"/>
    </row>
    <row r="3878" spans="1:25" ht="12.75" customHeight="1" x14ac:dyDescent="0.2">
      <c r="A3878" s="229" t="s">
        <v>705</v>
      </c>
      <c r="B3878" s="247"/>
      <c r="C3878" s="280">
        <v>3865</v>
      </c>
      <c r="D3878" s="249" t="s">
        <v>8415</v>
      </c>
      <c r="E3878" s="249" t="s">
        <v>8416</v>
      </c>
      <c r="F3878" s="249" t="s">
        <v>1064</v>
      </c>
      <c r="G3878" s="281" t="s">
        <v>813</v>
      </c>
      <c r="H3878" s="250">
        <v>30616.980000000003</v>
      </c>
      <c r="I3878" s="250"/>
      <c r="J3878" s="250">
        <v>20113.883900000001</v>
      </c>
      <c r="K3878" s="250"/>
      <c r="L3878" s="250">
        <v>31279.96</v>
      </c>
      <c r="M3878" s="251">
        <f t="shared" si="180"/>
        <v>0.34304807659017972</v>
      </c>
      <c r="N3878" s="251">
        <f t="shared" si="181"/>
        <v>0.55514271413289795</v>
      </c>
      <c r="O3878" s="250">
        <v>32403.06</v>
      </c>
      <c r="P3878" s="251">
        <f t="shared" si="182"/>
        <v>3.5904777371838142E-2</v>
      </c>
      <c r="Q3878" s="251" t="s">
        <v>805</v>
      </c>
      <c r="R3878" s="258"/>
      <c r="S3878" s="258" t="s">
        <v>806</v>
      </c>
      <c r="T3878" s="258" t="s">
        <v>807</v>
      </c>
      <c r="U3878" s="282" t="s">
        <v>814</v>
      </c>
      <c r="V3878" s="285">
        <v>115</v>
      </c>
      <c r="W3878" s="286" t="s">
        <v>816</v>
      </c>
      <c r="X3878" s="286" t="s">
        <v>816</v>
      </c>
      <c r="Y3878" s="257"/>
    </row>
    <row r="3879" spans="1:25" ht="12.75" customHeight="1" x14ac:dyDescent="0.2">
      <c r="A3879" s="229" t="s">
        <v>705</v>
      </c>
      <c r="B3879" s="247"/>
      <c r="C3879" s="280">
        <v>3866</v>
      </c>
      <c r="D3879" s="249" t="s">
        <v>8417</v>
      </c>
      <c r="E3879" s="249" t="s">
        <v>8418</v>
      </c>
      <c r="F3879" s="249" t="s">
        <v>877</v>
      </c>
      <c r="G3879" s="281" t="s">
        <v>813</v>
      </c>
      <c r="H3879" s="250">
        <v>34111.950000000004</v>
      </c>
      <c r="I3879" s="250"/>
      <c r="J3879" s="250">
        <v>50318.425499999998</v>
      </c>
      <c r="K3879" s="250"/>
      <c r="L3879" s="250">
        <v>50512.31</v>
      </c>
      <c r="M3879" s="251">
        <f t="shared" si="180"/>
        <v>0.47509671830546163</v>
      </c>
      <c r="N3879" s="251">
        <f t="shared" si="181"/>
        <v>3.8531511682534684E-3</v>
      </c>
      <c r="O3879" s="250">
        <v>53306.05</v>
      </c>
      <c r="P3879" s="251">
        <f t="shared" si="182"/>
        <v>5.5308102124017003E-2</v>
      </c>
      <c r="Q3879" s="251" t="s">
        <v>805</v>
      </c>
      <c r="R3879" s="258"/>
      <c r="S3879" s="258" t="s">
        <v>806</v>
      </c>
      <c r="T3879" s="258" t="s">
        <v>807</v>
      </c>
      <c r="U3879" s="282" t="s">
        <v>814</v>
      </c>
      <c r="V3879" s="285">
        <v>518</v>
      </c>
      <c r="W3879" s="286" t="s">
        <v>816</v>
      </c>
      <c r="X3879" s="286" t="s">
        <v>824</v>
      </c>
      <c r="Y3879" s="257"/>
    </row>
    <row r="3880" spans="1:25" ht="12.75" customHeight="1" x14ac:dyDescent="0.2">
      <c r="A3880" s="229" t="s">
        <v>705</v>
      </c>
      <c r="B3880" s="247"/>
      <c r="C3880" s="280">
        <v>3867</v>
      </c>
      <c r="D3880" s="249" t="s">
        <v>8419</v>
      </c>
      <c r="E3880" s="249" t="s">
        <v>8420</v>
      </c>
      <c r="F3880" s="249" t="s">
        <v>1860</v>
      </c>
      <c r="G3880" s="281" t="s">
        <v>813</v>
      </c>
      <c r="H3880" s="250">
        <v>91949.900000000009</v>
      </c>
      <c r="I3880" s="250"/>
      <c r="J3880" s="250">
        <v>88082.833100000003</v>
      </c>
      <c r="K3880" s="250"/>
      <c r="L3880" s="250">
        <v>91950.920000000013</v>
      </c>
      <c r="M3880" s="251">
        <f t="shared" si="180"/>
        <v>4.2056238234081875E-2</v>
      </c>
      <c r="N3880" s="251">
        <f t="shared" si="181"/>
        <v>4.3914197169482382E-2</v>
      </c>
      <c r="O3880" s="250">
        <v>96172.79</v>
      </c>
      <c r="P3880" s="251">
        <f t="shared" si="182"/>
        <v>4.5914385630942904E-2</v>
      </c>
      <c r="Q3880" s="251" t="s">
        <v>805</v>
      </c>
      <c r="R3880" s="258"/>
      <c r="S3880" s="258" t="s">
        <v>806</v>
      </c>
      <c r="T3880" s="299" t="s">
        <v>809</v>
      </c>
      <c r="U3880" s="282" t="s">
        <v>823</v>
      </c>
      <c r="V3880" s="285">
        <v>824</v>
      </c>
      <c r="W3880" s="286" t="s">
        <v>815</v>
      </c>
      <c r="X3880" s="286" t="s">
        <v>816</v>
      </c>
      <c r="Y3880" s="257"/>
    </row>
    <row r="3881" spans="1:25" ht="12.75" customHeight="1" x14ac:dyDescent="0.2">
      <c r="A3881" s="229" t="s">
        <v>705</v>
      </c>
      <c r="B3881" s="247"/>
      <c r="C3881" s="280">
        <v>3868</v>
      </c>
      <c r="D3881" s="249" t="s">
        <v>8421</v>
      </c>
      <c r="E3881" s="249" t="s">
        <v>8422</v>
      </c>
      <c r="F3881" s="249" t="s">
        <v>877</v>
      </c>
      <c r="G3881" s="281" t="s">
        <v>813</v>
      </c>
      <c r="H3881" s="250">
        <v>43747.71</v>
      </c>
      <c r="I3881" s="250"/>
      <c r="J3881" s="250">
        <v>44879.455499999996</v>
      </c>
      <c r="K3881" s="250"/>
      <c r="L3881" s="250">
        <v>44635.590000000004</v>
      </c>
      <c r="M3881" s="251">
        <f t="shared" si="180"/>
        <v>2.5869822671860932E-2</v>
      </c>
      <c r="N3881" s="251">
        <f t="shared" si="181"/>
        <v>5.4337891866801423E-3</v>
      </c>
      <c r="O3881" s="250">
        <v>45931</v>
      </c>
      <c r="P3881" s="251">
        <f t="shared" si="182"/>
        <v>2.9021908302320997E-2</v>
      </c>
      <c r="Q3881" s="251" t="s">
        <v>805</v>
      </c>
      <c r="R3881" s="258"/>
      <c r="S3881" s="258" t="s">
        <v>806</v>
      </c>
      <c r="T3881" s="258" t="s">
        <v>807</v>
      </c>
      <c r="U3881" s="282" t="s">
        <v>814</v>
      </c>
      <c r="V3881" s="285">
        <v>194</v>
      </c>
      <c r="W3881" s="286" t="s">
        <v>816</v>
      </c>
      <c r="X3881" s="286" t="s">
        <v>816</v>
      </c>
      <c r="Y3881" s="257"/>
    </row>
    <row r="3882" spans="1:25" ht="12.75" customHeight="1" x14ac:dyDescent="0.2">
      <c r="A3882" s="229" t="s">
        <v>705</v>
      </c>
      <c r="B3882" s="247"/>
      <c r="C3882" s="280">
        <v>3869</v>
      </c>
      <c r="D3882" s="249" t="s">
        <v>8423</v>
      </c>
      <c r="E3882" s="249" t="s">
        <v>8424</v>
      </c>
      <c r="F3882" s="249" t="s">
        <v>943</v>
      </c>
      <c r="G3882" s="297" t="s">
        <v>707</v>
      </c>
      <c r="H3882" s="250">
        <v>0</v>
      </c>
      <c r="I3882" s="250"/>
      <c r="J3882" s="250">
        <v>0</v>
      </c>
      <c r="K3882" s="250"/>
      <c r="L3882" s="250">
        <v>0</v>
      </c>
      <c r="M3882" s="251" t="str">
        <f t="shared" si="180"/>
        <v>NA</v>
      </c>
      <c r="N3882" s="251" t="str">
        <f t="shared" si="181"/>
        <v>NA</v>
      </c>
      <c r="O3882" s="250">
        <v>0</v>
      </c>
      <c r="P3882" s="251" t="str">
        <f t="shared" si="182"/>
        <v>NA</v>
      </c>
      <c r="Q3882" s="298" t="s">
        <v>848</v>
      </c>
      <c r="R3882" s="299" t="s">
        <v>849</v>
      </c>
      <c r="S3882" s="299" t="s">
        <v>832</v>
      </c>
      <c r="T3882" s="299" t="s">
        <v>832</v>
      </c>
      <c r="U3882" s="299" t="s">
        <v>832</v>
      </c>
      <c r="V3882" s="299" t="s">
        <v>832</v>
      </c>
      <c r="W3882" s="299" t="s">
        <v>832</v>
      </c>
      <c r="X3882" s="299" t="s">
        <v>832</v>
      </c>
      <c r="Y3882" s="257"/>
    </row>
    <row r="3883" spans="1:25" ht="12.75" customHeight="1" x14ac:dyDescent="0.2">
      <c r="A3883" s="229" t="s">
        <v>705</v>
      </c>
      <c r="B3883" s="247"/>
      <c r="C3883" s="280">
        <v>3870</v>
      </c>
      <c r="D3883" s="249" t="s">
        <v>8425</v>
      </c>
      <c r="E3883" s="249" t="s">
        <v>8426</v>
      </c>
      <c r="F3883" s="249" t="s">
        <v>877</v>
      </c>
      <c r="G3883" s="281" t="s">
        <v>813</v>
      </c>
      <c r="H3883" s="250">
        <v>27239.979999999996</v>
      </c>
      <c r="I3883" s="250"/>
      <c r="J3883" s="250">
        <v>32827.2019</v>
      </c>
      <c r="K3883" s="250"/>
      <c r="L3883" s="250">
        <v>33494.21</v>
      </c>
      <c r="M3883" s="251">
        <f t="shared" si="180"/>
        <v>0.20511108671885975</v>
      </c>
      <c r="N3883" s="251">
        <f t="shared" si="181"/>
        <v>2.031876192286736E-2</v>
      </c>
      <c r="O3883" s="250">
        <v>34856.470000000008</v>
      </c>
      <c r="P3883" s="251">
        <f t="shared" si="182"/>
        <v>4.0671507105258173E-2</v>
      </c>
      <c r="Q3883" s="251" t="s">
        <v>805</v>
      </c>
      <c r="R3883" s="258"/>
      <c r="S3883" s="258" t="s">
        <v>806</v>
      </c>
      <c r="T3883" s="258" t="s">
        <v>807</v>
      </c>
      <c r="U3883" s="282" t="s">
        <v>814</v>
      </c>
      <c r="V3883" s="285">
        <v>136</v>
      </c>
      <c r="W3883" s="286" t="s">
        <v>816</v>
      </c>
      <c r="X3883" s="286" t="s">
        <v>816</v>
      </c>
      <c r="Y3883" s="257"/>
    </row>
    <row r="3884" spans="1:25" ht="12.75" customHeight="1" x14ac:dyDescent="0.2">
      <c r="A3884" s="229" t="s">
        <v>705</v>
      </c>
      <c r="B3884" s="247"/>
      <c r="C3884" s="280">
        <v>3871</v>
      </c>
      <c r="D3884" s="249" t="s">
        <v>8427</v>
      </c>
      <c r="E3884" s="249" t="s">
        <v>8428</v>
      </c>
      <c r="F3884" s="249" t="s">
        <v>812</v>
      </c>
      <c r="G3884" s="281" t="s">
        <v>813</v>
      </c>
      <c r="H3884" s="250">
        <v>167422.45000000001</v>
      </c>
      <c r="I3884" s="250"/>
      <c r="J3884" s="250">
        <v>191551.22950000002</v>
      </c>
      <c r="K3884" s="250"/>
      <c r="L3884" s="250">
        <v>180819.32</v>
      </c>
      <c r="M3884" s="251">
        <f t="shared" si="180"/>
        <v>0.14411913993613165</v>
      </c>
      <c r="N3884" s="251">
        <f t="shared" si="181"/>
        <v>5.6026314881993527E-2</v>
      </c>
      <c r="O3884" s="250">
        <v>201298.93999999997</v>
      </c>
      <c r="P3884" s="251">
        <f t="shared" si="182"/>
        <v>0.11326013171601335</v>
      </c>
      <c r="Q3884" s="251" t="s">
        <v>805</v>
      </c>
      <c r="R3884" s="258"/>
      <c r="S3884" s="258" t="s">
        <v>806</v>
      </c>
      <c r="T3884" s="258" t="s">
        <v>807</v>
      </c>
      <c r="U3884" s="282" t="s">
        <v>823</v>
      </c>
      <c r="V3884" s="285">
        <v>824</v>
      </c>
      <c r="W3884" s="286" t="s">
        <v>824</v>
      </c>
      <c r="X3884" s="286" t="s">
        <v>824</v>
      </c>
      <c r="Y3884" s="257"/>
    </row>
    <row r="3885" spans="1:25" ht="12.75" customHeight="1" x14ac:dyDescent="0.2">
      <c r="A3885" s="229" t="s">
        <v>705</v>
      </c>
      <c r="B3885" s="247"/>
      <c r="C3885" s="280">
        <v>3872</v>
      </c>
      <c r="D3885" s="249" t="s">
        <v>8429</v>
      </c>
      <c r="E3885" s="249" t="s">
        <v>8430</v>
      </c>
      <c r="F3885" s="249" t="s">
        <v>886</v>
      </c>
      <c r="G3885" s="281" t="s">
        <v>813</v>
      </c>
      <c r="H3885" s="250">
        <v>52773.210000000006</v>
      </c>
      <c r="I3885" s="250"/>
      <c r="J3885" s="250">
        <v>50553.777399999999</v>
      </c>
      <c r="K3885" s="250"/>
      <c r="L3885" s="250">
        <v>6350.6</v>
      </c>
      <c r="M3885" s="251">
        <f t="shared" si="180"/>
        <v>4.205604699808875E-2</v>
      </c>
      <c r="N3885" s="251">
        <f t="shared" si="181"/>
        <v>0.87437931789445278</v>
      </c>
      <c r="O3885" s="250">
        <v>6430.38</v>
      </c>
      <c r="P3885" s="251">
        <f t="shared" si="182"/>
        <v>1.2562592510943807E-2</v>
      </c>
      <c r="Q3885" s="251" t="s">
        <v>805</v>
      </c>
      <c r="R3885" s="258"/>
      <c r="S3885" s="258" t="s">
        <v>806</v>
      </c>
      <c r="T3885" s="258" t="s">
        <v>807</v>
      </c>
      <c r="U3885" s="282" t="s">
        <v>823</v>
      </c>
      <c r="V3885" s="285">
        <v>824</v>
      </c>
      <c r="W3885" s="286" t="s">
        <v>824</v>
      </c>
      <c r="X3885" s="286" t="s">
        <v>824</v>
      </c>
      <c r="Y3885" s="257"/>
    </row>
    <row r="3886" spans="1:25" ht="12.75" customHeight="1" x14ac:dyDescent="0.2">
      <c r="A3886" s="229" t="s">
        <v>705</v>
      </c>
      <c r="B3886" s="247"/>
      <c r="C3886" s="280">
        <v>3873</v>
      </c>
      <c r="D3886" s="249" t="s">
        <v>8431</v>
      </c>
      <c r="E3886" s="249" t="s">
        <v>8432</v>
      </c>
      <c r="F3886" s="249" t="s">
        <v>877</v>
      </c>
      <c r="G3886" s="281" t="s">
        <v>813</v>
      </c>
      <c r="H3886" s="250">
        <v>37095.71</v>
      </c>
      <c r="I3886" s="250"/>
      <c r="J3886" s="250">
        <v>35535.6158</v>
      </c>
      <c r="K3886" s="250"/>
      <c r="L3886" s="250">
        <v>37096.25</v>
      </c>
      <c r="M3886" s="251">
        <f t="shared" si="180"/>
        <v>4.2055919673730457E-2</v>
      </c>
      <c r="N3886" s="251">
        <f t="shared" si="181"/>
        <v>4.3917466036989303E-2</v>
      </c>
      <c r="O3886" s="250">
        <v>40445.75</v>
      </c>
      <c r="P3886" s="251">
        <f t="shared" si="182"/>
        <v>9.0292145432489812E-2</v>
      </c>
      <c r="Q3886" s="251" t="s">
        <v>805</v>
      </c>
      <c r="R3886" s="258"/>
      <c r="S3886" s="258" t="s">
        <v>806</v>
      </c>
      <c r="T3886" s="299" t="s">
        <v>809</v>
      </c>
      <c r="U3886" s="282" t="s">
        <v>823</v>
      </c>
      <c r="V3886" s="285">
        <v>775</v>
      </c>
      <c r="W3886" s="286" t="s">
        <v>816</v>
      </c>
      <c r="X3886" s="286" t="s">
        <v>824</v>
      </c>
      <c r="Y3886" s="257"/>
    </row>
    <row r="3887" spans="1:25" ht="12.75" customHeight="1" x14ac:dyDescent="0.2">
      <c r="A3887" s="229" t="s">
        <v>705</v>
      </c>
      <c r="B3887" s="247"/>
      <c r="C3887" s="280">
        <v>3874</v>
      </c>
      <c r="D3887" s="249" t="s">
        <v>8433</v>
      </c>
      <c r="E3887" s="249" t="s">
        <v>8434</v>
      </c>
      <c r="F3887" s="249" t="s">
        <v>819</v>
      </c>
      <c r="G3887" s="281" t="s">
        <v>813</v>
      </c>
      <c r="H3887" s="250">
        <v>50242.709999999992</v>
      </c>
      <c r="I3887" s="250"/>
      <c r="J3887" s="250">
        <v>48129.702600000004</v>
      </c>
      <c r="K3887" s="250"/>
      <c r="L3887" s="250">
        <v>50244.259999999995</v>
      </c>
      <c r="M3887" s="251">
        <f t="shared" si="180"/>
        <v>4.2055999765935957E-2</v>
      </c>
      <c r="N3887" s="251">
        <f t="shared" si="181"/>
        <v>4.3934561939304201E-2</v>
      </c>
      <c r="O3887" s="250">
        <v>50745.63</v>
      </c>
      <c r="P3887" s="251">
        <f t="shared" si="182"/>
        <v>9.978652287843481E-3</v>
      </c>
      <c r="Q3887" s="251" t="s">
        <v>805</v>
      </c>
      <c r="R3887" s="258"/>
      <c r="S3887" s="258" t="s">
        <v>806</v>
      </c>
      <c r="T3887" s="299" t="s">
        <v>809</v>
      </c>
      <c r="U3887" s="282" t="s">
        <v>823</v>
      </c>
      <c r="V3887" s="285">
        <v>824</v>
      </c>
      <c r="W3887" s="286" t="s">
        <v>815</v>
      </c>
      <c r="X3887" s="286" t="s">
        <v>816</v>
      </c>
      <c r="Y3887" s="257"/>
    </row>
    <row r="3888" spans="1:25" ht="12.75" customHeight="1" x14ac:dyDescent="0.2">
      <c r="A3888" s="229" t="s">
        <v>705</v>
      </c>
      <c r="B3888" s="247"/>
      <c r="C3888" s="280">
        <v>3875</v>
      </c>
      <c r="D3888" s="249" t="s">
        <v>8435</v>
      </c>
      <c r="E3888" s="249" t="s">
        <v>8436</v>
      </c>
      <c r="F3888" s="249" t="s">
        <v>877</v>
      </c>
      <c r="G3888" s="281" t="s">
        <v>813</v>
      </c>
      <c r="H3888" s="250">
        <v>131356.24000000002</v>
      </c>
      <c r="I3888" s="250"/>
      <c r="J3888" s="250">
        <v>122675.34879999999</v>
      </c>
      <c r="K3888" s="250"/>
      <c r="L3888" s="250">
        <v>128063.56</v>
      </c>
      <c r="M3888" s="251">
        <f t="shared" si="180"/>
        <v>6.6086629763458707E-2</v>
      </c>
      <c r="N3888" s="251">
        <f t="shared" si="181"/>
        <v>4.392252602260386E-2</v>
      </c>
      <c r="O3888" s="250">
        <v>131864.43</v>
      </c>
      <c r="P3888" s="251">
        <f t="shared" si="182"/>
        <v>2.9679559118924972E-2</v>
      </c>
      <c r="Q3888" s="251" t="s">
        <v>805</v>
      </c>
      <c r="R3888" s="258"/>
      <c r="S3888" s="258" t="s">
        <v>806</v>
      </c>
      <c r="T3888" s="258" t="s">
        <v>807</v>
      </c>
      <c r="U3888" s="282" t="s">
        <v>823</v>
      </c>
      <c r="V3888" s="285">
        <v>824</v>
      </c>
      <c r="W3888" s="286" t="s">
        <v>815</v>
      </c>
      <c r="X3888" s="286" t="s">
        <v>816</v>
      </c>
      <c r="Y3888" s="257"/>
    </row>
    <row r="3889" spans="1:25" ht="12.75" customHeight="1" x14ac:dyDescent="0.2">
      <c r="A3889" s="229" t="s">
        <v>705</v>
      </c>
      <c r="B3889" s="247"/>
      <c r="C3889" s="280">
        <v>3876</v>
      </c>
      <c r="D3889" s="249" t="s">
        <v>8437</v>
      </c>
      <c r="E3889" s="249" t="s">
        <v>8438</v>
      </c>
      <c r="F3889" s="249" t="s">
        <v>1002</v>
      </c>
      <c r="G3889" s="297" t="s">
        <v>707</v>
      </c>
      <c r="H3889" s="250">
        <v>0</v>
      </c>
      <c r="I3889" s="250"/>
      <c r="J3889" s="250">
        <v>0</v>
      </c>
      <c r="K3889" s="250"/>
      <c r="L3889" s="250">
        <v>0</v>
      </c>
      <c r="M3889" s="251" t="str">
        <f t="shared" si="180"/>
        <v>NA</v>
      </c>
      <c r="N3889" s="251" t="str">
        <f t="shared" si="181"/>
        <v>NA</v>
      </c>
      <c r="O3889" s="250">
        <v>0</v>
      </c>
      <c r="P3889" s="251" t="str">
        <f t="shared" si="182"/>
        <v>NA</v>
      </c>
      <c r="Q3889" s="298" t="s">
        <v>848</v>
      </c>
      <c r="R3889" s="299" t="s">
        <v>849</v>
      </c>
      <c r="S3889" s="299" t="s">
        <v>832</v>
      </c>
      <c r="T3889" s="299" t="s">
        <v>832</v>
      </c>
      <c r="U3889" s="299" t="s">
        <v>832</v>
      </c>
      <c r="V3889" s="299" t="s">
        <v>832</v>
      </c>
      <c r="W3889" s="299" t="s">
        <v>832</v>
      </c>
      <c r="X3889" s="299" t="s">
        <v>832</v>
      </c>
      <c r="Y3889" s="257"/>
    </row>
    <row r="3890" spans="1:25" ht="12.75" customHeight="1" x14ac:dyDescent="0.2">
      <c r="B3890" s="247"/>
      <c r="C3890" s="280">
        <v>3877</v>
      </c>
      <c r="D3890" s="249" t="s">
        <v>8439</v>
      </c>
      <c r="E3890" s="249" t="s">
        <v>8440</v>
      </c>
      <c r="F3890" s="249" t="s">
        <v>931</v>
      </c>
      <c r="G3890" s="281" t="s">
        <v>813</v>
      </c>
      <c r="H3890" s="250">
        <v>74443.5</v>
      </c>
      <c r="I3890" s="250"/>
      <c r="J3890" s="250">
        <v>71312.683199999999</v>
      </c>
      <c r="K3890" s="250"/>
      <c r="L3890" s="250">
        <v>3307.52</v>
      </c>
      <c r="M3890" s="251">
        <f t="shared" si="180"/>
        <v>4.2056281609542813E-2</v>
      </c>
      <c r="N3890" s="251">
        <f t="shared" si="181"/>
        <v>0.9536194705965011</v>
      </c>
      <c r="O3890" s="250">
        <v>3557.6900000000005</v>
      </c>
      <c r="P3890" s="251">
        <f t="shared" si="182"/>
        <v>7.563673084365341E-2</v>
      </c>
      <c r="Q3890" s="251" t="s">
        <v>805</v>
      </c>
      <c r="R3890" s="258"/>
      <c r="S3890" s="258" t="s">
        <v>806</v>
      </c>
      <c r="T3890" s="258" t="s">
        <v>807</v>
      </c>
      <c r="U3890" s="282" t="s">
        <v>814</v>
      </c>
      <c r="V3890" s="285">
        <v>9</v>
      </c>
      <c r="W3890" s="286" t="s">
        <v>912</v>
      </c>
      <c r="X3890" s="286" t="s">
        <v>912</v>
      </c>
      <c r="Y3890" s="257"/>
    </row>
    <row r="3891" spans="1:25" ht="12.75" customHeight="1" x14ac:dyDescent="0.2">
      <c r="A3891" s="229" t="s">
        <v>705</v>
      </c>
      <c r="B3891" s="247"/>
      <c r="C3891" s="280">
        <v>3878</v>
      </c>
      <c r="D3891" s="249" t="s">
        <v>8441</v>
      </c>
      <c r="E3891" s="249" t="s">
        <v>8442</v>
      </c>
      <c r="F3891" s="249" t="s">
        <v>1074</v>
      </c>
      <c r="G3891" s="281" t="s">
        <v>813</v>
      </c>
      <c r="H3891" s="250">
        <v>120086.43000000001</v>
      </c>
      <c r="I3891" s="250"/>
      <c r="J3891" s="250">
        <v>115036.0592</v>
      </c>
      <c r="K3891" s="250"/>
      <c r="L3891" s="250">
        <v>120087.58999999998</v>
      </c>
      <c r="M3891" s="251">
        <f t="shared" si="180"/>
        <v>4.205613240396941E-2</v>
      </c>
      <c r="N3891" s="251">
        <f t="shared" si="181"/>
        <v>4.3912585628628507E-2</v>
      </c>
      <c r="O3891" s="250">
        <v>125656.78000000001</v>
      </c>
      <c r="P3891" s="251">
        <f t="shared" si="182"/>
        <v>4.6376066003156795E-2</v>
      </c>
      <c r="Q3891" s="251" t="s">
        <v>805</v>
      </c>
      <c r="R3891" s="258"/>
      <c r="S3891" s="258" t="s">
        <v>806</v>
      </c>
      <c r="T3891" s="299" t="s">
        <v>809</v>
      </c>
      <c r="U3891" s="282" t="s">
        <v>823</v>
      </c>
      <c r="V3891" s="285">
        <v>824</v>
      </c>
      <c r="W3891" s="286" t="s">
        <v>912</v>
      </c>
      <c r="X3891" s="286" t="s">
        <v>815</v>
      </c>
      <c r="Y3891" s="257"/>
    </row>
    <row r="3892" spans="1:25" ht="12.75" customHeight="1" x14ac:dyDescent="0.2">
      <c r="A3892" s="229" t="s">
        <v>705</v>
      </c>
      <c r="B3892" s="247"/>
      <c r="C3892" s="280">
        <v>3879</v>
      </c>
      <c r="D3892" s="249" t="s">
        <v>8443</v>
      </c>
      <c r="E3892" s="249" t="s">
        <v>8444</v>
      </c>
      <c r="F3892" s="249" t="s">
        <v>1098</v>
      </c>
      <c r="G3892" s="281" t="s">
        <v>813</v>
      </c>
      <c r="H3892" s="250">
        <v>105020.96</v>
      </c>
      <c r="I3892" s="250"/>
      <c r="J3892" s="250">
        <v>100604.19100000001</v>
      </c>
      <c r="K3892" s="250"/>
      <c r="L3892" s="250">
        <v>105023.06</v>
      </c>
      <c r="M3892" s="251">
        <f t="shared" si="180"/>
        <v>4.2056071473732484E-2</v>
      </c>
      <c r="N3892" s="251">
        <f t="shared" si="181"/>
        <v>4.3923309318197205E-2</v>
      </c>
      <c r="O3892" s="250">
        <v>108018.11</v>
      </c>
      <c r="P3892" s="251">
        <f t="shared" si="182"/>
        <v>2.8518022613319427E-2</v>
      </c>
      <c r="Q3892" s="251" t="s">
        <v>805</v>
      </c>
      <c r="R3892" s="258"/>
      <c r="S3892" s="258" t="s">
        <v>806</v>
      </c>
      <c r="T3892" s="299" t="s">
        <v>809</v>
      </c>
      <c r="U3892" s="282" t="s">
        <v>814</v>
      </c>
      <c r="V3892" s="285">
        <v>256</v>
      </c>
      <c r="W3892" s="286" t="s">
        <v>816</v>
      </c>
      <c r="X3892" s="286" t="s">
        <v>816</v>
      </c>
      <c r="Y3892" s="257"/>
    </row>
    <row r="3893" spans="1:25" ht="12.75" customHeight="1" x14ac:dyDescent="0.2">
      <c r="A3893" s="229" t="s">
        <v>705</v>
      </c>
      <c r="B3893" s="247"/>
      <c r="C3893" s="280">
        <v>3880</v>
      </c>
      <c r="D3893" s="249" t="s">
        <v>8445</v>
      </c>
      <c r="E3893" s="249" t="s">
        <v>8446</v>
      </c>
      <c r="F3893" s="249" t="s">
        <v>890</v>
      </c>
      <c r="G3893" s="281" t="s">
        <v>813</v>
      </c>
      <c r="H3893" s="250">
        <v>21714.07</v>
      </c>
      <c r="I3893" s="250"/>
      <c r="J3893" s="250">
        <v>18012.4607</v>
      </c>
      <c r="K3893" s="250"/>
      <c r="L3893" s="250">
        <v>23123.52</v>
      </c>
      <c r="M3893" s="251">
        <f t="shared" si="180"/>
        <v>0.17047054283236629</v>
      </c>
      <c r="N3893" s="251">
        <f t="shared" si="181"/>
        <v>0.28375130889251576</v>
      </c>
      <c r="O3893" s="250">
        <v>23962.240000000002</v>
      </c>
      <c r="P3893" s="251">
        <f t="shared" si="182"/>
        <v>3.6271294335810514E-2</v>
      </c>
      <c r="Q3893" s="251" t="s">
        <v>805</v>
      </c>
      <c r="R3893" s="258"/>
      <c r="S3893" s="258" t="s">
        <v>904</v>
      </c>
      <c r="T3893" s="258" t="s">
        <v>807</v>
      </c>
      <c r="U3893" s="282" t="s">
        <v>814</v>
      </c>
      <c r="V3893" s="285">
        <v>106</v>
      </c>
      <c r="W3893" s="286" t="s">
        <v>824</v>
      </c>
      <c r="X3893" s="286" t="s">
        <v>824</v>
      </c>
      <c r="Y3893" s="257"/>
    </row>
    <row r="3894" spans="1:25" ht="12.75" customHeight="1" x14ac:dyDescent="0.2">
      <c r="A3894" s="229" t="s">
        <v>705</v>
      </c>
      <c r="B3894" s="247"/>
      <c r="C3894" s="280">
        <v>3881</v>
      </c>
      <c r="D3894" s="249" t="s">
        <v>8447</v>
      </c>
      <c r="E3894" s="249" t="s">
        <v>8448</v>
      </c>
      <c r="F3894" s="249" t="s">
        <v>1043</v>
      </c>
      <c r="G3894" s="281" t="s">
        <v>813</v>
      </c>
      <c r="H3894" s="250">
        <v>674622.68</v>
      </c>
      <c r="I3894" s="250"/>
      <c r="J3894" s="250">
        <v>646250.71419999993</v>
      </c>
      <c r="K3894" s="250"/>
      <c r="L3894" s="250">
        <v>674634.16000000015</v>
      </c>
      <c r="M3894" s="251">
        <f t="shared" si="180"/>
        <v>4.2056050946879107E-2</v>
      </c>
      <c r="N3894" s="251">
        <f t="shared" si="181"/>
        <v>4.3920177071117616E-2</v>
      </c>
      <c r="O3894" s="250">
        <v>697181.15999999992</v>
      </c>
      <c r="P3894" s="251">
        <f t="shared" si="182"/>
        <v>3.3421076691402291E-2</v>
      </c>
      <c r="Q3894" s="251" t="s">
        <v>805</v>
      </c>
      <c r="R3894" s="258"/>
      <c r="S3894" s="258" t="s">
        <v>806</v>
      </c>
      <c r="T3894" s="299" t="s">
        <v>809</v>
      </c>
      <c r="U3894" s="282" t="s">
        <v>823</v>
      </c>
      <c r="V3894" s="285">
        <v>824</v>
      </c>
      <c r="W3894" s="286" t="s">
        <v>815</v>
      </c>
      <c r="X3894" s="286" t="s">
        <v>816</v>
      </c>
      <c r="Y3894" s="257"/>
    </row>
    <row r="3895" spans="1:25" ht="12.75" customHeight="1" x14ac:dyDescent="0.2">
      <c r="A3895" s="229" t="s">
        <v>705</v>
      </c>
      <c r="B3895" s="247"/>
      <c r="C3895" s="280">
        <v>3882</v>
      </c>
      <c r="D3895" s="249" t="s">
        <v>8449</v>
      </c>
      <c r="E3895" s="249" t="s">
        <v>8450</v>
      </c>
      <c r="F3895" s="249" t="s">
        <v>883</v>
      </c>
      <c r="G3895" s="297" t="s">
        <v>707</v>
      </c>
      <c r="H3895" s="250">
        <v>0</v>
      </c>
      <c r="I3895" s="250"/>
      <c r="J3895" s="250">
        <v>0</v>
      </c>
      <c r="K3895" s="250"/>
      <c r="L3895" s="250">
        <v>0</v>
      </c>
      <c r="M3895" s="251" t="str">
        <f t="shared" si="180"/>
        <v>NA</v>
      </c>
      <c r="N3895" s="251" t="str">
        <f t="shared" si="181"/>
        <v>NA</v>
      </c>
      <c r="O3895" s="250">
        <v>0</v>
      </c>
      <c r="P3895" s="251" t="str">
        <f t="shared" si="182"/>
        <v>NA</v>
      </c>
      <c r="Q3895" s="298" t="s">
        <v>848</v>
      </c>
      <c r="R3895" s="299" t="s">
        <v>849</v>
      </c>
      <c r="S3895" s="299" t="s">
        <v>832</v>
      </c>
      <c r="T3895" s="299" t="s">
        <v>832</v>
      </c>
      <c r="U3895" s="299" t="s">
        <v>832</v>
      </c>
      <c r="V3895" s="299" t="s">
        <v>832</v>
      </c>
      <c r="W3895" s="299" t="s">
        <v>832</v>
      </c>
      <c r="X3895" s="299" t="s">
        <v>832</v>
      </c>
      <c r="Y3895" s="257"/>
    </row>
    <row r="3896" spans="1:25" ht="12.75" customHeight="1" x14ac:dyDescent="0.2">
      <c r="A3896" s="229" t="s">
        <v>705</v>
      </c>
      <c r="B3896" s="247"/>
      <c r="C3896" s="280">
        <v>3883</v>
      </c>
      <c r="D3896" s="249" t="s">
        <v>8451</v>
      </c>
      <c r="E3896" s="249" t="s">
        <v>8452</v>
      </c>
      <c r="F3896" s="249" t="s">
        <v>1046</v>
      </c>
      <c r="G3896" s="281" t="s">
        <v>813</v>
      </c>
      <c r="H3896" s="250">
        <v>37357.57</v>
      </c>
      <c r="I3896" s="250"/>
      <c r="J3896" s="250">
        <v>35786.460899999998</v>
      </c>
      <c r="K3896" s="250"/>
      <c r="L3896" s="250">
        <v>44533.25</v>
      </c>
      <c r="M3896" s="251">
        <f t="shared" si="180"/>
        <v>4.2055976874298878E-2</v>
      </c>
      <c r="N3896" s="251">
        <f t="shared" si="181"/>
        <v>0.24441615292558874</v>
      </c>
      <c r="O3896" s="250">
        <v>46449.68</v>
      </c>
      <c r="P3896" s="251">
        <f t="shared" si="182"/>
        <v>4.3033688311542508E-2</v>
      </c>
      <c r="Q3896" s="251" t="s">
        <v>805</v>
      </c>
      <c r="R3896" s="258"/>
      <c r="S3896" s="258" t="s">
        <v>904</v>
      </c>
      <c r="T3896" s="258" t="s">
        <v>807</v>
      </c>
      <c r="U3896" s="282" t="s">
        <v>814</v>
      </c>
      <c r="V3896" s="285">
        <v>106</v>
      </c>
      <c r="W3896" s="286" t="s">
        <v>824</v>
      </c>
      <c r="X3896" s="286" t="s">
        <v>824</v>
      </c>
      <c r="Y3896" s="257"/>
    </row>
    <row r="3897" spans="1:25" ht="12.75" customHeight="1" x14ac:dyDescent="0.2">
      <c r="A3897" s="229" t="s">
        <v>705</v>
      </c>
      <c r="B3897" s="247"/>
      <c r="C3897" s="280">
        <v>3884</v>
      </c>
      <c r="D3897" s="249" t="s">
        <v>8453</v>
      </c>
      <c r="E3897" s="249" t="s">
        <v>8454</v>
      </c>
      <c r="F3897" s="249" t="s">
        <v>877</v>
      </c>
      <c r="G3897" s="281" t="s">
        <v>813</v>
      </c>
      <c r="H3897" s="250">
        <v>21634.45</v>
      </c>
      <c r="I3897" s="250"/>
      <c r="J3897" s="250">
        <v>20724.5844</v>
      </c>
      <c r="K3897" s="250"/>
      <c r="L3897" s="250">
        <v>21634.639999999999</v>
      </c>
      <c r="M3897" s="251">
        <f t="shared" si="180"/>
        <v>4.2056331452844931E-2</v>
      </c>
      <c r="N3897" s="251">
        <f t="shared" si="181"/>
        <v>4.3911886599762147E-2</v>
      </c>
      <c r="O3897" s="250">
        <v>22663.58</v>
      </c>
      <c r="P3897" s="251">
        <f t="shared" si="182"/>
        <v>4.7559839220805263E-2</v>
      </c>
      <c r="Q3897" s="251" t="s">
        <v>805</v>
      </c>
      <c r="R3897" s="258"/>
      <c r="S3897" s="258" t="s">
        <v>806</v>
      </c>
      <c r="T3897" s="258" t="s">
        <v>807</v>
      </c>
      <c r="U3897" s="282" t="s">
        <v>814</v>
      </c>
      <c r="V3897" s="285">
        <v>87</v>
      </c>
      <c r="W3897" s="286" t="s">
        <v>874</v>
      </c>
      <c r="X3897" s="286" t="s">
        <v>816</v>
      </c>
      <c r="Y3897" s="257"/>
    </row>
    <row r="3898" spans="1:25" ht="12.75" customHeight="1" x14ac:dyDescent="0.2">
      <c r="B3898" s="247"/>
      <c r="C3898" s="280">
        <v>3885</v>
      </c>
      <c r="D3898" s="249" t="s">
        <v>8455</v>
      </c>
      <c r="E3898" s="249" t="s">
        <v>8456</v>
      </c>
      <c r="F3898" s="249" t="s">
        <v>1098</v>
      </c>
      <c r="G3898" s="281" t="s">
        <v>813</v>
      </c>
      <c r="H3898" s="250">
        <v>12566.58</v>
      </c>
      <c r="I3898" s="250"/>
      <c r="J3898" s="250">
        <v>12038.075000000001</v>
      </c>
      <c r="K3898" s="250"/>
      <c r="L3898" s="250">
        <v>12566.96</v>
      </c>
      <c r="M3898" s="251">
        <f t="shared" si="180"/>
        <v>4.2056390839830662E-2</v>
      </c>
      <c r="N3898" s="251">
        <f t="shared" si="181"/>
        <v>4.3934349968744867E-2</v>
      </c>
      <c r="O3898" s="250">
        <v>13488.310000000001</v>
      </c>
      <c r="P3898" s="251">
        <f t="shared" si="182"/>
        <v>7.3315264789575382E-2</v>
      </c>
      <c r="Q3898" s="251" t="s">
        <v>805</v>
      </c>
      <c r="R3898" s="258"/>
      <c r="S3898" s="258" t="s">
        <v>3566</v>
      </c>
      <c r="T3898" s="258" t="s">
        <v>807</v>
      </c>
      <c r="U3898" s="282" t="s">
        <v>814</v>
      </c>
      <c r="V3898" s="283" t="s">
        <v>809</v>
      </c>
      <c r="W3898" s="284" t="s">
        <v>809</v>
      </c>
      <c r="X3898" s="284" t="s">
        <v>809</v>
      </c>
      <c r="Y3898" s="257"/>
    </row>
    <row r="3899" spans="1:25" ht="12.75" customHeight="1" x14ac:dyDescent="0.2">
      <c r="A3899" s="229" t="s">
        <v>705</v>
      </c>
      <c r="B3899" s="247"/>
      <c r="C3899" s="280">
        <v>3886</v>
      </c>
      <c r="D3899" s="249" t="s">
        <v>8457</v>
      </c>
      <c r="E3899" s="249" t="s">
        <v>8458</v>
      </c>
      <c r="F3899" s="249" t="s">
        <v>812</v>
      </c>
      <c r="G3899" s="281" t="s">
        <v>813</v>
      </c>
      <c r="H3899" s="250">
        <v>194778.85</v>
      </c>
      <c r="I3899" s="250"/>
      <c r="J3899" s="250">
        <v>186587.22709999999</v>
      </c>
      <c r="K3899" s="250"/>
      <c r="L3899" s="250">
        <v>202063.74</v>
      </c>
      <c r="M3899" s="251">
        <f t="shared" si="180"/>
        <v>4.2056018402408767E-2</v>
      </c>
      <c r="N3899" s="251">
        <f t="shared" si="181"/>
        <v>8.2945189445928602E-2</v>
      </c>
      <c r="O3899" s="250">
        <v>207951.56</v>
      </c>
      <c r="P3899" s="251">
        <f t="shared" si="182"/>
        <v>2.9138429289688527E-2</v>
      </c>
      <c r="Q3899" s="251" t="s">
        <v>805</v>
      </c>
      <c r="R3899" s="258"/>
      <c r="S3899" s="258" t="s">
        <v>806</v>
      </c>
      <c r="T3899" s="258" t="s">
        <v>807</v>
      </c>
      <c r="U3899" s="282" t="s">
        <v>823</v>
      </c>
      <c r="V3899" s="285">
        <v>824</v>
      </c>
      <c r="W3899" s="286" t="s">
        <v>824</v>
      </c>
      <c r="X3899" s="286" t="s">
        <v>824</v>
      </c>
      <c r="Y3899" s="257"/>
    </row>
    <row r="3900" spans="1:25" ht="12.75" customHeight="1" x14ac:dyDescent="0.2">
      <c r="A3900" s="229" t="s">
        <v>705</v>
      </c>
      <c r="B3900" s="247"/>
      <c r="C3900" s="280">
        <v>3887</v>
      </c>
      <c r="D3900" s="249" t="s">
        <v>8459</v>
      </c>
      <c r="E3900" s="249" t="s">
        <v>8460</v>
      </c>
      <c r="F3900" s="249" t="s">
        <v>1302</v>
      </c>
      <c r="G3900" s="281" t="s">
        <v>813</v>
      </c>
      <c r="H3900" s="250">
        <v>69626.320000000007</v>
      </c>
      <c r="I3900" s="250"/>
      <c r="J3900" s="250">
        <v>51795.966300000007</v>
      </c>
      <c r="K3900" s="250"/>
      <c r="L3900" s="250">
        <v>105474.01</v>
      </c>
      <c r="M3900" s="251">
        <f t="shared" si="180"/>
        <v>0.25608640094722795</v>
      </c>
      <c r="N3900" s="251">
        <f t="shared" si="181"/>
        <v>1.0363363700775283</v>
      </c>
      <c r="O3900" s="250">
        <v>110024.13999999998</v>
      </c>
      <c r="P3900" s="251">
        <f t="shared" si="182"/>
        <v>4.313982183857417E-2</v>
      </c>
      <c r="Q3900" s="251" t="s">
        <v>805</v>
      </c>
      <c r="R3900" s="258"/>
      <c r="S3900" s="258" t="s">
        <v>904</v>
      </c>
      <c r="T3900" s="258" t="s">
        <v>807</v>
      </c>
      <c r="U3900" s="282" t="s">
        <v>814</v>
      </c>
      <c r="V3900" s="285">
        <v>254</v>
      </c>
      <c r="W3900" s="286" t="s">
        <v>824</v>
      </c>
      <c r="X3900" s="286" t="s">
        <v>824</v>
      </c>
      <c r="Y3900" s="257"/>
    </row>
    <row r="3901" spans="1:25" ht="12.75" customHeight="1" x14ac:dyDescent="0.2">
      <c r="A3901" s="229" t="s">
        <v>705</v>
      </c>
      <c r="B3901" s="247"/>
      <c r="C3901" s="280">
        <v>3888</v>
      </c>
      <c r="D3901" s="249" t="s">
        <v>8461</v>
      </c>
      <c r="E3901" s="249" t="s">
        <v>8462</v>
      </c>
      <c r="F3901" s="249" t="s">
        <v>1217</v>
      </c>
      <c r="G3901" s="297" t="s">
        <v>707</v>
      </c>
      <c r="H3901" s="250">
        <v>0</v>
      </c>
      <c r="I3901" s="250"/>
      <c r="J3901" s="250">
        <v>0</v>
      </c>
      <c r="K3901" s="250"/>
      <c r="L3901" s="250">
        <v>0</v>
      </c>
      <c r="M3901" s="251" t="str">
        <f t="shared" si="180"/>
        <v>NA</v>
      </c>
      <c r="N3901" s="251" t="str">
        <f t="shared" si="181"/>
        <v>NA</v>
      </c>
      <c r="O3901" s="250">
        <v>0</v>
      </c>
      <c r="P3901" s="251" t="str">
        <f t="shared" si="182"/>
        <v>NA</v>
      </c>
      <c r="Q3901" s="298" t="s">
        <v>848</v>
      </c>
      <c r="R3901" s="299" t="s">
        <v>849</v>
      </c>
      <c r="S3901" s="299" t="s">
        <v>832</v>
      </c>
      <c r="T3901" s="299" t="s">
        <v>832</v>
      </c>
      <c r="U3901" s="299" t="s">
        <v>832</v>
      </c>
      <c r="V3901" s="299" t="s">
        <v>832</v>
      </c>
      <c r="W3901" s="299" t="s">
        <v>832</v>
      </c>
      <c r="X3901" s="299" t="s">
        <v>832</v>
      </c>
      <c r="Y3901" s="257"/>
    </row>
    <row r="3902" spans="1:25" ht="12.75" customHeight="1" x14ac:dyDescent="0.2">
      <c r="A3902" s="229" t="s">
        <v>705</v>
      </c>
      <c r="B3902" s="247"/>
      <c r="C3902" s="280">
        <v>3889</v>
      </c>
      <c r="D3902" s="249" t="s">
        <v>8463</v>
      </c>
      <c r="E3902" s="249" t="s">
        <v>8464</v>
      </c>
      <c r="F3902" s="249" t="s">
        <v>1067</v>
      </c>
      <c r="G3902" s="281" t="s">
        <v>804</v>
      </c>
      <c r="H3902" s="250">
        <v>55723.8</v>
      </c>
      <c r="I3902" s="250"/>
      <c r="J3902" s="250">
        <v>53380.264000000003</v>
      </c>
      <c r="K3902" s="250"/>
      <c r="L3902" s="250">
        <v>105016.32000000001</v>
      </c>
      <c r="M3902" s="251">
        <f t="shared" si="180"/>
        <v>4.2056284747271362E-2</v>
      </c>
      <c r="N3902" s="251">
        <f t="shared" si="181"/>
        <v>0.96732485249604616</v>
      </c>
      <c r="O3902" s="250">
        <v>112715.64</v>
      </c>
      <c r="P3902" s="251">
        <f t="shared" si="182"/>
        <v>7.331546182536193E-2</v>
      </c>
      <c r="Q3902" s="251" t="s">
        <v>805</v>
      </c>
      <c r="R3902" s="258"/>
      <c r="S3902" s="258" t="s">
        <v>806</v>
      </c>
      <c r="T3902" s="258" t="s">
        <v>807</v>
      </c>
      <c r="U3902" s="282" t="s">
        <v>808</v>
      </c>
      <c r="V3902" s="283" t="s">
        <v>809</v>
      </c>
      <c r="W3902" s="284" t="s">
        <v>809</v>
      </c>
      <c r="X3902" s="284" t="s">
        <v>809</v>
      </c>
      <c r="Y3902" s="257"/>
    </row>
    <row r="3903" spans="1:25" ht="12.75" customHeight="1" x14ac:dyDescent="0.2">
      <c r="A3903" s="229" t="s">
        <v>705</v>
      </c>
      <c r="B3903" s="247"/>
      <c r="C3903" s="280">
        <v>3890</v>
      </c>
      <c r="D3903" s="249" t="s">
        <v>8465</v>
      </c>
      <c r="E3903" s="249" t="s">
        <v>8466</v>
      </c>
      <c r="F3903" s="249" t="s">
        <v>931</v>
      </c>
      <c r="G3903" s="281" t="s">
        <v>813</v>
      </c>
      <c r="H3903" s="250">
        <v>51577.15</v>
      </c>
      <c r="I3903" s="250"/>
      <c r="J3903" s="250">
        <v>49408.011399999996</v>
      </c>
      <c r="K3903" s="250"/>
      <c r="L3903" s="250">
        <v>51577.67</v>
      </c>
      <c r="M3903" s="251">
        <f t="shared" si="180"/>
        <v>4.2056193488783415E-2</v>
      </c>
      <c r="N3903" s="251">
        <f t="shared" si="181"/>
        <v>4.3913093009041906E-2</v>
      </c>
      <c r="O3903" s="250">
        <v>54162.84</v>
      </c>
      <c r="P3903" s="251">
        <f t="shared" si="182"/>
        <v>5.012188414094701E-2</v>
      </c>
      <c r="Q3903" s="251" t="s">
        <v>805</v>
      </c>
      <c r="R3903" s="258"/>
      <c r="S3903" s="258" t="s">
        <v>806</v>
      </c>
      <c r="T3903" s="299" t="s">
        <v>809</v>
      </c>
      <c r="U3903" s="282" t="s">
        <v>823</v>
      </c>
      <c r="V3903" s="285">
        <v>824</v>
      </c>
      <c r="W3903" s="286" t="s">
        <v>815</v>
      </c>
      <c r="X3903" s="286" t="s">
        <v>816</v>
      </c>
      <c r="Y3903" s="257"/>
    </row>
    <row r="3904" spans="1:25" ht="12.75" customHeight="1" x14ac:dyDescent="0.2">
      <c r="A3904" s="229" t="s">
        <v>705</v>
      </c>
      <c r="B3904" s="247"/>
      <c r="C3904" s="280">
        <v>3891</v>
      </c>
      <c r="D3904" s="249" t="s">
        <v>8467</v>
      </c>
      <c r="E3904" s="249" t="s">
        <v>8468</v>
      </c>
      <c r="F3904" s="249" t="s">
        <v>928</v>
      </c>
      <c r="G3904" s="297" t="s">
        <v>707</v>
      </c>
      <c r="H3904" s="250">
        <v>0</v>
      </c>
      <c r="I3904" s="250"/>
      <c r="J3904" s="250">
        <v>0</v>
      </c>
      <c r="K3904" s="250"/>
      <c r="L3904" s="250">
        <v>0</v>
      </c>
      <c r="M3904" s="251" t="str">
        <f t="shared" si="180"/>
        <v>NA</v>
      </c>
      <c r="N3904" s="251" t="str">
        <f t="shared" si="181"/>
        <v>NA</v>
      </c>
      <c r="O3904" s="250">
        <v>0</v>
      </c>
      <c r="P3904" s="251" t="str">
        <f t="shared" si="182"/>
        <v>NA</v>
      </c>
      <c r="Q3904" s="298" t="s">
        <v>848</v>
      </c>
      <c r="R3904" s="299" t="s">
        <v>849</v>
      </c>
      <c r="S3904" s="299" t="s">
        <v>832</v>
      </c>
      <c r="T3904" s="299" t="s">
        <v>832</v>
      </c>
      <c r="U3904" s="299" t="s">
        <v>832</v>
      </c>
      <c r="V3904" s="299" t="s">
        <v>832</v>
      </c>
      <c r="W3904" s="299" t="s">
        <v>832</v>
      </c>
      <c r="X3904" s="299" t="s">
        <v>832</v>
      </c>
      <c r="Y3904" s="257"/>
    </row>
    <row r="3905" spans="1:25" ht="12.75" customHeight="1" x14ac:dyDescent="0.2">
      <c r="A3905" s="229" t="s">
        <v>705</v>
      </c>
      <c r="B3905" s="247"/>
      <c r="C3905" s="280">
        <v>3892</v>
      </c>
      <c r="D3905" s="249" t="s">
        <v>8469</v>
      </c>
      <c r="E3905" s="249" t="s">
        <v>8470</v>
      </c>
      <c r="F3905" s="249" t="s">
        <v>877</v>
      </c>
      <c r="G3905" s="281" t="s">
        <v>813</v>
      </c>
      <c r="H3905" s="250">
        <v>15637.04</v>
      </c>
      <c r="I3905" s="250"/>
      <c r="J3905" s="250">
        <v>17615.537399999997</v>
      </c>
      <c r="K3905" s="250"/>
      <c r="L3905" s="250">
        <v>17624.309999999998</v>
      </c>
      <c r="M3905" s="251">
        <f t="shared" si="180"/>
        <v>0.12652633746540243</v>
      </c>
      <c r="N3905" s="251">
        <f t="shared" si="181"/>
        <v>4.9800354089681303E-4</v>
      </c>
      <c r="O3905" s="250">
        <v>18424.939999999999</v>
      </c>
      <c r="P3905" s="251">
        <f t="shared" si="182"/>
        <v>4.5427594044816569E-2</v>
      </c>
      <c r="Q3905" s="251" t="s">
        <v>805</v>
      </c>
      <c r="R3905" s="258"/>
      <c r="S3905" s="258" t="s">
        <v>806</v>
      </c>
      <c r="T3905" s="258" t="s">
        <v>807</v>
      </c>
      <c r="U3905" s="282" t="s">
        <v>823</v>
      </c>
      <c r="V3905" s="285">
        <v>824</v>
      </c>
      <c r="W3905" s="286" t="s">
        <v>815</v>
      </c>
      <c r="X3905" s="286" t="s">
        <v>816</v>
      </c>
      <c r="Y3905" s="257"/>
    </row>
    <row r="3906" spans="1:25" ht="12.75" customHeight="1" x14ac:dyDescent="0.2">
      <c r="A3906" s="229" t="s">
        <v>705</v>
      </c>
      <c r="B3906" s="247"/>
      <c r="C3906" s="280">
        <v>3893</v>
      </c>
      <c r="D3906" s="249" t="s">
        <v>8471</v>
      </c>
      <c r="E3906" s="249" t="s">
        <v>8472</v>
      </c>
      <c r="F3906" s="249" t="s">
        <v>1317</v>
      </c>
      <c r="G3906" s="281" t="s">
        <v>813</v>
      </c>
      <c r="H3906" s="250">
        <v>19979.060000000001</v>
      </c>
      <c r="I3906" s="250"/>
      <c r="J3906" s="250">
        <v>19138.817900000002</v>
      </c>
      <c r="K3906" s="250"/>
      <c r="L3906" s="250">
        <v>17180.54</v>
      </c>
      <c r="M3906" s="251">
        <f t="shared" si="180"/>
        <v>4.2056137776251709E-2</v>
      </c>
      <c r="N3906" s="251">
        <f t="shared" si="181"/>
        <v>0.10231968924266742</v>
      </c>
      <c r="O3906" s="250">
        <v>18731.809999999998</v>
      </c>
      <c r="P3906" s="251">
        <f t="shared" si="182"/>
        <v>9.0292272536253035E-2</v>
      </c>
      <c r="Q3906" s="251" t="s">
        <v>805</v>
      </c>
      <c r="R3906" s="258"/>
      <c r="S3906" s="258" t="s">
        <v>806</v>
      </c>
      <c r="T3906" s="258" t="s">
        <v>807</v>
      </c>
      <c r="U3906" s="282" t="s">
        <v>814</v>
      </c>
      <c r="V3906" s="285">
        <v>54</v>
      </c>
      <c r="W3906" s="286" t="s">
        <v>824</v>
      </c>
      <c r="X3906" s="286" t="s">
        <v>824</v>
      </c>
      <c r="Y3906" s="257"/>
    </row>
    <row r="3907" spans="1:25" ht="12.75" customHeight="1" x14ac:dyDescent="0.2">
      <c r="A3907" s="229" t="s">
        <v>705</v>
      </c>
      <c r="B3907" s="247"/>
      <c r="C3907" s="280">
        <v>3894</v>
      </c>
      <c r="D3907" s="249" t="s">
        <v>8473</v>
      </c>
      <c r="E3907" s="249" t="s">
        <v>8474</v>
      </c>
      <c r="F3907" s="249" t="s">
        <v>931</v>
      </c>
      <c r="G3907" s="281" t="s">
        <v>813</v>
      </c>
      <c r="H3907" s="250">
        <v>25011.67</v>
      </c>
      <c r="I3907" s="250"/>
      <c r="J3907" s="250">
        <v>23959.7719</v>
      </c>
      <c r="K3907" s="250"/>
      <c r="L3907" s="250">
        <v>25048.65</v>
      </c>
      <c r="M3907" s="251">
        <f t="shared" si="180"/>
        <v>4.2056292122837007E-2</v>
      </c>
      <c r="N3907" s="251">
        <f t="shared" si="181"/>
        <v>4.5446096254363827E-2</v>
      </c>
      <c r="O3907" s="250">
        <v>26164.1</v>
      </c>
      <c r="P3907" s="251">
        <f t="shared" si="182"/>
        <v>4.4531342008451436E-2</v>
      </c>
      <c r="Q3907" s="251" t="s">
        <v>805</v>
      </c>
      <c r="R3907" s="258"/>
      <c r="S3907" s="258" t="s">
        <v>806</v>
      </c>
      <c r="T3907" s="258" t="s">
        <v>807</v>
      </c>
      <c r="U3907" s="282" t="s">
        <v>814</v>
      </c>
      <c r="V3907" s="285">
        <v>513</v>
      </c>
      <c r="W3907" s="286" t="s">
        <v>824</v>
      </c>
      <c r="X3907" s="286" t="s">
        <v>824</v>
      </c>
      <c r="Y3907" s="257"/>
    </row>
    <row r="3908" spans="1:25" ht="12.75" customHeight="1" x14ac:dyDescent="0.2">
      <c r="A3908" s="229" t="s">
        <v>705</v>
      </c>
      <c r="B3908" s="247"/>
      <c r="C3908" s="280">
        <v>3895</v>
      </c>
      <c r="D3908" s="249" t="s">
        <v>8475</v>
      </c>
      <c r="E3908" s="249" t="s">
        <v>8476</v>
      </c>
      <c r="F3908" s="249" t="s">
        <v>877</v>
      </c>
      <c r="G3908" s="281" t="s">
        <v>813</v>
      </c>
      <c r="H3908" s="250">
        <v>27127.350000000002</v>
      </c>
      <c r="I3908" s="250"/>
      <c r="J3908" s="250">
        <v>52698.336299999995</v>
      </c>
      <c r="K3908" s="250"/>
      <c r="L3908" s="250">
        <v>30684.680000000004</v>
      </c>
      <c r="M3908" s="251">
        <f t="shared" si="180"/>
        <v>0.94262750692566699</v>
      </c>
      <c r="N3908" s="251">
        <f t="shared" si="181"/>
        <v>0.41772962574531963</v>
      </c>
      <c r="O3908" s="250">
        <v>31585.29</v>
      </c>
      <c r="P3908" s="251">
        <f t="shared" si="182"/>
        <v>2.9350477176232466E-2</v>
      </c>
      <c r="Q3908" s="251" t="s">
        <v>805</v>
      </c>
      <c r="R3908" s="258"/>
      <c r="S3908" s="258" t="s">
        <v>806</v>
      </c>
      <c r="T3908" s="258" t="s">
        <v>807</v>
      </c>
      <c r="U3908" s="282" t="s">
        <v>823</v>
      </c>
      <c r="V3908" s="285">
        <v>824</v>
      </c>
      <c r="W3908" s="286" t="s">
        <v>816</v>
      </c>
      <c r="X3908" s="286" t="s">
        <v>816</v>
      </c>
      <c r="Y3908" s="257"/>
    </row>
    <row r="3909" spans="1:25" ht="12.75" customHeight="1" x14ac:dyDescent="0.2">
      <c r="A3909" s="229" t="s">
        <v>705</v>
      </c>
      <c r="B3909" s="247"/>
      <c r="C3909" s="300">
        <v>3896</v>
      </c>
      <c r="D3909" s="327" t="s">
        <v>8477</v>
      </c>
      <c r="E3909" s="327" t="s">
        <v>8478</v>
      </c>
      <c r="F3909" s="327" t="s">
        <v>1198</v>
      </c>
      <c r="G3909" s="297" t="s">
        <v>707</v>
      </c>
      <c r="H3909" s="303">
        <v>0</v>
      </c>
      <c r="I3909" s="303"/>
      <c r="J3909" s="303">
        <v>0</v>
      </c>
      <c r="K3909" s="303"/>
      <c r="L3909" s="303">
        <v>0</v>
      </c>
      <c r="M3909" s="304" t="str">
        <f t="shared" si="180"/>
        <v>NA</v>
      </c>
      <c r="N3909" s="304" t="str">
        <f t="shared" si="181"/>
        <v>NA</v>
      </c>
      <c r="O3909" s="303">
        <v>0</v>
      </c>
      <c r="P3909" s="304" t="str">
        <f t="shared" si="182"/>
        <v>NA</v>
      </c>
      <c r="Q3909" s="345" t="s">
        <v>848</v>
      </c>
      <c r="R3909" s="299" t="s">
        <v>849</v>
      </c>
      <c r="S3909" s="306" t="s">
        <v>832</v>
      </c>
      <c r="T3909" s="306" t="s">
        <v>832</v>
      </c>
      <c r="U3909" s="306" t="s">
        <v>832</v>
      </c>
      <c r="V3909" s="299" t="s">
        <v>832</v>
      </c>
      <c r="W3909" s="299" t="s">
        <v>832</v>
      </c>
      <c r="X3909" s="299" t="s">
        <v>832</v>
      </c>
      <c r="Y3909" s="257"/>
    </row>
    <row r="3910" spans="1:25" ht="12.75" customHeight="1" x14ac:dyDescent="0.2">
      <c r="A3910" s="229" t="s">
        <v>705</v>
      </c>
      <c r="B3910" s="247"/>
      <c r="C3910" s="280">
        <v>3897</v>
      </c>
      <c r="D3910" s="249" t="s">
        <v>8479</v>
      </c>
      <c r="E3910" s="249" t="s">
        <v>8480</v>
      </c>
      <c r="F3910" s="249" t="s">
        <v>943</v>
      </c>
      <c r="G3910" s="297" t="s">
        <v>707</v>
      </c>
      <c r="H3910" s="250">
        <v>0</v>
      </c>
      <c r="I3910" s="250"/>
      <c r="J3910" s="250">
        <v>0</v>
      </c>
      <c r="K3910" s="250"/>
      <c r="L3910" s="250">
        <v>0</v>
      </c>
      <c r="M3910" s="251" t="str">
        <f t="shared" si="180"/>
        <v>NA</v>
      </c>
      <c r="N3910" s="251" t="str">
        <f t="shared" si="181"/>
        <v>NA</v>
      </c>
      <c r="O3910" s="250">
        <v>0</v>
      </c>
      <c r="P3910" s="251" t="str">
        <f t="shared" si="182"/>
        <v>NA</v>
      </c>
      <c r="Q3910" s="298" t="s">
        <v>848</v>
      </c>
      <c r="R3910" s="299" t="s">
        <v>849</v>
      </c>
      <c r="S3910" s="299" t="s">
        <v>832</v>
      </c>
      <c r="T3910" s="299" t="s">
        <v>832</v>
      </c>
      <c r="U3910" s="299" t="s">
        <v>832</v>
      </c>
      <c r="V3910" s="299" t="s">
        <v>832</v>
      </c>
      <c r="W3910" s="299" t="s">
        <v>832</v>
      </c>
      <c r="X3910" s="299" t="s">
        <v>832</v>
      </c>
      <c r="Y3910" s="257"/>
    </row>
    <row r="3911" spans="1:25" ht="12.75" customHeight="1" x14ac:dyDescent="0.2">
      <c r="A3911" s="229" t="s">
        <v>705</v>
      </c>
      <c r="B3911" s="247"/>
      <c r="C3911" s="280">
        <v>3898</v>
      </c>
      <c r="D3911" s="249" t="s">
        <v>8481</v>
      </c>
      <c r="E3911" s="249" t="s">
        <v>8482</v>
      </c>
      <c r="F3911" s="249" t="s">
        <v>819</v>
      </c>
      <c r="G3911" s="281" t="s">
        <v>813</v>
      </c>
      <c r="H3911" s="250">
        <v>35731.58</v>
      </c>
      <c r="I3911" s="250"/>
      <c r="J3911" s="250">
        <v>32150.095499999999</v>
      </c>
      <c r="K3911" s="250"/>
      <c r="L3911" s="250">
        <v>21745.049999999996</v>
      </c>
      <c r="M3911" s="251">
        <f t="shared" si="180"/>
        <v>0.1002330291579606</v>
      </c>
      <c r="N3911" s="251">
        <f t="shared" si="181"/>
        <v>0.32363964517617078</v>
      </c>
      <c r="O3911" s="250">
        <v>23535.48</v>
      </c>
      <c r="P3911" s="251">
        <f t="shared" si="182"/>
        <v>8.2337359536998278E-2</v>
      </c>
      <c r="Q3911" s="251" t="s">
        <v>805</v>
      </c>
      <c r="R3911" s="258"/>
      <c r="S3911" s="258" t="s">
        <v>904</v>
      </c>
      <c r="T3911" s="258" t="s">
        <v>807</v>
      </c>
      <c r="U3911" s="282" t="s">
        <v>814</v>
      </c>
      <c r="V3911" s="285">
        <v>105</v>
      </c>
      <c r="W3911" s="286" t="s">
        <v>824</v>
      </c>
      <c r="X3911" s="286" t="s">
        <v>824</v>
      </c>
      <c r="Y3911" s="257"/>
    </row>
    <row r="3912" spans="1:25" ht="12.75" customHeight="1" x14ac:dyDescent="0.2">
      <c r="A3912" s="229" t="s">
        <v>705</v>
      </c>
      <c r="B3912" s="247"/>
      <c r="C3912" s="280">
        <v>3899</v>
      </c>
      <c r="D3912" s="249" t="s">
        <v>8483</v>
      </c>
      <c r="E3912" s="249" t="s">
        <v>8484</v>
      </c>
      <c r="F3912" s="249" t="s">
        <v>877</v>
      </c>
      <c r="G3912" s="281" t="s">
        <v>813</v>
      </c>
      <c r="H3912" s="250">
        <v>56633.259999999995</v>
      </c>
      <c r="I3912" s="250"/>
      <c r="J3912" s="250">
        <v>55808.553700000004</v>
      </c>
      <c r="K3912" s="250"/>
      <c r="L3912" s="250">
        <v>50460.430000000008</v>
      </c>
      <c r="M3912" s="251">
        <f t="shared" si="180"/>
        <v>1.4562225448437735E-2</v>
      </c>
      <c r="N3912" s="251">
        <f t="shared" si="181"/>
        <v>9.5829820796807283E-2</v>
      </c>
      <c r="O3912" s="250">
        <v>52648.930000000008</v>
      </c>
      <c r="P3912" s="251">
        <f t="shared" si="182"/>
        <v>4.3370617333225253E-2</v>
      </c>
      <c r="Q3912" s="251" t="s">
        <v>805</v>
      </c>
      <c r="R3912" s="258"/>
      <c r="S3912" s="258" t="s">
        <v>806</v>
      </c>
      <c r="T3912" s="258" t="s">
        <v>807</v>
      </c>
      <c r="U3912" s="282" t="s">
        <v>814</v>
      </c>
      <c r="V3912" s="285">
        <v>257</v>
      </c>
      <c r="W3912" s="286" t="s">
        <v>815</v>
      </c>
      <c r="X3912" s="286" t="s">
        <v>816</v>
      </c>
      <c r="Y3912" s="257"/>
    </row>
    <row r="3913" spans="1:25" ht="12.75" customHeight="1" x14ac:dyDescent="0.2">
      <c r="A3913" s="229" t="s">
        <v>705</v>
      </c>
      <c r="B3913" s="247"/>
      <c r="C3913" s="280">
        <v>3900</v>
      </c>
      <c r="D3913" s="249" t="s">
        <v>8485</v>
      </c>
      <c r="E3913" s="249" t="s">
        <v>8486</v>
      </c>
      <c r="F3913" s="249" t="s">
        <v>1043</v>
      </c>
      <c r="G3913" s="281" t="s">
        <v>813</v>
      </c>
      <c r="H3913" s="250">
        <v>569260.8600000001</v>
      </c>
      <c r="I3913" s="250"/>
      <c r="J3913" s="250">
        <v>442545.96749999997</v>
      </c>
      <c r="K3913" s="250"/>
      <c r="L3913" s="250">
        <v>790624.83</v>
      </c>
      <c r="M3913" s="251">
        <f t="shared" si="180"/>
        <v>0.22259547670289523</v>
      </c>
      <c r="N3913" s="251">
        <f t="shared" si="181"/>
        <v>0.78653719175511416</v>
      </c>
      <c r="O3913" s="250">
        <v>805136.75999999978</v>
      </c>
      <c r="P3913" s="251">
        <f t="shared" si="182"/>
        <v>1.8355014223370419E-2</v>
      </c>
      <c r="Q3913" s="251" t="s">
        <v>805</v>
      </c>
      <c r="R3913" s="258"/>
      <c r="S3913" s="258" t="s">
        <v>806</v>
      </c>
      <c r="T3913" s="258" t="s">
        <v>807</v>
      </c>
      <c r="U3913" s="282" t="s">
        <v>823</v>
      </c>
      <c r="V3913" s="285">
        <v>824</v>
      </c>
      <c r="W3913" s="286" t="s">
        <v>824</v>
      </c>
      <c r="X3913" s="286" t="s">
        <v>824</v>
      </c>
      <c r="Y3913" s="257"/>
    </row>
    <row r="3914" spans="1:25" ht="12.75" customHeight="1" x14ac:dyDescent="0.2">
      <c r="A3914" s="229" t="s">
        <v>705</v>
      </c>
      <c r="B3914" s="247"/>
      <c r="C3914" s="280">
        <v>3901</v>
      </c>
      <c r="D3914" s="249" t="s">
        <v>8487</v>
      </c>
      <c r="E3914" s="249" t="s">
        <v>8488</v>
      </c>
      <c r="F3914" s="249" t="s">
        <v>822</v>
      </c>
      <c r="G3914" s="281" t="s">
        <v>813</v>
      </c>
      <c r="H3914" s="250">
        <v>33863.449999999997</v>
      </c>
      <c r="I3914" s="250"/>
      <c r="J3914" s="250">
        <v>32439.288700000001</v>
      </c>
      <c r="K3914" s="250"/>
      <c r="L3914" s="250">
        <v>27825.3</v>
      </c>
      <c r="M3914" s="251">
        <f t="shared" si="180"/>
        <v>4.2056001382020917E-2</v>
      </c>
      <c r="N3914" s="251">
        <f t="shared" si="181"/>
        <v>0.14223458296728933</v>
      </c>
      <c r="O3914" s="250">
        <v>29482.18</v>
      </c>
      <c r="P3914" s="251">
        <f t="shared" si="182"/>
        <v>5.9545809029911669E-2</v>
      </c>
      <c r="Q3914" s="251" t="s">
        <v>805</v>
      </c>
      <c r="R3914" s="258"/>
      <c r="S3914" s="258" t="s">
        <v>806</v>
      </c>
      <c r="T3914" s="258" t="s">
        <v>807</v>
      </c>
      <c r="U3914" s="282" t="s">
        <v>823</v>
      </c>
      <c r="V3914" s="285">
        <v>826</v>
      </c>
      <c r="W3914" s="286" t="s">
        <v>824</v>
      </c>
      <c r="X3914" s="286" t="s">
        <v>816</v>
      </c>
      <c r="Y3914" s="257"/>
    </row>
    <row r="3915" spans="1:25" ht="12.75" customHeight="1" x14ac:dyDescent="0.2">
      <c r="A3915" s="229" t="s">
        <v>705</v>
      </c>
      <c r="B3915" s="247"/>
      <c r="C3915" s="280">
        <v>3902</v>
      </c>
      <c r="D3915" s="249" t="s">
        <v>8489</v>
      </c>
      <c r="E3915" s="249" t="s">
        <v>8490</v>
      </c>
      <c r="F3915" s="249" t="s">
        <v>852</v>
      </c>
      <c r="G3915" s="297" t="s">
        <v>707</v>
      </c>
      <c r="H3915" s="250">
        <v>0</v>
      </c>
      <c r="I3915" s="250"/>
      <c r="J3915" s="250">
        <v>0</v>
      </c>
      <c r="K3915" s="250"/>
      <c r="L3915" s="250">
        <v>0</v>
      </c>
      <c r="M3915" s="251" t="str">
        <f t="shared" si="180"/>
        <v>NA</v>
      </c>
      <c r="N3915" s="251" t="str">
        <f t="shared" si="181"/>
        <v>NA</v>
      </c>
      <c r="O3915" s="250">
        <v>0</v>
      </c>
      <c r="P3915" s="251" t="str">
        <f t="shared" si="182"/>
        <v>NA</v>
      </c>
      <c r="Q3915" s="298" t="s">
        <v>848</v>
      </c>
      <c r="R3915" s="299" t="s">
        <v>849</v>
      </c>
      <c r="S3915" s="299" t="s">
        <v>832</v>
      </c>
      <c r="T3915" s="299" t="s">
        <v>832</v>
      </c>
      <c r="U3915" s="299" t="s">
        <v>832</v>
      </c>
      <c r="V3915" s="299" t="s">
        <v>832</v>
      </c>
      <c r="W3915" s="299" t="s">
        <v>832</v>
      </c>
      <c r="X3915" s="299" t="s">
        <v>832</v>
      </c>
      <c r="Y3915" s="257"/>
    </row>
    <row r="3916" spans="1:25" ht="12.75" customHeight="1" x14ac:dyDescent="0.2">
      <c r="A3916" s="229" t="s">
        <v>705</v>
      </c>
      <c r="B3916" s="247"/>
      <c r="C3916" s="280">
        <v>3903</v>
      </c>
      <c r="D3916" s="249" t="s">
        <v>8491</v>
      </c>
      <c r="E3916" s="249" t="s">
        <v>8492</v>
      </c>
      <c r="F3916" s="249" t="s">
        <v>847</v>
      </c>
      <c r="G3916" s="297" t="s">
        <v>707</v>
      </c>
      <c r="H3916" s="250">
        <v>0</v>
      </c>
      <c r="I3916" s="250"/>
      <c r="J3916" s="250">
        <v>0</v>
      </c>
      <c r="K3916" s="250"/>
      <c r="L3916" s="250">
        <v>0</v>
      </c>
      <c r="M3916" s="251" t="str">
        <f t="shared" si="180"/>
        <v>NA</v>
      </c>
      <c r="N3916" s="251" t="str">
        <f t="shared" si="181"/>
        <v>NA</v>
      </c>
      <c r="O3916" s="250">
        <v>0</v>
      </c>
      <c r="P3916" s="251" t="str">
        <f t="shared" si="182"/>
        <v>NA</v>
      </c>
      <c r="Q3916" s="298" t="s">
        <v>848</v>
      </c>
      <c r="R3916" s="299" t="s">
        <v>849</v>
      </c>
      <c r="S3916" s="299" t="s">
        <v>832</v>
      </c>
      <c r="T3916" s="299" t="s">
        <v>832</v>
      </c>
      <c r="U3916" s="299" t="s">
        <v>832</v>
      </c>
      <c r="V3916" s="299" t="s">
        <v>832</v>
      </c>
      <c r="W3916" s="299" t="s">
        <v>832</v>
      </c>
      <c r="X3916" s="299" t="s">
        <v>832</v>
      </c>
      <c r="Y3916" s="257"/>
    </row>
    <row r="3917" spans="1:25" ht="12.75" customHeight="1" x14ac:dyDescent="0.2">
      <c r="A3917" s="229" t="s">
        <v>705</v>
      </c>
      <c r="B3917" s="247"/>
      <c r="C3917" s="280">
        <v>3904</v>
      </c>
      <c r="D3917" s="249" t="s">
        <v>8493</v>
      </c>
      <c r="E3917" s="249" t="s">
        <v>8494</v>
      </c>
      <c r="F3917" s="249" t="s">
        <v>847</v>
      </c>
      <c r="G3917" s="297" t="s">
        <v>707</v>
      </c>
      <c r="H3917" s="250">
        <v>0</v>
      </c>
      <c r="I3917" s="250"/>
      <c r="J3917" s="250">
        <v>0</v>
      </c>
      <c r="K3917" s="250"/>
      <c r="L3917" s="250">
        <v>0</v>
      </c>
      <c r="M3917" s="251" t="str">
        <f t="shared" si="180"/>
        <v>NA</v>
      </c>
      <c r="N3917" s="251" t="str">
        <f t="shared" si="181"/>
        <v>NA</v>
      </c>
      <c r="O3917" s="250">
        <v>0</v>
      </c>
      <c r="P3917" s="251" t="str">
        <f t="shared" si="182"/>
        <v>NA</v>
      </c>
      <c r="Q3917" s="298" t="s">
        <v>848</v>
      </c>
      <c r="R3917" s="299" t="s">
        <v>849</v>
      </c>
      <c r="S3917" s="299" t="s">
        <v>832</v>
      </c>
      <c r="T3917" s="299" t="s">
        <v>832</v>
      </c>
      <c r="U3917" s="299" t="s">
        <v>832</v>
      </c>
      <c r="V3917" s="299" t="s">
        <v>832</v>
      </c>
      <c r="W3917" s="299" t="s">
        <v>832</v>
      </c>
      <c r="X3917" s="299" t="s">
        <v>832</v>
      </c>
      <c r="Y3917" s="257"/>
    </row>
    <row r="3918" spans="1:25" ht="12.75" customHeight="1" x14ac:dyDescent="0.2">
      <c r="A3918" s="229" t="s">
        <v>705</v>
      </c>
      <c r="B3918" s="247"/>
      <c r="C3918" s="280">
        <v>3905</v>
      </c>
      <c r="D3918" s="249" t="s">
        <v>8495</v>
      </c>
      <c r="E3918" s="249" t="s">
        <v>8496</v>
      </c>
      <c r="F3918" s="249" t="s">
        <v>877</v>
      </c>
      <c r="G3918" s="281" t="s">
        <v>813</v>
      </c>
      <c r="H3918" s="250">
        <v>32408.23</v>
      </c>
      <c r="I3918" s="250"/>
      <c r="J3918" s="250">
        <v>35395.082999999999</v>
      </c>
      <c r="K3918" s="250"/>
      <c r="L3918" s="250">
        <v>33582.75</v>
      </c>
      <c r="M3918" s="251">
        <f t="shared" ref="M3918:M3981" si="183">IF(H3918&gt;0,ABS((J3918-H3918)/H3918),"NA")</f>
        <v>9.2163410343607144E-2</v>
      </c>
      <c r="N3918" s="251">
        <f t="shared" ref="N3918:N3981" si="184">IF(J3918&gt;0,ABS((L3918-J3918)/J3918),"NA")</f>
        <v>5.1202959461911668E-2</v>
      </c>
      <c r="O3918" s="250">
        <v>34556.14</v>
      </c>
      <c r="P3918" s="251">
        <f t="shared" ref="P3918:P3981" si="185">IF(L3918&gt;0,ABS((O3918-L3918)/L3918),"NA")</f>
        <v>2.8984821076296595E-2</v>
      </c>
      <c r="Q3918" s="251" t="s">
        <v>805</v>
      </c>
      <c r="R3918" s="258"/>
      <c r="S3918" s="258" t="s">
        <v>806</v>
      </c>
      <c r="T3918" s="258" t="s">
        <v>807</v>
      </c>
      <c r="U3918" s="282" t="s">
        <v>814</v>
      </c>
      <c r="V3918" s="285">
        <v>147</v>
      </c>
      <c r="W3918" s="286" t="s">
        <v>815</v>
      </c>
      <c r="X3918" s="286" t="s">
        <v>816</v>
      </c>
      <c r="Y3918" s="257"/>
    </row>
    <row r="3919" spans="1:25" ht="12.75" customHeight="1" x14ac:dyDescent="0.2">
      <c r="A3919" s="229" t="s">
        <v>705</v>
      </c>
      <c r="B3919" s="247"/>
      <c r="C3919" s="280">
        <v>3906</v>
      </c>
      <c r="D3919" s="296" t="s">
        <v>8497</v>
      </c>
      <c r="E3919" s="296" t="s">
        <v>8498</v>
      </c>
      <c r="F3919" s="296" t="s">
        <v>847</v>
      </c>
      <c r="G3919" s="297" t="s">
        <v>707</v>
      </c>
      <c r="H3919" s="250">
        <v>0</v>
      </c>
      <c r="I3919" s="250"/>
      <c r="J3919" s="250">
        <v>0</v>
      </c>
      <c r="K3919" s="250"/>
      <c r="L3919" s="250">
        <v>0</v>
      </c>
      <c r="M3919" s="251" t="str">
        <f t="shared" si="183"/>
        <v>NA</v>
      </c>
      <c r="N3919" s="251" t="str">
        <f t="shared" si="184"/>
        <v>NA</v>
      </c>
      <c r="O3919" s="250">
        <v>0</v>
      </c>
      <c r="P3919" s="251" t="str">
        <f t="shared" si="185"/>
        <v>NA</v>
      </c>
      <c r="Q3919" s="298" t="s">
        <v>848</v>
      </c>
      <c r="R3919" s="299" t="s">
        <v>849</v>
      </c>
      <c r="S3919" s="299" t="s">
        <v>809</v>
      </c>
      <c r="T3919" s="299" t="s">
        <v>809</v>
      </c>
      <c r="U3919" s="299" t="s">
        <v>832</v>
      </c>
      <c r="V3919" s="283" t="s">
        <v>809</v>
      </c>
      <c r="W3919" s="284" t="s">
        <v>809</v>
      </c>
      <c r="X3919" s="284" t="s">
        <v>809</v>
      </c>
      <c r="Y3919" s="257"/>
    </row>
    <row r="3920" spans="1:25" ht="12.75" customHeight="1" x14ac:dyDescent="0.2">
      <c r="A3920" s="229" t="s">
        <v>705</v>
      </c>
      <c r="B3920" s="247"/>
      <c r="C3920" s="280">
        <v>3907</v>
      </c>
      <c r="D3920" s="249" t="s">
        <v>8499</v>
      </c>
      <c r="E3920" s="249" t="s">
        <v>8500</v>
      </c>
      <c r="F3920" s="249" t="s">
        <v>844</v>
      </c>
      <c r="G3920" s="281" t="s">
        <v>813</v>
      </c>
      <c r="H3920" s="250">
        <v>78456.100000000006</v>
      </c>
      <c r="I3920" s="250"/>
      <c r="J3920" s="250">
        <v>69576.196100000001</v>
      </c>
      <c r="K3920" s="250"/>
      <c r="L3920" s="250">
        <v>72637.209999999992</v>
      </c>
      <c r="M3920" s="251">
        <f t="shared" si="183"/>
        <v>0.11318309092600835</v>
      </c>
      <c r="N3920" s="251">
        <f t="shared" si="184"/>
        <v>4.3995131547583853E-2</v>
      </c>
      <c r="O3920" s="250">
        <v>83680.240000000005</v>
      </c>
      <c r="P3920" s="251">
        <f t="shared" si="185"/>
        <v>0.15202993066501336</v>
      </c>
      <c r="Q3920" s="251" t="s">
        <v>805</v>
      </c>
      <c r="R3920" s="258"/>
      <c r="S3920" s="258" t="s">
        <v>806</v>
      </c>
      <c r="T3920" s="258" t="s">
        <v>807</v>
      </c>
      <c r="U3920" s="282" t="s">
        <v>814</v>
      </c>
      <c r="V3920" s="285">
        <v>405</v>
      </c>
      <c r="W3920" s="286" t="s">
        <v>824</v>
      </c>
      <c r="X3920" s="286" t="s">
        <v>816</v>
      </c>
      <c r="Y3920" s="257"/>
    </row>
    <row r="3921" spans="1:25" ht="12.75" customHeight="1" x14ac:dyDescent="0.2">
      <c r="A3921" s="229" t="s">
        <v>705</v>
      </c>
      <c r="B3921" s="247"/>
      <c r="C3921" s="280">
        <v>3908</v>
      </c>
      <c r="D3921" s="249" t="s">
        <v>8501</v>
      </c>
      <c r="E3921" s="249" t="s">
        <v>8502</v>
      </c>
      <c r="F3921" s="249" t="s">
        <v>858</v>
      </c>
      <c r="G3921" s="281" t="s">
        <v>813</v>
      </c>
      <c r="H3921" s="250">
        <v>11952.5</v>
      </c>
      <c r="I3921" s="250"/>
      <c r="J3921" s="250">
        <v>11449.835499999999</v>
      </c>
      <c r="K3921" s="250"/>
      <c r="L3921" s="250">
        <v>11959.759999999998</v>
      </c>
      <c r="M3921" s="251">
        <f t="shared" si="183"/>
        <v>4.2055176741267582E-2</v>
      </c>
      <c r="N3921" s="251">
        <f t="shared" si="184"/>
        <v>4.4535530663300724E-2</v>
      </c>
      <c r="O3921" s="250">
        <v>12520.35</v>
      </c>
      <c r="P3921" s="251">
        <f t="shared" si="185"/>
        <v>4.6873014174197647E-2</v>
      </c>
      <c r="Q3921" s="251" t="s">
        <v>805</v>
      </c>
      <c r="R3921" s="258"/>
      <c r="S3921" s="258" t="s">
        <v>806</v>
      </c>
      <c r="T3921" s="258" t="s">
        <v>807</v>
      </c>
      <c r="U3921" s="282" t="s">
        <v>814</v>
      </c>
      <c r="V3921" s="285">
        <v>513</v>
      </c>
      <c r="W3921" s="286" t="s">
        <v>824</v>
      </c>
      <c r="X3921" s="286" t="s">
        <v>824</v>
      </c>
      <c r="Y3921" s="257"/>
    </row>
    <row r="3922" spans="1:25" ht="12.75" customHeight="1" x14ac:dyDescent="0.2">
      <c r="A3922" s="229" t="s">
        <v>705</v>
      </c>
      <c r="B3922" s="247"/>
      <c r="C3922" s="280">
        <v>3909</v>
      </c>
      <c r="D3922" s="249" t="s">
        <v>8503</v>
      </c>
      <c r="E3922" s="249" t="s">
        <v>8504</v>
      </c>
      <c r="F3922" s="249" t="s">
        <v>847</v>
      </c>
      <c r="G3922" s="297" t="s">
        <v>707</v>
      </c>
      <c r="H3922" s="250">
        <v>0</v>
      </c>
      <c r="I3922" s="250"/>
      <c r="J3922" s="250">
        <v>0</v>
      </c>
      <c r="K3922" s="250"/>
      <c r="L3922" s="250">
        <v>0</v>
      </c>
      <c r="M3922" s="251" t="str">
        <f t="shared" si="183"/>
        <v>NA</v>
      </c>
      <c r="N3922" s="251" t="str">
        <f t="shared" si="184"/>
        <v>NA</v>
      </c>
      <c r="O3922" s="250">
        <v>0</v>
      </c>
      <c r="P3922" s="251" t="str">
        <f t="shared" si="185"/>
        <v>NA</v>
      </c>
      <c r="Q3922" s="298" t="s">
        <v>848</v>
      </c>
      <c r="R3922" s="299" t="s">
        <v>849</v>
      </c>
      <c r="S3922" s="299" t="s">
        <v>832</v>
      </c>
      <c r="T3922" s="299" t="s">
        <v>832</v>
      </c>
      <c r="U3922" s="299" t="s">
        <v>832</v>
      </c>
      <c r="V3922" s="285">
        <v>1506</v>
      </c>
      <c r="W3922" s="286" t="s">
        <v>816</v>
      </c>
      <c r="X3922" s="286" t="s">
        <v>824</v>
      </c>
      <c r="Y3922" s="257"/>
    </row>
    <row r="3923" spans="1:25" ht="12.75" customHeight="1" x14ac:dyDescent="0.2">
      <c r="A3923" s="229" t="s">
        <v>705</v>
      </c>
      <c r="B3923" s="247"/>
      <c r="C3923" s="280">
        <v>3910</v>
      </c>
      <c r="D3923" s="249" t="s">
        <v>8505</v>
      </c>
      <c r="E3923" s="249" t="s">
        <v>8506</v>
      </c>
      <c r="F3923" s="249" t="s">
        <v>907</v>
      </c>
      <c r="G3923" s="281" t="s">
        <v>813</v>
      </c>
      <c r="H3923" s="250">
        <v>21079.829999999998</v>
      </c>
      <c r="I3923" s="250"/>
      <c r="J3923" s="250">
        <v>20193.2948</v>
      </c>
      <c r="K3923" s="250"/>
      <c r="L3923" s="250">
        <v>21080.25</v>
      </c>
      <c r="M3923" s="251">
        <f t="shared" si="183"/>
        <v>4.2056088687622173E-2</v>
      </c>
      <c r="N3923" s="251">
        <f t="shared" si="184"/>
        <v>4.3923253178079706E-2</v>
      </c>
      <c r="O3923" s="250">
        <v>21678.66</v>
      </c>
      <c r="P3923" s="251">
        <f t="shared" si="185"/>
        <v>2.8387234496744577E-2</v>
      </c>
      <c r="Q3923" s="251" t="s">
        <v>805</v>
      </c>
      <c r="R3923" s="258"/>
      <c r="S3923" s="258" t="s">
        <v>806</v>
      </c>
      <c r="T3923" s="299" t="s">
        <v>809</v>
      </c>
      <c r="U3923" s="282" t="s">
        <v>823</v>
      </c>
      <c r="V3923" s="285">
        <v>819</v>
      </c>
      <c r="W3923" s="286" t="s">
        <v>815</v>
      </c>
      <c r="X3923" s="286" t="s">
        <v>816</v>
      </c>
      <c r="Y3923" s="257"/>
    </row>
    <row r="3924" spans="1:25" ht="12.75" customHeight="1" x14ac:dyDescent="0.2">
      <c r="A3924" s="229" t="s">
        <v>705</v>
      </c>
      <c r="B3924" s="247"/>
      <c r="C3924" s="280">
        <v>3911</v>
      </c>
      <c r="D3924" s="249" t="s">
        <v>8507</v>
      </c>
      <c r="E3924" s="249" t="s">
        <v>8508</v>
      </c>
      <c r="F3924" s="249" t="s">
        <v>931</v>
      </c>
      <c r="G3924" s="281" t="s">
        <v>813</v>
      </c>
      <c r="H3924" s="250">
        <v>129537.32</v>
      </c>
      <c r="I3924" s="250"/>
      <c r="J3924" s="250">
        <v>107943.7595</v>
      </c>
      <c r="K3924" s="250"/>
      <c r="L3924" s="250">
        <v>99992.5</v>
      </c>
      <c r="M3924" s="251">
        <f t="shared" si="183"/>
        <v>0.16669760112375342</v>
      </c>
      <c r="N3924" s="251">
        <f t="shared" si="184"/>
        <v>7.3661131841530864E-2</v>
      </c>
      <c r="O3924" s="250">
        <v>105248.97</v>
      </c>
      <c r="P3924" s="251">
        <f t="shared" si="185"/>
        <v>5.2568642648198625E-2</v>
      </c>
      <c r="Q3924" s="251" t="s">
        <v>805</v>
      </c>
      <c r="R3924" s="258"/>
      <c r="S3924" s="258" t="s">
        <v>806</v>
      </c>
      <c r="T3924" s="258" t="s">
        <v>807</v>
      </c>
      <c r="U3924" s="282" t="s">
        <v>823</v>
      </c>
      <c r="V3924" s="285">
        <v>826</v>
      </c>
      <c r="W3924" s="286" t="s">
        <v>824</v>
      </c>
      <c r="X3924" s="286" t="s">
        <v>824</v>
      </c>
      <c r="Y3924" s="257"/>
    </row>
    <row r="3925" spans="1:25" ht="12.75" customHeight="1" x14ac:dyDescent="0.2">
      <c r="A3925" s="229" t="s">
        <v>705</v>
      </c>
      <c r="B3925" s="247"/>
      <c r="C3925" s="280">
        <v>3912</v>
      </c>
      <c r="D3925" s="249" t="s">
        <v>8509</v>
      </c>
      <c r="E3925" s="249" t="s">
        <v>8508</v>
      </c>
      <c r="F3925" s="249" t="s">
        <v>877</v>
      </c>
      <c r="G3925" s="281" t="s">
        <v>813</v>
      </c>
      <c r="H3925" s="250">
        <v>70868.069999999992</v>
      </c>
      <c r="I3925" s="250"/>
      <c r="J3925" s="250">
        <v>81635.411899999992</v>
      </c>
      <c r="K3925" s="250"/>
      <c r="L3925" s="250">
        <v>71915</v>
      </c>
      <c r="M3925" s="251">
        <f t="shared" si="183"/>
        <v>0.15193502377022544</v>
      </c>
      <c r="N3925" s="251">
        <f t="shared" si="184"/>
        <v>0.11907102167754227</v>
      </c>
      <c r="O3925" s="250">
        <v>73541.17</v>
      </c>
      <c r="P3925" s="251">
        <f t="shared" si="185"/>
        <v>2.261238962664254E-2</v>
      </c>
      <c r="Q3925" s="251" t="s">
        <v>805</v>
      </c>
      <c r="R3925" s="258"/>
      <c r="S3925" s="258" t="s">
        <v>806</v>
      </c>
      <c r="T3925" s="258" t="s">
        <v>807</v>
      </c>
      <c r="U3925" s="282" t="s">
        <v>823</v>
      </c>
      <c r="V3925" s="285">
        <v>824</v>
      </c>
      <c r="W3925" s="286" t="s">
        <v>824</v>
      </c>
      <c r="X3925" s="286" t="s">
        <v>824</v>
      </c>
      <c r="Y3925" s="257"/>
    </row>
    <row r="3926" spans="1:25" ht="12.75" customHeight="1" x14ac:dyDescent="0.2">
      <c r="A3926" s="229" t="s">
        <v>705</v>
      </c>
      <c r="B3926" s="247"/>
      <c r="C3926" s="280">
        <v>3913</v>
      </c>
      <c r="D3926" s="249" t="s">
        <v>8510</v>
      </c>
      <c r="E3926" s="249" t="s">
        <v>8511</v>
      </c>
      <c r="F3926" s="249" t="s">
        <v>1043</v>
      </c>
      <c r="G3926" s="281" t="s">
        <v>813</v>
      </c>
      <c r="H3926" s="250">
        <v>35890.11</v>
      </c>
      <c r="I3926" s="250"/>
      <c r="J3926" s="250">
        <v>40788.0743</v>
      </c>
      <c r="K3926" s="250"/>
      <c r="L3926" s="250">
        <v>42579.08</v>
      </c>
      <c r="M3926" s="251">
        <f t="shared" si="183"/>
        <v>0.1364711420499965</v>
      </c>
      <c r="N3926" s="251">
        <f t="shared" si="184"/>
        <v>4.3910033281468294E-2</v>
      </c>
      <c r="O3926" s="250">
        <v>44712.729999999996</v>
      </c>
      <c r="P3926" s="251">
        <f t="shared" si="185"/>
        <v>5.0110288902437398E-2</v>
      </c>
      <c r="Q3926" s="251" t="s">
        <v>805</v>
      </c>
      <c r="R3926" s="258"/>
      <c r="S3926" s="258" t="s">
        <v>806</v>
      </c>
      <c r="T3926" s="299" t="s">
        <v>809</v>
      </c>
      <c r="U3926" s="282" t="s">
        <v>814</v>
      </c>
      <c r="V3926" s="285">
        <v>254</v>
      </c>
      <c r="W3926" s="286" t="s">
        <v>824</v>
      </c>
      <c r="X3926" s="286" t="s">
        <v>816</v>
      </c>
      <c r="Y3926" s="257"/>
    </row>
    <row r="3927" spans="1:25" ht="12.75" customHeight="1" x14ac:dyDescent="0.2">
      <c r="A3927" s="229" t="s">
        <v>705</v>
      </c>
      <c r="B3927" s="247"/>
      <c r="C3927" s="280">
        <v>3914</v>
      </c>
      <c r="D3927" s="249" t="s">
        <v>8512</v>
      </c>
      <c r="E3927" s="249" t="s">
        <v>8513</v>
      </c>
      <c r="F3927" s="249" t="s">
        <v>877</v>
      </c>
      <c r="G3927" s="281" t="s">
        <v>813</v>
      </c>
      <c r="H3927" s="250">
        <v>38344.090000000004</v>
      </c>
      <c r="I3927" s="250"/>
      <c r="J3927" s="250">
        <v>41175.700799999999</v>
      </c>
      <c r="K3927" s="250"/>
      <c r="L3927" s="250">
        <v>29250.440000000002</v>
      </c>
      <c r="M3927" s="251">
        <f t="shared" si="183"/>
        <v>7.3847385607534163E-2</v>
      </c>
      <c r="N3927" s="251">
        <f t="shared" si="184"/>
        <v>0.28961889095522075</v>
      </c>
      <c r="O3927" s="250">
        <v>30003.960000000003</v>
      </c>
      <c r="P3927" s="251">
        <f t="shared" si="185"/>
        <v>2.5760980005770866E-2</v>
      </c>
      <c r="Q3927" s="251" t="s">
        <v>805</v>
      </c>
      <c r="R3927" s="258"/>
      <c r="S3927" s="258" t="s">
        <v>806</v>
      </c>
      <c r="T3927" s="258" t="s">
        <v>807</v>
      </c>
      <c r="U3927" s="282" t="s">
        <v>814</v>
      </c>
      <c r="V3927" s="285">
        <v>148</v>
      </c>
      <c r="W3927" s="286" t="s">
        <v>815</v>
      </c>
      <c r="X3927" s="286" t="s">
        <v>816</v>
      </c>
      <c r="Y3927" s="257"/>
    </row>
    <row r="3928" spans="1:25" ht="12.75" customHeight="1" x14ac:dyDescent="0.2">
      <c r="A3928" s="229" t="s">
        <v>705</v>
      </c>
      <c r="B3928" s="247"/>
      <c r="C3928" s="328">
        <v>3915</v>
      </c>
      <c r="D3928" s="329" t="s">
        <v>8514</v>
      </c>
      <c r="E3928" s="329" t="s">
        <v>8515</v>
      </c>
      <c r="F3928" s="329" t="s">
        <v>931</v>
      </c>
      <c r="G3928" s="330" t="s">
        <v>707</v>
      </c>
      <c r="H3928" s="331">
        <v>0</v>
      </c>
      <c r="I3928" s="331"/>
      <c r="J3928" s="331">
        <v>0</v>
      </c>
      <c r="K3928" s="331"/>
      <c r="L3928" s="331">
        <v>0</v>
      </c>
      <c r="M3928" s="332" t="str">
        <f t="shared" si="183"/>
        <v>NA</v>
      </c>
      <c r="N3928" s="332" t="str">
        <f t="shared" si="184"/>
        <v>NA</v>
      </c>
      <c r="O3928" s="331">
        <v>0</v>
      </c>
      <c r="P3928" s="332" t="str">
        <f t="shared" si="185"/>
        <v>NA</v>
      </c>
      <c r="Q3928" s="332" t="s">
        <v>707</v>
      </c>
      <c r="R3928" s="333" t="s">
        <v>2350</v>
      </c>
      <c r="S3928" s="334" t="s">
        <v>809</v>
      </c>
      <c r="T3928" s="334" t="s">
        <v>809</v>
      </c>
      <c r="U3928" s="334" t="s">
        <v>832</v>
      </c>
      <c r="V3928" s="335" t="s">
        <v>809</v>
      </c>
      <c r="W3928" s="336" t="s">
        <v>809</v>
      </c>
      <c r="X3928" s="336" t="s">
        <v>809</v>
      </c>
      <c r="Y3928" s="257"/>
    </row>
    <row r="3929" spans="1:25" ht="12.75" customHeight="1" x14ac:dyDescent="0.2">
      <c r="B3929" s="247"/>
      <c r="C3929" s="280">
        <v>3916</v>
      </c>
      <c r="D3929" s="249" t="s">
        <v>8516</v>
      </c>
      <c r="E3929" s="249" t="s">
        <v>8517</v>
      </c>
      <c r="F3929" s="249" t="s">
        <v>994</v>
      </c>
      <c r="G3929" s="281" t="s">
        <v>804</v>
      </c>
      <c r="H3929" s="250">
        <v>58509.97</v>
      </c>
      <c r="I3929" s="250"/>
      <c r="J3929" s="250">
        <v>56049.277199999997</v>
      </c>
      <c r="K3929" s="250"/>
      <c r="L3929" s="250">
        <v>4805.53</v>
      </c>
      <c r="M3929" s="251">
        <f t="shared" si="183"/>
        <v>4.2055957300952372E-2</v>
      </c>
      <c r="N3929" s="251">
        <f t="shared" si="184"/>
        <v>0.91426240907884537</v>
      </c>
      <c r="O3929" s="250">
        <v>5207.83</v>
      </c>
      <c r="P3929" s="251">
        <f t="shared" si="185"/>
        <v>8.3716052131606752E-2</v>
      </c>
      <c r="Q3929" s="251" t="s">
        <v>805</v>
      </c>
      <c r="R3929" s="258"/>
      <c r="S3929" s="258" t="s">
        <v>806</v>
      </c>
      <c r="T3929" s="258" t="s">
        <v>807</v>
      </c>
      <c r="U3929" s="282" t="s">
        <v>808</v>
      </c>
      <c r="V3929" s="283" t="s">
        <v>809</v>
      </c>
      <c r="W3929" s="284" t="s">
        <v>809</v>
      </c>
      <c r="X3929" s="284" t="s">
        <v>809</v>
      </c>
      <c r="Y3929" s="257"/>
    </row>
    <row r="3930" spans="1:25" ht="12.75" customHeight="1" x14ac:dyDescent="0.2">
      <c r="A3930" s="229" t="s">
        <v>705</v>
      </c>
      <c r="B3930" s="247"/>
      <c r="C3930" s="280">
        <v>3917</v>
      </c>
      <c r="D3930" s="249" t="s">
        <v>8518</v>
      </c>
      <c r="E3930" s="249" t="s">
        <v>8519</v>
      </c>
      <c r="F3930" s="249" t="s">
        <v>877</v>
      </c>
      <c r="G3930" s="281" t="s">
        <v>813</v>
      </c>
      <c r="H3930" s="250">
        <v>117923.47999999998</v>
      </c>
      <c r="I3930" s="250"/>
      <c r="J3930" s="250">
        <v>122113.7159</v>
      </c>
      <c r="K3930" s="250"/>
      <c r="L3930" s="250">
        <v>122708.91</v>
      </c>
      <c r="M3930" s="251">
        <f t="shared" si="183"/>
        <v>3.5533516310746721E-2</v>
      </c>
      <c r="N3930" s="251">
        <f t="shared" si="184"/>
        <v>4.8740970300782394E-3</v>
      </c>
      <c r="O3930" s="250">
        <v>128440.03</v>
      </c>
      <c r="P3930" s="251">
        <f t="shared" si="185"/>
        <v>4.6705002921140729E-2</v>
      </c>
      <c r="Q3930" s="251" t="s">
        <v>805</v>
      </c>
      <c r="R3930" s="258"/>
      <c r="S3930" s="258" t="s">
        <v>806</v>
      </c>
      <c r="T3930" s="258" t="s">
        <v>807</v>
      </c>
      <c r="U3930" s="282" t="s">
        <v>823</v>
      </c>
      <c r="V3930" s="285">
        <v>824</v>
      </c>
      <c r="W3930" s="286" t="s">
        <v>815</v>
      </c>
      <c r="X3930" s="286" t="s">
        <v>816</v>
      </c>
      <c r="Y3930" s="257"/>
    </row>
    <row r="3931" spans="1:25" ht="12.75" customHeight="1" x14ac:dyDescent="0.2">
      <c r="A3931" s="229" t="s">
        <v>705</v>
      </c>
      <c r="B3931" s="247"/>
      <c r="C3931" s="280">
        <v>3918</v>
      </c>
      <c r="D3931" s="249" t="s">
        <v>8520</v>
      </c>
      <c r="E3931" s="249" t="s">
        <v>8521</v>
      </c>
      <c r="F3931" s="249" t="s">
        <v>997</v>
      </c>
      <c r="G3931" s="281" t="s">
        <v>804</v>
      </c>
      <c r="H3931" s="250">
        <v>21044.519999999997</v>
      </c>
      <c r="I3931" s="250"/>
      <c r="J3931" s="250">
        <v>18844.8537</v>
      </c>
      <c r="K3931" s="250"/>
      <c r="L3931" s="250">
        <v>20538.939999999999</v>
      </c>
      <c r="M3931" s="251">
        <f t="shared" si="183"/>
        <v>0.10452442250999298</v>
      </c>
      <c r="N3931" s="251">
        <f t="shared" si="184"/>
        <v>8.9896495190089964E-2</v>
      </c>
      <c r="O3931" s="250">
        <v>22044.77</v>
      </c>
      <c r="P3931" s="251">
        <f t="shared" si="185"/>
        <v>7.3315857585639854E-2</v>
      </c>
      <c r="Q3931" s="251" t="s">
        <v>805</v>
      </c>
      <c r="R3931" s="258"/>
      <c r="S3931" s="258" t="s">
        <v>806</v>
      </c>
      <c r="T3931" s="258" t="s">
        <v>807</v>
      </c>
      <c r="U3931" s="282" t="s">
        <v>808</v>
      </c>
      <c r="V3931" s="283" t="s">
        <v>809</v>
      </c>
      <c r="W3931" s="284" t="s">
        <v>809</v>
      </c>
      <c r="X3931" s="284" t="s">
        <v>809</v>
      </c>
      <c r="Y3931" s="257"/>
    </row>
    <row r="3932" spans="1:25" ht="12.75" customHeight="1" x14ac:dyDescent="0.2">
      <c r="A3932" s="229" t="s">
        <v>705</v>
      </c>
      <c r="B3932" s="247"/>
      <c r="C3932" s="280">
        <v>3919</v>
      </c>
      <c r="D3932" s="249" t="s">
        <v>8522</v>
      </c>
      <c r="E3932" s="249" t="s">
        <v>8523</v>
      </c>
      <c r="F3932" s="249" t="s">
        <v>1116</v>
      </c>
      <c r="G3932" s="281" t="s">
        <v>804</v>
      </c>
      <c r="H3932" s="250">
        <v>330705.51999999996</v>
      </c>
      <c r="I3932" s="250"/>
      <c r="J3932" s="250">
        <v>367836.62219999998</v>
      </c>
      <c r="K3932" s="250"/>
      <c r="L3932" s="250">
        <v>349081.00000000006</v>
      </c>
      <c r="M3932" s="251">
        <f t="shared" si="183"/>
        <v>0.11227844700021949</v>
      </c>
      <c r="N3932" s="251">
        <f t="shared" si="184"/>
        <v>5.0989001823211949E-2</v>
      </c>
      <c r="O3932" s="250">
        <v>374505.94</v>
      </c>
      <c r="P3932" s="251">
        <f t="shared" si="185"/>
        <v>7.2833926796359416E-2</v>
      </c>
      <c r="Q3932" s="251" t="s">
        <v>805</v>
      </c>
      <c r="R3932" s="258"/>
      <c r="S3932" s="258" t="s">
        <v>806</v>
      </c>
      <c r="T3932" s="258" t="s">
        <v>807</v>
      </c>
      <c r="U3932" s="282" t="s">
        <v>808</v>
      </c>
      <c r="V3932" s="285">
        <v>824</v>
      </c>
      <c r="W3932" s="286" t="s">
        <v>824</v>
      </c>
      <c r="X3932" s="286" t="s">
        <v>824</v>
      </c>
      <c r="Y3932" s="257"/>
    </row>
    <row r="3933" spans="1:25" ht="12.75" customHeight="1" x14ac:dyDescent="0.2">
      <c r="A3933" s="229" t="s">
        <v>705</v>
      </c>
      <c r="B3933" s="247"/>
      <c r="C3933" s="280">
        <v>3920</v>
      </c>
      <c r="D3933" s="249" t="s">
        <v>8524</v>
      </c>
      <c r="E3933" s="249" t="s">
        <v>8525</v>
      </c>
      <c r="F3933" s="249" t="s">
        <v>852</v>
      </c>
      <c r="G3933" s="297" t="s">
        <v>707</v>
      </c>
      <c r="H3933" s="250">
        <v>0</v>
      </c>
      <c r="I3933" s="250"/>
      <c r="J3933" s="250">
        <v>0</v>
      </c>
      <c r="K3933" s="250"/>
      <c r="L3933" s="250">
        <v>0</v>
      </c>
      <c r="M3933" s="251" t="str">
        <f t="shared" si="183"/>
        <v>NA</v>
      </c>
      <c r="N3933" s="251" t="str">
        <f t="shared" si="184"/>
        <v>NA</v>
      </c>
      <c r="O3933" s="250">
        <v>0</v>
      </c>
      <c r="P3933" s="251" t="str">
        <f t="shared" si="185"/>
        <v>NA</v>
      </c>
      <c r="Q3933" s="298" t="s">
        <v>848</v>
      </c>
      <c r="R3933" s="299" t="s">
        <v>849</v>
      </c>
      <c r="S3933" s="299" t="s">
        <v>832</v>
      </c>
      <c r="T3933" s="299" t="s">
        <v>832</v>
      </c>
      <c r="U3933" s="299" t="s">
        <v>832</v>
      </c>
      <c r="V3933" s="299" t="s">
        <v>832</v>
      </c>
      <c r="W3933" s="299" t="s">
        <v>832</v>
      </c>
      <c r="X3933" s="299" t="s">
        <v>832</v>
      </c>
      <c r="Y3933" s="257"/>
    </row>
    <row r="3934" spans="1:25" ht="12.75" customHeight="1" x14ac:dyDescent="0.2">
      <c r="A3934" s="229" t="s">
        <v>705</v>
      </c>
      <c r="B3934" s="247"/>
      <c r="C3934" s="280">
        <v>3921</v>
      </c>
      <c r="D3934" s="249" t="s">
        <v>8526</v>
      </c>
      <c r="E3934" s="249" t="s">
        <v>8527</v>
      </c>
      <c r="F3934" s="249" t="s">
        <v>852</v>
      </c>
      <c r="G3934" s="297" t="s">
        <v>707</v>
      </c>
      <c r="H3934" s="250">
        <v>0</v>
      </c>
      <c r="I3934" s="250"/>
      <c r="J3934" s="250">
        <v>0</v>
      </c>
      <c r="K3934" s="250"/>
      <c r="L3934" s="250">
        <v>0</v>
      </c>
      <c r="M3934" s="251" t="str">
        <f t="shared" si="183"/>
        <v>NA</v>
      </c>
      <c r="N3934" s="251" t="str">
        <f t="shared" si="184"/>
        <v>NA</v>
      </c>
      <c r="O3934" s="250">
        <v>0</v>
      </c>
      <c r="P3934" s="251" t="str">
        <f t="shared" si="185"/>
        <v>NA</v>
      </c>
      <c r="Q3934" s="298" t="s">
        <v>848</v>
      </c>
      <c r="R3934" s="299" t="s">
        <v>849</v>
      </c>
      <c r="S3934" s="299" t="s">
        <v>832</v>
      </c>
      <c r="T3934" s="299" t="s">
        <v>832</v>
      </c>
      <c r="U3934" s="299" t="s">
        <v>832</v>
      </c>
      <c r="V3934" s="285">
        <v>1009</v>
      </c>
      <c r="W3934" s="286" t="s">
        <v>874</v>
      </c>
      <c r="X3934" s="286" t="s">
        <v>816</v>
      </c>
      <c r="Y3934" s="257"/>
    </row>
    <row r="3935" spans="1:25" ht="12.75" customHeight="1" x14ac:dyDescent="0.2">
      <c r="A3935" s="229" t="s">
        <v>705</v>
      </c>
      <c r="B3935" s="247"/>
      <c r="C3935" s="280">
        <v>3922</v>
      </c>
      <c r="D3935" s="249" t="s">
        <v>8528</v>
      </c>
      <c r="E3935" s="249" t="s">
        <v>8529</v>
      </c>
      <c r="F3935" s="249" t="s">
        <v>1002</v>
      </c>
      <c r="G3935" s="297" t="s">
        <v>707</v>
      </c>
      <c r="H3935" s="250">
        <v>0</v>
      </c>
      <c r="I3935" s="250"/>
      <c r="J3935" s="250">
        <v>0</v>
      </c>
      <c r="K3935" s="250"/>
      <c r="L3935" s="250">
        <v>0</v>
      </c>
      <c r="M3935" s="251" t="str">
        <f t="shared" si="183"/>
        <v>NA</v>
      </c>
      <c r="N3935" s="251" t="str">
        <f t="shared" si="184"/>
        <v>NA</v>
      </c>
      <c r="O3935" s="250">
        <v>0</v>
      </c>
      <c r="P3935" s="251" t="str">
        <f t="shared" si="185"/>
        <v>NA</v>
      </c>
      <c r="Q3935" s="298" t="s">
        <v>848</v>
      </c>
      <c r="R3935" s="299" t="s">
        <v>849</v>
      </c>
      <c r="S3935" s="299" t="s">
        <v>832</v>
      </c>
      <c r="T3935" s="299" t="s">
        <v>832</v>
      </c>
      <c r="U3935" s="299" t="s">
        <v>832</v>
      </c>
      <c r="V3935" s="299" t="s">
        <v>832</v>
      </c>
      <c r="W3935" s="299" t="s">
        <v>832</v>
      </c>
      <c r="X3935" s="299" t="s">
        <v>832</v>
      </c>
      <c r="Y3935" s="257"/>
    </row>
    <row r="3936" spans="1:25" ht="12.75" customHeight="1" x14ac:dyDescent="0.2">
      <c r="A3936" s="229" t="s">
        <v>705</v>
      </c>
      <c r="B3936" s="247"/>
      <c r="C3936" s="280">
        <v>3923</v>
      </c>
      <c r="D3936" s="249" t="s">
        <v>8530</v>
      </c>
      <c r="E3936" s="249" t="s">
        <v>8531</v>
      </c>
      <c r="F3936" s="249" t="s">
        <v>852</v>
      </c>
      <c r="G3936" s="297" t="s">
        <v>707</v>
      </c>
      <c r="H3936" s="250">
        <v>0</v>
      </c>
      <c r="I3936" s="250"/>
      <c r="J3936" s="250">
        <v>0</v>
      </c>
      <c r="K3936" s="250"/>
      <c r="L3936" s="250">
        <v>0</v>
      </c>
      <c r="M3936" s="251" t="str">
        <f t="shared" si="183"/>
        <v>NA</v>
      </c>
      <c r="N3936" s="251" t="str">
        <f t="shared" si="184"/>
        <v>NA</v>
      </c>
      <c r="O3936" s="250">
        <v>0</v>
      </c>
      <c r="P3936" s="251" t="str">
        <f t="shared" si="185"/>
        <v>NA</v>
      </c>
      <c r="Q3936" s="298" t="s">
        <v>848</v>
      </c>
      <c r="R3936" s="299" t="s">
        <v>849</v>
      </c>
      <c r="S3936" s="299" t="s">
        <v>832</v>
      </c>
      <c r="T3936" s="299" t="s">
        <v>832</v>
      </c>
      <c r="U3936" s="299" t="s">
        <v>832</v>
      </c>
      <c r="V3936" s="283" t="s">
        <v>809</v>
      </c>
      <c r="W3936" s="284" t="s">
        <v>809</v>
      </c>
      <c r="X3936" s="284" t="s">
        <v>809</v>
      </c>
      <c r="Y3936" s="257"/>
    </row>
    <row r="3937" spans="1:25" ht="12.75" customHeight="1" x14ac:dyDescent="0.2">
      <c r="A3937" s="229" t="s">
        <v>705</v>
      </c>
      <c r="B3937" s="247"/>
      <c r="C3937" s="280">
        <v>3924</v>
      </c>
      <c r="D3937" s="249" t="s">
        <v>8532</v>
      </c>
      <c r="E3937" s="249" t="s">
        <v>8533</v>
      </c>
      <c r="F3937" s="249" t="s">
        <v>847</v>
      </c>
      <c r="G3937" s="297" t="s">
        <v>707</v>
      </c>
      <c r="H3937" s="250">
        <v>0</v>
      </c>
      <c r="I3937" s="250"/>
      <c r="J3937" s="250">
        <v>0</v>
      </c>
      <c r="K3937" s="250"/>
      <c r="L3937" s="250">
        <v>0</v>
      </c>
      <c r="M3937" s="251" t="str">
        <f t="shared" si="183"/>
        <v>NA</v>
      </c>
      <c r="N3937" s="251" t="str">
        <f t="shared" si="184"/>
        <v>NA</v>
      </c>
      <c r="O3937" s="250">
        <v>0</v>
      </c>
      <c r="P3937" s="251" t="str">
        <f t="shared" si="185"/>
        <v>NA</v>
      </c>
      <c r="Q3937" s="298" t="s">
        <v>848</v>
      </c>
      <c r="R3937" s="299" t="s">
        <v>849</v>
      </c>
      <c r="S3937" s="299" t="s">
        <v>832</v>
      </c>
      <c r="T3937" s="299" t="s">
        <v>832</v>
      </c>
      <c r="U3937" s="299" t="s">
        <v>832</v>
      </c>
      <c r="V3937" s="299" t="s">
        <v>832</v>
      </c>
      <c r="W3937" s="299" t="s">
        <v>832</v>
      </c>
      <c r="X3937" s="299" t="s">
        <v>832</v>
      </c>
      <c r="Y3937" s="257"/>
    </row>
    <row r="3938" spans="1:25" ht="12.75" customHeight="1" x14ac:dyDescent="0.2">
      <c r="A3938" s="229" t="s">
        <v>705</v>
      </c>
      <c r="B3938" s="247"/>
      <c r="C3938" s="280">
        <v>3925</v>
      </c>
      <c r="D3938" s="249" t="s">
        <v>8534</v>
      </c>
      <c r="E3938" s="249" t="s">
        <v>8535</v>
      </c>
      <c r="F3938" s="249" t="s">
        <v>1615</v>
      </c>
      <c r="G3938" s="281" t="s">
        <v>813</v>
      </c>
      <c r="H3938" s="250">
        <v>30231.39</v>
      </c>
      <c r="I3938" s="250"/>
      <c r="J3938" s="250">
        <v>28959.980500000001</v>
      </c>
      <c r="K3938" s="250"/>
      <c r="L3938" s="250">
        <v>30231.66</v>
      </c>
      <c r="M3938" s="251">
        <f t="shared" si="183"/>
        <v>4.20559392075587E-2</v>
      </c>
      <c r="N3938" s="251">
        <f t="shared" si="184"/>
        <v>4.391161451230944E-2</v>
      </c>
      <c r="O3938" s="250">
        <v>31848.879999999997</v>
      </c>
      <c r="P3938" s="251">
        <f t="shared" si="185"/>
        <v>5.3494250729202351E-2</v>
      </c>
      <c r="Q3938" s="251" t="s">
        <v>805</v>
      </c>
      <c r="R3938" s="258"/>
      <c r="S3938" s="258" t="s">
        <v>806</v>
      </c>
      <c r="T3938" s="299" t="s">
        <v>809</v>
      </c>
      <c r="U3938" s="282" t="s">
        <v>814</v>
      </c>
      <c r="V3938" s="285">
        <v>118</v>
      </c>
      <c r="W3938" s="286" t="s">
        <v>824</v>
      </c>
      <c r="X3938" s="286" t="s">
        <v>816</v>
      </c>
      <c r="Y3938" s="257"/>
    </row>
    <row r="3939" spans="1:25" ht="12.75" customHeight="1" x14ac:dyDescent="0.2">
      <c r="A3939" s="229" t="s">
        <v>705</v>
      </c>
      <c r="B3939" s="247"/>
      <c r="C3939" s="287">
        <v>3926</v>
      </c>
      <c r="D3939" s="288" t="s">
        <v>8536</v>
      </c>
      <c r="E3939" s="288" t="s">
        <v>8537</v>
      </c>
      <c r="F3939" s="288" t="s">
        <v>5100</v>
      </c>
      <c r="G3939" s="289" t="s">
        <v>707</v>
      </c>
      <c r="H3939" s="290">
        <v>0</v>
      </c>
      <c r="I3939" s="290"/>
      <c r="J3939" s="290">
        <v>0</v>
      </c>
      <c r="K3939" s="290"/>
      <c r="L3939" s="290">
        <v>0</v>
      </c>
      <c r="M3939" s="291" t="str">
        <f t="shared" si="183"/>
        <v>NA</v>
      </c>
      <c r="N3939" s="291" t="str">
        <f t="shared" si="184"/>
        <v>NA</v>
      </c>
      <c r="O3939" s="290">
        <v>0</v>
      </c>
      <c r="P3939" s="291" t="str">
        <f t="shared" si="185"/>
        <v>NA</v>
      </c>
      <c r="Q3939" s="291" t="s">
        <v>707</v>
      </c>
      <c r="R3939" s="292" t="s">
        <v>831</v>
      </c>
      <c r="S3939" s="293" t="s">
        <v>832</v>
      </c>
      <c r="T3939" s="293" t="s">
        <v>832</v>
      </c>
      <c r="U3939" s="293" t="s">
        <v>832</v>
      </c>
      <c r="V3939" s="294" t="s">
        <v>809</v>
      </c>
      <c r="W3939" s="295" t="s">
        <v>809</v>
      </c>
      <c r="X3939" s="295" t="s">
        <v>809</v>
      </c>
      <c r="Y3939" s="257"/>
    </row>
    <row r="3940" spans="1:25" ht="12.75" customHeight="1" x14ac:dyDescent="0.2">
      <c r="A3940" s="229" t="s">
        <v>705</v>
      </c>
      <c r="B3940" s="247"/>
      <c r="C3940" s="280">
        <v>3927</v>
      </c>
      <c r="D3940" s="249" t="s">
        <v>8538</v>
      </c>
      <c r="E3940" s="249" t="s">
        <v>8539</v>
      </c>
      <c r="F3940" s="249" t="s">
        <v>855</v>
      </c>
      <c r="G3940" s="297" t="s">
        <v>707</v>
      </c>
      <c r="H3940" s="250">
        <v>0</v>
      </c>
      <c r="I3940" s="250"/>
      <c r="J3940" s="250">
        <v>0</v>
      </c>
      <c r="K3940" s="250"/>
      <c r="L3940" s="250">
        <v>0</v>
      </c>
      <c r="M3940" s="251" t="str">
        <f t="shared" si="183"/>
        <v>NA</v>
      </c>
      <c r="N3940" s="251" t="str">
        <f t="shared" si="184"/>
        <v>NA</v>
      </c>
      <c r="O3940" s="250">
        <v>0</v>
      </c>
      <c r="P3940" s="251" t="str">
        <f t="shared" si="185"/>
        <v>NA</v>
      </c>
      <c r="Q3940" s="298" t="s">
        <v>848</v>
      </c>
      <c r="R3940" s="299" t="s">
        <v>849</v>
      </c>
      <c r="S3940" s="299" t="s">
        <v>832</v>
      </c>
      <c r="T3940" s="299" t="s">
        <v>832</v>
      </c>
      <c r="U3940" s="299" t="s">
        <v>832</v>
      </c>
      <c r="V3940" s="299" t="s">
        <v>832</v>
      </c>
      <c r="W3940" s="299" t="s">
        <v>832</v>
      </c>
      <c r="X3940" s="299" t="s">
        <v>832</v>
      </c>
      <c r="Y3940" s="257"/>
    </row>
    <row r="3941" spans="1:25" ht="12.75" customHeight="1" x14ac:dyDescent="0.2">
      <c r="A3941" s="229" t="s">
        <v>705</v>
      </c>
      <c r="B3941" s="247"/>
      <c r="C3941" s="287">
        <v>3928</v>
      </c>
      <c r="D3941" s="288" t="s">
        <v>8540</v>
      </c>
      <c r="E3941" s="288" t="s">
        <v>8541</v>
      </c>
      <c r="F3941" s="288" t="s">
        <v>5100</v>
      </c>
      <c r="G3941" s="289" t="s">
        <v>707</v>
      </c>
      <c r="H3941" s="290">
        <v>0</v>
      </c>
      <c r="I3941" s="290"/>
      <c r="J3941" s="290">
        <v>0</v>
      </c>
      <c r="K3941" s="290"/>
      <c r="L3941" s="290">
        <v>0</v>
      </c>
      <c r="M3941" s="291" t="str">
        <f t="shared" si="183"/>
        <v>NA</v>
      </c>
      <c r="N3941" s="291" t="str">
        <f t="shared" si="184"/>
        <v>NA</v>
      </c>
      <c r="O3941" s="290">
        <v>0</v>
      </c>
      <c r="P3941" s="291" t="str">
        <f t="shared" si="185"/>
        <v>NA</v>
      </c>
      <c r="Q3941" s="291" t="s">
        <v>707</v>
      </c>
      <c r="R3941" s="292" t="s">
        <v>831</v>
      </c>
      <c r="S3941" s="293" t="s">
        <v>832</v>
      </c>
      <c r="T3941" s="293" t="s">
        <v>832</v>
      </c>
      <c r="U3941" s="293" t="s">
        <v>832</v>
      </c>
      <c r="V3941" s="294" t="s">
        <v>809</v>
      </c>
      <c r="W3941" s="295" t="s">
        <v>809</v>
      </c>
      <c r="X3941" s="295" t="s">
        <v>809</v>
      </c>
      <c r="Y3941" s="257"/>
    </row>
    <row r="3942" spans="1:25" ht="12.75" customHeight="1" x14ac:dyDescent="0.2">
      <c r="A3942" s="229" t="s">
        <v>705</v>
      </c>
      <c r="B3942" s="247"/>
      <c r="C3942" s="280">
        <v>3929</v>
      </c>
      <c r="D3942" s="249" t="s">
        <v>8542</v>
      </c>
      <c r="E3942" s="249" t="s">
        <v>8543</v>
      </c>
      <c r="F3942" s="249" t="s">
        <v>861</v>
      </c>
      <c r="G3942" s="297" t="s">
        <v>707</v>
      </c>
      <c r="H3942" s="250">
        <v>0</v>
      </c>
      <c r="I3942" s="250"/>
      <c r="J3942" s="250">
        <v>0</v>
      </c>
      <c r="K3942" s="250"/>
      <c r="L3942" s="250">
        <v>0</v>
      </c>
      <c r="M3942" s="251" t="str">
        <f t="shared" si="183"/>
        <v>NA</v>
      </c>
      <c r="N3942" s="251" t="str">
        <f t="shared" si="184"/>
        <v>NA</v>
      </c>
      <c r="O3942" s="250">
        <v>0</v>
      </c>
      <c r="P3942" s="251" t="str">
        <f t="shared" si="185"/>
        <v>NA</v>
      </c>
      <c r="Q3942" s="298" t="s">
        <v>848</v>
      </c>
      <c r="R3942" s="299" t="s">
        <v>849</v>
      </c>
      <c r="S3942" s="299" t="s">
        <v>832</v>
      </c>
      <c r="T3942" s="299" t="s">
        <v>832</v>
      </c>
      <c r="U3942" s="299" t="s">
        <v>832</v>
      </c>
      <c r="V3942" s="299" t="s">
        <v>832</v>
      </c>
      <c r="W3942" s="299" t="s">
        <v>832</v>
      </c>
      <c r="X3942" s="299" t="s">
        <v>832</v>
      </c>
      <c r="Y3942" s="257"/>
    </row>
    <row r="3943" spans="1:25" ht="12.75" customHeight="1" x14ac:dyDescent="0.2">
      <c r="A3943" s="229" t="s">
        <v>705</v>
      </c>
      <c r="B3943" s="247"/>
      <c r="C3943" s="280">
        <v>3930</v>
      </c>
      <c r="D3943" s="249" t="s">
        <v>8544</v>
      </c>
      <c r="E3943" s="249" t="s">
        <v>8545</v>
      </c>
      <c r="F3943" s="249" t="s">
        <v>819</v>
      </c>
      <c r="G3943" s="281" t="s">
        <v>813</v>
      </c>
      <c r="H3943" s="250">
        <v>42208.84</v>
      </c>
      <c r="I3943" s="250"/>
      <c r="J3943" s="250">
        <v>40433.724199999997</v>
      </c>
      <c r="K3943" s="250"/>
      <c r="L3943" s="250">
        <v>37402.47</v>
      </c>
      <c r="M3943" s="251">
        <f t="shared" si="183"/>
        <v>4.2055545710329864E-2</v>
      </c>
      <c r="N3943" s="251">
        <f t="shared" si="184"/>
        <v>7.4968464072374411E-2</v>
      </c>
      <c r="O3943" s="250">
        <v>39664.68</v>
      </c>
      <c r="P3943" s="251">
        <f t="shared" si="185"/>
        <v>6.0482903936558176E-2</v>
      </c>
      <c r="Q3943" s="251" t="s">
        <v>805</v>
      </c>
      <c r="R3943" s="258"/>
      <c r="S3943" s="258" t="s">
        <v>904</v>
      </c>
      <c r="T3943" s="258" t="s">
        <v>807</v>
      </c>
      <c r="U3943" s="282" t="s">
        <v>814</v>
      </c>
      <c r="V3943" s="285">
        <v>106</v>
      </c>
      <c r="W3943" s="286" t="s">
        <v>824</v>
      </c>
      <c r="X3943" s="286" t="s">
        <v>824</v>
      </c>
      <c r="Y3943" s="257"/>
    </row>
    <row r="3944" spans="1:25" ht="12.75" customHeight="1" x14ac:dyDescent="0.2">
      <c r="A3944" s="229" t="s">
        <v>705</v>
      </c>
      <c r="B3944" s="247"/>
      <c r="C3944" s="280">
        <v>3931</v>
      </c>
      <c r="D3944" s="249" t="s">
        <v>8546</v>
      </c>
      <c r="E3944" s="249" t="s">
        <v>8547</v>
      </c>
      <c r="F3944" s="249" t="s">
        <v>812</v>
      </c>
      <c r="G3944" s="281" t="s">
        <v>813</v>
      </c>
      <c r="H3944" s="250">
        <v>29071.160000000003</v>
      </c>
      <c r="I3944" s="250"/>
      <c r="J3944" s="250">
        <v>27848.549900000005</v>
      </c>
      <c r="K3944" s="250"/>
      <c r="L3944" s="250">
        <v>28874.100000000002</v>
      </c>
      <c r="M3944" s="251">
        <f t="shared" si="183"/>
        <v>4.2055772800259704E-2</v>
      </c>
      <c r="N3944" s="251">
        <f t="shared" si="184"/>
        <v>3.682597850453953E-2</v>
      </c>
      <c r="O3944" s="250">
        <v>30207.65</v>
      </c>
      <c r="P3944" s="251">
        <f t="shared" si="185"/>
        <v>4.6184989315684273E-2</v>
      </c>
      <c r="Q3944" s="251" t="s">
        <v>805</v>
      </c>
      <c r="R3944" s="258"/>
      <c r="S3944" s="258" t="s">
        <v>806</v>
      </c>
      <c r="T3944" s="258" t="s">
        <v>807</v>
      </c>
      <c r="U3944" s="282" t="s">
        <v>814</v>
      </c>
      <c r="V3944" s="285">
        <v>127</v>
      </c>
      <c r="W3944" s="286" t="s">
        <v>815</v>
      </c>
      <c r="X3944" s="286" t="s">
        <v>816</v>
      </c>
      <c r="Y3944" s="257"/>
    </row>
    <row r="3945" spans="1:25" ht="12.75" customHeight="1" x14ac:dyDescent="0.2">
      <c r="A3945" s="229" t="s">
        <v>705</v>
      </c>
      <c r="B3945" s="247"/>
      <c r="C3945" s="280">
        <v>3932</v>
      </c>
      <c r="D3945" s="249" t="s">
        <v>8548</v>
      </c>
      <c r="E3945" s="249" t="s">
        <v>8549</v>
      </c>
      <c r="F3945" s="249" t="s">
        <v>1160</v>
      </c>
      <c r="G3945" s="281" t="s">
        <v>813</v>
      </c>
      <c r="H3945" s="250">
        <v>188090.21</v>
      </c>
      <c r="I3945" s="250"/>
      <c r="J3945" s="250">
        <v>139786.54169999997</v>
      </c>
      <c r="K3945" s="250"/>
      <c r="L3945" s="250">
        <v>178225.56999999998</v>
      </c>
      <c r="M3945" s="251">
        <f t="shared" si="183"/>
        <v>0.2568111774663871</v>
      </c>
      <c r="N3945" s="251">
        <f t="shared" si="184"/>
        <v>0.27498375617944065</v>
      </c>
      <c r="O3945" s="250">
        <v>183883.28</v>
      </c>
      <c r="P3945" s="251">
        <f t="shared" si="185"/>
        <v>3.1744659310109218E-2</v>
      </c>
      <c r="Q3945" s="251" t="s">
        <v>805</v>
      </c>
      <c r="R3945" s="258"/>
      <c r="S3945" s="258" t="s">
        <v>806</v>
      </c>
      <c r="T3945" s="258" t="s">
        <v>807</v>
      </c>
      <c r="U3945" s="282" t="s">
        <v>823</v>
      </c>
      <c r="V3945" s="285">
        <v>824</v>
      </c>
      <c r="W3945" s="286" t="s">
        <v>824</v>
      </c>
      <c r="X3945" s="286" t="s">
        <v>824</v>
      </c>
      <c r="Y3945" s="257"/>
    </row>
    <row r="3946" spans="1:25" ht="12.75" customHeight="1" x14ac:dyDescent="0.2">
      <c r="A3946" s="229" t="s">
        <v>705</v>
      </c>
      <c r="B3946" s="247"/>
      <c r="C3946" s="280">
        <v>3933</v>
      </c>
      <c r="D3946" s="249" t="s">
        <v>8550</v>
      </c>
      <c r="E3946" s="249" t="s">
        <v>8551</v>
      </c>
      <c r="F3946" s="249" t="s">
        <v>1374</v>
      </c>
      <c r="G3946" s="281" t="s">
        <v>813</v>
      </c>
      <c r="H3946" s="250">
        <v>104495.22000000002</v>
      </c>
      <c r="I3946" s="250"/>
      <c r="J3946" s="250">
        <v>102119.63990000001</v>
      </c>
      <c r="K3946" s="250"/>
      <c r="L3946" s="250">
        <v>107691.08</v>
      </c>
      <c r="M3946" s="251">
        <f t="shared" si="183"/>
        <v>2.2733863807358902E-2</v>
      </c>
      <c r="N3946" s="251">
        <f t="shared" si="184"/>
        <v>5.4557968530400118E-2</v>
      </c>
      <c r="O3946" s="250">
        <v>113834.32</v>
      </c>
      <c r="P3946" s="251">
        <f t="shared" si="185"/>
        <v>5.7045021741819336E-2</v>
      </c>
      <c r="Q3946" s="251" t="s">
        <v>805</v>
      </c>
      <c r="R3946" s="258"/>
      <c r="S3946" s="258" t="s">
        <v>806</v>
      </c>
      <c r="T3946" s="258" t="s">
        <v>807</v>
      </c>
      <c r="U3946" s="282" t="s">
        <v>823</v>
      </c>
      <c r="V3946" s="285">
        <v>824</v>
      </c>
      <c r="W3946" s="286" t="s">
        <v>816</v>
      </c>
      <c r="X3946" s="286" t="s">
        <v>816</v>
      </c>
      <c r="Y3946" s="257"/>
    </row>
    <row r="3947" spans="1:25" ht="12.75" customHeight="1" x14ac:dyDescent="0.2">
      <c r="A3947" s="229" t="s">
        <v>705</v>
      </c>
      <c r="B3947" s="247"/>
      <c r="C3947" s="280">
        <v>3934</v>
      </c>
      <c r="D3947" s="249" t="s">
        <v>8552</v>
      </c>
      <c r="E3947" s="249" t="s">
        <v>8551</v>
      </c>
      <c r="F3947" s="249" t="s">
        <v>861</v>
      </c>
      <c r="G3947" s="297" t="s">
        <v>707</v>
      </c>
      <c r="H3947" s="250">
        <v>0</v>
      </c>
      <c r="I3947" s="250"/>
      <c r="J3947" s="250">
        <v>0</v>
      </c>
      <c r="K3947" s="250"/>
      <c r="L3947" s="250">
        <v>0</v>
      </c>
      <c r="M3947" s="251" t="str">
        <f t="shared" si="183"/>
        <v>NA</v>
      </c>
      <c r="N3947" s="251" t="str">
        <f t="shared" si="184"/>
        <v>NA</v>
      </c>
      <c r="O3947" s="250">
        <v>0</v>
      </c>
      <c r="P3947" s="251" t="str">
        <f t="shared" si="185"/>
        <v>NA</v>
      </c>
      <c r="Q3947" s="298" t="s">
        <v>848</v>
      </c>
      <c r="R3947" s="299" t="s">
        <v>849</v>
      </c>
      <c r="S3947" s="299" t="s">
        <v>832</v>
      </c>
      <c r="T3947" s="299" t="s">
        <v>832</v>
      </c>
      <c r="U3947" s="299" t="s">
        <v>832</v>
      </c>
      <c r="V3947" s="299" t="s">
        <v>832</v>
      </c>
      <c r="W3947" s="299" t="s">
        <v>832</v>
      </c>
      <c r="X3947" s="299" t="s">
        <v>832</v>
      </c>
      <c r="Y3947" s="257"/>
    </row>
    <row r="3948" spans="1:25" ht="12.75" customHeight="1" x14ac:dyDescent="0.2">
      <c r="A3948" s="229" t="s">
        <v>705</v>
      </c>
      <c r="B3948" s="247"/>
      <c r="C3948" s="280">
        <v>3935</v>
      </c>
      <c r="D3948" s="249" t="s">
        <v>8553</v>
      </c>
      <c r="E3948" s="249" t="s">
        <v>8554</v>
      </c>
      <c r="F3948" s="249" t="s">
        <v>1116</v>
      </c>
      <c r="G3948" s="281" t="s">
        <v>804</v>
      </c>
      <c r="H3948" s="250">
        <v>143551.25</v>
      </c>
      <c r="I3948" s="250"/>
      <c r="J3948" s="250">
        <v>137514.04199999999</v>
      </c>
      <c r="K3948" s="250"/>
      <c r="L3948" s="250">
        <v>141648.89000000001</v>
      </c>
      <c r="M3948" s="251">
        <f t="shared" si="183"/>
        <v>4.2056115847127859E-2</v>
      </c>
      <c r="N3948" s="251">
        <f t="shared" si="184"/>
        <v>3.0068551108402643E-2</v>
      </c>
      <c r="O3948" s="250">
        <v>152033.94</v>
      </c>
      <c r="P3948" s="251">
        <f t="shared" si="185"/>
        <v>7.3315435087419237E-2</v>
      </c>
      <c r="Q3948" s="251" t="s">
        <v>805</v>
      </c>
      <c r="R3948" s="258"/>
      <c r="S3948" s="258" t="s">
        <v>806</v>
      </c>
      <c r="T3948" s="258" t="s">
        <v>807</v>
      </c>
      <c r="U3948" s="282" t="s">
        <v>808</v>
      </c>
      <c r="V3948" s="283" t="s">
        <v>809</v>
      </c>
      <c r="W3948" s="284" t="s">
        <v>809</v>
      </c>
      <c r="X3948" s="284" t="s">
        <v>809</v>
      </c>
      <c r="Y3948" s="257"/>
    </row>
    <row r="3949" spans="1:25" ht="12.75" customHeight="1" x14ac:dyDescent="0.2">
      <c r="A3949" s="229" t="s">
        <v>705</v>
      </c>
      <c r="B3949" s="247"/>
      <c r="C3949" s="280">
        <v>3936</v>
      </c>
      <c r="D3949" s="249" t="s">
        <v>8555</v>
      </c>
      <c r="E3949" s="249" t="s">
        <v>8556</v>
      </c>
      <c r="F3949" s="249" t="s">
        <v>6021</v>
      </c>
      <c r="G3949" s="281" t="s">
        <v>813</v>
      </c>
      <c r="H3949" s="250">
        <v>28421.68</v>
      </c>
      <c r="I3949" s="250"/>
      <c r="J3949" s="250">
        <v>25450.947400000001</v>
      </c>
      <c r="K3949" s="250"/>
      <c r="L3949" s="250">
        <v>26395.64</v>
      </c>
      <c r="M3949" s="251">
        <f t="shared" si="183"/>
        <v>0.10452346940786046</v>
      </c>
      <c r="N3949" s="251">
        <f t="shared" si="184"/>
        <v>3.7118170304339969E-2</v>
      </c>
      <c r="O3949" s="250">
        <v>27980.560000000001</v>
      </c>
      <c r="P3949" s="251">
        <f t="shared" si="185"/>
        <v>6.0044764968760066E-2</v>
      </c>
      <c r="Q3949" s="251" t="s">
        <v>805</v>
      </c>
      <c r="R3949" s="258"/>
      <c r="S3949" s="258" t="s">
        <v>806</v>
      </c>
      <c r="T3949" s="258" t="s">
        <v>807</v>
      </c>
      <c r="U3949" s="282" t="s">
        <v>814</v>
      </c>
      <c r="V3949" s="283" t="s">
        <v>809</v>
      </c>
      <c r="W3949" s="284" t="s">
        <v>809</v>
      </c>
      <c r="X3949" s="284" t="s">
        <v>809</v>
      </c>
      <c r="Y3949" s="257"/>
    </row>
    <row r="3950" spans="1:25" ht="12.75" customHeight="1" x14ac:dyDescent="0.2">
      <c r="A3950" s="229" t="s">
        <v>705</v>
      </c>
      <c r="B3950" s="247"/>
      <c r="C3950" s="280">
        <v>3937</v>
      </c>
      <c r="D3950" s="249" t="s">
        <v>8557</v>
      </c>
      <c r="E3950" s="249" t="s">
        <v>8558</v>
      </c>
      <c r="F3950" s="249" t="s">
        <v>897</v>
      </c>
      <c r="G3950" s="297" t="s">
        <v>707</v>
      </c>
      <c r="H3950" s="250">
        <v>0</v>
      </c>
      <c r="I3950" s="250"/>
      <c r="J3950" s="250">
        <v>0</v>
      </c>
      <c r="K3950" s="250"/>
      <c r="L3950" s="250">
        <v>0</v>
      </c>
      <c r="M3950" s="251" t="str">
        <f t="shared" si="183"/>
        <v>NA</v>
      </c>
      <c r="N3950" s="251" t="str">
        <f t="shared" si="184"/>
        <v>NA</v>
      </c>
      <c r="O3950" s="250">
        <v>0</v>
      </c>
      <c r="P3950" s="251" t="str">
        <f t="shared" si="185"/>
        <v>NA</v>
      </c>
      <c r="Q3950" s="298" t="s">
        <v>848</v>
      </c>
      <c r="R3950" s="299" t="s">
        <v>849</v>
      </c>
      <c r="S3950" s="299" t="s">
        <v>832</v>
      </c>
      <c r="T3950" s="299" t="s">
        <v>832</v>
      </c>
      <c r="U3950" s="299" t="s">
        <v>832</v>
      </c>
      <c r="V3950" s="283" t="s">
        <v>809</v>
      </c>
      <c r="W3950" s="284" t="s">
        <v>809</v>
      </c>
      <c r="X3950" s="284" t="s">
        <v>809</v>
      </c>
      <c r="Y3950" s="257"/>
    </row>
    <row r="3951" spans="1:25" ht="12.75" customHeight="1" x14ac:dyDescent="0.2">
      <c r="A3951" s="229" t="s">
        <v>705</v>
      </c>
      <c r="B3951" s="247"/>
      <c r="C3951" s="280">
        <v>3938</v>
      </c>
      <c r="D3951" s="249" t="s">
        <v>8559</v>
      </c>
      <c r="E3951" s="249" t="s">
        <v>8560</v>
      </c>
      <c r="F3951" s="249" t="s">
        <v>890</v>
      </c>
      <c r="G3951" s="281" t="s">
        <v>813</v>
      </c>
      <c r="H3951" s="250">
        <v>29670.509999999995</v>
      </c>
      <c r="I3951" s="250"/>
      <c r="J3951" s="250">
        <v>26723.308299999997</v>
      </c>
      <c r="K3951" s="250"/>
      <c r="L3951" s="250">
        <v>28641.800000000007</v>
      </c>
      <c r="M3951" s="251">
        <f t="shared" si="183"/>
        <v>9.9331009140051801E-2</v>
      </c>
      <c r="N3951" s="251">
        <f t="shared" si="184"/>
        <v>7.1790950374209836E-2</v>
      </c>
      <c r="O3951" s="250">
        <v>29537.16</v>
      </c>
      <c r="P3951" s="251">
        <f t="shared" si="185"/>
        <v>3.126060512956564E-2</v>
      </c>
      <c r="Q3951" s="251" t="s">
        <v>805</v>
      </c>
      <c r="R3951" s="258"/>
      <c r="S3951" s="258" t="s">
        <v>806</v>
      </c>
      <c r="T3951" s="258" t="s">
        <v>807</v>
      </c>
      <c r="U3951" s="282" t="s">
        <v>823</v>
      </c>
      <c r="V3951" s="285">
        <v>826</v>
      </c>
      <c r="W3951" s="286" t="s">
        <v>824</v>
      </c>
      <c r="X3951" s="286" t="s">
        <v>824</v>
      </c>
      <c r="Y3951" s="257"/>
    </row>
    <row r="3952" spans="1:25" ht="12.75" customHeight="1" x14ac:dyDescent="0.2">
      <c r="A3952" s="229" t="s">
        <v>705</v>
      </c>
      <c r="B3952" s="247"/>
      <c r="C3952" s="280">
        <v>3939</v>
      </c>
      <c r="D3952" s="249" t="s">
        <v>8561</v>
      </c>
      <c r="E3952" s="249" t="s">
        <v>8562</v>
      </c>
      <c r="F3952" s="249" t="s">
        <v>819</v>
      </c>
      <c r="G3952" s="281" t="s">
        <v>813</v>
      </c>
      <c r="H3952" s="250">
        <v>86496.840000000011</v>
      </c>
      <c r="I3952" s="250"/>
      <c r="J3952" s="250">
        <v>121232.6153</v>
      </c>
      <c r="K3952" s="250"/>
      <c r="L3952" s="250">
        <v>181374.13999999993</v>
      </c>
      <c r="M3952" s="251">
        <f t="shared" si="183"/>
        <v>0.40158432724247484</v>
      </c>
      <c r="N3952" s="251">
        <f t="shared" si="184"/>
        <v>0.49608370281524333</v>
      </c>
      <c r="O3952" s="250">
        <v>190166.44999999998</v>
      </c>
      <c r="P3952" s="251">
        <f t="shared" si="185"/>
        <v>4.8476094772937642E-2</v>
      </c>
      <c r="Q3952" s="251" t="s">
        <v>805</v>
      </c>
      <c r="R3952" s="258"/>
      <c r="S3952" s="258" t="s">
        <v>806</v>
      </c>
      <c r="T3952" s="258" t="s">
        <v>807</v>
      </c>
      <c r="U3952" s="282" t="s">
        <v>814</v>
      </c>
      <c r="V3952" s="285">
        <v>507</v>
      </c>
      <c r="W3952" s="286" t="s">
        <v>816</v>
      </c>
      <c r="X3952" s="286" t="s">
        <v>824</v>
      </c>
      <c r="Y3952" s="257"/>
    </row>
    <row r="3953" spans="1:25" ht="12.75" customHeight="1" x14ac:dyDescent="0.2">
      <c r="A3953" s="229" t="s">
        <v>705</v>
      </c>
      <c r="B3953" s="247"/>
      <c r="C3953" s="280">
        <v>3940</v>
      </c>
      <c r="D3953" s="249" t="s">
        <v>8563</v>
      </c>
      <c r="E3953" s="249" t="s">
        <v>8564</v>
      </c>
      <c r="F3953" s="249" t="s">
        <v>1845</v>
      </c>
      <c r="G3953" s="281" t="s">
        <v>813</v>
      </c>
      <c r="H3953" s="250">
        <v>498823.23</v>
      </c>
      <c r="I3953" s="250"/>
      <c r="J3953" s="250">
        <v>319616.52860000002</v>
      </c>
      <c r="K3953" s="250"/>
      <c r="L3953" s="250">
        <v>347732.32</v>
      </c>
      <c r="M3953" s="251">
        <f t="shared" si="183"/>
        <v>0.35925893306933593</v>
      </c>
      <c r="N3953" s="251">
        <f t="shared" si="184"/>
        <v>8.7967263530312881E-2</v>
      </c>
      <c r="O3953" s="250">
        <v>374506.51</v>
      </c>
      <c r="P3953" s="251">
        <f t="shared" si="185"/>
        <v>7.6996552980752558E-2</v>
      </c>
      <c r="Q3953" s="251" t="s">
        <v>805</v>
      </c>
      <c r="R3953" s="258"/>
      <c r="S3953" s="258" t="s">
        <v>806</v>
      </c>
      <c r="T3953" s="258" t="s">
        <v>807</v>
      </c>
      <c r="U3953" s="282" t="s">
        <v>823</v>
      </c>
      <c r="V3953" s="285">
        <v>824</v>
      </c>
      <c r="W3953" s="286" t="s">
        <v>824</v>
      </c>
      <c r="X3953" s="286" t="s">
        <v>824</v>
      </c>
      <c r="Y3953" s="257"/>
    </row>
    <row r="3954" spans="1:25" ht="12.75" customHeight="1" x14ac:dyDescent="0.2">
      <c r="A3954" s="229" t="s">
        <v>705</v>
      </c>
      <c r="B3954" s="247"/>
      <c r="C3954" s="280">
        <v>3941</v>
      </c>
      <c r="D3954" s="249" t="s">
        <v>8565</v>
      </c>
      <c r="E3954" s="249" t="s">
        <v>8566</v>
      </c>
      <c r="F3954" s="249" t="s">
        <v>819</v>
      </c>
      <c r="G3954" s="281"/>
      <c r="H3954" s="250">
        <v>5096309.45</v>
      </c>
      <c r="I3954" s="250"/>
      <c r="J3954" s="250">
        <v>2052900.5039999995</v>
      </c>
      <c r="K3954" s="250"/>
      <c r="L3954" s="250">
        <v>2234079.0099999993</v>
      </c>
      <c r="M3954" s="251">
        <f t="shared" si="183"/>
        <v>0.59717899312413225</v>
      </c>
      <c r="N3954" s="251">
        <f t="shared" si="184"/>
        <v>8.825488894711668E-2</v>
      </c>
      <c r="O3954" s="250">
        <v>2335726.4600000014</v>
      </c>
      <c r="P3954" s="251">
        <f t="shared" si="185"/>
        <v>4.5498592281211253E-2</v>
      </c>
      <c r="Q3954" s="251" t="s">
        <v>805</v>
      </c>
      <c r="R3954" s="258"/>
      <c r="S3954" s="258" t="s">
        <v>925</v>
      </c>
      <c r="T3954" s="258" t="s">
        <v>908</v>
      </c>
      <c r="U3954" s="282" t="s">
        <v>956</v>
      </c>
      <c r="V3954" s="285">
        <v>10717</v>
      </c>
      <c r="W3954" s="286" t="s">
        <v>912</v>
      </c>
      <c r="X3954" s="286" t="s">
        <v>816</v>
      </c>
      <c r="Y3954" s="257"/>
    </row>
    <row r="3955" spans="1:25" ht="12.75" customHeight="1" x14ac:dyDescent="0.2">
      <c r="A3955" s="229" t="s">
        <v>705</v>
      </c>
      <c r="B3955" s="247"/>
      <c r="C3955" s="280">
        <v>3942</v>
      </c>
      <c r="D3955" s="249" t="s">
        <v>8567</v>
      </c>
      <c r="E3955" s="249" t="s">
        <v>8568</v>
      </c>
      <c r="F3955" s="249" t="s">
        <v>819</v>
      </c>
      <c r="G3955" s="281"/>
      <c r="H3955" s="250">
        <v>116675.32</v>
      </c>
      <c r="I3955" s="250"/>
      <c r="J3955" s="250">
        <v>109199.6372</v>
      </c>
      <c r="K3955" s="250"/>
      <c r="L3955" s="250">
        <v>113994.85</v>
      </c>
      <c r="M3955" s="251">
        <f t="shared" si="183"/>
        <v>6.407252879186455E-2</v>
      </c>
      <c r="N3955" s="251">
        <f t="shared" si="184"/>
        <v>4.3912351020155296E-2</v>
      </c>
      <c r="O3955" s="250">
        <v>119290.04999999999</v>
      </c>
      <c r="P3955" s="251">
        <f t="shared" si="185"/>
        <v>4.645122126131121E-2</v>
      </c>
      <c r="Q3955" s="251" t="s">
        <v>805</v>
      </c>
      <c r="R3955" s="258"/>
      <c r="S3955" s="258" t="s">
        <v>806</v>
      </c>
      <c r="T3955" s="299" t="s">
        <v>809</v>
      </c>
      <c r="U3955" s="282" t="s">
        <v>932</v>
      </c>
      <c r="V3955" s="285">
        <v>2053</v>
      </c>
      <c r="W3955" s="286" t="s">
        <v>815</v>
      </c>
      <c r="X3955" s="286" t="s">
        <v>816</v>
      </c>
      <c r="Y3955" s="257"/>
    </row>
    <row r="3956" spans="1:25" ht="12.75" customHeight="1" x14ac:dyDescent="0.2">
      <c r="A3956" s="229" t="s">
        <v>705</v>
      </c>
      <c r="B3956" s="247"/>
      <c r="C3956" s="280">
        <v>3943</v>
      </c>
      <c r="D3956" s="249" t="s">
        <v>8569</v>
      </c>
      <c r="E3956" s="249" t="s">
        <v>8570</v>
      </c>
      <c r="F3956" s="249" t="s">
        <v>819</v>
      </c>
      <c r="G3956" s="281" t="s">
        <v>813</v>
      </c>
      <c r="H3956" s="250">
        <v>25794.389999999996</v>
      </c>
      <c r="I3956" s="250"/>
      <c r="J3956" s="250">
        <v>35350.978499999997</v>
      </c>
      <c r="K3956" s="250"/>
      <c r="L3956" s="250">
        <v>122280.43</v>
      </c>
      <c r="M3956" s="251">
        <f t="shared" si="183"/>
        <v>0.37049096722194258</v>
      </c>
      <c r="N3956" s="251">
        <f t="shared" si="184"/>
        <v>2.4590394718494144</v>
      </c>
      <c r="O3956" s="250">
        <v>125964.20000000001</v>
      </c>
      <c r="P3956" s="251">
        <f t="shared" si="185"/>
        <v>3.0125589188719885E-2</v>
      </c>
      <c r="Q3956" s="251" t="s">
        <v>805</v>
      </c>
      <c r="R3956" s="258"/>
      <c r="S3956" s="258" t="s">
        <v>806</v>
      </c>
      <c r="T3956" s="258" t="s">
        <v>807</v>
      </c>
      <c r="U3956" s="282" t="s">
        <v>823</v>
      </c>
      <c r="V3956" s="285">
        <v>824</v>
      </c>
      <c r="W3956" s="286" t="s">
        <v>816</v>
      </c>
      <c r="X3956" s="286" t="s">
        <v>816</v>
      </c>
      <c r="Y3956" s="257"/>
    </row>
    <row r="3957" spans="1:25" ht="12.75" customHeight="1" x14ac:dyDescent="0.2">
      <c r="A3957" s="229" t="s">
        <v>705</v>
      </c>
      <c r="B3957" s="247"/>
      <c r="C3957" s="280">
        <v>3944</v>
      </c>
      <c r="D3957" s="249" t="s">
        <v>8571</v>
      </c>
      <c r="E3957" s="249" t="s">
        <v>8572</v>
      </c>
      <c r="F3957" s="249" t="s">
        <v>812</v>
      </c>
      <c r="G3957" s="281" t="s">
        <v>813</v>
      </c>
      <c r="H3957" s="250">
        <v>14276.23</v>
      </c>
      <c r="I3957" s="250"/>
      <c r="J3957" s="250">
        <v>13675.8369</v>
      </c>
      <c r="K3957" s="250"/>
      <c r="L3957" s="250">
        <v>36760.770000000004</v>
      </c>
      <c r="M3957" s="251">
        <f t="shared" si="183"/>
        <v>4.2055437605025933E-2</v>
      </c>
      <c r="N3957" s="251">
        <f t="shared" si="184"/>
        <v>1.6880088047847368</v>
      </c>
      <c r="O3957" s="250">
        <v>38420.910000000003</v>
      </c>
      <c r="P3957" s="251">
        <f t="shared" si="185"/>
        <v>4.516064271776677E-2</v>
      </c>
      <c r="Q3957" s="251" t="s">
        <v>805</v>
      </c>
      <c r="R3957" s="258"/>
      <c r="S3957" s="258" t="s">
        <v>806</v>
      </c>
      <c r="T3957" s="258" t="s">
        <v>807</v>
      </c>
      <c r="U3957" s="282" t="s">
        <v>823</v>
      </c>
      <c r="V3957" s="285">
        <v>824</v>
      </c>
      <c r="W3957" s="286" t="s">
        <v>815</v>
      </c>
      <c r="X3957" s="286" t="s">
        <v>816</v>
      </c>
      <c r="Y3957" s="257"/>
    </row>
    <row r="3958" spans="1:25" ht="12.75" customHeight="1" x14ac:dyDescent="0.2">
      <c r="A3958" s="229" t="s">
        <v>705</v>
      </c>
      <c r="B3958" s="247"/>
      <c r="C3958" s="280">
        <v>3945</v>
      </c>
      <c r="D3958" s="249" t="s">
        <v>8573</v>
      </c>
      <c r="E3958" s="249" t="s">
        <v>8574</v>
      </c>
      <c r="F3958" s="249" t="s">
        <v>1198</v>
      </c>
      <c r="G3958" s="297" t="s">
        <v>707</v>
      </c>
      <c r="H3958" s="250">
        <v>0</v>
      </c>
      <c r="I3958" s="250"/>
      <c r="J3958" s="250">
        <v>0</v>
      </c>
      <c r="K3958" s="250"/>
      <c r="L3958" s="250">
        <v>0</v>
      </c>
      <c r="M3958" s="251" t="str">
        <f t="shared" si="183"/>
        <v>NA</v>
      </c>
      <c r="N3958" s="251" t="str">
        <f t="shared" si="184"/>
        <v>NA</v>
      </c>
      <c r="O3958" s="250">
        <v>0</v>
      </c>
      <c r="P3958" s="251" t="str">
        <f t="shared" si="185"/>
        <v>NA</v>
      </c>
      <c r="Q3958" s="298" t="s">
        <v>848</v>
      </c>
      <c r="R3958" s="299" t="s">
        <v>849</v>
      </c>
      <c r="S3958" s="299" t="s">
        <v>832</v>
      </c>
      <c r="T3958" s="299" t="s">
        <v>832</v>
      </c>
      <c r="U3958" s="299" t="s">
        <v>832</v>
      </c>
      <c r="V3958" s="299" t="s">
        <v>832</v>
      </c>
      <c r="W3958" s="299" t="s">
        <v>832</v>
      </c>
      <c r="X3958" s="299" t="s">
        <v>832</v>
      </c>
      <c r="Y3958" s="257"/>
    </row>
    <row r="3959" spans="1:25" ht="12.75" customHeight="1" x14ac:dyDescent="0.2">
      <c r="A3959" s="229" t="s">
        <v>705</v>
      </c>
      <c r="B3959" s="247"/>
      <c r="C3959" s="280">
        <v>3946</v>
      </c>
      <c r="D3959" s="249" t="s">
        <v>8575</v>
      </c>
      <c r="E3959" s="249" t="s">
        <v>8576</v>
      </c>
      <c r="F3959" s="249" t="s">
        <v>943</v>
      </c>
      <c r="G3959" s="297" t="s">
        <v>707</v>
      </c>
      <c r="H3959" s="250">
        <v>0</v>
      </c>
      <c r="I3959" s="250"/>
      <c r="J3959" s="250">
        <v>0</v>
      </c>
      <c r="K3959" s="250"/>
      <c r="L3959" s="250">
        <v>0</v>
      </c>
      <c r="M3959" s="251" t="str">
        <f t="shared" si="183"/>
        <v>NA</v>
      </c>
      <c r="N3959" s="251" t="str">
        <f t="shared" si="184"/>
        <v>NA</v>
      </c>
      <c r="O3959" s="250">
        <v>0</v>
      </c>
      <c r="P3959" s="251" t="str">
        <f t="shared" si="185"/>
        <v>NA</v>
      </c>
      <c r="Q3959" s="298" t="s">
        <v>848</v>
      </c>
      <c r="R3959" s="299" t="s">
        <v>849</v>
      </c>
      <c r="S3959" s="299" t="s">
        <v>832</v>
      </c>
      <c r="T3959" s="299" t="s">
        <v>832</v>
      </c>
      <c r="U3959" s="299" t="s">
        <v>832</v>
      </c>
      <c r="V3959" s="299" t="s">
        <v>832</v>
      </c>
      <c r="W3959" s="299" t="s">
        <v>832</v>
      </c>
      <c r="X3959" s="299" t="s">
        <v>832</v>
      </c>
      <c r="Y3959" s="257"/>
    </row>
    <row r="3960" spans="1:25" ht="12.75" customHeight="1" x14ac:dyDescent="0.2">
      <c r="A3960" s="229" t="s">
        <v>705</v>
      </c>
      <c r="B3960" s="247"/>
      <c r="C3960" s="280">
        <v>3947</v>
      </c>
      <c r="D3960" s="249" t="s">
        <v>8577</v>
      </c>
      <c r="E3960" s="249" t="s">
        <v>8578</v>
      </c>
      <c r="F3960" s="249" t="s">
        <v>1227</v>
      </c>
      <c r="G3960" s="297" t="s">
        <v>707</v>
      </c>
      <c r="H3960" s="250">
        <v>0</v>
      </c>
      <c r="I3960" s="250"/>
      <c r="J3960" s="250">
        <v>0</v>
      </c>
      <c r="K3960" s="250"/>
      <c r="L3960" s="250">
        <v>0</v>
      </c>
      <c r="M3960" s="251" t="str">
        <f t="shared" si="183"/>
        <v>NA</v>
      </c>
      <c r="N3960" s="251" t="str">
        <f t="shared" si="184"/>
        <v>NA</v>
      </c>
      <c r="O3960" s="250">
        <v>0</v>
      </c>
      <c r="P3960" s="251" t="str">
        <f t="shared" si="185"/>
        <v>NA</v>
      </c>
      <c r="Q3960" s="298" t="s">
        <v>848</v>
      </c>
      <c r="R3960" s="299" t="s">
        <v>849</v>
      </c>
      <c r="S3960" s="299" t="s">
        <v>832</v>
      </c>
      <c r="T3960" s="299" t="s">
        <v>832</v>
      </c>
      <c r="U3960" s="299" t="s">
        <v>832</v>
      </c>
      <c r="V3960" s="299" t="s">
        <v>832</v>
      </c>
      <c r="W3960" s="299" t="s">
        <v>832</v>
      </c>
      <c r="X3960" s="299" t="s">
        <v>832</v>
      </c>
      <c r="Y3960" s="257"/>
    </row>
    <row r="3961" spans="1:25" ht="12.75" customHeight="1" x14ac:dyDescent="0.2">
      <c r="A3961" s="229" t="s">
        <v>705</v>
      </c>
      <c r="B3961" s="247"/>
      <c r="C3961" s="280">
        <v>3948</v>
      </c>
      <c r="D3961" s="249" t="s">
        <v>8579</v>
      </c>
      <c r="E3961" s="249" t="s">
        <v>8580</v>
      </c>
      <c r="F3961" s="249" t="s">
        <v>886</v>
      </c>
      <c r="G3961" s="281"/>
      <c r="H3961" s="250">
        <v>517210.58</v>
      </c>
      <c r="I3961" s="250"/>
      <c r="J3961" s="250">
        <v>491678.91600000003</v>
      </c>
      <c r="K3961" s="250"/>
      <c r="L3961" s="250">
        <v>620420.64999999991</v>
      </c>
      <c r="M3961" s="251">
        <f t="shared" si="183"/>
        <v>4.9364156471818479E-2</v>
      </c>
      <c r="N3961" s="251">
        <f t="shared" si="184"/>
        <v>0.26184107109445359</v>
      </c>
      <c r="O3961" s="250">
        <v>625651.67999999993</v>
      </c>
      <c r="P3961" s="251">
        <f t="shared" si="185"/>
        <v>8.4314247116049866E-3</v>
      </c>
      <c r="Q3961" s="251" t="s">
        <v>805</v>
      </c>
      <c r="R3961" s="258"/>
      <c r="S3961" s="258" t="s">
        <v>925</v>
      </c>
      <c r="T3961" s="258" t="s">
        <v>908</v>
      </c>
      <c r="U3961" s="282" t="s">
        <v>1092</v>
      </c>
      <c r="V3961" s="285">
        <v>4163</v>
      </c>
      <c r="W3961" s="286" t="s">
        <v>874</v>
      </c>
      <c r="X3961" s="286" t="s">
        <v>816</v>
      </c>
      <c r="Y3961" s="257"/>
    </row>
    <row r="3962" spans="1:25" ht="12.75" customHeight="1" x14ac:dyDescent="0.2">
      <c r="A3962" s="229" t="s">
        <v>705</v>
      </c>
      <c r="B3962" s="247"/>
      <c r="C3962" s="280">
        <v>3949</v>
      </c>
      <c r="D3962" s="249" t="s">
        <v>8581</v>
      </c>
      <c r="E3962" s="249" t="s">
        <v>8582</v>
      </c>
      <c r="F3962" s="249" t="s">
        <v>1021</v>
      </c>
      <c r="G3962" s="281" t="s">
        <v>813</v>
      </c>
      <c r="H3962" s="250">
        <v>53212.509999999995</v>
      </c>
      <c r="I3962" s="250"/>
      <c r="J3962" s="250">
        <v>50974.594099999995</v>
      </c>
      <c r="K3962" s="250"/>
      <c r="L3962" s="250">
        <v>53212.99</v>
      </c>
      <c r="M3962" s="251">
        <f t="shared" si="183"/>
        <v>4.2056198814902739E-2</v>
      </c>
      <c r="N3962" s="251">
        <f t="shared" si="184"/>
        <v>4.3911990659676547E-2</v>
      </c>
      <c r="O3962" s="250">
        <v>55498.709999999992</v>
      </c>
      <c r="P3962" s="251">
        <f t="shared" si="185"/>
        <v>4.2954173407658433E-2</v>
      </c>
      <c r="Q3962" s="251" t="s">
        <v>805</v>
      </c>
      <c r="R3962" s="258"/>
      <c r="S3962" s="258" t="s">
        <v>904</v>
      </c>
      <c r="T3962" s="258" t="s">
        <v>807</v>
      </c>
      <c r="U3962" s="282" t="s">
        <v>814</v>
      </c>
      <c r="V3962" s="285">
        <v>105</v>
      </c>
      <c r="W3962" s="286" t="s">
        <v>824</v>
      </c>
      <c r="X3962" s="286" t="s">
        <v>824</v>
      </c>
      <c r="Y3962" s="257"/>
    </row>
    <row r="3963" spans="1:25" ht="12.75" customHeight="1" x14ac:dyDescent="0.2">
      <c r="A3963" s="229" t="s">
        <v>705</v>
      </c>
      <c r="B3963" s="247"/>
      <c r="C3963" s="280">
        <v>3950</v>
      </c>
      <c r="D3963" s="249" t="s">
        <v>8583</v>
      </c>
      <c r="E3963" s="249" t="s">
        <v>8584</v>
      </c>
      <c r="F3963" s="249" t="s">
        <v>1064</v>
      </c>
      <c r="G3963" s="281" t="s">
        <v>813</v>
      </c>
      <c r="H3963" s="250">
        <v>14228.5</v>
      </c>
      <c r="I3963" s="250"/>
      <c r="J3963" s="250">
        <v>13630.099999999999</v>
      </c>
      <c r="K3963" s="250"/>
      <c r="L3963" s="250">
        <v>108119.13999999998</v>
      </c>
      <c r="M3963" s="251">
        <f t="shared" si="183"/>
        <v>4.2056436026285372E-2</v>
      </c>
      <c r="N3963" s="251">
        <f t="shared" si="184"/>
        <v>6.932380540128098</v>
      </c>
      <c r="O3963" s="250">
        <v>112314.33000000002</v>
      </c>
      <c r="P3963" s="251">
        <f t="shared" si="185"/>
        <v>3.8801547996035038E-2</v>
      </c>
      <c r="Q3963" s="251" t="s">
        <v>805</v>
      </c>
      <c r="R3963" s="258"/>
      <c r="S3963" s="258" t="s">
        <v>806</v>
      </c>
      <c r="T3963" s="258" t="s">
        <v>807</v>
      </c>
      <c r="U3963" s="282" t="s">
        <v>814</v>
      </c>
      <c r="V3963" s="285">
        <v>92</v>
      </c>
      <c r="W3963" s="286" t="s">
        <v>815</v>
      </c>
      <c r="X3963" s="286" t="s">
        <v>816</v>
      </c>
      <c r="Y3963" s="257"/>
    </row>
    <row r="3964" spans="1:25" ht="12.75" customHeight="1" x14ac:dyDescent="0.2">
      <c r="A3964" s="229" t="s">
        <v>705</v>
      </c>
      <c r="B3964" s="247"/>
      <c r="C3964" s="280">
        <v>3951</v>
      </c>
      <c r="D3964" s="249" t="s">
        <v>8585</v>
      </c>
      <c r="E3964" s="249" t="s">
        <v>8584</v>
      </c>
      <c r="F3964" s="249" t="s">
        <v>847</v>
      </c>
      <c r="G3964" s="297" t="s">
        <v>707</v>
      </c>
      <c r="H3964" s="250">
        <v>0</v>
      </c>
      <c r="I3964" s="250"/>
      <c r="J3964" s="250">
        <v>0</v>
      </c>
      <c r="K3964" s="250"/>
      <c r="L3964" s="250">
        <v>0</v>
      </c>
      <c r="M3964" s="251" t="str">
        <f t="shared" si="183"/>
        <v>NA</v>
      </c>
      <c r="N3964" s="251" t="str">
        <f t="shared" si="184"/>
        <v>NA</v>
      </c>
      <c r="O3964" s="250">
        <v>0</v>
      </c>
      <c r="P3964" s="251" t="str">
        <f t="shared" si="185"/>
        <v>NA</v>
      </c>
      <c r="Q3964" s="298" t="s">
        <v>848</v>
      </c>
      <c r="R3964" s="299" t="s">
        <v>849</v>
      </c>
      <c r="S3964" s="299" t="s">
        <v>832</v>
      </c>
      <c r="T3964" s="299" t="s">
        <v>832</v>
      </c>
      <c r="U3964" s="299" t="s">
        <v>832</v>
      </c>
      <c r="V3964" s="285">
        <v>778</v>
      </c>
      <c r="W3964" s="286" t="s">
        <v>815</v>
      </c>
      <c r="X3964" s="286" t="s">
        <v>816</v>
      </c>
      <c r="Y3964" s="257"/>
    </row>
    <row r="3965" spans="1:25" ht="12.75" customHeight="1" x14ac:dyDescent="0.2">
      <c r="A3965" s="229" t="s">
        <v>705</v>
      </c>
      <c r="B3965" s="247"/>
      <c r="C3965" s="280">
        <v>3952</v>
      </c>
      <c r="D3965" s="249" t="s">
        <v>8586</v>
      </c>
      <c r="E3965" s="249" t="s">
        <v>8587</v>
      </c>
      <c r="F3965" s="249" t="s">
        <v>3611</v>
      </c>
      <c r="G3965" s="281" t="s">
        <v>813</v>
      </c>
      <c r="H3965" s="250">
        <v>30401.64</v>
      </c>
      <c r="I3965" s="250"/>
      <c r="J3965" s="250">
        <v>27223.934700000002</v>
      </c>
      <c r="K3965" s="250"/>
      <c r="L3965" s="250">
        <v>28420.120000000003</v>
      </c>
      <c r="M3965" s="251">
        <f t="shared" si="183"/>
        <v>0.10452414080293029</v>
      </c>
      <c r="N3965" s="251">
        <f t="shared" si="184"/>
        <v>4.3938736746969971E-2</v>
      </c>
      <c r="O3965" s="250">
        <v>30503.75</v>
      </c>
      <c r="P3965" s="251">
        <f t="shared" si="185"/>
        <v>7.3315313235834234E-2</v>
      </c>
      <c r="Q3965" s="251" t="s">
        <v>805</v>
      </c>
      <c r="R3965" s="258"/>
      <c r="S3965" s="258" t="s">
        <v>806</v>
      </c>
      <c r="T3965" s="258" t="s">
        <v>807</v>
      </c>
      <c r="U3965" s="282" t="s">
        <v>814</v>
      </c>
      <c r="V3965" s="283" t="s">
        <v>809</v>
      </c>
      <c r="W3965" s="284" t="s">
        <v>809</v>
      </c>
      <c r="X3965" s="284" t="s">
        <v>809</v>
      </c>
      <c r="Y3965" s="257"/>
    </row>
    <row r="3966" spans="1:25" ht="12.75" customHeight="1" x14ac:dyDescent="0.2">
      <c r="A3966" s="229" t="s">
        <v>705</v>
      </c>
      <c r="B3966" s="247"/>
      <c r="C3966" s="280">
        <v>3953</v>
      </c>
      <c r="D3966" s="249" t="s">
        <v>8588</v>
      </c>
      <c r="E3966" s="249" t="s">
        <v>8589</v>
      </c>
      <c r="F3966" s="249" t="s">
        <v>812</v>
      </c>
      <c r="G3966" s="281" t="s">
        <v>813</v>
      </c>
      <c r="H3966" s="250">
        <v>84610.450000000012</v>
      </c>
      <c r="I3966" s="250"/>
      <c r="J3966" s="250">
        <v>119749.61629999998</v>
      </c>
      <c r="K3966" s="250"/>
      <c r="L3966" s="250">
        <v>116132.34999999996</v>
      </c>
      <c r="M3966" s="251">
        <f t="shared" si="183"/>
        <v>0.41530527612132973</v>
      </c>
      <c r="N3966" s="251">
        <f t="shared" si="184"/>
        <v>3.0206913489709598E-2</v>
      </c>
      <c r="O3966" s="250">
        <v>125904.06999999995</v>
      </c>
      <c r="P3966" s="251">
        <f t="shared" si="185"/>
        <v>8.4142962748966932E-2</v>
      </c>
      <c r="Q3966" s="251" t="s">
        <v>805</v>
      </c>
      <c r="R3966" s="258"/>
      <c r="S3966" s="258" t="s">
        <v>904</v>
      </c>
      <c r="T3966" s="258" t="s">
        <v>807</v>
      </c>
      <c r="U3966" s="282" t="s">
        <v>814</v>
      </c>
      <c r="V3966" s="285">
        <v>105</v>
      </c>
      <c r="W3966" s="286" t="s">
        <v>824</v>
      </c>
      <c r="X3966" s="286" t="s">
        <v>824</v>
      </c>
      <c r="Y3966" s="257"/>
    </row>
    <row r="3967" spans="1:25" ht="12.75" customHeight="1" x14ac:dyDescent="0.2">
      <c r="A3967" s="229" t="s">
        <v>705</v>
      </c>
      <c r="B3967" s="247"/>
      <c r="C3967" s="280">
        <v>3954</v>
      </c>
      <c r="D3967" s="249" t="s">
        <v>8590</v>
      </c>
      <c r="E3967" s="249" t="s">
        <v>8591</v>
      </c>
      <c r="F3967" s="249" t="s">
        <v>2375</v>
      </c>
      <c r="G3967" s="281" t="s">
        <v>813</v>
      </c>
      <c r="H3967" s="250">
        <v>220106.16</v>
      </c>
      <c r="I3967" s="250"/>
      <c r="J3967" s="250">
        <v>210849.34160000001</v>
      </c>
      <c r="K3967" s="250"/>
      <c r="L3967" s="250">
        <v>220109.68000000002</v>
      </c>
      <c r="M3967" s="251">
        <f t="shared" si="183"/>
        <v>4.2056153267132503E-2</v>
      </c>
      <c r="N3967" s="251">
        <f t="shared" si="184"/>
        <v>4.3919218953823884E-2</v>
      </c>
      <c r="O3967" s="250">
        <v>227848.07999999996</v>
      </c>
      <c r="P3967" s="251">
        <f t="shared" si="185"/>
        <v>3.5157018082984513E-2</v>
      </c>
      <c r="Q3967" s="251" t="s">
        <v>805</v>
      </c>
      <c r="R3967" s="258"/>
      <c r="S3967" s="258" t="s">
        <v>806</v>
      </c>
      <c r="T3967" s="258" t="s">
        <v>807</v>
      </c>
      <c r="U3967" s="282" t="s">
        <v>814</v>
      </c>
      <c r="V3967" s="285">
        <v>514</v>
      </c>
      <c r="W3967" s="286" t="s">
        <v>824</v>
      </c>
      <c r="X3967" s="286" t="s">
        <v>824</v>
      </c>
      <c r="Y3967" s="257"/>
    </row>
    <row r="3968" spans="1:25" ht="12.75" customHeight="1" x14ac:dyDescent="0.2">
      <c r="A3968" s="229" t="s">
        <v>705</v>
      </c>
      <c r="B3968" s="247"/>
      <c r="C3968" s="280">
        <v>3955</v>
      </c>
      <c r="D3968" s="249" t="s">
        <v>8592</v>
      </c>
      <c r="E3968" s="249" t="s">
        <v>8593</v>
      </c>
      <c r="F3968" s="249" t="s">
        <v>847</v>
      </c>
      <c r="G3968" s="297" t="s">
        <v>707</v>
      </c>
      <c r="H3968" s="250">
        <v>0</v>
      </c>
      <c r="I3968" s="250"/>
      <c r="J3968" s="250">
        <v>0</v>
      </c>
      <c r="K3968" s="250"/>
      <c r="L3968" s="250">
        <v>0</v>
      </c>
      <c r="M3968" s="251" t="str">
        <f t="shared" si="183"/>
        <v>NA</v>
      </c>
      <c r="N3968" s="251" t="str">
        <f t="shared" si="184"/>
        <v>NA</v>
      </c>
      <c r="O3968" s="250">
        <v>0</v>
      </c>
      <c r="P3968" s="251" t="str">
        <f t="shared" si="185"/>
        <v>NA</v>
      </c>
      <c r="Q3968" s="298" t="s">
        <v>848</v>
      </c>
      <c r="R3968" s="299" t="s">
        <v>849</v>
      </c>
      <c r="S3968" s="299" t="s">
        <v>832</v>
      </c>
      <c r="T3968" s="299" t="s">
        <v>832</v>
      </c>
      <c r="U3968" s="299" t="s">
        <v>832</v>
      </c>
      <c r="V3968" s="299" t="s">
        <v>832</v>
      </c>
      <c r="W3968" s="299" t="s">
        <v>832</v>
      </c>
      <c r="X3968" s="299" t="s">
        <v>832</v>
      </c>
      <c r="Y3968" s="257"/>
    </row>
    <row r="3969" spans="1:25" ht="12.75" customHeight="1" x14ac:dyDescent="0.2">
      <c r="A3969" s="229" t="s">
        <v>705</v>
      </c>
      <c r="B3969" s="247"/>
      <c r="C3969" s="280">
        <v>3956</v>
      </c>
      <c r="D3969" s="249" t="s">
        <v>8594</v>
      </c>
      <c r="E3969" s="249" t="s">
        <v>8595</v>
      </c>
      <c r="F3969" s="249" t="s">
        <v>822</v>
      </c>
      <c r="G3969" s="281" t="s">
        <v>813</v>
      </c>
      <c r="H3969" s="250">
        <v>165409.38</v>
      </c>
      <c r="I3969" s="250"/>
      <c r="J3969" s="250">
        <v>158452.90040000001</v>
      </c>
      <c r="K3969" s="250"/>
      <c r="L3969" s="250">
        <v>165411.72</v>
      </c>
      <c r="M3969" s="251">
        <f t="shared" si="183"/>
        <v>4.2056137324255685E-2</v>
      </c>
      <c r="N3969" s="251">
        <f t="shared" si="184"/>
        <v>4.3917274991073549E-2</v>
      </c>
      <c r="O3969" s="250">
        <v>171776.05000000002</v>
      </c>
      <c r="P3969" s="251">
        <f t="shared" si="185"/>
        <v>3.8475689630698577E-2</v>
      </c>
      <c r="Q3969" s="251" t="s">
        <v>805</v>
      </c>
      <c r="R3969" s="258"/>
      <c r="S3969" s="258" t="s">
        <v>806</v>
      </c>
      <c r="T3969" s="299" t="s">
        <v>809</v>
      </c>
      <c r="U3969" s="282" t="s">
        <v>814</v>
      </c>
      <c r="V3969" s="285">
        <v>514</v>
      </c>
      <c r="W3969" s="286" t="s">
        <v>816</v>
      </c>
      <c r="X3969" s="286" t="s">
        <v>816</v>
      </c>
      <c r="Y3969" s="257"/>
    </row>
    <row r="3970" spans="1:25" ht="12.75" customHeight="1" x14ac:dyDescent="0.2">
      <c r="A3970" s="229" t="s">
        <v>705</v>
      </c>
      <c r="B3970" s="247"/>
      <c r="C3970" s="300">
        <v>3957</v>
      </c>
      <c r="D3970" s="301" t="s">
        <v>8596</v>
      </c>
      <c r="E3970" s="301" t="s">
        <v>8597</v>
      </c>
      <c r="F3970" s="301" t="s">
        <v>5100</v>
      </c>
      <c r="G3970" s="302" t="s">
        <v>707</v>
      </c>
      <c r="H3970" s="303">
        <v>0</v>
      </c>
      <c r="I3970" s="303"/>
      <c r="J3970" s="303">
        <v>0</v>
      </c>
      <c r="K3970" s="303"/>
      <c r="L3970" s="303">
        <v>0</v>
      </c>
      <c r="M3970" s="304" t="str">
        <f t="shared" si="183"/>
        <v>NA</v>
      </c>
      <c r="N3970" s="304" t="str">
        <f t="shared" si="184"/>
        <v>NA</v>
      </c>
      <c r="O3970" s="303">
        <v>0</v>
      </c>
      <c r="P3970" s="304" t="str">
        <f t="shared" si="185"/>
        <v>NA</v>
      </c>
      <c r="Q3970" s="304" t="s">
        <v>707</v>
      </c>
      <c r="R3970" s="305" t="s">
        <v>887</v>
      </c>
      <c r="S3970" s="306" t="s">
        <v>832</v>
      </c>
      <c r="T3970" s="306" t="s">
        <v>832</v>
      </c>
      <c r="U3970" s="306" t="s">
        <v>832</v>
      </c>
      <c r="V3970" s="307" t="s">
        <v>809</v>
      </c>
      <c r="W3970" s="308" t="s">
        <v>809</v>
      </c>
      <c r="X3970" s="308" t="s">
        <v>809</v>
      </c>
      <c r="Y3970" s="257"/>
    </row>
    <row r="3971" spans="1:25" ht="12.75" customHeight="1" x14ac:dyDescent="0.2">
      <c r="A3971" s="229" t="s">
        <v>705</v>
      </c>
      <c r="B3971" s="247"/>
      <c r="C3971" s="280">
        <v>3958</v>
      </c>
      <c r="D3971" s="249" t="s">
        <v>8598</v>
      </c>
      <c r="E3971" s="249" t="s">
        <v>8597</v>
      </c>
      <c r="F3971" s="249" t="s">
        <v>1069</v>
      </c>
      <c r="G3971" s="297" t="s">
        <v>707</v>
      </c>
      <c r="H3971" s="250">
        <v>0</v>
      </c>
      <c r="I3971" s="250"/>
      <c r="J3971" s="250">
        <v>0</v>
      </c>
      <c r="K3971" s="250"/>
      <c r="L3971" s="250">
        <v>0</v>
      </c>
      <c r="M3971" s="251" t="str">
        <f t="shared" si="183"/>
        <v>NA</v>
      </c>
      <c r="N3971" s="251" t="str">
        <f t="shared" si="184"/>
        <v>NA</v>
      </c>
      <c r="O3971" s="250">
        <v>0</v>
      </c>
      <c r="P3971" s="251" t="str">
        <f t="shared" si="185"/>
        <v>NA</v>
      </c>
      <c r="Q3971" s="298" t="s">
        <v>848</v>
      </c>
      <c r="R3971" s="299" t="s">
        <v>849</v>
      </c>
      <c r="S3971" s="299" t="s">
        <v>832</v>
      </c>
      <c r="T3971" s="299" t="s">
        <v>832</v>
      </c>
      <c r="U3971" s="299" t="s">
        <v>832</v>
      </c>
      <c r="V3971" s="299" t="s">
        <v>832</v>
      </c>
      <c r="W3971" s="299" t="s">
        <v>832</v>
      </c>
      <c r="X3971" s="299" t="s">
        <v>832</v>
      </c>
      <c r="Y3971" s="257"/>
    </row>
    <row r="3972" spans="1:25" ht="12.75" customHeight="1" x14ac:dyDescent="0.2">
      <c r="A3972" s="229" t="s">
        <v>705</v>
      </c>
      <c r="B3972" s="247"/>
      <c r="C3972" s="280">
        <v>3959</v>
      </c>
      <c r="D3972" s="249" t="s">
        <v>8599</v>
      </c>
      <c r="E3972" s="249" t="s">
        <v>8600</v>
      </c>
      <c r="F3972" s="249" t="s">
        <v>1414</v>
      </c>
      <c r="G3972" s="281" t="s">
        <v>804</v>
      </c>
      <c r="H3972" s="250">
        <v>39494.240000000005</v>
      </c>
      <c r="I3972" s="250"/>
      <c r="J3972" s="250">
        <v>37833.2621</v>
      </c>
      <c r="K3972" s="250"/>
      <c r="L3972" s="250">
        <v>39487.57</v>
      </c>
      <c r="M3972" s="251">
        <f t="shared" si="183"/>
        <v>4.2056206170824027E-2</v>
      </c>
      <c r="N3972" s="251">
        <f t="shared" si="184"/>
        <v>4.3726282328691919E-2</v>
      </c>
      <c r="O3972" s="250">
        <v>42382.63</v>
      </c>
      <c r="P3972" s="251">
        <f t="shared" si="185"/>
        <v>7.3315729481454484E-2</v>
      </c>
      <c r="Q3972" s="251" t="s">
        <v>805</v>
      </c>
      <c r="R3972" s="258"/>
      <c r="S3972" s="258" t="s">
        <v>806</v>
      </c>
      <c r="T3972" s="258" t="s">
        <v>807</v>
      </c>
      <c r="U3972" s="282" t="s">
        <v>808</v>
      </c>
      <c r="V3972" s="283" t="s">
        <v>809</v>
      </c>
      <c r="W3972" s="284" t="s">
        <v>809</v>
      </c>
      <c r="X3972" s="284" t="s">
        <v>809</v>
      </c>
      <c r="Y3972" s="257"/>
    </row>
    <row r="3973" spans="1:25" ht="12.75" customHeight="1" x14ac:dyDescent="0.2">
      <c r="A3973" s="229" t="s">
        <v>705</v>
      </c>
      <c r="B3973" s="247"/>
      <c r="C3973" s="280">
        <v>3960</v>
      </c>
      <c r="D3973" s="249" t="s">
        <v>8601</v>
      </c>
      <c r="E3973" s="249" t="s">
        <v>8602</v>
      </c>
      <c r="F3973" s="249" t="s">
        <v>940</v>
      </c>
      <c r="G3973" s="281" t="s">
        <v>804</v>
      </c>
      <c r="H3973" s="250">
        <v>143662.9</v>
      </c>
      <c r="I3973" s="250"/>
      <c r="J3973" s="250">
        <v>137620.99310000002</v>
      </c>
      <c r="K3973" s="250"/>
      <c r="L3973" s="250">
        <v>143253.93</v>
      </c>
      <c r="M3973" s="251">
        <f t="shared" si="183"/>
        <v>4.2056139058866085E-2</v>
      </c>
      <c r="N3973" s="251">
        <f t="shared" si="184"/>
        <v>4.0930796771004925E-2</v>
      </c>
      <c r="O3973" s="250">
        <v>153756.65</v>
      </c>
      <c r="P3973" s="251">
        <f t="shared" si="185"/>
        <v>7.3315405727437999E-2</v>
      </c>
      <c r="Q3973" s="251" t="s">
        <v>805</v>
      </c>
      <c r="R3973" s="258"/>
      <c r="S3973" s="258" t="s">
        <v>806</v>
      </c>
      <c r="T3973" s="258" t="s">
        <v>807</v>
      </c>
      <c r="U3973" s="282" t="s">
        <v>808</v>
      </c>
      <c r="V3973" s="283" t="s">
        <v>809</v>
      </c>
      <c r="W3973" s="284" t="s">
        <v>809</v>
      </c>
      <c r="X3973" s="284" t="s">
        <v>809</v>
      </c>
      <c r="Y3973" s="257"/>
    </row>
    <row r="3974" spans="1:25" ht="12.75" customHeight="1" x14ac:dyDescent="0.2">
      <c r="A3974" s="229" t="s">
        <v>705</v>
      </c>
      <c r="B3974" s="247"/>
      <c r="C3974" s="280">
        <v>3961</v>
      </c>
      <c r="D3974" s="249" t="s">
        <v>8603</v>
      </c>
      <c r="E3974" s="249" t="s">
        <v>8604</v>
      </c>
      <c r="F3974" s="249" t="s">
        <v>943</v>
      </c>
      <c r="G3974" s="297" t="s">
        <v>707</v>
      </c>
      <c r="H3974" s="250">
        <v>0</v>
      </c>
      <c r="I3974" s="250"/>
      <c r="J3974" s="250">
        <v>0</v>
      </c>
      <c r="K3974" s="250"/>
      <c r="L3974" s="250">
        <v>0</v>
      </c>
      <c r="M3974" s="251" t="str">
        <f t="shared" si="183"/>
        <v>NA</v>
      </c>
      <c r="N3974" s="251" t="str">
        <f t="shared" si="184"/>
        <v>NA</v>
      </c>
      <c r="O3974" s="250">
        <v>0</v>
      </c>
      <c r="P3974" s="251" t="str">
        <f t="shared" si="185"/>
        <v>NA</v>
      </c>
      <c r="Q3974" s="298" t="s">
        <v>848</v>
      </c>
      <c r="R3974" s="299" t="s">
        <v>849</v>
      </c>
      <c r="S3974" s="299" t="s">
        <v>832</v>
      </c>
      <c r="T3974" s="299" t="s">
        <v>832</v>
      </c>
      <c r="U3974" s="299" t="s">
        <v>832</v>
      </c>
      <c r="V3974" s="299" t="s">
        <v>832</v>
      </c>
      <c r="W3974" s="299" t="s">
        <v>832</v>
      </c>
      <c r="X3974" s="299" t="s">
        <v>832</v>
      </c>
      <c r="Y3974" s="257"/>
    </row>
    <row r="3975" spans="1:25" ht="12.75" customHeight="1" x14ac:dyDescent="0.2">
      <c r="A3975" s="229" t="s">
        <v>705</v>
      </c>
      <c r="B3975" s="247"/>
      <c r="C3975" s="280">
        <v>3962</v>
      </c>
      <c r="D3975" s="249" t="s">
        <v>8605</v>
      </c>
      <c r="E3975" s="249" t="s">
        <v>8606</v>
      </c>
      <c r="F3975" s="249" t="s">
        <v>1250</v>
      </c>
      <c r="G3975" s="281" t="s">
        <v>813</v>
      </c>
      <c r="H3975" s="250">
        <v>86034.510000000009</v>
      </c>
      <c r="I3975" s="250"/>
      <c r="J3975" s="250">
        <v>77041.828499999989</v>
      </c>
      <c r="K3975" s="250"/>
      <c r="L3975" s="250">
        <v>80492.219999999987</v>
      </c>
      <c r="M3975" s="251">
        <f t="shared" si="183"/>
        <v>0.10452412061160132</v>
      </c>
      <c r="N3975" s="251">
        <f t="shared" si="184"/>
        <v>4.47859502711569E-2</v>
      </c>
      <c r="O3975" s="250">
        <v>86393.540000000008</v>
      </c>
      <c r="P3975" s="251">
        <f t="shared" si="185"/>
        <v>7.331540861961594E-2</v>
      </c>
      <c r="Q3975" s="251" t="s">
        <v>805</v>
      </c>
      <c r="R3975" s="258"/>
      <c r="S3975" s="258" t="s">
        <v>806</v>
      </c>
      <c r="T3975" s="258" t="s">
        <v>807</v>
      </c>
      <c r="U3975" s="282" t="s">
        <v>814</v>
      </c>
      <c r="V3975" s="283" t="s">
        <v>809</v>
      </c>
      <c r="W3975" s="284" t="s">
        <v>809</v>
      </c>
      <c r="X3975" s="284" t="s">
        <v>809</v>
      </c>
      <c r="Y3975" s="257"/>
    </row>
    <row r="3976" spans="1:25" ht="12.75" customHeight="1" x14ac:dyDescent="0.2">
      <c r="A3976" s="229" t="s">
        <v>705</v>
      </c>
      <c r="B3976" s="247"/>
      <c r="C3976" s="280">
        <v>3963</v>
      </c>
      <c r="D3976" s="249" t="s">
        <v>8607</v>
      </c>
      <c r="E3976" s="249" t="s">
        <v>8608</v>
      </c>
      <c r="F3976" s="249" t="s">
        <v>1002</v>
      </c>
      <c r="G3976" s="297" t="s">
        <v>707</v>
      </c>
      <c r="H3976" s="250">
        <v>0</v>
      </c>
      <c r="I3976" s="250"/>
      <c r="J3976" s="250">
        <v>0</v>
      </c>
      <c r="K3976" s="250"/>
      <c r="L3976" s="250">
        <v>0</v>
      </c>
      <c r="M3976" s="251" t="str">
        <f t="shared" si="183"/>
        <v>NA</v>
      </c>
      <c r="N3976" s="251" t="str">
        <f t="shared" si="184"/>
        <v>NA</v>
      </c>
      <c r="O3976" s="250">
        <v>0</v>
      </c>
      <c r="P3976" s="251" t="str">
        <f t="shared" si="185"/>
        <v>NA</v>
      </c>
      <c r="Q3976" s="298" t="s">
        <v>848</v>
      </c>
      <c r="R3976" s="299" t="s">
        <v>849</v>
      </c>
      <c r="S3976" s="299" t="s">
        <v>832</v>
      </c>
      <c r="T3976" s="299" t="s">
        <v>832</v>
      </c>
      <c r="U3976" s="299" t="s">
        <v>832</v>
      </c>
      <c r="V3976" s="299" t="s">
        <v>832</v>
      </c>
      <c r="W3976" s="299" t="s">
        <v>832</v>
      </c>
      <c r="X3976" s="299" t="s">
        <v>832</v>
      </c>
      <c r="Y3976" s="257"/>
    </row>
    <row r="3977" spans="1:25" ht="12.75" customHeight="1" x14ac:dyDescent="0.2">
      <c r="A3977" s="229" t="s">
        <v>705</v>
      </c>
      <c r="B3977" s="247"/>
      <c r="C3977" s="280">
        <v>3964</v>
      </c>
      <c r="D3977" s="249" t="s">
        <v>8609</v>
      </c>
      <c r="E3977" s="249" t="s">
        <v>8610</v>
      </c>
      <c r="F3977" s="249" t="s">
        <v>931</v>
      </c>
      <c r="G3977" s="281" t="s">
        <v>813</v>
      </c>
      <c r="H3977" s="250">
        <v>112646.49999999999</v>
      </c>
      <c r="I3977" s="250"/>
      <c r="J3977" s="250">
        <v>44127.061699999998</v>
      </c>
      <c r="K3977" s="250"/>
      <c r="L3977" s="250">
        <v>46064.789999999994</v>
      </c>
      <c r="M3977" s="251">
        <f t="shared" si="183"/>
        <v>0.60826957162450668</v>
      </c>
      <c r="N3977" s="251">
        <f t="shared" si="184"/>
        <v>4.3912470609843379E-2</v>
      </c>
      <c r="O3977" s="250">
        <v>48214.64</v>
      </c>
      <c r="P3977" s="251">
        <f t="shared" si="185"/>
        <v>4.6670135693661172E-2</v>
      </c>
      <c r="Q3977" s="251" t="s">
        <v>805</v>
      </c>
      <c r="R3977" s="258"/>
      <c r="S3977" s="258" t="s">
        <v>806</v>
      </c>
      <c r="T3977" s="299" t="s">
        <v>809</v>
      </c>
      <c r="U3977" s="282" t="s">
        <v>823</v>
      </c>
      <c r="V3977" s="285">
        <v>824</v>
      </c>
      <c r="W3977" s="286" t="s">
        <v>815</v>
      </c>
      <c r="X3977" s="286" t="s">
        <v>816</v>
      </c>
      <c r="Y3977" s="257"/>
    </row>
    <row r="3978" spans="1:25" ht="12.75" customHeight="1" x14ac:dyDescent="0.2">
      <c r="A3978" s="229" t="s">
        <v>705</v>
      </c>
      <c r="B3978" s="247"/>
      <c r="C3978" s="280">
        <v>3965</v>
      </c>
      <c r="D3978" s="249" t="s">
        <v>8611</v>
      </c>
      <c r="E3978" s="249" t="s">
        <v>8612</v>
      </c>
      <c r="F3978" s="249" t="s">
        <v>1302</v>
      </c>
      <c r="G3978" s="281" t="s">
        <v>813</v>
      </c>
      <c r="H3978" s="250">
        <v>63058.43</v>
      </c>
      <c r="I3978" s="250"/>
      <c r="J3978" s="250">
        <v>60406.441200000001</v>
      </c>
      <c r="K3978" s="250"/>
      <c r="L3978" s="250">
        <v>83139.05</v>
      </c>
      <c r="M3978" s="251">
        <f t="shared" si="183"/>
        <v>4.2056054995343192E-2</v>
      </c>
      <c r="N3978" s="251">
        <f t="shared" si="184"/>
        <v>0.37632756289572644</v>
      </c>
      <c r="O3978" s="250">
        <v>89234.43</v>
      </c>
      <c r="P3978" s="251">
        <f t="shared" si="185"/>
        <v>7.3315487728089143E-2</v>
      </c>
      <c r="Q3978" s="251" t="s">
        <v>805</v>
      </c>
      <c r="R3978" s="258"/>
      <c r="S3978" s="258" t="s">
        <v>806</v>
      </c>
      <c r="T3978" s="258" t="s">
        <v>807</v>
      </c>
      <c r="U3978" s="282" t="s">
        <v>814</v>
      </c>
      <c r="V3978" s="283" t="s">
        <v>809</v>
      </c>
      <c r="W3978" s="284" t="s">
        <v>809</v>
      </c>
      <c r="X3978" s="284" t="s">
        <v>809</v>
      </c>
      <c r="Y3978" s="257"/>
    </row>
    <row r="3979" spans="1:25" ht="12.75" customHeight="1" x14ac:dyDescent="0.2">
      <c r="A3979" s="229" t="s">
        <v>705</v>
      </c>
      <c r="B3979" s="247"/>
      <c r="C3979" s="280">
        <v>3966</v>
      </c>
      <c r="D3979" s="249" t="s">
        <v>8613</v>
      </c>
      <c r="E3979" s="249" t="s">
        <v>8610</v>
      </c>
      <c r="F3979" s="249" t="s">
        <v>866</v>
      </c>
      <c r="G3979" s="281" t="s">
        <v>813</v>
      </c>
      <c r="H3979" s="250">
        <v>159396.45000000001</v>
      </c>
      <c r="I3979" s="250"/>
      <c r="J3979" s="250">
        <v>157208.3051</v>
      </c>
      <c r="K3979" s="250"/>
      <c r="L3979" s="250">
        <v>117927.65000000005</v>
      </c>
      <c r="M3979" s="251">
        <f t="shared" si="183"/>
        <v>1.3727689042008237E-2</v>
      </c>
      <c r="N3979" s="251">
        <f t="shared" si="184"/>
        <v>0.24986374018226054</v>
      </c>
      <c r="O3979" s="250">
        <v>122740.06999999998</v>
      </c>
      <c r="P3979" s="251">
        <f t="shared" si="185"/>
        <v>4.0808241324235016E-2</v>
      </c>
      <c r="Q3979" s="251" t="s">
        <v>805</v>
      </c>
      <c r="R3979" s="258"/>
      <c r="S3979" s="258" t="s">
        <v>806</v>
      </c>
      <c r="T3979" s="258" t="s">
        <v>807</v>
      </c>
      <c r="U3979" s="282" t="s">
        <v>823</v>
      </c>
      <c r="V3979" s="285">
        <v>824</v>
      </c>
      <c r="W3979" s="286" t="s">
        <v>824</v>
      </c>
      <c r="X3979" s="286" t="s">
        <v>824</v>
      </c>
      <c r="Y3979" s="257"/>
    </row>
    <row r="3980" spans="1:25" ht="12.75" customHeight="1" x14ac:dyDescent="0.2">
      <c r="A3980" s="229" t="s">
        <v>705</v>
      </c>
      <c r="B3980" s="247"/>
      <c r="C3980" s="280">
        <v>3967</v>
      </c>
      <c r="D3980" s="249" t="s">
        <v>8614</v>
      </c>
      <c r="E3980" s="249" t="s">
        <v>8615</v>
      </c>
      <c r="F3980" s="249" t="s">
        <v>1227</v>
      </c>
      <c r="G3980" s="297" t="s">
        <v>707</v>
      </c>
      <c r="H3980" s="250">
        <v>0</v>
      </c>
      <c r="I3980" s="250"/>
      <c r="J3980" s="250">
        <v>0</v>
      </c>
      <c r="K3980" s="250"/>
      <c r="L3980" s="250">
        <v>0</v>
      </c>
      <c r="M3980" s="251" t="str">
        <f t="shared" si="183"/>
        <v>NA</v>
      </c>
      <c r="N3980" s="251" t="str">
        <f t="shared" si="184"/>
        <v>NA</v>
      </c>
      <c r="O3980" s="250">
        <v>0</v>
      </c>
      <c r="P3980" s="251" t="str">
        <f t="shared" si="185"/>
        <v>NA</v>
      </c>
      <c r="Q3980" s="298" t="s">
        <v>848</v>
      </c>
      <c r="R3980" s="299" t="s">
        <v>849</v>
      </c>
      <c r="S3980" s="299" t="s">
        <v>832</v>
      </c>
      <c r="T3980" s="299" t="s">
        <v>832</v>
      </c>
      <c r="U3980" s="299" t="s">
        <v>832</v>
      </c>
      <c r="V3980" s="299" t="s">
        <v>832</v>
      </c>
      <c r="W3980" s="299" t="s">
        <v>832</v>
      </c>
      <c r="X3980" s="299" t="s">
        <v>832</v>
      </c>
      <c r="Y3980" s="257"/>
    </row>
    <row r="3981" spans="1:25" ht="12.75" customHeight="1" x14ac:dyDescent="0.2">
      <c r="A3981" s="229" t="s">
        <v>705</v>
      </c>
      <c r="B3981" s="247"/>
      <c r="C3981" s="318">
        <v>3968</v>
      </c>
      <c r="D3981" s="319" t="s">
        <v>988</v>
      </c>
      <c r="E3981" s="319" t="s">
        <v>988</v>
      </c>
      <c r="F3981" s="319"/>
      <c r="G3981" s="320" t="s">
        <v>707</v>
      </c>
      <c r="H3981" s="321">
        <v>0</v>
      </c>
      <c r="I3981" s="321"/>
      <c r="J3981" s="321">
        <v>0</v>
      </c>
      <c r="K3981" s="321"/>
      <c r="L3981" s="321">
        <v>0</v>
      </c>
      <c r="M3981" s="322" t="str">
        <f t="shared" si="183"/>
        <v>NA</v>
      </c>
      <c r="N3981" s="322" t="str">
        <f t="shared" si="184"/>
        <v>NA</v>
      </c>
      <c r="O3981" s="321">
        <v>0</v>
      </c>
      <c r="P3981" s="322" t="str">
        <f t="shared" si="185"/>
        <v>NA</v>
      </c>
      <c r="Q3981" s="322" t="s">
        <v>707</v>
      </c>
      <c r="R3981" s="323" t="s">
        <v>989</v>
      </c>
      <c r="S3981" s="323" t="s">
        <v>809</v>
      </c>
      <c r="T3981" s="323" t="s">
        <v>809</v>
      </c>
      <c r="U3981" s="323" t="s">
        <v>989</v>
      </c>
      <c r="V3981" s="323" t="s">
        <v>989</v>
      </c>
      <c r="W3981" s="323" t="s">
        <v>989</v>
      </c>
      <c r="X3981" s="323" t="s">
        <v>989</v>
      </c>
      <c r="Y3981" s="257"/>
    </row>
    <row r="3982" spans="1:25" ht="12.75" customHeight="1" x14ac:dyDescent="0.2">
      <c r="A3982" s="229" t="s">
        <v>705</v>
      </c>
      <c r="B3982" s="247"/>
      <c r="C3982" s="287">
        <v>3969</v>
      </c>
      <c r="D3982" s="288" t="s">
        <v>8616</v>
      </c>
      <c r="E3982" s="288" t="s">
        <v>8617</v>
      </c>
      <c r="F3982" s="288" t="s">
        <v>5100</v>
      </c>
      <c r="G3982" s="289" t="s">
        <v>707</v>
      </c>
      <c r="H3982" s="290">
        <v>0</v>
      </c>
      <c r="I3982" s="290"/>
      <c r="J3982" s="290">
        <v>0</v>
      </c>
      <c r="K3982" s="290"/>
      <c r="L3982" s="290">
        <v>0</v>
      </c>
      <c r="M3982" s="291" t="str">
        <f t="shared" ref="M3982:M4045" si="186">IF(H3982&gt;0,ABS((J3982-H3982)/H3982),"NA")</f>
        <v>NA</v>
      </c>
      <c r="N3982" s="291" t="str">
        <f t="shared" ref="N3982:N4045" si="187">IF(J3982&gt;0,ABS((L3982-J3982)/J3982),"NA")</f>
        <v>NA</v>
      </c>
      <c r="O3982" s="290">
        <v>0</v>
      </c>
      <c r="P3982" s="291" t="str">
        <f t="shared" ref="P3982:P4045" si="188">IF(L3982&gt;0,ABS((O3982-L3982)/L3982),"NA")</f>
        <v>NA</v>
      </c>
      <c r="Q3982" s="291" t="s">
        <v>707</v>
      </c>
      <c r="R3982" s="292" t="s">
        <v>831</v>
      </c>
      <c r="S3982" s="293" t="s">
        <v>832</v>
      </c>
      <c r="T3982" s="293" t="s">
        <v>832</v>
      </c>
      <c r="U3982" s="293" t="s">
        <v>832</v>
      </c>
      <c r="V3982" s="294" t="s">
        <v>809</v>
      </c>
      <c r="W3982" s="295" t="s">
        <v>809</v>
      </c>
      <c r="X3982" s="295" t="s">
        <v>809</v>
      </c>
      <c r="Y3982" s="257"/>
    </row>
    <row r="3983" spans="1:25" ht="12.75" customHeight="1" x14ac:dyDescent="0.2">
      <c r="A3983" s="229" t="s">
        <v>705</v>
      </c>
      <c r="B3983" s="247"/>
      <c r="C3983" s="280">
        <v>3970</v>
      </c>
      <c r="D3983" s="249" t="s">
        <v>8618</v>
      </c>
      <c r="E3983" s="249" t="s">
        <v>8619</v>
      </c>
      <c r="F3983" s="249" t="s">
        <v>883</v>
      </c>
      <c r="G3983" s="297" t="s">
        <v>707</v>
      </c>
      <c r="H3983" s="250">
        <v>0</v>
      </c>
      <c r="I3983" s="250"/>
      <c r="J3983" s="250">
        <v>0</v>
      </c>
      <c r="K3983" s="250"/>
      <c r="L3983" s="250">
        <v>0</v>
      </c>
      <c r="M3983" s="251" t="str">
        <f t="shared" si="186"/>
        <v>NA</v>
      </c>
      <c r="N3983" s="251" t="str">
        <f t="shared" si="187"/>
        <v>NA</v>
      </c>
      <c r="O3983" s="250">
        <v>0</v>
      </c>
      <c r="P3983" s="251" t="str">
        <f t="shared" si="188"/>
        <v>NA</v>
      </c>
      <c r="Q3983" s="298" t="s">
        <v>848</v>
      </c>
      <c r="R3983" s="299" t="s">
        <v>849</v>
      </c>
      <c r="S3983" s="299" t="s">
        <v>832</v>
      </c>
      <c r="T3983" s="299" t="s">
        <v>832</v>
      </c>
      <c r="U3983" s="299" t="s">
        <v>832</v>
      </c>
      <c r="V3983" s="299" t="s">
        <v>832</v>
      </c>
      <c r="W3983" s="299" t="s">
        <v>832</v>
      </c>
      <c r="X3983" s="299" t="s">
        <v>832</v>
      </c>
      <c r="Y3983" s="257"/>
    </row>
    <row r="3984" spans="1:25" ht="12.75" customHeight="1" x14ac:dyDescent="0.2">
      <c r="B3984" s="247"/>
      <c r="C3984" s="280">
        <v>3971</v>
      </c>
      <c r="D3984" s="249" t="s">
        <v>8620</v>
      </c>
      <c r="E3984" s="249" t="s">
        <v>8621</v>
      </c>
      <c r="F3984" s="249" t="s">
        <v>877</v>
      </c>
      <c r="G3984" s="281"/>
      <c r="H3984" s="250">
        <v>0</v>
      </c>
      <c r="I3984" s="250"/>
      <c r="J3984" s="250">
        <v>10615.3989</v>
      </c>
      <c r="K3984" s="250"/>
      <c r="L3984" s="250">
        <v>11081.65</v>
      </c>
      <c r="M3984" s="251" t="str">
        <f t="shared" si="186"/>
        <v>NA</v>
      </c>
      <c r="N3984" s="251">
        <f t="shared" si="187"/>
        <v>4.3922145968532514E-2</v>
      </c>
      <c r="O3984" s="250">
        <v>12757.67</v>
      </c>
      <c r="P3984" s="251">
        <f t="shared" si="188"/>
        <v>0.15124282033812658</v>
      </c>
      <c r="Q3984" s="251" t="s">
        <v>805</v>
      </c>
      <c r="R3984" s="258"/>
      <c r="S3984" s="258" t="s">
        <v>840</v>
      </c>
      <c r="T3984" s="299" t="s">
        <v>809</v>
      </c>
      <c r="U3984" s="282" t="s">
        <v>841</v>
      </c>
      <c r="V3984" s="283" t="s">
        <v>809</v>
      </c>
      <c r="W3984" s="284" t="s">
        <v>809</v>
      </c>
      <c r="X3984" s="284" t="s">
        <v>809</v>
      </c>
      <c r="Y3984" s="257"/>
    </row>
    <row r="3985" spans="1:25" ht="12.75" customHeight="1" x14ac:dyDescent="0.2">
      <c r="A3985" s="229" t="s">
        <v>705</v>
      </c>
      <c r="B3985" s="247"/>
      <c r="C3985" s="280">
        <v>3972</v>
      </c>
      <c r="D3985" s="249" t="s">
        <v>8622</v>
      </c>
      <c r="E3985" s="249" t="s">
        <v>8623</v>
      </c>
      <c r="F3985" s="249" t="s">
        <v>931</v>
      </c>
      <c r="G3985" s="281" t="s">
        <v>813</v>
      </c>
      <c r="H3985" s="250">
        <v>52565.33</v>
      </c>
      <c r="I3985" s="250"/>
      <c r="J3985" s="250">
        <v>50354.64</v>
      </c>
      <c r="K3985" s="250"/>
      <c r="L3985" s="250">
        <v>84006.19</v>
      </c>
      <c r="M3985" s="251">
        <f t="shared" si="186"/>
        <v>4.2056047208302548E-2</v>
      </c>
      <c r="N3985" s="251">
        <f t="shared" si="187"/>
        <v>0.66829094597836469</v>
      </c>
      <c r="O3985" s="250">
        <v>87595.64</v>
      </c>
      <c r="P3985" s="251">
        <f t="shared" si="188"/>
        <v>4.2728398942982616E-2</v>
      </c>
      <c r="Q3985" s="251" t="s">
        <v>805</v>
      </c>
      <c r="R3985" s="258"/>
      <c r="S3985" s="258" t="s">
        <v>823</v>
      </c>
      <c r="T3985" s="258" t="s">
        <v>807</v>
      </c>
      <c r="U3985" s="282" t="s">
        <v>823</v>
      </c>
      <c r="V3985" s="285">
        <v>824</v>
      </c>
      <c r="W3985" s="286" t="s">
        <v>815</v>
      </c>
      <c r="X3985" s="286" t="s">
        <v>815</v>
      </c>
      <c r="Y3985" s="257"/>
    </row>
    <row r="3986" spans="1:25" ht="12.75" customHeight="1" x14ac:dyDescent="0.2">
      <c r="A3986" s="229" t="s">
        <v>705</v>
      </c>
      <c r="B3986" s="247"/>
      <c r="C3986" s="280">
        <v>3973</v>
      </c>
      <c r="D3986" s="249" t="s">
        <v>8624</v>
      </c>
      <c r="E3986" s="249" t="s">
        <v>8625</v>
      </c>
      <c r="F3986" s="249" t="s">
        <v>937</v>
      </c>
      <c r="G3986" s="281" t="s">
        <v>813</v>
      </c>
      <c r="H3986" s="250">
        <v>236764.27999999997</v>
      </c>
      <c r="I3986" s="250"/>
      <c r="J3986" s="250">
        <v>151119.5098</v>
      </c>
      <c r="K3986" s="250"/>
      <c r="L3986" s="250">
        <v>156288.41999999998</v>
      </c>
      <c r="M3986" s="251">
        <f t="shared" si="186"/>
        <v>0.36173011486361023</v>
      </c>
      <c r="N3986" s="251">
        <f t="shared" si="187"/>
        <v>3.4204122332323658E-2</v>
      </c>
      <c r="O3986" s="250">
        <v>168033.97999999998</v>
      </c>
      <c r="P3986" s="251">
        <f t="shared" si="188"/>
        <v>7.51531047533784E-2</v>
      </c>
      <c r="Q3986" s="251" t="s">
        <v>805</v>
      </c>
      <c r="R3986" s="258"/>
      <c r="S3986" s="258" t="s">
        <v>806</v>
      </c>
      <c r="T3986" s="258" t="s">
        <v>807</v>
      </c>
      <c r="U3986" s="282" t="s">
        <v>823</v>
      </c>
      <c r="V3986" s="285">
        <v>824</v>
      </c>
      <c r="W3986" s="286" t="s">
        <v>815</v>
      </c>
      <c r="X3986" s="286" t="s">
        <v>816</v>
      </c>
      <c r="Y3986" s="257"/>
    </row>
    <row r="3987" spans="1:25" ht="12.75" customHeight="1" x14ac:dyDescent="0.2">
      <c r="A3987" s="229" t="s">
        <v>705</v>
      </c>
      <c r="B3987" s="247"/>
      <c r="C3987" s="280">
        <v>3974</v>
      </c>
      <c r="D3987" s="249" t="s">
        <v>8626</v>
      </c>
      <c r="E3987" s="249" t="s">
        <v>8627</v>
      </c>
      <c r="F3987" s="249" t="s">
        <v>1160</v>
      </c>
      <c r="G3987" s="297" t="s">
        <v>707</v>
      </c>
      <c r="H3987" s="250">
        <v>0</v>
      </c>
      <c r="I3987" s="250"/>
      <c r="J3987" s="250">
        <v>0</v>
      </c>
      <c r="K3987" s="250"/>
      <c r="L3987" s="250">
        <v>0</v>
      </c>
      <c r="M3987" s="251" t="str">
        <f t="shared" si="186"/>
        <v>NA</v>
      </c>
      <c r="N3987" s="251" t="str">
        <f t="shared" si="187"/>
        <v>NA</v>
      </c>
      <c r="O3987" s="250">
        <v>0</v>
      </c>
      <c r="P3987" s="251" t="str">
        <f t="shared" si="188"/>
        <v>NA</v>
      </c>
      <c r="Q3987" s="298" t="s">
        <v>848</v>
      </c>
      <c r="R3987" s="299" t="s">
        <v>849</v>
      </c>
      <c r="S3987" s="299" t="s">
        <v>832</v>
      </c>
      <c r="T3987" s="299" t="s">
        <v>832</v>
      </c>
      <c r="U3987" s="299" t="s">
        <v>832</v>
      </c>
      <c r="V3987" s="299" t="s">
        <v>832</v>
      </c>
      <c r="W3987" s="299" t="s">
        <v>832</v>
      </c>
      <c r="X3987" s="299" t="s">
        <v>832</v>
      </c>
      <c r="Y3987" s="257"/>
    </row>
    <row r="3988" spans="1:25" ht="12.75" customHeight="1" x14ac:dyDescent="0.2">
      <c r="A3988" s="229" t="s">
        <v>705</v>
      </c>
      <c r="B3988" s="247"/>
      <c r="C3988" s="280">
        <v>3975</v>
      </c>
      <c r="D3988" s="249" t="s">
        <v>8628</v>
      </c>
      <c r="E3988" s="249" t="s">
        <v>8629</v>
      </c>
      <c r="F3988" s="249" t="s">
        <v>855</v>
      </c>
      <c r="G3988" s="297" t="s">
        <v>707</v>
      </c>
      <c r="H3988" s="250">
        <v>0</v>
      </c>
      <c r="I3988" s="250"/>
      <c r="J3988" s="250">
        <v>0</v>
      </c>
      <c r="K3988" s="250"/>
      <c r="L3988" s="250">
        <v>0</v>
      </c>
      <c r="M3988" s="251" t="str">
        <f t="shared" si="186"/>
        <v>NA</v>
      </c>
      <c r="N3988" s="251" t="str">
        <f t="shared" si="187"/>
        <v>NA</v>
      </c>
      <c r="O3988" s="250">
        <v>0</v>
      </c>
      <c r="P3988" s="251" t="str">
        <f t="shared" si="188"/>
        <v>NA</v>
      </c>
      <c r="Q3988" s="298" t="s">
        <v>848</v>
      </c>
      <c r="R3988" s="299" t="s">
        <v>849</v>
      </c>
      <c r="S3988" s="299" t="s">
        <v>832</v>
      </c>
      <c r="T3988" s="299" t="s">
        <v>832</v>
      </c>
      <c r="U3988" s="299" t="s">
        <v>832</v>
      </c>
      <c r="V3988" s="285">
        <v>2157</v>
      </c>
      <c r="W3988" s="286" t="s">
        <v>912</v>
      </c>
      <c r="X3988" s="286" t="s">
        <v>815</v>
      </c>
      <c r="Y3988" s="257"/>
    </row>
    <row r="3989" spans="1:25" ht="12.75" customHeight="1" x14ac:dyDescent="0.2">
      <c r="A3989" s="229" t="s">
        <v>705</v>
      </c>
      <c r="B3989" s="247"/>
      <c r="C3989" s="280">
        <v>3976</v>
      </c>
      <c r="D3989" s="249" t="s">
        <v>8630</v>
      </c>
      <c r="E3989" s="249" t="s">
        <v>8631</v>
      </c>
      <c r="F3989" s="249" t="s">
        <v>877</v>
      </c>
      <c r="G3989" s="281" t="s">
        <v>813</v>
      </c>
      <c r="H3989" s="250">
        <v>133209.82999999999</v>
      </c>
      <c r="I3989" s="250"/>
      <c r="J3989" s="250">
        <v>166513.2279</v>
      </c>
      <c r="K3989" s="250"/>
      <c r="L3989" s="250">
        <v>189032.62999999995</v>
      </c>
      <c r="M3989" s="251">
        <f t="shared" si="186"/>
        <v>0.25000705953907465</v>
      </c>
      <c r="N3989" s="251">
        <f t="shared" si="187"/>
        <v>0.13524091979962122</v>
      </c>
      <c r="O3989" s="250">
        <v>192780.09999999998</v>
      </c>
      <c r="P3989" s="251">
        <f t="shared" si="188"/>
        <v>1.9824460993850806E-2</v>
      </c>
      <c r="Q3989" s="251" t="s">
        <v>805</v>
      </c>
      <c r="R3989" s="258"/>
      <c r="S3989" s="258" t="s">
        <v>925</v>
      </c>
      <c r="T3989" s="258" t="s">
        <v>908</v>
      </c>
      <c r="U3989" s="282" t="s">
        <v>823</v>
      </c>
      <c r="V3989" s="285">
        <v>1726</v>
      </c>
      <c r="W3989" s="286" t="s">
        <v>816</v>
      </c>
      <c r="X3989" s="286" t="s">
        <v>824</v>
      </c>
      <c r="Y3989" s="257"/>
    </row>
    <row r="3990" spans="1:25" ht="12.75" customHeight="1" x14ac:dyDescent="0.2">
      <c r="A3990" s="229" t="s">
        <v>705</v>
      </c>
      <c r="B3990" s="247"/>
      <c r="C3990" s="280">
        <v>3977</v>
      </c>
      <c r="D3990" s="249" t="s">
        <v>8632</v>
      </c>
      <c r="E3990" s="249" t="s">
        <v>8633</v>
      </c>
      <c r="F3990" s="249" t="s">
        <v>819</v>
      </c>
      <c r="G3990" s="281" t="s">
        <v>813</v>
      </c>
      <c r="H3990" s="250">
        <v>199420.72999999998</v>
      </c>
      <c r="I3990" s="250"/>
      <c r="J3990" s="250">
        <v>143113.3793</v>
      </c>
      <c r="K3990" s="250"/>
      <c r="L3990" s="250">
        <v>200503.28999999998</v>
      </c>
      <c r="M3990" s="251">
        <f t="shared" si="186"/>
        <v>0.28235455110409025</v>
      </c>
      <c r="N3990" s="251">
        <f t="shared" si="187"/>
        <v>0.40101010108703355</v>
      </c>
      <c r="O3990" s="250">
        <v>208695.55000000005</v>
      </c>
      <c r="P3990" s="251">
        <f t="shared" si="188"/>
        <v>4.085848167379233E-2</v>
      </c>
      <c r="Q3990" s="251" t="s">
        <v>805</v>
      </c>
      <c r="R3990" s="258"/>
      <c r="S3990" s="258" t="s">
        <v>806</v>
      </c>
      <c r="T3990" s="258" t="s">
        <v>807</v>
      </c>
      <c r="U3990" s="282" t="s">
        <v>823</v>
      </c>
      <c r="V3990" s="285">
        <v>819</v>
      </c>
      <c r="W3990" s="286" t="s">
        <v>816</v>
      </c>
      <c r="X3990" s="286" t="s">
        <v>824</v>
      </c>
      <c r="Y3990" s="257"/>
    </row>
    <row r="3991" spans="1:25" ht="12.75" customHeight="1" x14ac:dyDescent="0.2">
      <c r="A3991" s="229" t="s">
        <v>705</v>
      </c>
      <c r="B3991" s="247"/>
      <c r="C3991" s="280">
        <v>3978</v>
      </c>
      <c r="D3991" s="249" t="s">
        <v>8634</v>
      </c>
      <c r="E3991" s="249" t="s">
        <v>8635</v>
      </c>
      <c r="F3991" s="249" t="s">
        <v>1302</v>
      </c>
      <c r="G3991" s="281" t="s">
        <v>813</v>
      </c>
      <c r="H3991" s="250">
        <v>25075.699999999997</v>
      </c>
      <c r="I3991" s="250"/>
      <c r="J3991" s="250">
        <v>24021.1188</v>
      </c>
      <c r="K3991" s="250"/>
      <c r="L3991" s="250">
        <v>25456.14</v>
      </c>
      <c r="M3991" s="251">
        <f t="shared" si="186"/>
        <v>4.2055902726543908E-2</v>
      </c>
      <c r="N3991" s="251">
        <f t="shared" si="187"/>
        <v>5.9739981803012404E-2</v>
      </c>
      <c r="O3991" s="250">
        <v>27322.48</v>
      </c>
      <c r="P3991" s="251">
        <f t="shared" si="188"/>
        <v>7.3315907282093834E-2</v>
      </c>
      <c r="Q3991" s="251" t="s">
        <v>805</v>
      </c>
      <c r="R3991" s="258"/>
      <c r="S3991" s="258" t="s">
        <v>806</v>
      </c>
      <c r="T3991" s="258" t="s">
        <v>807</v>
      </c>
      <c r="U3991" s="282" t="s">
        <v>814</v>
      </c>
      <c r="V3991" s="283" t="s">
        <v>809</v>
      </c>
      <c r="W3991" s="284" t="s">
        <v>809</v>
      </c>
      <c r="X3991" s="284" t="s">
        <v>809</v>
      </c>
      <c r="Y3991" s="257"/>
    </row>
    <row r="3992" spans="1:25" ht="12.75" customHeight="1" x14ac:dyDescent="0.2">
      <c r="A3992" s="229" t="s">
        <v>705</v>
      </c>
      <c r="B3992" s="247"/>
      <c r="C3992" s="280">
        <v>3979</v>
      </c>
      <c r="D3992" s="249" t="s">
        <v>8636</v>
      </c>
      <c r="E3992" s="249" t="s">
        <v>8637</v>
      </c>
      <c r="F3992" s="249" t="s">
        <v>1002</v>
      </c>
      <c r="G3992" s="297" t="s">
        <v>707</v>
      </c>
      <c r="H3992" s="250">
        <v>0</v>
      </c>
      <c r="I3992" s="250"/>
      <c r="J3992" s="250">
        <v>0</v>
      </c>
      <c r="K3992" s="250"/>
      <c r="L3992" s="250">
        <v>0</v>
      </c>
      <c r="M3992" s="251" t="str">
        <f t="shared" si="186"/>
        <v>NA</v>
      </c>
      <c r="N3992" s="251" t="str">
        <f t="shared" si="187"/>
        <v>NA</v>
      </c>
      <c r="O3992" s="250">
        <v>0</v>
      </c>
      <c r="P3992" s="251" t="str">
        <f t="shared" si="188"/>
        <v>NA</v>
      </c>
      <c r="Q3992" s="298" t="s">
        <v>848</v>
      </c>
      <c r="R3992" s="299" t="s">
        <v>849</v>
      </c>
      <c r="S3992" s="299" t="s">
        <v>832</v>
      </c>
      <c r="T3992" s="299" t="s">
        <v>832</v>
      </c>
      <c r="U3992" s="299" t="s">
        <v>832</v>
      </c>
      <c r="V3992" s="299" t="s">
        <v>832</v>
      </c>
      <c r="W3992" s="299" t="s">
        <v>832</v>
      </c>
      <c r="X3992" s="299" t="s">
        <v>832</v>
      </c>
      <c r="Y3992" s="257"/>
    </row>
    <row r="3993" spans="1:25" ht="12.75" customHeight="1" x14ac:dyDescent="0.2">
      <c r="A3993" s="229" t="s">
        <v>705</v>
      </c>
      <c r="B3993" s="247"/>
      <c r="C3993" s="280">
        <v>3980</v>
      </c>
      <c r="D3993" s="249" t="s">
        <v>8638</v>
      </c>
      <c r="E3993" s="249" t="s">
        <v>8639</v>
      </c>
      <c r="F3993" s="249" t="s">
        <v>877</v>
      </c>
      <c r="G3993" s="281" t="s">
        <v>813</v>
      </c>
      <c r="H3993" s="250">
        <v>51161.919999999998</v>
      </c>
      <c r="I3993" s="250"/>
      <c r="J3993" s="250">
        <v>60631.978199999998</v>
      </c>
      <c r="K3993" s="250"/>
      <c r="L3993" s="250">
        <v>67284.679999999993</v>
      </c>
      <c r="M3993" s="251">
        <f t="shared" si="186"/>
        <v>0.18509974215197553</v>
      </c>
      <c r="N3993" s="251">
        <f t="shared" si="187"/>
        <v>0.10972265786967174</v>
      </c>
      <c r="O3993" s="250">
        <v>70056.94</v>
      </c>
      <c r="P3993" s="251">
        <f t="shared" si="188"/>
        <v>4.1201949686020797E-2</v>
      </c>
      <c r="Q3993" s="251" t="s">
        <v>805</v>
      </c>
      <c r="R3993" s="258"/>
      <c r="S3993" s="258" t="s">
        <v>806</v>
      </c>
      <c r="T3993" s="258" t="s">
        <v>807</v>
      </c>
      <c r="U3993" s="282" t="s">
        <v>814</v>
      </c>
      <c r="V3993" s="285">
        <v>826</v>
      </c>
      <c r="W3993" s="286" t="s">
        <v>824</v>
      </c>
      <c r="X3993" s="286" t="s">
        <v>824</v>
      </c>
      <c r="Y3993" s="257"/>
    </row>
    <row r="3994" spans="1:25" ht="12.75" customHeight="1" x14ac:dyDescent="0.2">
      <c r="A3994" s="229" t="s">
        <v>705</v>
      </c>
      <c r="B3994" s="247"/>
      <c r="C3994" s="280">
        <v>3981</v>
      </c>
      <c r="D3994" s="249" t="s">
        <v>8640</v>
      </c>
      <c r="E3994" s="249" t="s">
        <v>8641</v>
      </c>
      <c r="F3994" s="249" t="s">
        <v>877</v>
      </c>
      <c r="G3994" s="281" t="s">
        <v>813</v>
      </c>
      <c r="H3994" s="250">
        <v>55325.139999999992</v>
      </c>
      <c r="I3994" s="250"/>
      <c r="J3994" s="250">
        <v>39922.370300000002</v>
      </c>
      <c r="K3994" s="250"/>
      <c r="L3994" s="250">
        <v>60964.709999999992</v>
      </c>
      <c r="M3994" s="251">
        <f t="shared" si="186"/>
        <v>0.27840453182766445</v>
      </c>
      <c r="N3994" s="251">
        <f t="shared" si="187"/>
        <v>0.52708142181627904</v>
      </c>
      <c r="O3994" s="250">
        <v>64237.17</v>
      </c>
      <c r="P3994" s="251">
        <f t="shared" si="188"/>
        <v>5.3677939253709346E-2</v>
      </c>
      <c r="Q3994" s="251" t="s">
        <v>805</v>
      </c>
      <c r="R3994" s="258"/>
      <c r="S3994" s="258" t="s">
        <v>806</v>
      </c>
      <c r="T3994" s="258" t="s">
        <v>807</v>
      </c>
      <c r="U3994" s="282" t="s">
        <v>823</v>
      </c>
      <c r="V3994" s="285">
        <v>824</v>
      </c>
      <c r="W3994" s="286" t="s">
        <v>816</v>
      </c>
      <c r="X3994" s="286" t="s">
        <v>824</v>
      </c>
      <c r="Y3994" s="257"/>
    </row>
    <row r="3995" spans="1:25" ht="12.75" customHeight="1" x14ac:dyDescent="0.2">
      <c r="A3995" s="229" t="s">
        <v>705</v>
      </c>
      <c r="B3995" s="247"/>
      <c r="C3995" s="280">
        <v>3982</v>
      </c>
      <c r="D3995" s="249" t="s">
        <v>8642</v>
      </c>
      <c r="E3995" s="249" t="s">
        <v>8643</v>
      </c>
      <c r="F3995" s="249" t="s">
        <v>819</v>
      </c>
      <c r="G3995" s="281" t="s">
        <v>813</v>
      </c>
      <c r="H3995" s="250">
        <v>109168.95</v>
      </c>
      <c r="I3995" s="250"/>
      <c r="J3995" s="250">
        <v>100582.04149999998</v>
      </c>
      <c r="K3995" s="250"/>
      <c r="L3995" s="250">
        <v>104999.95</v>
      </c>
      <c r="M3995" s="251">
        <f t="shared" si="186"/>
        <v>7.8657058623354162E-2</v>
      </c>
      <c r="N3995" s="251">
        <f t="shared" si="187"/>
        <v>4.3923432395235489E-2</v>
      </c>
      <c r="O3995" s="250">
        <v>107983.92</v>
      </c>
      <c r="P3995" s="251">
        <f t="shared" si="188"/>
        <v>2.8418775437512124E-2</v>
      </c>
      <c r="Q3995" s="251" t="s">
        <v>805</v>
      </c>
      <c r="R3995" s="258"/>
      <c r="S3995" s="258" t="s">
        <v>806</v>
      </c>
      <c r="T3995" s="299" t="s">
        <v>809</v>
      </c>
      <c r="U3995" s="282" t="s">
        <v>814</v>
      </c>
      <c r="V3995" s="285">
        <v>548</v>
      </c>
      <c r="W3995" s="286" t="s">
        <v>815</v>
      </c>
      <c r="X3995" s="286" t="s">
        <v>816</v>
      </c>
      <c r="Y3995" s="257"/>
    </row>
    <row r="3996" spans="1:25" ht="12.75" customHeight="1" x14ac:dyDescent="0.2">
      <c r="A3996" s="229" t="s">
        <v>705</v>
      </c>
      <c r="B3996" s="247"/>
      <c r="C3996" s="280">
        <v>3983</v>
      </c>
      <c r="D3996" s="249" t="s">
        <v>8644</v>
      </c>
      <c r="E3996" s="249" t="s">
        <v>8645</v>
      </c>
      <c r="F3996" s="249" t="s">
        <v>877</v>
      </c>
      <c r="G3996" s="281" t="s">
        <v>813</v>
      </c>
      <c r="H3996" s="250">
        <v>47882.89</v>
      </c>
      <c r="I3996" s="250"/>
      <c r="J3996" s="250">
        <v>54058.339700000004</v>
      </c>
      <c r="K3996" s="250"/>
      <c r="L3996" s="250">
        <v>56432.060000000005</v>
      </c>
      <c r="M3996" s="251">
        <f t="shared" si="186"/>
        <v>0.12896986167710439</v>
      </c>
      <c r="N3996" s="251">
        <f t="shared" si="187"/>
        <v>4.3910344142515365E-2</v>
      </c>
      <c r="O3996" s="250">
        <v>59259.880000000005</v>
      </c>
      <c r="P3996" s="251">
        <f t="shared" si="188"/>
        <v>5.0110167872659608E-2</v>
      </c>
      <c r="Q3996" s="251" t="s">
        <v>805</v>
      </c>
      <c r="R3996" s="258"/>
      <c r="S3996" s="258" t="s">
        <v>806</v>
      </c>
      <c r="T3996" s="258" t="s">
        <v>807</v>
      </c>
      <c r="U3996" s="282" t="s">
        <v>814</v>
      </c>
      <c r="V3996" s="285">
        <v>301</v>
      </c>
      <c r="W3996" s="286" t="s">
        <v>816</v>
      </c>
      <c r="X3996" s="286" t="s">
        <v>816</v>
      </c>
      <c r="Y3996" s="257"/>
    </row>
    <row r="3997" spans="1:25" ht="12.75" customHeight="1" x14ac:dyDescent="0.2">
      <c r="A3997" s="229" t="s">
        <v>705</v>
      </c>
      <c r="B3997" s="247"/>
      <c r="C3997" s="280">
        <v>3984</v>
      </c>
      <c r="D3997" s="249" t="s">
        <v>8646</v>
      </c>
      <c r="E3997" s="249" t="s">
        <v>8647</v>
      </c>
      <c r="F3997" s="249" t="s">
        <v>822</v>
      </c>
      <c r="G3997" s="281" t="s">
        <v>813</v>
      </c>
      <c r="H3997" s="250">
        <v>56829.599999999999</v>
      </c>
      <c r="I3997" s="250"/>
      <c r="J3997" s="250">
        <v>54439.56</v>
      </c>
      <c r="K3997" s="250"/>
      <c r="L3997" s="250">
        <v>59635.889999999992</v>
      </c>
      <c r="M3997" s="251">
        <f t="shared" si="186"/>
        <v>4.2056252375522629E-2</v>
      </c>
      <c r="N3997" s="251">
        <f t="shared" si="187"/>
        <v>9.5451359268884511E-2</v>
      </c>
      <c r="O3997" s="250">
        <v>65020.55</v>
      </c>
      <c r="P3997" s="251">
        <f t="shared" si="188"/>
        <v>9.0292271985879829E-2</v>
      </c>
      <c r="Q3997" s="251" t="s">
        <v>805</v>
      </c>
      <c r="R3997" s="258"/>
      <c r="S3997" s="258" t="s">
        <v>806</v>
      </c>
      <c r="T3997" s="258" t="s">
        <v>807</v>
      </c>
      <c r="U3997" s="282" t="s">
        <v>823</v>
      </c>
      <c r="V3997" s="285">
        <v>824</v>
      </c>
      <c r="W3997" s="286" t="s">
        <v>824</v>
      </c>
      <c r="X3997" s="286" t="s">
        <v>824</v>
      </c>
      <c r="Y3997" s="257"/>
    </row>
    <row r="3998" spans="1:25" ht="12.75" customHeight="1" x14ac:dyDescent="0.2">
      <c r="A3998" s="229" t="s">
        <v>705</v>
      </c>
      <c r="B3998" s="247"/>
      <c r="C3998" s="280">
        <v>3985</v>
      </c>
      <c r="D3998" s="249" t="s">
        <v>8648</v>
      </c>
      <c r="E3998" s="249" t="s">
        <v>8649</v>
      </c>
      <c r="F3998" s="249" t="s">
        <v>1064</v>
      </c>
      <c r="G3998" s="281" t="s">
        <v>813</v>
      </c>
      <c r="H3998" s="250">
        <v>9516.67</v>
      </c>
      <c r="I3998" s="250"/>
      <c r="J3998" s="250">
        <v>9116.4359999999997</v>
      </c>
      <c r="K3998" s="250"/>
      <c r="L3998" s="250">
        <v>9516.75</v>
      </c>
      <c r="M3998" s="251">
        <f t="shared" si="186"/>
        <v>4.2056097353380999E-2</v>
      </c>
      <c r="N3998" s="251">
        <f t="shared" si="187"/>
        <v>4.3911238997345052E-2</v>
      </c>
      <c r="O3998" s="250">
        <v>9993.64</v>
      </c>
      <c r="P3998" s="251">
        <f t="shared" si="188"/>
        <v>5.011059447815687E-2</v>
      </c>
      <c r="Q3998" s="251" t="s">
        <v>805</v>
      </c>
      <c r="R3998" s="258"/>
      <c r="S3998" s="258" t="s">
        <v>806</v>
      </c>
      <c r="T3998" s="299" t="s">
        <v>809</v>
      </c>
      <c r="U3998" s="282" t="s">
        <v>823</v>
      </c>
      <c r="V3998" s="285">
        <v>824</v>
      </c>
      <c r="W3998" s="286" t="s">
        <v>815</v>
      </c>
      <c r="X3998" s="286" t="s">
        <v>816</v>
      </c>
      <c r="Y3998" s="257"/>
    </row>
    <row r="3999" spans="1:25" ht="12.75" customHeight="1" x14ac:dyDescent="0.2">
      <c r="A3999" s="229" t="s">
        <v>705</v>
      </c>
      <c r="B3999" s="247"/>
      <c r="C3999" s="280">
        <v>3986</v>
      </c>
      <c r="D3999" s="249" t="s">
        <v>8650</v>
      </c>
      <c r="E3999" s="249" t="s">
        <v>8651</v>
      </c>
      <c r="F3999" s="249" t="s">
        <v>822</v>
      </c>
      <c r="G3999" s="281"/>
      <c r="H3999" s="250">
        <v>898021.1399999999</v>
      </c>
      <c r="I3999" s="250"/>
      <c r="J3999" s="250">
        <v>796741.29509999999</v>
      </c>
      <c r="K3999" s="250"/>
      <c r="L3999" s="250">
        <v>634567.95000000007</v>
      </c>
      <c r="M3999" s="251">
        <f t="shared" si="186"/>
        <v>0.11278113664451142</v>
      </c>
      <c r="N3999" s="251">
        <f t="shared" si="187"/>
        <v>0.20354580099886166</v>
      </c>
      <c r="O3999" s="250">
        <v>688282.71000000031</v>
      </c>
      <c r="P3999" s="251">
        <f t="shared" si="188"/>
        <v>8.4647767035823718E-2</v>
      </c>
      <c r="Q3999" s="251" t="s">
        <v>805</v>
      </c>
      <c r="R3999" s="258"/>
      <c r="S3999" s="258" t="s">
        <v>925</v>
      </c>
      <c r="T3999" s="258" t="s">
        <v>908</v>
      </c>
      <c r="U3999" s="282" t="s">
        <v>1092</v>
      </c>
      <c r="V3999" s="285">
        <v>4257.6000000000004</v>
      </c>
      <c r="W3999" s="286" t="s">
        <v>874</v>
      </c>
      <c r="X3999" s="286" t="s">
        <v>816</v>
      </c>
      <c r="Y3999" s="257"/>
    </row>
    <row r="4000" spans="1:25" ht="12.75" customHeight="1" x14ac:dyDescent="0.2">
      <c r="A4000" s="229" t="s">
        <v>705</v>
      </c>
      <c r="B4000" s="247"/>
      <c r="C4000" s="280">
        <v>3987</v>
      </c>
      <c r="D4000" s="249" t="s">
        <v>8652</v>
      </c>
      <c r="E4000" s="249" t="s">
        <v>8653</v>
      </c>
      <c r="F4000" s="249" t="s">
        <v>830</v>
      </c>
      <c r="G4000" s="297" t="s">
        <v>707</v>
      </c>
      <c r="H4000" s="250">
        <v>0</v>
      </c>
      <c r="I4000" s="250"/>
      <c r="J4000" s="250">
        <v>0</v>
      </c>
      <c r="K4000" s="250"/>
      <c r="L4000" s="250">
        <v>0</v>
      </c>
      <c r="M4000" s="251" t="str">
        <f t="shared" si="186"/>
        <v>NA</v>
      </c>
      <c r="N4000" s="251" t="str">
        <f t="shared" si="187"/>
        <v>NA</v>
      </c>
      <c r="O4000" s="250">
        <v>0</v>
      </c>
      <c r="P4000" s="251" t="str">
        <f t="shared" si="188"/>
        <v>NA</v>
      </c>
      <c r="Q4000" s="298" t="s">
        <v>848</v>
      </c>
      <c r="R4000" s="299" t="s">
        <v>849</v>
      </c>
      <c r="S4000" s="299" t="s">
        <v>832</v>
      </c>
      <c r="T4000" s="299" t="s">
        <v>832</v>
      </c>
      <c r="U4000" s="299" t="s">
        <v>832</v>
      </c>
      <c r="V4000" s="299" t="s">
        <v>832</v>
      </c>
      <c r="W4000" s="299" t="s">
        <v>832</v>
      </c>
      <c r="X4000" s="299" t="s">
        <v>832</v>
      </c>
      <c r="Y4000" s="257"/>
    </row>
    <row r="4001" spans="1:25" ht="12.75" customHeight="1" x14ac:dyDescent="0.2">
      <c r="A4001" s="229" t="s">
        <v>705</v>
      </c>
      <c r="B4001" s="247"/>
      <c r="C4001" s="280">
        <v>3988</v>
      </c>
      <c r="D4001" s="249" t="s">
        <v>8654</v>
      </c>
      <c r="E4001" s="249" t="s">
        <v>8655</v>
      </c>
      <c r="F4001" s="249" t="s">
        <v>886</v>
      </c>
      <c r="G4001" s="281" t="s">
        <v>813</v>
      </c>
      <c r="H4001" s="250">
        <v>207493.72999999998</v>
      </c>
      <c r="I4001" s="250"/>
      <c r="J4001" s="250">
        <v>198767.35989999998</v>
      </c>
      <c r="K4001" s="250"/>
      <c r="L4001" s="250">
        <v>186839.1</v>
      </c>
      <c r="M4001" s="251">
        <f t="shared" si="186"/>
        <v>4.2056066465237289E-2</v>
      </c>
      <c r="N4001" s="251">
        <f t="shared" si="187"/>
        <v>6.0011160313248074E-2</v>
      </c>
      <c r="O4001" s="250">
        <v>191173.24</v>
      </c>
      <c r="P4001" s="251">
        <f t="shared" si="188"/>
        <v>2.3197178748987683E-2</v>
      </c>
      <c r="Q4001" s="251" t="s">
        <v>805</v>
      </c>
      <c r="R4001" s="258"/>
      <c r="S4001" s="258" t="s">
        <v>806</v>
      </c>
      <c r="T4001" s="258" t="s">
        <v>807</v>
      </c>
      <c r="U4001" s="282" t="s">
        <v>823</v>
      </c>
      <c r="V4001" s="285">
        <v>1707</v>
      </c>
      <c r="W4001" s="286" t="s">
        <v>874</v>
      </c>
      <c r="X4001" s="286" t="s">
        <v>816</v>
      </c>
      <c r="Y4001" s="257"/>
    </row>
    <row r="4002" spans="1:25" ht="12.75" customHeight="1" x14ac:dyDescent="0.2">
      <c r="A4002" s="229" t="s">
        <v>705</v>
      </c>
      <c r="B4002" s="247"/>
      <c r="C4002" s="280">
        <v>3989</v>
      </c>
      <c r="D4002" s="249" t="s">
        <v>8656</v>
      </c>
      <c r="E4002" s="249" t="s">
        <v>8657</v>
      </c>
      <c r="F4002" s="249" t="s">
        <v>883</v>
      </c>
      <c r="G4002" s="297" t="s">
        <v>707</v>
      </c>
      <c r="H4002" s="250">
        <v>0</v>
      </c>
      <c r="I4002" s="250"/>
      <c r="J4002" s="250">
        <v>0</v>
      </c>
      <c r="K4002" s="250"/>
      <c r="L4002" s="250">
        <v>0</v>
      </c>
      <c r="M4002" s="251" t="str">
        <f t="shared" si="186"/>
        <v>NA</v>
      </c>
      <c r="N4002" s="251" t="str">
        <f t="shared" si="187"/>
        <v>NA</v>
      </c>
      <c r="O4002" s="250">
        <v>0</v>
      </c>
      <c r="P4002" s="251" t="str">
        <f t="shared" si="188"/>
        <v>NA</v>
      </c>
      <c r="Q4002" s="298" t="s">
        <v>848</v>
      </c>
      <c r="R4002" s="299" t="s">
        <v>849</v>
      </c>
      <c r="S4002" s="299" t="s">
        <v>832</v>
      </c>
      <c r="T4002" s="299" t="s">
        <v>832</v>
      </c>
      <c r="U4002" s="299" t="s">
        <v>832</v>
      </c>
      <c r="V4002" s="285">
        <v>1430</v>
      </c>
      <c r="W4002" s="286" t="s">
        <v>824</v>
      </c>
      <c r="X4002" s="286" t="s">
        <v>824</v>
      </c>
      <c r="Y4002" s="257"/>
    </row>
    <row r="4003" spans="1:25" ht="12.75" customHeight="1" x14ac:dyDescent="0.2">
      <c r="A4003" s="229" t="s">
        <v>705</v>
      </c>
      <c r="B4003" s="247"/>
      <c r="C4003" s="280">
        <v>3990</v>
      </c>
      <c r="D4003" s="249" t="s">
        <v>8658</v>
      </c>
      <c r="E4003" s="249" t="s">
        <v>8659</v>
      </c>
      <c r="F4003" s="249" t="s">
        <v>883</v>
      </c>
      <c r="G4003" s="297" t="s">
        <v>707</v>
      </c>
      <c r="H4003" s="250">
        <v>0</v>
      </c>
      <c r="I4003" s="250"/>
      <c r="J4003" s="250">
        <v>0</v>
      </c>
      <c r="K4003" s="250"/>
      <c r="L4003" s="250">
        <v>0</v>
      </c>
      <c r="M4003" s="251" t="str">
        <f t="shared" si="186"/>
        <v>NA</v>
      </c>
      <c r="N4003" s="251" t="str">
        <f t="shared" si="187"/>
        <v>NA</v>
      </c>
      <c r="O4003" s="250">
        <v>0</v>
      </c>
      <c r="P4003" s="251" t="str">
        <f t="shared" si="188"/>
        <v>NA</v>
      </c>
      <c r="Q4003" s="298" t="s">
        <v>848</v>
      </c>
      <c r="R4003" s="299" t="s">
        <v>849</v>
      </c>
      <c r="S4003" s="299" t="s">
        <v>832</v>
      </c>
      <c r="T4003" s="299" t="s">
        <v>832</v>
      </c>
      <c r="U4003" s="299" t="s">
        <v>832</v>
      </c>
      <c r="V4003" s="299" t="s">
        <v>832</v>
      </c>
      <c r="W4003" s="299" t="s">
        <v>832</v>
      </c>
      <c r="X4003" s="299" t="s">
        <v>832</v>
      </c>
      <c r="Y4003" s="257"/>
    </row>
    <row r="4004" spans="1:25" ht="12.75" customHeight="1" x14ac:dyDescent="0.2">
      <c r="A4004" s="229" t="s">
        <v>705</v>
      </c>
      <c r="B4004" s="247"/>
      <c r="C4004" s="280">
        <v>3991</v>
      </c>
      <c r="D4004" s="249" t="s">
        <v>8660</v>
      </c>
      <c r="E4004" s="249" t="s">
        <v>8661</v>
      </c>
      <c r="F4004" s="249" t="s">
        <v>803</v>
      </c>
      <c r="G4004" s="281" t="s">
        <v>804</v>
      </c>
      <c r="H4004" s="250">
        <v>40895.24</v>
      </c>
      <c r="I4004" s="250"/>
      <c r="J4004" s="250">
        <v>39175.335500000001</v>
      </c>
      <c r="K4004" s="250"/>
      <c r="L4004" s="250">
        <v>35681.01</v>
      </c>
      <c r="M4004" s="251">
        <f t="shared" si="186"/>
        <v>4.2056349345302703E-2</v>
      </c>
      <c r="N4004" s="251">
        <f t="shared" si="187"/>
        <v>8.9197079116271991E-2</v>
      </c>
      <c r="O4004" s="250">
        <v>38296.97</v>
      </c>
      <c r="P4004" s="251">
        <f t="shared" si="188"/>
        <v>7.3315189228107577E-2</v>
      </c>
      <c r="Q4004" s="251" t="s">
        <v>805</v>
      </c>
      <c r="R4004" s="258"/>
      <c r="S4004" s="258" t="s">
        <v>806</v>
      </c>
      <c r="T4004" s="258" t="s">
        <v>807</v>
      </c>
      <c r="U4004" s="282" t="s">
        <v>808</v>
      </c>
      <c r="V4004" s="283" t="s">
        <v>809</v>
      </c>
      <c r="W4004" s="284" t="s">
        <v>809</v>
      </c>
      <c r="X4004" s="284" t="s">
        <v>809</v>
      </c>
      <c r="Y4004" s="257"/>
    </row>
    <row r="4005" spans="1:25" ht="12.75" customHeight="1" x14ac:dyDescent="0.2">
      <c r="A4005" s="229" t="s">
        <v>705</v>
      </c>
      <c r="B4005" s="247"/>
      <c r="C4005" s="280">
        <v>3992</v>
      </c>
      <c r="D4005" s="249" t="s">
        <v>8662</v>
      </c>
      <c r="E4005" s="249" t="s">
        <v>8663</v>
      </c>
      <c r="F4005" s="249" t="s">
        <v>1214</v>
      </c>
      <c r="G4005" s="281" t="s">
        <v>813</v>
      </c>
      <c r="H4005" s="250">
        <v>78179.740000000005</v>
      </c>
      <c r="I4005" s="250"/>
      <c r="J4005" s="250">
        <v>83566.101400000014</v>
      </c>
      <c r="K4005" s="250"/>
      <c r="L4005" s="250">
        <v>87236.87</v>
      </c>
      <c r="M4005" s="251">
        <f t="shared" si="186"/>
        <v>6.8897151614983734E-2</v>
      </c>
      <c r="N4005" s="251">
        <f t="shared" si="187"/>
        <v>4.3926526887132979E-2</v>
      </c>
      <c r="O4005" s="250">
        <v>94565.87</v>
      </c>
      <c r="P4005" s="251">
        <f t="shared" si="188"/>
        <v>8.4012642819486769E-2</v>
      </c>
      <c r="Q4005" s="251" t="s">
        <v>805</v>
      </c>
      <c r="R4005" s="258"/>
      <c r="S4005" s="258" t="s">
        <v>806</v>
      </c>
      <c r="T4005" s="299" t="s">
        <v>809</v>
      </c>
      <c r="U4005" s="282" t="s">
        <v>823</v>
      </c>
      <c r="V4005" s="285">
        <v>824</v>
      </c>
      <c r="W4005" s="286" t="s">
        <v>815</v>
      </c>
      <c r="X4005" s="286" t="s">
        <v>816</v>
      </c>
      <c r="Y4005" s="257"/>
    </row>
    <row r="4006" spans="1:25" ht="12.75" customHeight="1" x14ac:dyDescent="0.2">
      <c r="A4006" s="229" t="s">
        <v>705</v>
      </c>
      <c r="B4006" s="247"/>
      <c r="C4006" s="287">
        <v>3993</v>
      </c>
      <c r="D4006" s="288" t="s">
        <v>8664</v>
      </c>
      <c r="E4006" s="288" t="s">
        <v>8665</v>
      </c>
      <c r="F4006" s="288" t="s">
        <v>5100</v>
      </c>
      <c r="G4006" s="289" t="s">
        <v>707</v>
      </c>
      <c r="H4006" s="290">
        <v>0</v>
      </c>
      <c r="I4006" s="290"/>
      <c r="J4006" s="290">
        <v>0</v>
      </c>
      <c r="K4006" s="290"/>
      <c r="L4006" s="290">
        <v>0</v>
      </c>
      <c r="M4006" s="291" t="str">
        <f t="shared" si="186"/>
        <v>NA</v>
      </c>
      <c r="N4006" s="291" t="str">
        <f t="shared" si="187"/>
        <v>NA</v>
      </c>
      <c r="O4006" s="290">
        <v>0</v>
      </c>
      <c r="P4006" s="291" t="str">
        <f t="shared" si="188"/>
        <v>NA</v>
      </c>
      <c r="Q4006" s="291" t="s">
        <v>707</v>
      </c>
      <c r="R4006" s="292" t="s">
        <v>831</v>
      </c>
      <c r="S4006" s="293" t="s">
        <v>832</v>
      </c>
      <c r="T4006" s="293" t="s">
        <v>832</v>
      </c>
      <c r="U4006" s="293" t="s">
        <v>832</v>
      </c>
      <c r="V4006" s="294" t="s">
        <v>809</v>
      </c>
      <c r="W4006" s="295" t="s">
        <v>809</v>
      </c>
      <c r="X4006" s="295" t="s">
        <v>809</v>
      </c>
      <c r="Y4006" s="257"/>
    </row>
    <row r="4007" spans="1:25" ht="12.75" customHeight="1" x14ac:dyDescent="0.2">
      <c r="A4007" s="229" t="s">
        <v>705</v>
      </c>
      <c r="B4007" s="247"/>
      <c r="C4007" s="280">
        <v>3994</v>
      </c>
      <c r="D4007" s="249" t="s">
        <v>8666</v>
      </c>
      <c r="E4007" s="249" t="s">
        <v>8667</v>
      </c>
      <c r="F4007" s="249" t="s">
        <v>877</v>
      </c>
      <c r="G4007" s="281" t="s">
        <v>813</v>
      </c>
      <c r="H4007" s="250">
        <v>23623.35</v>
      </c>
      <c r="I4007" s="250"/>
      <c r="J4007" s="250">
        <v>26376.655300000002</v>
      </c>
      <c r="K4007" s="250"/>
      <c r="L4007" s="250">
        <v>27534.9</v>
      </c>
      <c r="M4007" s="251">
        <f t="shared" si="186"/>
        <v>0.11655016329182795</v>
      </c>
      <c r="N4007" s="251">
        <f t="shared" si="187"/>
        <v>4.3911735086442111E-2</v>
      </c>
      <c r="O4007" s="250">
        <v>28850.66</v>
      </c>
      <c r="P4007" s="251">
        <f t="shared" si="188"/>
        <v>4.778517445133261E-2</v>
      </c>
      <c r="Q4007" s="251" t="s">
        <v>805</v>
      </c>
      <c r="R4007" s="258"/>
      <c r="S4007" s="258" t="s">
        <v>806</v>
      </c>
      <c r="T4007" s="258" t="s">
        <v>807</v>
      </c>
      <c r="U4007" s="282" t="s">
        <v>814</v>
      </c>
      <c r="V4007" s="285">
        <v>81</v>
      </c>
      <c r="W4007" s="286" t="s">
        <v>816</v>
      </c>
      <c r="X4007" s="286" t="s">
        <v>816</v>
      </c>
      <c r="Y4007" s="257"/>
    </row>
    <row r="4008" spans="1:25" ht="12.75" customHeight="1" x14ac:dyDescent="0.2">
      <c r="A4008" s="229" t="s">
        <v>705</v>
      </c>
      <c r="B4008" s="247"/>
      <c r="C4008" s="280">
        <v>3995</v>
      </c>
      <c r="D4008" s="249" t="s">
        <v>8668</v>
      </c>
      <c r="E4008" s="249" t="s">
        <v>8669</v>
      </c>
      <c r="F4008" s="249" t="s">
        <v>847</v>
      </c>
      <c r="G4008" s="297" t="s">
        <v>707</v>
      </c>
      <c r="H4008" s="250">
        <v>0</v>
      </c>
      <c r="I4008" s="250"/>
      <c r="J4008" s="250">
        <v>0</v>
      </c>
      <c r="K4008" s="250"/>
      <c r="L4008" s="250">
        <v>0</v>
      </c>
      <c r="M4008" s="251" t="str">
        <f t="shared" si="186"/>
        <v>NA</v>
      </c>
      <c r="N4008" s="251" t="str">
        <f t="shared" si="187"/>
        <v>NA</v>
      </c>
      <c r="O4008" s="250">
        <v>0</v>
      </c>
      <c r="P4008" s="251" t="str">
        <f t="shared" si="188"/>
        <v>NA</v>
      </c>
      <c r="Q4008" s="298" t="s">
        <v>848</v>
      </c>
      <c r="R4008" s="299" t="s">
        <v>849</v>
      </c>
      <c r="S4008" s="299" t="s">
        <v>832</v>
      </c>
      <c r="T4008" s="299" t="s">
        <v>832</v>
      </c>
      <c r="U4008" s="299" t="s">
        <v>832</v>
      </c>
      <c r="V4008" s="299" t="s">
        <v>832</v>
      </c>
      <c r="W4008" s="299" t="s">
        <v>832</v>
      </c>
      <c r="X4008" s="299" t="s">
        <v>832</v>
      </c>
      <c r="Y4008" s="257"/>
    </row>
    <row r="4009" spans="1:25" ht="12.75" customHeight="1" x14ac:dyDescent="0.2">
      <c r="A4009" s="229" t="s">
        <v>705</v>
      </c>
      <c r="B4009" s="247"/>
      <c r="C4009" s="280">
        <v>3996</v>
      </c>
      <c r="D4009" s="249" t="s">
        <v>8670</v>
      </c>
      <c r="E4009" s="249" t="s">
        <v>8671</v>
      </c>
      <c r="F4009" s="249" t="s">
        <v>822</v>
      </c>
      <c r="G4009" s="281" t="s">
        <v>813</v>
      </c>
      <c r="H4009" s="250">
        <v>109530.93</v>
      </c>
      <c r="I4009" s="250"/>
      <c r="J4009" s="250">
        <v>104924.484</v>
      </c>
      <c r="K4009" s="250"/>
      <c r="L4009" s="250">
        <v>126.19</v>
      </c>
      <c r="M4009" s="251">
        <f t="shared" si="186"/>
        <v>4.2056120586212463E-2</v>
      </c>
      <c r="N4009" s="251">
        <f t="shared" si="187"/>
        <v>0.99879732551269917</v>
      </c>
      <c r="O4009" s="250">
        <v>130.88999999999999</v>
      </c>
      <c r="P4009" s="251">
        <f t="shared" si="188"/>
        <v>3.7245423567636014E-2</v>
      </c>
      <c r="Q4009" s="251" t="s">
        <v>805</v>
      </c>
      <c r="R4009" s="258"/>
      <c r="S4009" s="258" t="s">
        <v>806</v>
      </c>
      <c r="T4009" s="258" t="s">
        <v>807</v>
      </c>
      <c r="U4009" s="282" t="s">
        <v>823</v>
      </c>
      <c r="V4009" s="285">
        <v>821</v>
      </c>
      <c r="W4009" s="286" t="s">
        <v>824</v>
      </c>
      <c r="X4009" s="286" t="s">
        <v>824</v>
      </c>
      <c r="Y4009" s="257"/>
    </row>
    <row r="4010" spans="1:25" ht="12.75" customHeight="1" x14ac:dyDescent="0.2">
      <c r="A4010" s="229" t="s">
        <v>705</v>
      </c>
      <c r="B4010" s="247"/>
      <c r="C4010" s="280">
        <v>3997</v>
      </c>
      <c r="D4010" s="249" t="s">
        <v>8672</v>
      </c>
      <c r="E4010" s="249" t="s">
        <v>8673</v>
      </c>
      <c r="F4010" s="249" t="s">
        <v>1064</v>
      </c>
      <c r="G4010" s="281" t="s">
        <v>813</v>
      </c>
      <c r="H4010" s="250">
        <v>25345.08</v>
      </c>
      <c r="I4010" s="250"/>
      <c r="J4010" s="250">
        <v>24279.167300000001</v>
      </c>
      <c r="K4010" s="250"/>
      <c r="L4010" s="250">
        <v>63199.920000000006</v>
      </c>
      <c r="M4010" s="251">
        <f t="shared" si="186"/>
        <v>4.2056000612347669E-2</v>
      </c>
      <c r="N4010" s="251">
        <f t="shared" si="187"/>
        <v>1.6030513822440691</v>
      </c>
      <c r="O4010" s="250">
        <v>65910.16</v>
      </c>
      <c r="P4010" s="251">
        <f t="shared" si="188"/>
        <v>4.2883598586833618E-2</v>
      </c>
      <c r="Q4010" s="251" t="s">
        <v>805</v>
      </c>
      <c r="R4010" s="258"/>
      <c r="S4010" s="258" t="s">
        <v>806</v>
      </c>
      <c r="T4010" s="258" t="s">
        <v>807</v>
      </c>
      <c r="U4010" s="282" t="s">
        <v>814</v>
      </c>
      <c r="V4010" s="285">
        <v>101</v>
      </c>
      <c r="W4010" s="286" t="s">
        <v>815</v>
      </c>
      <c r="X4010" s="286" t="s">
        <v>816</v>
      </c>
      <c r="Y4010" s="257"/>
    </row>
    <row r="4011" spans="1:25" ht="12.75" customHeight="1" x14ac:dyDescent="0.2">
      <c r="A4011" s="229" t="s">
        <v>705</v>
      </c>
      <c r="B4011" s="247"/>
      <c r="C4011" s="280">
        <v>3998</v>
      </c>
      <c r="D4011" s="249" t="s">
        <v>8674</v>
      </c>
      <c r="E4011" s="249" t="s">
        <v>8675</v>
      </c>
      <c r="F4011" s="249" t="s">
        <v>852</v>
      </c>
      <c r="G4011" s="297" t="s">
        <v>707</v>
      </c>
      <c r="H4011" s="250">
        <v>0</v>
      </c>
      <c r="I4011" s="250"/>
      <c r="J4011" s="250">
        <v>0</v>
      </c>
      <c r="K4011" s="250"/>
      <c r="L4011" s="250">
        <v>0</v>
      </c>
      <c r="M4011" s="251" t="str">
        <f t="shared" si="186"/>
        <v>NA</v>
      </c>
      <c r="N4011" s="251" t="str">
        <f t="shared" si="187"/>
        <v>NA</v>
      </c>
      <c r="O4011" s="250">
        <v>0</v>
      </c>
      <c r="P4011" s="251" t="str">
        <f t="shared" si="188"/>
        <v>NA</v>
      </c>
      <c r="Q4011" s="298" t="s">
        <v>848</v>
      </c>
      <c r="R4011" s="299" t="s">
        <v>849</v>
      </c>
      <c r="S4011" s="299" t="s">
        <v>832</v>
      </c>
      <c r="T4011" s="299" t="s">
        <v>832</v>
      </c>
      <c r="U4011" s="299" t="s">
        <v>832</v>
      </c>
      <c r="V4011" s="299" t="s">
        <v>832</v>
      </c>
      <c r="W4011" s="299" t="s">
        <v>832</v>
      </c>
      <c r="X4011" s="299" t="s">
        <v>832</v>
      </c>
      <c r="Y4011" s="257"/>
    </row>
    <row r="4012" spans="1:25" ht="12.75" customHeight="1" x14ac:dyDescent="0.2">
      <c r="A4012" s="229" t="s">
        <v>705</v>
      </c>
      <c r="B4012" s="247"/>
      <c r="C4012" s="280">
        <v>3999</v>
      </c>
      <c r="D4012" s="249" t="s">
        <v>8676</v>
      </c>
      <c r="E4012" s="249" t="s">
        <v>8677</v>
      </c>
      <c r="F4012" s="249" t="s">
        <v>1184</v>
      </c>
      <c r="G4012" s="281" t="s">
        <v>813</v>
      </c>
      <c r="H4012" s="250">
        <v>68952.67</v>
      </c>
      <c r="I4012" s="250"/>
      <c r="J4012" s="250">
        <v>66052.792799999996</v>
      </c>
      <c r="K4012" s="250"/>
      <c r="L4012" s="250">
        <v>80124.149999999994</v>
      </c>
      <c r="M4012" s="251">
        <f t="shared" si="186"/>
        <v>4.2056053811984406E-2</v>
      </c>
      <c r="N4012" s="251">
        <f t="shared" si="187"/>
        <v>0.21303197947445454</v>
      </c>
      <c r="O4012" s="250">
        <v>83360.100000000006</v>
      </c>
      <c r="P4012" s="251">
        <f t="shared" si="188"/>
        <v>4.0386699890108187E-2</v>
      </c>
      <c r="Q4012" s="251" t="s">
        <v>805</v>
      </c>
      <c r="R4012" s="258"/>
      <c r="S4012" s="258" t="s">
        <v>806</v>
      </c>
      <c r="T4012" s="258" t="s">
        <v>807</v>
      </c>
      <c r="U4012" s="282" t="s">
        <v>814</v>
      </c>
      <c r="V4012" s="285">
        <v>211</v>
      </c>
      <c r="W4012" s="286" t="s">
        <v>824</v>
      </c>
      <c r="X4012" s="286" t="s">
        <v>824</v>
      </c>
      <c r="Y4012" s="257"/>
    </row>
    <row r="4013" spans="1:25" ht="12.75" customHeight="1" x14ac:dyDescent="0.2">
      <c r="A4013" s="229" t="s">
        <v>705</v>
      </c>
      <c r="B4013" s="247"/>
      <c r="C4013" s="280">
        <v>4000</v>
      </c>
      <c r="D4013" s="249" t="s">
        <v>8678</v>
      </c>
      <c r="E4013" s="249" t="s">
        <v>8679</v>
      </c>
      <c r="F4013" s="249" t="s">
        <v>830</v>
      </c>
      <c r="G4013" s="297" t="s">
        <v>707</v>
      </c>
      <c r="H4013" s="250">
        <v>0</v>
      </c>
      <c r="I4013" s="250"/>
      <c r="J4013" s="250">
        <v>0</v>
      </c>
      <c r="K4013" s="250"/>
      <c r="L4013" s="250">
        <v>0</v>
      </c>
      <c r="M4013" s="251" t="str">
        <f t="shared" si="186"/>
        <v>NA</v>
      </c>
      <c r="N4013" s="251" t="str">
        <f t="shared" si="187"/>
        <v>NA</v>
      </c>
      <c r="O4013" s="250">
        <v>0</v>
      </c>
      <c r="P4013" s="251" t="str">
        <f t="shared" si="188"/>
        <v>NA</v>
      </c>
      <c r="Q4013" s="298" t="s">
        <v>848</v>
      </c>
      <c r="R4013" s="299" t="s">
        <v>849</v>
      </c>
      <c r="S4013" s="299" t="s">
        <v>832</v>
      </c>
      <c r="T4013" s="299" t="s">
        <v>832</v>
      </c>
      <c r="U4013" s="299" t="s">
        <v>832</v>
      </c>
      <c r="V4013" s="283" t="s">
        <v>809</v>
      </c>
      <c r="W4013" s="284" t="s">
        <v>809</v>
      </c>
      <c r="X4013" s="284" t="s">
        <v>809</v>
      </c>
      <c r="Y4013" s="257"/>
    </row>
    <row r="4014" spans="1:25" ht="12.75" customHeight="1" x14ac:dyDescent="0.2">
      <c r="A4014" s="229" t="s">
        <v>705</v>
      </c>
      <c r="B4014" s="247"/>
      <c r="C4014" s="280">
        <v>4001</v>
      </c>
      <c r="D4014" s="249" t="s">
        <v>8680</v>
      </c>
      <c r="E4014" s="249" t="s">
        <v>8681</v>
      </c>
      <c r="F4014" s="249" t="s">
        <v>1109</v>
      </c>
      <c r="G4014" s="281" t="s">
        <v>813</v>
      </c>
      <c r="H4014" s="250">
        <v>122815.96999999999</v>
      </c>
      <c r="I4014" s="250"/>
      <c r="J4014" s="250">
        <v>68309.205500000011</v>
      </c>
      <c r="K4014" s="250"/>
      <c r="L4014" s="250">
        <v>124049.62</v>
      </c>
      <c r="M4014" s="251">
        <f t="shared" si="186"/>
        <v>0.4438084436413276</v>
      </c>
      <c r="N4014" s="251">
        <f t="shared" si="187"/>
        <v>0.81600150509728842</v>
      </c>
      <c r="O4014" s="250">
        <v>132101.91</v>
      </c>
      <c r="P4014" s="251">
        <f t="shared" si="188"/>
        <v>6.4911847372043613E-2</v>
      </c>
      <c r="Q4014" s="251" t="s">
        <v>805</v>
      </c>
      <c r="R4014" s="258"/>
      <c r="S4014" s="258" t="s">
        <v>806</v>
      </c>
      <c r="T4014" s="258" t="s">
        <v>807</v>
      </c>
      <c r="U4014" s="282" t="s">
        <v>814</v>
      </c>
      <c r="V4014" s="285">
        <v>305</v>
      </c>
      <c r="W4014" s="286" t="s">
        <v>824</v>
      </c>
      <c r="X4014" s="286" t="s">
        <v>824</v>
      </c>
      <c r="Y4014" s="257"/>
    </row>
    <row r="4015" spans="1:25" ht="12.75" customHeight="1" x14ac:dyDescent="0.2">
      <c r="A4015" s="229" t="s">
        <v>705</v>
      </c>
      <c r="B4015" s="247"/>
      <c r="C4015" s="280">
        <v>4002</v>
      </c>
      <c r="D4015" s="249" t="s">
        <v>8682</v>
      </c>
      <c r="E4015" s="249" t="s">
        <v>8683</v>
      </c>
      <c r="F4015" s="249" t="s">
        <v>928</v>
      </c>
      <c r="G4015" s="297" t="s">
        <v>707</v>
      </c>
      <c r="H4015" s="250">
        <v>0</v>
      </c>
      <c r="I4015" s="250"/>
      <c r="J4015" s="250">
        <v>0</v>
      </c>
      <c r="K4015" s="250"/>
      <c r="L4015" s="250">
        <v>0</v>
      </c>
      <c r="M4015" s="251" t="str">
        <f t="shared" si="186"/>
        <v>NA</v>
      </c>
      <c r="N4015" s="251" t="str">
        <f t="shared" si="187"/>
        <v>NA</v>
      </c>
      <c r="O4015" s="250">
        <v>0</v>
      </c>
      <c r="P4015" s="251" t="str">
        <f t="shared" si="188"/>
        <v>NA</v>
      </c>
      <c r="Q4015" s="298" t="s">
        <v>848</v>
      </c>
      <c r="R4015" s="299" t="s">
        <v>849</v>
      </c>
      <c r="S4015" s="299" t="s">
        <v>832</v>
      </c>
      <c r="T4015" s="299" t="s">
        <v>832</v>
      </c>
      <c r="U4015" s="299" t="s">
        <v>832</v>
      </c>
      <c r="V4015" s="299" t="s">
        <v>832</v>
      </c>
      <c r="W4015" s="299" t="s">
        <v>832</v>
      </c>
      <c r="X4015" s="299" t="s">
        <v>832</v>
      </c>
      <c r="Y4015" s="257"/>
    </row>
    <row r="4016" spans="1:25" ht="12.75" customHeight="1" x14ac:dyDescent="0.2">
      <c r="A4016" s="229" t="s">
        <v>705</v>
      </c>
      <c r="B4016" s="247"/>
      <c r="C4016" s="280">
        <v>4003</v>
      </c>
      <c r="D4016" s="249" t="s">
        <v>8684</v>
      </c>
      <c r="E4016" s="249" t="s">
        <v>8685</v>
      </c>
      <c r="F4016" s="249" t="s">
        <v>890</v>
      </c>
      <c r="G4016" s="281" t="s">
        <v>813</v>
      </c>
      <c r="H4016" s="250">
        <v>142022.15</v>
      </c>
      <c r="I4016" s="250"/>
      <c r="J4016" s="250">
        <v>98112.59</v>
      </c>
      <c r="K4016" s="250"/>
      <c r="L4016" s="250">
        <v>26191.79</v>
      </c>
      <c r="M4016" s="251">
        <f t="shared" si="186"/>
        <v>0.30917402672752103</v>
      </c>
      <c r="N4016" s="251">
        <f t="shared" si="187"/>
        <v>0.73304353702210889</v>
      </c>
      <c r="O4016" s="250">
        <v>27385.17</v>
      </c>
      <c r="P4016" s="251">
        <f t="shared" si="188"/>
        <v>4.556313256940428E-2</v>
      </c>
      <c r="Q4016" s="251" t="s">
        <v>805</v>
      </c>
      <c r="R4016" s="258"/>
      <c r="S4016" s="258" t="s">
        <v>806</v>
      </c>
      <c r="T4016" s="258" t="s">
        <v>807</v>
      </c>
      <c r="U4016" s="282" t="s">
        <v>823</v>
      </c>
      <c r="V4016" s="285">
        <v>826</v>
      </c>
      <c r="W4016" s="286" t="s">
        <v>824</v>
      </c>
      <c r="X4016" s="286" t="s">
        <v>824</v>
      </c>
      <c r="Y4016" s="257"/>
    </row>
    <row r="4017" spans="1:25" ht="12.75" customHeight="1" x14ac:dyDescent="0.2">
      <c r="A4017" s="229" t="s">
        <v>705</v>
      </c>
      <c r="B4017" s="247"/>
      <c r="C4017" s="280">
        <v>4004</v>
      </c>
      <c r="D4017" s="249" t="s">
        <v>8686</v>
      </c>
      <c r="E4017" s="249" t="s">
        <v>8687</v>
      </c>
      <c r="F4017" s="249" t="s">
        <v>931</v>
      </c>
      <c r="G4017" s="281" t="s">
        <v>813</v>
      </c>
      <c r="H4017" s="250">
        <v>51871.08</v>
      </c>
      <c r="I4017" s="250"/>
      <c r="J4017" s="250">
        <v>49689.563899999994</v>
      </c>
      <c r="K4017" s="250"/>
      <c r="L4017" s="250">
        <v>69767.399999999994</v>
      </c>
      <c r="M4017" s="251">
        <f t="shared" si="186"/>
        <v>4.2056500462300146E-2</v>
      </c>
      <c r="N4017" s="251">
        <f t="shared" si="187"/>
        <v>0.40406545206165523</v>
      </c>
      <c r="O4017" s="250">
        <v>76345.84</v>
      </c>
      <c r="P4017" s="251">
        <f t="shared" si="188"/>
        <v>9.4291029907951324E-2</v>
      </c>
      <c r="Q4017" s="251" t="s">
        <v>805</v>
      </c>
      <c r="R4017" s="258"/>
      <c r="S4017" s="258" t="s">
        <v>1364</v>
      </c>
      <c r="T4017" s="258" t="s">
        <v>807</v>
      </c>
      <c r="U4017" s="282" t="s">
        <v>814</v>
      </c>
      <c r="V4017" s="283" t="s">
        <v>809</v>
      </c>
      <c r="W4017" s="284" t="s">
        <v>809</v>
      </c>
      <c r="X4017" s="284" t="s">
        <v>809</v>
      </c>
      <c r="Y4017" s="257"/>
    </row>
    <row r="4018" spans="1:25" ht="12.75" customHeight="1" x14ac:dyDescent="0.2">
      <c r="A4018" s="229" t="s">
        <v>705</v>
      </c>
      <c r="B4018" s="247"/>
      <c r="C4018" s="280">
        <v>4005</v>
      </c>
      <c r="D4018" s="249" t="s">
        <v>8688</v>
      </c>
      <c r="E4018" s="249" t="s">
        <v>8689</v>
      </c>
      <c r="F4018" s="249" t="s">
        <v>915</v>
      </c>
      <c r="G4018" s="281" t="s">
        <v>813</v>
      </c>
      <c r="H4018" s="250">
        <v>30759.589999999997</v>
      </c>
      <c r="I4018" s="250"/>
      <c r="J4018" s="250">
        <v>29465.955200000004</v>
      </c>
      <c r="K4018" s="250"/>
      <c r="L4018" s="250">
        <v>30759.84</v>
      </c>
      <c r="M4018" s="251">
        <f t="shared" si="186"/>
        <v>4.2056308292795601E-2</v>
      </c>
      <c r="N4018" s="251">
        <f t="shared" si="187"/>
        <v>4.3911177873507255E-2</v>
      </c>
      <c r="O4018" s="250">
        <v>32405.340000000004</v>
      </c>
      <c r="P4018" s="251">
        <f t="shared" si="188"/>
        <v>5.3495076697408168E-2</v>
      </c>
      <c r="Q4018" s="251" t="s">
        <v>805</v>
      </c>
      <c r="R4018" s="258"/>
      <c r="S4018" s="258" t="s">
        <v>806</v>
      </c>
      <c r="T4018" s="299" t="s">
        <v>809</v>
      </c>
      <c r="U4018" s="282" t="s">
        <v>814</v>
      </c>
      <c r="V4018" s="285">
        <v>104</v>
      </c>
      <c r="W4018" s="286" t="s">
        <v>874</v>
      </c>
      <c r="X4018" s="286" t="s">
        <v>816</v>
      </c>
      <c r="Y4018" s="257"/>
    </row>
    <row r="4019" spans="1:25" ht="12.75" customHeight="1" x14ac:dyDescent="0.2">
      <c r="A4019" s="229" t="s">
        <v>705</v>
      </c>
      <c r="B4019" s="247"/>
      <c r="C4019" s="280">
        <v>4006</v>
      </c>
      <c r="D4019" s="249" t="s">
        <v>8690</v>
      </c>
      <c r="E4019" s="249" t="s">
        <v>8691</v>
      </c>
      <c r="F4019" s="249" t="s">
        <v>1116</v>
      </c>
      <c r="G4019" s="281" t="s">
        <v>804</v>
      </c>
      <c r="H4019" s="250">
        <v>4191.41</v>
      </c>
      <c r="I4019" s="250"/>
      <c r="J4019" s="250">
        <v>3753.2999</v>
      </c>
      <c r="K4019" s="250"/>
      <c r="L4019" s="250">
        <v>2811.92</v>
      </c>
      <c r="M4019" s="251">
        <f t="shared" si="186"/>
        <v>0.10452570853245087</v>
      </c>
      <c r="N4019" s="251">
        <f t="shared" si="187"/>
        <v>0.25081393042959343</v>
      </c>
      <c r="O4019" s="250">
        <v>3018.08</v>
      </c>
      <c r="P4019" s="251">
        <f t="shared" si="188"/>
        <v>7.3316452815158278E-2</v>
      </c>
      <c r="Q4019" s="251" t="s">
        <v>805</v>
      </c>
      <c r="R4019" s="258"/>
      <c r="S4019" s="258" t="s">
        <v>806</v>
      </c>
      <c r="T4019" s="258" t="s">
        <v>807</v>
      </c>
      <c r="U4019" s="282" t="s">
        <v>808</v>
      </c>
      <c r="V4019" s="283" t="s">
        <v>809</v>
      </c>
      <c r="W4019" s="284" t="s">
        <v>809</v>
      </c>
      <c r="X4019" s="284" t="s">
        <v>809</v>
      </c>
      <c r="Y4019" s="257"/>
    </row>
    <row r="4020" spans="1:25" ht="12.75" customHeight="1" x14ac:dyDescent="0.2">
      <c r="A4020" s="229" t="s">
        <v>705</v>
      </c>
      <c r="B4020" s="247"/>
      <c r="C4020" s="280">
        <v>4007</v>
      </c>
      <c r="D4020" s="249" t="s">
        <v>8692</v>
      </c>
      <c r="E4020" s="249" t="s">
        <v>8693</v>
      </c>
      <c r="F4020" s="249" t="s">
        <v>931</v>
      </c>
      <c r="G4020" s="281" t="s">
        <v>813</v>
      </c>
      <c r="H4020" s="250">
        <v>324653.64999999997</v>
      </c>
      <c r="I4020" s="250"/>
      <c r="J4020" s="250">
        <v>310999.9868999999</v>
      </c>
      <c r="K4020" s="250"/>
      <c r="L4020" s="250">
        <v>324656.2</v>
      </c>
      <c r="M4020" s="251">
        <f t="shared" si="186"/>
        <v>4.2056089928451647E-2</v>
      </c>
      <c r="N4020" s="251">
        <f t="shared" si="187"/>
        <v>4.3910654904275544E-2</v>
      </c>
      <c r="O4020" s="250">
        <v>342973.27</v>
      </c>
      <c r="P4020" s="251">
        <f t="shared" si="188"/>
        <v>5.6419898957728226E-2</v>
      </c>
      <c r="Q4020" s="251" t="s">
        <v>805</v>
      </c>
      <c r="R4020" s="258"/>
      <c r="S4020" s="258" t="s">
        <v>806</v>
      </c>
      <c r="T4020" s="299" t="s">
        <v>809</v>
      </c>
      <c r="U4020" s="282" t="s">
        <v>823</v>
      </c>
      <c r="V4020" s="285">
        <v>824</v>
      </c>
      <c r="W4020" s="286" t="s">
        <v>816</v>
      </c>
      <c r="X4020" s="286" t="s">
        <v>816</v>
      </c>
      <c r="Y4020" s="257"/>
    </row>
    <row r="4021" spans="1:25" ht="12.75" customHeight="1" x14ac:dyDescent="0.2">
      <c r="A4021" s="229" t="s">
        <v>705</v>
      </c>
      <c r="B4021" s="247"/>
      <c r="C4021" s="280">
        <v>4008</v>
      </c>
      <c r="D4021" s="249" t="s">
        <v>8694</v>
      </c>
      <c r="E4021" s="249" t="s">
        <v>8695</v>
      </c>
      <c r="F4021" s="249" t="s">
        <v>1302</v>
      </c>
      <c r="G4021" s="281" t="s">
        <v>813</v>
      </c>
      <c r="H4021" s="250">
        <v>244831.73</v>
      </c>
      <c r="I4021" s="250"/>
      <c r="J4021" s="250">
        <v>234535.09039999996</v>
      </c>
      <c r="K4021" s="250"/>
      <c r="L4021" s="250">
        <v>244835.66999999998</v>
      </c>
      <c r="M4021" s="251">
        <f t="shared" si="186"/>
        <v>4.2055985145389663E-2</v>
      </c>
      <c r="N4021" s="251">
        <f t="shared" si="187"/>
        <v>4.3919140553476975E-2</v>
      </c>
      <c r="O4021" s="250">
        <v>253497.02000000002</v>
      </c>
      <c r="P4021" s="251">
        <f t="shared" si="188"/>
        <v>3.5376177008848569E-2</v>
      </c>
      <c r="Q4021" s="251" t="s">
        <v>805</v>
      </c>
      <c r="R4021" s="258"/>
      <c r="S4021" s="258" t="s">
        <v>806</v>
      </c>
      <c r="T4021" s="299" t="s">
        <v>809</v>
      </c>
      <c r="U4021" s="282" t="s">
        <v>814</v>
      </c>
      <c r="V4021" s="285">
        <v>600</v>
      </c>
      <c r="W4021" s="286" t="s">
        <v>815</v>
      </c>
      <c r="X4021" s="286" t="s">
        <v>816</v>
      </c>
      <c r="Y4021" s="257"/>
    </row>
    <row r="4022" spans="1:25" ht="12.75" customHeight="1" x14ac:dyDescent="0.2">
      <c r="A4022" s="229" t="s">
        <v>705</v>
      </c>
      <c r="B4022" s="247"/>
      <c r="C4022" s="280">
        <v>4009</v>
      </c>
      <c r="D4022" s="249" t="s">
        <v>8696</v>
      </c>
      <c r="E4022" s="249" t="s">
        <v>8697</v>
      </c>
      <c r="F4022" s="249" t="s">
        <v>877</v>
      </c>
      <c r="G4022" s="281" t="s">
        <v>813</v>
      </c>
      <c r="H4022" s="250">
        <v>70220.439999999988</v>
      </c>
      <c r="I4022" s="250"/>
      <c r="J4022" s="250">
        <v>99422.294099999999</v>
      </c>
      <c r="K4022" s="250"/>
      <c r="L4022" s="250">
        <v>204230.61</v>
      </c>
      <c r="M4022" s="251">
        <f t="shared" si="186"/>
        <v>0.41585974254789654</v>
      </c>
      <c r="N4022" s="251">
        <f t="shared" si="187"/>
        <v>1.0541731796550848</v>
      </c>
      <c r="O4022" s="250">
        <v>214355.98</v>
      </c>
      <c r="P4022" s="251">
        <f t="shared" si="188"/>
        <v>4.9578121516652307E-2</v>
      </c>
      <c r="Q4022" s="251" t="s">
        <v>805</v>
      </c>
      <c r="R4022" s="258"/>
      <c r="S4022" s="258" t="s">
        <v>806</v>
      </c>
      <c r="T4022" s="258" t="s">
        <v>807</v>
      </c>
      <c r="U4022" s="282" t="s">
        <v>823</v>
      </c>
      <c r="V4022" s="285">
        <v>808</v>
      </c>
      <c r="W4022" s="286" t="s">
        <v>816</v>
      </c>
      <c r="X4022" s="286" t="s">
        <v>824</v>
      </c>
      <c r="Y4022" s="257"/>
    </row>
    <row r="4023" spans="1:25" ht="12.75" customHeight="1" x14ac:dyDescent="0.2">
      <c r="A4023" s="229" t="s">
        <v>705</v>
      </c>
      <c r="B4023" s="247"/>
      <c r="C4023" s="280">
        <v>4010</v>
      </c>
      <c r="D4023" s="249" t="s">
        <v>8698</v>
      </c>
      <c r="E4023" s="249" t="s">
        <v>8699</v>
      </c>
      <c r="F4023" s="249" t="s">
        <v>830</v>
      </c>
      <c r="G4023" s="297" t="s">
        <v>707</v>
      </c>
      <c r="H4023" s="250">
        <v>0</v>
      </c>
      <c r="I4023" s="250"/>
      <c r="J4023" s="250">
        <v>0</v>
      </c>
      <c r="K4023" s="250"/>
      <c r="L4023" s="250">
        <v>0</v>
      </c>
      <c r="M4023" s="251" t="str">
        <f t="shared" si="186"/>
        <v>NA</v>
      </c>
      <c r="N4023" s="251" t="str">
        <f t="shared" si="187"/>
        <v>NA</v>
      </c>
      <c r="O4023" s="250">
        <v>0</v>
      </c>
      <c r="P4023" s="251" t="str">
        <f t="shared" si="188"/>
        <v>NA</v>
      </c>
      <c r="Q4023" s="298" t="s">
        <v>848</v>
      </c>
      <c r="R4023" s="299" t="s">
        <v>849</v>
      </c>
      <c r="S4023" s="299" t="s">
        <v>832</v>
      </c>
      <c r="T4023" s="299" t="s">
        <v>832</v>
      </c>
      <c r="U4023" s="299" t="s">
        <v>832</v>
      </c>
      <c r="V4023" s="299" t="s">
        <v>832</v>
      </c>
      <c r="W4023" s="299" t="s">
        <v>832</v>
      </c>
      <c r="X4023" s="299" t="s">
        <v>832</v>
      </c>
      <c r="Y4023" s="257"/>
    </row>
    <row r="4024" spans="1:25" ht="12.75" customHeight="1" x14ac:dyDescent="0.2">
      <c r="A4024" s="229" t="s">
        <v>705</v>
      </c>
      <c r="B4024" s="247"/>
      <c r="C4024" s="280">
        <v>4011</v>
      </c>
      <c r="D4024" s="249" t="s">
        <v>8700</v>
      </c>
      <c r="E4024" s="249" t="s">
        <v>8701</v>
      </c>
      <c r="F4024" s="249" t="s">
        <v>822</v>
      </c>
      <c r="G4024" s="281" t="s">
        <v>813</v>
      </c>
      <c r="H4024" s="250">
        <v>381999.82999999996</v>
      </c>
      <c r="I4024" s="250"/>
      <c r="J4024" s="250">
        <v>400192.16259999987</v>
      </c>
      <c r="K4024" s="250"/>
      <c r="L4024" s="250">
        <v>301936.42000000004</v>
      </c>
      <c r="M4024" s="251">
        <f t="shared" si="186"/>
        <v>4.7623928523737584E-2</v>
      </c>
      <c r="N4024" s="251">
        <f t="shared" si="187"/>
        <v>0.2455214064204661</v>
      </c>
      <c r="O4024" s="250">
        <v>319978.70999999996</v>
      </c>
      <c r="P4024" s="251">
        <f t="shared" si="188"/>
        <v>5.9755262382722558E-2</v>
      </c>
      <c r="Q4024" s="251" t="s">
        <v>805</v>
      </c>
      <c r="R4024" s="258"/>
      <c r="S4024" s="258" t="s">
        <v>908</v>
      </c>
      <c r="T4024" s="258" t="s">
        <v>908</v>
      </c>
      <c r="U4024" s="282" t="s">
        <v>823</v>
      </c>
      <c r="V4024" s="285">
        <v>855</v>
      </c>
      <c r="W4024" s="286" t="s">
        <v>816</v>
      </c>
      <c r="X4024" s="286" t="s">
        <v>816</v>
      </c>
      <c r="Y4024" s="257"/>
    </row>
    <row r="4025" spans="1:25" ht="12.75" customHeight="1" x14ac:dyDescent="0.2">
      <c r="A4025" s="229" t="s">
        <v>705</v>
      </c>
      <c r="B4025" s="247"/>
      <c r="C4025" s="280">
        <v>4012</v>
      </c>
      <c r="D4025" s="249" t="s">
        <v>8702</v>
      </c>
      <c r="E4025" s="249" t="s">
        <v>8703</v>
      </c>
      <c r="F4025" s="249" t="s">
        <v>819</v>
      </c>
      <c r="G4025" s="281" t="s">
        <v>813</v>
      </c>
      <c r="H4025" s="250">
        <v>453312.82</v>
      </c>
      <c r="I4025" s="250"/>
      <c r="J4025" s="250">
        <v>336451.88579999999</v>
      </c>
      <c r="K4025" s="250"/>
      <c r="L4025" s="250">
        <v>351233.19000000006</v>
      </c>
      <c r="M4025" s="251">
        <f t="shared" si="186"/>
        <v>0.2577931376394782</v>
      </c>
      <c r="N4025" s="251">
        <f t="shared" si="187"/>
        <v>4.3932891518363049E-2</v>
      </c>
      <c r="O4025" s="250">
        <v>355780.82</v>
      </c>
      <c r="P4025" s="251">
        <f t="shared" si="188"/>
        <v>1.294760896599762E-2</v>
      </c>
      <c r="Q4025" s="251" t="s">
        <v>805</v>
      </c>
      <c r="R4025" s="258"/>
      <c r="S4025" s="258" t="s">
        <v>806</v>
      </c>
      <c r="T4025" s="258" t="s">
        <v>807</v>
      </c>
      <c r="U4025" s="282" t="s">
        <v>823</v>
      </c>
      <c r="V4025" s="285">
        <v>824</v>
      </c>
      <c r="W4025" s="286" t="s">
        <v>815</v>
      </c>
      <c r="X4025" s="286" t="s">
        <v>816</v>
      </c>
      <c r="Y4025" s="257"/>
    </row>
    <row r="4026" spans="1:25" ht="12.75" customHeight="1" x14ac:dyDescent="0.2">
      <c r="A4026" s="229" t="s">
        <v>705</v>
      </c>
      <c r="B4026" s="247"/>
      <c r="C4026" s="280">
        <v>4013</v>
      </c>
      <c r="D4026" s="249" t="s">
        <v>8704</v>
      </c>
      <c r="E4026" s="249" t="s">
        <v>8705</v>
      </c>
      <c r="F4026" s="249" t="s">
        <v>890</v>
      </c>
      <c r="G4026" s="281" t="s">
        <v>813</v>
      </c>
      <c r="H4026" s="250">
        <v>15133.060000000001</v>
      </c>
      <c r="I4026" s="250"/>
      <c r="J4026" s="250">
        <v>14496.6209</v>
      </c>
      <c r="K4026" s="250"/>
      <c r="L4026" s="250">
        <v>15133.220000000001</v>
      </c>
      <c r="M4026" s="251">
        <f t="shared" si="186"/>
        <v>4.205620674206019E-2</v>
      </c>
      <c r="N4026" s="251">
        <f t="shared" si="187"/>
        <v>4.3913619897448054E-2</v>
      </c>
      <c r="O4026" s="250">
        <v>15807.13</v>
      </c>
      <c r="P4026" s="251">
        <f t="shared" si="188"/>
        <v>4.4531831295652739E-2</v>
      </c>
      <c r="Q4026" s="251" t="s">
        <v>805</v>
      </c>
      <c r="R4026" s="258"/>
      <c r="S4026" s="258" t="s">
        <v>904</v>
      </c>
      <c r="T4026" s="258" t="s">
        <v>807</v>
      </c>
      <c r="U4026" s="282" t="s">
        <v>814</v>
      </c>
      <c r="V4026" s="285">
        <v>106</v>
      </c>
      <c r="W4026" s="286" t="s">
        <v>824</v>
      </c>
      <c r="X4026" s="286" t="s">
        <v>824</v>
      </c>
      <c r="Y4026" s="257"/>
    </row>
    <row r="4027" spans="1:25" ht="12.75" customHeight="1" x14ac:dyDescent="0.2">
      <c r="A4027" s="229" t="s">
        <v>705</v>
      </c>
      <c r="B4027" s="247"/>
      <c r="C4027" s="280">
        <v>4014</v>
      </c>
      <c r="D4027" s="249" t="s">
        <v>8706</v>
      </c>
      <c r="E4027" s="249" t="s">
        <v>8707</v>
      </c>
      <c r="F4027" s="249" t="s">
        <v>877</v>
      </c>
      <c r="G4027" s="281" t="s">
        <v>813</v>
      </c>
      <c r="H4027" s="250">
        <v>65102.15</v>
      </c>
      <c r="I4027" s="250"/>
      <c r="J4027" s="250">
        <v>62364.199800000002</v>
      </c>
      <c r="K4027" s="250"/>
      <c r="L4027" s="250">
        <v>65102.559999999998</v>
      </c>
      <c r="M4027" s="251">
        <f t="shared" si="186"/>
        <v>4.2056217805402731E-2</v>
      </c>
      <c r="N4027" s="251">
        <f t="shared" si="187"/>
        <v>4.3909169183310767E-2</v>
      </c>
      <c r="O4027" s="250">
        <v>67273.920000000013</v>
      </c>
      <c r="P4027" s="251">
        <f t="shared" si="188"/>
        <v>3.3352912696520923E-2</v>
      </c>
      <c r="Q4027" s="251" t="s">
        <v>805</v>
      </c>
      <c r="R4027" s="258"/>
      <c r="S4027" s="258" t="s">
        <v>806</v>
      </c>
      <c r="T4027" s="258" t="s">
        <v>807</v>
      </c>
      <c r="U4027" s="282" t="s">
        <v>814</v>
      </c>
      <c r="V4027" s="285">
        <v>178</v>
      </c>
      <c r="W4027" s="286" t="s">
        <v>815</v>
      </c>
      <c r="X4027" s="286" t="s">
        <v>816</v>
      </c>
      <c r="Y4027" s="257"/>
    </row>
    <row r="4028" spans="1:25" ht="12.75" customHeight="1" x14ac:dyDescent="0.2">
      <c r="A4028" s="229" t="s">
        <v>705</v>
      </c>
      <c r="B4028" s="247"/>
      <c r="C4028" s="280">
        <v>4015</v>
      </c>
      <c r="D4028" s="249" t="s">
        <v>8708</v>
      </c>
      <c r="E4028" s="249" t="s">
        <v>8709</v>
      </c>
      <c r="F4028" s="249" t="s">
        <v>858</v>
      </c>
      <c r="G4028" s="281" t="s">
        <v>813</v>
      </c>
      <c r="H4028" s="250">
        <v>23505.73</v>
      </c>
      <c r="I4028" s="250"/>
      <c r="J4028" s="250">
        <v>27909.006800000006</v>
      </c>
      <c r="K4028" s="250"/>
      <c r="L4028" s="250">
        <v>45121.21</v>
      </c>
      <c r="M4028" s="251">
        <f t="shared" si="186"/>
        <v>0.18732780475228836</v>
      </c>
      <c r="N4028" s="251">
        <f t="shared" si="187"/>
        <v>0.61672575177415445</v>
      </c>
      <c r="O4028" s="250">
        <v>46278.329999999994</v>
      </c>
      <c r="P4028" s="251">
        <f t="shared" si="188"/>
        <v>2.5644702347299538E-2</v>
      </c>
      <c r="Q4028" s="251" t="s">
        <v>805</v>
      </c>
      <c r="R4028" s="258"/>
      <c r="S4028" s="258" t="s">
        <v>806</v>
      </c>
      <c r="T4028" s="258" t="s">
        <v>807</v>
      </c>
      <c r="U4028" s="282" t="s">
        <v>814</v>
      </c>
      <c r="V4028" s="285">
        <v>514</v>
      </c>
      <c r="W4028" s="286" t="s">
        <v>824</v>
      </c>
      <c r="X4028" s="286" t="s">
        <v>824</v>
      </c>
      <c r="Y4028" s="257"/>
    </row>
    <row r="4029" spans="1:25" ht="12.75" customHeight="1" x14ac:dyDescent="0.2">
      <c r="A4029" s="229" t="s">
        <v>705</v>
      </c>
      <c r="B4029" s="247"/>
      <c r="C4029" s="280">
        <v>4016</v>
      </c>
      <c r="D4029" s="249" t="s">
        <v>8710</v>
      </c>
      <c r="E4029" s="249" t="s">
        <v>8711</v>
      </c>
      <c r="F4029" s="249" t="s">
        <v>1002</v>
      </c>
      <c r="G4029" s="297" t="s">
        <v>707</v>
      </c>
      <c r="H4029" s="250">
        <v>0</v>
      </c>
      <c r="I4029" s="250"/>
      <c r="J4029" s="250">
        <v>0</v>
      </c>
      <c r="K4029" s="250"/>
      <c r="L4029" s="250">
        <v>0</v>
      </c>
      <c r="M4029" s="251" t="str">
        <f t="shared" si="186"/>
        <v>NA</v>
      </c>
      <c r="N4029" s="251" t="str">
        <f t="shared" si="187"/>
        <v>NA</v>
      </c>
      <c r="O4029" s="250">
        <v>0</v>
      </c>
      <c r="P4029" s="251" t="str">
        <f t="shared" si="188"/>
        <v>NA</v>
      </c>
      <c r="Q4029" s="298" t="s">
        <v>848</v>
      </c>
      <c r="R4029" s="299" t="s">
        <v>849</v>
      </c>
      <c r="S4029" s="299" t="s">
        <v>832</v>
      </c>
      <c r="T4029" s="299" t="s">
        <v>832</v>
      </c>
      <c r="U4029" s="299" t="s">
        <v>832</v>
      </c>
      <c r="V4029" s="299" t="s">
        <v>832</v>
      </c>
      <c r="W4029" s="299" t="s">
        <v>832</v>
      </c>
      <c r="X4029" s="299" t="s">
        <v>832</v>
      </c>
      <c r="Y4029" s="257"/>
    </row>
    <row r="4030" spans="1:25" ht="12.75" customHeight="1" x14ac:dyDescent="0.2">
      <c r="A4030" s="229" t="s">
        <v>705</v>
      </c>
      <c r="B4030" s="247"/>
      <c r="C4030" s="280">
        <v>4017</v>
      </c>
      <c r="D4030" s="249" t="s">
        <v>8712</v>
      </c>
      <c r="E4030" s="249" t="s">
        <v>8713</v>
      </c>
      <c r="F4030" s="249" t="s">
        <v>877</v>
      </c>
      <c r="G4030" s="281" t="s">
        <v>813</v>
      </c>
      <c r="H4030" s="250">
        <v>74887.66</v>
      </c>
      <c r="I4030" s="250"/>
      <c r="J4030" s="250">
        <v>82423.395900000003</v>
      </c>
      <c r="K4030" s="250"/>
      <c r="L4030" s="250">
        <v>84352.97</v>
      </c>
      <c r="M4030" s="251">
        <f t="shared" si="186"/>
        <v>0.10062720480250016</v>
      </c>
      <c r="N4030" s="251">
        <f t="shared" si="187"/>
        <v>2.3410514441082352E-2</v>
      </c>
      <c r="O4030" s="250">
        <v>95640.590000000011</v>
      </c>
      <c r="P4030" s="251">
        <f t="shared" si="188"/>
        <v>0.13381413837592215</v>
      </c>
      <c r="Q4030" s="251" t="s">
        <v>805</v>
      </c>
      <c r="R4030" s="258"/>
      <c r="S4030" s="258" t="s">
        <v>806</v>
      </c>
      <c r="T4030" s="258" t="s">
        <v>807</v>
      </c>
      <c r="U4030" s="282" t="s">
        <v>823</v>
      </c>
      <c r="V4030" s="285">
        <v>824</v>
      </c>
      <c r="W4030" s="286" t="s">
        <v>824</v>
      </c>
      <c r="X4030" s="286" t="s">
        <v>824</v>
      </c>
      <c r="Y4030" s="257"/>
    </row>
    <row r="4031" spans="1:25" ht="12.75" customHeight="1" x14ac:dyDescent="0.2">
      <c r="A4031" s="229" t="s">
        <v>705</v>
      </c>
      <c r="B4031" s="247"/>
      <c r="C4031" s="280">
        <v>4018</v>
      </c>
      <c r="D4031" s="249" t="s">
        <v>8714</v>
      </c>
      <c r="E4031" s="249" t="s">
        <v>8713</v>
      </c>
      <c r="F4031" s="249" t="s">
        <v>852</v>
      </c>
      <c r="G4031" s="297" t="s">
        <v>707</v>
      </c>
      <c r="H4031" s="250">
        <v>0</v>
      </c>
      <c r="I4031" s="250"/>
      <c r="J4031" s="250">
        <v>0</v>
      </c>
      <c r="K4031" s="250"/>
      <c r="L4031" s="250">
        <v>0</v>
      </c>
      <c r="M4031" s="251" t="str">
        <f t="shared" si="186"/>
        <v>NA</v>
      </c>
      <c r="N4031" s="251" t="str">
        <f t="shared" si="187"/>
        <v>NA</v>
      </c>
      <c r="O4031" s="250">
        <v>0</v>
      </c>
      <c r="P4031" s="251" t="str">
        <f t="shared" si="188"/>
        <v>NA</v>
      </c>
      <c r="Q4031" s="298" t="s">
        <v>848</v>
      </c>
      <c r="R4031" s="299" t="s">
        <v>849</v>
      </c>
      <c r="S4031" s="299" t="s">
        <v>832</v>
      </c>
      <c r="T4031" s="299" t="s">
        <v>832</v>
      </c>
      <c r="U4031" s="299" t="s">
        <v>832</v>
      </c>
      <c r="V4031" s="285">
        <v>3185</v>
      </c>
      <c r="W4031" s="286" t="s">
        <v>912</v>
      </c>
      <c r="X4031" s="286" t="s">
        <v>815</v>
      </c>
      <c r="Y4031" s="257"/>
    </row>
    <row r="4032" spans="1:25" ht="12.75" customHeight="1" x14ac:dyDescent="0.2">
      <c r="A4032" s="229" t="s">
        <v>705</v>
      </c>
      <c r="B4032" s="247"/>
      <c r="C4032" s="287">
        <v>4019</v>
      </c>
      <c r="D4032" s="288" t="s">
        <v>8715</v>
      </c>
      <c r="E4032" s="288" t="s">
        <v>8716</v>
      </c>
      <c r="F4032" s="288" t="s">
        <v>5100</v>
      </c>
      <c r="G4032" s="289" t="s">
        <v>707</v>
      </c>
      <c r="H4032" s="290">
        <v>0</v>
      </c>
      <c r="I4032" s="290"/>
      <c r="J4032" s="290">
        <v>0</v>
      </c>
      <c r="K4032" s="290"/>
      <c r="L4032" s="290">
        <v>0</v>
      </c>
      <c r="M4032" s="291" t="str">
        <f t="shared" si="186"/>
        <v>NA</v>
      </c>
      <c r="N4032" s="291" t="str">
        <f t="shared" si="187"/>
        <v>NA</v>
      </c>
      <c r="O4032" s="290">
        <v>0</v>
      </c>
      <c r="P4032" s="291" t="str">
        <f t="shared" si="188"/>
        <v>NA</v>
      </c>
      <c r="Q4032" s="291" t="s">
        <v>707</v>
      </c>
      <c r="R4032" s="292" t="s">
        <v>831</v>
      </c>
      <c r="S4032" s="293" t="s">
        <v>832</v>
      </c>
      <c r="T4032" s="293" t="s">
        <v>832</v>
      </c>
      <c r="U4032" s="293" t="s">
        <v>832</v>
      </c>
      <c r="V4032" s="294" t="s">
        <v>809</v>
      </c>
      <c r="W4032" s="295" t="s">
        <v>809</v>
      </c>
      <c r="X4032" s="295" t="s">
        <v>809</v>
      </c>
      <c r="Y4032" s="257"/>
    </row>
    <row r="4033" spans="1:25" ht="12.75" customHeight="1" x14ac:dyDescent="0.2">
      <c r="A4033" s="229" t="s">
        <v>705</v>
      </c>
      <c r="B4033" s="247"/>
      <c r="C4033" s="280">
        <v>4020</v>
      </c>
      <c r="D4033" s="249" t="s">
        <v>8717</v>
      </c>
      <c r="E4033" s="249" t="s">
        <v>8718</v>
      </c>
      <c r="F4033" s="249" t="s">
        <v>877</v>
      </c>
      <c r="G4033" s="281" t="s">
        <v>813</v>
      </c>
      <c r="H4033" s="250">
        <v>11407.81</v>
      </c>
      <c r="I4033" s="250"/>
      <c r="J4033" s="250">
        <v>25523.6594</v>
      </c>
      <c r="K4033" s="250"/>
      <c r="L4033" s="250">
        <v>12137.94</v>
      </c>
      <c r="M4033" s="251">
        <f t="shared" si="186"/>
        <v>1.2373846864560334</v>
      </c>
      <c r="N4033" s="251">
        <f t="shared" si="187"/>
        <v>0.52444358350903242</v>
      </c>
      <c r="O4033" s="250">
        <v>12637.58</v>
      </c>
      <c r="P4033" s="251">
        <f t="shared" si="188"/>
        <v>4.1163492322420392E-2</v>
      </c>
      <c r="Q4033" s="251" t="s">
        <v>805</v>
      </c>
      <c r="R4033" s="258"/>
      <c r="S4033" s="258" t="s">
        <v>806</v>
      </c>
      <c r="T4033" s="258" t="s">
        <v>807</v>
      </c>
      <c r="U4033" s="282" t="s">
        <v>814</v>
      </c>
      <c r="V4033" s="285">
        <v>92</v>
      </c>
      <c r="W4033" s="286" t="s">
        <v>816</v>
      </c>
      <c r="X4033" s="286" t="s">
        <v>816</v>
      </c>
      <c r="Y4033" s="257"/>
    </row>
    <row r="4034" spans="1:25" ht="12.75" customHeight="1" x14ac:dyDescent="0.2">
      <c r="A4034" s="229" t="s">
        <v>705</v>
      </c>
      <c r="B4034" s="247"/>
      <c r="C4034" s="280">
        <v>4021</v>
      </c>
      <c r="D4034" s="249" t="s">
        <v>8719</v>
      </c>
      <c r="E4034" s="249" t="s">
        <v>8720</v>
      </c>
      <c r="F4034" s="249" t="s">
        <v>877</v>
      </c>
      <c r="G4034" s="281" t="s">
        <v>813</v>
      </c>
      <c r="H4034" s="250">
        <v>27069.360000000001</v>
      </c>
      <c r="I4034" s="250"/>
      <c r="J4034" s="250">
        <v>25930.946000000004</v>
      </c>
      <c r="K4034" s="250"/>
      <c r="L4034" s="250">
        <v>27069.9</v>
      </c>
      <c r="M4034" s="251">
        <f t="shared" si="186"/>
        <v>4.2055445714268717E-2</v>
      </c>
      <c r="N4034" s="251">
        <f t="shared" si="187"/>
        <v>4.3922578065605386E-2</v>
      </c>
      <c r="O4034" s="250">
        <v>27859.799999999996</v>
      </c>
      <c r="P4034" s="251">
        <f t="shared" si="188"/>
        <v>2.918001174736494E-2</v>
      </c>
      <c r="Q4034" s="251" t="s">
        <v>805</v>
      </c>
      <c r="R4034" s="258"/>
      <c r="S4034" s="258" t="s">
        <v>806</v>
      </c>
      <c r="T4034" s="299" t="s">
        <v>809</v>
      </c>
      <c r="U4034" s="282" t="s">
        <v>814</v>
      </c>
      <c r="V4034" s="285">
        <v>81</v>
      </c>
      <c r="W4034" s="286" t="s">
        <v>816</v>
      </c>
      <c r="X4034" s="286" t="s">
        <v>816</v>
      </c>
      <c r="Y4034" s="257"/>
    </row>
    <row r="4035" spans="1:25" ht="12.75" customHeight="1" x14ac:dyDescent="0.2">
      <c r="A4035" s="229" t="s">
        <v>705</v>
      </c>
      <c r="B4035" s="247"/>
      <c r="C4035" s="280">
        <v>4022</v>
      </c>
      <c r="D4035" s="249" t="s">
        <v>8721</v>
      </c>
      <c r="E4035" s="249" t="s">
        <v>8722</v>
      </c>
      <c r="F4035" s="249" t="s">
        <v>931</v>
      </c>
      <c r="G4035" s="281" t="s">
        <v>813</v>
      </c>
      <c r="H4035" s="250">
        <v>21291.269999999997</v>
      </c>
      <c r="I4035" s="250"/>
      <c r="J4035" s="250">
        <v>20395.825700000001</v>
      </c>
      <c r="K4035" s="250"/>
      <c r="L4035" s="250">
        <v>36291.11</v>
      </c>
      <c r="M4035" s="251">
        <f t="shared" si="186"/>
        <v>4.2056875893264969E-2</v>
      </c>
      <c r="N4035" s="251">
        <f t="shared" si="187"/>
        <v>0.77934007349356782</v>
      </c>
      <c r="O4035" s="250">
        <v>38066.870000000003</v>
      </c>
      <c r="P4035" s="251">
        <f t="shared" si="188"/>
        <v>4.893099163955035E-2</v>
      </c>
      <c r="Q4035" s="251" t="s">
        <v>805</v>
      </c>
      <c r="R4035" s="258"/>
      <c r="S4035" s="258" t="s">
        <v>806</v>
      </c>
      <c r="T4035" s="258" t="s">
        <v>807</v>
      </c>
      <c r="U4035" s="282" t="s">
        <v>814</v>
      </c>
      <c r="V4035" s="285">
        <v>103</v>
      </c>
      <c r="W4035" s="286" t="s">
        <v>824</v>
      </c>
      <c r="X4035" s="286" t="s">
        <v>824</v>
      </c>
      <c r="Y4035" s="257"/>
    </row>
    <row r="4036" spans="1:25" ht="12.75" customHeight="1" x14ac:dyDescent="0.2">
      <c r="A4036" s="229" t="s">
        <v>705</v>
      </c>
      <c r="B4036" s="247"/>
      <c r="C4036" s="280">
        <v>4023</v>
      </c>
      <c r="D4036" s="249" t="s">
        <v>8723</v>
      </c>
      <c r="E4036" s="249" t="s">
        <v>8724</v>
      </c>
      <c r="F4036" s="249" t="s">
        <v>877</v>
      </c>
      <c r="G4036" s="281" t="s">
        <v>813</v>
      </c>
      <c r="H4036" s="250">
        <v>140703.36999999997</v>
      </c>
      <c r="I4036" s="250"/>
      <c r="J4036" s="250">
        <v>132579.99149999997</v>
      </c>
      <c r="K4036" s="250"/>
      <c r="L4036" s="250">
        <v>138403.29</v>
      </c>
      <c r="M4036" s="251">
        <f t="shared" si="186"/>
        <v>5.773407204106052E-2</v>
      </c>
      <c r="N4036" s="251">
        <f t="shared" si="187"/>
        <v>4.3922905968809288E-2</v>
      </c>
      <c r="O4036" s="250">
        <v>142470.77999999997</v>
      </c>
      <c r="P4036" s="251">
        <f t="shared" si="188"/>
        <v>2.9388679994528752E-2</v>
      </c>
      <c r="Q4036" s="251" t="s">
        <v>805</v>
      </c>
      <c r="R4036" s="258"/>
      <c r="S4036" s="258" t="s">
        <v>806</v>
      </c>
      <c r="T4036" s="299" t="s">
        <v>809</v>
      </c>
      <c r="U4036" s="282" t="s">
        <v>823</v>
      </c>
      <c r="V4036" s="285">
        <v>824</v>
      </c>
      <c r="W4036" s="286" t="s">
        <v>815</v>
      </c>
      <c r="X4036" s="286" t="s">
        <v>816</v>
      </c>
      <c r="Y4036" s="257"/>
    </row>
    <row r="4037" spans="1:25" ht="12.75" customHeight="1" x14ac:dyDescent="0.2">
      <c r="A4037" s="229" t="s">
        <v>705</v>
      </c>
      <c r="B4037" s="247"/>
      <c r="C4037" s="280">
        <v>4024</v>
      </c>
      <c r="D4037" s="249" t="s">
        <v>8725</v>
      </c>
      <c r="E4037" s="249" t="s">
        <v>8726</v>
      </c>
      <c r="F4037" s="249" t="s">
        <v>852</v>
      </c>
      <c r="G4037" s="297" t="s">
        <v>707</v>
      </c>
      <c r="H4037" s="250">
        <v>0</v>
      </c>
      <c r="I4037" s="250"/>
      <c r="J4037" s="250">
        <v>0</v>
      </c>
      <c r="K4037" s="250"/>
      <c r="L4037" s="250">
        <v>0</v>
      </c>
      <c r="M4037" s="251" t="str">
        <f t="shared" si="186"/>
        <v>NA</v>
      </c>
      <c r="N4037" s="251" t="str">
        <f t="shared" si="187"/>
        <v>NA</v>
      </c>
      <c r="O4037" s="250">
        <v>0</v>
      </c>
      <c r="P4037" s="251" t="str">
        <f t="shared" si="188"/>
        <v>NA</v>
      </c>
      <c r="Q4037" s="298" t="s">
        <v>848</v>
      </c>
      <c r="R4037" s="299" t="s">
        <v>849</v>
      </c>
      <c r="S4037" s="299" t="s">
        <v>832</v>
      </c>
      <c r="T4037" s="299" t="s">
        <v>832</v>
      </c>
      <c r="U4037" s="299" t="s">
        <v>832</v>
      </c>
      <c r="V4037" s="299" t="s">
        <v>832</v>
      </c>
      <c r="W4037" s="299" t="s">
        <v>832</v>
      </c>
      <c r="X4037" s="299" t="s">
        <v>832</v>
      </c>
      <c r="Y4037" s="257"/>
    </row>
    <row r="4038" spans="1:25" ht="12.75" customHeight="1" x14ac:dyDescent="0.2">
      <c r="A4038" s="229" t="s">
        <v>705</v>
      </c>
      <c r="B4038" s="247"/>
      <c r="C4038" s="280">
        <v>4025</v>
      </c>
      <c r="D4038" s="249" t="s">
        <v>8727</v>
      </c>
      <c r="E4038" s="249" t="s">
        <v>8728</v>
      </c>
      <c r="F4038" s="249" t="s">
        <v>907</v>
      </c>
      <c r="G4038" s="281" t="s">
        <v>813</v>
      </c>
      <c r="H4038" s="250">
        <v>14132.220000000001</v>
      </c>
      <c r="I4038" s="250"/>
      <c r="J4038" s="250">
        <v>13537.880000000001</v>
      </c>
      <c r="K4038" s="250"/>
      <c r="L4038" s="250">
        <v>19204.480000000003</v>
      </c>
      <c r="M4038" s="251">
        <f t="shared" si="186"/>
        <v>4.2055671366565205E-2</v>
      </c>
      <c r="N4038" s="251">
        <f t="shared" si="187"/>
        <v>0.41857366145954916</v>
      </c>
      <c r="O4038" s="250">
        <v>20938.489999999998</v>
      </c>
      <c r="P4038" s="251">
        <f t="shared" si="188"/>
        <v>9.029195271103381E-2</v>
      </c>
      <c r="Q4038" s="251" t="s">
        <v>805</v>
      </c>
      <c r="R4038" s="258"/>
      <c r="S4038" s="258" t="s">
        <v>806</v>
      </c>
      <c r="T4038" s="258" t="s">
        <v>807</v>
      </c>
      <c r="U4038" s="282" t="s">
        <v>814</v>
      </c>
      <c r="V4038" s="285">
        <v>70</v>
      </c>
      <c r="W4038" s="286" t="s">
        <v>824</v>
      </c>
      <c r="X4038" s="286" t="s">
        <v>824</v>
      </c>
      <c r="Y4038" s="257"/>
    </row>
    <row r="4039" spans="1:25" ht="12.75" customHeight="1" x14ac:dyDescent="0.2">
      <c r="A4039" s="229" t="s">
        <v>705</v>
      </c>
      <c r="B4039" s="247"/>
      <c r="C4039" s="287">
        <v>4026</v>
      </c>
      <c r="D4039" s="288" t="s">
        <v>8729</v>
      </c>
      <c r="E4039" s="288" t="s">
        <v>8730</v>
      </c>
      <c r="F4039" s="288" t="s">
        <v>5100</v>
      </c>
      <c r="G4039" s="289" t="s">
        <v>707</v>
      </c>
      <c r="H4039" s="290">
        <v>0</v>
      </c>
      <c r="I4039" s="290"/>
      <c r="J4039" s="290">
        <v>0</v>
      </c>
      <c r="K4039" s="290"/>
      <c r="L4039" s="290">
        <v>0</v>
      </c>
      <c r="M4039" s="291" t="str">
        <f t="shared" si="186"/>
        <v>NA</v>
      </c>
      <c r="N4039" s="291" t="str">
        <f t="shared" si="187"/>
        <v>NA</v>
      </c>
      <c r="O4039" s="290">
        <v>0</v>
      </c>
      <c r="P4039" s="291" t="str">
        <f t="shared" si="188"/>
        <v>NA</v>
      </c>
      <c r="Q4039" s="291" t="s">
        <v>707</v>
      </c>
      <c r="R4039" s="292" t="s">
        <v>831</v>
      </c>
      <c r="S4039" s="293" t="s">
        <v>832</v>
      </c>
      <c r="T4039" s="293" t="s">
        <v>832</v>
      </c>
      <c r="U4039" s="293" t="s">
        <v>832</v>
      </c>
      <c r="V4039" s="294" t="s">
        <v>809</v>
      </c>
      <c r="W4039" s="295" t="s">
        <v>809</v>
      </c>
      <c r="X4039" s="295" t="s">
        <v>809</v>
      </c>
      <c r="Y4039" s="257"/>
    </row>
    <row r="4040" spans="1:25" ht="12.75" customHeight="1" x14ac:dyDescent="0.2">
      <c r="A4040" s="229" t="s">
        <v>705</v>
      </c>
      <c r="B4040" s="247"/>
      <c r="C4040" s="280">
        <v>4027</v>
      </c>
      <c r="D4040" s="249" t="s">
        <v>8731</v>
      </c>
      <c r="E4040" s="249" t="s">
        <v>8732</v>
      </c>
      <c r="F4040" s="249" t="s">
        <v>931</v>
      </c>
      <c r="G4040" s="281" t="s">
        <v>813</v>
      </c>
      <c r="H4040" s="250">
        <v>60160.86</v>
      </c>
      <c r="I4040" s="250"/>
      <c r="J4040" s="250">
        <v>57630.731899999999</v>
      </c>
      <c r="K4040" s="250"/>
      <c r="L4040" s="250">
        <v>60161.840000000011</v>
      </c>
      <c r="M4040" s="251">
        <f t="shared" si="186"/>
        <v>4.2056049398230037E-2</v>
      </c>
      <c r="N4040" s="251">
        <f t="shared" si="187"/>
        <v>4.3919416196066256E-2</v>
      </c>
      <c r="O4040" s="250">
        <v>62519.58</v>
      </c>
      <c r="P4040" s="251">
        <f t="shared" si="188"/>
        <v>3.9189958285850139E-2</v>
      </c>
      <c r="Q4040" s="251" t="s">
        <v>805</v>
      </c>
      <c r="R4040" s="258"/>
      <c r="S4040" s="258" t="s">
        <v>806</v>
      </c>
      <c r="T4040" s="299" t="s">
        <v>809</v>
      </c>
      <c r="U4040" s="282" t="s">
        <v>823</v>
      </c>
      <c r="V4040" s="285">
        <v>824</v>
      </c>
      <c r="W4040" s="286" t="s">
        <v>912</v>
      </c>
      <c r="X4040" s="286" t="s">
        <v>815</v>
      </c>
      <c r="Y4040" s="257"/>
    </row>
    <row r="4041" spans="1:25" ht="12.75" customHeight="1" x14ac:dyDescent="0.2">
      <c r="A4041" s="229" t="s">
        <v>705</v>
      </c>
      <c r="B4041" s="247"/>
      <c r="C4041" s="280">
        <v>4028</v>
      </c>
      <c r="D4041" s="249" t="s">
        <v>8733</v>
      </c>
      <c r="E4041" s="249" t="s">
        <v>8732</v>
      </c>
      <c r="F4041" s="249" t="s">
        <v>803</v>
      </c>
      <c r="G4041" s="281" t="s">
        <v>804</v>
      </c>
      <c r="H4041" s="250">
        <v>86539.09</v>
      </c>
      <c r="I4041" s="250"/>
      <c r="J4041" s="250">
        <v>82899.578699999998</v>
      </c>
      <c r="K4041" s="250"/>
      <c r="L4041" s="250">
        <v>121460.20000000001</v>
      </c>
      <c r="M4041" s="251">
        <f t="shared" si="186"/>
        <v>4.2056269600246526E-2</v>
      </c>
      <c r="N4041" s="251">
        <f t="shared" si="187"/>
        <v>0.46514857982022551</v>
      </c>
      <c r="O4041" s="250">
        <v>126522.97000000002</v>
      </c>
      <c r="P4041" s="251">
        <f t="shared" si="188"/>
        <v>4.1682542923525599E-2</v>
      </c>
      <c r="Q4041" s="251" t="s">
        <v>805</v>
      </c>
      <c r="R4041" s="258"/>
      <c r="S4041" s="258" t="s">
        <v>823</v>
      </c>
      <c r="T4041" s="258" t="s">
        <v>807</v>
      </c>
      <c r="U4041" s="282" t="s">
        <v>1103</v>
      </c>
      <c r="V4041" s="285">
        <v>824</v>
      </c>
      <c r="W4041" s="286" t="s">
        <v>815</v>
      </c>
      <c r="X4041" s="286" t="s">
        <v>816</v>
      </c>
      <c r="Y4041" s="257"/>
    </row>
    <row r="4042" spans="1:25" ht="12.75" customHeight="1" x14ac:dyDescent="0.2">
      <c r="A4042" s="229" t="s">
        <v>705</v>
      </c>
      <c r="B4042" s="247"/>
      <c r="C4042" s="280">
        <v>4029</v>
      </c>
      <c r="D4042" s="249" t="s">
        <v>8734</v>
      </c>
      <c r="E4042" s="249" t="s">
        <v>8732</v>
      </c>
      <c r="F4042" s="249" t="s">
        <v>861</v>
      </c>
      <c r="G4042" s="297" t="s">
        <v>707</v>
      </c>
      <c r="H4042" s="250">
        <v>0</v>
      </c>
      <c r="I4042" s="250"/>
      <c r="J4042" s="250">
        <v>0</v>
      </c>
      <c r="K4042" s="250"/>
      <c r="L4042" s="250">
        <v>0</v>
      </c>
      <c r="M4042" s="251" t="str">
        <f t="shared" si="186"/>
        <v>NA</v>
      </c>
      <c r="N4042" s="251" t="str">
        <f t="shared" si="187"/>
        <v>NA</v>
      </c>
      <c r="O4042" s="250">
        <v>0</v>
      </c>
      <c r="P4042" s="251" t="str">
        <f t="shared" si="188"/>
        <v>NA</v>
      </c>
      <c r="Q4042" s="298" t="s">
        <v>848</v>
      </c>
      <c r="R4042" s="299" t="s">
        <v>849</v>
      </c>
      <c r="S4042" s="299" t="s">
        <v>832</v>
      </c>
      <c r="T4042" s="299" t="s">
        <v>832</v>
      </c>
      <c r="U4042" s="299" t="s">
        <v>832</v>
      </c>
      <c r="V4042" s="299" t="s">
        <v>832</v>
      </c>
      <c r="W4042" s="299" t="s">
        <v>832</v>
      </c>
      <c r="X4042" s="299" t="s">
        <v>832</v>
      </c>
      <c r="Y4042" s="257"/>
    </row>
    <row r="4043" spans="1:25" ht="12.75" customHeight="1" x14ac:dyDescent="0.2">
      <c r="A4043" s="229" t="s">
        <v>705</v>
      </c>
      <c r="B4043" s="247"/>
      <c r="C4043" s="280">
        <v>4030</v>
      </c>
      <c r="D4043" s="249" t="s">
        <v>8735</v>
      </c>
      <c r="E4043" s="249" t="s">
        <v>8736</v>
      </c>
      <c r="F4043" s="249" t="s">
        <v>877</v>
      </c>
      <c r="G4043" s="281" t="s">
        <v>813</v>
      </c>
      <c r="H4043" s="250">
        <v>25794.71</v>
      </c>
      <c r="I4043" s="250"/>
      <c r="J4043" s="250">
        <v>28605.868500000004</v>
      </c>
      <c r="K4043" s="250"/>
      <c r="L4043" s="250">
        <v>17832.36</v>
      </c>
      <c r="M4043" s="251">
        <f t="shared" si="186"/>
        <v>0.10898197731240263</v>
      </c>
      <c r="N4043" s="251">
        <f t="shared" si="187"/>
        <v>0.37661882211337167</v>
      </c>
      <c r="O4043" s="250">
        <v>18257.84</v>
      </c>
      <c r="P4043" s="251">
        <f t="shared" si="188"/>
        <v>2.385999385387013E-2</v>
      </c>
      <c r="Q4043" s="251" t="s">
        <v>805</v>
      </c>
      <c r="R4043" s="258"/>
      <c r="S4043" s="258" t="s">
        <v>806</v>
      </c>
      <c r="T4043" s="299" t="s">
        <v>809</v>
      </c>
      <c r="U4043" s="282" t="s">
        <v>823</v>
      </c>
      <c r="V4043" s="285">
        <v>824</v>
      </c>
      <c r="W4043" s="286" t="s">
        <v>815</v>
      </c>
      <c r="X4043" s="286" t="s">
        <v>816</v>
      </c>
      <c r="Y4043" s="257"/>
    </row>
    <row r="4044" spans="1:25" ht="12.75" customHeight="1" x14ac:dyDescent="0.2">
      <c r="A4044" s="229" t="s">
        <v>705</v>
      </c>
      <c r="B4044" s="247"/>
      <c r="C4044" s="280">
        <v>4031</v>
      </c>
      <c r="D4044" s="249" t="s">
        <v>8737</v>
      </c>
      <c r="E4044" s="249" t="s">
        <v>8738</v>
      </c>
      <c r="F4044" s="249" t="s">
        <v>847</v>
      </c>
      <c r="G4044" s="297" t="s">
        <v>707</v>
      </c>
      <c r="H4044" s="250">
        <v>0</v>
      </c>
      <c r="I4044" s="250"/>
      <c r="J4044" s="250">
        <v>0</v>
      </c>
      <c r="K4044" s="250"/>
      <c r="L4044" s="250">
        <v>0</v>
      </c>
      <c r="M4044" s="251" t="str">
        <f t="shared" si="186"/>
        <v>NA</v>
      </c>
      <c r="N4044" s="251" t="str">
        <f t="shared" si="187"/>
        <v>NA</v>
      </c>
      <c r="O4044" s="250">
        <v>0</v>
      </c>
      <c r="P4044" s="251" t="str">
        <f t="shared" si="188"/>
        <v>NA</v>
      </c>
      <c r="Q4044" s="298" t="s">
        <v>848</v>
      </c>
      <c r="R4044" s="299" t="s">
        <v>849</v>
      </c>
      <c r="S4044" s="299" t="s">
        <v>832</v>
      </c>
      <c r="T4044" s="299" t="s">
        <v>832</v>
      </c>
      <c r="U4044" s="299" t="s">
        <v>832</v>
      </c>
      <c r="V4044" s="299" t="s">
        <v>832</v>
      </c>
      <c r="W4044" s="299" t="s">
        <v>832</v>
      </c>
      <c r="X4044" s="299" t="s">
        <v>832</v>
      </c>
      <c r="Y4044" s="257"/>
    </row>
    <row r="4045" spans="1:25" ht="12.75" customHeight="1" x14ac:dyDescent="0.2">
      <c r="A4045" s="229" t="s">
        <v>705</v>
      </c>
      <c r="B4045" s="247"/>
      <c r="C4045" s="280">
        <v>4032</v>
      </c>
      <c r="D4045" s="249" t="s">
        <v>8739</v>
      </c>
      <c r="E4045" s="249" t="s">
        <v>8740</v>
      </c>
      <c r="F4045" s="249" t="s">
        <v>883</v>
      </c>
      <c r="G4045" s="297" t="s">
        <v>707</v>
      </c>
      <c r="H4045" s="250">
        <v>0</v>
      </c>
      <c r="I4045" s="250"/>
      <c r="J4045" s="250">
        <v>0</v>
      </c>
      <c r="K4045" s="250"/>
      <c r="L4045" s="250">
        <v>0</v>
      </c>
      <c r="M4045" s="251" t="str">
        <f t="shared" si="186"/>
        <v>NA</v>
      </c>
      <c r="N4045" s="251" t="str">
        <f t="shared" si="187"/>
        <v>NA</v>
      </c>
      <c r="O4045" s="250">
        <v>0</v>
      </c>
      <c r="P4045" s="251" t="str">
        <f t="shared" si="188"/>
        <v>NA</v>
      </c>
      <c r="Q4045" s="298" t="s">
        <v>848</v>
      </c>
      <c r="R4045" s="299" t="s">
        <v>849</v>
      </c>
      <c r="S4045" s="299" t="s">
        <v>832</v>
      </c>
      <c r="T4045" s="299" t="s">
        <v>832</v>
      </c>
      <c r="U4045" s="299" t="s">
        <v>832</v>
      </c>
      <c r="V4045" s="299" t="s">
        <v>832</v>
      </c>
      <c r="W4045" s="299" t="s">
        <v>832</v>
      </c>
      <c r="X4045" s="299" t="s">
        <v>832</v>
      </c>
      <c r="Y4045" s="257"/>
    </row>
    <row r="4046" spans="1:25" ht="12.75" customHeight="1" x14ac:dyDescent="0.2">
      <c r="A4046" s="229" t="s">
        <v>705</v>
      </c>
      <c r="B4046" s="247"/>
      <c r="C4046" s="280">
        <v>4033</v>
      </c>
      <c r="D4046" s="249" t="s">
        <v>8741</v>
      </c>
      <c r="E4046" s="249" t="s">
        <v>8742</v>
      </c>
      <c r="F4046" s="249" t="s">
        <v>1064</v>
      </c>
      <c r="G4046" s="281" t="s">
        <v>813</v>
      </c>
      <c r="H4046" s="250">
        <v>37455.17</v>
      </c>
      <c r="I4046" s="250"/>
      <c r="J4046" s="250">
        <v>35879.947899999999</v>
      </c>
      <c r="K4046" s="250"/>
      <c r="L4046" s="250">
        <v>86446.69</v>
      </c>
      <c r="M4046" s="251">
        <f t="shared" ref="M4046:M4109" si="189">IF(H4046&gt;0,ABS((J4046-H4046)/H4046),"NA")</f>
        <v>4.2056199451237279E-2</v>
      </c>
      <c r="N4046" s="251">
        <f t="shared" ref="N4046:N4109" si="190">IF(J4046&gt;0,ABS((L4046-J4046)/J4046),"NA")</f>
        <v>1.4093315364039312</v>
      </c>
      <c r="O4046" s="250">
        <v>89131.28</v>
      </c>
      <c r="P4046" s="251">
        <f t="shared" ref="P4046:P4109" si="191">IF(L4046&gt;0,ABS((O4046-L4046)/L4046),"NA")</f>
        <v>3.1054861672552142E-2</v>
      </c>
      <c r="Q4046" s="251" t="s">
        <v>805</v>
      </c>
      <c r="R4046" s="258"/>
      <c r="S4046" s="258" t="s">
        <v>806</v>
      </c>
      <c r="T4046" s="258" t="s">
        <v>807</v>
      </c>
      <c r="U4046" s="282" t="s">
        <v>823</v>
      </c>
      <c r="V4046" s="285">
        <v>819</v>
      </c>
      <c r="W4046" s="286" t="s">
        <v>816</v>
      </c>
      <c r="X4046" s="286" t="s">
        <v>816</v>
      </c>
      <c r="Y4046" s="257"/>
    </row>
    <row r="4047" spans="1:25" ht="12.75" customHeight="1" x14ac:dyDescent="0.2">
      <c r="A4047" s="229" t="s">
        <v>705</v>
      </c>
      <c r="B4047" s="247"/>
      <c r="C4047" s="280">
        <v>4034</v>
      </c>
      <c r="D4047" s="249" t="s">
        <v>8743</v>
      </c>
      <c r="E4047" s="249" t="s">
        <v>8744</v>
      </c>
      <c r="F4047" s="249" t="s">
        <v>1503</v>
      </c>
      <c r="G4047" s="297" t="s">
        <v>707</v>
      </c>
      <c r="H4047" s="250">
        <v>0</v>
      </c>
      <c r="I4047" s="250"/>
      <c r="J4047" s="250">
        <v>0</v>
      </c>
      <c r="K4047" s="250"/>
      <c r="L4047" s="250">
        <v>0</v>
      </c>
      <c r="M4047" s="251" t="str">
        <f t="shared" si="189"/>
        <v>NA</v>
      </c>
      <c r="N4047" s="251" t="str">
        <f t="shared" si="190"/>
        <v>NA</v>
      </c>
      <c r="O4047" s="250">
        <v>0</v>
      </c>
      <c r="P4047" s="251" t="str">
        <f t="shared" si="191"/>
        <v>NA</v>
      </c>
      <c r="Q4047" s="298" t="s">
        <v>848</v>
      </c>
      <c r="R4047" s="299" t="s">
        <v>849</v>
      </c>
      <c r="S4047" s="299" t="s">
        <v>832</v>
      </c>
      <c r="T4047" s="299" t="s">
        <v>832</v>
      </c>
      <c r="U4047" s="299" t="s">
        <v>832</v>
      </c>
      <c r="V4047" s="283" t="s">
        <v>809</v>
      </c>
      <c r="W4047" s="284" t="s">
        <v>809</v>
      </c>
      <c r="X4047" s="284" t="s">
        <v>809</v>
      </c>
      <c r="Y4047" s="257"/>
    </row>
    <row r="4048" spans="1:25" ht="12.75" customHeight="1" x14ac:dyDescent="0.2">
      <c r="A4048" s="229" t="s">
        <v>705</v>
      </c>
      <c r="B4048" s="247"/>
      <c r="C4048" s="280">
        <v>4035</v>
      </c>
      <c r="D4048" s="249" t="s">
        <v>8745</v>
      </c>
      <c r="E4048" s="249" t="s">
        <v>8746</v>
      </c>
      <c r="F4048" s="249" t="s">
        <v>1109</v>
      </c>
      <c r="G4048" s="281" t="s">
        <v>813</v>
      </c>
      <c r="H4048" s="250">
        <v>117439.67</v>
      </c>
      <c r="I4048" s="250"/>
      <c r="J4048" s="250">
        <v>293812.84239999996</v>
      </c>
      <c r="K4048" s="250"/>
      <c r="L4048" s="250">
        <v>306716.40000000002</v>
      </c>
      <c r="M4048" s="251">
        <f t="shared" si="189"/>
        <v>1.5018193801123589</v>
      </c>
      <c r="N4048" s="251">
        <f t="shared" si="190"/>
        <v>4.3917609232454913E-2</v>
      </c>
      <c r="O4048" s="250">
        <v>334351.04999999993</v>
      </c>
      <c r="P4048" s="251">
        <f t="shared" si="191"/>
        <v>9.0098377523992537E-2</v>
      </c>
      <c r="Q4048" s="251" t="s">
        <v>805</v>
      </c>
      <c r="R4048" s="258"/>
      <c r="S4048" s="258" t="s">
        <v>806</v>
      </c>
      <c r="T4048" s="299" t="s">
        <v>809</v>
      </c>
      <c r="U4048" s="282" t="s">
        <v>814</v>
      </c>
      <c r="V4048" s="285">
        <v>216</v>
      </c>
      <c r="W4048" s="286" t="s">
        <v>824</v>
      </c>
      <c r="X4048" s="286" t="s">
        <v>824</v>
      </c>
      <c r="Y4048" s="257"/>
    </row>
    <row r="4049" spans="1:25" ht="12.75" customHeight="1" x14ac:dyDescent="0.2">
      <c r="A4049" s="229" t="s">
        <v>705</v>
      </c>
      <c r="B4049" s="247"/>
      <c r="C4049" s="280">
        <v>4036</v>
      </c>
      <c r="D4049" s="249" t="s">
        <v>8747</v>
      </c>
      <c r="E4049" s="249" t="s">
        <v>8748</v>
      </c>
      <c r="F4049" s="249" t="s">
        <v>803</v>
      </c>
      <c r="G4049" s="281" t="s">
        <v>804</v>
      </c>
      <c r="H4049" s="250">
        <v>73416.709999999992</v>
      </c>
      <c r="I4049" s="250"/>
      <c r="J4049" s="250">
        <v>70329.079399999988</v>
      </c>
      <c r="K4049" s="250"/>
      <c r="L4049" s="250">
        <v>73417.450000000012</v>
      </c>
      <c r="M4049" s="251">
        <f t="shared" si="189"/>
        <v>4.2056237605853003E-2</v>
      </c>
      <c r="N4049" s="251">
        <f t="shared" si="190"/>
        <v>4.3913138439290081E-2</v>
      </c>
      <c r="O4049" s="250">
        <v>76733.040000000008</v>
      </c>
      <c r="P4049" s="251">
        <f t="shared" si="191"/>
        <v>4.5160789430850515E-2</v>
      </c>
      <c r="Q4049" s="251" t="s">
        <v>805</v>
      </c>
      <c r="R4049" s="258"/>
      <c r="S4049" s="258" t="s">
        <v>806</v>
      </c>
      <c r="T4049" s="299" t="s">
        <v>809</v>
      </c>
      <c r="U4049" s="282" t="s">
        <v>808</v>
      </c>
      <c r="V4049" s="285">
        <v>298</v>
      </c>
      <c r="W4049" s="286" t="s">
        <v>815</v>
      </c>
      <c r="X4049" s="286" t="s">
        <v>816</v>
      </c>
      <c r="Y4049" s="257"/>
    </row>
    <row r="4050" spans="1:25" ht="12.75" customHeight="1" x14ac:dyDescent="0.2">
      <c r="A4050" s="229" t="s">
        <v>705</v>
      </c>
      <c r="B4050" s="247"/>
      <c r="C4050" s="280">
        <v>4037</v>
      </c>
      <c r="D4050" s="249" t="s">
        <v>8749</v>
      </c>
      <c r="E4050" s="249" t="s">
        <v>8750</v>
      </c>
      <c r="F4050" s="249" t="s">
        <v>877</v>
      </c>
      <c r="G4050" s="281" t="s">
        <v>813</v>
      </c>
      <c r="H4050" s="250">
        <v>15230.89</v>
      </c>
      <c r="I4050" s="250"/>
      <c r="J4050" s="250">
        <v>14590.3336</v>
      </c>
      <c r="K4050" s="250"/>
      <c r="L4050" s="250">
        <v>61570.9</v>
      </c>
      <c r="M4050" s="251">
        <f t="shared" si="189"/>
        <v>4.2056399855819292E-2</v>
      </c>
      <c r="N4050" s="251">
        <f t="shared" si="190"/>
        <v>3.2199789043891363</v>
      </c>
      <c r="O4050" s="250">
        <v>74304.95</v>
      </c>
      <c r="P4050" s="251">
        <f t="shared" si="191"/>
        <v>0.20681929288024042</v>
      </c>
      <c r="Q4050" s="251" t="s">
        <v>805</v>
      </c>
      <c r="R4050" s="258"/>
      <c r="S4050" s="258" t="s">
        <v>806</v>
      </c>
      <c r="T4050" s="258" t="s">
        <v>807</v>
      </c>
      <c r="U4050" s="282" t="s">
        <v>814</v>
      </c>
      <c r="V4050" s="283" t="s">
        <v>809</v>
      </c>
      <c r="W4050" s="284" t="s">
        <v>809</v>
      </c>
      <c r="X4050" s="284" t="s">
        <v>809</v>
      </c>
      <c r="Y4050" s="257"/>
    </row>
    <row r="4051" spans="1:25" ht="12.75" customHeight="1" x14ac:dyDescent="0.2">
      <c r="A4051" s="229" t="s">
        <v>705</v>
      </c>
      <c r="B4051" s="247"/>
      <c r="C4051" s="280">
        <v>4038</v>
      </c>
      <c r="D4051" s="249" t="s">
        <v>8751</v>
      </c>
      <c r="E4051" s="249" t="s">
        <v>8752</v>
      </c>
      <c r="F4051" s="249" t="s">
        <v>819</v>
      </c>
      <c r="G4051" s="281" t="s">
        <v>813</v>
      </c>
      <c r="H4051" s="250">
        <v>100666.67000000001</v>
      </c>
      <c r="I4051" s="250"/>
      <c r="J4051" s="250">
        <v>94234.474400000006</v>
      </c>
      <c r="K4051" s="250"/>
      <c r="L4051" s="250">
        <v>379765.92</v>
      </c>
      <c r="M4051" s="251">
        <f t="shared" si="189"/>
        <v>6.3895980665696059E-2</v>
      </c>
      <c r="N4051" s="251">
        <f t="shared" si="190"/>
        <v>3.0300104862684942</v>
      </c>
      <c r="O4051" s="250">
        <v>390619.92</v>
      </c>
      <c r="P4051" s="251">
        <f t="shared" si="191"/>
        <v>2.8580763645142251E-2</v>
      </c>
      <c r="Q4051" s="251" t="s">
        <v>805</v>
      </c>
      <c r="R4051" s="258"/>
      <c r="S4051" s="258" t="s">
        <v>806</v>
      </c>
      <c r="T4051" s="258" t="s">
        <v>807</v>
      </c>
      <c r="U4051" s="282" t="s">
        <v>823</v>
      </c>
      <c r="V4051" s="285">
        <v>824</v>
      </c>
      <c r="W4051" s="286" t="s">
        <v>816</v>
      </c>
      <c r="X4051" s="286" t="s">
        <v>824</v>
      </c>
      <c r="Y4051" s="257"/>
    </row>
    <row r="4052" spans="1:25" ht="12.75" customHeight="1" x14ac:dyDescent="0.2">
      <c r="A4052" s="229" t="s">
        <v>705</v>
      </c>
      <c r="B4052" s="247"/>
      <c r="C4052" s="280">
        <v>4039</v>
      </c>
      <c r="D4052" s="249" t="s">
        <v>8753</v>
      </c>
      <c r="E4052" s="249" t="s">
        <v>8754</v>
      </c>
      <c r="F4052" s="249" t="s">
        <v>1002</v>
      </c>
      <c r="G4052" s="297" t="s">
        <v>707</v>
      </c>
      <c r="H4052" s="250">
        <v>0</v>
      </c>
      <c r="I4052" s="250"/>
      <c r="J4052" s="250">
        <v>0</v>
      </c>
      <c r="K4052" s="250"/>
      <c r="L4052" s="250">
        <v>0</v>
      </c>
      <c r="M4052" s="251" t="str">
        <f t="shared" si="189"/>
        <v>NA</v>
      </c>
      <c r="N4052" s="251" t="str">
        <f t="shared" si="190"/>
        <v>NA</v>
      </c>
      <c r="O4052" s="250">
        <v>0</v>
      </c>
      <c r="P4052" s="251" t="str">
        <f t="shared" si="191"/>
        <v>NA</v>
      </c>
      <c r="Q4052" s="298" t="s">
        <v>848</v>
      </c>
      <c r="R4052" s="299" t="s">
        <v>849</v>
      </c>
      <c r="S4052" s="299" t="s">
        <v>832</v>
      </c>
      <c r="T4052" s="299" t="s">
        <v>832</v>
      </c>
      <c r="U4052" s="299" t="s">
        <v>832</v>
      </c>
      <c r="V4052" s="285">
        <v>926</v>
      </c>
      <c r="W4052" s="286" t="s">
        <v>816</v>
      </c>
      <c r="X4052" s="286" t="s">
        <v>824</v>
      </c>
      <c r="Y4052" s="257"/>
    </row>
    <row r="4053" spans="1:25" ht="12.75" customHeight="1" x14ac:dyDescent="0.2">
      <c r="A4053" s="229" t="s">
        <v>705</v>
      </c>
      <c r="B4053" s="247"/>
      <c r="C4053" s="280">
        <v>4040</v>
      </c>
      <c r="D4053" s="249" t="s">
        <v>8755</v>
      </c>
      <c r="E4053" s="249" t="s">
        <v>8756</v>
      </c>
      <c r="F4053" s="249" t="s">
        <v>1414</v>
      </c>
      <c r="G4053" s="281" t="s">
        <v>804</v>
      </c>
      <c r="H4053" s="250">
        <v>30587.08</v>
      </c>
      <c r="I4053" s="250"/>
      <c r="J4053" s="250">
        <v>29300.712800000001</v>
      </c>
      <c r="K4053" s="250"/>
      <c r="L4053" s="250">
        <v>30495.15</v>
      </c>
      <c r="M4053" s="251">
        <f t="shared" si="189"/>
        <v>4.205590072671208E-2</v>
      </c>
      <c r="N4053" s="251">
        <f t="shared" si="190"/>
        <v>4.0764783032855099E-2</v>
      </c>
      <c r="O4053" s="250">
        <v>32730.910000000003</v>
      </c>
      <c r="P4053" s="251">
        <f t="shared" si="191"/>
        <v>7.3315264886383638E-2</v>
      </c>
      <c r="Q4053" s="251" t="s">
        <v>805</v>
      </c>
      <c r="R4053" s="258"/>
      <c r="S4053" s="258" t="s">
        <v>806</v>
      </c>
      <c r="T4053" s="258" t="s">
        <v>807</v>
      </c>
      <c r="U4053" s="282" t="s">
        <v>808</v>
      </c>
      <c r="V4053" s="283" t="s">
        <v>809</v>
      </c>
      <c r="W4053" s="284" t="s">
        <v>809</v>
      </c>
      <c r="X4053" s="284" t="s">
        <v>809</v>
      </c>
      <c r="Y4053" s="257"/>
    </row>
    <row r="4054" spans="1:25" ht="12.75" customHeight="1" x14ac:dyDescent="0.2">
      <c r="A4054" s="229" t="s">
        <v>705</v>
      </c>
      <c r="B4054" s="247"/>
      <c r="C4054" s="280">
        <v>4041</v>
      </c>
      <c r="D4054" s="249" t="s">
        <v>8757</v>
      </c>
      <c r="E4054" s="249" t="s">
        <v>8758</v>
      </c>
      <c r="F4054" s="249" t="s">
        <v>1064</v>
      </c>
      <c r="G4054" s="281" t="s">
        <v>813</v>
      </c>
      <c r="H4054" s="250">
        <v>16662.7</v>
      </c>
      <c r="I4054" s="250"/>
      <c r="J4054" s="250">
        <v>39309.263500000001</v>
      </c>
      <c r="K4054" s="250"/>
      <c r="L4054" s="250">
        <v>36201.43</v>
      </c>
      <c r="M4054" s="251">
        <f t="shared" si="189"/>
        <v>1.3591172799126192</v>
      </c>
      <c r="N4054" s="251">
        <f t="shared" si="190"/>
        <v>7.9061097138083E-2</v>
      </c>
      <c r="O4054" s="250">
        <v>37040.46</v>
      </c>
      <c r="P4054" s="251">
        <f t="shared" si="191"/>
        <v>2.3176708765371944E-2</v>
      </c>
      <c r="Q4054" s="251" t="s">
        <v>805</v>
      </c>
      <c r="R4054" s="258"/>
      <c r="S4054" s="258" t="s">
        <v>806</v>
      </c>
      <c r="T4054" s="258" t="s">
        <v>807</v>
      </c>
      <c r="U4054" s="282" t="s">
        <v>823</v>
      </c>
      <c r="V4054" s="285">
        <v>824</v>
      </c>
      <c r="W4054" s="286" t="s">
        <v>816</v>
      </c>
      <c r="X4054" s="286" t="s">
        <v>824</v>
      </c>
      <c r="Y4054" s="257"/>
    </row>
    <row r="4055" spans="1:25" ht="12.75" customHeight="1" x14ac:dyDescent="0.2">
      <c r="A4055" s="229" t="s">
        <v>705</v>
      </c>
      <c r="B4055" s="247"/>
      <c r="C4055" s="280">
        <v>4042</v>
      </c>
      <c r="D4055" s="249" t="s">
        <v>8759</v>
      </c>
      <c r="E4055" s="249" t="s">
        <v>8760</v>
      </c>
      <c r="F4055" s="249" t="s">
        <v>1067</v>
      </c>
      <c r="G4055" s="281" t="s">
        <v>804</v>
      </c>
      <c r="H4055" s="250">
        <v>256848.82000000004</v>
      </c>
      <c r="I4055" s="250"/>
      <c r="J4055" s="250">
        <v>123858.1404</v>
      </c>
      <c r="K4055" s="250"/>
      <c r="L4055" s="250">
        <v>130986.68000000001</v>
      </c>
      <c r="M4055" s="251">
        <f t="shared" si="189"/>
        <v>0.51777804390925375</v>
      </c>
      <c r="N4055" s="251">
        <f t="shared" si="190"/>
        <v>5.7554066103191741E-2</v>
      </c>
      <c r="O4055" s="250">
        <v>152178.39000000001</v>
      </c>
      <c r="P4055" s="251">
        <f t="shared" si="191"/>
        <v>0.1617852288492235</v>
      </c>
      <c r="Q4055" s="251" t="s">
        <v>805</v>
      </c>
      <c r="R4055" s="258"/>
      <c r="S4055" s="258" t="s">
        <v>925</v>
      </c>
      <c r="T4055" s="258" t="s">
        <v>908</v>
      </c>
      <c r="U4055" s="282" t="s">
        <v>1103</v>
      </c>
      <c r="V4055" s="285">
        <v>779</v>
      </c>
      <c r="W4055" s="286" t="s">
        <v>824</v>
      </c>
      <c r="X4055" s="286" t="s">
        <v>816</v>
      </c>
      <c r="Y4055" s="257"/>
    </row>
    <row r="4056" spans="1:25" ht="12.75" customHeight="1" x14ac:dyDescent="0.2">
      <c r="A4056" s="229" t="s">
        <v>705</v>
      </c>
      <c r="B4056" s="247"/>
      <c r="C4056" s="280">
        <v>4043</v>
      </c>
      <c r="D4056" s="249" t="s">
        <v>8761</v>
      </c>
      <c r="E4056" s="249" t="s">
        <v>8762</v>
      </c>
      <c r="F4056" s="249" t="s">
        <v>877</v>
      </c>
      <c r="G4056" s="281" t="s">
        <v>813</v>
      </c>
      <c r="H4056" s="250">
        <v>41246.409999999996</v>
      </c>
      <c r="I4056" s="250"/>
      <c r="J4056" s="250">
        <v>33766.654800000004</v>
      </c>
      <c r="K4056" s="250"/>
      <c r="L4056" s="250">
        <v>88122.83</v>
      </c>
      <c r="M4056" s="251">
        <f t="shared" si="189"/>
        <v>0.18134318113988571</v>
      </c>
      <c r="N4056" s="251">
        <f t="shared" si="190"/>
        <v>1.6097589625608988</v>
      </c>
      <c r="O4056" s="250">
        <v>91814.17</v>
      </c>
      <c r="P4056" s="251">
        <f t="shared" si="191"/>
        <v>4.1888577568378098E-2</v>
      </c>
      <c r="Q4056" s="251" t="s">
        <v>805</v>
      </c>
      <c r="R4056" s="258"/>
      <c r="S4056" s="258" t="s">
        <v>904</v>
      </c>
      <c r="T4056" s="258" t="s">
        <v>807</v>
      </c>
      <c r="U4056" s="282" t="s">
        <v>814</v>
      </c>
      <c r="V4056" s="285">
        <v>106</v>
      </c>
      <c r="W4056" s="286" t="s">
        <v>824</v>
      </c>
      <c r="X4056" s="286" t="s">
        <v>824</v>
      </c>
      <c r="Y4056" s="257"/>
    </row>
    <row r="4057" spans="1:25" ht="12.75" customHeight="1" x14ac:dyDescent="0.2">
      <c r="A4057" s="229" t="s">
        <v>705</v>
      </c>
      <c r="B4057" s="247"/>
      <c r="C4057" s="280">
        <v>4044</v>
      </c>
      <c r="D4057" s="249" t="s">
        <v>8763</v>
      </c>
      <c r="E4057" s="249" t="s">
        <v>8764</v>
      </c>
      <c r="F4057" s="249" t="s">
        <v>1040</v>
      </c>
      <c r="G4057" s="281" t="s">
        <v>813</v>
      </c>
      <c r="H4057" s="250">
        <v>23678.429999999997</v>
      </c>
      <c r="I4057" s="250"/>
      <c r="J4057" s="250">
        <v>22682.601999999999</v>
      </c>
      <c r="K4057" s="250"/>
      <c r="L4057" s="250">
        <v>22655.39</v>
      </c>
      <c r="M4057" s="251">
        <f t="shared" si="189"/>
        <v>4.2056335660767961E-2</v>
      </c>
      <c r="N4057" s="251">
        <f t="shared" si="190"/>
        <v>1.1996859972237548E-3</v>
      </c>
      <c r="O4057" s="250">
        <v>23642.989999999998</v>
      </c>
      <c r="P4057" s="251">
        <f t="shared" si="191"/>
        <v>4.3592275392301726E-2</v>
      </c>
      <c r="Q4057" s="251" t="s">
        <v>805</v>
      </c>
      <c r="R4057" s="258"/>
      <c r="S4057" s="258" t="s">
        <v>806</v>
      </c>
      <c r="T4057" s="258" t="s">
        <v>807</v>
      </c>
      <c r="U4057" s="282" t="s">
        <v>814</v>
      </c>
      <c r="V4057" s="285">
        <v>506</v>
      </c>
      <c r="W4057" s="286" t="s">
        <v>824</v>
      </c>
      <c r="X4057" s="286" t="s">
        <v>824</v>
      </c>
      <c r="Y4057" s="257"/>
    </row>
    <row r="4058" spans="1:25" ht="12.75" customHeight="1" x14ac:dyDescent="0.2">
      <c r="A4058" s="229" t="s">
        <v>705</v>
      </c>
      <c r="B4058" s="247"/>
      <c r="C4058" s="280">
        <v>4045</v>
      </c>
      <c r="D4058" s="249" t="s">
        <v>8765</v>
      </c>
      <c r="E4058" s="249" t="s">
        <v>8766</v>
      </c>
      <c r="F4058" s="249" t="s">
        <v>877</v>
      </c>
      <c r="G4058" s="281" t="s">
        <v>813</v>
      </c>
      <c r="H4058" s="250">
        <v>31091.88</v>
      </c>
      <c r="I4058" s="250"/>
      <c r="J4058" s="250">
        <v>29784.271800000002</v>
      </c>
      <c r="K4058" s="250"/>
      <c r="L4058" s="250">
        <v>31092.31</v>
      </c>
      <c r="M4058" s="251">
        <f t="shared" si="189"/>
        <v>4.2056260348361012E-2</v>
      </c>
      <c r="N4058" s="251">
        <f t="shared" si="190"/>
        <v>4.3917078409148783E-2</v>
      </c>
      <c r="O4058" s="250">
        <v>31076.799999999999</v>
      </c>
      <c r="P4058" s="251">
        <f t="shared" si="191"/>
        <v>4.9883717227835556E-4</v>
      </c>
      <c r="Q4058" s="251" t="s">
        <v>805</v>
      </c>
      <c r="R4058" s="258"/>
      <c r="S4058" s="258" t="s">
        <v>806</v>
      </c>
      <c r="T4058" s="258" t="s">
        <v>807</v>
      </c>
      <c r="U4058" s="282" t="s">
        <v>823</v>
      </c>
      <c r="V4058" s="285">
        <v>824</v>
      </c>
      <c r="W4058" s="286" t="s">
        <v>824</v>
      </c>
      <c r="X4058" s="286" t="s">
        <v>824</v>
      </c>
      <c r="Y4058" s="257"/>
    </row>
    <row r="4059" spans="1:25" ht="12.75" customHeight="1" x14ac:dyDescent="0.2">
      <c r="A4059" s="229" t="s">
        <v>705</v>
      </c>
      <c r="B4059" s="247"/>
      <c r="C4059" s="280">
        <v>4046</v>
      </c>
      <c r="D4059" s="249" t="s">
        <v>8767</v>
      </c>
      <c r="E4059" s="249" t="s">
        <v>8766</v>
      </c>
      <c r="F4059" s="249" t="s">
        <v>852</v>
      </c>
      <c r="G4059" s="297" t="s">
        <v>707</v>
      </c>
      <c r="H4059" s="250">
        <v>0</v>
      </c>
      <c r="I4059" s="250"/>
      <c r="J4059" s="250">
        <v>0</v>
      </c>
      <c r="K4059" s="250"/>
      <c r="L4059" s="250">
        <v>0</v>
      </c>
      <c r="M4059" s="251" t="str">
        <f t="shared" si="189"/>
        <v>NA</v>
      </c>
      <c r="N4059" s="251" t="str">
        <f t="shared" si="190"/>
        <v>NA</v>
      </c>
      <c r="O4059" s="250">
        <v>0</v>
      </c>
      <c r="P4059" s="251" t="str">
        <f t="shared" si="191"/>
        <v>NA</v>
      </c>
      <c r="Q4059" s="298" t="s">
        <v>848</v>
      </c>
      <c r="R4059" s="299" t="s">
        <v>849</v>
      </c>
      <c r="S4059" s="299" t="s">
        <v>832</v>
      </c>
      <c r="T4059" s="299" t="s">
        <v>832</v>
      </c>
      <c r="U4059" s="299" t="s">
        <v>832</v>
      </c>
      <c r="V4059" s="299" t="s">
        <v>832</v>
      </c>
      <c r="W4059" s="299" t="s">
        <v>832</v>
      </c>
      <c r="X4059" s="299" t="s">
        <v>832</v>
      </c>
      <c r="Y4059" s="257"/>
    </row>
    <row r="4060" spans="1:25" ht="12.75" customHeight="1" x14ac:dyDescent="0.2">
      <c r="B4060" s="247"/>
      <c r="C4060" s="280">
        <v>4047</v>
      </c>
      <c r="D4060" s="249" t="s">
        <v>8768</v>
      </c>
      <c r="E4060" s="249" t="s">
        <v>8769</v>
      </c>
      <c r="F4060" s="249" t="s">
        <v>1165</v>
      </c>
      <c r="G4060" s="281" t="s">
        <v>804</v>
      </c>
      <c r="H4060" s="250">
        <v>36011.919999999998</v>
      </c>
      <c r="I4060" s="250"/>
      <c r="J4060" s="250">
        <v>53941.198600000003</v>
      </c>
      <c r="K4060" s="250"/>
      <c r="L4060" s="250">
        <v>36030.729999999996</v>
      </c>
      <c r="M4060" s="251">
        <f t="shared" si="189"/>
        <v>0.49787066615720588</v>
      </c>
      <c r="N4060" s="251">
        <f t="shared" si="190"/>
        <v>0.33203690434865507</v>
      </c>
      <c r="O4060" s="250">
        <v>38550.92</v>
      </c>
      <c r="P4060" s="251">
        <f t="shared" si="191"/>
        <v>6.9945571460805891E-2</v>
      </c>
      <c r="Q4060" s="251" t="s">
        <v>805</v>
      </c>
      <c r="R4060" s="258"/>
      <c r="S4060" s="258" t="s">
        <v>806</v>
      </c>
      <c r="T4060" s="258" t="s">
        <v>807</v>
      </c>
      <c r="U4060" s="282" t="s">
        <v>808</v>
      </c>
      <c r="V4060" s="285">
        <v>14</v>
      </c>
      <c r="W4060" s="286" t="s">
        <v>824</v>
      </c>
      <c r="X4060" s="286" t="s">
        <v>824</v>
      </c>
      <c r="Y4060" s="257"/>
    </row>
    <row r="4061" spans="1:25" ht="12.75" customHeight="1" x14ac:dyDescent="0.2">
      <c r="A4061" s="229" t="s">
        <v>705</v>
      </c>
      <c r="B4061" s="247"/>
      <c r="C4061" s="280">
        <v>4048</v>
      </c>
      <c r="D4061" s="249" t="s">
        <v>8770</v>
      </c>
      <c r="E4061" s="249" t="s">
        <v>8771</v>
      </c>
      <c r="F4061" s="249" t="s">
        <v>847</v>
      </c>
      <c r="G4061" s="297" t="s">
        <v>707</v>
      </c>
      <c r="H4061" s="250">
        <v>0</v>
      </c>
      <c r="I4061" s="250"/>
      <c r="J4061" s="250">
        <v>0</v>
      </c>
      <c r="K4061" s="250"/>
      <c r="L4061" s="250">
        <v>0</v>
      </c>
      <c r="M4061" s="251" t="str">
        <f t="shared" si="189"/>
        <v>NA</v>
      </c>
      <c r="N4061" s="251" t="str">
        <f t="shared" si="190"/>
        <v>NA</v>
      </c>
      <c r="O4061" s="250">
        <v>0</v>
      </c>
      <c r="P4061" s="251" t="str">
        <f t="shared" si="191"/>
        <v>NA</v>
      </c>
      <c r="Q4061" s="298" t="s">
        <v>848</v>
      </c>
      <c r="R4061" s="299" t="s">
        <v>849</v>
      </c>
      <c r="S4061" s="299" t="s">
        <v>832</v>
      </c>
      <c r="T4061" s="299" t="s">
        <v>832</v>
      </c>
      <c r="U4061" s="299" t="s">
        <v>832</v>
      </c>
      <c r="V4061" s="299" t="s">
        <v>832</v>
      </c>
      <c r="W4061" s="299" t="s">
        <v>832</v>
      </c>
      <c r="X4061" s="299" t="s">
        <v>832</v>
      </c>
      <c r="Y4061" s="257"/>
    </row>
    <row r="4062" spans="1:25" ht="12.75" customHeight="1" x14ac:dyDescent="0.2">
      <c r="A4062" s="229" t="s">
        <v>705</v>
      </c>
      <c r="B4062" s="247"/>
      <c r="C4062" s="280">
        <v>4049</v>
      </c>
      <c r="D4062" s="249" t="s">
        <v>8772</v>
      </c>
      <c r="E4062" s="249" t="s">
        <v>8773</v>
      </c>
      <c r="F4062" s="249" t="s">
        <v>855</v>
      </c>
      <c r="G4062" s="297" t="s">
        <v>707</v>
      </c>
      <c r="H4062" s="250">
        <v>0</v>
      </c>
      <c r="I4062" s="250"/>
      <c r="J4062" s="250">
        <v>0</v>
      </c>
      <c r="K4062" s="250"/>
      <c r="L4062" s="250">
        <v>0</v>
      </c>
      <c r="M4062" s="251" t="str">
        <f t="shared" si="189"/>
        <v>NA</v>
      </c>
      <c r="N4062" s="251" t="str">
        <f t="shared" si="190"/>
        <v>NA</v>
      </c>
      <c r="O4062" s="250">
        <v>0</v>
      </c>
      <c r="P4062" s="251" t="str">
        <f t="shared" si="191"/>
        <v>NA</v>
      </c>
      <c r="Q4062" s="298" t="s">
        <v>848</v>
      </c>
      <c r="R4062" s="299" t="s">
        <v>849</v>
      </c>
      <c r="S4062" s="299" t="s">
        <v>832</v>
      </c>
      <c r="T4062" s="299" t="s">
        <v>832</v>
      </c>
      <c r="U4062" s="299" t="s">
        <v>832</v>
      </c>
      <c r="V4062" s="299" t="s">
        <v>832</v>
      </c>
      <c r="W4062" s="299" t="s">
        <v>832</v>
      </c>
      <c r="X4062" s="299" t="s">
        <v>832</v>
      </c>
      <c r="Y4062" s="257"/>
    </row>
    <row r="4063" spans="1:25" ht="12.75" customHeight="1" x14ac:dyDescent="0.2">
      <c r="A4063" s="229" t="s">
        <v>705</v>
      </c>
      <c r="B4063" s="247"/>
      <c r="C4063" s="280">
        <v>4050</v>
      </c>
      <c r="D4063" s="249" t="s">
        <v>8774</v>
      </c>
      <c r="E4063" s="249" t="s">
        <v>8773</v>
      </c>
      <c r="F4063" s="249" t="s">
        <v>1067</v>
      </c>
      <c r="G4063" s="281" t="s">
        <v>804</v>
      </c>
      <c r="H4063" s="250">
        <v>188420.03</v>
      </c>
      <c r="I4063" s="250"/>
      <c r="J4063" s="250">
        <v>151879.55250000002</v>
      </c>
      <c r="K4063" s="250"/>
      <c r="L4063" s="250">
        <v>270828.51999999996</v>
      </c>
      <c r="M4063" s="251">
        <f t="shared" si="189"/>
        <v>0.19393096105546728</v>
      </c>
      <c r="N4063" s="251">
        <f t="shared" si="190"/>
        <v>0.78317960213900373</v>
      </c>
      <c r="O4063" s="250">
        <v>296287.2</v>
      </c>
      <c r="P4063" s="251">
        <f t="shared" si="191"/>
        <v>9.4002950649363134E-2</v>
      </c>
      <c r="Q4063" s="251" t="s">
        <v>805</v>
      </c>
      <c r="R4063" s="258"/>
      <c r="S4063" s="258" t="s">
        <v>806</v>
      </c>
      <c r="T4063" s="258" t="s">
        <v>807</v>
      </c>
      <c r="U4063" s="282" t="s">
        <v>1103</v>
      </c>
      <c r="V4063" s="285">
        <v>824</v>
      </c>
      <c r="W4063" s="286" t="s">
        <v>816</v>
      </c>
      <c r="X4063" s="286" t="s">
        <v>824</v>
      </c>
      <c r="Y4063" s="257"/>
    </row>
    <row r="4064" spans="1:25" ht="12.75" customHeight="1" x14ac:dyDescent="0.2">
      <c r="A4064" s="229" t="s">
        <v>705</v>
      </c>
      <c r="B4064" s="247"/>
      <c r="C4064" s="287">
        <v>4051</v>
      </c>
      <c r="D4064" s="288" t="s">
        <v>8775</v>
      </c>
      <c r="E4064" s="288" t="s">
        <v>8776</v>
      </c>
      <c r="F4064" s="288" t="s">
        <v>5100</v>
      </c>
      <c r="G4064" s="289" t="s">
        <v>707</v>
      </c>
      <c r="H4064" s="290">
        <v>0</v>
      </c>
      <c r="I4064" s="290"/>
      <c r="J4064" s="290">
        <v>0</v>
      </c>
      <c r="K4064" s="290"/>
      <c r="L4064" s="290">
        <v>0</v>
      </c>
      <c r="M4064" s="291" t="str">
        <f t="shared" si="189"/>
        <v>NA</v>
      </c>
      <c r="N4064" s="291" t="str">
        <f t="shared" si="190"/>
        <v>NA</v>
      </c>
      <c r="O4064" s="290">
        <v>0</v>
      </c>
      <c r="P4064" s="291" t="str">
        <f t="shared" si="191"/>
        <v>NA</v>
      </c>
      <c r="Q4064" s="291" t="s">
        <v>707</v>
      </c>
      <c r="R4064" s="292" t="s">
        <v>831</v>
      </c>
      <c r="S4064" s="293" t="s">
        <v>832</v>
      </c>
      <c r="T4064" s="293" t="s">
        <v>832</v>
      </c>
      <c r="U4064" s="293" t="s">
        <v>832</v>
      </c>
      <c r="V4064" s="294" t="s">
        <v>809</v>
      </c>
      <c r="W4064" s="295" t="s">
        <v>809</v>
      </c>
      <c r="X4064" s="295" t="s">
        <v>809</v>
      </c>
      <c r="Y4064" s="257"/>
    </row>
    <row r="4065" spans="1:25" ht="12.75" customHeight="1" x14ac:dyDescent="0.2">
      <c r="A4065" s="229" t="s">
        <v>705</v>
      </c>
      <c r="B4065" s="247"/>
      <c r="C4065" s="280">
        <v>4052</v>
      </c>
      <c r="D4065" s="249" t="s">
        <v>8777</v>
      </c>
      <c r="E4065" s="249" t="s">
        <v>8776</v>
      </c>
      <c r="F4065" s="249" t="s">
        <v>1160</v>
      </c>
      <c r="G4065" s="281" t="s">
        <v>813</v>
      </c>
      <c r="H4065" s="250">
        <v>106703.83000000002</v>
      </c>
      <c r="I4065" s="250"/>
      <c r="J4065" s="250">
        <v>104102.217</v>
      </c>
      <c r="K4065" s="250"/>
      <c r="L4065" s="250">
        <v>129648.06999999999</v>
      </c>
      <c r="M4065" s="251">
        <f t="shared" si="189"/>
        <v>2.4381627163711103E-2</v>
      </c>
      <c r="N4065" s="251">
        <f t="shared" si="190"/>
        <v>0.24539201696348106</v>
      </c>
      <c r="O4065" s="250">
        <v>134739.24</v>
      </c>
      <c r="P4065" s="251">
        <f t="shared" si="191"/>
        <v>3.9269153794576336E-2</v>
      </c>
      <c r="Q4065" s="251" t="s">
        <v>805</v>
      </c>
      <c r="R4065" s="258"/>
      <c r="S4065" s="258" t="s">
        <v>806</v>
      </c>
      <c r="T4065" s="258" t="s">
        <v>807</v>
      </c>
      <c r="U4065" s="282" t="s">
        <v>814</v>
      </c>
      <c r="V4065" s="285">
        <v>298</v>
      </c>
      <c r="W4065" s="286" t="s">
        <v>824</v>
      </c>
      <c r="X4065" s="286" t="s">
        <v>824</v>
      </c>
      <c r="Y4065" s="257"/>
    </row>
    <row r="4066" spans="1:25" ht="12.75" customHeight="1" x14ac:dyDescent="0.2">
      <c r="A4066" s="229" t="s">
        <v>705</v>
      </c>
      <c r="B4066" s="247"/>
      <c r="C4066" s="280">
        <v>4053</v>
      </c>
      <c r="D4066" s="249" t="s">
        <v>8778</v>
      </c>
      <c r="E4066" s="249" t="s">
        <v>8779</v>
      </c>
      <c r="F4066" s="249" t="s">
        <v>920</v>
      </c>
      <c r="G4066" s="297" t="s">
        <v>707</v>
      </c>
      <c r="H4066" s="250">
        <v>0</v>
      </c>
      <c r="I4066" s="250"/>
      <c r="J4066" s="250">
        <v>0</v>
      </c>
      <c r="K4066" s="250"/>
      <c r="L4066" s="250">
        <v>0</v>
      </c>
      <c r="M4066" s="251" t="str">
        <f t="shared" si="189"/>
        <v>NA</v>
      </c>
      <c r="N4066" s="251" t="str">
        <f t="shared" si="190"/>
        <v>NA</v>
      </c>
      <c r="O4066" s="250">
        <v>0</v>
      </c>
      <c r="P4066" s="251" t="str">
        <f t="shared" si="191"/>
        <v>NA</v>
      </c>
      <c r="Q4066" s="298" t="s">
        <v>848</v>
      </c>
      <c r="R4066" s="299" t="s">
        <v>849</v>
      </c>
      <c r="S4066" s="299" t="s">
        <v>832</v>
      </c>
      <c r="T4066" s="299" t="s">
        <v>832</v>
      </c>
      <c r="U4066" s="299" t="s">
        <v>832</v>
      </c>
      <c r="V4066" s="283" t="s">
        <v>809</v>
      </c>
      <c r="W4066" s="284" t="s">
        <v>809</v>
      </c>
      <c r="X4066" s="284" t="s">
        <v>809</v>
      </c>
      <c r="Y4066" s="257"/>
    </row>
    <row r="4067" spans="1:25" ht="12.75" customHeight="1" x14ac:dyDescent="0.2">
      <c r="A4067" s="229" t="s">
        <v>705</v>
      </c>
      <c r="B4067" s="247"/>
      <c r="C4067" s="280">
        <v>4054</v>
      </c>
      <c r="D4067" s="249" t="s">
        <v>8780</v>
      </c>
      <c r="E4067" s="249" t="s">
        <v>8781</v>
      </c>
      <c r="F4067" s="249" t="s">
        <v>847</v>
      </c>
      <c r="G4067" s="297" t="s">
        <v>707</v>
      </c>
      <c r="H4067" s="250">
        <v>0</v>
      </c>
      <c r="I4067" s="250"/>
      <c r="J4067" s="250">
        <v>0</v>
      </c>
      <c r="K4067" s="250"/>
      <c r="L4067" s="250">
        <v>0</v>
      </c>
      <c r="M4067" s="251" t="str">
        <f t="shared" si="189"/>
        <v>NA</v>
      </c>
      <c r="N4067" s="251" t="str">
        <f t="shared" si="190"/>
        <v>NA</v>
      </c>
      <c r="O4067" s="250">
        <v>0</v>
      </c>
      <c r="P4067" s="251" t="str">
        <f t="shared" si="191"/>
        <v>NA</v>
      </c>
      <c r="Q4067" s="298" t="s">
        <v>848</v>
      </c>
      <c r="R4067" s="299" t="s">
        <v>849</v>
      </c>
      <c r="S4067" s="299" t="s">
        <v>832</v>
      </c>
      <c r="T4067" s="299" t="s">
        <v>832</v>
      </c>
      <c r="U4067" s="299" t="s">
        <v>832</v>
      </c>
      <c r="V4067" s="299" t="s">
        <v>832</v>
      </c>
      <c r="W4067" s="299" t="s">
        <v>832</v>
      </c>
      <c r="X4067" s="299" t="s">
        <v>832</v>
      </c>
      <c r="Y4067" s="257"/>
    </row>
    <row r="4068" spans="1:25" ht="12.75" customHeight="1" x14ac:dyDescent="0.2">
      <c r="A4068" s="229" t="s">
        <v>705</v>
      </c>
      <c r="B4068" s="247"/>
      <c r="C4068" s="280">
        <v>4055</v>
      </c>
      <c r="D4068" s="249" t="s">
        <v>8782</v>
      </c>
      <c r="E4068" s="249" t="s">
        <v>8783</v>
      </c>
      <c r="F4068" s="249" t="s">
        <v>1064</v>
      </c>
      <c r="G4068" s="281" t="s">
        <v>813</v>
      </c>
      <c r="H4068" s="250">
        <v>239795.24</v>
      </c>
      <c r="I4068" s="250"/>
      <c r="J4068" s="250">
        <v>229710.40650000001</v>
      </c>
      <c r="K4068" s="250"/>
      <c r="L4068" s="250">
        <v>182089.22999999998</v>
      </c>
      <c r="M4068" s="251">
        <f t="shared" si="189"/>
        <v>4.2056020378052457E-2</v>
      </c>
      <c r="N4068" s="251">
        <f t="shared" si="190"/>
        <v>0.20730961746828838</v>
      </c>
      <c r="O4068" s="250">
        <v>188852.83000000005</v>
      </c>
      <c r="P4068" s="251">
        <f t="shared" si="191"/>
        <v>3.7144426389194268E-2</v>
      </c>
      <c r="Q4068" s="251" t="s">
        <v>805</v>
      </c>
      <c r="R4068" s="258"/>
      <c r="S4068" s="258" t="s">
        <v>925</v>
      </c>
      <c r="T4068" s="258" t="s">
        <v>908</v>
      </c>
      <c r="U4068" s="282" t="s">
        <v>814</v>
      </c>
      <c r="V4068" s="285">
        <v>517</v>
      </c>
      <c r="W4068" s="286" t="s">
        <v>816</v>
      </c>
      <c r="X4068" s="286" t="s">
        <v>824</v>
      </c>
      <c r="Y4068" s="257"/>
    </row>
    <row r="4069" spans="1:25" ht="12.75" customHeight="1" x14ac:dyDescent="0.2">
      <c r="A4069" s="229" t="s">
        <v>705</v>
      </c>
      <c r="B4069" s="247"/>
      <c r="C4069" s="280">
        <v>4056</v>
      </c>
      <c r="D4069" s="249" t="s">
        <v>8784</v>
      </c>
      <c r="E4069" s="249" t="s">
        <v>8785</v>
      </c>
      <c r="F4069" s="249" t="s">
        <v>928</v>
      </c>
      <c r="G4069" s="297" t="s">
        <v>707</v>
      </c>
      <c r="H4069" s="250">
        <v>0</v>
      </c>
      <c r="I4069" s="250"/>
      <c r="J4069" s="250">
        <v>0</v>
      </c>
      <c r="K4069" s="250"/>
      <c r="L4069" s="250">
        <v>0</v>
      </c>
      <c r="M4069" s="251" t="str">
        <f t="shared" si="189"/>
        <v>NA</v>
      </c>
      <c r="N4069" s="251" t="str">
        <f t="shared" si="190"/>
        <v>NA</v>
      </c>
      <c r="O4069" s="250">
        <v>0</v>
      </c>
      <c r="P4069" s="251" t="str">
        <f t="shared" si="191"/>
        <v>NA</v>
      </c>
      <c r="Q4069" s="298" t="s">
        <v>848</v>
      </c>
      <c r="R4069" s="299" t="s">
        <v>849</v>
      </c>
      <c r="S4069" s="299" t="s">
        <v>832</v>
      </c>
      <c r="T4069" s="299" t="s">
        <v>832</v>
      </c>
      <c r="U4069" s="299" t="s">
        <v>832</v>
      </c>
      <c r="V4069" s="299" t="s">
        <v>832</v>
      </c>
      <c r="W4069" s="299" t="s">
        <v>832</v>
      </c>
      <c r="X4069" s="299" t="s">
        <v>832</v>
      </c>
      <c r="Y4069" s="257"/>
    </row>
    <row r="4070" spans="1:25" ht="12.75" customHeight="1" x14ac:dyDescent="0.2">
      <c r="A4070" s="229" t="s">
        <v>705</v>
      </c>
      <c r="B4070" s="247"/>
      <c r="C4070" s="280">
        <v>4057</v>
      </c>
      <c r="D4070" s="249" t="s">
        <v>8786</v>
      </c>
      <c r="E4070" s="249" t="s">
        <v>8787</v>
      </c>
      <c r="F4070" s="249" t="s">
        <v>1002</v>
      </c>
      <c r="G4070" s="297" t="s">
        <v>707</v>
      </c>
      <c r="H4070" s="250">
        <v>0</v>
      </c>
      <c r="I4070" s="250"/>
      <c r="J4070" s="250">
        <v>0</v>
      </c>
      <c r="K4070" s="250"/>
      <c r="L4070" s="250">
        <v>0</v>
      </c>
      <c r="M4070" s="251" t="str">
        <f t="shared" si="189"/>
        <v>NA</v>
      </c>
      <c r="N4070" s="251" t="str">
        <f t="shared" si="190"/>
        <v>NA</v>
      </c>
      <c r="O4070" s="250">
        <v>0</v>
      </c>
      <c r="P4070" s="251" t="str">
        <f t="shared" si="191"/>
        <v>NA</v>
      </c>
      <c r="Q4070" s="298" t="s">
        <v>848</v>
      </c>
      <c r="R4070" s="299" t="s">
        <v>849</v>
      </c>
      <c r="S4070" s="299" t="s">
        <v>832</v>
      </c>
      <c r="T4070" s="299" t="s">
        <v>832</v>
      </c>
      <c r="U4070" s="299" t="s">
        <v>832</v>
      </c>
      <c r="V4070" s="299" t="s">
        <v>832</v>
      </c>
      <c r="W4070" s="299" t="s">
        <v>832</v>
      </c>
      <c r="X4070" s="299" t="s">
        <v>832</v>
      </c>
      <c r="Y4070" s="257"/>
    </row>
    <row r="4071" spans="1:25" ht="12.75" customHeight="1" x14ac:dyDescent="0.2">
      <c r="A4071" s="229" t="s">
        <v>705</v>
      </c>
      <c r="B4071" s="247"/>
      <c r="C4071" s="280">
        <v>4058</v>
      </c>
      <c r="D4071" s="249" t="s">
        <v>8788</v>
      </c>
      <c r="E4071" s="249" t="s">
        <v>8789</v>
      </c>
      <c r="F4071" s="249" t="s">
        <v>861</v>
      </c>
      <c r="G4071" s="297" t="s">
        <v>707</v>
      </c>
      <c r="H4071" s="250">
        <v>0</v>
      </c>
      <c r="I4071" s="250"/>
      <c r="J4071" s="250">
        <v>0</v>
      </c>
      <c r="K4071" s="250"/>
      <c r="L4071" s="250">
        <v>0</v>
      </c>
      <c r="M4071" s="251" t="str">
        <f t="shared" si="189"/>
        <v>NA</v>
      </c>
      <c r="N4071" s="251" t="str">
        <f t="shared" si="190"/>
        <v>NA</v>
      </c>
      <c r="O4071" s="250">
        <v>0</v>
      </c>
      <c r="P4071" s="251" t="str">
        <f t="shared" si="191"/>
        <v>NA</v>
      </c>
      <c r="Q4071" s="298" t="s">
        <v>848</v>
      </c>
      <c r="R4071" s="299" t="s">
        <v>849</v>
      </c>
      <c r="S4071" s="299" t="s">
        <v>832</v>
      </c>
      <c r="T4071" s="299" t="s">
        <v>832</v>
      </c>
      <c r="U4071" s="299" t="s">
        <v>832</v>
      </c>
      <c r="V4071" s="299" t="s">
        <v>832</v>
      </c>
      <c r="W4071" s="299" t="s">
        <v>832</v>
      </c>
      <c r="X4071" s="299" t="s">
        <v>832</v>
      </c>
      <c r="Y4071" s="257"/>
    </row>
    <row r="4072" spans="1:25" ht="12.75" customHeight="1" x14ac:dyDescent="0.2">
      <c r="A4072" s="229" t="s">
        <v>705</v>
      </c>
      <c r="B4072" s="247"/>
      <c r="C4072" s="280">
        <v>4059</v>
      </c>
      <c r="D4072" s="249" t="s">
        <v>8790</v>
      </c>
      <c r="E4072" s="249" t="s">
        <v>8791</v>
      </c>
      <c r="F4072" s="249" t="s">
        <v>890</v>
      </c>
      <c r="G4072" s="281" t="s">
        <v>813</v>
      </c>
      <c r="H4072" s="250">
        <v>96424.140000000014</v>
      </c>
      <c r="I4072" s="250"/>
      <c r="J4072" s="250">
        <v>102950.08010000001</v>
      </c>
      <c r="K4072" s="250"/>
      <c r="L4072" s="250">
        <v>169622.19000000003</v>
      </c>
      <c r="M4072" s="251">
        <f t="shared" si="189"/>
        <v>6.767952610207352E-2</v>
      </c>
      <c r="N4072" s="251">
        <f t="shared" si="190"/>
        <v>0.64761591088844639</v>
      </c>
      <c r="O4072" s="250">
        <v>181751.78</v>
      </c>
      <c r="P4072" s="251">
        <f t="shared" si="191"/>
        <v>7.1509452861090672E-2</v>
      </c>
      <c r="Q4072" s="251" t="s">
        <v>805</v>
      </c>
      <c r="R4072" s="258"/>
      <c r="S4072" s="258" t="s">
        <v>806</v>
      </c>
      <c r="T4072" s="258" t="s">
        <v>807</v>
      </c>
      <c r="U4072" s="282" t="s">
        <v>823</v>
      </c>
      <c r="V4072" s="285">
        <v>824</v>
      </c>
      <c r="W4072" s="286" t="s">
        <v>824</v>
      </c>
      <c r="X4072" s="286" t="s">
        <v>824</v>
      </c>
      <c r="Y4072" s="257"/>
    </row>
    <row r="4073" spans="1:25" ht="12.75" customHeight="1" x14ac:dyDescent="0.2">
      <c r="A4073" s="229" t="s">
        <v>705</v>
      </c>
      <c r="B4073" s="247"/>
      <c r="C4073" s="280">
        <v>4060</v>
      </c>
      <c r="D4073" s="249" t="s">
        <v>8792</v>
      </c>
      <c r="E4073" s="249" t="s">
        <v>8793</v>
      </c>
      <c r="F4073" s="249" t="s">
        <v>858</v>
      </c>
      <c r="G4073" s="281" t="s">
        <v>813</v>
      </c>
      <c r="H4073" s="250">
        <v>95670.55</v>
      </c>
      <c r="I4073" s="250"/>
      <c r="J4073" s="250">
        <v>72993.228299999988</v>
      </c>
      <c r="K4073" s="250"/>
      <c r="L4073" s="250">
        <v>71127.87</v>
      </c>
      <c r="M4073" s="251">
        <f t="shared" si="189"/>
        <v>0.23703555273801619</v>
      </c>
      <c r="N4073" s="251">
        <f t="shared" si="190"/>
        <v>2.5555224004251816E-2</v>
      </c>
      <c r="O4073" s="250">
        <v>72607.19</v>
      </c>
      <c r="P4073" s="251">
        <f t="shared" si="191"/>
        <v>2.0798035987862524E-2</v>
      </c>
      <c r="Q4073" s="251" t="s">
        <v>805</v>
      </c>
      <c r="R4073" s="258"/>
      <c r="S4073" s="258" t="s">
        <v>904</v>
      </c>
      <c r="T4073" s="258" t="s">
        <v>807</v>
      </c>
      <c r="U4073" s="282" t="s">
        <v>814</v>
      </c>
      <c r="V4073" s="285">
        <v>106</v>
      </c>
      <c r="W4073" s="286" t="s">
        <v>824</v>
      </c>
      <c r="X4073" s="286" t="s">
        <v>824</v>
      </c>
      <c r="Y4073" s="257"/>
    </row>
    <row r="4074" spans="1:25" ht="12.75" customHeight="1" x14ac:dyDescent="0.2">
      <c r="A4074" s="229" t="s">
        <v>705</v>
      </c>
      <c r="B4074" s="247"/>
      <c r="C4074" s="280">
        <v>4061</v>
      </c>
      <c r="D4074" s="249" t="s">
        <v>8794</v>
      </c>
      <c r="E4074" s="249" t="s">
        <v>8795</v>
      </c>
      <c r="F4074" s="249" t="s">
        <v>1021</v>
      </c>
      <c r="G4074" s="281" t="s">
        <v>813</v>
      </c>
      <c r="H4074" s="250">
        <v>52499.72</v>
      </c>
      <c r="I4074" s="250"/>
      <c r="J4074" s="250">
        <v>50291.784</v>
      </c>
      <c r="K4074" s="250"/>
      <c r="L4074" s="250">
        <v>52500.47</v>
      </c>
      <c r="M4074" s="251">
        <f t="shared" si="189"/>
        <v>4.2056148108980417E-2</v>
      </c>
      <c r="N4074" s="251">
        <f t="shared" si="190"/>
        <v>4.3917431920887942E-2</v>
      </c>
      <c r="O4074" s="250">
        <v>57240.86</v>
      </c>
      <c r="P4074" s="251">
        <f t="shared" si="191"/>
        <v>9.0292334525767085E-2</v>
      </c>
      <c r="Q4074" s="251" t="s">
        <v>805</v>
      </c>
      <c r="R4074" s="258"/>
      <c r="S4074" s="258" t="s">
        <v>806</v>
      </c>
      <c r="T4074" s="299" t="s">
        <v>809</v>
      </c>
      <c r="U4074" s="282" t="s">
        <v>823</v>
      </c>
      <c r="V4074" s="285">
        <v>824</v>
      </c>
      <c r="W4074" s="286" t="s">
        <v>815</v>
      </c>
      <c r="X4074" s="286" t="s">
        <v>874</v>
      </c>
      <c r="Y4074" s="257"/>
    </row>
    <row r="4075" spans="1:25" ht="12.75" customHeight="1" x14ac:dyDescent="0.2">
      <c r="A4075" s="229" t="s">
        <v>705</v>
      </c>
      <c r="B4075" s="247"/>
      <c r="C4075" s="280">
        <v>4062</v>
      </c>
      <c r="D4075" s="249" t="s">
        <v>8796</v>
      </c>
      <c r="E4075" s="249" t="s">
        <v>8797</v>
      </c>
      <c r="F4075" s="249" t="s">
        <v>943</v>
      </c>
      <c r="G4075" s="297" t="s">
        <v>707</v>
      </c>
      <c r="H4075" s="250">
        <v>0</v>
      </c>
      <c r="I4075" s="250"/>
      <c r="J4075" s="250">
        <v>0</v>
      </c>
      <c r="K4075" s="250"/>
      <c r="L4075" s="250">
        <v>0</v>
      </c>
      <c r="M4075" s="251" t="str">
        <f t="shared" si="189"/>
        <v>NA</v>
      </c>
      <c r="N4075" s="251" t="str">
        <f t="shared" si="190"/>
        <v>NA</v>
      </c>
      <c r="O4075" s="250">
        <v>0</v>
      </c>
      <c r="P4075" s="251" t="str">
        <f t="shared" si="191"/>
        <v>NA</v>
      </c>
      <c r="Q4075" s="298" t="s">
        <v>848</v>
      </c>
      <c r="R4075" s="299" t="s">
        <v>849</v>
      </c>
      <c r="S4075" s="299" t="s">
        <v>832</v>
      </c>
      <c r="T4075" s="299" t="s">
        <v>832</v>
      </c>
      <c r="U4075" s="299" t="s">
        <v>832</v>
      </c>
      <c r="V4075" s="299" t="s">
        <v>832</v>
      </c>
      <c r="W4075" s="299" t="s">
        <v>832</v>
      </c>
      <c r="X4075" s="299" t="s">
        <v>832</v>
      </c>
      <c r="Y4075" s="257"/>
    </row>
    <row r="4076" spans="1:25" ht="12.75" customHeight="1" x14ac:dyDescent="0.2">
      <c r="A4076" s="229" t="s">
        <v>705</v>
      </c>
      <c r="B4076" s="247"/>
      <c r="C4076" s="280">
        <v>4063</v>
      </c>
      <c r="D4076" s="249" t="s">
        <v>8798</v>
      </c>
      <c r="E4076" s="249" t="s">
        <v>8799</v>
      </c>
      <c r="F4076" s="249" t="s">
        <v>830</v>
      </c>
      <c r="G4076" s="297" t="s">
        <v>707</v>
      </c>
      <c r="H4076" s="250">
        <v>0</v>
      </c>
      <c r="I4076" s="250"/>
      <c r="J4076" s="250">
        <v>0</v>
      </c>
      <c r="K4076" s="250"/>
      <c r="L4076" s="250">
        <v>0</v>
      </c>
      <c r="M4076" s="251" t="str">
        <f t="shared" si="189"/>
        <v>NA</v>
      </c>
      <c r="N4076" s="251" t="str">
        <f t="shared" si="190"/>
        <v>NA</v>
      </c>
      <c r="O4076" s="250">
        <v>0</v>
      </c>
      <c r="P4076" s="251" t="str">
        <f t="shared" si="191"/>
        <v>NA</v>
      </c>
      <c r="Q4076" s="298" t="s">
        <v>848</v>
      </c>
      <c r="R4076" s="299" t="s">
        <v>849</v>
      </c>
      <c r="S4076" s="299" t="s">
        <v>832</v>
      </c>
      <c r="T4076" s="299" t="s">
        <v>832</v>
      </c>
      <c r="U4076" s="299" t="s">
        <v>832</v>
      </c>
      <c r="V4076" s="283" t="s">
        <v>809</v>
      </c>
      <c r="W4076" s="284" t="s">
        <v>809</v>
      </c>
      <c r="X4076" s="284" t="s">
        <v>809</v>
      </c>
      <c r="Y4076" s="257"/>
    </row>
    <row r="4077" spans="1:25" ht="12.75" customHeight="1" x14ac:dyDescent="0.2">
      <c r="A4077" s="229" t="s">
        <v>705</v>
      </c>
      <c r="B4077" s="247"/>
      <c r="C4077" s="280">
        <v>4064</v>
      </c>
      <c r="D4077" s="249" t="s">
        <v>8800</v>
      </c>
      <c r="E4077" s="249" t="s">
        <v>8801</v>
      </c>
      <c r="F4077" s="249" t="s">
        <v>1002</v>
      </c>
      <c r="G4077" s="297" t="s">
        <v>707</v>
      </c>
      <c r="H4077" s="250">
        <v>0</v>
      </c>
      <c r="I4077" s="250"/>
      <c r="J4077" s="250">
        <v>0</v>
      </c>
      <c r="K4077" s="250"/>
      <c r="L4077" s="250">
        <v>0</v>
      </c>
      <c r="M4077" s="251" t="str">
        <f t="shared" si="189"/>
        <v>NA</v>
      </c>
      <c r="N4077" s="251" t="str">
        <f t="shared" si="190"/>
        <v>NA</v>
      </c>
      <c r="O4077" s="250">
        <v>0</v>
      </c>
      <c r="P4077" s="251" t="str">
        <f t="shared" si="191"/>
        <v>NA</v>
      </c>
      <c r="Q4077" s="298" t="s">
        <v>848</v>
      </c>
      <c r="R4077" s="299" t="s">
        <v>849</v>
      </c>
      <c r="S4077" s="299" t="s">
        <v>832</v>
      </c>
      <c r="T4077" s="299" t="s">
        <v>832</v>
      </c>
      <c r="U4077" s="299" t="s">
        <v>832</v>
      </c>
      <c r="V4077" s="299" t="s">
        <v>832</v>
      </c>
      <c r="W4077" s="299" t="s">
        <v>832</v>
      </c>
      <c r="X4077" s="299" t="s">
        <v>832</v>
      </c>
      <c r="Y4077" s="257"/>
    </row>
    <row r="4078" spans="1:25" ht="12.75" customHeight="1" x14ac:dyDescent="0.2">
      <c r="A4078" s="229" t="s">
        <v>705</v>
      </c>
      <c r="B4078" s="247"/>
      <c r="C4078" s="280">
        <v>4065</v>
      </c>
      <c r="D4078" s="249" t="s">
        <v>8802</v>
      </c>
      <c r="E4078" s="249" t="s">
        <v>8803</v>
      </c>
      <c r="F4078" s="249" t="s">
        <v>931</v>
      </c>
      <c r="G4078" s="281" t="s">
        <v>813</v>
      </c>
      <c r="H4078" s="250">
        <v>83107.91</v>
      </c>
      <c r="I4078" s="250"/>
      <c r="J4078" s="250">
        <v>79612.716899999999</v>
      </c>
      <c r="K4078" s="250"/>
      <c r="L4078" s="250">
        <v>90248.779999999984</v>
      </c>
      <c r="M4078" s="251">
        <f t="shared" si="189"/>
        <v>4.2056082267018915E-2</v>
      </c>
      <c r="N4078" s="251">
        <f t="shared" si="190"/>
        <v>0.13359753961618642</v>
      </c>
      <c r="O4078" s="250">
        <v>95060.459999999992</v>
      </c>
      <c r="P4078" s="251">
        <f t="shared" si="191"/>
        <v>5.3315734572810941E-2</v>
      </c>
      <c r="Q4078" s="251" t="s">
        <v>805</v>
      </c>
      <c r="R4078" s="258"/>
      <c r="S4078" s="258" t="s">
        <v>806</v>
      </c>
      <c r="T4078" s="258" t="s">
        <v>807</v>
      </c>
      <c r="U4078" s="282" t="s">
        <v>814</v>
      </c>
      <c r="V4078" s="285">
        <v>824</v>
      </c>
      <c r="W4078" s="286" t="s">
        <v>816</v>
      </c>
      <c r="X4078" s="286" t="s">
        <v>816</v>
      </c>
      <c r="Y4078" s="257"/>
    </row>
    <row r="4079" spans="1:25" ht="12.75" customHeight="1" x14ac:dyDescent="0.2">
      <c r="A4079" s="229" t="s">
        <v>705</v>
      </c>
      <c r="B4079" s="247"/>
      <c r="C4079" s="280">
        <v>4066</v>
      </c>
      <c r="D4079" s="249" t="s">
        <v>8804</v>
      </c>
      <c r="E4079" s="249" t="s">
        <v>8805</v>
      </c>
      <c r="F4079" s="249" t="s">
        <v>1198</v>
      </c>
      <c r="G4079" s="297" t="s">
        <v>707</v>
      </c>
      <c r="H4079" s="250">
        <v>0</v>
      </c>
      <c r="I4079" s="250"/>
      <c r="J4079" s="250">
        <v>0</v>
      </c>
      <c r="K4079" s="250"/>
      <c r="L4079" s="250">
        <v>0</v>
      </c>
      <c r="M4079" s="251" t="str">
        <f t="shared" si="189"/>
        <v>NA</v>
      </c>
      <c r="N4079" s="251" t="str">
        <f t="shared" si="190"/>
        <v>NA</v>
      </c>
      <c r="O4079" s="250">
        <v>0</v>
      </c>
      <c r="P4079" s="251" t="str">
        <f t="shared" si="191"/>
        <v>NA</v>
      </c>
      <c r="Q4079" s="298" t="s">
        <v>848</v>
      </c>
      <c r="R4079" s="299" t="s">
        <v>849</v>
      </c>
      <c r="S4079" s="299" t="s">
        <v>832</v>
      </c>
      <c r="T4079" s="299" t="s">
        <v>832</v>
      </c>
      <c r="U4079" s="299" t="s">
        <v>832</v>
      </c>
      <c r="V4079" s="283" t="s">
        <v>809</v>
      </c>
      <c r="W4079" s="284" t="s">
        <v>809</v>
      </c>
      <c r="X4079" s="284" t="s">
        <v>809</v>
      </c>
      <c r="Y4079" s="257"/>
    </row>
    <row r="4080" spans="1:25" ht="12.75" customHeight="1" x14ac:dyDescent="0.2">
      <c r="A4080" s="229" t="s">
        <v>705</v>
      </c>
      <c r="B4080" s="247"/>
      <c r="C4080" s="280">
        <v>4067</v>
      </c>
      <c r="D4080" s="249" t="s">
        <v>8806</v>
      </c>
      <c r="E4080" s="249" t="s">
        <v>8807</v>
      </c>
      <c r="F4080" s="249" t="s">
        <v>937</v>
      </c>
      <c r="G4080" s="281" t="s">
        <v>813</v>
      </c>
      <c r="H4080" s="250">
        <v>260202.87</v>
      </c>
      <c r="I4080" s="250"/>
      <c r="J4080" s="250">
        <v>249259.76030000002</v>
      </c>
      <c r="K4080" s="250"/>
      <c r="L4080" s="250">
        <v>260203.03</v>
      </c>
      <c r="M4080" s="251">
        <f t="shared" si="189"/>
        <v>4.2056068405394498E-2</v>
      </c>
      <c r="N4080" s="251">
        <f t="shared" si="190"/>
        <v>4.390307399328737E-2</v>
      </c>
      <c r="O4080" s="250">
        <v>291555.23</v>
      </c>
      <c r="P4080" s="251">
        <f t="shared" si="191"/>
        <v>0.1204912948169742</v>
      </c>
      <c r="Q4080" s="251" t="s">
        <v>805</v>
      </c>
      <c r="R4080" s="258"/>
      <c r="S4080" s="258" t="s">
        <v>806</v>
      </c>
      <c r="T4080" s="299" t="s">
        <v>809</v>
      </c>
      <c r="U4080" s="282" t="s">
        <v>814</v>
      </c>
      <c r="V4080" s="285">
        <v>632</v>
      </c>
      <c r="W4080" s="286" t="s">
        <v>816</v>
      </c>
      <c r="X4080" s="286" t="s">
        <v>824</v>
      </c>
      <c r="Y4080" s="257"/>
    </row>
    <row r="4081" spans="1:25" ht="12.75" customHeight="1" x14ac:dyDescent="0.2">
      <c r="A4081" s="229" t="s">
        <v>705</v>
      </c>
      <c r="B4081" s="247"/>
      <c r="C4081" s="280">
        <v>4068</v>
      </c>
      <c r="D4081" s="249" t="s">
        <v>8808</v>
      </c>
      <c r="E4081" s="249" t="s">
        <v>8809</v>
      </c>
      <c r="F4081" s="249" t="s">
        <v>877</v>
      </c>
      <c r="G4081" s="281" t="s">
        <v>813</v>
      </c>
      <c r="H4081" s="250">
        <v>69268.369999999981</v>
      </c>
      <c r="I4081" s="250"/>
      <c r="J4081" s="250">
        <v>47946.435800000007</v>
      </c>
      <c r="K4081" s="250"/>
      <c r="L4081" s="250">
        <v>51581.29</v>
      </c>
      <c r="M4081" s="251">
        <f t="shared" si="189"/>
        <v>0.30781631212052457</v>
      </c>
      <c r="N4081" s="251">
        <f t="shared" si="190"/>
        <v>7.5810727937362002E-2</v>
      </c>
      <c r="O4081" s="250">
        <v>55273.649999999994</v>
      </c>
      <c r="P4081" s="251">
        <f t="shared" si="191"/>
        <v>7.1583320231037126E-2</v>
      </c>
      <c r="Q4081" s="251" t="s">
        <v>805</v>
      </c>
      <c r="R4081" s="258"/>
      <c r="S4081" s="258" t="s">
        <v>806</v>
      </c>
      <c r="T4081" s="258" t="s">
        <v>807</v>
      </c>
      <c r="U4081" s="282" t="s">
        <v>814</v>
      </c>
      <c r="V4081" s="285">
        <v>514</v>
      </c>
      <c r="W4081" s="286" t="s">
        <v>824</v>
      </c>
      <c r="X4081" s="286" t="s">
        <v>824</v>
      </c>
      <c r="Y4081" s="257"/>
    </row>
    <row r="4082" spans="1:25" ht="12.75" customHeight="1" x14ac:dyDescent="0.2">
      <c r="A4082" s="229" t="s">
        <v>705</v>
      </c>
      <c r="B4082" s="247"/>
      <c r="C4082" s="280">
        <v>4069</v>
      </c>
      <c r="D4082" s="249" t="s">
        <v>8810</v>
      </c>
      <c r="E4082" s="249" t="s">
        <v>8811</v>
      </c>
      <c r="F4082" s="249" t="s">
        <v>877</v>
      </c>
      <c r="G4082" s="281"/>
      <c r="H4082" s="250">
        <v>735169.01</v>
      </c>
      <c r="I4082" s="250"/>
      <c r="J4082" s="250">
        <v>527483.18539999996</v>
      </c>
      <c r="K4082" s="250"/>
      <c r="L4082" s="250">
        <v>364100.1</v>
      </c>
      <c r="M4082" s="251">
        <f t="shared" si="189"/>
        <v>0.2825007879480666</v>
      </c>
      <c r="N4082" s="251">
        <f t="shared" si="190"/>
        <v>0.30974084088785436</v>
      </c>
      <c r="O4082" s="250">
        <v>414011.48999999993</v>
      </c>
      <c r="P4082" s="251">
        <f t="shared" si="191"/>
        <v>0.13708150588258547</v>
      </c>
      <c r="Q4082" s="251" t="s">
        <v>805</v>
      </c>
      <c r="R4082" s="258"/>
      <c r="S4082" s="258" t="s">
        <v>1358</v>
      </c>
      <c r="T4082" s="258" t="s">
        <v>1359</v>
      </c>
      <c r="U4082" s="282" t="s">
        <v>956</v>
      </c>
      <c r="V4082" s="285">
        <v>9697</v>
      </c>
      <c r="W4082" s="286" t="s">
        <v>816</v>
      </c>
      <c r="X4082" s="286" t="s">
        <v>824</v>
      </c>
      <c r="Y4082" s="257"/>
    </row>
    <row r="4083" spans="1:25" ht="12.75" customHeight="1" x14ac:dyDescent="0.2">
      <c r="A4083" s="229" t="s">
        <v>705</v>
      </c>
      <c r="B4083" s="247"/>
      <c r="C4083" s="280">
        <v>4070</v>
      </c>
      <c r="D4083" s="249" t="s">
        <v>8812</v>
      </c>
      <c r="E4083" s="249" t="s">
        <v>8813</v>
      </c>
      <c r="F4083" s="249" t="s">
        <v>852</v>
      </c>
      <c r="G4083" s="297" t="s">
        <v>707</v>
      </c>
      <c r="H4083" s="250">
        <v>0</v>
      </c>
      <c r="I4083" s="250"/>
      <c r="J4083" s="250">
        <v>0</v>
      </c>
      <c r="K4083" s="250"/>
      <c r="L4083" s="250">
        <v>0</v>
      </c>
      <c r="M4083" s="251" t="str">
        <f t="shared" si="189"/>
        <v>NA</v>
      </c>
      <c r="N4083" s="251" t="str">
        <f t="shared" si="190"/>
        <v>NA</v>
      </c>
      <c r="O4083" s="250">
        <v>0</v>
      </c>
      <c r="P4083" s="251" t="str">
        <f t="shared" si="191"/>
        <v>NA</v>
      </c>
      <c r="Q4083" s="298" t="s">
        <v>848</v>
      </c>
      <c r="R4083" s="299" t="s">
        <v>849</v>
      </c>
      <c r="S4083" s="299" t="s">
        <v>832</v>
      </c>
      <c r="T4083" s="299" t="s">
        <v>832</v>
      </c>
      <c r="U4083" s="299" t="s">
        <v>832</v>
      </c>
      <c r="V4083" s="299" t="s">
        <v>832</v>
      </c>
      <c r="W4083" s="299" t="s">
        <v>832</v>
      </c>
      <c r="X4083" s="299" t="s">
        <v>832</v>
      </c>
      <c r="Y4083" s="257"/>
    </row>
    <row r="4084" spans="1:25" ht="12.75" customHeight="1" x14ac:dyDescent="0.2">
      <c r="A4084" s="229" t="s">
        <v>705</v>
      </c>
      <c r="B4084" s="247"/>
      <c r="C4084" s="280">
        <v>4071</v>
      </c>
      <c r="D4084" s="249" t="s">
        <v>8814</v>
      </c>
      <c r="E4084" s="249" t="s">
        <v>8815</v>
      </c>
      <c r="F4084" s="249" t="s">
        <v>1371</v>
      </c>
      <c r="G4084" s="281" t="s">
        <v>813</v>
      </c>
      <c r="H4084" s="250">
        <v>43000.89</v>
      </c>
      <c r="I4084" s="250"/>
      <c r="J4084" s="250">
        <v>41192.441999999995</v>
      </c>
      <c r="K4084" s="250"/>
      <c r="L4084" s="250">
        <v>54597.020000000004</v>
      </c>
      <c r="M4084" s="251">
        <f t="shared" si="189"/>
        <v>4.2056059769925783E-2</v>
      </c>
      <c r="N4084" s="251">
        <f t="shared" si="190"/>
        <v>0.32541353095793668</v>
      </c>
      <c r="O4084" s="250">
        <v>56175.6</v>
      </c>
      <c r="P4084" s="251">
        <f t="shared" si="191"/>
        <v>2.8913299663607912E-2</v>
      </c>
      <c r="Q4084" s="251" t="s">
        <v>805</v>
      </c>
      <c r="R4084" s="258"/>
      <c r="S4084" s="258" t="s">
        <v>806</v>
      </c>
      <c r="T4084" s="258" t="s">
        <v>807</v>
      </c>
      <c r="U4084" s="282" t="s">
        <v>814</v>
      </c>
      <c r="V4084" s="285">
        <v>184</v>
      </c>
      <c r="W4084" s="286" t="s">
        <v>816</v>
      </c>
      <c r="X4084" s="286" t="s">
        <v>816</v>
      </c>
      <c r="Y4084" s="257"/>
    </row>
    <row r="4085" spans="1:25" ht="12.75" customHeight="1" x14ac:dyDescent="0.2">
      <c r="A4085" s="229" t="s">
        <v>705</v>
      </c>
      <c r="B4085" s="247"/>
      <c r="C4085" s="280">
        <v>4072</v>
      </c>
      <c r="D4085" s="249" t="s">
        <v>8816</v>
      </c>
      <c r="E4085" s="249" t="s">
        <v>8817</v>
      </c>
      <c r="F4085" s="249" t="s">
        <v>1071</v>
      </c>
      <c r="G4085" s="281" t="s">
        <v>804</v>
      </c>
      <c r="H4085" s="250">
        <v>39381.299999999996</v>
      </c>
      <c r="I4085" s="250"/>
      <c r="J4085" s="250">
        <v>37725.074700000005</v>
      </c>
      <c r="K4085" s="250"/>
      <c r="L4085" s="250">
        <v>39383</v>
      </c>
      <c r="M4085" s="251">
        <f t="shared" si="189"/>
        <v>4.2056135780179707E-2</v>
      </c>
      <c r="N4085" s="251">
        <f t="shared" si="190"/>
        <v>4.3947568379499993E-2</v>
      </c>
      <c r="O4085" s="250">
        <v>39923.800000000003</v>
      </c>
      <c r="P4085" s="251">
        <f t="shared" si="191"/>
        <v>1.373181321890163E-2</v>
      </c>
      <c r="Q4085" s="251" t="s">
        <v>805</v>
      </c>
      <c r="R4085" s="258"/>
      <c r="S4085" s="258" t="s">
        <v>806</v>
      </c>
      <c r="T4085" s="299" t="s">
        <v>809</v>
      </c>
      <c r="U4085" s="282" t="s">
        <v>808</v>
      </c>
      <c r="V4085" s="283" t="s">
        <v>809</v>
      </c>
      <c r="W4085" s="284" t="s">
        <v>809</v>
      </c>
      <c r="X4085" s="284" t="s">
        <v>809</v>
      </c>
      <c r="Y4085" s="257"/>
    </row>
    <row r="4086" spans="1:25" ht="12.75" customHeight="1" x14ac:dyDescent="0.2">
      <c r="A4086" s="229" t="s">
        <v>705</v>
      </c>
      <c r="B4086" s="247"/>
      <c r="C4086" s="280">
        <v>4073</v>
      </c>
      <c r="D4086" s="249" t="s">
        <v>8818</v>
      </c>
      <c r="E4086" s="249" t="s">
        <v>8819</v>
      </c>
      <c r="F4086" s="249" t="s">
        <v>852</v>
      </c>
      <c r="G4086" s="297" t="s">
        <v>707</v>
      </c>
      <c r="H4086" s="250">
        <v>0</v>
      </c>
      <c r="I4086" s="250"/>
      <c r="J4086" s="250">
        <v>0</v>
      </c>
      <c r="K4086" s="250"/>
      <c r="L4086" s="250">
        <v>0</v>
      </c>
      <c r="M4086" s="251" t="str">
        <f t="shared" si="189"/>
        <v>NA</v>
      </c>
      <c r="N4086" s="251" t="str">
        <f t="shared" si="190"/>
        <v>NA</v>
      </c>
      <c r="O4086" s="250">
        <v>0</v>
      </c>
      <c r="P4086" s="251" t="str">
        <f t="shared" si="191"/>
        <v>NA</v>
      </c>
      <c r="Q4086" s="298" t="s">
        <v>848</v>
      </c>
      <c r="R4086" s="299" t="s">
        <v>849</v>
      </c>
      <c r="S4086" s="299" t="s">
        <v>832</v>
      </c>
      <c r="T4086" s="299" t="s">
        <v>832</v>
      </c>
      <c r="U4086" s="299" t="s">
        <v>832</v>
      </c>
      <c r="V4086" s="299" t="s">
        <v>832</v>
      </c>
      <c r="W4086" s="299" t="s">
        <v>832</v>
      </c>
      <c r="X4086" s="299" t="s">
        <v>832</v>
      </c>
      <c r="Y4086" s="257"/>
    </row>
    <row r="4087" spans="1:25" ht="12.75" customHeight="1" x14ac:dyDescent="0.2">
      <c r="A4087" s="229" t="s">
        <v>705</v>
      </c>
      <c r="B4087" s="247"/>
      <c r="C4087" s="280">
        <v>4074</v>
      </c>
      <c r="D4087" s="249" t="s">
        <v>8820</v>
      </c>
      <c r="E4087" s="249" t="s">
        <v>8819</v>
      </c>
      <c r="F4087" s="249" t="s">
        <v>931</v>
      </c>
      <c r="G4087" s="281" t="s">
        <v>813</v>
      </c>
      <c r="H4087" s="250">
        <v>40783.24</v>
      </c>
      <c r="I4087" s="250"/>
      <c r="J4087" s="250">
        <v>39068.060400000002</v>
      </c>
      <c r="K4087" s="250"/>
      <c r="L4087" s="250">
        <v>49395.240000000005</v>
      </c>
      <c r="M4087" s="251">
        <f t="shared" si="189"/>
        <v>4.2055991627933338E-2</v>
      </c>
      <c r="N4087" s="251">
        <f t="shared" si="190"/>
        <v>0.26433817021538142</v>
      </c>
      <c r="O4087" s="250">
        <v>51812.2</v>
      </c>
      <c r="P4087" s="251">
        <f t="shared" si="191"/>
        <v>4.8931030601329029E-2</v>
      </c>
      <c r="Q4087" s="251" t="s">
        <v>805</v>
      </c>
      <c r="R4087" s="258"/>
      <c r="S4087" s="258" t="s">
        <v>806</v>
      </c>
      <c r="T4087" s="258" t="s">
        <v>807</v>
      </c>
      <c r="U4087" s="282" t="s">
        <v>814</v>
      </c>
      <c r="V4087" s="285">
        <v>191</v>
      </c>
      <c r="W4087" s="286" t="s">
        <v>816</v>
      </c>
      <c r="X4087" s="286" t="s">
        <v>824</v>
      </c>
      <c r="Y4087" s="257"/>
    </row>
    <row r="4088" spans="1:25" ht="12.75" customHeight="1" x14ac:dyDescent="0.2">
      <c r="A4088" s="229" t="s">
        <v>705</v>
      </c>
      <c r="B4088" s="247"/>
      <c r="C4088" s="280">
        <v>4075</v>
      </c>
      <c r="D4088" s="249" t="s">
        <v>8821</v>
      </c>
      <c r="E4088" s="249" t="s">
        <v>8822</v>
      </c>
      <c r="F4088" s="249" t="s">
        <v>822</v>
      </c>
      <c r="G4088" s="281" t="s">
        <v>813</v>
      </c>
      <c r="H4088" s="250">
        <v>87607.24</v>
      </c>
      <c r="I4088" s="250"/>
      <c r="J4088" s="250">
        <v>83922.81700000001</v>
      </c>
      <c r="K4088" s="250"/>
      <c r="L4088" s="250">
        <v>150404.64000000001</v>
      </c>
      <c r="M4088" s="251">
        <f t="shared" si="189"/>
        <v>4.2056147414300402E-2</v>
      </c>
      <c r="N4088" s="251">
        <f t="shared" si="190"/>
        <v>0.79217816294226628</v>
      </c>
      <c r="O4088" s="250">
        <v>155376.70000000001</v>
      </c>
      <c r="P4088" s="251">
        <f t="shared" si="191"/>
        <v>3.3057889703402746E-2</v>
      </c>
      <c r="Q4088" s="251" t="s">
        <v>805</v>
      </c>
      <c r="R4088" s="258"/>
      <c r="S4088" s="258" t="s">
        <v>806</v>
      </c>
      <c r="T4088" s="258" t="s">
        <v>807</v>
      </c>
      <c r="U4088" s="282" t="s">
        <v>823</v>
      </c>
      <c r="V4088" s="285">
        <v>1090</v>
      </c>
      <c r="W4088" s="286" t="s">
        <v>824</v>
      </c>
      <c r="X4088" s="286" t="s">
        <v>824</v>
      </c>
      <c r="Y4088" s="257"/>
    </row>
    <row r="4089" spans="1:25" ht="12.75" customHeight="1" x14ac:dyDescent="0.2">
      <c r="A4089" s="229" t="s">
        <v>705</v>
      </c>
      <c r="B4089" s="247"/>
      <c r="C4089" s="318">
        <v>4076</v>
      </c>
      <c r="D4089" s="319" t="s">
        <v>988</v>
      </c>
      <c r="E4089" s="319" t="s">
        <v>988</v>
      </c>
      <c r="F4089" s="319"/>
      <c r="G4089" s="320" t="s">
        <v>707</v>
      </c>
      <c r="H4089" s="321">
        <v>0</v>
      </c>
      <c r="I4089" s="321"/>
      <c r="J4089" s="321">
        <v>0</v>
      </c>
      <c r="K4089" s="321"/>
      <c r="L4089" s="321">
        <v>0</v>
      </c>
      <c r="M4089" s="322" t="str">
        <f t="shared" si="189"/>
        <v>NA</v>
      </c>
      <c r="N4089" s="322" t="str">
        <f t="shared" si="190"/>
        <v>NA</v>
      </c>
      <c r="O4089" s="321">
        <v>0</v>
      </c>
      <c r="P4089" s="322" t="str">
        <f t="shared" si="191"/>
        <v>NA</v>
      </c>
      <c r="Q4089" s="322" t="s">
        <v>707</v>
      </c>
      <c r="R4089" s="323" t="s">
        <v>989</v>
      </c>
      <c r="S4089" s="323" t="s">
        <v>809</v>
      </c>
      <c r="T4089" s="323" t="s">
        <v>809</v>
      </c>
      <c r="U4089" s="323" t="s">
        <v>989</v>
      </c>
      <c r="V4089" s="323" t="s">
        <v>989</v>
      </c>
      <c r="W4089" s="323" t="s">
        <v>989</v>
      </c>
      <c r="X4089" s="323" t="s">
        <v>989</v>
      </c>
      <c r="Y4089" s="257"/>
    </row>
    <row r="4090" spans="1:25" ht="12.75" customHeight="1" x14ac:dyDescent="0.2">
      <c r="A4090" s="229" t="s">
        <v>705</v>
      </c>
      <c r="B4090" s="247"/>
      <c r="C4090" s="280">
        <v>4077</v>
      </c>
      <c r="D4090" s="249" t="s">
        <v>8823</v>
      </c>
      <c r="E4090" s="249" t="s">
        <v>8824</v>
      </c>
      <c r="F4090" s="249" t="s">
        <v>1002</v>
      </c>
      <c r="G4090" s="297" t="s">
        <v>707</v>
      </c>
      <c r="H4090" s="250">
        <v>0</v>
      </c>
      <c r="I4090" s="250"/>
      <c r="J4090" s="250">
        <v>0</v>
      </c>
      <c r="K4090" s="250"/>
      <c r="L4090" s="250">
        <v>0</v>
      </c>
      <c r="M4090" s="251" t="str">
        <f t="shared" si="189"/>
        <v>NA</v>
      </c>
      <c r="N4090" s="251" t="str">
        <f t="shared" si="190"/>
        <v>NA</v>
      </c>
      <c r="O4090" s="250">
        <v>0</v>
      </c>
      <c r="P4090" s="251" t="str">
        <f t="shared" si="191"/>
        <v>NA</v>
      </c>
      <c r="Q4090" s="298" t="s">
        <v>848</v>
      </c>
      <c r="R4090" s="299" t="s">
        <v>849</v>
      </c>
      <c r="S4090" s="299" t="s">
        <v>832</v>
      </c>
      <c r="T4090" s="299" t="s">
        <v>832</v>
      </c>
      <c r="U4090" s="299" t="s">
        <v>832</v>
      </c>
      <c r="V4090" s="285">
        <v>926</v>
      </c>
      <c r="W4090" s="286" t="s">
        <v>824</v>
      </c>
      <c r="X4090" s="286" t="s">
        <v>824</v>
      </c>
      <c r="Y4090" s="257"/>
    </row>
    <row r="4091" spans="1:25" ht="12.75" customHeight="1" x14ac:dyDescent="0.2">
      <c r="A4091" s="229" t="s">
        <v>705</v>
      </c>
      <c r="B4091" s="247"/>
      <c r="C4091" s="280">
        <v>4078</v>
      </c>
      <c r="D4091" s="249" t="s">
        <v>8825</v>
      </c>
      <c r="E4091" s="249" t="s">
        <v>8826</v>
      </c>
      <c r="F4091" s="249" t="s">
        <v>911</v>
      </c>
      <c r="G4091" s="281" t="s">
        <v>804</v>
      </c>
      <c r="H4091" s="250">
        <v>272957.22000000003</v>
      </c>
      <c r="I4091" s="250"/>
      <c r="J4091" s="250">
        <v>350393.17099999991</v>
      </c>
      <c r="K4091" s="250"/>
      <c r="L4091" s="250">
        <v>365781.23000000004</v>
      </c>
      <c r="M4091" s="251">
        <f t="shared" si="189"/>
        <v>0.28369262773118759</v>
      </c>
      <c r="N4091" s="251">
        <f t="shared" si="190"/>
        <v>4.3916549389600198E-2</v>
      </c>
      <c r="O4091" s="250">
        <v>405297.58</v>
      </c>
      <c r="P4091" s="251">
        <f t="shared" si="191"/>
        <v>0.10803274405305044</v>
      </c>
      <c r="Q4091" s="251" t="s">
        <v>805</v>
      </c>
      <c r="R4091" s="258"/>
      <c r="S4091" s="258" t="s">
        <v>806</v>
      </c>
      <c r="T4091" s="258" t="s">
        <v>807</v>
      </c>
      <c r="U4091" s="282" t="s">
        <v>1103</v>
      </c>
      <c r="V4091" s="285">
        <v>819</v>
      </c>
      <c r="W4091" s="286" t="s">
        <v>816</v>
      </c>
      <c r="X4091" s="286" t="s">
        <v>816</v>
      </c>
      <c r="Y4091" s="257"/>
    </row>
    <row r="4092" spans="1:25" ht="12.75" customHeight="1" x14ac:dyDescent="0.2">
      <c r="A4092" s="229" t="s">
        <v>705</v>
      </c>
      <c r="B4092" s="247"/>
      <c r="C4092" s="280">
        <v>4079</v>
      </c>
      <c r="D4092" s="249" t="s">
        <v>8827</v>
      </c>
      <c r="E4092" s="249" t="s">
        <v>8828</v>
      </c>
      <c r="F4092" s="249" t="s">
        <v>1374</v>
      </c>
      <c r="G4092" s="281" t="s">
        <v>813</v>
      </c>
      <c r="H4092" s="250">
        <v>39770.619999999995</v>
      </c>
      <c r="I4092" s="250"/>
      <c r="J4092" s="250">
        <v>38098.037600000003</v>
      </c>
      <c r="K4092" s="250"/>
      <c r="L4092" s="250">
        <v>47502.539999999994</v>
      </c>
      <c r="M4092" s="251">
        <f t="shared" si="189"/>
        <v>4.2055728575516101E-2</v>
      </c>
      <c r="N4092" s="251">
        <f t="shared" si="190"/>
        <v>0.24685004773054214</v>
      </c>
      <c r="O4092" s="250">
        <v>53091.700000000004</v>
      </c>
      <c r="P4092" s="251">
        <f t="shared" si="191"/>
        <v>0.11766023458956114</v>
      </c>
      <c r="Q4092" s="251" t="s">
        <v>805</v>
      </c>
      <c r="R4092" s="258"/>
      <c r="S4092" s="258" t="s">
        <v>806</v>
      </c>
      <c r="T4092" s="258" t="s">
        <v>807</v>
      </c>
      <c r="U4092" s="282" t="s">
        <v>823</v>
      </c>
      <c r="V4092" s="285">
        <v>819</v>
      </c>
      <c r="W4092" s="286" t="s">
        <v>824</v>
      </c>
      <c r="X4092" s="286" t="s">
        <v>824</v>
      </c>
      <c r="Y4092" s="257"/>
    </row>
    <row r="4093" spans="1:25" ht="12.75" customHeight="1" x14ac:dyDescent="0.2">
      <c r="A4093" s="229" t="s">
        <v>705</v>
      </c>
      <c r="B4093" s="247"/>
      <c r="C4093" s="280">
        <v>4080</v>
      </c>
      <c r="D4093" s="249" t="s">
        <v>8829</v>
      </c>
      <c r="E4093" s="249" t="s">
        <v>8830</v>
      </c>
      <c r="F4093" s="249" t="s">
        <v>877</v>
      </c>
      <c r="G4093" s="281"/>
      <c r="H4093" s="250">
        <v>961977.29999999993</v>
      </c>
      <c r="I4093" s="250"/>
      <c r="J4093" s="250">
        <v>795473.87419999996</v>
      </c>
      <c r="K4093" s="250"/>
      <c r="L4093" s="359">
        <v>2290284.4100000015</v>
      </c>
      <c r="M4093" s="251">
        <f t="shared" si="189"/>
        <v>0.17308456841964981</v>
      </c>
      <c r="N4093" s="251">
        <f t="shared" si="190"/>
        <v>1.8791447265358872</v>
      </c>
      <c r="O4093" s="359">
        <v>2422920.0699999998</v>
      </c>
      <c r="P4093" s="251">
        <f t="shared" si="191"/>
        <v>5.7912309676857204E-2</v>
      </c>
      <c r="Q4093" s="251" t="s">
        <v>805</v>
      </c>
      <c r="R4093" s="258"/>
      <c r="S4093" s="258" t="s">
        <v>908</v>
      </c>
      <c r="T4093" s="258" t="s">
        <v>908</v>
      </c>
      <c r="U4093" s="282" t="s">
        <v>956</v>
      </c>
      <c r="V4093" s="285">
        <v>12351</v>
      </c>
      <c r="W4093" s="286" t="s">
        <v>874</v>
      </c>
      <c r="X4093" s="286" t="s">
        <v>815</v>
      </c>
      <c r="Y4093" s="257"/>
    </row>
    <row r="4094" spans="1:25" ht="12.75" customHeight="1" x14ac:dyDescent="0.2">
      <c r="A4094" s="229" t="s">
        <v>705</v>
      </c>
      <c r="B4094" s="247"/>
      <c r="C4094" s="280">
        <v>4081</v>
      </c>
      <c r="D4094" s="249" t="s">
        <v>8831</v>
      </c>
      <c r="E4094" s="249" t="s">
        <v>8830</v>
      </c>
      <c r="F4094" s="249" t="s">
        <v>886</v>
      </c>
      <c r="G4094" s="281"/>
      <c r="H4094" s="250">
        <v>126763.18</v>
      </c>
      <c r="I4094" s="250"/>
      <c r="J4094" s="250">
        <v>121432.03210000001</v>
      </c>
      <c r="K4094" s="250"/>
      <c r="L4094" s="250">
        <v>132707.54</v>
      </c>
      <c r="M4094" s="251">
        <f t="shared" si="189"/>
        <v>4.20559653047516E-2</v>
      </c>
      <c r="N4094" s="251">
        <f t="shared" si="190"/>
        <v>9.285447756251454E-2</v>
      </c>
      <c r="O4094" s="250">
        <v>138634.4</v>
      </c>
      <c r="P4094" s="251">
        <f t="shared" si="191"/>
        <v>4.4661064473050932E-2</v>
      </c>
      <c r="Q4094" s="251" t="s">
        <v>805</v>
      </c>
      <c r="R4094" s="258"/>
      <c r="S4094" s="258" t="s">
        <v>806</v>
      </c>
      <c r="T4094" s="258" t="s">
        <v>807</v>
      </c>
      <c r="U4094" s="282" t="s">
        <v>956</v>
      </c>
      <c r="V4094" s="285">
        <v>11216</v>
      </c>
      <c r="W4094" s="286" t="s">
        <v>815</v>
      </c>
      <c r="X4094" s="286" t="s">
        <v>816</v>
      </c>
      <c r="Y4094" s="257"/>
    </row>
    <row r="4095" spans="1:25" ht="12.75" customHeight="1" x14ac:dyDescent="0.2">
      <c r="A4095" s="229" t="s">
        <v>705</v>
      </c>
      <c r="B4095" s="247"/>
      <c r="C4095" s="287">
        <v>4082</v>
      </c>
      <c r="D4095" s="288" t="s">
        <v>8832</v>
      </c>
      <c r="E4095" s="288" t="s">
        <v>8833</v>
      </c>
      <c r="F4095" s="288" t="s">
        <v>5100</v>
      </c>
      <c r="G4095" s="289" t="s">
        <v>707</v>
      </c>
      <c r="H4095" s="290">
        <v>0</v>
      </c>
      <c r="I4095" s="290"/>
      <c r="J4095" s="290">
        <v>0</v>
      </c>
      <c r="K4095" s="290"/>
      <c r="L4095" s="290">
        <v>0</v>
      </c>
      <c r="M4095" s="291" t="str">
        <f t="shared" si="189"/>
        <v>NA</v>
      </c>
      <c r="N4095" s="291" t="str">
        <f t="shared" si="190"/>
        <v>NA</v>
      </c>
      <c r="O4095" s="290">
        <v>0</v>
      </c>
      <c r="P4095" s="291" t="str">
        <f t="shared" si="191"/>
        <v>NA</v>
      </c>
      <c r="Q4095" s="291" t="s">
        <v>707</v>
      </c>
      <c r="R4095" s="292" t="s">
        <v>831</v>
      </c>
      <c r="S4095" s="293" t="s">
        <v>832</v>
      </c>
      <c r="T4095" s="293" t="s">
        <v>832</v>
      </c>
      <c r="U4095" s="293" t="s">
        <v>832</v>
      </c>
      <c r="V4095" s="294" t="s">
        <v>809</v>
      </c>
      <c r="W4095" s="295" t="s">
        <v>809</v>
      </c>
      <c r="X4095" s="295" t="s">
        <v>809</v>
      </c>
      <c r="Y4095" s="257"/>
    </row>
    <row r="4096" spans="1:25" ht="12.75" customHeight="1" x14ac:dyDescent="0.2">
      <c r="A4096" s="229" t="s">
        <v>705</v>
      </c>
      <c r="B4096" s="247"/>
      <c r="C4096" s="280">
        <v>4083</v>
      </c>
      <c r="D4096" s="249" t="s">
        <v>8834</v>
      </c>
      <c r="E4096" s="249" t="s">
        <v>8835</v>
      </c>
      <c r="F4096" s="249" t="s">
        <v>1074</v>
      </c>
      <c r="G4096" s="281" t="s">
        <v>813</v>
      </c>
      <c r="H4096" s="250">
        <v>53367.259999999995</v>
      </c>
      <c r="I4096" s="250"/>
      <c r="J4096" s="250">
        <v>49102.435300000005</v>
      </c>
      <c r="K4096" s="250"/>
      <c r="L4096" s="250">
        <v>60406.75</v>
      </c>
      <c r="M4096" s="251">
        <f t="shared" si="189"/>
        <v>7.9914627432624244E-2</v>
      </c>
      <c r="N4096" s="251">
        <f t="shared" si="190"/>
        <v>0.23021902337296077</v>
      </c>
      <c r="O4096" s="250">
        <v>62987.849999999991</v>
      </c>
      <c r="P4096" s="251">
        <f t="shared" si="191"/>
        <v>4.2728668567668202E-2</v>
      </c>
      <c r="Q4096" s="251" t="s">
        <v>805</v>
      </c>
      <c r="R4096" s="258"/>
      <c r="S4096" s="258" t="s">
        <v>806</v>
      </c>
      <c r="T4096" s="258" t="s">
        <v>807</v>
      </c>
      <c r="U4096" s="282" t="s">
        <v>823</v>
      </c>
      <c r="V4096" s="285">
        <v>826</v>
      </c>
      <c r="W4096" s="286" t="s">
        <v>824</v>
      </c>
      <c r="X4096" s="286" t="s">
        <v>824</v>
      </c>
      <c r="Y4096" s="257"/>
    </row>
    <row r="4097" spans="1:25" ht="12.75" customHeight="1" x14ac:dyDescent="0.2">
      <c r="A4097" s="229" t="s">
        <v>705</v>
      </c>
      <c r="B4097" s="247"/>
      <c r="C4097" s="280">
        <v>4084</v>
      </c>
      <c r="D4097" s="249" t="s">
        <v>8836</v>
      </c>
      <c r="E4097" s="249" t="s">
        <v>8837</v>
      </c>
      <c r="F4097" s="249" t="s">
        <v>1217</v>
      </c>
      <c r="G4097" s="297" t="s">
        <v>707</v>
      </c>
      <c r="H4097" s="250">
        <v>0</v>
      </c>
      <c r="I4097" s="250"/>
      <c r="J4097" s="250">
        <v>0</v>
      </c>
      <c r="K4097" s="250"/>
      <c r="L4097" s="250">
        <v>0</v>
      </c>
      <c r="M4097" s="251" t="str">
        <f t="shared" si="189"/>
        <v>NA</v>
      </c>
      <c r="N4097" s="251" t="str">
        <f t="shared" si="190"/>
        <v>NA</v>
      </c>
      <c r="O4097" s="250">
        <v>0</v>
      </c>
      <c r="P4097" s="251" t="str">
        <f t="shared" si="191"/>
        <v>NA</v>
      </c>
      <c r="Q4097" s="298" t="s">
        <v>848</v>
      </c>
      <c r="R4097" s="299" t="s">
        <v>849</v>
      </c>
      <c r="S4097" s="299" t="s">
        <v>832</v>
      </c>
      <c r="T4097" s="299" t="s">
        <v>832</v>
      </c>
      <c r="U4097" s="299" t="s">
        <v>832</v>
      </c>
      <c r="V4097" s="299" t="s">
        <v>832</v>
      </c>
      <c r="W4097" s="299" t="s">
        <v>832</v>
      </c>
      <c r="X4097" s="299" t="s">
        <v>832</v>
      </c>
      <c r="Y4097" s="257"/>
    </row>
    <row r="4098" spans="1:25" ht="12.75" customHeight="1" x14ac:dyDescent="0.2">
      <c r="A4098" s="229" t="s">
        <v>705</v>
      </c>
      <c r="B4098" s="247"/>
      <c r="C4098" s="280">
        <v>4085</v>
      </c>
      <c r="D4098" s="249" t="s">
        <v>8838</v>
      </c>
      <c r="E4098" s="249" t="s">
        <v>8839</v>
      </c>
      <c r="F4098" s="249" t="s">
        <v>940</v>
      </c>
      <c r="G4098" s="281" t="s">
        <v>804</v>
      </c>
      <c r="H4098" s="250">
        <v>39782.5</v>
      </c>
      <c r="I4098" s="250"/>
      <c r="J4098" s="250">
        <v>38109.409500000002</v>
      </c>
      <c r="K4098" s="250"/>
      <c r="L4098" s="250">
        <v>60627.56</v>
      </c>
      <c r="M4098" s="251">
        <f t="shared" si="189"/>
        <v>4.2055941682900735E-2</v>
      </c>
      <c r="N4098" s="251">
        <f t="shared" si="190"/>
        <v>0.59088164302309631</v>
      </c>
      <c r="O4098" s="250">
        <v>64931.030000000013</v>
      </c>
      <c r="P4098" s="251">
        <f t="shared" si="191"/>
        <v>7.0982074818779051E-2</v>
      </c>
      <c r="Q4098" s="251" t="s">
        <v>805</v>
      </c>
      <c r="R4098" s="258"/>
      <c r="S4098" s="258" t="s">
        <v>806</v>
      </c>
      <c r="T4098" s="258" t="s">
        <v>807</v>
      </c>
      <c r="U4098" s="282" t="s">
        <v>808</v>
      </c>
      <c r="V4098" s="283" t="s">
        <v>809</v>
      </c>
      <c r="W4098" s="284" t="s">
        <v>809</v>
      </c>
      <c r="X4098" s="284" t="s">
        <v>809</v>
      </c>
      <c r="Y4098" s="257"/>
    </row>
    <row r="4099" spans="1:25" ht="12.75" customHeight="1" x14ac:dyDescent="0.2">
      <c r="A4099" s="229" t="s">
        <v>705</v>
      </c>
      <c r="B4099" s="247"/>
      <c r="C4099" s="280">
        <v>4086</v>
      </c>
      <c r="D4099" s="249" t="s">
        <v>8840</v>
      </c>
      <c r="E4099" s="249" t="s">
        <v>8841</v>
      </c>
      <c r="F4099" s="249" t="s">
        <v>1040</v>
      </c>
      <c r="G4099" s="281" t="s">
        <v>813</v>
      </c>
      <c r="H4099" s="250">
        <v>19178.66</v>
      </c>
      <c r="I4099" s="250"/>
      <c r="J4099" s="250">
        <v>18372.097399999999</v>
      </c>
      <c r="K4099" s="250"/>
      <c r="L4099" s="250">
        <v>19179.13</v>
      </c>
      <c r="M4099" s="251">
        <f t="shared" si="189"/>
        <v>4.2055211365131927E-2</v>
      </c>
      <c r="N4099" s="251">
        <f t="shared" si="190"/>
        <v>4.3927080421422231E-2</v>
      </c>
      <c r="O4099" s="250">
        <v>20607.309999999998</v>
      </c>
      <c r="P4099" s="251">
        <f t="shared" si="191"/>
        <v>7.446531724848815E-2</v>
      </c>
      <c r="Q4099" s="251" t="s">
        <v>805</v>
      </c>
      <c r="R4099" s="258"/>
      <c r="S4099" s="258" t="s">
        <v>806</v>
      </c>
      <c r="T4099" s="299" t="s">
        <v>809</v>
      </c>
      <c r="U4099" s="282" t="s">
        <v>823</v>
      </c>
      <c r="V4099" s="285">
        <v>822</v>
      </c>
      <c r="W4099" s="286" t="s">
        <v>816</v>
      </c>
      <c r="X4099" s="286" t="s">
        <v>816</v>
      </c>
      <c r="Y4099" s="257"/>
    </row>
    <row r="4100" spans="1:25" ht="12.75" customHeight="1" x14ac:dyDescent="0.2">
      <c r="A4100" s="229" t="s">
        <v>705</v>
      </c>
      <c r="B4100" s="247"/>
      <c r="C4100" s="280">
        <v>4087</v>
      </c>
      <c r="D4100" s="249" t="s">
        <v>8842</v>
      </c>
      <c r="E4100" s="249" t="s">
        <v>8843</v>
      </c>
      <c r="F4100" s="249" t="s">
        <v>886</v>
      </c>
      <c r="G4100" s="281" t="s">
        <v>813</v>
      </c>
      <c r="H4100" s="250">
        <v>210028.18</v>
      </c>
      <c r="I4100" s="250"/>
      <c r="J4100" s="250">
        <v>201195.2439</v>
      </c>
      <c r="K4100" s="250"/>
      <c r="L4100" s="250">
        <v>216456.03</v>
      </c>
      <c r="M4100" s="251">
        <f t="shared" si="189"/>
        <v>4.2055956967298351E-2</v>
      </c>
      <c r="N4100" s="251">
        <f t="shared" si="190"/>
        <v>7.5850630483020071E-2</v>
      </c>
      <c r="O4100" s="250">
        <v>226728.23000000004</v>
      </c>
      <c r="P4100" s="251">
        <f t="shared" si="191"/>
        <v>4.7456289390505967E-2</v>
      </c>
      <c r="Q4100" s="251" t="s">
        <v>805</v>
      </c>
      <c r="R4100" s="258"/>
      <c r="S4100" s="258" t="s">
        <v>806</v>
      </c>
      <c r="T4100" s="258" t="s">
        <v>807</v>
      </c>
      <c r="U4100" s="282" t="s">
        <v>823</v>
      </c>
      <c r="V4100" s="285">
        <v>824</v>
      </c>
      <c r="W4100" s="286" t="s">
        <v>824</v>
      </c>
      <c r="X4100" s="286" t="s">
        <v>824</v>
      </c>
      <c r="Y4100" s="257"/>
    </row>
    <row r="4101" spans="1:25" ht="12.75" customHeight="1" x14ac:dyDescent="0.2">
      <c r="A4101" s="229" t="s">
        <v>705</v>
      </c>
      <c r="B4101" s="247"/>
      <c r="C4101" s="280">
        <v>4088</v>
      </c>
      <c r="D4101" s="249" t="s">
        <v>8844</v>
      </c>
      <c r="E4101" s="249" t="s">
        <v>8845</v>
      </c>
      <c r="F4101" s="249" t="s">
        <v>877</v>
      </c>
      <c r="G4101" s="281" t="s">
        <v>813</v>
      </c>
      <c r="H4101" s="250">
        <v>33304.99</v>
      </c>
      <c r="I4101" s="250"/>
      <c r="J4101" s="250">
        <v>31904.301899999999</v>
      </c>
      <c r="K4101" s="250"/>
      <c r="L4101" s="250">
        <v>33305.32</v>
      </c>
      <c r="M4101" s="251">
        <f t="shared" si="189"/>
        <v>4.2056403559947005E-2</v>
      </c>
      <c r="N4101" s="251">
        <f t="shared" si="190"/>
        <v>4.3913140754225408E-2</v>
      </c>
      <c r="O4101" s="250">
        <v>34802.39</v>
      </c>
      <c r="P4101" s="251">
        <f t="shared" si="191"/>
        <v>4.494987587568592E-2</v>
      </c>
      <c r="Q4101" s="251" t="s">
        <v>805</v>
      </c>
      <c r="R4101" s="258"/>
      <c r="S4101" s="258" t="s">
        <v>806</v>
      </c>
      <c r="T4101" s="258" t="s">
        <v>807</v>
      </c>
      <c r="U4101" s="282" t="s">
        <v>823</v>
      </c>
      <c r="V4101" s="285">
        <v>819</v>
      </c>
      <c r="W4101" s="286" t="s">
        <v>816</v>
      </c>
      <c r="X4101" s="286" t="s">
        <v>824</v>
      </c>
      <c r="Y4101" s="257"/>
    </row>
    <row r="4102" spans="1:25" ht="12.75" customHeight="1" x14ac:dyDescent="0.2">
      <c r="A4102" s="229" t="s">
        <v>705</v>
      </c>
      <c r="B4102" s="247"/>
      <c r="C4102" s="280">
        <v>4089</v>
      </c>
      <c r="D4102" s="249" t="s">
        <v>8846</v>
      </c>
      <c r="E4102" s="249" t="s">
        <v>8847</v>
      </c>
      <c r="F4102" s="249" t="s">
        <v>890</v>
      </c>
      <c r="G4102" s="281" t="s">
        <v>813</v>
      </c>
      <c r="H4102" s="250">
        <v>93443.260000000009</v>
      </c>
      <c r="I4102" s="250"/>
      <c r="J4102" s="250">
        <v>71989.411000000007</v>
      </c>
      <c r="K4102" s="250"/>
      <c r="L4102" s="250">
        <v>28642.46</v>
      </c>
      <c r="M4102" s="251">
        <f t="shared" si="189"/>
        <v>0.22959225737629443</v>
      </c>
      <c r="N4102" s="251">
        <f t="shared" si="190"/>
        <v>0.60212954096818494</v>
      </c>
      <c r="O4102" s="250">
        <v>29936.639999999999</v>
      </c>
      <c r="P4102" s="251">
        <f t="shared" si="191"/>
        <v>4.5183968136815078E-2</v>
      </c>
      <c r="Q4102" s="251" t="s">
        <v>805</v>
      </c>
      <c r="R4102" s="258"/>
      <c r="S4102" s="258" t="s">
        <v>806</v>
      </c>
      <c r="T4102" s="258" t="s">
        <v>807</v>
      </c>
      <c r="U4102" s="282" t="s">
        <v>814</v>
      </c>
      <c r="V4102" s="285">
        <v>213</v>
      </c>
      <c r="W4102" s="286" t="s">
        <v>816</v>
      </c>
      <c r="X4102" s="286" t="s">
        <v>816</v>
      </c>
      <c r="Y4102" s="257"/>
    </row>
    <row r="4103" spans="1:25" ht="12.75" customHeight="1" x14ac:dyDescent="0.2">
      <c r="A4103" s="229" t="s">
        <v>705</v>
      </c>
      <c r="B4103" s="247"/>
      <c r="C4103" s="280">
        <v>4090</v>
      </c>
      <c r="D4103" s="249" t="s">
        <v>8848</v>
      </c>
      <c r="E4103" s="249" t="s">
        <v>8849</v>
      </c>
      <c r="F4103" s="249" t="s">
        <v>1002</v>
      </c>
      <c r="G4103" s="297" t="s">
        <v>707</v>
      </c>
      <c r="H4103" s="250">
        <v>0</v>
      </c>
      <c r="I4103" s="250"/>
      <c r="J4103" s="250">
        <v>0</v>
      </c>
      <c r="K4103" s="250"/>
      <c r="L4103" s="250">
        <v>0</v>
      </c>
      <c r="M4103" s="251" t="str">
        <f t="shared" si="189"/>
        <v>NA</v>
      </c>
      <c r="N4103" s="251" t="str">
        <f t="shared" si="190"/>
        <v>NA</v>
      </c>
      <c r="O4103" s="250">
        <v>0</v>
      </c>
      <c r="P4103" s="251" t="str">
        <f t="shared" si="191"/>
        <v>NA</v>
      </c>
      <c r="Q4103" s="298" t="s">
        <v>848</v>
      </c>
      <c r="R4103" s="299" t="s">
        <v>849</v>
      </c>
      <c r="S4103" s="299" t="s">
        <v>832</v>
      </c>
      <c r="T4103" s="299" t="s">
        <v>832</v>
      </c>
      <c r="U4103" s="299" t="s">
        <v>832</v>
      </c>
      <c r="V4103" s="285">
        <v>1190</v>
      </c>
      <c r="W4103" s="286" t="s">
        <v>824</v>
      </c>
      <c r="X4103" s="286" t="s">
        <v>824</v>
      </c>
      <c r="Y4103" s="257"/>
    </row>
    <row r="4104" spans="1:25" ht="12.75" customHeight="1" x14ac:dyDescent="0.2">
      <c r="A4104" s="229" t="s">
        <v>705</v>
      </c>
      <c r="B4104" s="247"/>
      <c r="C4104" s="280">
        <v>4091</v>
      </c>
      <c r="D4104" s="249" t="s">
        <v>8850</v>
      </c>
      <c r="E4104" s="249" t="s">
        <v>8851</v>
      </c>
      <c r="F4104" s="249" t="s">
        <v>915</v>
      </c>
      <c r="G4104" s="281" t="s">
        <v>813</v>
      </c>
      <c r="H4104" s="250">
        <v>65523.199999999997</v>
      </c>
      <c r="I4104" s="250"/>
      <c r="J4104" s="250">
        <v>62767.564199999993</v>
      </c>
      <c r="K4104" s="250"/>
      <c r="L4104" s="250">
        <v>53032.71</v>
      </c>
      <c r="M4104" s="251">
        <f t="shared" si="189"/>
        <v>4.2055879444227444E-2</v>
      </c>
      <c r="N4104" s="251">
        <f t="shared" si="190"/>
        <v>0.15509370682254378</v>
      </c>
      <c r="O4104" s="250">
        <v>56357.709999999992</v>
      </c>
      <c r="P4104" s="251">
        <f t="shared" si="191"/>
        <v>6.2697154265735106E-2</v>
      </c>
      <c r="Q4104" s="251" t="s">
        <v>805</v>
      </c>
      <c r="R4104" s="258"/>
      <c r="S4104" s="258" t="s">
        <v>806</v>
      </c>
      <c r="T4104" s="258" t="s">
        <v>807</v>
      </c>
      <c r="U4104" s="282" t="s">
        <v>823</v>
      </c>
      <c r="V4104" s="285">
        <v>826</v>
      </c>
      <c r="W4104" s="286" t="s">
        <v>824</v>
      </c>
      <c r="X4104" s="286" t="s">
        <v>824</v>
      </c>
      <c r="Y4104" s="257"/>
    </row>
    <row r="4105" spans="1:25" ht="12.75" customHeight="1" x14ac:dyDescent="0.2">
      <c r="A4105" s="229" t="s">
        <v>705</v>
      </c>
      <c r="B4105" s="247"/>
      <c r="C4105" s="280">
        <v>4092</v>
      </c>
      <c r="D4105" s="249" t="s">
        <v>8852</v>
      </c>
      <c r="E4105" s="249" t="s">
        <v>8853</v>
      </c>
      <c r="F4105" s="249" t="s">
        <v>812</v>
      </c>
      <c r="G4105" s="281" t="s">
        <v>813</v>
      </c>
      <c r="H4105" s="250">
        <v>20672.21</v>
      </c>
      <c r="I4105" s="250"/>
      <c r="J4105" s="250">
        <v>19802.811000000002</v>
      </c>
      <c r="K4105" s="250"/>
      <c r="L4105" s="250">
        <v>23461.97</v>
      </c>
      <c r="M4105" s="251">
        <f t="shared" si="189"/>
        <v>4.2056412933111534E-2</v>
      </c>
      <c r="N4105" s="251">
        <f t="shared" si="190"/>
        <v>0.18477977697206721</v>
      </c>
      <c r="O4105" s="250">
        <v>24513.19</v>
      </c>
      <c r="P4105" s="251">
        <f t="shared" si="191"/>
        <v>4.480527423741474E-2</v>
      </c>
      <c r="Q4105" s="251" t="s">
        <v>805</v>
      </c>
      <c r="R4105" s="258"/>
      <c r="S4105" s="258" t="s">
        <v>806</v>
      </c>
      <c r="T4105" s="258" t="s">
        <v>807</v>
      </c>
      <c r="U4105" s="282" t="s">
        <v>823</v>
      </c>
      <c r="V4105" s="285">
        <v>824</v>
      </c>
      <c r="W4105" s="286" t="s">
        <v>815</v>
      </c>
      <c r="X4105" s="286" t="s">
        <v>816</v>
      </c>
      <c r="Y4105" s="257"/>
    </row>
    <row r="4106" spans="1:25" ht="12.75" customHeight="1" x14ac:dyDescent="0.2">
      <c r="A4106" s="229" t="s">
        <v>705</v>
      </c>
      <c r="B4106" s="247"/>
      <c r="C4106" s="300">
        <v>4093</v>
      </c>
      <c r="D4106" s="301" t="s">
        <v>8854</v>
      </c>
      <c r="E4106" s="301" t="s">
        <v>8855</v>
      </c>
      <c r="F4106" s="301" t="s">
        <v>907</v>
      </c>
      <c r="G4106" s="302" t="s">
        <v>707</v>
      </c>
      <c r="H4106" s="303">
        <v>0</v>
      </c>
      <c r="I4106" s="303"/>
      <c r="J4106" s="303">
        <v>0</v>
      </c>
      <c r="K4106" s="303"/>
      <c r="L4106" s="303">
        <v>0</v>
      </c>
      <c r="M4106" s="304" t="str">
        <f t="shared" si="189"/>
        <v>NA</v>
      </c>
      <c r="N4106" s="304" t="str">
        <f t="shared" si="190"/>
        <v>NA</v>
      </c>
      <c r="O4106" s="303">
        <v>0</v>
      </c>
      <c r="P4106" s="304" t="str">
        <f t="shared" si="191"/>
        <v>NA</v>
      </c>
      <c r="Q4106" s="304" t="s">
        <v>707</v>
      </c>
      <c r="R4106" s="305" t="s">
        <v>887</v>
      </c>
      <c r="S4106" s="306" t="s">
        <v>832</v>
      </c>
      <c r="T4106" s="306" t="s">
        <v>832</v>
      </c>
      <c r="U4106" s="306" t="s">
        <v>832</v>
      </c>
      <c r="V4106" s="307" t="s">
        <v>809</v>
      </c>
      <c r="W4106" s="308" t="s">
        <v>809</v>
      </c>
      <c r="X4106" s="308" t="s">
        <v>809</v>
      </c>
      <c r="Y4106" s="257"/>
    </row>
    <row r="4107" spans="1:25" ht="12.75" customHeight="1" x14ac:dyDescent="0.2">
      <c r="A4107" s="229" t="s">
        <v>705</v>
      </c>
      <c r="B4107" s="247"/>
      <c r="C4107" s="280">
        <v>4094</v>
      </c>
      <c r="D4107" s="249" t="s">
        <v>8856</v>
      </c>
      <c r="E4107" s="249" t="s">
        <v>8857</v>
      </c>
      <c r="F4107" s="249" t="s">
        <v>1184</v>
      </c>
      <c r="G4107" s="281"/>
      <c r="H4107" s="250">
        <v>445043.27999999997</v>
      </c>
      <c r="I4107" s="250"/>
      <c r="J4107" s="250">
        <v>427577.76510000008</v>
      </c>
      <c r="K4107" s="250"/>
      <c r="L4107" s="250">
        <v>391341.08</v>
      </c>
      <c r="M4107" s="251">
        <f t="shared" si="189"/>
        <v>3.924453122851309E-2</v>
      </c>
      <c r="N4107" s="251">
        <f t="shared" si="190"/>
        <v>8.4748759308204857E-2</v>
      </c>
      <c r="O4107" s="250">
        <v>414927.48000000004</v>
      </c>
      <c r="P4107" s="251">
        <f t="shared" si="191"/>
        <v>6.0270697878178348E-2</v>
      </c>
      <c r="Q4107" s="251" t="s">
        <v>805</v>
      </c>
      <c r="R4107" s="258"/>
      <c r="S4107" s="258" t="s">
        <v>925</v>
      </c>
      <c r="T4107" s="258" t="s">
        <v>908</v>
      </c>
      <c r="U4107" s="282" t="s">
        <v>1092</v>
      </c>
      <c r="V4107" s="285">
        <v>4341</v>
      </c>
      <c r="W4107" s="286" t="s">
        <v>816</v>
      </c>
      <c r="X4107" s="286" t="s">
        <v>824</v>
      </c>
      <c r="Y4107" s="257"/>
    </row>
    <row r="4108" spans="1:25" ht="12.75" customHeight="1" x14ac:dyDescent="0.2">
      <c r="A4108" s="229" t="s">
        <v>705</v>
      </c>
      <c r="B4108" s="247"/>
      <c r="C4108" s="280">
        <v>4095</v>
      </c>
      <c r="D4108" s="296" t="s">
        <v>8858</v>
      </c>
      <c r="E4108" s="296" t="s">
        <v>8859</v>
      </c>
      <c r="F4108" s="296" t="s">
        <v>949</v>
      </c>
      <c r="G4108" s="281" t="s">
        <v>804</v>
      </c>
      <c r="H4108" s="250">
        <v>0</v>
      </c>
      <c r="I4108" s="250"/>
      <c r="J4108" s="250">
        <v>0</v>
      </c>
      <c r="K4108" s="250"/>
      <c r="L4108" s="250">
        <v>0</v>
      </c>
      <c r="M4108" s="251" t="str">
        <f t="shared" si="189"/>
        <v>NA</v>
      </c>
      <c r="N4108" s="251" t="str">
        <f t="shared" si="190"/>
        <v>NA</v>
      </c>
      <c r="O4108" s="250">
        <v>0</v>
      </c>
      <c r="P4108" s="251" t="str">
        <f t="shared" si="191"/>
        <v>NA</v>
      </c>
      <c r="Q4108" s="251" t="s">
        <v>707</v>
      </c>
      <c r="R4108" s="258"/>
      <c r="S4108" s="299" t="s">
        <v>809</v>
      </c>
      <c r="T4108" s="299" t="s">
        <v>809</v>
      </c>
      <c r="U4108" s="299" t="s">
        <v>832</v>
      </c>
      <c r="V4108" s="283" t="s">
        <v>809</v>
      </c>
      <c r="W4108" s="284" t="s">
        <v>809</v>
      </c>
      <c r="X4108" s="284" t="s">
        <v>809</v>
      </c>
      <c r="Y4108" s="257"/>
    </row>
    <row r="4109" spans="1:25" ht="12.75" customHeight="1" x14ac:dyDescent="0.2">
      <c r="A4109" s="229" t="s">
        <v>705</v>
      </c>
      <c r="B4109" s="247"/>
      <c r="C4109" s="280">
        <v>4096</v>
      </c>
      <c r="D4109" s="249" t="s">
        <v>8860</v>
      </c>
      <c r="E4109" s="249" t="s">
        <v>8861</v>
      </c>
      <c r="F4109" s="249" t="s">
        <v>1040</v>
      </c>
      <c r="G4109" s="281" t="s">
        <v>813</v>
      </c>
      <c r="H4109" s="250">
        <v>467377.07</v>
      </c>
      <c r="I4109" s="250"/>
      <c r="J4109" s="250">
        <v>71189.145499999999</v>
      </c>
      <c r="K4109" s="250"/>
      <c r="L4109" s="250">
        <v>74315.13</v>
      </c>
      <c r="M4109" s="251">
        <f t="shared" si="189"/>
        <v>0.8476837010852929</v>
      </c>
      <c r="N4109" s="251">
        <f t="shared" si="190"/>
        <v>4.3910970949918283E-2</v>
      </c>
      <c r="O4109" s="250">
        <v>78197.41</v>
      </c>
      <c r="P4109" s="251">
        <f t="shared" si="191"/>
        <v>5.2240775196114149E-2</v>
      </c>
      <c r="Q4109" s="251" t="s">
        <v>805</v>
      </c>
      <c r="R4109" s="258"/>
      <c r="S4109" s="258" t="s">
        <v>806</v>
      </c>
      <c r="T4109" s="299" t="s">
        <v>809</v>
      </c>
      <c r="U4109" s="282" t="s">
        <v>814</v>
      </c>
      <c r="V4109" s="285">
        <v>122</v>
      </c>
      <c r="W4109" s="286" t="s">
        <v>824</v>
      </c>
      <c r="X4109" s="286" t="s">
        <v>824</v>
      </c>
      <c r="Y4109" s="257"/>
    </row>
    <row r="4110" spans="1:25" ht="12.75" customHeight="1" x14ac:dyDescent="0.2">
      <c r="A4110" s="229" t="s">
        <v>705</v>
      </c>
      <c r="B4110" s="247"/>
      <c r="C4110" s="280">
        <v>4097</v>
      </c>
      <c r="D4110" s="249" t="s">
        <v>8862</v>
      </c>
      <c r="E4110" s="249" t="s">
        <v>8863</v>
      </c>
      <c r="F4110" s="249" t="s">
        <v>852</v>
      </c>
      <c r="G4110" s="297" t="s">
        <v>707</v>
      </c>
      <c r="H4110" s="250">
        <v>0</v>
      </c>
      <c r="I4110" s="250"/>
      <c r="J4110" s="250">
        <v>0</v>
      </c>
      <c r="K4110" s="250"/>
      <c r="L4110" s="250">
        <v>0</v>
      </c>
      <c r="M4110" s="251" t="str">
        <f t="shared" ref="M4110:M4173" si="192">IF(H4110&gt;0,ABS((J4110-H4110)/H4110),"NA")</f>
        <v>NA</v>
      </c>
      <c r="N4110" s="251" t="str">
        <f t="shared" ref="N4110:N4173" si="193">IF(J4110&gt;0,ABS((L4110-J4110)/J4110),"NA")</f>
        <v>NA</v>
      </c>
      <c r="O4110" s="250">
        <v>0</v>
      </c>
      <c r="P4110" s="251" t="str">
        <f t="shared" ref="P4110:P4173" si="194">IF(L4110&gt;0,ABS((O4110-L4110)/L4110),"NA")</f>
        <v>NA</v>
      </c>
      <c r="Q4110" s="298" t="s">
        <v>848</v>
      </c>
      <c r="R4110" s="299" t="s">
        <v>849</v>
      </c>
      <c r="S4110" s="299" t="s">
        <v>832</v>
      </c>
      <c r="T4110" s="299" t="s">
        <v>832</v>
      </c>
      <c r="U4110" s="299" t="s">
        <v>832</v>
      </c>
      <c r="V4110" s="299" t="s">
        <v>832</v>
      </c>
      <c r="W4110" s="299" t="s">
        <v>832</v>
      </c>
      <c r="X4110" s="299" t="s">
        <v>832</v>
      </c>
      <c r="Y4110" s="257"/>
    </row>
    <row r="4111" spans="1:25" ht="12.75" customHeight="1" x14ac:dyDescent="0.2">
      <c r="A4111" s="229" t="s">
        <v>705</v>
      </c>
      <c r="B4111" s="247"/>
      <c r="C4111" s="280">
        <v>4098</v>
      </c>
      <c r="D4111" s="249" t="s">
        <v>8864</v>
      </c>
      <c r="E4111" s="249" t="s">
        <v>8865</v>
      </c>
      <c r="F4111" s="249" t="s">
        <v>1098</v>
      </c>
      <c r="G4111" s="281" t="s">
        <v>813</v>
      </c>
      <c r="H4111" s="250">
        <v>65901.78</v>
      </c>
      <c r="I4111" s="250"/>
      <c r="J4111" s="250">
        <v>61519.578299999994</v>
      </c>
      <c r="K4111" s="250"/>
      <c r="L4111" s="250">
        <v>64221.69</v>
      </c>
      <c r="M4111" s="251">
        <f t="shared" si="192"/>
        <v>6.6495953523561954E-2</v>
      </c>
      <c r="N4111" s="251">
        <f t="shared" si="193"/>
        <v>4.392279294931397E-2</v>
      </c>
      <c r="O4111" s="250">
        <v>66100.92</v>
      </c>
      <c r="P4111" s="251">
        <f t="shared" si="194"/>
        <v>2.9261609278734269E-2</v>
      </c>
      <c r="Q4111" s="251" t="s">
        <v>805</v>
      </c>
      <c r="R4111" s="258"/>
      <c r="S4111" s="258" t="s">
        <v>806</v>
      </c>
      <c r="T4111" s="299" t="s">
        <v>809</v>
      </c>
      <c r="U4111" s="282" t="s">
        <v>814</v>
      </c>
      <c r="V4111" s="285">
        <v>153</v>
      </c>
      <c r="W4111" s="286" t="s">
        <v>815</v>
      </c>
      <c r="X4111" s="286" t="s">
        <v>816</v>
      </c>
      <c r="Y4111" s="257"/>
    </row>
    <row r="4112" spans="1:25" ht="12.75" customHeight="1" x14ac:dyDescent="0.2">
      <c r="A4112" s="229" t="s">
        <v>705</v>
      </c>
      <c r="B4112" s="247"/>
      <c r="C4112" s="280">
        <v>4099</v>
      </c>
      <c r="D4112" s="249" t="s">
        <v>8866</v>
      </c>
      <c r="E4112" s="249" t="s">
        <v>8867</v>
      </c>
      <c r="F4112" s="249" t="s">
        <v>883</v>
      </c>
      <c r="G4112" s="297" t="s">
        <v>707</v>
      </c>
      <c r="H4112" s="250">
        <v>0</v>
      </c>
      <c r="I4112" s="250"/>
      <c r="J4112" s="250">
        <v>0</v>
      </c>
      <c r="K4112" s="250"/>
      <c r="L4112" s="250">
        <v>0</v>
      </c>
      <c r="M4112" s="251" t="str">
        <f t="shared" si="192"/>
        <v>NA</v>
      </c>
      <c r="N4112" s="251" t="str">
        <f t="shared" si="193"/>
        <v>NA</v>
      </c>
      <c r="O4112" s="250">
        <v>0</v>
      </c>
      <c r="P4112" s="251" t="str">
        <f t="shared" si="194"/>
        <v>NA</v>
      </c>
      <c r="Q4112" s="298" t="s">
        <v>848</v>
      </c>
      <c r="R4112" s="299" t="s">
        <v>849</v>
      </c>
      <c r="S4112" s="299" t="s">
        <v>832</v>
      </c>
      <c r="T4112" s="299" t="s">
        <v>832</v>
      </c>
      <c r="U4112" s="299" t="s">
        <v>832</v>
      </c>
      <c r="V4112" s="299" t="s">
        <v>832</v>
      </c>
      <c r="W4112" s="299" t="s">
        <v>832</v>
      </c>
      <c r="X4112" s="299" t="s">
        <v>832</v>
      </c>
      <c r="Y4112" s="257"/>
    </row>
    <row r="4113" spans="1:25" ht="12.75" customHeight="1" x14ac:dyDescent="0.2">
      <c r="A4113" s="229" t="s">
        <v>705</v>
      </c>
      <c r="B4113" s="247"/>
      <c r="C4113" s="280">
        <v>4100</v>
      </c>
      <c r="D4113" s="249" t="s">
        <v>8868</v>
      </c>
      <c r="E4113" s="249" t="s">
        <v>8869</v>
      </c>
      <c r="F4113" s="249" t="s">
        <v>931</v>
      </c>
      <c r="G4113" s="281" t="s">
        <v>813</v>
      </c>
      <c r="H4113" s="250">
        <v>58244.869999999995</v>
      </c>
      <c r="I4113" s="250"/>
      <c r="J4113" s="250">
        <v>55795.321599999996</v>
      </c>
      <c r="K4113" s="250"/>
      <c r="L4113" s="250">
        <v>75952.38</v>
      </c>
      <c r="M4113" s="251">
        <f t="shared" si="192"/>
        <v>4.2056036866422737E-2</v>
      </c>
      <c r="N4113" s="251">
        <f t="shared" si="193"/>
        <v>0.36126789526382103</v>
      </c>
      <c r="O4113" s="250">
        <v>77605.16</v>
      </c>
      <c r="P4113" s="251">
        <f t="shared" si="194"/>
        <v>2.1760740084774154E-2</v>
      </c>
      <c r="Q4113" s="251" t="s">
        <v>805</v>
      </c>
      <c r="R4113" s="258"/>
      <c r="S4113" s="258" t="s">
        <v>806</v>
      </c>
      <c r="T4113" s="258" t="s">
        <v>807</v>
      </c>
      <c r="U4113" s="282" t="s">
        <v>814</v>
      </c>
      <c r="V4113" s="285">
        <v>180</v>
      </c>
      <c r="W4113" s="286" t="s">
        <v>816</v>
      </c>
      <c r="X4113" s="286" t="s">
        <v>816</v>
      </c>
      <c r="Y4113" s="257"/>
    </row>
    <row r="4114" spans="1:25" ht="12.75" customHeight="1" x14ac:dyDescent="0.2">
      <c r="A4114" s="229" t="s">
        <v>705</v>
      </c>
      <c r="B4114" s="247"/>
      <c r="C4114" s="280">
        <v>4101</v>
      </c>
      <c r="D4114" s="249" t="s">
        <v>8870</v>
      </c>
      <c r="E4114" s="249" t="s">
        <v>8871</v>
      </c>
      <c r="F4114" s="249" t="s">
        <v>931</v>
      </c>
      <c r="G4114" s="281"/>
      <c r="H4114" s="250">
        <v>32600.300000000003</v>
      </c>
      <c r="I4114" s="250"/>
      <c r="J4114" s="250">
        <v>31229.248800000001</v>
      </c>
      <c r="K4114" s="250"/>
      <c r="L4114" s="250">
        <v>32600.690000000002</v>
      </c>
      <c r="M4114" s="251">
        <f t="shared" si="192"/>
        <v>4.2056398254003848E-2</v>
      </c>
      <c r="N4114" s="251">
        <f t="shared" si="193"/>
        <v>4.3915279832155332E-2</v>
      </c>
      <c r="O4114" s="250">
        <v>33959.670000000006</v>
      </c>
      <c r="P4114" s="251">
        <f t="shared" si="194"/>
        <v>4.1685620764468578E-2</v>
      </c>
      <c r="Q4114" s="251" t="s">
        <v>805</v>
      </c>
      <c r="R4114" s="258"/>
      <c r="S4114" s="258" t="s">
        <v>806</v>
      </c>
      <c r="T4114" s="258" t="s">
        <v>807</v>
      </c>
      <c r="U4114" s="282" t="s">
        <v>932</v>
      </c>
      <c r="V4114" s="285">
        <v>2053</v>
      </c>
      <c r="W4114" s="286" t="s">
        <v>815</v>
      </c>
      <c r="X4114" s="286" t="s">
        <v>816</v>
      </c>
      <c r="Y4114" s="257"/>
    </row>
    <row r="4115" spans="1:25" ht="12.75" customHeight="1" x14ac:dyDescent="0.2">
      <c r="A4115" s="229" t="s">
        <v>705</v>
      </c>
      <c r="B4115" s="247"/>
      <c r="C4115" s="280">
        <v>4102</v>
      </c>
      <c r="D4115" s="249" t="s">
        <v>8872</v>
      </c>
      <c r="E4115" s="249" t="s">
        <v>8873</v>
      </c>
      <c r="F4115" s="249" t="s">
        <v>877</v>
      </c>
      <c r="G4115" s="281" t="s">
        <v>813</v>
      </c>
      <c r="H4115" s="250">
        <v>44841.119999999995</v>
      </c>
      <c r="I4115" s="250"/>
      <c r="J4115" s="250">
        <v>42955.259300000005</v>
      </c>
      <c r="K4115" s="250"/>
      <c r="L4115" s="250">
        <v>44841.65</v>
      </c>
      <c r="M4115" s="251">
        <f t="shared" si="192"/>
        <v>4.2056503048986962E-2</v>
      </c>
      <c r="N4115" s="251">
        <f t="shared" si="193"/>
        <v>4.3915244157308485E-2</v>
      </c>
      <c r="O4115" s="250">
        <v>46703.929999999993</v>
      </c>
      <c r="P4115" s="251">
        <f t="shared" si="194"/>
        <v>4.1530139948016888E-2</v>
      </c>
      <c r="Q4115" s="251" t="s">
        <v>805</v>
      </c>
      <c r="R4115" s="258"/>
      <c r="S4115" s="258" t="s">
        <v>806</v>
      </c>
      <c r="T4115" s="258" t="s">
        <v>807</v>
      </c>
      <c r="U4115" s="282" t="s">
        <v>814</v>
      </c>
      <c r="V4115" s="285">
        <v>167</v>
      </c>
      <c r="W4115" s="286" t="s">
        <v>816</v>
      </c>
      <c r="X4115" s="286" t="s">
        <v>816</v>
      </c>
      <c r="Y4115" s="257"/>
    </row>
    <row r="4116" spans="1:25" ht="12.75" customHeight="1" x14ac:dyDescent="0.2">
      <c r="A4116" s="229" t="s">
        <v>705</v>
      </c>
      <c r="B4116" s="247"/>
      <c r="C4116" s="280">
        <v>4103</v>
      </c>
      <c r="D4116" s="249" t="s">
        <v>8874</v>
      </c>
      <c r="E4116" s="249" t="s">
        <v>8875</v>
      </c>
      <c r="F4116" s="249" t="s">
        <v>1064</v>
      </c>
      <c r="G4116" s="281" t="s">
        <v>813</v>
      </c>
      <c r="H4116" s="250">
        <v>16362.759999999998</v>
      </c>
      <c r="I4116" s="250"/>
      <c r="J4116" s="250">
        <v>15674.615</v>
      </c>
      <c r="K4116" s="250"/>
      <c r="L4116" s="250">
        <v>48207.27</v>
      </c>
      <c r="M4116" s="251">
        <f t="shared" si="192"/>
        <v>4.2055557864321101E-2</v>
      </c>
      <c r="N4116" s="251">
        <f t="shared" si="193"/>
        <v>2.0754994620282541</v>
      </c>
      <c r="O4116" s="250">
        <v>52158.8</v>
      </c>
      <c r="P4116" s="251">
        <f t="shared" si="194"/>
        <v>8.1969586744903955E-2</v>
      </c>
      <c r="Q4116" s="251" t="s">
        <v>805</v>
      </c>
      <c r="R4116" s="258"/>
      <c r="S4116" s="258" t="s">
        <v>806</v>
      </c>
      <c r="T4116" s="258" t="s">
        <v>807</v>
      </c>
      <c r="U4116" s="282" t="s">
        <v>814</v>
      </c>
      <c r="V4116" s="285">
        <v>105</v>
      </c>
      <c r="W4116" s="286" t="s">
        <v>815</v>
      </c>
      <c r="X4116" s="286" t="s">
        <v>816</v>
      </c>
      <c r="Y4116" s="257"/>
    </row>
    <row r="4117" spans="1:25" ht="12.75" customHeight="1" x14ac:dyDescent="0.2">
      <c r="A4117" s="229" t="s">
        <v>705</v>
      </c>
      <c r="B4117" s="247"/>
      <c r="C4117" s="280">
        <v>4104</v>
      </c>
      <c r="D4117" s="249" t="s">
        <v>8876</v>
      </c>
      <c r="E4117" s="249" t="s">
        <v>8877</v>
      </c>
      <c r="F4117" s="249" t="s">
        <v>886</v>
      </c>
      <c r="G4117" s="281" t="s">
        <v>813</v>
      </c>
      <c r="H4117" s="250">
        <v>36468.339999999997</v>
      </c>
      <c r="I4117" s="250"/>
      <c r="J4117" s="250">
        <v>34934.618600000002</v>
      </c>
      <c r="K4117" s="250"/>
      <c r="L4117" s="250">
        <v>47293.45</v>
      </c>
      <c r="M4117" s="251">
        <f t="shared" si="192"/>
        <v>4.2056243854258109E-2</v>
      </c>
      <c r="N4117" s="251">
        <f t="shared" si="193"/>
        <v>0.35377032569063155</v>
      </c>
      <c r="O4117" s="250">
        <v>49168.06</v>
      </c>
      <c r="P4117" s="251">
        <f t="shared" si="194"/>
        <v>3.9637835683376886E-2</v>
      </c>
      <c r="Q4117" s="251" t="s">
        <v>805</v>
      </c>
      <c r="R4117" s="258"/>
      <c r="S4117" s="258" t="s">
        <v>806</v>
      </c>
      <c r="T4117" s="258" t="s">
        <v>807</v>
      </c>
      <c r="U4117" s="282" t="s">
        <v>823</v>
      </c>
      <c r="V4117" s="285">
        <v>824</v>
      </c>
      <c r="W4117" s="286" t="s">
        <v>874</v>
      </c>
      <c r="X4117" s="286" t="s">
        <v>816</v>
      </c>
      <c r="Y4117" s="257"/>
    </row>
    <row r="4118" spans="1:25" ht="12.75" customHeight="1" x14ac:dyDescent="0.2">
      <c r="A4118" s="229" t="s">
        <v>705</v>
      </c>
      <c r="B4118" s="247"/>
      <c r="C4118" s="280">
        <v>4105</v>
      </c>
      <c r="D4118" s="249" t="s">
        <v>8878</v>
      </c>
      <c r="E4118" s="249" t="s">
        <v>8879</v>
      </c>
      <c r="F4118" s="249" t="s">
        <v>3611</v>
      </c>
      <c r="G4118" s="281" t="s">
        <v>813</v>
      </c>
      <c r="H4118" s="250">
        <v>91421.85</v>
      </c>
      <c r="I4118" s="250"/>
      <c r="J4118" s="250">
        <v>87576.995599999995</v>
      </c>
      <c r="K4118" s="250"/>
      <c r="L4118" s="250">
        <v>219679.49000000002</v>
      </c>
      <c r="M4118" s="251">
        <f t="shared" si="192"/>
        <v>4.2056186786856874E-2</v>
      </c>
      <c r="N4118" s="251">
        <f t="shared" si="193"/>
        <v>1.5084154633868261</v>
      </c>
      <c r="O4118" s="250">
        <v>245558.64</v>
      </c>
      <c r="P4118" s="251">
        <f t="shared" si="194"/>
        <v>0.11780412454526361</v>
      </c>
      <c r="Q4118" s="251" t="s">
        <v>805</v>
      </c>
      <c r="R4118" s="258"/>
      <c r="S4118" s="258" t="s">
        <v>806</v>
      </c>
      <c r="T4118" s="258" t="s">
        <v>807</v>
      </c>
      <c r="U4118" s="282" t="s">
        <v>814</v>
      </c>
      <c r="V4118" s="283" t="s">
        <v>809</v>
      </c>
      <c r="W4118" s="284" t="s">
        <v>809</v>
      </c>
      <c r="X4118" s="284" t="s">
        <v>809</v>
      </c>
      <c r="Y4118" s="257"/>
    </row>
    <row r="4119" spans="1:25" ht="12.75" customHeight="1" x14ac:dyDescent="0.2">
      <c r="A4119" s="229" t="s">
        <v>705</v>
      </c>
      <c r="B4119" s="247"/>
      <c r="C4119" s="280">
        <v>4106</v>
      </c>
      <c r="D4119" s="249" t="s">
        <v>8880</v>
      </c>
      <c r="E4119" s="249" t="s">
        <v>8881</v>
      </c>
      <c r="F4119" s="249" t="s">
        <v>2441</v>
      </c>
      <c r="G4119" s="281" t="s">
        <v>813</v>
      </c>
      <c r="H4119" s="250">
        <v>69384.14</v>
      </c>
      <c r="I4119" s="250"/>
      <c r="J4119" s="250">
        <v>66466.112399999998</v>
      </c>
      <c r="K4119" s="250"/>
      <c r="L4119" s="250">
        <v>69380.820000000007</v>
      </c>
      <c r="M4119" s="251">
        <f t="shared" si="192"/>
        <v>4.2056118300234049E-2</v>
      </c>
      <c r="N4119" s="251">
        <f t="shared" si="193"/>
        <v>4.3852536198581836E-2</v>
      </c>
      <c r="O4119" s="250">
        <v>80754.95</v>
      </c>
      <c r="P4119" s="251">
        <f t="shared" si="194"/>
        <v>0.16393767038210255</v>
      </c>
      <c r="Q4119" s="251" t="s">
        <v>805</v>
      </c>
      <c r="R4119" s="258"/>
      <c r="S4119" s="258" t="s">
        <v>904</v>
      </c>
      <c r="T4119" s="299" t="s">
        <v>809</v>
      </c>
      <c r="U4119" s="282" t="s">
        <v>814</v>
      </c>
      <c r="V4119" s="285">
        <v>106</v>
      </c>
      <c r="W4119" s="286" t="s">
        <v>816</v>
      </c>
      <c r="X4119" s="286" t="s">
        <v>824</v>
      </c>
      <c r="Y4119" s="257"/>
    </row>
    <row r="4120" spans="1:25" ht="12.75" customHeight="1" x14ac:dyDescent="0.2">
      <c r="A4120" s="229" t="s">
        <v>705</v>
      </c>
      <c r="B4120" s="247"/>
      <c r="C4120" s="280">
        <v>4107</v>
      </c>
      <c r="D4120" s="249" t="s">
        <v>8882</v>
      </c>
      <c r="E4120" s="249" t="s">
        <v>8883</v>
      </c>
      <c r="F4120" s="249" t="s">
        <v>1160</v>
      </c>
      <c r="G4120" s="281" t="s">
        <v>813</v>
      </c>
      <c r="H4120" s="250">
        <v>932331.71999999986</v>
      </c>
      <c r="I4120" s="250"/>
      <c r="J4120" s="250">
        <v>549900.26059999992</v>
      </c>
      <c r="K4120" s="250"/>
      <c r="L4120" s="250">
        <v>525804.6</v>
      </c>
      <c r="M4120" s="251">
        <f t="shared" si="192"/>
        <v>0.41018818859879613</v>
      </c>
      <c r="N4120" s="251">
        <f t="shared" si="193"/>
        <v>4.3818238190520234E-2</v>
      </c>
      <c r="O4120" s="250">
        <v>599477.1</v>
      </c>
      <c r="P4120" s="251">
        <f t="shared" si="194"/>
        <v>0.14011383696529092</v>
      </c>
      <c r="Q4120" s="251" t="s">
        <v>805</v>
      </c>
      <c r="R4120" s="258"/>
      <c r="S4120" s="258" t="s">
        <v>925</v>
      </c>
      <c r="T4120" s="258" t="s">
        <v>908</v>
      </c>
      <c r="U4120" s="282" t="s">
        <v>823</v>
      </c>
      <c r="V4120" s="285">
        <v>1546</v>
      </c>
      <c r="W4120" s="286" t="s">
        <v>816</v>
      </c>
      <c r="X4120" s="286" t="s">
        <v>816</v>
      </c>
      <c r="Y4120" s="257"/>
    </row>
    <row r="4121" spans="1:25" ht="12.75" customHeight="1" x14ac:dyDescent="0.2">
      <c r="A4121" s="229" t="s">
        <v>705</v>
      </c>
      <c r="B4121" s="247"/>
      <c r="C4121" s="280">
        <v>4108</v>
      </c>
      <c r="D4121" s="249" t="s">
        <v>8884</v>
      </c>
      <c r="E4121" s="249" t="s">
        <v>8885</v>
      </c>
      <c r="F4121" s="249" t="s">
        <v>886</v>
      </c>
      <c r="G4121" s="281" t="s">
        <v>813</v>
      </c>
      <c r="H4121" s="250">
        <v>641618.09000000008</v>
      </c>
      <c r="I4121" s="250"/>
      <c r="J4121" s="250">
        <v>557072.23730000004</v>
      </c>
      <c r="K4121" s="250"/>
      <c r="L4121" s="250">
        <v>744023.86</v>
      </c>
      <c r="M4121" s="251">
        <f t="shared" si="192"/>
        <v>0.1317697459247136</v>
      </c>
      <c r="N4121" s="251">
        <f t="shared" si="193"/>
        <v>0.33559673267171081</v>
      </c>
      <c r="O4121" s="250">
        <v>809498.82000000007</v>
      </c>
      <c r="P4121" s="251">
        <f t="shared" si="194"/>
        <v>8.8001156307003489E-2</v>
      </c>
      <c r="Q4121" s="251" t="s">
        <v>805</v>
      </c>
      <c r="R4121" s="258"/>
      <c r="S4121" s="258" t="s">
        <v>806</v>
      </c>
      <c r="T4121" s="258" t="s">
        <v>908</v>
      </c>
      <c r="U4121" s="282" t="s">
        <v>814</v>
      </c>
      <c r="V4121" s="285">
        <v>334</v>
      </c>
      <c r="W4121" s="286" t="s">
        <v>824</v>
      </c>
      <c r="X4121" s="286" t="s">
        <v>824</v>
      </c>
      <c r="Y4121" s="257"/>
    </row>
    <row r="4122" spans="1:25" ht="12.75" customHeight="1" x14ac:dyDescent="0.2">
      <c r="A4122" s="229" t="s">
        <v>705</v>
      </c>
      <c r="B4122" s="247"/>
      <c r="C4122" s="280">
        <v>4109</v>
      </c>
      <c r="D4122" s="249" t="s">
        <v>8886</v>
      </c>
      <c r="E4122" s="249" t="s">
        <v>8887</v>
      </c>
      <c r="F4122" s="249" t="s">
        <v>852</v>
      </c>
      <c r="G4122" s="297" t="s">
        <v>707</v>
      </c>
      <c r="H4122" s="250">
        <v>0</v>
      </c>
      <c r="I4122" s="250"/>
      <c r="J4122" s="250">
        <v>0</v>
      </c>
      <c r="K4122" s="250"/>
      <c r="L4122" s="250">
        <v>0</v>
      </c>
      <c r="M4122" s="251" t="str">
        <f t="shared" si="192"/>
        <v>NA</v>
      </c>
      <c r="N4122" s="251" t="str">
        <f t="shared" si="193"/>
        <v>NA</v>
      </c>
      <c r="O4122" s="250">
        <v>0</v>
      </c>
      <c r="P4122" s="251" t="str">
        <f t="shared" si="194"/>
        <v>NA</v>
      </c>
      <c r="Q4122" s="298" t="s">
        <v>848</v>
      </c>
      <c r="R4122" s="299" t="s">
        <v>849</v>
      </c>
      <c r="S4122" s="299" t="s">
        <v>832</v>
      </c>
      <c r="T4122" s="299" t="s">
        <v>832</v>
      </c>
      <c r="U4122" s="299" t="s">
        <v>832</v>
      </c>
      <c r="V4122" s="299" t="s">
        <v>832</v>
      </c>
      <c r="W4122" s="299" t="s">
        <v>832</v>
      </c>
      <c r="X4122" s="299" t="s">
        <v>832</v>
      </c>
      <c r="Y4122" s="257"/>
    </row>
    <row r="4123" spans="1:25" ht="12.75" customHeight="1" x14ac:dyDescent="0.2">
      <c r="A4123" s="229" t="s">
        <v>705</v>
      </c>
      <c r="B4123" s="247"/>
      <c r="C4123" s="280">
        <v>4110</v>
      </c>
      <c r="D4123" s="249" t="s">
        <v>8888</v>
      </c>
      <c r="E4123" s="249" t="s">
        <v>8887</v>
      </c>
      <c r="F4123" s="249" t="s">
        <v>822</v>
      </c>
      <c r="G4123" s="281" t="s">
        <v>813</v>
      </c>
      <c r="H4123" s="250">
        <v>158634.57</v>
      </c>
      <c r="I4123" s="250"/>
      <c r="J4123" s="250">
        <v>151963.06020000001</v>
      </c>
      <c r="K4123" s="250"/>
      <c r="L4123" s="250">
        <v>158637.09</v>
      </c>
      <c r="M4123" s="251">
        <f t="shared" si="192"/>
        <v>4.2055838144232999E-2</v>
      </c>
      <c r="N4123" s="251">
        <f t="shared" si="193"/>
        <v>4.3918764147130467E-2</v>
      </c>
      <c r="O4123" s="250">
        <v>172378.83999999997</v>
      </c>
      <c r="P4123" s="251">
        <f t="shared" si="194"/>
        <v>8.6623815401555657E-2</v>
      </c>
      <c r="Q4123" s="251" t="s">
        <v>805</v>
      </c>
      <c r="R4123" s="258"/>
      <c r="S4123" s="258" t="s">
        <v>806</v>
      </c>
      <c r="T4123" s="299" t="s">
        <v>809</v>
      </c>
      <c r="U4123" s="282" t="s">
        <v>823</v>
      </c>
      <c r="V4123" s="285">
        <v>824</v>
      </c>
      <c r="W4123" s="286" t="s">
        <v>824</v>
      </c>
      <c r="X4123" s="286" t="s">
        <v>824</v>
      </c>
      <c r="Y4123" s="257"/>
    </row>
    <row r="4124" spans="1:25" ht="12.75" customHeight="1" x14ac:dyDescent="0.2">
      <c r="A4124" s="229" t="s">
        <v>705</v>
      </c>
      <c r="B4124" s="247"/>
      <c r="C4124" s="280">
        <v>4111</v>
      </c>
      <c r="D4124" s="249" t="s">
        <v>8889</v>
      </c>
      <c r="E4124" s="249" t="s">
        <v>8883</v>
      </c>
      <c r="F4124" s="249" t="s">
        <v>1227</v>
      </c>
      <c r="G4124" s="297" t="s">
        <v>707</v>
      </c>
      <c r="H4124" s="250">
        <v>0</v>
      </c>
      <c r="I4124" s="250"/>
      <c r="J4124" s="250">
        <v>0</v>
      </c>
      <c r="K4124" s="250"/>
      <c r="L4124" s="250">
        <v>0</v>
      </c>
      <c r="M4124" s="251" t="str">
        <f t="shared" si="192"/>
        <v>NA</v>
      </c>
      <c r="N4124" s="251" t="str">
        <f t="shared" si="193"/>
        <v>NA</v>
      </c>
      <c r="O4124" s="250">
        <v>0</v>
      </c>
      <c r="P4124" s="251" t="str">
        <f t="shared" si="194"/>
        <v>NA</v>
      </c>
      <c r="Q4124" s="298" t="s">
        <v>848</v>
      </c>
      <c r="R4124" s="299" t="s">
        <v>849</v>
      </c>
      <c r="S4124" s="299" t="s">
        <v>832</v>
      </c>
      <c r="T4124" s="299" t="s">
        <v>832</v>
      </c>
      <c r="U4124" s="299" t="s">
        <v>832</v>
      </c>
      <c r="V4124" s="285">
        <v>1515</v>
      </c>
      <c r="W4124" s="286" t="s">
        <v>816</v>
      </c>
      <c r="X4124" s="286" t="s">
        <v>824</v>
      </c>
      <c r="Y4124" s="257"/>
    </row>
    <row r="4125" spans="1:25" ht="12.75" customHeight="1" x14ac:dyDescent="0.2">
      <c r="A4125" s="229" t="s">
        <v>705</v>
      </c>
      <c r="B4125" s="247"/>
      <c r="C4125" s="280">
        <v>4112</v>
      </c>
      <c r="D4125" s="249" t="s">
        <v>8890</v>
      </c>
      <c r="E4125" s="249" t="s">
        <v>8891</v>
      </c>
      <c r="F4125" s="249" t="s">
        <v>886</v>
      </c>
      <c r="G4125" s="281" t="s">
        <v>813</v>
      </c>
      <c r="H4125" s="250">
        <v>30181.39</v>
      </c>
      <c r="I4125" s="250"/>
      <c r="J4125" s="250">
        <v>28912.080999999998</v>
      </c>
      <c r="K4125" s="250"/>
      <c r="L4125" s="250">
        <v>30181.65</v>
      </c>
      <c r="M4125" s="251">
        <f t="shared" si="192"/>
        <v>4.2056015312747393E-2</v>
      </c>
      <c r="N4125" s="251">
        <f t="shared" si="193"/>
        <v>4.391136701643867E-2</v>
      </c>
      <c r="O4125" s="250">
        <v>31623.89</v>
      </c>
      <c r="P4125" s="251">
        <f t="shared" si="194"/>
        <v>4.7785326514620571E-2</v>
      </c>
      <c r="Q4125" s="251" t="s">
        <v>805</v>
      </c>
      <c r="R4125" s="258"/>
      <c r="S4125" s="258" t="s">
        <v>806</v>
      </c>
      <c r="T4125" s="299" t="s">
        <v>809</v>
      </c>
      <c r="U4125" s="282" t="s">
        <v>823</v>
      </c>
      <c r="V4125" s="285">
        <v>824</v>
      </c>
      <c r="W4125" s="286" t="s">
        <v>815</v>
      </c>
      <c r="X4125" s="286" t="s">
        <v>816</v>
      </c>
      <c r="Y4125" s="257"/>
    </row>
    <row r="4126" spans="1:25" ht="12.75" customHeight="1" x14ac:dyDescent="0.2">
      <c r="A4126" s="229" t="s">
        <v>705</v>
      </c>
      <c r="B4126" s="247"/>
      <c r="C4126" s="280">
        <v>4113</v>
      </c>
      <c r="D4126" s="249" t="s">
        <v>8892</v>
      </c>
      <c r="E4126" s="249" t="s">
        <v>8893</v>
      </c>
      <c r="F4126" s="249" t="s">
        <v>847</v>
      </c>
      <c r="G4126" s="297" t="s">
        <v>707</v>
      </c>
      <c r="H4126" s="250">
        <v>0</v>
      </c>
      <c r="I4126" s="250"/>
      <c r="J4126" s="250">
        <v>0</v>
      </c>
      <c r="K4126" s="250"/>
      <c r="L4126" s="250">
        <v>0</v>
      </c>
      <c r="M4126" s="251" t="str">
        <f t="shared" si="192"/>
        <v>NA</v>
      </c>
      <c r="N4126" s="251" t="str">
        <f t="shared" si="193"/>
        <v>NA</v>
      </c>
      <c r="O4126" s="250">
        <v>0</v>
      </c>
      <c r="P4126" s="251" t="str">
        <f t="shared" si="194"/>
        <v>NA</v>
      </c>
      <c r="Q4126" s="298" t="s">
        <v>848</v>
      </c>
      <c r="R4126" s="299" t="s">
        <v>849</v>
      </c>
      <c r="S4126" s="299" t="s">
        <v>832</v>
      </c>
      <c r="T4126" s="299" t="s">
        <v>832</v>
      </c>
      <c r="U4126" s="299" t="s">
        <v>832</v>
      </c>
      <c r="V4126" s="299" t="s">
        <v>832</v>
      </c>
      <c r="W4126" s="299" t="s">
        <v>832</v>
      </c>
      <c r="X4126" s="299" t="s">
        <v>832</v>
      </c>
      <c r="Y4126" s="257"/>
    </row>
    <row r="4127" spans="1:25" ht="12.75" customHeight="1" x14ac:dyDescent="0.2">
      <c r="A4127" s="229" t="s">
        <v>705</v>
      </c>
      <c r="B4127" s="247"/>
      <c r="C4127" s="280">
        <v>4114</v>
      </c>
      <c r="D4127" s="249" t="s">
        <v>8894</v>
      </c>
      <c r="E4127" s="249" t="s">
        <v>8895</v>
      </c>
      <c r="F4127" s="249" t="s">
        <v>877</v>
      </c>
      <c r="G4127" s="281" t="s">
        <v>813</v>
      </c>
      <c r="H4127" s="250">
        <v>69708.34</v>
      </c>
      <c r="I4127" s="250"/>
      <c r="J4127" s="250">
        <v>71294.361300000004</v>
      </c>
      <c r="K4127" s="250"/>
      <c r="L4127" s="250">
        <v>74424.430000000008</v>
      </c>
      <c r="M4127" s="251">
        <f t="shared" si="192"/>
        <v>2.2752246000980768E-2</v>
      </c>
      <c r="N4127" s="251">
        <f t="shared" si="193"/>
        <v>4.3903453834574196E-2</v>
      </c>
      <c r="O4127" s="250">
        <v>83863.87</v>
      </c>
      <c r="P4127" s="251">
        <f t="shared" si="194"/>
        <v>0.12683254678604844</v>
      </c>
      <c r="Q4127" s="251" t="s">
        <v>805</v>
      </c>
      <c r="R4127" s="258"/>
      <c r="S4127" s="258" t="s">
        <v>806</v>
      </c>
      <c r="T4127" s="299" t="s">
        <v>809</v>
      </c>
      <c r="U4127" s="282" t="s">
        <v>823</v>
      </c>
      <c r="V4127" s="285">
        <v>824</v>
      </c>
      <c r="W4127" s="286" t="s">
        <v>815</v>
      </c>
      <c r="X4127" s="286" t="s">
        <v>816</v>
      </c>
      <c r="Y4127" s="257"/>
    </row>
    <row r="4128" spans="1:25" ht="12.75" customHeight="1" x14ac:dyDescent="0.2">
      <c r="A4128" s="229" t="s">
        <v>705</v>
      </c>
      <c r="B4128" s="247"/>
      <c r="C4128" s="280">
        <v>4115</v>
      </c>
      <c r="D4128" s="249" t="s">
        <v>8896</v>
      </c>
      <c r="E4128" s="249" t="s">
        <v>8897</v>
      </c>
      <c r="F4128" s="249" t="s">
        <v>907</v>
      </c>
      <c r="G4128" s="281" t="s">
        <v>813</v>
      </c>
      <c r="H4128" s="250">
        <v>30640.21</v>
      </c>
      <c r="I4128" s="250"/>
      <c r="J4128" s="250">
        <v>29351.600999999999</v>
      </c>
      <c r="K4128" s="250"/>
      <c r="L4128" s="250">
        <v>30640.32</v>
      </c>
      <c r="M4128" s="251">
        <f t="shared" si="192"/>
        <v>4.2056141260128452E-2</v>
      </c>
      <c r="N4128" s="251">
        <f t="shared" si="193"/>
        <v>4.3906259150906318E-2</v>
      </c>
      <c r="O4128" s="250">
        <v>34110.629999999997</v>
      </c>
      <c r="P4128" s="251">
        <f t="shared" si="194"/>
        <v>0.11325958736723368</v>
      </c>
      <c r="Q4128" s="251" t="s">
        <v>805</v>
      </c>
      <c r="R4128" s="258"/>
      <c r="S4128" s="258" t="s">
        <v>806</v>
      </c>
      <c r="T4128" s="299" t="s">
        <v>809</v>
      </c>
      <c r="U4128" s="282" t="s">
        <v>814</v>
      </c>
      <c r="V4128" s="285">
        <v>110</v>
      </c>
      <c r="W4128" s="286" t="s">
        <v>815</v>
      </c>
      <c r="X4128" s="286" t="s">
        <v>816</v>
      </c>
      <c r="Y4128" s="257"/>
    </row>
    <row r="4129" spans="1:25" ht="12.75" customHeight="1" x14ac:dyDescent="0.2">
      <c r="A4129" s="229" t="s">
        <v>705</v>
      </c>
      <c r="B4129" s="247"/>
      <c r="C4129" s="280">
        <v>4116</v>
      </c>
      <c r="D4129" s="249" t="s">
        <v>8898</v>
      </c>
      <c r="E4129" s="249" t="s">
        <v>8899</v>
      </c>
      <c r="F4129" s="249" t="s">
        <v>861</v>
      </c>
      <c r="G4129" s="297" t="s">
        <v>707</v>
      </c>
      <c r="H4129" s="250">
        <v>0</v>
      </c>
      <c r="I4129" s="250"/>
      <c r="J4129" s="250">
        <v>0</v>
      </c>
      <c r="K4129" s="250"/>
      <c r="L4129" s="250">
        <v>0</v>
      </c>
      <c r="M4129" s="251" t="str">
        <f t="shared" si="192"/>
        <v>NA</v>
      </c>
      <c r="N4129" s="251" t="str">
        <f t="shared" si="193"/>
        <v>NA</v>
      </c>
      <c r="O4129" s="250">
        <v>0</v>
      </c>
      <c r="P4129" s="251" t="str">
        <f t="shared" si="194"/>
        <v>NA</v>
      </c>
      <c r="Q4129" s="298" t="s">
        <v>848</v>
      </c>
      <c r="R4129" s="299" t="s">
        <v>849</v>
      </c>
      <c r="S4129" s="299" t="s">
        <v>832</v>
      </c>
      <c r="T4129" s="299" t="s">
        <v>832</v>
      </c>
      <c r="U4129" s="299" t="s">
        <v>832</v>
      </c>
      <c r="V4129" s="299" t="s">
        <v>832</v>
      </c>
      <c r="W4129" s="299" t="s">
        <v>832</v>
      </c>
      <c r="X4129" s="299" t="s">
        <v>832</v>
      </c>
      <c r="Y4129" s="257"/>
    </row>
    <row r="4130" spans="1:25" ht="12.75" customHeight="1" x14ac:dyDescent="0.2">
      <c r="A4130" s="229" t="s">
        <v>705</v>
      </c>
      <c r="B4130" s="247"/>
      <c r="C4130" s="280">
        <v>4117</v>
      </c>
      <c r="D4130" s="249" t="s">
        <v>8900</v>
      </c>
      <c r="E4130" s="249" t="s">
        <v>8901</v>
      </c>
      <c r="F4130" s="249" t="s">
        <v>943</v>
      </c>
      <c r="G4130" s="297" t="s">
        <v>707</v>
      </c>
      <c r="H4130" s="250">
        <v>0</v>
      </c>
      <c r="I4130" s="250"/>
      <c r="J4130" s="250">
        <v>0</v>
      </c>
      <c r="K4130" s="250"/>
      <c r="L4130" s="250">
        <v>0</v>
      </c>
      <c r="M4130" s="251" t="str">
        <f t="shared" si="192"/>
        <v>NA</v>
      </c>
      <c r="N4130" s="251" t="str">
        <f t="shared" si="193"/>
        <v>NA</v>
      </c>
      <c r="O4130" s="250">
        <v>0</v>
      </c>
      <c r="P4130" s="251" t="str">
        <f t="shared" si="194"/>
        <v>NA</v>
      </c>
      <c r="Q4130" s="298" t="s">
        <v>848</v>
      </c>
      <c r="R4130" s="299" t="s">
        <v>849</v>
      </c>
      <c r="S4130" s="299" t="s">
        <v>832</v>
      </c>
      <c r="T4130" s="299" t="s">
        <v>832</v>
      </c>
      <c r="U4130" s="299" t="s">
        <v>832</v>
      </c>
      <c r="V4130" s="285">
        <v>1045</v>
      </c>
      <c r="W4130" s="286" t="s">
        <v>824</v>
      </c>
      <c r="X4130" s="286" t="s">
        <v>824</v>
      </c>
      <c r="Y4130" s="257"/>
    </row>
    <row r="4131" spans="1:25" ht="12.75" customHeight="1" x14ac:dyDescent="0.2">
      <c r="A4131" s="229" t="s">
        <v>705</v>
      </c>
      <c r="B4131" s="247"/>
      <c r="C4131" s="300">
        <v>4118</v>
      </c>
      <c r="D4131" s="301" t="s">
        <v>8902</v>
      </c>
      <c r="E4131" s="301" t="s">
        <v>8902</v>
      </c>
      <c r="F4131" s="301"/>
      <c r="G4131" s="302" t="s">
        <v>707</v>
      </c>
      <c r="H4131" s="303">
        <v>0</v>
      </c>
      <c r="I4131" s="303"/>
      <c r="J4131" s="303">
        <v>0</v>
      </c>
      <c r="K4131" s="303"/>
      <c r="L4131" s="303">
        <v>0</v>
      </c>
      <c r="M4131" s="304" t="str">
        <f t="shared" si="192"/>
        <v>NA</v>
      </c>
      <c r="N4131" s="304" t="str">
        <f t="shared" si="193"/>
        <v>NA</v>
      </c>
      <c r="O4131" s="303">
        <v>0</v>
      </c>
      <c r="P4131" s="304" t="str">
        <f t="shared" si="194"/>
        <v>NA</v>
      </c>
      <c r="Q4131" s="304" t="s">
        <v>707</v>
      </c>
      <c r="R4131" s="305" t="s">
        <v>887</v>
      </c>
      <c r="S4131" s="306" t="s">
        <v>832</v>
      </c>
      <c r="T4131" s="306" t="s">
        <v>832</v>
      </c>
      <c r="U4131" s="306" t="s">
        <v>832</v>
      </c>
      <c r="V4131" s="307" t="s">
        <v>809</v>
      </c>
      <c r="W4131" s="308" t="s">
        <v>809</v>
      </c>
      <c r="X4131" s="308" t="s">
        <v>809</v>
      </c>
      <c r="Y4131" s="257"/>
    </row>
    <row r="4132" spans="1:25" ht="12.75" customHeight="1" x14ac:dyDescent="0.2">
      <c r="A4132" s="229" t="s">
        <v>705</v>
      </c>
      <c r="B4132" s="247"/>
      <c r="C4132" s="280">
        <v>4119</v>
      </c>
      <c r="D4132" s="249" t="s">
        <v>8903</v>
      </c>
      <c r="E4132" s="249" t="s">
        <v>8904</v>
      </c>
      <c r="F4132" s="249" t="s">
        <v>886</v>
      </c>
      <c r="G4132" s="281" t="s">
        <v>813</v>
      </c>
      <c r="H4132" s="250">
        <v>41599.15</v>
      </c>
      <c r="I4132" s="250"/>
      <c r="J4132" s="250">
        <v>34052.586799999997</v>
      </c>
      <c r="K4132" s="250"/>
      <c r="L4132" s="250">
        <v>48176.33</v>
      </c>
      <c r="M4132" s="251">
        <f t="shared" si="192"/>
        <v>0.18141147595563861</v>
      </c>
      <c r="N4132" s="251">
        <f t="shared" si="193"/>
        <v>0.41476271047931096</v>
      </c>
      <c r="O4132" s="250">
        <v>50094.89</v>
      </c>
      <c r="P4132" s="251">
        <f t="shared" si="194"/>
        <v>3.9823705956846395E-2</v>
      </c>
      <c r="Q4132" s="251" t="s">
        <v>805</v>
      </c>
      <c r="R4132" s="258"/>
      <c r="S4132" s="258" t="s">
        <v>806</v>
      </c>
      <c r="T4132" s="258" t="s">
        <v>807</v>
      </c>
      <c r="U4132" s="282" t="s">
        <v>823</v>
      </c>
      <c r="V4132" s="285">
        <v>826</v>
      </c>
      <c r="W4132" s="286" t="s">
        <v>824</v>
      </c>
      <c r="X4132" s="286" t="s">
        <v>824</v>
      </c>
      <c r="Y4132" s="257"/>
    </row>
    <row r="4133" spans="1:25" ht="12.75" customHeight="1" x14ac:dyDescent="0.2">
      <c r="A4133" s="229" t="s">
        <v>705</v>
      </c>
      <c r="B4133" s="247"/>
      <c r="C4133" s="280">
        <v>4120</v>
      </c>
      <c r="D4133" s="249" t="s">
        <v>8905</v>
      </c>
      <c r="E4133" s="249" t="s">
        <v>8906</v>
      </c>
      <c r="F4133" s="249" t="s">
        <v>907</v>
      </c>
      <c r="G4133" s="281"/>
      <c r="H4133" s="250">
        <v>0</v>
      </c>
      <c r="I4133" s="250"/>
      <c r="J4133" s="250">
        <v>121139.73690000002</v>
      </c>
      <c r="K4133" s="250"/>
      <c r="L4133" s="250">
        <v>1131887.27</v>
      </c>
      <c r="M4133" s="251" t="str">
        <f t="shared" si="192"/>
        <v>NA</v>
      </c>
      <c r="N4133" s="251">
        <f t="shared" si="193"/>
        <v>8.343649730181971</v>
      </c>
      <c r="O4133" s="250">
        <v>1268269.8400000001</v>
      </c>
      <c r="P4133" s="251">
        <f t="shared" si="194"/>
        <v>0.12049130122295665</v>
      </c>
      <c r="Q4133" s="251" t="s">
        <v>805</v>
      </c>
      <c r="R4133" s="258"/>
      <c r="S4133" s="258" t="s">
        <v>840</v>
      </c>
      <c r="T4133" s="258" t="s">
        <v>841</v>
      </c>
      <c r="U4133" s="282" t="s">
        <v>841</v>
      </c>
      <c r="V4133" s="283" t="s">
        <v>809</v>
      </c>
      <c r="W4133" s="284" t="s">
        <v>809</v>
      </c>
      <c r="X4133" s="284" t="s">
        <v>809</v>
      </c>
      <c r="Y4133" s="257"/>
    </row>
    <row r="4134" spans="1:25" ht="12.75" customHeight="1" x14ac:dyDescent="0.2">
      <c r="A4134" s="229" t="s">
        <v>705</v>
      </c>
      <c r="B4134" s="247"/>
      <c r="C4134" s="280">
        <v>4121</v>
      </c>
      <c r="D4134" s="296" t="s">
        <v>8907</v>
      </c>
      <c r="E4134" s="296" t="s">
        <v>8908</v>
      </c>
      <c r="F4134" s="296" t="s">
        <v>907</v>
      </c>
      <c r="G4134" s="281"/>
      <c r="H4134" s="250">
        <v>0</v>
      </c>
      <c r="I4134" s="250"/>
      <c r="J4134" s="250">
        <v>0</v>
      </c>
      <c r="K4134" s="250"/>
      <c r="L4134" s="250">
        <v>70997.11</v>
      </c>
      <c r="M4134" s="251" t="str">
        <f t="shared" si="192"/>
        <v>NA</v>
      </c>
      <c r="N4134" s="251" t="str">
        <f t="shared" si="193"/>
        <v>NA</v>
      </c>
      <c r="O4134" s="250">
        <v>71703.350000000006</v>
      </c>
      <c r="P4134" s="251">
        <f t="shared" si="194"/>
        <v>9.947447156651943E-3</v>
      </c>
      <c r="Q4134" s="251" t="s">
        <v>805</v>
      </c>
      <c r="R4134" s="258"/>
      <c r="S4134" s="258" t="s">
        <v>840</v>
      </c>
      <c r="T4134" s="258" t="s">
        <v>841</v>
      </c>
      <c r="U4134" s="282" t="s">
        <v>841</v>
      </c>
      <c r="V4134" s="283" t="s">
        <v>809</v>
      </c>
      <c r="W4134" s="284" t="s">
        <v>809</v>
      </c>
      <c r="X4134" s="284" t="s">
        <v>809</v>
      </c>
      <c r="Y4134" s="257"/>
    </row>
    <row r="4135" spans="1:25" ht="12.75" customHeight="1" x14ac:dyDescent="0.2">
      <c r="A4135" s="229" t="s">
        <v>705</v>
      </c>
      <c r="B4135" s="247"/>
      <c r="C4135" s="318">
        <v>4122</v>
      </c>
      <c r="D4135" s="319" t="s">
        <v>988</v>
      </c>
      <c r="E4135" s="319" t="s">
        <v>988</v>
      </c>
      <c r="F4135" s="319"/>
      <c r="G4135" s="320" t="s">
        <v>707</v>
      </c>
      <c r="H4135" s="321">
        <v>0</v>
      </c>
      <c r="I4135" s="321"/>
      <c r="J4135" s="321">
        <v>0</v>
      </c>
      <c r="K4135" s="321"/>
      <c r="L4135" s="321">
        <v>0</v>
      </c>
      <c r="M4135" s="322" t="str">
        <f t="shared" si="192"/>
        <v>NA</v>
      </c>
      <c r="N4135" s="322" t="str">
        <f t="shared" si="193"/>
        <v>NA</v>
      </c>
      <c r="O4135" s="321">
        <v>0</v>
      </c>
      <c r="P4135" s="322" t="str">
        <f t="shared" si="194"/>
        <v>NA</v>
      </c>
      <c r="Q4135" s="322" t="s">
        <v>707</v>
      </c>
      <c r="R4135" s="323" t="s">
        <v>989</v>
      </c>
      <c r="S4135" s="323" t="s">
        <v>809</v>
      </c>
      <c r="T4135" s="323" t="s">
        <v>809</v>
      </c>
      <c r="U4135" s="323" t="s">
        <v>989</v>
      </c>
      <c r="V4135" s="323" t="s">
        <v>989</v>
      </c>
      <c r="W4135" s="323" t="s">
        <v>989</v>
      </c>
      <c r="X4135" s="323" t="s">
        <v>989</v>
      </c>
      <c r="Y4135" s="257"/>
    </row>
    <row r="4136" spans="1:25" ht="12.75" customHeight="1" x14ac:dyDescent="0.2">
      <c r="A4136" s="229" t="s">
        <v>705</v>
      </c>
      <c r="B4136" s="247"/>
      <c r="C4136" s="280">
        <v>4123</v>
      </c>
      <c r="D4136" s="249" t="s">
        <v>8909</v>
      </c>
      <c r="E4136" s="249" t="s">
        <v>8910</v>
      </c>
      <c r="F4136" s="249" t="s">
        <v>877</v>
      </c>
      <c r="G4136" s="281"/>
      <c r="H4136" s="250">
        <v>14366.1</v>
      </c>
      <c r="I4136" s="250"/>
      <c r="J4136" s="250">
        <v>76494.902299999987</v>
      </c>
      <c r="K4136" s="250"/>
      <c r="L4136" s="250">
        <v>28776.15</v>
      </c>
      <c r="M4136" s="251">
        <f t="shared" si="192"/>
        <v>4.3246811800001383</v>
      </c>
      <c r="N4136" s="251">
        <f t="shared" si="193"/>
        <v>0.62381610885461569</v>
      </c>
      <c r="O4136" s="250">
        <v>31374.42</v>
      </c>
      <c r="P4136" s="251">
        <f t="shared" si="194"/>
        <v>9.0292481794819551E-2</v>
      </c>
      <c r="Q4136" s="251" t="s">
        <v>805</v>
      </c>
      <c r="R4136" s="258"/>
      <c r="S4136" s="258" t="s">
        <v>840</v>
      </c>
      <c r="T4136" s="258" t="s">
        <v>841</v>
      </c>
      <c r="U4136" s="282" t="s">
        <v>841</v>
      </c>
      <c r="V4136" s="285">
        <v>819</v>
      </c>
      <c r="W4136" s="286" t="s">
        <v>815</v>
      </c>
      <c r="X4136" s="286" t="s">
        <v>815</v>
      </c>
      <c r="Y4136" s="257"/>
    </row>
    <row r="4137" spans="1:25" ht="12.75" customHeight="1" x14ac:dyDescent="0.2">
      <c r="A4137" s="229" t="s">
        <v>705</v>
      </c>
      <c r="B4137" s="247"/>
      <c r="C4137" s="280">
        <v>4124</v>
      </c>
      <c r="D4137" s="249" t="s">
        <v>8911</v>
      </c>
      <c r="E4137" s="249" t="s">
        <v>8912</v>
      </c>
      <c r="F4137" s="249" t="s">
        <v>886</v>
      </c>
      <c r="G4137" s="281" t="s">
        <v>813</v>
      </c>
      <c r="H4137" s="250">
        <v>551730.16999999993</v>
      </c>
      <c r="I4137" s="250"/>
      <c r="J4137" s="250">
        <v>533094.09740000009</v>
      </c>
      <c r="K4137" s="250"/>
      <c r="L4137" s="250">
        <v>487366.61</v>
      </c>
      <c r="M4137" s="251">
        <f t="shared" si="192"/>
        <v>3.3777512293735615E-2</v>
      </c>
      <c r="N4137" s="251">
        <f t="shared" si="193"/>
        <v>8.5777515870128052E-2</v>
      </c>
      <c r="O4137" s="250">
        <v>522389.72</v>
      </c>
      <c r="P4137" s="251">
        <f t="shared" si="194"/>
        <v>7.1861939823903792E-2</v>
      </c>
      <c r="Q4137" s="251" t="s">
        <v>805</v>
      </c>
      <c r="R4137" s="258"/>
      <c r="S4137" s="258" t="s">
        <v>806</v>
      </c>
      <c r="T4137" s="258" t="s">
        <v>908</v>
      </c>
      <c r="U4137" s="282" t="s">
        <v>814</v>
      </c>
      <c r="V4137" s="285">
        <v>506</v>
      </c>
      <c r="W4137" s="286" t="s">
        <v>824</v>
      </c>
      <c r="X4137" s="286" t="s">
        <v>824</v>
      </c>
      <c r="Y4137" s="257"/>
    </row>
    <row r="4138" spans="1:25" ht="12.75" customHeight="1" x14ac:dyDescent="0.2">
      <c r="A4138" s="229" t="s">
        <v>705</v>
      </c>
      <c r="B4138" s="247"/>
      <c r="C4138" s="280">
        <v>4125</v>
      </c>
      <c r="D4138" s="249" t="s">
        <v>8913</v>
      </c>
      <c r="E4138" s="249" t="s">
        <v>8914</v>
      </c>
      <c r="F4138" s="249" t="s">
        <v>1046</v>
      </c>
      <c r="G4138" s="281" t="s">
        <v>813</v>
      </c>
      <c r="H4138" s="250">
        <v>56850.9</v>
      </c>
      <c r="I4138" s="250"/>
      <c r="J4138" s="250">
        <v>54459.966099999998</v>
      </c>
      <c r="K4138" s="250"/>
      <c r="L4138" s="250">
        <v>56852.390000000007</v>
      </c>
      <c r="M4138" s="251">
        <f t="shared" si="192"/>
        <v>4.2056218986858671E-2</v>
      </c>
      <c r="N4138" s="251">
        <f t="shared" si="193"/>
        <v>4.3929955733116199E-2</v>
      </c>
      <c r="O4138" s="250">
        <v>57845.18</v>
      </c>
      <c r="P4138" s="251">
        <f t="shared" si="194"/>
        <v>1.746259040297151E-2</v>
      </c>
      <c r="Q4138" s="251" t="s">
        <v>805</v>
      </c>
      <c r="R4138" s="258"/>
      <c r="S4138" s="258" t="s">
        <v>806</v>
      </c>
      <c r="T4138" s="299" t="s">
        <v>809</v>
      </c>
      <c r="U4138" s="282" t="s">
        <v>814</v>
      </c>
      <c r="V4138" s="285">
        <v>122</v>
      </c>
      <c r="W4138" s="286" t="s">
        <v>816</v>
      </c>
      <c r="X4138" s="286" t="s">
        <v>824</v>
      </c>
      <c r="Y4138" s="257"/>
    </row>
    <row r="4139" spans="1:25" ht="12.75" customHeight="1" x14ac:dyDescent="0.2">
      <c r="A4139" s="229" t="s">
        <v>705</v>
      </c>
      <c r="B4139" s="247"/>
      <c r="C4139" s="280">
        <v>4126</v>
      </c>
      <c r="D4139" s="249" t="s">
        <v>8915</v>
      </c>
      <c r="E4139" s="249" t="s">
        <v>8916</v>
      </c>
      <c r="F4139" s="249" t="s">
        <v>1064</v>
      </c>
      <c r="G4139" s="281" t="s">
        <v>813</v>
      </c>
      <c r="H4139" s="250">
        <v>52281.82</v>
      </c>
      <c r="I4139" s="250"/>
      <c r="J4139" s="250">
        <v>50083.037700000001</v>
      </c>
      <c r="K4139" s="250"/>
      <c r="L4139" s="250">
        <v>63520.02</v>
      </c>
      <c r="M4139" s="251">
        <f t="shared" si="192"/>
        <v>4.2056345781382495E-2</v>
      </c>
      <c r="N4139" s="251">
        <f t="shared" si="193"/>
        <v>0.26829407554086909</v>
      </c>
      <c r="O4139" s="250">
        <v>66388.62999999999</v>
      </c>
      <c r="P4139" s="251">
        <f t="shared" si="194"/>
        <v>4.5160722556447458E-2</v>
      </c>
      <c r="Q4139" s="251" t="s">
        <v>805</v>
      </c>
      <c r="R4139" s="258"/>
      <c r="S4139" s="258" t="s">
        <v>806</v>
      </c>
      <c r="T4139" s="258" t="s">
        <v>807</v>
      </c>
      <c r="U4139" s="282" t="s">
        <v>814</v>
      </c>
      <c r="V4139" s="285">
        <v>137</v>
      </c>
      <c r="W4139" s="286" t="s">
        <v>815</v>
      </c>
      <c r="X4139" s="286" t="s">
        <v>816</v>
      </c>
      <c r="Y4139" s="257"/>
    </row>
    <row r="4140" spans="1:25" ht="12.75" customHeight="1" x14ac:dyDescent="0.2">
      <c r="A4140" s="229" t="s">
        <v>705</v>
      </c>
      <c r="B4140" s="247"/>
      <c r="C4140" s="280">
        <v>4127</v>
      </c>
      <c r="D4140" s="249" t="s">
        <v>8917</v>
      </c>
      <c r="E4140" s="249" t="s">
        <v>8918</v>
      </c>
      <c r="F4140" s="249" t="s">
        <v>2512</v>
      </c>
      <c r="G4140" s="297" t="s">
        <v>707</v>
      </c>
      <c r="H4140" s="250">
        <v>0</v>
      </c>
      <c r="I4140" s="250"/>
      <c r="J4140" s="250">
        <v>0</v>
      </c>
      <c r="K4140" s="250"/>
      <c r="L4140" s="250">
        <v>0</v>
      </c>
      <c r="M4140" s="251" t="str">
        <f t="shared" si="192"/>
        <v>NA</v>
      </c>
      <c r="N4140" s="251" t="str">
        <f t="shared" si="193"/>
        <v>NA</v>
      </c>
      <c r="O4140" s="250">
        <v>0</v>
      </c>
      <c r="P4140" s="251" t="str">
        <f t="shared" si="194"/>
        <v>NA</v>
      </c>
      <c r="Q4140" s="298" t="s">
        <v>848</v>
      </c>
      <c r="R4140" s="299" t="s">
        <v>849</v>
      </c>
      <c r="S4140" s="299" t="s">
        <v>832</v>
      </c>
      <c r="T4140" s="299" t="s">
        <v>832</v>
      </c>
      <c r="U4140" s="299" t="s">
        <v>832</v>
      </c>
      <c r="V4140" s="283" t="s">
        <v>809</v>
      </c>
      <c r="W4140" s="284" t="s">
        <v>809</v>
      </c>
      <c r="X4140" s="284" t="s">
        <v>809</v>
      </c>
      <c r="Y4140" s="257"/>
    </row>
    <row r="4141" spans="1:25" ht="12.75" customHeight="1" x14ac:dyDescent="0.2">
      <c r="A4141" s="229" t="s">
        <v>705</v>
      </c>
      <c r="B4141" s="247"/>
      <c r="C4141" s="280">
        <v>4128</v>
      </c>
      <c r="D4141" s="249" t="s">
        <v>8919</v>
      </c>
      <c r="E4141" s="249" t="s">
        <v>8920</v>
      </c>
      <c r="F4141" s="249" t="s">
        <v>855</v>
      </c>
      <c r="G4141" s="297" t="s">
        <v>707</v>
      </c>
      <c r="H4141" s="250">
        <v>0</v>
      </c>
      <c r="I4141" s="250"/>
      <c r="J4141" s="250">
        <v>0</v>
      </c>
      <c r="K4141" s="250"/>
      <c r="L4141" s="250">
        <v>0</v>
      </c>
      <c r="M4141" s="251" t="str">
        <f t="shared" si="192"/>
        <v>NA</v>
      </c>
      <c r="N4141" s="251" t="str">
        <f t="shared" si="193"/>
        <v>NA</v>
      </c>
      <c r="O4141" s="250">
        <v>0</v>
      </c>
      <c r="P4141" s="251" t="str">
        <f t="shared" si="194"/>
        <v>NA</v>
      </c>
      <c r="Q4141" s="298" t="s">
        <v>848</v>
      </c>
      <c r="R4141" s="299" t="s">
        <v>849</v>
      </c>
      <c r="S4141" s="299" t="s">
        <v>832</v>
      </c>
      <c r="T4141" s="299" t="s">
        <v>832</v>
      </c>
      <c r="U4141" s="299" t="s">
        <v>832</v>
      </c>
      <c r="V4141" s="299" t="s">
        <v>832</v>
      </c>
      <c r="W4141" s="299" t="s">
        <v>832</v>
      </c>
      <c r="X4141" s="299" t="s">
        <v>832</v>
      </c>
      <c r="Y4141" s="257"/>
    </row>
    <row r="4142" spans="1:25" ht="12.75" customHeight="1" x14ac:dyDescent="0.2">
      <c r="A4142" s="229" t="s">
        <v>705</v>
      </c>
      <c r="B4142" s="247"/>
      <c r="C4142" s="280">
        <v>4129</v>
      </c>
      <c r="D4142" s="249" t="s">
        <v>8921</v>
      </c>
      <c r="E4142" s="249" t="s">
        <v>8922</v>
      </c>
      <c r="F4142" s="249" t="s">
        <v>869</v>
      </c>
      <c r="G4142" s="281" t="s">
        <v>813</v>
      </c>
      <c r="H4142" s="250">
        <v>179123.63</v>
      </c>
      <c r="I4142" s="250"/>
      <c r="J4142" s="250">
        <v>171590.40610000002</v>
      </c>
      <c r="K4142" s="250"/>
      <c r="L4142" s="250">
        <v>193976.00999999998</v>
      </c>
      <c r="M4142" s="251">
        <f t="shared" si="192"/>
        <v>4.2056002884711431E-2</v>
      </c>
      <c r="N4142" s="251">
        <f t="shared" si="193"/>
        <v>0.13045953097723892</v>
      </c>
      <c r="O4142" s="250">
        <v>217594.30000000002</v>
      </c>
      <c r="P4142" s="251">
        <f t="shared" si="194"/>
        <v>0.12175881955711966</v>
      </c>
      <c r="Q4142" s="251" t="s">
        <v>805</v>
      </c>
      <c r="R4142" s="258"/>
      <c r="S4142" s="258" t="s">
        <v>806</v>
      </c>
      <c r="T4142" s="258" t="s">
        <v>807</v>
      </c>
      <c r="U4142" s="282" t="s">
        <v>814</v>
      </c>
      <c r="V4142" s="285">
        <v>423</v>
      </c>
      <c r="W4142" s="286" t="s">
        <v>824</v>
      </c>
      <c r="X4142" s="286" t="s">
        <v>824</v>
      </c>
      <c r="Y4142" s="257"/>
    </row>
    <row r="4143" spans="1:25" ht="12.75" customHeight="1" x14ac:dyDescent="0.2">
      <c r="A4143" s="229" t="s">
        <v>705</v>
      </c>
      <c r="B4143" s="247"/>
      <c r="C4143" s="280">
        <v>4130</v>
      </c>
      <c r="D4143" s="249" t="s">
        <v>8923</v>
      </c>
      <c r="E4143" s="249" t="s">
        <v>8924</v>
      </c>
      <c r="F4143" s="249" t="s">
        <v>1184</v>
      </c>
      <c r="G4143" s="281" t="s">
        <v>813</v>
      </c>
      <c r="H4143" s="250">
        <v>133579.65000000002</v>
      </c>
      <c r="I4143" s="250"/>
      <c r="J4143" s="250">
        <v>102892.28479999999</v>
      </c>
      <c r="K4143" s="250"/>
      <c r="L4143" s="250">
        <v>113313.69999999998</v>
      </c>
      <c r="M4143" s="251">
        <f t="shared" si="192"/>
        <v>0.22973083998947463</v>
      </c>
      <c r="N4143" s="251">
        <f t="shared" si="193"/>
        <v>0.10128470973559321</v>
      </c>
      <c r="O4143" s="250">
        <v>128956.48999999999</v>
      </c>
      <c r="P4143" s="251">
        <f t="shared" si="194"/>
        <v>0.13804853252519342</v>
      </c>
      <c r="Q4143" s="251" t="s">
        <v>805</v>
      </c>
      <c r="R4143" s="258"/>
      <c r="S4143" s="258" t="s">
        <v>806</v>
      </c>
      <c r="T4143" s="258" t="s">
        <v>807</v>
      </c>
      <c r="U4143" s="282" t="s">
        <v>814</v>
      </c>
      <c r="V4143" s="285">
        <v>105</v>
      </c>
      <c r="W4143" s="286" t="s">
        <v>824</v>
      </c>
      <c r="X4143" s="286" t="s">
        <v>824</v>
      </c>
      <c r="Y4143" s="257"/>
    </row>
    <row r="4144" spans="1:25" ht="12.75" customHeight="1" x14ac:dyDescent="0.2">
      <c r="A4144" s="229" t="s">
        <v>705</v>
      </c>
      <c r="B4144" s="247"/>
      <c r="C4144" s="280">
        <v>4131</v>
      </c>
      <c r="D4144" s="249" t="s">
        <v>8925</v>
      </c>
      <c r="E4144" s="249" t="s">
        <v>8926</v>
      </c>
      <c r="F4144" s="249" t="s">
        <v>855</v>
      </c>
      <c r="G4144" s="297" t="s">
        <v>707</v>
      </c>
      <c r="H4144" s="250">
        <v>0</v>
      </c>
      <c r="I4144" s="250"/>
      <c r="J4144" s="250">
        <v>0</v>
      </c>
      <c r="K4144" s="250"/>
      <c r="L4144" s="250">
        <v>0</v>
      </c>
      <c r="M4144" s="251" t="str">
        <f t="shared" si="192"/>
        <v>NA</v>
      </c>
      <c r="N4144" s="251" t="str">
        <f t="shared" si="193"/>
        <v>NA</v>
      </c>
      <c r="O4144" s="250">
        <v>0</v>
      </c>
      <c r="P4144" s="251" t="str">
        <f t="shared" si="194"/>
        <v>NA</v>
      </c>
      <c r="Q4144" s="298" t="s">
        <v>848</v>
      </c>
      <c r="R4144" s="299" t="s">
        <v>849</v>
      </c>
      <c r="S4144" s="299" t="s">
        <v>832</v>
      </c>
      <c r="T4144" s="299" t="s">
        <v>832</v>
      </c>
      <c r="U4144" s="299" t="s">
        <v>832</v>
      </c>
      <c r="V4144" s="299" t="s">
        <v>832</v>
      </c>
      <c r="W4144" s="299" t="s">
        <v>832</v>
      </c>
      <c r="X4144" s="299" t="s">
        <v>832</v>
      </c>
      <c r="Y4144" s="257"/>
    </row>
    <row r="4145" spans="1:25" ht="12.75" customHeight="1" x14ac:dyDescent="0.2">
      <c r="B4145" s="247"/>
      <c r="C4145" s="280">
        <v>4132</v>
      </c>
      <c r="D4145" s="296" t="s">
        <v>8927</v>
      </c>
      <c r="E4145" s="296" t="s">
        <v>8928</v>
      </c>
      <c r="F4145" s="296" t="s">
        <v>1302</v>
      </c>
      <c r="G4145" s="281" t="s">
        <v>813</v>
      </c>
      <c r="H4145" s="250">
        <v>0</v>
      </c>
      <c r="I4145" s="250"/>
      <c r="J4145" s="250">
        <v>0</v>
      </c>
      <c r="K4145" s="250"/>
      <c r="L4145" s="250">
        <v>6703.2</v>
      </c>
      <c r="M4145" s="251" t="str">
        <f t="shared" si="192"/>
        <v>NA</v>
      </c>
      <c r="N4145" s="251" t="str">
        <f t="shared" si="193"/>
        <v>NA</v>
      </c>
      <c r="O4145" s="250">
        <v>7565.27</v>
      </c>
      <c r="P4145" s="251">
        <f t="shared" si="194"/>
        <v>0.12860574054183085</v>
      </c>
      <c r="Q4145" s="251" t="s">
        <v>805</v>
      </c>
      <c r="R4145" s="258"/>
      <c r="S4145" s="299" t="s">
        <v>809</v>
      </c>
      <c r="T4145" s="258" t="s">
        <v>807</v>
      </c>
      <c r="U4145" s="282" t="s">
        <v>814</v>
      </c>
      <c r="V4145" s="283" t="s">
        <v>809</v>
      </c>
      <c r="W4145" s="284" t="s">
        <v>809</v>
      </c>
      <c r="X4145" s="284" t="s">
        <v>809</v>
      </c>
      <c r="Y4145" s="257"/>
    </row>
    <row r="4146" spans="1:25" ht="12.75" customHeight="1" x14ac:dyDescent="0.2">
      <c r="A4146" s="229" t="s">
        <v>705</v>
      </c>
      <c r="B4146" s="247"/>
      <c r="C4146" s="280">
        <v>4133</v>
      </c>
      <c r="D4146" s="249" t="s">
        <v>8929</v>
      </c>
      <c r="E4146" s="249" t="s">
        <v>8930</v>
      </c>
      <c r="F4146" s="249" t="s">
        <v>877</v>
      </c>
      <c r="G4146" s="281" t="s">
        <v>813</v>
      </c>
      <c r="H4146" s="250">
        <v>165913.95000000001</v>
      </c>
      <c r="I4146" s="250"/>
      <c r="J4146" s="250">
        <v>158936.25910000002</v>
      </c>
      <c r="K4146" s="250"/>
      <c r="L4146" s="250">
        <v>165534.63</v>
      </c>
      <c r="M4146" s="251">
        <f t="shared" si="192"/>
        <v>4.2056083288957838E-2</v>
      </c>
      <c r="N4146" s="251">
        <f t="shared" si="193"/>
        <v>4.1515831172598543E-2</v>
      </c>
      <c r="O4146" s="250">
        <v>173444.69</v>
      </c>
      <c r="P4146" s="251">
        <f t="shared" si="194"/>
        <v>4.7784925728229781E-2</v>
      </c>
      <c r="Q4146" s="251" t="s">
        <v>805</v>
      </c>
      <c r="R4146" s="258"/>
      <c r="S4146" s="258" t="s">
        <v>806</v>
      </c>
      <c r="T4146" s="258" t="s">
        <v>807</v>
      </c>
      <c r="U4146" s="282" t="s">
        <v>823</v>
      </c>
      <c r="V4146" s="285">
        <v>824</v>
      </c>
      <c r="W4146" s="286" t="s">
        <v>815</v>
      </c>
      <c r="X4146" s="286" t="s">
        <v>816</v>
      </c>
      <c r="Y4146" s="257"/>
    </row>
    <row r="4147" spans="1:25" ht="12.75" customHeight="1" x14ac:dyDescent="0.2">
      <c r="A4147" s="229" t="s">
        <v>705</v>
      </c>
      <c r="B4147" s="247"/>
      <c r="C4147" s="280">
        <v>4134</v>
      </c>
      <c r="D4147" s="249" t="s">
        <v>8931</v>
      </c>
      <c r="E4147" s="249" t="s">
        <v>8932</v>
      </c>
      <c r="F4147" s="249" t="s">
        <v>3351</v>
      </c>
      <c r="G4147" s="281" t="s">
        <v>813</v>
      </c>
      <c r="H4147" s="250">
        <v>85370.92</v>
      </c>
      <c r="I4147" s="250"/>
      <c r="J4147" s="250">
        <v>81780.566200000001</v>
      </c>
      <c r="K4147" s="250"/>
      <c r="L4147" s="250">
        <v>85260.239999999991</v>
      </c>
      <c r="M4147" s="251">
        <f t="shared" si="192"/>
        <v>4.205593426895244E-2</v>
      </c>
      <c r="N4147" s="251">
        <f t="shared" si="193"/>
        <v>4.2548908153682966E-2</v>
      </c>
      <c r="O4147" s="250">
        <v>91511.140000000014</v>
      </c>
      <c r="P4147" s="251">
        <f t="shared" si="194"/>
        <v>7.3315533711845335E-2</v>
      </c>
      <c r="Q4147" s="251" t="s">
        <v>805</v>
      </c>
      <c r="R4147" s="258"/>
      <c r="S4147" s="258" t="s">
        <v>806</v>
      </c>
      <c r="T4147" s="258" t="s">
        <v>807</v>
      </c>
      <c r="U4147" s="282" t="s">
        <v>814</v>
      </c>
      <c r="V4147" s="283" t="s">
        <v>809</v>
      </c>
      <c r="W4147" s="284" t="s">
        <v>809</v>
      </c>
      <c r="X4147" s="284" t="s">
        <v>809</v>
      </c>
      <c r="Y4147" s="257"/>
    </row>
    <row r="4148" spans="1:25" ht="12.75" customHeight="1" x14ac:dyDescent="0.2">
      <c r="A4148" s="229" t="s">
        <v>705</v>
      </c>
      <c r="B4148" s="247"/>
      <c r="C4148" s="280">
        <v>4135</v>
      </c>
      <c r="D4148" s="249" t="s">
        <v>8933</v>
      </c>
      <c r="E4148" s="249" t="s">
        <v>8934</v>
      </c>
      <c r="F4148" s="249" t="s">
        <v>1040</v>
      </c>
      <c r="G4148" s="281" t="s">
        <v>813</v>
      </c>
      <c r="H4148" s="250">
        <v>28068.620000000003</v>
      </c>
      <c r="I4148" s="250"/>
      <c r="J4148" s="250">
        <v>26888.151300000001</v>
      </c>
      <c r="K4148" s="250"/>
      <c r="L4148" s="250">
        <v>10567.630000000001</v>
      </c>
      <c r="M4148" s="251">
        <f t="shared" si="192"/>
        <v>4.2056527894852015E-2</v>
      </c>
      <c r="N4148" s="251">
        <f t="shared" si="193"/>
        <v>0.60697818596401598</v>
      </c>
      <c r="O4148" s="250">
        <v>10694.18</v>
      </c>
      <c r="P4148" s="251">
        <f t="shared" si="194"/>
        <v>1.1975248944181359E-2</v>
      </c>
      <c r="Q4148" s="251" t="s">
        <v>805</v>
      </c>
      <c r="R4148" s="258"/>
      <c r="S4148" s="258" t="s">
        <v>806</v>
      </c>
      <c r="T4148" s="258" t="s">
        <v>807</v>
      </c>
      <c r="U4148" s="282" t="s">
        <v>814</v>
      </c>
      <c r="V4148" s="285">
        <v>506</v>
      </c>
      <c r="W4148" s="286" t="s">
        <v>824</v>
      </c>
      <c r="X4148" s="286" t="s">
        <v>824</v>
      </c>
      <c r="Y4148" s="257"/>
    </row>
    <row r="4149" spans="1:25" ht="12.75" customHeight="1" x14ac:dyDescent="0.2">
      <c r="A4149" s="229" t="s">
        <v>705</v>
      </c>
      <c r="B4149" s="247"/>
      <c r="C4149" s="280">
        <v>4136</v>
      </c>
      <c r="D4149" s="249" t="s">
        <v>8935</v>
      </c>
      <c r="E4149" s="249" t="s">
        <v>8936</v>
      </c>
      <c r="F4149" s="249" t="s">
        <v>931</v>
      </c>
      <c r="G4149" s="281" t="s">
        <v>813</v>
      </c>
      <c r="H4149" s="250">
        <v>80988.320000000007</v>
      </c>
      <c r="I4149" s="250"/>
      <c r="J4149" s="250">
        <v>77582.285600000003</v>
      </c>
      <c r="K4149" s="250"/>
      <c r="L4149" s="250">
        <v>91501.25</v>
      </c>
      <c r="M4149" s="251">
        <f t="shared" si="192"/>
        <v>4.205587176027363E-2</v>
      </c>
      <c r="N4149" s="251">
        <f t="shared" si="193"/>
        <v>0.17940905314086283</v>
      </c>
      <c r="O4149" s="250">
        <v>95535.260000000009</v>
      </c>
      <c r="P4149" s="251">
        <f t="shared" si="194"/>
        <v>4.4086938703023285E-2</v>
      </c>
      <c r="Q4149" s="251" t="s">
        <v>805</v>
      </c>
      <c r="R4149" s="258"/>
      <c r="S4149" s="258" t="s">
        <v>806</v>
      </c>
      <c r="T4149" s="258" t="s">
        <v>807</v>
      </c>
      <c r="U4149" s="282" t="s">
        <v>823</v>
      </c>
      <c r="V4149" s="285">
        <v>824</v>
      </c>
      <c r="W4149" s="286" t="s">
        <v>815</v>
      </c>
      <c r="X4149" s="286" t="s">
        <v>816</v>
      </c>
      <c r="Y4149" s="257"/>
    </row>
    <row r="4150" spans="1:25" ht="12.75" customHeight="1" x14ac:dyDescent="0.2">
      <c r="A4150" s="229" t="s">
        <v>705</v>
      </c>
      <c r="B4150" s="247"/>
      <c r="C4150" s="280">
        <v>4137</v>
      </c>
      <c r="D4150" s="249" t="s">
        <v>8937</v>
      </c>
      <c r="E4150" s="249" t="s">
        <v>8938</v>
      </c>
      <c r="F4150" s="249" t="s">
        <v>1503</v>
      </c>
      <c r="G4150" s="297" t="s">
        <v>707</v>
      </c>
      <c r="H4150" s="250">
        <v>0</v>
      </c>
      <c r="I4150" s="250"/>
      <c r="J4150" s="250">
        <v>0</v>
      </c>
      <c r="K4150" s="250"/>
      <c r="L4150" s="250">
        <v>0</v>
      </c>
      <c r="M4150" s="251" t="str">
        <f t="shared" si="192"/>
        <v>NA</v>
      </c>
      <c r="N4150" s="251" t="str">
        <f t="shared" si="193"/>
        <v>NA</v>
      </c>
      <c r="O4150" s="250">
        <v>0</v>
      </c>
      <c r="P4150" s="251" t="str">
        <f t="shared" si="194"/>
        <v>NA</v>
      </c>
      <c r="Q4150" s="298" t="s">
        <v>848</v>
      </c>
      <c r="R4150" s="299" t="s">
        <v>849</v>
      </c>
      <c r="S4150" s="299" t="s">
        <v>832</v>
      </c>
      <c r="T4150" s="299" t="s">
        <v>832</v>
      </c>
      <c r="U4150" s="299" t="s">
        <v>832</v>
      </c>
      <c r="V4150" s="283" t="s">
        <v>809</v>
      </c>
      <c r="W4150" s="284" t="s">
        <v>809</v>
      </c>
      <c r="X4150" s="284" t="s">
        <v>809</v>
      </c>
      <c r="Y4150" s="257"/>
    </row>
    <row r="4151" spans="1:25" ht="12.75" customHeight="1" x14ac:dyDescent="0.2">
      <c r="A4151" s="229" t="s">
        <v>705</v>
      </c>
      <c r="B4151" s="247"/>
      <c r="C4151" s="280">
        <v>4138</v>
      </c>
      <c r="D4151" s="249" t="s">
        <v>8939</v>
      </c>
      <c r="E4151" s="249" t="s">
        <v>8940</v>
      </c>
      <c r="F4151" s="249" t="s">
        <v>847</v>
      </c>
      <c r="G4151" s="297" t="s">
        <v>707</v>
      </c>
      <c r="H4151" s="250">
        <v>0</v>
      </c>
      <c r="I4151" s="250"/>
      <c r="J4151" s="250">
        <v>0</v>
      </c>
      <c r="K4151" s="250"/>
      <c r="L4151" s="250">
        <v>0</v>
      </c>
      <c r="M4151" s="251" t="str">
        <f t="shared" si="192"/>
        <v>NA</v>
      </c>
      <c r="N4151" s="251" t="str">
        <f t="shared" si="193"/>
        <v>NA</v>
      </c>
      <c r="O4151" s="250">
        <v>0</v>
      </c>
      <c r="P4151" s="251" t="str">
        <f t="shared" si="194"/>
        <v>NA</v>
      </c>
      <c r="Q4151" s="298" t="s">
        <v>848</v>
      </c>
      <c r="R4151" s="299" t="s">
        <v>849</v>
      </c>
      <c r="S4151" s="299" t="s">
        <v>832</v>
      </c>
      <c r="T4151" s="299" t="s">
        <v>832</v>
      </c>
      <c r="U4151" s="299" t="s">
        <v>832</v>
      </c>
      <c r="V4151" s="299" t="s">
        <v>832</v>
      </c>
      <c r="W4151" s="299" t="s">
        <v>832</v>
      </c>
      <c r="X4151" s="299" t="s">
        <v>832</v>
      </c>
      <c r="Y4151" s="257"/>
    </row>
    <row r="4152" spans="1:25" ht="12.75" customHeight="1" x14ac:dyDescent="0.2">
      <c r="A4152" s="229" t="s">
        <v>705</v>
      </c>
      <c r="B4152" s="247"/>
      <c r="C4152" s="280">
        <v>4139</v>
      </c>
      <c r="D4152" s="249" t="s">
        <v>8941</v>
      </c>
      <c r="E4152" s="249" t="s">
        <v>8942</v>
      </c>
      <c r="F4152" s="249" t="s">
        <v>855</v>
      </c>
      <c r="G4152" s="297" t="s">
        <v>707</v>
      </c>
      <c r="H4152" s="250">
        <v>0</v>
      </c>
      <c r="I4152" s="250"/>
      <c r="J4152" s="250">
        <v>0</v>
      </c>
      <c r="K4152" s="250"/>
      <c r="L4152" s="250">
        <v>0</v>
      </c>
      <c r="M4152" s="251" t="str">
        <f t="shared" si="192"/>
        <v>NA</v>
      </c>
      <c r="N4152" s="251" t="str">
        <f t="shared" si="193"/>
        <v>NA</v>
      </c>
      <c r="O4152" s="250">
        <v>0</v>
      </c>
      <c r="P4152" s="251" t="str">
        <f t="shared" si="194"/>
        <v>NA</v>
      </c>
      <c r="Q4152" s="298" t="s">
        <v>848</v>
      </c>
      <c r="R4152" s="299" t="s">
        <v>849</v>
      </c>
      <c r="S4152" s="299" t="s">
        <v>832</v>
      </c>
      <c r="T4152" s="299" t="s">
        <v>832</v>
      </c>
      <c r="U4152" s="299" t="s">
        <v>832</v>
      </c>
      <c r="V4152" s="299" t="s">
        <v>832</v>
      </c>
      <c r="W4152" s="299" t="s">
        <v>832</v>
      </c>
      <c r="X4152" s="299" t="s">
        <v>832</v>
      </c>
      <c r="Y4152" s="257"/>
    </row>
    <row r="4153" spans="1:25" ht="12.75" customHeight="1" x14ac:dyDescent="0.2">
      <c r="A4153" s="229" t="s">
        <v>705</v>
      </c>
      <c r="B4153" s="247"/>
      <c r="C4153" s="280">
        <v>4140</v>
      </c>
      <c r="D4153" s="249" t="s">
        <v>8943</v>
      </c>
      <c r="E4153" s="249" t="s">
        <v>8944</v>
      </c>
      <c r="F4153" s="249" t="s">
        <v>847</v>
      </c>
      <c r="G4153" s="297" t="s">
        <v>707</v>
      </c>
      <c r="H4153" s="250">
        <v>0</v>
      </c>
      <c r="I4153" s="250"/>
      <c r="J4153" s="250">
        <v>0</v>
      </c>
      <c r="K4153" s="250"/>
      <c r="L4153" s="250">
        <v>0</v>
      </c>
      <c r="M4153" s="251" t="str">
        <f t="shared" si="192"/>
        <v>NA</v>
      </c>
      <c r="N4153" s="251" t="str">
        <f t="shared" si="193"/>
        <v>NA</v>
      </c>
      <c r="O4153" s="250">
        <v>0</v>
      </c>
      <c r="P4153" s="251" t="str">
        <f t="shared" si="194"/>
        <v>NA</v>
      </c>
      <c r="Q4153" s="298" t="s">
        <v>848</v>
      </c>
      <c r="R4153" s="299" t="s">
        <v>849</v>
      </c>
      <c r="S4153" s="299" t="s">
        <v>832</v>
      </c>
      <c r="T4153" s="299" t="s">
        <v>832</v>
      </c>
      <c r="U4153" s="299" t="s">
        <v>832</v>
      </c>
      <c r="V4153" s="285">
        <v>2896</v>
      </c>
      <c r="W4153" s="286" t="s">
        <v>912</v>
      </c>
      <c r="X4153" s="286" t="s">
        <v>874</v>
      </c>
      <c r="Y4153" s="257"/>
    </row>
    <row r="4154" spans="1:25" ht="12.75" customHeight="1" x14ac:dyDescent="0.2">
      <c r="A4154" s="229" t="s">
        <v>705</v>
      </c>
      <c r="B4154" s="247"/>
      <c r="C4154" s="280">
        <v>4141</v>
      </c>
      <c r="D4154" s="249" t="s">
        <v>8945</v>
      </c>
      <c r="E4154" s="249" t="s">
        <v>8946</v>
      </c>
      <c r="F4154" s="249" t="s">
        <v>844</v>
      </c>
      <c r="G4154" s="281" t="s">
        <v>813</v>
      </c>
      <c r="H4154" s="250">
        <v>53372.880000000005</v>
      </c>
      <c r="I4154" s="250"/>
      <c r="J4154" s="250">
        <v>9770.2716</v>
      </c>
      <c r="K4154" s="250"/>
      <c r="L4154" s="250">
        <v>124240.08999999998</v>
      </c>
      <c r="M4154" s="251">
        <f t="shared" si="192"/>
        <v>0.81694314415860636</v>
      </c>
      <c r="N4154" s="251">
        <f t="shared" si="193"/>
        <v>11.716134728537126</v>
      </c>
      <c r="O4154" s="250">
        <v>142642.65</v>
      </c>
      <c r="P4154" s="251">
        <f t="shared" si="194"/>
        <v>0.14812094872114159</v>
      </c>
      <c r="Q4154" s="251" t="s">
        <v>805</v>
      </c>
      <c r="R4154" s="258"/>
      <c r="S4154" s="258" t="s">
        <v>806</v>
      </c>
      <c r="T4154" s="258" t="s">
        <v>807</v>
      </c>
      <c r="U4154" s="282" t="s">
        <v>814</v>
      </c>
      <c r="V4154" s="285">
        <v>514</v>
      </c>
      <c r="W4154" s="286" t="s">
        <v>824</v>
      </c>
      <c r="X4154" s="286" t="s">
        <v>824</v>
      </c>
      <c r="Y4154" s="257"/>
    </row>
    <row r="4155" spans="1:25" ht="12.75" customHeight="1" x14ac:dyDescent="0.2">
      <c r="A4155" s="229" t="s">
        <v>705</v>
      </c>
      <c r="B4155" s="247"/>
      <c r="C4155" s="280">
        <v>4142</v>
      </c>
      <c r="D4155" s="249" t="s">
        <v>8947</v>
      </c>
      <c r="E4155" s="249" t="s">
        <v>8948</v>
      </c>
      <c r="F4155" s="249" t="s">
        <v>812</v>
      </c>
      <c r="G4155" s="281" t="s">
        <v>813</v>
      </c>
      <c r="H4155" s="250">
        <v>58606.04</v>
      </c>
      <c r="I4155" s="250"/>
      <c r="J4155" s="250">
        <v>56141.314700000003</v>
      </c>
      <c r="K4155" s="250"/>
      <c r="L4155" s="250">
        <v>55371.59</v>
      </c>
      <c r="M4155" s="251">
        <f t="shared" si="192"/>
        <v>4.2055823938965987E-2</v>
      </c>
      <c r="N4155" s="251">
        <f t="shared" si="193"/>
        <v>1.371048583584392E-2</v>
      </c>
      <c r="O4155" s="250">
        <v>57901.09</v>
      </c>
      <c r="P4155" s="251">
        <f t="shared" si="194"/>
        <v>4.5682271359735203E-2</v>
      </c>
      <c r="Q4155" s="251" t="s">
        <v>805</v>
      </c>
      <c r="R4155" s="258"/>
      <c r="S4155" s="258" t="s">
        <v>806</v>
      </c>
      <c r="T4155" s="258" t="s">
        <v>807</v>
      </c>
      <c r="U4155" s="282" t="s">
        <v>814</v>
      </c>
      <c r="V4155" s="285">
        <v>275</v>
      </c>
      <c r="W4155" s="286" t="s">
        <v>815</v>
      </c>
      <c r="X4155" s="286" t="s">
        <v>816</v>
      </c>
      <c r="Y4155" s="257"/>
    </row>
    <row r="4156" spans="1:25" ht="12.75" customHeight="1" x14ac:dyDescent="0.2">
      <c r="A4156" s="229" t="s">
        <v>705</v>
      </c>
      <c r="B4156" s="247"/>
      <c r="C4156" s="280">
        <v>4143</v>
      </c>
      <c r="D4156" s="249" t="s">
        <v>8949</v>
      </c>
      <c r="E4156" s="249" t="s">
        <v>8950</v>
      </c>
      <c r="F4156" s="249" t="s">
        <v>2512</v>
      </c>
      <c r="G4156" s="297" t="s">
        <v>707</v>
      </c>
      <c r="H4156" s="250">
        <v>0</v>
      </c>
      <c r="I4156" s="250"/>
      <c r="J4156" s="250">
        <v>0</v>
      </c>
      <c r="K4156" s="250"/>
      <c r="L4156" s="250">
        <v>0</v>
      </c>
      <c r="M4156" s="251" t="str">
        <f t="shared" si="192"/>
        <v>NA</v>
      </c>
      <c r="N4156" s="251" t="str">
        <f t="shared" si="193"/>
        <v>NA</v>
      </c>
      <c r="O4156" s="250">
        <v>0</v>
      </c>
      <c r="P4156" s="251" t="str">
        <f t="shared" si="194"/>
        <v>NA</v>
      </c>
      <c r="Q4156" s="298" t="s">
        <v>848</v>
      </c>
      <c r="R4156" s="299" t="s">
        <v>849</v>
      </c>
      <c r="S4156" s="299" t="s">
        <v>832</v>
      </c>
      <c r="T4156" s="299" t="s">
        <v>832</v>
      </c>
      <c r="U4156" s="299" t="s">
        <v>832</v>
      </c>
      <c r="V4156" s="299" t="s">
        <v>832</v>
      </c>
      <c r="W4156" s="299" t="s">
        <v>832</v>
      </c>
      <c r="X4156" s="299" t="s">
        <v>832</v>
      </c>
      <c r="Y4156" s="257"/>
    </row>
    <row r="4157" spans="1:25" ht="12.75" customHeight="1" x14ac:dyDescent="0.2">
      <c r="A4157" s="229" t="s">
        <v>705</v>
      </c>
      <c r="B4157" s="247"/>
      <c r="C4157" s="280">
        <v>4144</v>
      </c>
      <c r="D4157" s="249" t="s">
        <v>8951</v>
      </c>
      <c r="E4157" s="249" t="s">
        <v>8952</v>
      </c>
      <c r="F4157" s="249" t="s">
        <v>886</v>
      </c>
      <c r="G4157" s="281" t="s">
        <v>813</v>
      </c>
      <c r="H4157" s="250">
        <v>33689.61</v>
      </c>
      <c r="I4157" s="250"/>
      <c r="J4157" s="250">
        <v>32272.753000000004</v>
      </c>
      <c r="K4157" s="250"/>
      <c r="L4157" s="250">
        <v>44440.54</v>
      </c>
      <c r="M4157" s="251">
        <f t="shared" si="192"/>
        <v>4.205620070995171E-2</v>
      </c>
      <c r="N4157" s="251">
        <f t="shared" si="193"/>
        <v>0.37702971915658995</v>
      </c>
      <c r="O4157" s="250">
        <v>46604.75</v>
      </c>
      <c r="P4157" s="251">
        <f t="shared" si="194"/>
        <v>4.869900320743175E-2</v>
      </c>
      <c r="Q4157" s="251" t="s">
        <v>805</v>
      </c>
      <c r="R4157" s="258"/>
      <c r="S4157" s="258" t="s">
        <v>806</v>
      </c>
      <c r="T4157" s="258" t="s">
        <v>807</v>
      </c>
      <c r="U4157" s="282" t="s">
        <v>823</v>
      </c>
      <c r="V4157" s="285">
        <v>824</v>
      </c>
      <c r="W4157" s="286" t="s">
        <v>824</v>
      </c>
      <c r="X4157" s="286" t="s">
        <v>824</v>
      </c>
      <c r="Y4157" s="257"/>
    </row>
    <row r="4158" spans="1:25" ht="12.75" customHeight="1" x14ac:dyDescent="0.2">
      <c r="A4158" s="229" t="s">
        <v>705</v>
      </c>
      <c r="B4158" s="247"/>
      <c r="C4158" s="280">
        <v>4145</v>
      </c>
      <c r="D4158" s="249" t="s">
        <v>8953</v>
      </c>
      <c r="E4158" s="249" t="s">
        <v>8954</v>
      </c>
      <c r="F4158" s="249" t="s">
        <v>1040</v>
      </c>
      <c r="G4158" s="281" t="s">
        <v>813</v>
      </c>
      <c r="H4158" s="250">
        <v>8410.7999999999993</v>
      </c>
      <c r="I4158" s="250"/>
      <c r="J4158" s="250">
        <v>8057.0707000000002</v>
      </c>
      <c r="K4158" s="250"/>
      <c r="L4158" s="250">
        <v>50291.94</v>
      </c>
      <c r="M4158" s="251">
        <f t="shared" si="192"/>
        <v>4.2056558234650578E-2</v>
      </c>
      <c r="N4158" s="251">
        <f t="shared" si="193"/>
        <v>5.2419633477958687</v>
      </c>
      <c r="O4158" s="250">
        <v>52503.25</v>
      </c>
      <c r="P4158" s="251">
        <f t="shared" si="194"/>
        <v>4.3969471052419086E-2</v>
      </c>
      <c r="Q4158" s="251" t="s">
        <v>805</v>
      </c>
      <c r="R4158" s="258"/>
      <c r="S4158" s="258" t="s">
        <v>806</v>
      </c>
      <c r="T4158" s="258" t="s">
        <v>807</v>
      </c>
      <c r="U4158" s="282" t="s">
        <v>814</v>
      </c>
      <c r="V4158" s="285">
        <v>290</v>
      </c>
      <c r="W4158" s="286" t="s">
        <v>815</v>
      </c>
      <c r="X4158" s="286" t="s">
        <v>816</v>
      </c>
      <c r="Y4158" s="257"/>
    </row>
    <row r="4159" spans="1:25" ht="12.75" customHeight="1" x14ac:dyDescent="0.2">
      <c r="A4159" s="229" t="s">
        <v>705</v>
      </c>
      <c r="B4159" s="247"/>
      <c r="C4159" s="280">
        <v>4146</v>
      </c>
      <c r="D4159" s="249" t="s">
        <v>8955</v>
      </c>
      <c r="E4159" s="249" t="s">
        <v>8956</v>
      </c>
      <c r="F4159" s="249" t="s">
        <v>877</v>
      </c>
      <c r="G4159" s="281"/>
      <c r="H4159" s="250">
        <v>303727.03999999998</v>
      </c>
      <c r="I4159" s="250"/>
      <c r="J4159" s="250">
        <v>331128.49470000004</v>
      </c>
      <c r="K4159" s="250"/>
      <c r="L4159" s="250">
        <v>685680.84</v>
      </c>
      <c r="M4159" s="251">
        <f t="shared" si="192"/>
        <v>9.0217369846293777E-2</v>
      </c>
      <c r="N4159" s="251">
        <f t="shared" si="193"/>
        <v>1.0707394590768207</v>
      </c>
      <c r="O4159" s="250">
        <v>750366.84999999986</v>
      </c>
      <c r="P4159" s="251">
        <f t="shared" si="194"/>
        <v>9.4338365937131768E-2</v>
      </c>
      <c r="Q4159" s="251" t="s">
        <v>805</v>
      </c>
      <c r="R4159" s="258"/>
      <c r="S4159" s="258" t="s">
        <v>806</v>
      </c>
      <c r="T4159" s="258" t="s">
        <v>807</v>
      </c>
      <c r="U4159" s="282" t="s">
        <v>932</v>
      </c>
      <c r="V4159" s="285">
        <v>3519</v>
      </c>
      <c r="W4159" s="286" t="s">
        <v>815</v>
      </c>
      <c r="X4159" s="286" t="s">
        <v>816</v>
      </c>
      <c r="Y4159" s="257"/>
    </row>
    <row r="4160" spans="1:25" ht="12.75" customHeight="1" x14ac:dyDescent="0.2">
      <c r="A4160" s="229" t="s">
        <v>705</v>
      </c>
      <c r="B4160" s="247"/>
      <c r="C4160" s="280">
        <v>4147</v>
      </c>
      <c r="D4160" s="249" t="s">
        <v>8957</v>
      </c>
      <c r="E4160" s="249" t="s">
        <v>8958</v>
      </c>
      <c r="F4160" s="249" t="s">
        <v>877</v>
      </c>
      <c r="G4160" s="281"/>
      <c r="H4160" s="250">
        <v>222921.65000000002</v>
      </c>
      <c r="I4160" s="250"/>
      <c r="J4160" s="250">
        <v>68289.208799999993</v>
      </c>
      <c r="K4160" s="250"/>
      <c r="L4160" s="250">
        <v>93448.59</v>
      </c>
      <c r="M4160" s="251">
        <f t="shared" si="192"/>
        <v>0.69366273396953604</v>
      </c>
      <c r="N4160" s="251">
        <f t="shared" si="193"/>
        <v>0.36842396686253603</v>
      </c>
      <c r="O4160" s="250">
        <v>101047.49999999999</v>
      </c>
      <c r="P4160" s="251">
        <f t="shared" si="194"/>
        <v>8.1316475722105486E-2</v>
      </c>
      <c r="Q4160" s="251" t="s">
        <v>805</v>
      </c>
      <c r="R4160" s="258"/>
      <c r="S4160" s="258" t="s">
        <v>840</v>
      </c>
      <c r="T4160" s="258" t="s">
        <v>841</v>
      </c>
      <c r="U4160" s="282" t="s">
        <v>841</v>
      </c>
      <c r="V4160" s="283" t="s">
        <v>809</v>
      </c>
      <c r="W4160" s="284" t="s">
        <v>809</v>
      </c>
      <c r="X4160" s="284" t="s">
        <v>809</v>
      </c>
      <c r="Y4160" s="257"/>
    </row>
    <row r="4161" spans="1:25" ht="12.75" customHeight="1" x14ac:dyDescent="0.2">
      <c r="A4161" s="229" t="s">
        <v>705</v>
      </c>
      <c r="B4161" s="247"/>
      <c r="C4161" s="280">
        <v>4148</v>
      </c>
      <c r="D4161" s="249" t="s">
        <v>8959</v>
      </c>
      <c r="E4161" s="249" t="s">
        <v>8960</v>
      </c>
      <c r="F4161" s="249" t="s">
        <v>877</v>
      </c>
      <c r="G4161" s="281"/>
      <c r="H4161" s="250">
        <v>0</v>
      </c>
      <c r="I4161" s="250"/>
      <c r="J4161" s="250">
        <v>19479.395800000002</v>
      </c>
      <c r="K4161" s="250"/>
      <c r="L4161" s="250">
        <v>20334.739999999998</v>
      </c>
      <c r="M4161" s="251" t="str">
        <f t="shared" si="192"/>
        <v>NA</v>
      </c>
      <c r="N4161" s="251">
        <f t="shared" si="193"/>
        <v>4.3910201773301197E-2</v>
      </c>
      <c r="O4161" s="250">
        <v>22443.34</v>
      </c>
      <c r="P4161" s="251">
        <f t="shared" si="194"/>
        <v>0.10369446572712522</v>
      </c>
      <c r="Q4161" s="251" t="s">
        <v>805</v>
      </c>
      <c r="R4161" s="258"/>
      <c r="S4161" s="258" t="s">
        <v>840</v>
      </c>
      <c r="T4161" s="258" t="s">
        <v>841</v>
      </c>
      <c r="U4161" s="282" t="s">
        <v>841</v>
      </c>
      <c r="V4161" s="283" t="s">
        <v>809</v>
      </c>
      <c r="W4161" s="284" t="s">
        <v>809</v>
      </c>
      <c r="X4161" s="284" t="s">
        <v>809</v>
      </c>
      <c r="Y4161" s="257"/>
    </row>
    <row r="4162" spans="1:25" ht="12.75" customHeight="1" x14ac:dyDescent="0.2">
      <c r="A4162" s="229" t="s">
        <v>705</v>
      </c>
      <c r="B4162" s="247"/>
      <c r="C4162" s="280">
        <v>4149</v>
      </c>
      <c r="D4162" s="249" t="s">
        <v>8961</v>
      </c>
      <c r="E4162" s="249" t="s">
        <v>8962</v>
      </c>
      <c r="F4162" s="249" t="s">
        <v>877</v>
      </c>
      <c r="G4162" s="281"/>
      <c r="H4162" s="250">
        <v>0</v>
      </c>
      <c r="I4162" s="250"/>
      <c r="J4162" s="250">
        <v>11522.6774</v>
      </c>
      <c r="K4162" s="250"/>
      <c r="L4162" s="250">
        <v>12028.64</v>
      </c>
      <c r="M4162" s="251" t="str">
        <f t="shared" si="192"/>
        <v>NA</v>
      </c>
      <c r="N4162" s="251">
        <f t="shared" si="193"/>
        <v>4.3910159282945727E-2</v>
      </c>
      <c r="O4162" s="250">
        <v>13275.94</v>
      </c>
      <c r="P4162" s="251">
        <f t="shared" si="194"/>
        <v>0.10369418321605778</v>
      </c>
      <c r="Q4162" s="251" t="s">
        <v>805</v>
      </c>
      <c r="R4162" s="258"/>
      <c r="S4162" s="258" t="s">
        <v>840</v>
      </c>
      <c r="T4162" s="258" t="s">
        <v>841</v>
      </c>
      <c r="U4162" s="282" t="s">
        <v>841</v>
      </c>
      <c r="V4162" s="283" t="s">
        <v>809</v>
      </c>
      <c r="W4162" s="284" t="s">
        <v>809</v>
      </c>
      <c r="X4162" s="284" t="s">
        <v>809</v>
      </c>
      <c r="Y4162" s="257"/>
    </row>
    <row r="4163" spans="1:25" ht="12.75" customHeight="1" x14ac:dyDescent="0.2">
      <c r="A4163" s="229" t="s">
        <v>705</v>
      </c>
      <c r="B4163" s="247"/>
      <c r="C4163" s="280">
        <v>4150</v>
      </c>
      <c r="D4163" s="249" t="s">
        <v>8963</v>
      </c>
      <c r="E4163" s="249" t="s">
        <v>8964</v>
      </c>
      <c r="F4163" s="249" t="s">
        <v>877</v>
      </c>
      <c r="G4163" s="281"/>
      <c r="H4163" s="250">
        <v>13032.6</v>
      </c>
      <c r="I4163" s="250"/>
      <c r="J4163" s="250">
        <v>30060.606500000002</v>
      </c>
      <c r="K4163" s="250"/>
      <c r="L4163" s="250">
        <v>32994.44</v>
      </c>
      <c r="M4163" s="251">
        <f t="shared" si="192"/>
        <v>1.3065701778616701</v>
      </c>
      <c r="N4163" s="251">
        <f t="shared" si="193"/>
        <v>9.7597282343588124E-2</v>
      </c>
      <c r="O4163" s="250">
        <v>36415.72</v>
      </c>
      <c r="P4163" s="251">
        <f t="shared" si="194"/>
        <v>0.10369262215088357</v>
      </c>
      <c r="Q4163" s="251" t="s">
        <v>805</v>
      </c>
      <c r="R4163" s="258"/>
      <c r="S4163" s="258" t="s">
        <v>840</v>
      </c>
      <c r="T4163" s="258" t="s">
        <v>841</v>
      </c>
      <c r="U4163" s="282" t="s">
        <v>841</v>
      </c>
      <c r="V4163" s="283" t="s">
        <v>809</v>
      </c>
      <c r="W4163" s="284" t="s">
        <v>809</v>
      </c>
      <c r="X4163" s="284" t="s">
        <v>809</v>
      </c>
      <c r="Y4163" s="257"/>
    </row>
    <row r="4164" spans="1:25" ht="12.75" customHeight="1" x14ac:dyDescent="0.2">
      <c r="A4164" s="229" t="s">
        <v>705</v>
      </c>
      <c r="B4164" s="247"/>
      <c r="C4164" s="280">
        <v>4151</v>
      </c>
      <c r="D4164" s="249" t="s">
        <v>8965</v>
      </c>
      <c r="E4164" s="249" t="s">
        <v>8966</v>
      </c>
      <c r="F4164" s="249" t="s">
        <v>877</v>
      </c>
      <c r="G4164" s="281"/>
      <c r="H4164" s="250">
        <v>0</v>
      </c>
      <c r="I4164" s="250"/>
      <c r="J4164" s="250">
        <v>29274.576499999999</v>
      </c>
      <c r="K4164" s="250"/>
      <c r="L4164" s="250">
        <v>30560.02</v>
      </c>
      <c r="M4164" s="251" t="str">
        <f t="shared" si="192"/>
        <v>NA</v>
      </c>
      <c r="N4164" s="251">
        <f t="shared" si="193"/>
        <v>4.39098922575362E-2</v>
      </c>
      <c r="O4164" s="250">
        <v>33728.89</v>
      </c>
      <c r="P4164" s="251">
        <f t="shared" si="194"/>
        <v>0.10369332219023414</v>
      </c>
      <c r="Q4164" s="251" t="s">
        <v>805</v>
      </c>
      <c r="R4164" s="258"/>
      <c r="S4164" s="258" t="s">
        <v>840</v>
      </c>
      <c r="T4164" s="299" t="s">
        <v>809</v>
      </c>
      <c r="U4164" s="282" t="s">
        <v>841</v>
      </c>
      <c r="V4164" s="283" t="s">
        <v>809</v>
      </c>
      <c r="W4164" s="284" t="s">
        <v>809</v>
      </c>
      <c r="X4164" s="284" t="s">
        <v>809</v>
      </c>
      <c r="Y4164" s="257"/>
    </row>
    <row r="4165" spans="1:25" ht="12.75" customHeight="1" x14ac:dyDescent="0.2">
      <c r="A4165" s="229" t="s">
        <v>705</v>
      </c>
      <c r="B4165" s="247"/>
      <c r="C4165" s="280">
        <v>4152</v>
      </c>
      <c r="D4165" s="249" t="s">
        <v>8967</v>
      </c>
      <c r="E4165" s="249" t="s">
        <v>8968</v>
      </c>
      <c r="F4165" s="249" t="s">
        <v>877</v>
      </c>
      <c r="G4165" s="281" t="s">
        <v>813</v>
      </c>
      <c r="H4165" s="250">
        <v>82333.290000000008</v>
      </c>
      <c r="I4165" s="250"/>
      <c r="J4165" s="250">
        <v>78870.686900000001</v>
      </c>
      <c r="K4165" s="250"/>
      <c r="L4165" s="250">
        <v>82333.689999999988</v>
      </c>
      <c r="M4165" s="251">
        <f t="shared" si="192"/>
        <v>4.2055930231866198E-2</v>
      </c>
      <c r="N4165" s="251">
        <f t="shared" si="193"/>
        <v>4.390735311321331E-2</v>
      </c>
      <c r="O4165" s="250">
        <v>91639.050000000017</v>
      </c>
      <c r="P4165" s="251">
        <f t="shared" si="194"/>
        <v>0.11302007720047566</v>
      </c>
      <c r="Q4165" s="251" t="s">
        <v>805</v>
      </c>
      <c r="R4165" s="258"/>
      <c r="S4165" s="258" t="s">
        <v>806</v>
      </c>
      <c r="T4165" s="299" t="s">
        <v>809</v>
      </c>
      <c r="U4165" s="282" t="s">
        <v>823</v>
      </c>
      <c r="V4165" s="285">
        <v>841</v>
      </c>
      <c r="W4165" s="286" t="s">
        <v>824</v>
      </c>
      <c r="X4165" s="286" t="s">
        <v>824</v>
      </c>
      <c r="Y4165" s="257"/>
    </row>
    <row r="4166" spans="1:25" ht="12.75" customHeight="1" x14ac:dyDescent="0.2">
      <c r="A4166" s="229" t="s">
        <v>705</v>
      </c>
      <c r="B4166" s="247"/>
      <c r="C4166" s="280">
        <v>4153</v>
      </c>
      <c r="D4166" s="249" t="s">
        <v>8969</v>
      </c>
      <c r="E4166" s="249" t="s">
        <v>8970</v>
      </c>
      <c r="F4166" s="249" t="s">
        <v>877</v>
      </c>
      <c r="G4166" s="281" t="s">
        <v>813</v>
      </c>
      <c r="H4166" s="250">
        <v>40118.6</v>
      </c>
      <c r="I4166" s="250"/>
      <c r="J4166" s="250">
        <v>38431.375499999995</v>
      </c>
      <c r="K4166" s="250"/>
      <c r="L4166" s="250">
        <v>40118.899999999994</v>
      </c>
      <c r="M4166" s="251">
        <f t="shared" si="192"/>
        <v>4.2055916706963951E-2</v>
      </c>
      <c r="N4166" s="251">
        <f t="shared" si="193"/>
        <v>4.3910072903843883E-2</v>
      </c>
      <c r="O4166" s="250">
        <v>44278.93</v>
      </c>
      <c r="P4166" s="251">
        <f t="shared" si="194"/>
        <v>0.10369252397249193</v>
      </c>
      <c r="Q4166" s="251" t="s">
        <v>805</v>
      </c>
      <c r="R4166" s="258"/>
      <c r="S4166" s="258" t="s">
        <v>806</v>
      </c>
      <c r="T4166" s="299" t="s">
        <v>809</v>
      </c>
      <c r="U4166" s="282" t="s">
        <v>814</v>
      </c>
      <c r="V4166" s="285">
        <v>308</v>
      </c>
      <c r="W4166" s="286" t="s">
        <v>824</v>
      </c>
      <c r="X4166" s="286" t="s">
        <v>824</v>
      </c>
      <c r="Y4166" s="257"/>
    </row>
    <row r="4167" spans="1:25" ht="12.75" customHeight="1" x14ac:dyDescent="0.2">
      <c r="A4167" s="229" t="s">
        <v>705</v>
      </c>
      <c r="B4167" s="247"/>
      <c r="C4167" s="280">
        <v>4154</v>
      </c>
      <c r="D4167" s="249" t="s">
        <v>8971</v>
      </c>
      <c r="E4167" s="249" t="s">
        <v>8972</v>
      </c>
      <c r="F4167" s="249" t="s">
        <v>852</v>
      </c>
      <c r="G4167" s="297" t="s">
        <v>707</v>
      </c>
      <c r="H4167" s="250">
        <v>0</v>
      </c>
      <c r="I4167" s="250"/>
      <c r="J4167" s="250">
        <v>0</v>
      </c>
      <c r="K4167" s="250"/>
      <c r="L4167" s="250">
        <v>0</v>
      </c>
      <c r="M4167" s="251" t="str">
        <f t="shared" si="192"/>
        <v>NA</v>
      </c>
      <c r="N4167" s="251" t="str">
        <f t="shared" si="193"/>
        <v>NA</v>
      </c>
      <c r="O4167" s="250">
        <v>0</v>
      </c>
      <c r="P4167" s="251" t="str">
        <f t="shared" si="194"/>
        <v>NA</v>
      </c>
      <c r="Q4167" s="298" t="s">
        <v>848</v>
      </c>
      <c r="R4167" s="299" t="s">
        <v>849</v>
      </c>
      <c r="S4167" s="299" t="s">
        <v>832</v>
      </c>
      <c r="T4167" s="299" t="s">
        <v>832</v>
      </c>
      <c r="U4167" s="299" t="s">
        <v>832</v>
      </c>
      <c r="V4167" s="299" t="s">
        <v>832</v>
      </c>
      <c r="W4167" s="299" t="s">
        <v>832</v>
      </c>
      <c r="X4167" s="299" t="s">
        <v>832</v>
      </c>
      <c r="Y4167" s="257"/>
    </row>
    <row r="4168" spans="1:25" ht="12.75" customHeight="1" x14ac:dyDescent="0.2">
      <c r="A4168" s="229" t="s">
        <v>705</v>
      </c>
      <c r="B4168" s="247"/>
      <c r="C4168" s="280">
        <v>4155</v>
      </c>
      <c r="D4168" s="249" t="s">
        <v>8973</v>
      </c>
      <c r="E4168" s="249" t="s">
        <v>8972</v>
      </c>
      <c r="F4168" s="249" t="s">
        <v>931</v>
      </c>
      <c r="G4168" s="281" t="s">
        <v>813</v>
      </c>
      <c r="H4168" s="250">
        <v>87826.78</v>
      </c>
      <c r="I4168" s="250"/>
      <c r="J4168" s="250">
        <v>84133.131699999998</v>
      </c>
      <c r="K4168" s="250"/>
      <c r="L4168" s="250">
        <v>87827.549999999988</v>
      </c>
      <c r="M4168" s="251">
        <f t="shared" si="192"/>
        <v>4.2056059666539074E-2</v>
      </c>
      <c r="N4168" s="251">
        <f t="shared" si="193"/>
        <v>4.3911574731028233E-2</v>
      </c>
      <c r="O4168" s="250">
        <v>91897.5</v>
      </c>
      <c r="P4168" s="251">
        <f t="shared" si="194"/>
        <v>4.6340242896448919E-2</v>
      </c>
      <c r="Q4168" s="251" t="s">
        <v>805</v>
      </c>
      <c r="R4168" s="258"/>
      <c r="S4168" s="258" t="s">
        <v>806</v>
      </c>
      <c r="T4168" s="299" t="s">
        <v>809</v>
      </c>
      <c r="U4168" s="282" t="s">
        <v>823</v>
      </c>
      <c r="V4168" s="285">
        <v>824</v>
      </c>
      <c r="W4168" s="286" t="s">
        <v>815</v>
      </c>
      <c r="X4168" s="286" t="s">
        <v>816</v>
      </c>
      <c r="Y4168" s="257"/>
    </row>
    <row r="4169" spans="1:25" ht="12.75" customHeight="1" x14ac:dyDescent="0.2">
      <c r="A4169" s="229" t="s">
        <v>705</v>
      </c>
      <c r="B4169" s="247"/>
      <c r="C4169" s="280">
        <v>4156</v>
      </c>
      <c r="D4169" s="249" t="s">
        <v>8974</v>
      </c>
      <c r="E4169" s="249" t="s">
        <v>8975</v>
      </c>
      <c r="F4169" s="249" t="s">
        <v>877</v>
      </c>
      <c r="G4169" s="281" t="s">
        <v>813</v>
      </c>
      <c r="H4169" s="250">
        <v>58614.28</v>
      </c>
      <c r="I4169" s="250"/>
      <c r="J4169" s="250">
        <v>63500.207200000004</v>
      </c>
      <c r="K4169" s="250"/>
      <c r="L4169" s="250">
        <v>71666.320000000007</v>
      </c>
      <c r="M4169" s="251">
        <f t="shared" si="192"/>
        <v>8.3357284265882056E-2</v>
      </c>
      <c r="N4169" s="251">
        <f t="shared" si="193"/>
        <v>0.12859978195472727</v>
      </c>
      <c r="O4169" s="250">
        <v>74657.3</v>
      </c>
      <c r="P4169" s="251">
        <f t="shared" si="194"/>
        <v>4.1734806531157111E-2</v>
      </c>
      <c r="Q4169" s="251" t="s">
        <v>805</v>
      </c>
      <c r="R4169" s="258"/>
      <c r="S4169" s="258" t="s">
        <v>806</v>
      </c>
      <c r="T4169" s="258" t="s">
        <v>807</v>
      </c>
      <c r="U4169" s="282" t="s">
        <v>814</v>
      </c>
      <c r="V4169" s="285">
        <v>246</v>
      </c>
      <c r="W4169" s="286" t="s">
        <v>824</v>
      </c>
      <c r="X4169" s="286" t="s">
        <v>824</v>
      </c>
      <c r="Y4169" s="257"/>
    </row>
    <row r="4170" spans="1:25" ht="12.75" customHeight="1" x14ac:dyDescent="0.2">
      <c r="A4170" s="229" t="s">
        <v>705</v>
      </c>
      <c r="B4170" s="247"/>
      <c r="C4170" s="280">
        <v>4157</v>
      </c>
      <c r="D4170" s="249" t="s">
        <v>8976</v>
      </c>
      <c r="E4170" s="249" t="s">
        <v>8977</v>
      </c>
      <c r="F4170" s="249" t="s">
        <v>847</v>
      </c>
      <c r="G4170" s="297" t="s">
        <v>707</v>
      </c>
      <c r="H4170" s="250">
        <v>0</v>
      </c>
      <c r="I4170" s="250"/>
      <c r="J4170" s="250">
        <v>0</v>
      </c>
      <c r="K4170" s="250"/>
      <c r="L4170" s="250">
        <v>0</v>
      </c>
      <c r="M4170" s="251" t="str">
        <f t="shared" si="192"/>
        <v>NA</v>
      </c>
      <c r="N4170" s="251" t="str">
        <f t="shared" si="193"/>
        <v>NA</v>
      </c>
      <c r="O4170" s="250">
        <v>0</v>
      </c>
      <c r="P4170" s="251" t="str">
        <f t="shared" si="194"/>
        <v>NA</v>
      </c>
      <c r="Q4170" s="298" t="s">
        <v>848</v>
      </c>
      <c r="R4170" s="299" t="s">
        <v>849</v>
      </c>
      <c r="S4170" s="299" t="s">
        <v>832</v>
      </c>
      <c r="T4170" s="299" t="s">
        <v>832</v>
      </c>
      <c r="U4170" s="299" t="s">
        <v>832</v>
      </c>
      <c r="V4170" s="299" t="s">
        <v>832</v>
      </c>
      <c r="W4170" s="299" t="s">
        <v>832</v>
      </c>
      <c r="X4170" s="299" t="s">
        <v>832</v>
      </c>
      <c r="Y4170" s="257"/>
    </row>
    <row r="4171" spans="1:25" ht="12.75" customHeight="1" x14ac:dyDescent="0.2">
      <c r="A4171" s="229" t="s">
        <v>705</v>
      </c>
      <c r="B4171" s="247"/>
      <c r="C4171" s="280">
        <v>4158</v>
      </c>
      <c r="D4171" s="249" t="s">
        <v>8978</v>
      </c>
      <c r="E4171" s="249" t="s">
        <v>8979</v>
      </c>
      <c r="F4171" s="249" t="s">
        <v>920</v>
      </c>
      <c r="G4171" s="297" t="s">
        <v>707</v>
      </c>
      <c r="H4171" s="250">
        <v>0</v>
      </c>
      <c r="I4171" s="250"/>
      <c r="J4171" s="250">
        <v>0</v>
      </c>
      <c r="K4171" s="250"/>
      <c r="L4171" s="250">
        <v>0</v>
      </c>
      <c r="M4171" s="251" t="str">
        <f t="shared" si="192"/>
        <v>NA</v>
      </c>
      <c r="N4171" s="251" t="str">
        <f t="shared" si="193"/>
        <v>NA</v>
      </c>
      <c r="O4171" s="250">
        <v>0</v>
      </c>
      <c r="P4171" s="251" t="str">
        <f t="shared" si="194"/>
        <v>NA</v>
      </c>
      <c r="Q4171" s="298" t="s">
        <v>848</v>
      </c>
      <c r="R4171" s="299" t="s">
        <v>849</v>
      </c>
      <c r="S4171" s="299" t="s">
        <v>832</v>
      </c>
      <c r="T4171" s="299" t="s">
        <v>832</v>
      </c>
      <c r="U4171" s="299" t="s">
        <v>832</v>
      </c>
      <c r="V4171" s="285">
        <v>780</v>
      </c>
      <c r="W4171" s="286" t="s">
        <v>824</v>
      </c>
      <c r="X4171" s="286" t="s">
        <v>824</v>
      </c>
      <c r="Y4171" s="257"/>
    </row>
    <row r="4172" spans="1:25" ht="12.75" customHeight="1" x14ac:dyDescent="0.2">
      <c r="A4172" s="229" t="s">
        <v>705</v>
      </c>
      <c r="B4172" s="247"/>
      <c r="C4172" s="280">
        <v>4159</v>
      </c>
      <c r="D4172" s="249" t="s">
        <v>8980</v>
      </c>
      <c r="E4172" s="249" t="s">
        <v>8981</v>
      </c>
      <c r="F4172" s="249" t="s">
        <v>1503</v>
      </c>
      <c r="G4172" s="297" t="s">
        <v>707</v>
      </c>
      <c r="H4172" s="250">
        <v>0</v>
      </c>
      <c r="I4172" s="250"/>
      <c r="J4172" s="250">
        <v>0</v>
      </c>
      <c r="K4172" s="250"/>
      <c r="L4172" s="250">
        <v>0</v>
      </c>
      <c r="M4172" s="251" t="str">
        <f t="shared" si="192"/>
        <v>NA</v>
      </c>
      <c r="N4172" s="251" t="str">
        <f t="shared" si="193"/>
        <v>NA</v>
      </c>
      <c r="O4172" s="250">
        <v>0</v>
      </c>
      <c r="P4172" s="251" t="str">
        <f t="shared" si="194"/>
        <v>NA</v>
      </c>
      <c r="Q4172" s="298" t="s">
        <v>848</v>
      </c>
      <c r="R4172" s="299" t="s">
        <v>849</v>
      </c>
      <c r="S4172" s="299" t="s">
        <v>832</v>
      </c>
      <c r="T4172" s="299" t="s">
        <v>832</v>
      </c>
      <c r="U4172" s="299" t="s">
        <v>832</v>
      </c>
      <c r="V4172" s="283" t="s">
        <v>809</v>
      </c>
      <c r="W4172" s="284" t="s">
        <v>809</v>
      </c>
      <c r="X4172" s="284" t="s">
        <v>809</v>
      </c>
      <c r="Y4172" s="257"/>
    </row>
    <row r="4173" spans="1:25" ht="12.75" customHeight="1" x14ac:dyDescent="0.2">
      <c r="A4173" s="229" t="s">
        <v>705</v>
      </c>
      <c r="B4173" s="247"/>
      <c r="C4173" s="280">
        <v>4160</v>
      </c>
      <c r="D4173" s="249" t="s">
        <v>8982</v>
      </c>
      <c r="E4173" s="249" t="s">
        <v>8983</v>
      </c>
      <c r="F4173" s="249" t="s">
        <v>847</v>
      </c>
      <c r="G4173" s="297" t="s">
        <v>707</v>
      </c>
      <c r="H4173" s="250">
        <v>0</v>
      </c>
      <c r="I4173" s="250"/>
      <c r="J4173" s="250">
        <v>0</v>
      </c>
      <c r="K4173" s="250"/>
      <c r="L4173" s="250">
        <v>0</v>
      </c>
      <c r="M4173" s="251" t="str">
        <f t="shared" si="192"/>
        <v>NA</v>
      </c>
      <c r="N4173" s="251" t="str">
        <f t="shared" si="193"/>
        <v>NA</v>
      </c>
      <c r="O4173" s="250">
        <v>0</v>
      </c>
      <c r="P4173" s="251" t="str">
        <f t="shared" si="194"/>
        <v>NA</v>
      </c>
      <c r="Q4173" s="298" t="s">
        <v>848</v>
      </c>
      <c r="R4173" s="299" t="s">
        <v>849</v>
      </c>
      <c r="S4173" s="299" t="s">
        <v>832</v>
      </c>
      <c r="T4173" s="299" t="s">
        <v>832</v>
      </c>
      <c r="U4173" s="299" t="s">
        <v>832</v>
      </c>
      <c r="V4173" s="299" t="s">
        <v>832</v>
      </c>
      <c r="W4173" s="299" t="s">
        <v>832</v>
      </c>
      <c r="X4173" s="299" t="s">
        <v>832</v>
      </c>
      <c r="Y4173" s="257"/>
    </row>
    <row r="4174" spans="1:25" ht="12.75" customHeight="1" x14ac:dyDescent="0.2">
      <c r="A4174" s="229" t="s">
        <v>705</v>
      </c>
      <c r="B4174" s="247"/>
      <c r="C4174" s="280">
        <v>4161</v>
      </c>
      <c r="D4174" s="249" t="s">
        <v>8984</v>
      </c>
      <c r="E4174" s="249" t="s">
        <v>8985</v>
      </c>
      <c r="F4174" s="249" t="s">
        <v>844</v>
      </c>
      <c r="G4174" s="281" t="s">
        <v>813</v>
      </c>
      <c r="H4174" s="250">
        <v>509351.25</v>
      </c>
      <c r="I4174" s="250"/>
      <c r="J4174" s="250">
        <v>440100.32310000004</v>
      </c>
      <c r="K4174" s="250"/>
      <c r="L4174" s="250">
        <v>208650.5</v>
      </c>
      <c r="M4174" s="251">
        <f t="shared" ref="M4174:M4237" si="195">IF(H4174&gt;0,ABS((J4174-H4174)/H4174),"NA")</f>
        <v>0.13595907912270749</v>
      </c>
      <c r="N4174" s="251">
        <f t="shared" ref="N4174:N4237" si="196">IF(J4174&gt;0,ABS((L4174-J4174)/J4174),"NA")</f>
        <v>0.5259024157712554</v>
      </c>
      <c r="O4174" s="250">
        <v>223674.41999999995</v>
      </c>
      <c r="P4174" s="251">
        <f t="shared" ref="P4174:P4237" si="197">IF(L4174&gt;0,ABS((O4174-L4174)/L4174),"NA")</f>
        <v>7.2005195290689231E-2</v>
      </c>
      <c r="Q4174" s="251" t="s">
        <v>805</v>
      </c>
      <c r="R4174" s="258"/>
      <c r="S4174" s="258" t="s">
        <v>806</v>
      </c>
      <c r="T4174" s="258" t="s">
        <v>807</v>
      </c>
      <c r="U4174" s="282" t="s">
        <v>814</v>
      </c>
      <c r="V4174" s="285">
        <v>354</v>
      </c>
      <c r="W4174" s="286" t="s">
        <v>824</v>
      </c>
      <c r="X4174" s="286" t="s">
        <v>824</v>
      </c>
      <c r="Y4174" s="257"/>
    </row>
    <row r="4175" spans="1:25" ht="12.75" customHeight="1" x14ac:dyDescent="0.2">
      <c r="B4175" s="247"/>
      <c r="C4175" s="280">
        <v>4162</v>
      </c>
      <c r="D4175" s="249" t="s">
        <v>8986</v>
      </c>
      <c r="E4175" s="249" t="s">
        <v>8987</v>
      </c>
      <c r="F4175" s="249" t="s">
        <v>844</v>
      </c>
      <c r="G4175" s="281" t="s">
        <v>813</v>
      </c>
      <c r="H4175" s="250">
        <v>8798.7999999999993</v>
      </c>
      <c r="I4175" s="250"/>
      <c r="J4175" s="250">
        <v>8453.8099000000002</v>
      </c>
      <c r="K4175" s="250"/>
      <c r="L4175" s="250">
        <v>8825.0999999999985</v>
      </c>
      <c r="M4175" s="251">
        <f t="shared" si="195"/>
        <v>3.9208767104605073E-2</v>
      </c>
      <c r="N4175" s="251">
        <f t="shared" si="196"/>
        <v>4.3919854407892277E-2</v>
      </c>
      <c r="O4175" s="250">
        <v>9576.64</v>
      </c>
      <c r="P4175" s="251">
        <f t="shared" si="197"/>
        <v>8.5159374964589751E-2</v>
      </c>
      <c r="Q4175" s="251" t="s">
        <v>805</v>
      </c>
      <c r="R4175" s="258"/>
      <c r="S4175" s="258" t="s">
        <v>904</v>
      </c>
      <c r="T4175" s="258" t="s">
        <v>807</v>
      </c>
      <c r="U4175" s="282" t="s">
        <v>814</v>
      </c>
      <c r="V4175" s="285">
        <v>10</v>
      </c>
      <c r="W4175" s="286" t="s">
        <v>824</v>
      </c>
      <c r="X4175" s="286" t="s">
        <v>824</v>
      </c>
      <c r="Y4175" s="257"/>
    </row>
    <row r="4176" spans="1:25" ht="12.75" customHeight="1" x14ac:dyDescent="0.2">
      <c r="A4176" s="229" t="s">
        <v>705</v>
      </c>
      <c r="B4176" s="247"/>
      <c r="C4176" s="280">
        <v>4163</v>
      </c>
      <c r="D4176" s="249" t="s">
        <v>8988</v>
      </c>
      <c r="E4176" s="249" t="s">
        <v>8989</v>
      </c>
      <c r="F4176" s="249" t="s">
        <v>852</v>
      </c>
      <c r="G4176" s="297" t="s">
        <v>707</v>
      </c>
      <c r="H4176" s="250">
        <v>0</v>
      </c>
      <c r="I4176" s="250"/>
      <c r="J4176" s="250">
        <v>0</v>
      </c>
      <c r="K4176" s="250"/>
      <c r="L4176" s="250">
        <v>0</v>
      </c>
      <c r="M4176" s="251" t="str">
        <f t="shared" si="195"/>
        <v>NA</v>
      </c>
      <c r="N4176" s="251" t="str">
        <f t="shared" si="196"/>
        <v>NA</v>
      </c>
      <c r="O4176" s="250">
        <v>0</v>
      </c>
      <c r="P4176" s="251" t="str">
        <f t="shared" si="197"/>
        <v>NA</v>
      </c>
      <c r="Q4176" s="298" t="s">
        <v>848</v>
      </c>
      <c r="R4176" s="299" t="s">
        <v>849</v>
      </c>
      <c r="S4176" s="299" t="s">
        <v>832</v>
      </c>
      <c r="T4176" s="299" t="s">
        <v>832</v>
      </c>
      <c r="U4176" s="299" t="s">
        <v>832</v>
      </c>
      <c r="V4176" s="285">
        <v>1128</v>
      </c>
      <c r="W4176" s="286" t="s">
        <v>874</v>
      </c>
      <c r="X4176" s="286" t="s">
        <v>815</v>
      </c>
      <c r="Y4176" s="257"/>
    </row>
    <row r="4177" spans="1:25" ht="12.75" customHeight="1" x14ac:dyDescent="0.2">
      <c r="B4177" s="247"/>
      <c r="C4177" s="280">
        <v>4164</v>
      </c>
      <c r="D4177" s="249" t="s">
        <v>8990</v>
      </c>
      <c r="E4177" s="249" t="s">
        <v>8991</v>
      </c>
      <c r="F4177" s="249" t="s">
        <v>1522</v>
      </c>
      <c r="G4177" s="281" t="s">
        <v>813</v>
      </c>
      <c r="H4177" s="250">
        <v>30709.660000000003</v>
      </c>
      <c r="I4177" s="250"/>
      <c r="J4177" s="250">
        <v>25134.5648</v>
      </c>
      <c r="K4177" s="250"/>
      <c r="L4177" s="250">
        <v>31764.640000000003</v>
      </c>
      <c r="M4177" s="251">
        <f t="shared" si="195"/>
        <v>0.18154206852176163</v>
      </c>
      <c r="N4177" s="251">
        <f t="shared" si="196"/>
        <v>0.26378317081503649</v>
      </c>
      <c r="O4177" s="250">
        <v>33652.460000000006</v>
      </c>
      <c r="P4177" s="251">
        <f t="shared" si="197"/>
        <v>5.9431493635690606E-2</v>
      </c>
      <c r="Q4177" s="251" t="s">
        <v>805</v>
      </c>
      <c r="R4177" s="258"/>
      <c r="S4177" s="258" t="s">
        <v>806</v>
      </c>
      <c r="T4177" s="258" t="s">
        <v>807</v>
      </c>
      <c r="U4177" s="282" t="s">
        <v>814</v>
      </c>
      <c r="V4177" s="285">
        <v>23</v>
      </c>
      <c r="W4177" s="286" t="s">
        <v>824</v>
      </c>
      <c r="X4177" s="286" t="s">
        <v>816</v>
      </c>
      <c r="Y4177" s="257"/>
    </row>
    <row r="4178" spans="1:25" ht="12.75" customHeight="1" x14ac:dyDescent="0.2">
      <c r="A4178" s="229" t="s">
        <v>705</v>
      </c>
      <c r="B4178" s="247"/>
      <c r="C4178" s="280">
        <v>4165</v>
      </c>
      <c r="D4178" s="249" t="s">
        <v>8992</v>
      </c>
      <c r="E4178" s="249" t="s">
        <v>8993</v>
      </c>
      <c r="F4178" s="249" t="s">
        <v>852</v>
      </c>
      <c r="G4178" s="297" t="s">
        <v>707</v>
      </c>
      <c r="H4178" s="250">
        <v>0</v>
      </c>
      <c r="I4178" s="250"/>
      <c r="J4178" s="250">
        <v>0</v>
      </c>
      <c r="K4178" s="250"/>
      <c r="L4178" s="250">
        <v>0</v>
      </c>
      <c r="M4178" s="251" t="str">
        <f t="shared" si="195"/>
        <v>NA</v>
      </c>
      <c r="N4178" s="251" t="str">
        <f t="shared" si="196"/>
        <v>NA</v>
      </c>
      <c r="O4178" s="250">
        <v>0</v>
      </c>
      <c r="P4178" s="251" t="str">
        <f t="shared" si="197"/>
        <v>NA</v>
      </c>
      <c r="Q4178" s="298" t="s">
        <v>848</v>
      </c>
      <c r="R4178" s="299" t="s">
        <v>849</v>
      </c>
      <c r="S4178" s="299" t="s">
        <v>832</v>
      </c>
      <c r="T4178" s="299" t="s">
        <v>832</v>
      </c>
      <c r="U4178" s="299" t="s">
        <v>832</v>
      </c>
      <c r="V4178" s="299" t="s">
        <v>832</v>
      </c>
      <c r="W4178" s="299" t="s">
        <v>832</v>
      </c>
      <c r="X4178" s="299" t="s">
        <v>832</v>
      </c>
      <c r="Y4178" s="257"/>
    </row>
    <row r="4179" spans="1:25" ht="12.75" customHeight="1" x14ac:dyDescent="0.2">
      <c r="A4179" s="229" t="s">
        <v>705</v>
      </c>
      <c r="B4179" s="247"/>
      <c r="C4179" s="280">
        <v>4166</v>
      </c>
      <c r="D4179" s="249" t="s">
        <v>8994</v>
      </c>
      <c r="E4179" s="249" t="s">
        <v>8995</v>
      </c>
      <c r="F4179" s="249" t="s">
        <v>931</v>
      </c>
      <c r="G4179" s="281" t="s">
        <v>813</v>
      </c>
      <c r="H4179" s="250">
        <v>67757.290000000008</v>
      </c>
      <c r="I4179" s="250"/>
      <c r="J4179" s="250">
        <v>64907.686000000002</v>
      </c>
      <c r="K4179" s="250"/>
      <c r="L4179" s="250">
        <v>80193.740000000005</v>
      </c>
      <c r="M4179" s="251">
        <f t="shared" si="195"/>
        <v>4.205605035266325E-2</v>
      </c>
      <c r="N4179" s="251">
        <f t="shared" si="196"/>
        <v>0.23550452869325836</v>
      </c>
      <c r="O4179" s="250">
        <v>83555.179999999993</v>
      </c>
      <c r="P4179" s="251">
        <f t="shared" si="197"/>
        <v>4.1916488743385549E-2</v>
      </c>
      <c r="Q4179" s="251" t="s">
        <v>805</v>
      </c>
      <c r="R4179" s="258"/>
      <c r="S4179" s="258" t="s">
        <v>806</v>
      </c>
      <c r="T4179" s="258" t="s">
        <v>807</v>
      </c>
      <c r="U4179" s="282" t="s">
        <v>814</v>
      </c>
      <c r="V4179" s="285">
        <v>290</v>
      </c>
      <c r="W4179" s="286" t="s">
        <v>816</v>
      </c>
      <c r="X4179" s="286" t="s">
        <v>816</v>
      </c>
      <c r="Y4179" s="257"/>
    </row>
    <row r="4180" spans="1:25" ht="12.75" customHeight="1" x14ac:dyDescent="0.2">
      <c r="A4180" s="229" t="s">
        <v>705</v>
      </c>
      <c r="B4180" s="247"/>
      <c r="C4180" s="280">
        <v>4167</v>
      </c>
      <c r="D4180" s="249" t="s">
        <v>8996</v>
      </c>
      <c r="E4180" s="249" t="s">
        <v>8997</v>
      </c>
      <c r="F4180" s="249" t="s">
        <v>852</v>
      </c>
      <c r="G4180" s="297" t="s">
        <v>707</v>
      </c>
      <c r="H4180" s="250">
        <v>0</v>
      </c>
      <c r="I4180" s="250"/>
      <c r="J4180" s="250">
        <v>0</v>
      </c>
      <c r="K4180" s="250"/>
      <c r="L4180" s="250">
        <v>0</v>
      </c>
      <c r="M4180" s="251" t="str">
        <f t="shared" si="195"/>
        <v>NA</v>
      </c>
      <c r="N4180" s="251" t="str">
        <f t="shared" si="196"/>
        <v>NA</v>
      </c>
      <c r="O4180" s="250">
        <v>0</v>
      </c>
      <c r="P4180" s="251" t="str">
        <f t="shared" si="197"/>
        <v>NA</v>
      </c>
      <c r="Q4180" s="298" t="s">
        <v>848</v>
      </c>
      <c r="R4180" s="299" t="s">
        <v>849</v>
      </c>
      <c r="S4180" s="299" t="s">
        <v>832</v>
      </c>
      <c r="T4180" s="299" t="s">
        <v>832</v>
      </c>
      <c r="U4180" s="299" t="s">
        <v>832</v>
      </c>
      <c r="V4180" s="299" t="s">
        <v>832</v>
      </c>
      <c r="W4180" s="299" t="s">
        <v>832</v>
      </c>
      <c r="X4180" s="299" t="s">
        <v>832</v>
      </c>
      <c r="Y4180" s="257"/>
    </row>
    <row r="4181" spans="1:25" ht="12.75" customHeight="1" x14ac:dyDescent="0.2">
      <c r="A4181" s="229" t="s">
        <v>705</v>
      </c>
      <c r="B4181" s="247"/>
      <c r="C4181" s="280">
        <v>4168</v>
      </c>
      <c r="D4181" s="249" t="s">
        <v>8998</v>
      </c>
      <c r="E4181" s="249" t="s">
        <v>8999</v>
      </c>
      <c r="F4181" s="249" t="s">
        <v>911</v>
      </c>
      <c r="G4181" s="281" t="s">
        <v>804</v>
      </c>
      <c r="H4181" s="250">
        <v>385624.76999999996</v>
      </c>
      <c r="I4181" s="250"/>
      <c r="J4181" s="250">
        <v>369406.90100000001</v>
      </c>
      <c r="K4181" s="250"/>
      <c r="L4181" s="250">
        <v>385628.67000000004</v>
      </c>
      <c r="M4181" s="251">
        <f t="shared" si="195"/>
        <v>4.2056087320324238E-2</v>
      </c>
      <c r="N4181" s="251">
        <f t="shared" si="196"/>
        <v>4.3913010168697496E-2</v>
      </c>
      <c r="O4181" s="250">
        <v>403696.4599999999</v>
      </c>
      <c r="P4181" s="251">
        <f t="shared" si="197"/>
        <v>4.6852818282416248E-2</v>
      </c>
      <c r="Q4181" s="251" t="s">
        <v>805</v>
      </c>
      <c r="R4181" s="258"/>
      <c r="S4181" s="258" t="s">
        <v>806</v>
      </c>
      <c r="T4181" s="299" t="s">
        <v>809</v>
      </c>
      <c r="U4181" s="282" t="s">
        <v>1103</v>
      </c>
      <c r="V4181" s="285">
        <v>824</v>
      </c>
      <c r="W4181" s="286" t="s">
        <v>815</v>
      </c>
      <c r="X4181" s="286" t="s">
        <v>816</v>
      </c>
      <c r="Y4181" s="257"/>
    </row>
    <row r="4182" spans="1:25" ht="12.75" customHeight="1" x14ac:dyDescent="0.2">
      <c r="A4182" s="229" t="s">
        <v>705</v>
      </c>
      <c r="B4182" s="247"/>
      <c r="C4182" s="280">
        <v>4169</v>
      </c>
      <c r="D4182" s="249" t="s">
        <v>9000</v>
      </c>
      <c r="E4182" s="249" t="s">
        <v>9001</v>
      </c>
      <c r="F4182" s="249" t="s">
        <v>880</v>
      </c>
      <c r="G4182" s="281"/>
      <c r="H4182" s="250">
        <v>666627.34</v>
      </c>
      <c r="I4182" s="250"/>
      <c r="J4182" s="250">
        <v>793417.80899999989</v>
      </c>
      <c r="K4182" s="250"/>
      <c r="L4182" s="250">
        <v>597823.07000000018</v>
      </c>
      <c r="M4182" s="251">
        <f t="shared" si="195"/>
        <v>0.19019692321650045</v>
      </c>
      <c r="N4182" s="251">
        <f t="shared" si="196"/>
        <v>0.24652174022476439</v>
      </c>
      <c r="O4182" s="250">
        <v>630826.85</v>
      </c>
      <c r="P4182" s="251">
        <f t="shared" si="197"/>
        <v>5.520660151171447E-2</v>
      </c>
      <c r="Q4182" s="251" t="s">
        <v>805</v>
      </c>
      <c r="R4182" s="258"/>
      <c r="S4182" s="258" t="s">
        <v>925</v>
      </c>
      <c r="T4182" s="258" t="s">
        <v>908</v>
      </c>
      <c r="U4182" s="282" t="s">
        <v>932</v>
      </c>
      <c r="V4182" s="285">
        <v>2424</v>
      </c>
      <c r="W4182" s="286" t="s">
        <v>816</v>
      </c>
      <c r="X4182" s="286" t="s">
        <v>824</v>
      </c>
      <c r="Y4182" s="257"/>
    </row>
    <row r="4183" spans="1:25" ht="12.75" customHeight="1" x14ac:dyDescent="0.2">
      <c r="A4183" s="229" t="s">
        <v>705</v>
      </c>
      <c r="B4183" s="247"/>
      <c r="C4183" s="280">
        <v>4170</v>
      </c>
      <c r="D4183" s="249" t="s">
        <v>9002</v>
      </c>
      <c r="E4183" s="249" t="s">
        <v>9003</v>
      </c>
      <c r="F4183" s="249" t="s">
        <v>880</v>
      </c>
      <c r="G4183" s="281"/>
      <c r="H4183" s="250">
        <v>0</v>
      </c>
      <c r="I4183" s="250"/>
      <c r="J4183" s="250">
        <v>38947.0645</v>
      </c>
      <c r="K4183" s="250"/>
      <c r="L4183" s="250">
        <v>55984.07</v>
      </c>
      <c r="M4183" s="251" t="str">
        <f t="shared" si="195"/>
        <v>NA</v>
      </c>
      <c r="N4183" s="251">
        <f t="shared" si="196"/>
        <v>0.43744004121286212</v>
      </c>
      <c r="O4183" s="250">
        <v>61789.22</v>
      </c>
      <c r="P4183" s="251">
        <f t="shared" si="197"/>
        <v>0.10369288978096808</v>
      </c>
      <c r="Q4183" s="251" t="s">
        <v>805</v>
      </c>
      <c r="R4183" s="258"/>
      <c r="S4183" s="258" t="s">
        <v>840</v>
      </c>
      <c r="T4183" s="258" t="s">
        <v>841</v>
      </c>
      <c r="U4183" s="282" t="s">
        <v>841</v>
      </c>
      <c r="V4183" s="283" t="s">
        <v>809</v>
      </c>
      <c r="W4183" s="284" t="s">
        <v>809</v>
      </c>
      <c r="X4183" s="284" t="s">
        <v>809</v>
      </c>
      <c r="Y4183" s="257"/>
    </row>
    <row r="4184" spans="1:25" ht="12.75" customHeight="1" x14ac:dyDescent="0.2">
      <c r="A4184" s="229" t="s">
        <v>705</v>
      </c>
      <c r="B4184" s="247"/>
      <c r="C4184" s="280">
        <v>4171</v>
      </c>
      <c r="D4184" s="249" t="s">
        <v>9004</v>
      </c>
      <c r="E4184" s="249" t="s">
        <v>9005</v>
      </c>
      <c r="F4184" s="249" t="s">
        <v>1217</v>
      </c>
      <c r="G4184" s="297" t="s">
        <v>707</v>
      </c>
      <c r="H4184" s="250">
        <v>0</v>
      </c>
      <c r="I4184" s="250"/>
      <c r="J4184" s="250">
        <v>0</v>
      </c>
      <c r="K4184" s="250"/>
      <c r="L4184" s="250">
        <v>0</v>
      </c>
      <c r="M4184" s="251" t="str">
        <f t="shared" si="195"/>
        <v>NA</v>
      </c>
      <c r="N4184" s="251" t="str">
        <f t="shared" si="196"/>
        <v>NA</v>
      </c>
      <c r="O4184" s="250">
        <v>0</v>
      </c>
      <c r="P4184" s="251" t="str">
        <f t="shared" si="197"/>
        <v>NA</v>
      </c>
      <c r="Q4184" s="298" t="s">
        <v>848</v>
      </c>
      <c r="R4184" s="299" t="s">
        <v>849</v>
      </c>
      <c r="S4184" s="299" t="s">
        <v>832</v>
      </c>
      <c r="T4184" s="299" t="s">
        <v>832</v>
      </c>
      <c r="U4184" s="299" t="s">
        <v>832</v>
      </c>
      <c r="V4184" s="299" t="s">
        <v>832</v>
      </c>
      <c r="W4184" s="299" t="s">
        <v>832</v>
      </c>
      <c r="X4184" s="299" t="s">
        <v>832</v>
      </c>
      <c r="Y4184" s="257"/>
    </row>
    <row r="4185" spans="1:25" ht="12.75" customHeight="1" x14ac:dyDescent="0.2">
      <c r="A4185" s="229" t="s">
        <v>705</v>
      </c>
      <c r="B4185" s="247"/>
      <c r="C4185" s="280">
        <v>4172</v>
      </c>
      <c r="D4185" s="249" t="s">
        <v>9006</v>
      </c>
      <c r="E4185" s="249" t="s">
        <v>9007</v>
      </c>
      <c r="F4185" s="249" t="s">
        <v>1302</v>
      </c>
      <c r="G4185" s="281" t="s">
        <v>813</v>
      </c>
      <c r="H4185" s="250">
        <v>97231.76</v>
      </c>
      <c r="I4185" s="250"/>
      <c r="J4185" s="250">
        <v>93142.582000000009</v>
      </c>
      <c r="K4185" s="250"/>
      <c r="L4185" s="250">
        <v>97233.63</v>
      </c>
      <c r="M4185" s="251">
        <f t="shared" si="195"/>
        <v>4.2055990758575031E-2</v>
      </c>
      <c r="N4185" s="251">
        <f t="shared" si="196"/>
        <v>4.3922424224829788E-2</v>
      </c>
      <c r="O4185" s="250">
        <v>100136.62999999999</v>
      </c>
      <c r="P4185" s="251">
        <f t="shared" si="197"/>
        <v>2.9855925362449034E-2</v>
      </c>
      <c r="Q4185" s="251" t="s">
        <v>805</v>
      </c>
      <c r="R4185" s="258"/>
      <c r="S4185" s="258" t="s">
        <v>806</v>
      </c>
      <c r="T4185" s="299" t="s">
        <v>809</v>
      </c>
      <c r="U4185" s="282" t="s">
        <v>823</v>
      </c>
      <c r="V4185" s="285">
        <v>824</v>
      </c>
      <c r="W4185" s="286" t="s">
        <v>816</v>
      </c>
      <c r="X4185" s="286" t="s">
        <v>816</v>
      </c>
      <c r="Y4185" s="257"/>
    </row>
    <row r="4186" spans="1:25" ht="12.75" customHeight="1" x14ac:dyDescent="0.2">
      <c r="A4186" s="229" t="s">
        <v>705</v>
      </c>
      <c r="B4186" s="247"/>
      <c r="C4186" s="280">
        <v>4173</v>
      </c>
      <c r="D4186" s="249" t="s">
        <v>9008</v>
      </c>
      <c r="E4186" s="249" t="s">
        <v>9009</v>
      </c>
      <c r="F4186" s="249" t="s">
        <v>1064</v>
      </c>
      <c r="G4186" s="281" t="s">
        <v>813</v>
      </c>
      <c r="H4186" s="250">
        <v>135262.67000000001</v>
      </c>
      <c r="I4186" s="250"/>
      <c r="J4186" s="250">
        <v>102525.55080000003</v>
      </c>
      <c r="K4186" s="250"/>
      <c r="L4186" s="250">
        <v>84268.160000000003</v>
      </c>
      <c r="M4186" s="251">
        <f t="shared" si="195"/>
        <v>0.24202626785350298</v>
      </c>
      <c r="N4186" s="251">
        <f t="shared" si="196"/>
        <v>0.1780764956397583</v>
      </c>
      <c r="O4186" s="250">
        <v>86280.8</v>
      </c>
      <c r="P4186" s="251">
        <f t="shared" si="197"/>
        <v>2.3883753958790596E-2</v>
      </c>
      <c r="Q4186" s="251" t="s">
        <v>805</v>
      </c>
      <c r="R4186" s="258"/>
      <c r="S4186" s="258" t="s">
        <v>806</v>
      </c>
      <c r="T4186" s="258" t="s">
        <v>807</v>
      </c>
      <c r="U4186" s="282" t="s">
        <v>814</v>
      </c>
      <c r="V4186" s="285">
        <v>274</v>
      </c>
      <c r="W4186" s="286" t="s">
        <v>815</v>
      </c>
      <c r="X4186" s="286" t="s">
        <v>816</v>
      </c>
      <c r="Y4186" s="257"/>
    </row>
    <row r="4187" spans="1:25" ht="12.75" customHeight="1" x14ac:dyDescent="0.2">
      <c r="A4187" s="229" t="s">
        <v>705</v>
      </c>
      <c r="B4187" s="247"/>
      <c r="C4187" s="280">
        <v>4174</v>
      </c>
      <c r="D4187" s="249" t="s">
        <v>9010</v>
      </c>
      <c r="E4187" s="249" t="s">
        <v>9011</v>
      </c>
      <c r="F4187" s="249" t="s">
        <v>907</v>
      </c>
      <c r="G4187" s="281" t="s">
        <v>813</v>
      </c>
      <c r="H4187" s="250">
        <v>166226.60999999999</v>
      </c>
      <c r="I4187" s="250"/>
      <c r="J4187" s="250">
        <v>159235.76559999998</v>
      </c>
      <c r="K4187" s="250"/>
      <c r="L4187" s="250">
        <v>166228.35</v>
      </c>
      <c r="M4187" s="251">
        <f t="shared" si="195"/>
        <v>4.2056108826378655E-2</v>
      </c>
      <c r="N4187" s="251">
        <f t="shared" si="196"/>
        <v>4.3913403334056141E-2</v>
      </c>
      <c r="O4187" s="250">
        <v>174849.81</v>
      </c>
      <c r="P4187" s="251">
        <f t="shared" si="197"/>
        <v>5.1865160184769873E-2</v>
      </c>
      <c r="Q4187" s="251" t="s">
        <v>805</v>
      </c>
      <c r="R4187" s="258"/>
      <c r="S4187" s="258" t="s">
        <v>806</v>
      </c>
      <c r="T4187" s="299" t="s">
        <v>809</v>
      </c>
      <c r="U4187" s="282" t="s">
        <v>823</v>
      </c>
      <c r="V4187" s="285">
        <v>824</v>
      </c>
      <c r="W4187" s="286" t="s">
        <v>824</v>
      </c>
      <c r="X4187" s="286" t="s">
        <v>824</v>
      </c>
      <c r="Y4187" s="257"/>
    </row>
    <row r="4188" spans="1:25" ht="12.75" customHeight="1" x14ac:dyDescent="0.2">
      <c r="A4188" s="229" t="s">
        <v>705</v>
      </c>
      <c r="B4188" s="247"/>
      <c r="C4188" s="280">
        <v>4175</v>
      </c>
      <c r="D4188" s="249" t="s">
        <v>9012</v>
      </c>
      <c r="E4188" s="249" t="s">
        <v>9013</v>
      </c>
      <c r="F4188" s="249" t="s">
        <v>861</v>
      </c>
      <c r="G4188" s="297" t="s">
        <v>707</v>
      </c>
      <c r="H4188" s="250">
        <v>0</v>
      </c>
      <c r="I4188" s="250"/>
      <c r="J4188" s="250">
        <v>0</v>
      </c>
      <c r="K4188" s="250"/>
      <c r="L4188" s="250">
        <v>0</v>
      </c>
      <c r="M4188" s="251" t="str">
        <f t="shared" si="195"/>
        <v>NA</v>
      </c>
      <c r="N4188" s="251" t="str">
        <f t="shared" si="196"/>
        <v>NA</v>
      </c>
      <c r="O4188" s="250">
        <v>0</v>
      </c>
      <c r="P4188" s="251" t="str">
        <f t="shared" si="197"/>
        <v>NA</v>
      </c>
      <c r="Q4188" s="298" t="s">
        <v>848</v>
      </c>
      <c r="R4188" s="299" t="s">
        <v>849</v>
      </c>
      <c r="S4188" s="299" t="s">
        <v>832</v>
      </c>
      <c r="T4188" s="299" t="s">
        <v>832</v>
      </c>
      <c r="U4188" s="299" t="s">
        <v>832</v>
      </c>
      <c r="V4188" s="299" t="s">
        <v>832</v>
      </c>
      <c r="W4188" s="299" t="s">
        <v>832</v>
      </c>
      <c r="X4188" s="299" t="s">
        <v>832</v>
      </c>
      <c r="Y4188" s="257"/>
    </row>
    <row r="4189" spans="1:25" ht="12.75" customHeight="1" x14ac:dyDescent="0.2">
      <c r="A4189" s="229" t="s">
        <v>705</v>
      </c>
      <c r="B4189" s="247"/>
      <c r="C4189" s="280">
        <v>4176</v>
      </c>
      <c r="D4189" s="249" t="s">
        <v>9014</v>
      </c>
      <c r="E4189" s="249" t="s">
        <v>9015</v>
      </c>
      <c r="F4189" s="249" t="s">
        <v>1184</v>
      </c>
      <c r="G4189" s="281" t="s">
        <v>813</v>
      </c>
      <c r="H4189" s="250">
        <v>16114.76</v>
      </c>
      <c r="I4189" s="250"/>
      <c r="J4189" s="250">
        <v>15437.0429</v>
      </c>
      <c r="K4189" s="250"/>
      <c r="L4189" s="250">
        <v>17761.5</v>
      </c>
      <c r="M4189" s="251">
        <f t="shared" si="195"/>
        <v>4.2055674425185346E-2</v>
      </c>
      <c r="N4189" s="251">
        <f t="shared" si="196"/>
        <v>0.15057657836786861</v>
      </c>
      <c r="O4189" s="250">
        <v>18563.63</v>
      </c>
      <c r="P4189" s="251">
        <f t="shared" si="197"/>
        <v>4.5161163190045941E-2</v>
      </c>
      <c r="Q4189" s="251" t="s">
        <v>805</v>
      </c>
      <c r="R4189" s="258"/>
      <c r="S4189" s="258" t="s">
        <v>806</v>
      </c>
      <c r="T4189" s="258" t="s">
        <v>807</v>
      </c>
      <c r="U4189" s="282" t="s">
        <v>814</v>
      </c>
      <c r="V4189" s="285">
        <v>70</v>
      </c>
      <c r="W4189" s="286" t="s">
        <v>815</v>
      </c>
      <c r="X4189" s="286" t="s">
        <v>816</v>
      </c>
      <c r="Y4189" s="257"/>
    </row>
    <row r="4190" spans="1:25" ht="12.75" customHeight="1" x14ac:dyDescent="0.2">
      <c r="A4190" s="229" t="s">
        <v>705</v>
      </c>
      <c r="B4190" s="247"/>
      <c r="C4190" s="280">
        <v>4177</v>
      </c>
      <c r="D4190" s="249" t="s">
        <v>9016</v>
      </c>
      <c r="E4190" s="249" t="s">
        <v>9017</v>
      </c>
      <c r="F4190" s="249" t="s">
        <v>1021</v>
      </c>
      <c r="G4190" s="281" t="s">
        <v>813</v>
      </c>
      <c r="H4190" s="250">
        <v>151784.57999999999</v>
      </c>
      <c r="I4190" s="250"/>
      <c r="J4190" s="250">
        <v>145401.10159999999</v>
      </c>
      <c r="K4190" s="250"/>
      <c r="L4190" s="250">
        <v>151787.54999999996</v>
      </c>
      <c r="M4190" s="251">
        <f t="shared" si="195"/>
        <v>4.2056171977416894E-2</v>
      </c>
      <c r="N4190" s="251">
        <f t="shared" si="196"/>
        <v>4.3922971213582365E-2</v>
      </c>
      <c r="O4190" s="250">
        <v>156212.72000000003</v>
      </c>
      <c r="P4190" s="251">
        <f t="shared" si="197"/>
        <v>2.9153708588089553E-2</v>
      </c>
      <c r="Q4190" s="251" t="s">
        <v>805</v>
      </c>
      <c r="R4190" s="258"/>
      <c r="S4190" s="258" t="s">
        <v>806</v>
      </c>
      <c r="T4190" s="299" t="s">
        <v>809</v>
      </c>
      <c r="U4190" s="282" t="s">
        <v>814</v>
      </c>
      <c r="V4190" s="285">
        <v>290</v>
      </c>
      <c r="W4190" s="286" t="s">
        <v>815</v>
      </c>
      <c r="X4190" s="286" t="s">
        <v>816</v>
      </c>
      <c r="Y4190" s="257"/>
    </row>
    <row r="4191" spans="1:25" ht="12.75" customHeight="1" x14ac:dyDescent="0.2">
      <c r="A4191" s="229" t="s">
        <v>705</v>
      </c>
      <c r="B4191" s="247"/>
      <c r="C4191" s="280">
        <v>4178</v>
      </c>
      <c r="D4191" s="249" t="s">
        <v>9018</v>
      </c>
      <c r="E4191" s="249" t="s">
        <v>9019</v>
      </c>
      <c r="F4191" s="249" t="s">
        <v>949</v>
      </c>
      <c r="G4191" s="281" t="s">
        <v>804</v>
      </c>
      <c r="H4191" s="250">
        <v>84477.260000000009</v>
      </c>
      <c r="I4191" s="250"/>
      <c r="J4191" s="250">
        <v>80924.480200000005</v>
      </c>
      <c r="K4191" s="250"/>
      <c r="L4191" s="250">
        <v>84864.19</v>
      </c>
      <c r="M4191" s="251">
        <f t="shared" si="195"/>
        <v>4.2056049166367418E-2</v>
      </c>
      <c r="N4191" s="251">
        <f t="shared" si="196"/>
        <v>4.8683782586718384E-2</v>
      </c>
      <c r="O4191" s="250">
        <v>91086.05</v>
      </c>
      <c r="P4191" s="251">
        <f t="shared" si="197"/>
        <v>7.3315493849643767E-2</v>
      </c>
      <c r="Q4191" s="251" t="s">
        <v>805</v>
      </c>
      <c r="R4191" s="258"/>
      <c r="S4191" s="258" t="s">
        <v>806</v>
      </c>
      <c r="T4191" s="258" t="s">
        <v>807</v>
      </c>
      <c r="U4191" s="282" t="s">
        <v>808</v>
      </c>
      <c r="V4191" s="283" t="s">
        <v>809</v>
      </c>
      <c r="W4191" s="284" t="s">
        <v>809</v>
      </c>
      <c r="X4191" s="284" t="s">
        <v>809</v>
      </c>
      <c r="Y4191" s="257"/>
    </row>
    <row r="4192" spans="1:25" ht="12.75" customHeight="1" x14ac:dyDescent="0.2">
      <c r="A4192" s="229" t="s">
        <v>705</v>
      </c>
      <c r="B4192" s="247"/>
      <c r="C4192" s="280">
        <v>4179</v>
      </c>
      <c r="D4192" s="249" t="s">
        <v>9020</v>
      </c>
      <c r="E4192" s="249" t="s">
        <v>9021</v>
      </c>
      <c r="F4192" s="249" t="s">
        <v>931</v>
      </c>
      <c r="G4192" s="281" t="s">
        <v>813</v>
      </c>
      <c r="H4192" s="250">
        <v>36978.92</v>
      </c>
      <c r="I4192" s="250"/>
      <c r="J4192" s="250">
        <v>35423.7356</v>
      </c>
      <c r="K4192" s="250"/>
      <c r="L4192" s="250">
        <v>42225.87</v>
      </c>
      <c r="M4192" s="251">
        <f t="shared" si="195"/>
        <v>4.2055971348000383E-2</v>
      </c>
      <c r="N4192" s="251">
        <f t="shared" si="196"/>
        <v>0.19202193909780657</v>
      </c>
      <c r="O4192" s="250">
        <v>46560.73</v>
      </c>
      <c r="P4192" s="251">
        <f t="shared" si="197"/>
        <v>0.1026588676562496</v>
      </c>
      <c r="Q4192" s="251" t="s">
        <v>805</v>
      </c>
      <c r="R4192" s="258"/>
      <c r="S4192" s="258" t="s">
        <v>806</v>
      </c>
      <c r="T4192" s="258" t="s">
        <v>807</v>
      </c>
      <c r="U4192" s="282" t="s">
        <v>823</v>
      </c>
      <c r="V4192" s="285">
        <v>826</v>
      </c>
      <c r="W4192" s="286" t="s">
        <v>824</v>
      </c>
      <c r="X4192" s="286" t="s">
        <v>824</v>
      </c>
      <c r="Y4192" s="257"/>
    </row>
    <row r="4193" spans="1:25" ht="12.75" customHeight="1" x14ac:dyDescent="0.2">
      <c r="A4193" s="229" t="s">
        <v>705</v>
      </c>
      <c r="B4193" s="247"/>
      <c r="C4193" s="280">
        <v>4180</v>
      </c>
      <c r="D4193" s="249" t="s">
        <v>9022</v>
      </c>
      <c r="E4193" s="249" t="s">
        <v>9023</v>
      </c>
      <c r="F4193" s="249" t="s">
        <v>886</v>
      </c>
      <c r="G4193" s="281" t="s">
        <v>813</v>
      </c>
      <c r="H4193" s="250">
        <v>36170.479999999996</v>
      </c>
      <c r="I4193" s="250"/>
      <c r="J4193" s="250">
        <v>34649.286</v>
      </c>
      <c r="K4193" s="250"/>
      <c r="L4193" s="250">
        <v>60518.83</v>
      </c>
      <c r="M4193" s="251">
        <f t="shared" si="195"/>
        <v>4.2056229278682397E-2</v>
      </c>
      <c r="N4193" s="251">
        <f t="shared" si="196"/>
        <v>0.74661117115082842</v>
      </c>
      <c r="O4193" s="250">
        <v>63330</v>
      </c>
      <c r="P4193" s="251">
        <f t="shared" si="197"/>
        <v>4.6451162390284115E-2</v>
      </c>
      <c r="Q4193" s="251" t="s">
        <v>805</v>
      </c>
      <c r="R4193" s="258"/>
      <c r="S4193" s="258" t="s">
        <v>806</v>
      </c>
      <c r="T4193" s="258" t="s">
        <v>807</v>
      </c>
      <c r="U4193" s="282" t="s">
        <v>823</v>
      </c>
      <c r="V4193" s="285">
        <v>824</v>
      </c>
      <c r="W4193" s="286" t="s">
        <v>816</v>
      </c>
      <c r="X4193" s="286" t="s">
        <v>824</v>
      </c>
      <c r="Y4193" s="257"/>
    </row>
    <row r="4194" spans="1:25" ht="12.75" customHeight="1" x14ac:dyDescent="0.2">
      <c r="A4194" s="229" t="s">
        <v>705</v>
      </c>
      <c r="B4194" s="247"/>
      <c r="C4194" s="280">
        <v>4181</v>
      </c>
      <c r="D4194" s="249" t="s">
        <v>9024</v>
      </c>
      <c r="E4194" s="249" t="s">
        <v>9025</v>
      </c>
      <c r="F4194" s="249" t="s">
        <v>1184</v>
      </c>
      <c r="G4194" s="281" t="s">
        <v>813</v>
      </c>
      <c r="H4194" s="250">
        <v>127982.01000000001</v>
      </c>
      <c r="I4194" s="250"/>
      <c r="J4194" s="250">
        <v>122599.5885</v>
      </c>
      <c r="K4194" s="250"/>
      <c r="L4194" s="250">
        <v>120463.87</v>
      </c>
      <c r="M4194" s="251">
        <f t="shared" si="195"/>
        <v>4.2056078819202876E-2</v>
      </c>
      <c r="N4194" s="251">
        <f t="shared" si="196"/>
        <v>1.7420274620252928E-2</v>
      </c>
      <c r="O4194" s="250">
        <v>126793.04000000001</v>
      </c>
      <c r="P4194" s="251">
        <f t="shared" si="197"/>
        <v>5.2539985640507922E-2</v>
      </c>
      <c r="Q4194" s="251" t="s">
        <v>805</v>
      </c>
      <c r="R4194" s="258"/>
      <c r="S4194" s="258" t="s">
        <v>806</v>
      </c>
      <c r="T4194" s="258" t="s">
        <v>807</v>
      </c>
      <c r="U4194" s="282" t="s">
        <v>823</v>
      </c>
      <c r="V4194" s="285">
        <v>824</v>
      </c>
      <c r="W4194" s="286" t="s">
        <v>816</v>
      </c>
      <c r="X4194" s="286" t="s">
        <v>824</v>
      </c>
      <c r="Y4194" s="257"/>
    </row>
    <row r="4195" spans="1:25" ht="12.75" customHeight="1" x14ac:dyDescent="0.2">
      <c r="A4195" s="229" t="s">
        <v>705</v>
      </c>
      <c r="B4195" s="247"/>
      <c r="C4195" s="280">
        <v>4182</v>
      </c>
      <c r="D4195" s="249" t="s">
        <v>9026</v>
      </c>
      <c r="E4195" s="249" t="s">
        <v>9027</v>
      </c>
      <c r="F4195" s="249" t="s">
        <v>1184</v>
      </c>
      <c r="G4195" s="281"/>
      <c r="H4195" s="250">
        <v>325077.25</v>
      </c>
      <c r="I4195" s="250"/>
      <c r="J4195" s="250">
        <v>188163.8812</v>
      </c>
      <c r="K4195" s="250"/>
      <c r="L4195" s="250">
        <v>730793.45000000007</v>
      </c>
      <c r="M4195" s="251">
        <f t="shared" si="195"/>
        <v>0.42117179470418187</v>
      </c>
      <c r="N4195" s="251">
        <f t="shared" si="196"/>
        <v>2.8838136487163402</v>
      </c>
      <c r="O4195" s="250">
        <v>791963.34</v>
      </c>
      <c r="P4195" s="251">
        <f t="shared" si="197"/>
        <v>8.3703391156557158E-2</v>
      </c>
      <c r="Q4195" s="251" t="s">
        <v>805</v>
      </c>
      <c r="R4195" s="258"/>
      <c r="S4195" s="258" t="s">
        <v>925</v>
      </c>
      <c r="T4195" s="258" t="s">
        <v>908</v>
      </c>
      <c r="U4195" s="282" t="s">
        <v>932</v>
      </c>
      <c r="V4195" s="285">
        <v>3048</v>
      </c>
      <c r="W4195" s="286" t="s">
        <v>824</v>
      </c>
      <c r="X4195" s="286" t="s">
        <v>824</v>
      </c>
      <c r="Y4195" s="257"/>
    </row>
    <row r="4196" spans="1:25" ht="12.75" customHeight="1" x14ac:dyDescent="0.2">
      <c r="A4196" s="229" t="s">
        <v>705</v>
      </c>
      <c r="B4196" s="247"/>
      <c r="C4196" s="280">
        <v>4183</v>
      </c>
      <c r="D4196" s="249" t="s">
        <v>9028</v>
      </c>
      <c r="E4196" s="249" t="s">
        <v>9029</v>
      </c>
      <c r="F4196" s="249" t="s">
        <v>1098</v>
      </c>
      <c r="G4196" s="281" t="s">
        <v>813</v>
      </c>
      <c r="H4196" s="250">
        <v>513139.43000000005</v>
      </c>
      <c r="I4196" s="250"/>
      <c r="J4196" s="250">
        <v>536157.98950000003</v>
      </c>
      <c r="K4196" s="250"/>
      <c r="L4196" s="250">
        <v>563567.13</v>
      </c>
      <c r="M4196" s="251">
        <f t="shared" si="195"/>
        <v>4.4858294167727415E-2</v>
      </c>
      <c r="N4196" s="251">
        <f t="shared" si="196"/>
        <v>5.1121387793849109E-2</v>
      </c>
      <c r="O4196" s="250">
        <v>600319.60000000009</v>
      </c>
      <c r="P4196" s="251">
        <f t="shared" si="197"/>
        <v>6.5214005650045787E-2</v>
      </c>
      <c r="Q4196" s="251" t="s">
        <v>805</v>
      </c>
      <c r="R4196" s="258"/>
      <c r="S4196" s="258" t="s">
        <v>806</v>
      </c>
      <c r="T4196" s="258" t="s">
        <v>807</v>
      </c>
      <c r="U4196" s="282" t="s">
        <v>823</v>
      </c>
      <c r="V4196" s="285">
        <v>819.22222222222217</v>
      </c>
      <c r="W4196" s="286" t="s">
        <v>815</v>
      </c>
      <c r="X4196" s="286" t="s">
        <v>815</v>
      </c>
      <c r="Y4196" s="257"/>
    </row>
    <row r="4197" spans="1:25" ht="12.75" customHeight="1" x14ac:dyDescent="0.2">
      <c r="A4197" s="229" t="s">
        <v>705</v>
      </c>
      <c r="B4197" s="247"/>
      <c r="C4197" s="280">
        <v>4184</v>
      </c>
      <c r="D4197" s="249" t="s">
        <v>9030</v>
      </c>
      <c r="E4197" s="249" t="s">
        <v>9031</v>
      </c>
      <c r="F4197" s="249" t="s">
        <v>1098</v>
      </c>
      <c r="G4197" s="281"/>
      <c r="H4197" s="250">
        <v>2761965.3099999996</v>
      </c>
      <c r="I4197" s="250"/>
      <c r="J4197" s="250">
        <v>567547.22829999996</v>
      </c>
      <c r="K4197" s="250"/>
      <c r="L4197" s="250">
        <v>892411.83999999985</v>
      </c>
      <c r="M4197" s="251">
        <f t="shared" si="195"/>
        <v>0.79451326696786062</v>
      </c>
      <c r="N4197" s="251">
        <f t="shared" si="196"/>
        <v>0.57240101880698391</v>
      </c>
      <c r="O4197" s="250">
        <v>990290.52999999991</v>
      </c>
      <c r="P4197" s="251">
        <f t="shared" si="197"/>
        <v>0.1096788339338932</v>
      </c>
      <c r="Q4197" s="251" t="s">
        <v>805</v>
      </c>
      <c r="R4197" s="258"/>
      <c r="S4197" s="258" t="s">
        <v>908</v>
      </c>
      <c r="T4197" s="258" t="s">
        <v>908</v>
      </c>
      <c r="U4197" s="282" t="s">
        <v>1092</v>
      </c>
      <c r="V4197" s="285">
        <v>5770</v>
      </c>
      <c r="W4197" s="286" t="s">
        <v>815</v>
      </c>
      <c r="X4197" s="286" t="s">
        <v>816</v>
      </c>
      <c r="Y4197" s="257"/>
    </row>
    <row r="4198" spans="1:25" ht="12.75" customHeight="1" x14ac:dyDescent="0.2">
      <c r="A4198" s="229" t="s">
        <v>705</v>
      </c>
      <c r="B4198" s="247"/>
      <c r="C4198" s="280">
        <v>4185</v>
      </c>
      <c r="D4198" s="249" t="s">
        <v>9032</v>
      </c>
      <c r="E4198" s="249" t="s">
        <v>9033</v>
      </c>
      <c r="F4198" s="249" t="s">
        <v>877</v>
      </c>
      <c r="G4198" s="281" t="s">
        <v>813</v>
      </c>
      <c r="H4198" s="250">
        <v>25486.94</v>
      </c>
      <c r="I4198" s="250"/>
      <c r="J4198" s="250">
        <v>24415.061799999999</v>
      </c>
      <c r="K4198" s="250"/>
      <c r="L4198" s="250">
        <v>25486.959999999999</v>
      </c>
      <c r="M4198" s="251">
        <f t="shared" si="195"/>
        <v>4.2055978473680998E-2</v>
      </c>
      <c r="N4198" s="251">
        <f t="shared" si="196"/>
        <v>4.3903153257633762E-2</v>
      </c>
      <c r="O4198" s="250">
        <v>28557.93</v>
      </c>
      <c r="P4198" s="251">
        <f t="shared" si="197"/>
        <v>0.12049181228361489</v>
      </c>
      <c r="Q4198" s="251" t="s">
        <v>805</v>
      </c>
      <c r="R4198" s="258"/>
      <c r="S4198" s="258" t="s">
        <v>806</v>
      </c>
      <c r="T4198" s="258" t="s">
        <v>807</v>
      </c>
      <c r="U4198" s="282" t="s">
        <v>814</v>
      </c>
      <c r="V4198" s="285">
        <v>114</v>
      </c>
      <c r="W4198" s="286" t="s">
        <v>816</v>
      </c>
      <c r="X4198" s="286" t="s">
        <v>824</v>
      </c>
      <c r="Y4198" s="257"/>
    </row>
    <row r="4199" spans="1:25" ht="12.75" customHeight="1" x14ac:dyDescent="0.2">
      <c r="A4199" s="229" t="s">
        <v>705</v>
      </c>
      <c r="B4199" s="247"/>
      <c r="C4199" s="280">
        <v>4186</v>
      </c>
      <c r="D4199" s="249" t="s">
        <v>9034</v>
      </c>
      <c r="E4199" s="249" t="s">
        <v>9035</v>
      </c>
      <c r="F4199" s="249" t="s">
        <v>920</v>
      </c>
      <c r="G4199" s="297" t="s">
        <v>707</v>
      </c>
      <c r="H4199" s="250">
        <v>0</v>
      </c>
      <c r="I4199" s="250"/>
      <c r="J4199" s="250">
        <v>0</v>
      </c>
      <c r="K4199" s="250"/>
      <c r="L4199" s="250">
        <v>0</v>
      </c>
      <c r="M4199" s="251" t="str">
        <f t="shared" si="195"/>
        <v>NA</v>
      </c>
      <c r="N4199" s="251" t="str">
        <f t="shared" si="196"/>
        <v>NA</v>
      </c>
      <c r="O4199" s="250">
        <v>0</v>
      </c>
      <c r="P4199" s="251" t="str">
        <f t="shared" si="197"/>
        <v>NA</v>
      </c>
      <c r="Q4199" s="298" t="s">
        <v>848</v>
      </c>
      <c r="R4199" s="299" t="s">
        <v>849</v>
      </c>
      <c r="S4199" s="299" t="s">
        <v>832</v>
      </c>
      <c r="T4199" s="299" t="s">
        <v>832</v>
      </c>
      <c r="U4199" s="299" t="s">
        <v>832</v>
      </c>
      <c r="V4199" s="299" t="s">
        <v>832</v>
      </c>
      <c r="W4199" s="299" t="s">
        <v>832</v>
      </c>
      <c r="X4199" s="299" t="s">
        <v>832</v>
      </c>
      <c r="Y4199" s="257"/>
    </row>
    <row r="4200" spans="1:25" ht="12.75" customHeight="1" x14ac:dyDescent="0.2">
      <c r="A4200" s="229" t="s">
        <v>705</v>
      </c>
      <c r="B4200" s="247"/>
      <c r="C4200" s="280">
        <v>4187</v>
      </c>
      <c r="D4200" s="249" t="s">
        <v>9036</v>
      </c>
      <c r="E4200" s="249" t="s">
        <v>9037</v>
      </c>
      <c r="F4200" s="249" t="s">
        <v>803</v>
      </c>
      <c r="G4200" s="281" t="s">
        <v>804</v>
      </c>
      <c r="H4200" s="250">
        <v>45476.219999999994</v>
      </c>
      <c r="I4200" s="250"/>
      <c r="J4200" s="250">
        <v>36264.936999999998</v>
      </c>
      <c r="K4200" s="250"/>
      <c r="L4200" s="250">
        <v>37857.649999999994</v>
      </c>
      <c r="M4200" s="251">
        <f t="shared" si="195"/>
        <v>0.20255164127537417</v>
      </c>
      <c r="N4200" s="251">
        <f t="shared" si="196"/>
        <v>4.3918813370611841E-2</v>
      </c>
      <c r="O4200" s="250">
        <v>39231.490000000005</v>
      </c>
      <c r="P4200" s="251">
        <f t="shared" si="197"/>
        <v>3.6289627063486804E-2</v>
      </c>
      <c r="Q4200" s="251" t="s">
        <v>805</v>
      </c>
      <c r="R4200" s="258"/>
      <c r="S4200" s="258" t="s">
        <v>806</v>
      </c>
      <c r="T4200" s="299" t="s">
        <v>809</v>
      </c>
      <c r="U4200" s="282" t="s">
        <v>808</v>
      </c>
      <c r="V4200" s="285">
        <v>405</v>
      </c>
      <c r="W4200" s="286" t="s">
        <v>816</v>
      </c>
      <c r="X4200" s="286" t="s">
        <v>816</v>
      </c>
      <c r="Y4200" s="257"/>
    </row>
    <row r="4201" spans="1:25" ht="12.75" customHeight="1" x14ac:dyDescent="0.2">
      <c r="A4201" s="229" t="s">
        <v>705</v>
      </c>
      <c r="B4201" s="247"/>
      <c r="C4201" s="280">
        <v>4188</v>
      </c>
      <c r="D4201" s="249" t="s">
        <v>9038</v>
      </c>
      <c r="E4201" s="249" t="s">
        <v>9039</v>
      </c>
      <c r="F4201" s="249" t="s">
        <v>1002</v>
      </c>
      <c r="G4201" s="297" t="s">
        <v>707</v>
      </c>
      <c r="H4201" s="250">
        <v>0</v>
      </c>
      <c r="I4201" s="250"/>
      <c r="J4201" s="250">
        <v>0</v>
      </c>
      <c r="K4201" s="250"/>
      <c r="L4201" s="250">
        <v>0</v>
      </c>
      <c r="M4201" s="251" t="str">
        <f t="shared" si="195"/>
        <v>NA</v>
      </c>
      <c r="N4201" s="251" t="str">
        <f t="shared" si="196"/>
        <v>NA</v>
      </c>
      <c r="O4201" s="250">
        <v>0</v>
      </c>
      <c r="P4201" s="251" t="str">
        <f t="shared" si="197"/>
        <v>NA</v>
      </c>
      <c r="Q4201" s="298" t="s">
        <v>848</v>
      </c>
      <c r="R4201" s="299" t="s">
        <v>849</v>
      </c>
      <c r="S4201" s="299" t="s">
        <v>832</v>
      </c>
      <c r="T4201" s="299" t="s">
        <v>832</v>
      </c>
      <c r="U4201" s="299" t="s">
        <v>832</v>
      </c>
      <c r="V4201" s="299" t="s">
        <v>832</v>
      </c>
      <c r="W4201" s="299" t="s">
        <v>832</v>
      </c>
      <c r="X4201" s="299" t="s">
        <v>832</v>
      </c>
      <c r="Y4201" s="257"/>
    </row>
    <row r="4202" spans="1:25" ht="12.75" customHeight="1" x14ac:dyDescent="0.2">
      <c r="A4202" s="229" t="s">
        <v>705</v>
      </c>
      <c r="B4202" s="247"/>
      <c r="C4202" s="280">
        <v>4189</v>
      </c>
      <c r="D4202" s="249" t="s">
        <v>9040</v>
      </c>
      <c r="E4202" s="249" t="s">
        <v>9041</v>
      </c>
      <c r="F4202" s="249" t="s">
        <v>943</v>
      </c>
      <c r="G4202" s="297" t="s">
        <v>707</v>
      </c>
      <c r="H4202" s="250">
        <v>0</v>
      </c>
      <c r="I4202" s="250"/>
      <c r="J4202" s="250">
        <v>0</v>
      </c>
      <c r="K4202" s="250"/>
      <c r="L4202" s="250">
        <v>0</v>
      </c>
      <c r="M4202" s="251" t="str">
        <f t="shared" si="195"/>
        <v>NA</v>
      </c>
      <c r="N4202" s="251" t="str">
        <f t="shared" si="196"/>
        <v>NA</v>
      </c>
      <c r="O4202" s="250">
        <v>0</v>
      </c>
      <c r="P4202" s="251" t="str">
        <f t="shared" si="197"/>
        <v>NA</v>
      </c>
      <c r="Q4202" s="298" t="s">
        <v>848</v>
      </c>
      <c r="R4202" s="299" t="s">
        <v>849</v>
      </c>
      <c r="S4202" s="299" t="s">
        <v>832</v>
      </c>
      <c r="T4202" s="299" t="s">
        <v>832</v>
      </c>
      <c r="U4202" s="299" t="s">
        <v>832</v>
      </c>
      <c r="V4202" s="299" t="s">
        <v>832</v>
      </c>
      <c r="W4202" s="299" t="s">
        <v>832</v>
      </c>
      <c r="X4202" s="299" t="s">
        <v>832</v>
      </c>
      <c r="Y4202" s="257"/>
    </row>
    <row r="4203" spans="1:25" ht="12.75" customHeight="1" x14ac:dyDescent="0.2">
      <c r="A4203" s="229" t="s">
        <v>705</v>
      </c>
      <c r="B4203" s="247"/>
      <c r="C4203" s="280">
        <v>4190</v>
      </c>
      <c r="D4203" s="249" t="s">
        <v>9042</v>
      </c>
      <c r="E4203" s="249" t="s">
        <v>9043</v>
      </c>
      <c r="F4203" s="249" t="s">
        <v>803</v>
      </c>
      <c r="G4203" s="281" t="s">
        <v>804</v>
      </c>
      <c r="H4203" s="250">
        <v>64778.899999999994</v>
      </c>
      <c r="I4203" s="250"/>
      <c r="J4203" s="250">
        <v>62054.556899999996</v>
      </c>
      <c r="K4203" s="250"/>
      <c r="L4203" s="250">
        <v>60963.89</v>
      </c>
      <c r="M4203" s="251">
        <f t="shared" si="195"/>
        <v>4.205602595906998E-2</v>
      </c>
      <c r="N4203" s="251">
        <f t="shared" si="196"/>
        <v>1.7575935668311841E-2</v>
      </c>
      <c r="O4203" s="250">
        <v>65459.759999999995</v>
      </c>
      <c r="P4203" s="251">
        <f t="shared" si="197"/>
        <v>7.3746442361207518E-2</v>
      </c>
      <c r="Q4203" s="251" t="s">
        <v>805</v>
      </c>
      <c r="R4203" s="258"/>
      <c r="S4203" s="258" t="s">
        <v>806</v>
      </c>
      <c r="T4203" s="258" t="s">
        <v>807</v>
      </c>
      <c r="U4203" s="282" t="s">
        <v>808</v>
      </c>
      <c r="V4203" s="283" t="s">
        <v>809</v>
      </c>
      <c r="W4203" s="284" t="s">
        <v>809</v>
      </c>
      <c r="X4203" s="284" t="s">
        <v>809</v>
      </c>
      <c r="Y4203" s="257"/>
    </row>
    <row r="4204" spans="1:25" ht="12.75" customHeight="1" x14ac:dyDescent="0.2">
      <c r="A4204" s="229" t="s">
        <v>705</v>
      </c>
      <c r="B4204" s="247"/>
      <c r="C4204" s="280">
        <v>4191</v>
      </c>
      <c r="D4204" s="249" t="s">
        <v>9044</v>
      </c>
      <c r="E4204" s="249" t="s">
        <v>9045</v>
      </c>
      <c r="F4204" s="249" t="s">
        <v>869</v>
      </c>
      <c r="G4204" s="281" t="s">
        <v>813</v>
      </c>
      <c r="H4204" s="250">
        <v>131303.21</v>
      </c>
      <c r="I4204" s="250"/>
      <c r="J4204" s="250">
        <v>126200.10920000001</v>
      </c>
      <c r="K4204" s="250"/>
      <c r="L4204" s="250">
        <v>118085.99</v>
      </c>
      <c r="M4204" s="251">
        <f t="shared" si="195"/>
        <v>3.8865011754091815E-2</v>
      </c>
      <c r="N4204" s="251">
        <f t="shared" si="196"/>
        <v>6.4295659103914632E-2</v>
      </c>
      <c r="O4204" s="250">
        <v>123270.76999999999</v>
      </c>
      <c r="P4204" s="251">
        <f t="shared" si="197"/>
        <v>4.3906817396373476E-2</v>
      </c>
      <c r="Q4204" s="251" t="s">
        <v>805</v>
      </c>
      <c r="R4204" s="258"/>
      <c r="S4204" s="258" t="s">
        <v>806</v>
      </c>
      <c r="T4204" s="258" t="s">
        <v>807</v>
      </c>
      <c r="U4204" s="282" t="s">
        <v>823</v>
      </c>
      <c r="V4204" s="285">
        <v>1677</v>
      </c>
      <c r="W4204" s="286" t="s">
        <v>816</v>
      </c>
      <c r="X4204" s="286" t="s">
        <v>824</v>
      </c>
      <c r="Y4204" s="257"/>
    </row>
    <row r="4205" spans="1:25" ht="12.75" customHeight="1" x14ac:dyDescent="0.2">
      <c r="A4205" s="229" t="s">
        <v>705</v>
      </c>
      <c r="B4205" s="247"/>
      <c r="C4205" s="280">
        <v>4192</v>
      </c>
      <c r="D4205" s="249" t="s">
        <v>9046</v>
      </c>
      <c r="E4205" s="249" t="s">
        <v>9047</v>
      </c>
      <c r="F4205" s="249" t="s">
        <v>869</v>
      </c>
      <c r="G4205" s="281"/>
      <c r="H4205" s="250">
        <v>105679.53000000001</v>
      </c>
      <c r="I4205" s="250"/>
      <c r="J4205" s="250">
        <v>228100.24279999998</v>
      </c>
      <c r="K4205" s="250"/>
      <c r="L4205" s="250">
        <v>238115.88999999998</v>
      </c>
      <c r="M4205" s="251">
        <f t="shared" si="195"/>
        <v>1.1584146220180951</v>
      </c>
      <c r="N4205" s="251">
        <f t="shared" si="196"/>
        <v>4.3908972112676803E-2</v>
      </c>
      <c r="O4205" s="250">
        <v>268207.4499999999</v>
      </c>
      <c r="P4205" s="251">
        <f t="shared" si="197"/>
        <v>0.1263735906074975</v>
      </c>
      <c r="Q4205" s="251" t="s">
        <v>805</v>
      </c>
      <c r="R4205" s="258"/>
      <c r="S4205" s="258" t="s">
        <v>806</v>
      </c>
      <c r="T4205" s="299" t="s">
        <v>809</v>
      </c>
      <c r="U4205" s="282" t="s">
        <v>932</v>
      </c>
      <c r="V4205" s="285">
        <v>2018.7142857142858</v>
      </c>
      <c r="W4205" s="286" t="s">
        <v>815</v>
      </c>
      <c r="X4205" s="286" t="s">
        <v>816</v>
      </c>
      <c r="Y4205" s="257"/>
    </row>
    <row r="4206" spans="1:25" ht="12.75" customHeight="1" x14ac:dyDescent="0.2">
      <c r="A4206" s="229" t="s">
        <v>705</v>
      </c>
      <c r="B4206" s="247"/>
      <c r="C4206" s="280">
        <v>4193</v>
      </c>
      <c r="D4206" s="249" t="s">
        <v>9048</v>
      </c>
      <c r="E4206" s="249" t="s">
        <v>9049</v>
      </c>
      <c r="F4206" s="249" t="s">
        <v>866</v>
      </c>
      <c r="G4206" s="281"/>
      <c r="H4206" s="250">
        <v>142333.4</v>
      </c>
      <c r="I4206" s="250"/>
      <c r="J4206" s="250">
        <v>136347.40600000002</v>
      </c>
      <c r="K4206" s="250"/>
      <c r="L4206" s="250">
        <v>139884.44</v>
      </c>
      <c r="M4206" s="251">
        <f t="shared" si="195"/>
        <v>4.2056144235997857E-2</v>
      </c>
      <c r="N4206" s="251">
        <f t="shared" si="196"/>
        <v>2.5941336940432769E-2</v>
      </c>
      <c r="O4206" s="250">
        <v>158635.32</v>
      </c>
      <c r="P4206" s="251">
        <f t="shared" si="197"/>
        <v>0.13404550213018693</v>
      </c>
      <c r="Q4206" s="251" t="s">
        <v>805</v>
      </c>
      <c r="R4206" s="258"/>
      <c r="S4206" s="258" t="s">
        <v>925</v>
      </c>
      <c r="T4206" s="258" t="s">
        <v>908</v>
      </c>
      <c r="U4206" s="282" t="s">
        <v>1092</v>
      </c>
      <c r="V4206" s="285">
        <v>4556</v>
      </c>
      <c r="W4206" s="286" t="s">
        <v>824</v>
      </c>
      <c r="X4206" s="286" t="s">
        <v>824</v>
      </c>
      <c r="Y4206" s="257"/>
    </row>
    <row r="4207" spans="1:25" ht="12.75" customHeight="1" x14ac:dyDescent="0.2">
      <c r="A4207" s="229" t="s">
        <v>705</v>
      </c>
      <c r="B4207" s="247"/>
      <c r="C4207" s="280">
        <v>4194</v>
      </c>
      <c r="D4207" s="249" t="s">
        <v>9050</v>
      </c>
      <c r="E4207" s="249" t="s">
        <v>9051</v>
      </c>
      <c r="F4207" s="249" t="s">
        <v>880</v>
      </c>
      <c r="G4207" s="281" t="s">
        <v>813</v>
      </c>
      <c r="H4207" s="250">
        <v>46463.08</v>
      </c>
      <c r="I4207" s="250"/>
      <c r="J4207" s="250">
        <v>48480.629300000015</v>
      </c>
      <c r="K4207" s="250"/>
      <c r="L4207" s="250">
        <v>34847.320000000007</v>
      </c>
      <c r="M4207" s="251">
        <f t="shared" si="195"/>
        <v>4.3422633626526978E-2</v>
      </c>
      <c r="N4207" s="251">
        <f t="shared" si="196"/>
        <v>0.28121147552843345</v>
      </c>
      <c r="O4207" s="250">
        <v>36122.150000000009</v>
      </c>
      <c r="P4207" s="251">
        <f t="shared" si="197"/>
        <v>3.658330109747325E-2</v>
      </c>
      <c r="Q4207" s="251" t="s">
        <v>805</v>
      </c>
      <c r="R4207" s="258"/>
      <c r="S4207" s="258" t="s">
        <v>806</v>
      </c>
      <c r="T4207" s="258" t="s">
        <v>807</v>
      </c>
      <c r="U4207" s="282" t="s">
        <v>814</v>
      </c>
      <c r="V4207" s="285">
        <v>234</v>
      </c>
      <c r="W4207" s="286" t="s">
        <v>815</v>
      </c>
      <c r="X4207" s="286" t="s">
        <v>816</v>
      </c>
      <c r="Y4207" s="257"/>
    </row>
    <row r="4208" spans="1:25" ht="12.75" customHeight="1" x14ac:dyDescent="0.2">
      <c r="A4208" s="229" t="s">
        <v>705</v>
      </c>
      <c r="B4208" s="247"/>
      <c r="C4208" s="280">
        <v>4195</v>
      </c>
      <c r="D4208" s="296" t="s">
        <v>9052</v>
      </c>
      <c r="E4208" s="296" t="s">
        <v>9053</v>
      </c>
      <c r="F4208" s="296" t="s">
        <v>2375</v>
      </c>
      <c r="G4208" s="281"/>
      <c r="H4208" s="250">
        <v>0</v>
      </c>
      <c r="I4208" s="250"/>
      <c r="J4208" s="250">
        <v>0</v>
      </c>
      <c r="K4208" s="250"/>
      <c r="L4208" s="250">
        <v>0</v>
      </c>
      <c r="M4208" s="251" t="str">
        <f t="shared" si="195"/>
        <v>NA</v>
      </c>
      <c r="N4208" s="251" t="str">
        <f t="shared" si="196"/>
        <v>NA</v>
      </c>
      <c r="O4208" s="250">
        <v>0</v>
      </c>
      <c r="P4208" s="251" t="str">
        <f t="shared" si="197"/>
        <v>NA</v>
      </c>
      <c r="Q4208" s="251" t="s">
        <v>707</v>
      </c>
      <c r="R4208" s="258"/>
      <c r="S4208" s="299" t="s">
        <v>809</v>
      </c>
      <c r="T4208" s="299" t="s">
        <v>809</v>
      </c>
      <c r="U4208" s="299" t="s">
        <v>832</v>
      </c>
      <c r="V4208" s="283" t="s">
        <v>809</v>
      </c>
      <c r="W4208" s="284" t="s">
        <v>809</v>
      </c>
      <c r="X4208" s="284" t="s">
        <v>809</v>
      </c>
      <c r="Y4208" s="257"/>
    </row>
    <row r="4209" spans="1:25" ht="12.75" customHeight="1" x14ac:dyDescent="0.2">
      <c r="A4209" s="229" t="s">
        <v>705</v>
      </c>
      <c r="B4209" s="247"/>
      <c r="C4209" s="280">
        <v>4196</v>
      </c>
      <c r="D4209" s="249" t="s">
        <v>9054</v>
      </c>
      <c r="E4209" s="249" t="s">
        <v>9055</v>
      </c>
      <c r="F4209" s="249" t="s">
        <v>943</v>
      </c>
      <c r="G4209" s="297" t="s">
        <v>707</v>
      </c>
      <c r="H4209" s="250">
        <v>0</v>
      </c>
      <c r="I4209" s="250"/>
      <c r="J4209" s="250">
        <v>0</v>
      </c>
      <c r="K4209" s="250"/>
      <c r="L4209" s="250">
        <v>0</v>
      </c>
      <c r="M4209" s="251" t="str">
        <f t="shared" si="195"/>
        <v>NA</v>
      </c>
      <c r="N4209" s="251" t="str">
        <f t="shared" si="196"/>
        <v>NA</v>
      </c>
      <c r="O4209" s="250">
        <v>0</v>
      </c>
      <c r="P4209" s="251" t="str">
        <f t="shared" si="197"/>
        <v>NA</v>
      </c>
      <c r="Q4209" s="298" t="s">
        <v>848</v>
      </c>
      <c r="R4209" s="299" t="s">
        <v>849</v>
      </c>
      <c r="S4209" s="299" t="s">
        <v>832</v>
      </c>
      <c r="T4209" s="299" t="s">
        <v>832</v>
      </c>
      <c r="U4209" s="299" t="s">
        <v>832</v>
      </c>
      <c r="V4209" s="285">
        <v>883</v>
      </c>
      <c r="W4209" s="286" t="s">
        <v>874</v>
      </c>
      <c r="X4209" s="286" t="s">
        <v>816</v>
      </c>
      <c r="Y4209" s="257"/>
    </row>
    <row r="4210" spans="1:25" ht="12.75" customHeight="1" x14ac:dyDescent="0.2">
      <c r="A4210" s="229" t="s">
        <v>705</v>
      </c>
      <c r="B4210" s="247"/>
      <c r="C4210" s="280">
        <v>4197</v>
      </c>
      <c r="D4210" s="249" t="s">
        <v>9056</v>
      </c>
      <c r="E4210" s="249" t="s">
        <v>9057</v>
      </c>
      <c r="F4210" s="249" t="s">
        <v>869</v>
      </c>
      <c r="G4210" s="281" t="s">
        <v>813</v>
      </c>
      <c r="H4210" s="250">
        <v>47559.01</v>
      </c>
      <c r="I4210" s="250"/>
      <c r="J4210" s="250">
        <v>32751.801499999998</v>
      </c>
      <c r="K4210" s="250"/>
      <c r="L4210" s="250">
        <v>29863.06</v>
      </c>
      <c r="M4210" s="251">
        <f t="shared" si="195"/>
        <v>0.31134391779812076</v>
      </c>
      <c r="N4210" s="251">
        <f t="shared" si="196"/>
        <v>8.8200995600196119E-2</v>
      </c>
      <c r="O4210" s="250">
        <v>31265.010000000002</v>
      </c>
      <c r="P4210" s="251">
        <f t="shared" si="197"/>
        <v>4.6945959322319972E-2</v>
      </c>
      <c r="Q4210" s="251" t="s">
        <v>805</v>
      </c>
      <c r="R4210" s="258"/>
      <c r="S4210" s="258" t="s">
        <v>806</v>
      </c>
      <c r="T4210" s="258" t="s">
        <v>807</v>
      </c>
      <c r="U4210" s="282" t="s">
        <v>814</v>
      </c>
      <c r="V4210" s="285">
        <v>224</v>
      </c>
      <c r="W4210" s="286" t="s">
        <v>816</v>
      </c>
      <c r="X4210" s="286" t="s">
        <v>816</v>
      </c>
      <c r="Y4210" s="257"/>
    </row>
    <row r="4211" spans="1:25" ht="12.75" customHeight="1" x14ac:dyDescent="0.2">
      <c r="A4211" s="229" t="s">
        <v>705</v>
      </c>
      <c r="B4211" s="247"/>
      <c r="C4211" s="280">
        <v>4198</v>
      </c>
      <c r="D4211" s="249" t="s">
        <v>9058</v>
      </c>
      <c r="E4211" s="249" t="s">
        <v>9059</v>
      </c>
      <c r="F4211" s="249" t="s">
        <v>803</v>
      </c>
      <c r="G4211" s="281" t="s">
        <v>804</v>
      </c>
      <c r="H4211" s="250">
        <v>28264.12</v>
      </c>
      <c r="I4211" s="250"/>
      <c r="J4211" s="250">
        <v>27075.443000000003</v>
      </c>
      <c r="K4211" s="250"/>
      <c r="L4211" s="250">
        <v>28264.39</v>
      </c>
      <c r="M4211" s="251">
        <f t="shared" si="195"/>
        <v>4.2056041369764777E-2</v>
      </c>
      <c r="N4211" s="251">
        <f t="shared" si="196"/>
        <v>4.3912374767053536E-2</v>
      </c>
      <c r="O4211" s="250">
        <v>34116.770000000004</v>
      </c>
      <c r="P4211" s="251">
        <f t="shared" si="197"/>
        <v>0.20705842227622831</v>
      </c>
      <c r="Q4211" s="251" t="s">
        <v>805</v>
      </c>
      <c r="R4211" s="258"/>
      <c r="S4211" s="258" t="s">
        <v>806</v>
      </c>
      <c r="T4211" s="299" t="s">
        <v>809</v>
      </c>
      <c r="U4211" s="282" t="s">
        <v>808</v>
      </c>
      <c r="V4211" s="283" t="s">
        <v>809</v>
      </c>
      <c r="W4211" s="284" t="s">
        <v>809</v>
      </c>
      <c r="X4211" s="284" t="s">
        <v>809</v>
      </c>
      <c r="Y4211" s="257"/>
    </row>
    <row r="4212" spans="1:25" ht="12.75" customHeight="1" x14ac:dyDescent="0.2">
      <c r="A4212" s="229" t="s">
        <v>705</v>
      </c>
      <c r="B4212" s="247"/>
      <c r="C4212" s="280">
        <v>4199</v>
      </c>
      <c r="D4212" s="249" t="s">
        <v>9060</v>
      </c>
      <c r="E4212" s="249" t="s">
        <v>9061</v>
      </c>
      <c r="F4212" s="249" t="s">
        <v>803</v>
      </c>
      <c r="G4212" s="281" t="s">
        <v>804</v>
      </c>
      <c r="H4212" s="250">
        <v>108378.74</v>
      </c>
      <c r="I4212" s="250"/>
      <c r="J4212" s="250">
        <v>104803.2257</v>
      </c>
      <c r="K4212" s="250"/>
      <c r="L4212" s="250">
        <v>107726.88999999998</v>
      </c>
      <c r="M4212" s="251">
        <f t="shared" si="195"/>
        <v>3.2990919621320655E-2</v>
      </c>
      <c r="N4212" s="251">
        <f t="shared" si="196"/>
        <v>2.7896701465744956E-2</v>
      </c>
      <c r="O4212" s="250">
        <v>112247.98000000001</v>
      </c>
      <c r="P4212" s="251">
        <f t="shared" si="197"/>
        <v>4.1968073152395154E-2</v>
      </c>
      <c r="Q4212" s="251" t="s">
        <v>805</v>
      </c>
      <c r="R4212" s="258"/>
      <c r="S4212" s="258" t="s">
        <v>806</v>
      </c>
      <c r="T4212" s="258" t="s">
        <v>807</v>
      </c>
      <c r="U4212" s="282" t="s">
        <v>1103</v>
      </c>
      <c r="V4212" s="285">
        <v>824</v>
      </c>
      <c r="W4212" s="286" t="s">
        <v>816</v>
      </c>
      <c r="X4212" s="286" t="s">
        <v>824</v>
      </c>
      <c r="Y4212" s="257"/>
    </row>
    <row r="4213" spans="1:25" ht="12.75" customHeight="1" x14ac:dyDescent="0.2">
      <c r="A4213" s="229" t="s">
        <v>705</v>
      </c>
      <c r="B4213" s="247"/>
      <c r="C4213" s="280">
        <v>4200</v>
      </c>
      <c r="D4213" s="249" t="s">
        <v>9062</v>
      </c>
      <c r="E4213" s="249" t="s">
        <v>9063</v>
      </c>
      <c r="F4213" s="249" t="s">
        <v>877</v>
      </c>
      <c r="G4213" s="281" t="s">
        <v>813</v>
      </c>
      <c r="H4213" s="250">
        <v>15894.77</v>
      </c>
      <c r="I4213" s="250"/>
      <c r="J4213" s="250">
        <v>23519.100799999997</v>
      </c>
      <c r="K4213" s="250"/>
      <c r="L4213" s="250">
        <v>31287.199999999997</v>
      </c>
      <c r="M4213" s="251">
        <f t="shared" si="195"/>
        <v>0.47967544041216048</v>
      </c>
      <c r="N4213" s="251">
        <f t="shared" si="196"/>
        <v>0.33028895390422419</v>
      </c>
      <c r="O4213" s="250">
        <v>35617.449999999997</v>
      </c>
      <c r="P4213" s="251">
        <f t="shared" si="197"/>
        <v>0.13840324477741697</v>
      </c>
      <c r="Q4213" s="251" t="s">
        <v>805</v>
      </c>
      <c r="R4213" s="258"/>
      <c r="S4213" s="258" t="s">
        <v>806</v>
      </c>
      <c r="T4213" s="258" t="s">
        <v>807</v>
      </c>
      <c r="U4213" s="282" t="s">
        <v>814</v>
      </c>
      <c r="V4213" s="285">
        <v>514</v>
      </c>
      <c r="W4213" s="286" t="s">
        <v>824</v>
      </c>
      <c r="X4213" s="286" t="s">
        <v>824</v>
      </c>
      <c r="Y4213" s="257"/>
    </row>
    <row r="4214" spans="1:25" ht="12.75" customHeight="1" x14ac:dyDescent="0.2">
      <c r="A4214" s="229" t="s">
        <v>705</v>
      </c>
      <c r="B4214" s="247"/>
      <c r="C4214" s="280">
        <v>4201</v>
      </c>
      <c r="D4214" s="249" t="s">
        <v>9064</v>
      </c>
      <c r="E4214" s="249" t="s">
        <v>9065</v>
      </c>
      <c r="F4214" s="249" t="s">
        <v>890</v>
      </c>
      <c r="G4214" s="281" t="s">
        <v>813</v>
      </c>
      <c r="H4214" s="250">
        <v>11079.789999999999</v>
      </c>
      <c r="I4214" s="250"/>
      <c r="J4214" s="250">
        <v>10613.8128</v>
      </c>
      <c r="K4214" s="250"/>
      <c r="L4214" s="250">
        <v>11096.68</v>
      </c>
      <c r="M4214" s="251">
        <f t="shared" si="195"/>
        <v>4.205650107086862E-2</v>
      </c>
      <c r="N4214" s="251">
        <f t="shared" si="196"/>
        <v>4.5494226165360731E-2</v>
      </c>
      <c r="O4214" s="250">
        <v>11569.09</v>
      </c>
      <c r="P4214" s="251">
        <f t="shared" si="197"/>
        <v>4.2572192763961819E-2</v>
      </c>
      <c r="Q4214" s="251" t="s">
        <v>805</v>
      </c>
      <c r="R4214" s="258"/>
      <c r="S4214" s="258" t="s">
        <v>904</v>
      </c>
      <c r="T4214" s="258" t="s">
        <v>807</v>
      </c>
      <c r="U4214" s="282" t="s">
        <v>814</v>
      </c>
      <c r="V4214" s="285">
        <v>105</v>
      </c>
      <c r="W4214" s="286" t="s">
        <v>824</v>
      </c>
      <c r="X4214" s="286" t="s">
        <v>824</v>
      </c>
      <c r="Y4214" s="257"/>
    </row>
    <row r="4215" spans="1:25" ht="12.75" customHeight="1" x14ac:dyDescent="0.2">
      <c r="A4215" s="229" t="s">
        <v>705</v>
      </c>
      <c r="B4215" s="247"/>
      <c r="C4215" s="280">
        <v>4202</v>
      </c>
      <c r="D4215" s="249" t="s">
        <v>9066</v>
      </c>
      <c r="E4215" s="249" t="s">
        <v>9067</v>
      </c>
      <c r="F4215" s="249" t="s">
        <v>866</v>
      </c>
      <c r="G4215" s="281" t="s">
        <v>813</v>
      </c>
      <c r="H4215" s="250">
        <v>112224.41</v>
      </c>
      <c r="I4215" s="250"/>
      <c r="J4215" s="250">
        <v>107504.68549999999</v>
      </c>
      <c r="K4215" s="250"/>
      <c r="L4215" s="250">
        <v>129217.06999999999</v>
      </c>
      <c r="M4215" s="251">
        <f t="shared" si="195"/>
        <v>4.2056131103741255E-2</v>
      </c>
      <c r="N4215" s="251">
        <f t="shared" si="196"/>
        <v>0.20196686683019041</v>
      </c>
      <c r="O4215" s="250">
        <v>143852.21</v>
      </c>
      <c r="P4215" s="251">
        <f t="shared" si="197"/>
        <v>0.11326011338904372</v>
      </c>
      <c r="Q4215" s="251" t="s">
        <v>805</v>
      </c>
      <c r="R4215" s="258"/>
      <c r="S4215" s="258" t="s">
        <v>806</v>
      </c>
      <c r="T4215" s="258" t="s">
        <v>807</v>
      </c>
      <c r="U4215" s="282" t="s">
        <v>823</v>
      </c>
      <c r="V4215" s="285">
        <v>824</v>
      </c>
      <c r="W4215" s="286" t="s">
        <v>874</v>
      </c>
      <c r="X4215" s="286" t="s">
        <v>816</v>
      </c>
      <c r="Y4215" s="257"/>
    </row>
    <row r="4216" spans="1:25" ht="12.75" customHeight="1" x14ac:dyDescent="0.2">
      <c r="A4216" s="229" t="s">
        <v>705</v>
      </c>
      <c r="B4216" s="247"/>
      <c r="C4216" s="280">
        <v>4203</v>
      </c>
      <c r="D4216" s="249" t="s">
        <v>9068</v>
      </c>
      <c r="E4216" s="249" t="s">
        <v>9069</v>
      </c>
      <c r="F4216" s="249" t="s">
        <v>1503</v>
      </c>
      <c r="G4216" s="297" t="s">
        <v>707</v>
      </c>
      <c r="H4216" s="250">
        <v>0</v>
      </c>
      <c r="I4216" s="250"/>
      <c r="J4216" s="250">
        <v>0</v>
      </c>
      <c r="K4216" s="250"/>
      <c r="L4216" s="250">
        <v>0</v>
      </c>
      <c r="M4216" s="251" t="str">
        <f t="shared" si="195"/>
        <v>NA</v>
      </c>
      <c r="N4216" s="251" t="str">
        <f t="shared" si="196"/>
        <v>NA</v>
      </c>
      <c r="O4216" s="250">
        <v>0</v>
      </c>
      <c r="P4216" s="251" t="str">
        <f t="shared" si="197"/>
        <v>NA</v>
      </c>
      <c r="Q4216" s="298" t="s">
        <v>848</v>
      </c>
      <c r="R4216" s="299" t="s">
        <v>849</v>
      </c>
      <c r="S4216" s="299" t="s">
        <v>832</v>
      </c>
      <c r="T4216" s="299" t="s">
        <v>832</v>
      </c>
      <c r="U4216" s="299" t="s">
        <v>832</v>
      </c>
      <c r="V4216" s="283" t="s">
        <v>809</v>
      </c>
      <c r="W4216" s="284" t="s">
        <v>809</v>
      </c>
      <c r="X4216" s="284" t="s">
        <v>809</v>
      </c>
      <c r="Y4216" s="257"/>
    </row>
    <row r="4217" spans="1:25" ht="12.75" customHeight="1" x14ac:dyDescent="0.2">
      <c r="A4217" s="229" t="s">
        <v>705</v>
      </c>
      <c r="B4217" s="247"/>
      <c r="C4217" s="280">
        <v>4204</v>
      </c>
      <c r="D4217" s="249" t="s">
        <v>9070</v>
      </c>
      <c r="E4217" s="249" t="s">
        <v>9071</v>
      </c>
      <c r="F4217" s="249" t="s">
        <v>890</v>
      </c>
      <c r="G4217" s="281" t="s">
        <v>813</v>
      </c>
      <c r="H4217" s="250">
        <v>81094.929999999993</v>
      </c>
      <c r="I4217" s="250"/>
      <c r="J4217" s="250">
        <v>77684.388000000006</v>
      </c>
      <c r="K4217" s="250"/>
      <c r="L4217" s="250">
        <v>66125.400000000009</v>
      </c>
      <c r="M4217" s="251">
        <f t="shared" si="195"/>
        <v>4.2056167999651603E-2</v>
      </c>
      <c r="N4217" s="251">
        <f t="shared" si="196"/>
        <v>0.14879422104734863</v>
      </c>
      <c r="O4217" s="250">
        <v>72096.02</v>
      </c>
      <c r="P4217" s="251">
        <f t="shared" si="197"/>
        <v>9.0292383864596579E-2</v>
      </c>
      <c r="Q4217" s="251" t="s">
        <v>805</v>
      </c>
      <c r="R4217" s="258"/>
      <c r="S4217" s="258" t="s">
        <v>806</v>
      </c>
      <c r="T4217" s="258" t="s">
        <v>807</v>
      </c>
      <c r="U4217" s="282" t="s">
        <v>814</v>
      </c>
      <c r="V4217" s="285">
        <v>323</v>
      </c>
      <c r="W4217" s="286" t="s">
        <v>824</v>
      </c>
      <c r="X4217" s="286" t="s">
        <v>824</v>
      </c>
      <c r="Y4217" s="257"/>
    </row>
    <row r="4218" spans="1:25" ht="12.75" customHeight="1" x14ac:dyDescent="0.2">
      <c r="A4218" s="229" t="s">
        <v>705</v>
      </c>
      <c r="B4218" s="247"/>
      <c r="C4218" s="280">
        <v>4205</v>
      </c>
      <c r="D4218" s="249" t="s">
        <v>9072</v>
      </c>
      <c r="E4218" s="249" t="s">
        <v>9073</v>
      </c>
      <c r="F4218" s="249" t="s">
        <v>1064</v>
      </c>
      <c r="G4218" s="281" t="s">
        <v>813</v>
      </c>
      <c r="H4218" s="250">
        <v>16540.64</v>
      </c>
      <c r="I4218" s="250"/>
      <c r="J4218" s="250">
        <v>15844.991300000002</v>
      </c>
      <c r="K4218" s="250"/>
      <c r="L4218" s="250">
        <v>118091.82</v>
      </c>
      <c r="M4218" s="251">
        <f t="shared" si="195"/>
        <v>4.2056939755656247E-2</v>
      </c>
      <c r="N4218" s="251">
        <f t="shared" si="196"/>
        <v>6.4529431896879617</v>
      </c>
      <c r="O4218" s="250">
        <v>124733.71999999997</v>
      </c>
      <c r="P4218" s="251">
        <f t="shared" si="197"/>
        <v>5.6243523048420833E-2</v>
      </c>
      <c r="Q4218" s="251" t="s">
        <v>805</v>
      </c>
      <c r="R4218" s="258"/>
      <c r="S4218" s="258" t="s">
        <v>806</v>
      </c>
      <c r="T4218" s="258" t="s">
        <v>807</v>
      </c>
      <c r="U4218" s="282" t="s">
        <v>814</v>
      </c>
      <c r="V4218" s="285">
        <v>106</v>
      </c>
      <c r="W4218" s="286" t="s">
        <v>815</v>
      </c>
      <c r="X4218" s="286" t="s">
        <v>816</v>
      </c>
      <c r="Y4218" s="257"/>
    </row>
    <row r="4219" spans="1:25" ht="12.75" customHeight="1" x14ac:dyDescent="0.2">
      <c r="A4219" s="229" t="s">
        <v>705</v>
      </c>
      <c r="B4219" s="247"/>
      <c r="C4219" s="280">
        <v>4206</v>
      </c>
      <c r="D4219" s="249" t="s">
        <v>9074</v>
      </c>
      <c r="E4219" s="249" t="s">
        <v>9075</v>
      </c>
      <c r="F4219" s="249" t="s">
        <v>931</v>
      </c>
      <c r="G4219" s="281" t="s">
        <v>813</v>
      </c>
      <c r="H4219" s="250">
        <v>26065.29</v>
      </c>
      <c r="I4219" s="250"/>
      <c r="J4219" s="250">
        <v>24969.087</v>
      </c>
      <c r="K4219" s="250"/>
      <c r="L4219" s="250">
        <v>26065.47</v>
      </c>
      <c r="M4219" s="251">
        <f t="shared" si="195"/>
        <v>4.2056044647882346E-2</v>
      </c>
      <c r="N4219" s="251">
        <f t="shared" si="196"/>
        <v>4.3909615117284889E-2</v>
      </c>
      <c r="O4219" s="250">
        <v>27662.879999999997</v>
      </c>
      <c r="P4219" s="251">
        <f t="shared" si="197"/>
        <v>6.1284527000663946E-2</v>
      </c>
      <c r="Q4219" s="251" t="s">
        <v>805</v>
      </c>
      <c r="R4219" s="258"/>
      <c r="S4219" s="258" t="s">
        <v>806</v>
      </c>
      <c r="T4219" s="299" t="s">
        <v>809</v>
      </c>
      <c r="U4219" s="282" t="s">
        <v>823</v>
      </c>
      <c r="V4219" s="285">
        <v>824</v>
      </c>
      <c r="W4219" s="286" t="s">
        <v>815</v>
      </c>
      <c r="X4219" s="286" t="s">
        <v>816</v>
      </c>
      <c r="Y4219" s="257"/>
    </row>
    <row r="4220" spans="1:25" ht="12.75" customHeight="1" x14ac:dyDescent="0.2">
      <c r="A4220" s="229" t="s">
        <v>705</v>
      </c>
      <c r="B4220" s="247"/>
      <c r="C4220" s="280">
        <v>4207</v>
      </c>
      <c r="D4220" s="249" t="s">
        <v>9076</v>
      </c>
      <c r="E4220" s="249" t="s">
        <v>9077</v>
      </c>
      <c r="F4220" s="249" t="s">
        <v>886</v>
      </c>
      <c r="G4220" s="281" t="s">
        <v>813</v>
      </c>
      <c r="H4220" s="250">
        <v>27667.049999999996</v>
      </c>
      <c r="I4220" s="250"/>
      <c r="J4220" s="250">
        <v>26503.495200000001</v>
      </c>
      <c r="K4220" s="250"/>
      <c r="L4220" s="250">
        <v>27667.32</v>
      </c>
      <c r="M4220" s="251">
        <f t="shared" si="195"/>
        <v>4.2055614892082628E-2</v>
      </c>
      <c r="N4220" s="251">
        <f t="shared" si="196"/>
        <v>4.3912125220374652E-2</v>
      </c>
      <c r="O4220" s="250">
        <v>28952.51</v>
      </c>
      <c r="P4220" s="251">
        <f t="shared" si="197"/>
        <v>4.6451553674154156E-2</v>
      </c>
      <c r="Q4220" s="251" t="s">
        <v>805</v>
      </c>
      <c r="R4220" s="258"/>
      <c r="S4220" s="258" t="s">
        <v>806</v>
      </c>
      <c r="T4220" s="258" t="s">
        <v>807</v>
      </c>
      <c r="U4220" s="282" t="s">
        <v>814</v>
      </c>
      <c r="V4220" s="285">
        <v>92</v>
      </c>
      <c r="W4220" s="286" t="s">
        <v>824</v>
      </c>
      <c r="X4220" s="286" t="s">
        <v>824</v>
      </c>
      <c r="Y4220" s="257"/>
    </row>
    <row r="4221" spans="1:25" ht="12.75" customHeight="1" x14ac:dyDescent="0.2">
      <c r="A4221" s="229" t="s">
        <v>705</v>
      </c>
      <c r="B4221" s="247"/>
      <c r="C4221" s="280">
        <v>4208</v>
      </c>
      <c r="D4221" s="249" t="s">
        <v>9078</v>
      </c>
      <c r="E4221" s="249" t="s">
        <v>9079</v>
      </c>
      <c r="F4221" s="249" t="s">
        <v>907</v>
      </c>
      <c r="G4221" s="281" t="s">
        <v>813</v>
      </c>
      <c r="H4221" s="250">
        <v>72209.61</v>
      </c>
      <c r="I4221" s="250"/>
      <c r="J4221" s="250">
        <v>69172.757499999992</v>
      </c>
      <c r="K4221" s="250"/>
      <c r="L4221" s="250">
        <v>83534.19</v>
      </c>
      <c r="M4221" s="251">
        <f t="shared" si="195"/>
        <v>4.2056071207142762E-2</v>
      </c>
      <c r="N4221" s="251">
        <f t="shared" si="196"/>
        <v>0.20761688588170005</v>
      </c>
      <c r="O4221" s="250">
        <v>87103.489999999991</v>
      </c>
      <c r="P4221" s="251">
        <f t="shared" si="197"/>
        <v>4.2728612080873571E-2</v>
      </c>
      <c r="Q4221" s="251" t="s">
        <v>805</v>
      </c>
      <c r="R4221" s="258"/>
      <c r="S4221" s="258" t="s">
        <v>806</v>
      </c>
      <c r="T4221" s="258" t="s">
        <v>807</v>
      </c>
      <c r="U4221" s="282" t="s">
        <v>823</v>
      </c>
      <c r="V4221" s="285">
        <v>824</v>
      </c>
      <c r="W4221" s="286" t="s">
        <v>824</v>
      </c>
      <c r="X4221" s="286" t="s">
        <v>824</v>
      </c>
      <c r="Y4221" s="257"/>
    </row>
    <row r="4222" spans="1:25" ht="12.75" customHeight="1" x14ac:dyDescent="0.2">
      <c r="A4222" s="229" t="s">
        <v>705</v>
      </c>
      <c r="B4222" s="247"/>
      <c r="C4222" s="280">
        <v>4209</v>
      </c>
      <c r="D4222" s="296" t="s">
        <v>9080</v>
      </c>
      <c r="E4222" s="296" t="s">
        <v>9081</v>
      </c>
      <c r="F4222" s="296" t="s">
        <v>830</v>
      </c>
      <c r="G4222" s="297" t="s">
        <v>707</v>
      </c>
      <c r="H4222" s="250">
        <v>0</v>
      </c>
      <c r="I4222" s="250"/>
      <c r="J4222" s="250">
        <v>0</v>
      </c>
      <c r="K4222" s="250"/>
      <c r="L4222" s="250">
        <v>0</v>
      </c>
      <c r="M4222" s="251" t="str">
        <f t="shared" si="195"/>
        <v>NA</v>
      </c>
      <c r="N4222" s="251" t="str">
        <f t="shared" si="196"/>
        <v>NA</v>
      </c>
      <c r="O4222" s="250">
        <v>0</v>
      </c>
      <c r="P4222" s="251" t="str">
        <f t="shared" si="197"/>
        <v>NA</v>
      </c>
      <c r="Q4222" s="298" t="s">
        <v>848</v>
      </c>
      <c r="R4222" s="299" t="s">
        <v>849</v>
      </c>
      <c r="S4222" s="299" t="s">
        <v>809</v>
      </c>
      <c r="T4222" s="299" t="s">
        <v>809</v>
      </c>
      <c r="U4222" s="299" t="s">
        <v>832</v>
      </c>
      <c r="V4222" s="283" t="s">
        <v>809</v>
      </c>
      <c r="W4222" s="284" t="s">
        <v>809</v>
      </c>
      <c r="X4222" s="284" t="s">
        <v>809</v>
      </c>
      <c r="Y4222" s="257"/>
    </row>
    <row r="4223" spans="1:25" ht="12.75" customHeight="1" x14ac:dyDescent="0.2">
      <c r="A4223" s="229" t="s">
        <v>705</v>
      </c>
      <c r="B4223" s="247"/>
      <c r="C4223" s="280">
        <v>4210</v>
      </c>
      <c r="D4223" s="249" t="s">
        <v>9082</v>
      </c>
      <c r="E4223" s="249" t="s">
        <v>9083</v>
      </c>
      <c r="F4223" s="249" t="s">
        <v>1002</v>
      </c>
      <c r="G4223" s="297" t="s">
        <v>707</v>
      </c>
      <c r="H4223" s="250">
        <v>0</v>
      </c>
      <c r="I4223" s="250"/>
      <c r="J4223" s="250">
        <v>0</v>
      </c>
      <c r="K4223" s="250"/>
      <c r="L4223" s="250">
        <v>0</v>
      </c>
      <c r="M4223" s="251" t="str">
        <f t="shared" si="195"/>
        <v>NA</v>
      </c>
      <c r="N4223" s="251" t="str">
        <f t="shared" si="196"/>
        <v>NA</v>
      </c>
      <c r="O4223" s="250">
        <v>0</v>
      </c>
      <c r="P4223" s="251" t="str">
        <f t="shared" si="197"/>
        <v>NA</v>
      </c>
      <c r="Q4223" s="298" t="s">
        <v>848</v>
      </c>
      <c r="R4223" s="299" t="s">
        <v>849</v>
      </c>
      <c r="S4223" s="299" t="s">
        <v>832</v>
      </c>
      <c r="T4223" s="299" t="s">
        <v>832</v>
      </c>
      <c r="U4223" s="299" t="s">
        <v>832</v>
      </c>
      <c r="V4223" s="299" t="s">
        <v>832</v>
      </c>
      <c r="W4223" s="299" t="s">
        <v>832</v>
      </c>
      <c r="X4223" s="299" t="s">
        <v>832</v>
      </c>
      <c r="Y4223" s="257"/>
    </row>
    <row r="4224" spans="1:25" ht="12.75" customHeight="1" x14ac:dyDescent="0.2">
      <c r="A4224" s="229" t="s">
        <v>705</v>
      </c>
      <c r="B4224" s="247"/>
      <c r="C4224" s="280">
        <v>4211</v>
      </c>
      <c r="D4224" s="249" t="s">
        <v>9084</v>
      </c>
      <c r="E4224" s="249" t="s">
        <v>9085</v>
      </c>
      <c r="F4224" s="249" t="s">
        <v>907</v>
      </c>
      <c r="G4224" s="281" t="s">
        <v>813</v>
      </c>
      <c r="H4224" s="250">
        <v>128435.33000000002</v>
      </c>
      <c r="I4224" s="250"/>
      <c r="J4224" s="250">
        <v>112139.7328</v>
      </c>
      <c r="K4224" s="250"/>
      <c r="L4224" s="250">
        <v>146882.19000000003</v>
      </c>
      <c r="M4224" s="251">
        <f t="shared" si="195"/>
        <v>0.12687783961002019</v>
      </c>
      <c r="N4224" s="251">
        <f t="shared" si="196"/>
        <v>0.30981398236397467</v>
      </c>
      <c r="O4224" s="250">
        <v>153158.29</v>
      </c>
      <c r="P4224" s="251">
        <f t="shared" si="197"/>
        <v>4.27288019057993E-2</v>
      </c>
      <c r="Q4224" s="251" t="s">
        <v>805</v>
      </c>
      <c r="R4224" s="258"/>
      <c r="S4224" s="258" t="s">
        <v>806</v>
      </c>
      <c r="T4224" s="258" t="s">
        <v>807</v>
      </c>
      <c r="U4224" s="282" t="s">
        <v>823</v>
      </c>
      <c r="V4224" s="285">
        <v>824</v>
      </c>
      <c r="W4224" s="286" t="s">
        <v>824</v>
      </c>
      <c r="X4224" s="286" t="s">
        <v>824</v>
      </c>
      <c r="Y4224" s="257"/>
    </row>
    <row r="4225" spans="1:25" ht="12.75" customHeight="1" x14ac:dyDescent="0.2">
      <c r="A4225" s="229" t="s">
        <v>705</v>
      </c>
      <c r="B4225" s="247"/>
      <c r="C4225" s="280">
        <v>4212</v>
      </c>
      <c r="D4225" s="249" t="s">
        <v>9086</v>
      </c>
      <c r="E4225" s="249" t="s">
        <v>9087</v>
      </c>
      <c r="F4225" s="249" t="s">
        <v>1098</v>
      </c>
      <c r="G4225" s="281" t="s">
        <v>813</v>
      </c>
      <c r="H4225" s="250">
        <v>98845.11</v>
      </c>
      <c r="I4225" s="250"/>
      <c r="J4225" s="250">
        <v>94688.058499999999</v>
      </c>
      <c r="K4225" s="250"/>
      <c r="L4225" s="250">
        <v>94517.4</v>
      </c>
      <c r="M4225" s="251">
        <f t="shared" si="195"/>
        <v>4.2056218056715215E-2</v>
      </c>
      <c r="N4225" s="251">
        <f t="shared" si="196"/>
        <v>1.8023233626656841E-3</v>
      </c>
      <c r="O4225" s="250">
        <v>101446.98000000001</v>
      </c>
      <c r="P4225" s="251">
        <f t="shared" si="197"/>
        <v>7.3315389547321627E-2</v>
      </c>
      <c r="Q4225" s="251" t="s">
        <v>805</v>
      </c>
      <c r="R4225" s="258"/>
      <c r="S4225" s="258" t="s">
        <v>806</v>
      </c>
      <c r="T4225" s="258" t="s">
        <v>807</v>
      </c>
      <c r="U4225" s="282" t="s">
        <v>814</v>
      </c>
      <c r="V4225" s="283" t="s">
        <v>809</v>
      </c>
      <c r="W4225" s="284" t="s">
        <v>809</v>
      </c>
      <c r="X4225" s="284" t="s">
        <v>809</v>
      </c>
      <c r="Y4225" s="257"/>
    </row>
    <row r="4226" spans="1:25" ht="12.75" customHeight="1" x14ac:dyDescent="0.2">
      <c r="A4226" s="229" t="s">
        <v>705</v>
      </c>
      <c r="B4226" s="247"/>
      <c r="C4226" s="287">
        <v>4213</v>
      </c>
      <c r="D4226" s="288" t="s">
        <v>9088</v>
      </c>
      <c r="E4226" s="288" t="s">
        <v>9089</v>
      </c>
      <c r="F4226" s="288" t="s">
        <v>1227</v>
      </c>
      <c r="G4226" s="289" t="s">
        <v>707</v>
      </c>
      <c r="H4226" s="290">
        <v>0</v>
      </c>
      <c r="I4226" s="290"/>
      <c r="J4226" s="290">
        <v>0</v>
      </c>
      <c r="K4226" s="290"/>
      <c r="L4226" s="290">
        <v>0</v>
      </c>
      <c r="M4226" s="291" t="str">
        <f t="shared" si="195"/>
        <v>NA</v>
      </c>
      <c r="N4226" s="291" t="str">
        <f t="shared" si="196"/>
        <v>NA</v>
      </c>
      <c r="O4226" s="290">
        <v>0</v>
      </c>
      <c r="P4226" s="291" t="str">
        <f t="shared" si="197"/>
        <v>NA</v>
      </c>
      <c r="Q4226" s="291" t="s">
        <v>707</v>
      </c>
      <c r="R4226" s="292" t="s">
        <v>831</v>
      </c>
      <c r="S4226" s="293" t="s">
        <v>832</v>
      </c>
      <c r="T4226" s="293" t="s">
        <v>832</v>
      </c>
      <c r="U4226" s="293" t="s">
        <v>832</v>
      </c>
      <c r="V4226" s="294" t="s">
        <v>809</v>
      </c>
      <c r="W4226" s="295" t="s">
        <v>809</v>
      </c>
      <c r="X4226" s="295" t="s">
        <v>809</v>
      </c>
      <c r="Y4226" s="257"/>
    </row>
    <row r="4227" spans="1:25" ht="12.75" customHeight="1" x14ac:dyDescent="0.2">
      <c r="A4227" s="229" t="s">
        <v>705</v>
      </c>
      <c r="B4227" s="247"/>
      <c r="C4227" s="280">
        <v>4214</v>
      </c>
      <c r="D4227" s="249" t="s">
        <v>9090</v>
      </c>
      <c r="E4227" s="249" t="s">
        <v>9091</v>
      </c>
      <c r="F4227" s="249" t="s">
        <v>1064</v>
      </c>
      <c r="G4227" s="281" t="s">
        <v>813</v>
      </c>
      <c r="H4227" s="250">
        <v>26982.95</v>
      </c>
      <c r="I4227" s="250"/>
      <c r="J4227" s="250">
        <v>16076.4576</v>
      </c>
      <c r="K4227" s="250"/>
      <c r="L4227" s="250">
        <v>26389.860000000004</v>
      </c>
      <c r="M4227" s="251">
        <f t="shared" si="195"/>
        <v>0.40419940740356414</v>
      </c>
      <c r="N4227" s="251">
        <f t="shared" si="196"/>
        <v>0.64152207262376038</v>
      </c>
      <c r="O4227" s="250">
        <v>27280.359999999997</v>
      </c>
      <c r="P4227" s="251">
        <f t="shared" si="197"/>
        <v>3.3744021377907746E-2</v>
      </c>
      <c r="Q4227" s="251" t="s">
        <v>805</v>
      </c>
      <c r="R4227" s="258"/>
      <c r="S4227" s="258" t="s">
        <v>806</v>
      </c>
      <c r="T4227" s="258" t="s">
        <v>807</v>
      </c>
      <c r="U4227" s="282" t="s">
        <v>823</v>
      </c>
      <c r="V4227" s="285">
        <v>824</v>
      </c>
      <c r="W4227" s="286" t="s">
        <v>816</v>
      </c>
      <c r="X4227" s="286" t="s">
        <v>824</v>
      </c>
      <c r="Y4227" s="257"/>
    </row>
    <row r="4228" spans="1:25" ht="12.75" customHeight="1" x14ac:dyDescent="0.2">
      <c r="A4228" s="229" t="s">
        <v>705</v>
      </c>
      <c r="B4228" s="247"/>
      <c r="C4228" s="287">
        <v>4215</v>
      </c>
      <c r="D4228" s="288" t="s">
        <v>9092</v>
      </c>
      <c r="E4228" s="288" t="s">
        <v>9093</v>
      </c>
      <c r="F4228" s="288" t="s">
        <v>858</v>
      </c>
      <c r="G4228" s="289" t="s">
        <v>707</v>
      </c>
      <c r="H4228" s="290">
        <v>0</v>
      </c>
      <c r="I4228" s="290"/>
      <c r="J4228" s="290">
        <v>0</v>
      </c>
      <c r="K4228" s="290"/>
      <c r="L4228" s="290">
        <v>0</v>
      </c>
      <c r="M4228" s="291" t="str">
        <f t="shared" si="195"/>
        <v>NA</v>
      </c>
      <c r="N4228" s="291" t="str">
        <f t="shared" si="196"/>
        <v>NA</v>
      </c>
      <c r="O4228" s="290">
        <v>0</v>
      </c>
      <c r="P4228" s="291" t="str">
        <f t="shared" si="197"/>
        <v>NA</v>
      </c>
      <c r="Q4228" s="291" t="s">
        <v>707</v>
      </c>
      <c r="R4228" s="292" t="s">
        <v>831</v>
      </c>
      <c r="S4228" s="293" t="s">
        <v>832</v>
      </c>
      <c r="T4228" s="293" t="s">
        <v>832</v>
      </c>
      <c r="U4228" s="293" t="s">
        <v>832</v>
      </c>
      <c r="V4228" s="294" t="s">
        <v>809</v>
      </c>
      <c r="W4228" s="295" t="s">
        <v>809</v>
      </c>
      <c r="X4228" s="295" t="s">
        <v>809</v>
      </c>
      <c r="Y4228" s="257"/>
    </row>
    <row r="4229" spans="1:25" ht="12.75" customHeight="1" x14ac:dyDescent="0.2">
      <c r="A4229" s="229" t="s">
        <v>705</v>
      </c>
      <c r="B4229" s="247"/>
      <c r="C4229" s="280">
        <v>4216</v>
      </c>
      <c r="D4229" s="249" t="s">
        <v>9094</v>
      </c>
      <c r="E4229" s="249" t="s">
        <v>9095</v>
      </c>
      <c r="F4229" s="249" t="s">
        <v>1067</v>
      </c>
      <c r="G4229" s="281" t="s">
        <v>804</v>
      </c>
      <c r="H4229" s="250">
        <v>0</v>
      </c>
      <c r="I4229" s="250"/>
      <c r="J4229" s="250">
        <v>15553.036199999999</v>
      </c>
      <c r="K4229" s="250"/>
      <c r="L4229" s="250">
        <v>0</v>
      </c>
      <c r="M4229" s="251" t="str">
        <f t="shared" si="195"/>
        <v>NA</v>
      </c>
      <c r="N4229" s="251">
        <f t="shared" si="196"/>
        <v>1</v>
      </c>
      <c r="O4229" s="250">
        <v>0</v>
      </c>
      <c r="P4229" s="251" t="str">
        <f t="shared" si="197"/>
        <v>NA</v>
      </c>
      <c r="Q4229" s="251" t="s">
        <v>805</v>
      </c>
      <c r="R4229" s="258"/>
      <c r="S4229" s="258" t="s">
        <v>959</v>
      </c>
      <c r="T4229" s="299" t="s">
        <v>809</v>
      </c>
      <c r="U4229" s="282" t="s">
        <v>841</v>
      </c>
      <c r="V4229" s="285">
        <v>819</v>
      </c>
      <c r="W4229" s="286" t="s">
        <v>815</v>
      </c>
      <c r="X4229" s="286" t="s">
        <v>815</v>
      </c>
      <c r="Y4229" s="257"/>
    </row>
    <row r="4230" spans="1:25" ht="12.75" customHeight="1" x14ac:dyDescent="0.2">
      <c r="A4230" s="229" t="s">
        <v>705</v>
      </c>
      <c r="B4230" s="247"/>
      <c r="C4230" s="280">
        <v>4217</v>
      </c>
      <c r="D4230" s="249" t="s">
        <v>9096</v>
      </c>
      <c r="E4230" s="249" t="s">
        <v>9097</v>
      </c>
      <c r="F4230" s="249" t="s">
        <v>812</v>
      </c>
      <c r="G4230" s="281" t="s">
        <v>813</v>
      </c>
      <c r="H4230" s="250">
        <v>18925.650000000001</v>
      </c>
      <c r="I4230" s="250"/>
      <c r="J4230" s="250">
        <v>18129.701099999998</v>
      </c>
      <c r="K4230" s="250"/>
      <c r="L4230" s="250">
        <v>16770.09</v>
      </c>
      <c r="M4230" s="251">
        <f t="shared" si="195"/>
        <v>4.2056621569140452E-2</v>
      </c>
      <c r="N4230" s="251">
        <f t="shared" si="196"/>
        <v>7.499357504575728E-2</v>
      </c>
      <c r="O4230" s="250">
        <v>17553.329999999998</v>
      </c>
      <c r="P4230" s="251">
        <f t="shared" si="197"/>
        <v>4.6704579402972672E-2</v>
      </c>
      <c r="Q4230" s="251" t="s">
        <v>805</v>
      </c>
      <c r="R4230" s="258"/>
      <c r="S4230" s="258" t="s">
        <v>806</v>
      </c>
      <c r="T4230" s="258" t="s">
        <v>807</v>
      </c>
      <c r="U4230" s="282" t="s">
        <v>814</v>
      </c>
      <c r="V4230" s="285">
        <v>70</v>
      </c>
      <c r="W4230" s="286" t="s">
        <v>815</v>
      </c>
      <c r="X4230" s="286" t="s">
        <v>816</v>
      </c>
      <c r="Y4230" s="257"/>
    </row>
    <row r="4231" spans="1:25" ht="12.75" customHeight="1" x14ac:dyDescent="0.2">
      <c r="A4231" s="229" t="s">
        <v>705</v>
      </c>
      <c r="B4231" s="247"/>
      <c r="C4231" s="280">
        <v>4218</v>
      </c>
      <c r="D4231" s="249" t="s">
        <v>9098</v>
      </c>
      <c r="E4231" s="249" t="s">
        <v>9099</v>
      </c>
      <c r="F4231" s="249" t="s">
        <v>928</v>
      </c>
      <c r="G4231" s="297" t="s">
        <v>707</v>
      </c>
      <c r="H4231" s="250">
        <v>0</v>
      </c>
      <c r="I4231" s="250"/>
      <c r="J4231" s="250">
        <v>0</v>
      </c>
      <c r="K4231" s="250"/>
      <c r="L4231" s="250">
        <v>0</v>
      </c>
      <c r="M4231" s="251" t="str">
        <f t="shared" si="195"/>
        <v>NA</v>
      </c>
      <c r="N4231" s="251" t="str">
        <f t="shared" si="196"/>
        <v>NA</v>
      </c>
      <c r="O4231" s="250">
        <v>0</v>
      </c>
      <c r="P4231" s="251" t="str">
        <f t="shared" si="197"/>
        <v>NA</v>
      </c>
      <c r="Q4231" s="298" t="s">
        <v>848</v>
      </c>
      <c r="R4231" s="299" t="s">
        <v>849</v>
      </c>
      <c r="S4231" s="299" t="s">
        <v>832</v>
      </c>
      <c r="T4231" s="299" t="s">
        <v>832</v>
      </c>
      <c r="U4231" s="299" t="s">
        <v>832</v>
      </c>
      <c r="V4231" s="299" t="s">
        <v>832</v>
      </c>
      <c r="W4231" s="299" t="s">
        <v>832</v>
      </c>
      <c r="X4231" s="299" t="s">
        <v>832</v>
      </c>
      <c r="Y4231" s="257"/>
    </row>
    <row r="4232" spans="1:25" ht="12.75" customHeight="1" x14ac:dyDescent="0.2">
      <c r="A4232" s="229" t="s">
        <v>705</v>
      </c>
      <c r="B4232" s="247"/>
      <c r="C4232" s="280">
        <v>4219</v>
      </c>
      <c r="D4232" s="249" t="s">
        <v>9100</v>
      </c>
      <c r="E4232" s="249" t="s">
        <v>9101</v>
      </c>
      <c r="F4232" s="249" t="s">
        <v>812</v>
      </c>
      <c r="G4232" s="281" t="s">
        <v>813</v>
      </c>
      <c r="H4232" s="250">
        <v>15528.69</v>
      </c>
      <c r="I4232" s="250"/>
      <c r="J4232" s="250">
        <v>14875.607499999998</v>
      </c>
      <c r="K4232" s="250"/>
      <c r="L4232" s="250">
        <v>18368.95</v>
      </c>
      <c r="M4232" s="251">
        <f t="shared" si="195"/>
        <v>4.2056509596109022E-2</v>
      </c>
      <c r="N4232" s="251">
        <f t="shared" si="196"/>
        <v>0.2348369638013105</v>
      </c>
      <c r="O4232" s="250">
        <v>19190.78</v>
      </c>
      <c r="P4232" s="251">
        <f t="shared" si="197"/>
        <v>4.4740172954904775E-2</v>
      </c>
      <c r="Q4232" s="251" t="s">
        <v>805</v>
      </c>
      <c r="R4232" s="258"/>
      <c r="S4232" s="258" t="s">
        <v>806</v>
      </c>
      <c r="T4232" s="258" t="s">
        <v>807</v>
      </c>
      <c r="U4232" s="282" t="s">
        <v>814</v>
      </c>
      <c r="V4232" s="285">
        <v>91</v>
      </c>
      <c r="W4232" s="286" t="s">
        <v>815</v>
      </c>
      <c r="X4232" s="286" t="s">
        <v>816</v>
      </c>
      <c r="Y4232" s="257"/>
    </row>
    <row r="4233" spans="1:25" ht="12.75" customHeight="1" x14ac:dyDescent="0.2">
      <c r="A4233" s="229" t="s">
        <v>705</v>
      </c>
      <c r="B4233" s="247"/>
      <c r="C4233" s="280">
        <v>4220</v>
      </c>
      <c r="D4233" s="249" t="s">
        <v>9102</v>
      </c>
      <c r="E4233" s="249" t="s">
        <v>9103</v>
      </c>
      <c r="F4233" s="249" t="s">
        <v>928</v>
      </c>
      <c r="G4233" s="297" t="s">
        <v>707</v>
      </c>
      <c r="H4233" s="250">
        <v>0</v>
      </c>
      <c r="I4233" s="250"/>
      <c r="J4233" s="250">
        <v>0</v>
      </c>
      <c r="K4233" s="250"/>
      <c r="L4233" s="250">
        <v>0</v>
      </c>
      <c r="M4233" s="251" t="str">
        <f t="shared" si="195"/>
        <v>NA</v>
      </c>
      <c r="N4233" s="251" t="str">
        <f t="shared" si="196"/>
        <v>NA</v>
      </c>
      <c r="O4233" s="250">
        <v>0</v>
      </c>
      <c r="P4233" s="251" t="str">
        <f t="shared" si="197"/>
        <v>NA</v>
      </c>
      <c r="Q4233" s="298" t="s">
        <v>848</v>
      </c>
      <c r="R4233" s="299" t="s">
        <v>849</v>
      </c>
      <c r="S4233" s="299" t="s">
        <v>832</v>
      </c>
      <c r="T4233" s="299" t="s">
        <v>832</v>
      </c>
      <c r="U4233" s="299" t="s">
        <v>832</v>
      </c>
      <c r="V4233" s="299" t="s">
        <v>832</v>
      </c>
      <c r="W4233" s="299" t="s">
        <v>832</v>
      </c>
      <c r="X4233" s="299" t="s">
        <v>832</v>
      </c>
      <c r="Y4233" s="257"/>
    </row>
    <row r="4234" spans="1:25" ht="12.75" customHeight="1" x14ac:dyDescent="0.2">
      <c r="A4234" s="229" t="s">
        <v>705</v>
      </c>
      <c r="B4234" s="247"/>
      <c r="C4234" s="280">
        <v>4221</v>
      </c>
      <c r="D4234" s="249" t="s">
        <v>9104</v>
      </c>
      <c r="E4234" s="249" t="s">
        <v>9105</v>
      </c>
      <c r="F4234" s="249" t="s">
        <v>803</v>
      </c>
      <c r="G4234" s="281" t="s">
        <v>804</v>
      </c>
      <c r="H4234" s="250">
        <v>24866.75</v>
      </c>
      <c r="I4234" s="250"/>
      <c r="J4234" s="250">
        <v>23820.942800000001</v>
      </c>
      <c r="K4234" s="250"/>
      <c r="L4234" s="250">
        <v>24680.239999999998</v>
      </c>
      <c r="M4234" s="251">
        <f t="shared" si="195"/>
        <v>4.2056448872490347E-2</v>
      </c>
      <c r="N4234" s="251">
        <f t="shared" si="196"/>
        <v>3.607318178858971E-2</v>
      </c>
      <c r="O4234" s="250">
        <v>26489.69</v>
      </c>
      <c r="P4234" s="251">
        <f t="shared" si="197"/>
        <v>7.3315737610331222E-2</v>
      </c>
      <c r="Q4234" s="251" t="s">
        <v>805</v>
      </c>
      <c r="R4234" s="258"/>
      <c r="S4234" s="258" t="s">
        <v>806</v>
      </c>
      <c r="T4234" s="258" t="s">
        <v>807</v>
      </c>
      <c r="U4234" s="282" t="s">
        <v>808</v>
      </c>
      <c r="V4234" s="283" t="s">
        <v>809</v>
      </c>
      <c r="W4234" s="284" t="s">
        <v>809</v>
      </c>
      <c r="X4234" s="284" t="s">
        <v>809</v>
      </c>
      <c r="Y4234" s="257"/>
    </row>
    <row r="4235" spans="1:25" ht="12.75" customHeight="1" x14ac:dyDescent="0.2">
      <c r="A4235" s="229" t="s">
        <v>705</v>
      </c>
      <c r="B4235" s="247"/>
      <c r="C4235" s="280">
        <v>4222</v>
      </c>
      <c r="D4235" s="249" t="s">
        <v>9106</v>
      </c>
      <c r="E4235" s="249" t="s">
        <v>9107</v>
      </c>
      <c r="F4235" s="249" t="s">
        <v>1014</v>
      </c>
      <c r="G4235" s="281" t="s">
        <v>813</v>
      </c>
      <c r="H4235" s="250">
        <v>99890.5</v>
      </c>
      <c r="I4235" s="250"/>
      <c r="J4235" s="250">
        <v>95689.484099999987</v>
      </c>
      <c r="K4235" s="250"/>
      <c r="L4235" s="250">
        <v>103322.07</v>
      </c>
      <c r="M4235" s="251">
        <f t="shared" si="195"/>
        <v>4.2056210550552989E-2</v>
      </c>
      <c r="N4235" s="251">
        <f t="shared" si="196"/>
        <v>7.9764103357727489E-2</v>
      </c>
      <c r="O4235" s="250">
        <v>108132.09</v>
      </c>
      <c r="P4235" s="251">
        <f t="shared" si="197"/>
        <v>4.6553654993555481E-2</v>
      </c>
      <c r="Q4235" s="251" t="s">
        <v>805</v>
      </c>
      <c r="R4235" s="258"/>
      <c r="S4235" s="258" t="s">
        <v>806</v>
      </c>
      <c r="T4235" s="258" t="s">
        <v>807</v>
      </c>
      <c r="U4235" s="282" t="s">
        <v>823</v>
      </c>
      <c r="V4235" s="285">
        <v>824</v>
      </c>
      <c r="W4235" s="286" t="s">
        <v>815</v>
      </c>
      <c r="X4235" s="286" t="s">
        <v>816</v>
      </c>
      <c r="Y4235" s="257"/>
    </row>
    <row r="4236" spans="1:25" ht="12.75" customHeight="1" x14ac:dyDescent="0.2">
      <c r="A4236" s="229" t="s">
        <v>705</v>
      </c>
      <c r="B4236" s="247"/>
      <c r="C4236" s="280">
        <v>4223</v>
      </c>
      <c r="D4236" s="249" t="s">
        <v>9108</v>
      </c>
      <c r="E4236" s="249" t="s">
        <v>9109</v>
      </c>
      <c r="F4236" s="249" t="s">
        <v>852</v>
      </c>
      <c r="G4236" s="297" t="s">
        <v>707</v>
      </c>
      <c r="H4236" s="250">
        <v>0</v>
      </c>
      <c r="I4236" s="250"/>
      <c r="J4236" s="250">
        <v>0</v>
      </c>
      <c r="K4236" s="250"/>
      <c r="L4236" s="250">
        <v>0</v>
      </c>
      <c r="M4236" s="251" t="str">
        <f t="shared" si="195"/>
        <v>NA</v>
      </c>
      <c r="N4236" s="251" t="str">
        <f t="shared" si="196"/>
        <v>NA</v>
      </c>
      <c r="O4236" s="250">
        <v>0</v>
      </c>
      <c r="P4236" s="251" t="str">
        <f t="shared" si="197"/>
        <v>NA</v>
      </c>
      <c r="Q4236" s="298" t="s">
        <v>848</v>
      </c>
      <c r="R4236" s="299" t="s">
        <v>849</v>
      </c>
      <c r="S4236" s="299" t="s">
        <v>832</v>
      </c>
      <c r="T4236" s="299" t="s">
        <v>832</v>
      </c>
      <c r="U4236" s="299" t="s">
        <v>832</v>
      </c>
      <c r="V4236" s="299" t="s">
        <v>832</v>
      </c>
      <c r="W4236" s="299" t="s">
        <v>832</v>
      </c>
      <c r="X4236" s="299" t="s">
        <v>832</v>
      </c>
      <c r="Y4236" s="257"/>
    </row>
    <row r="4237" spans="1:25" ht="12.75" customHeight="1" x14ac:dyDescent="0.2">
      <c r="A4237" s="229" t="s">
        <v>705</v>
      </c>
      <c r="B4237" s="247"/>
      <c r="C4237" s="280">
        <v>4224</v>
      </c>
      <c r="D4237" s="249" t="s">
        <v>9110</v>
      </c>
      <c r="E4237" s="249" t="s">
        <v>9111</v>
      </c>
      <c r="F4237" s="249" t="s">
        <v>852</v>
      </c>
      <c r="G4237" s="297" t="s">
        <v>707</v>
      </c>
      <c r="H4237" s="250">
        <v>0</v>
      </c>
      <c r="I4237" s="250"/>
      <c r="J4237" s="250">
        <v>0</v>
      </c>
      <c r="K4237" s="250"/>
      <c r="L4237" s="250">
        <v>0</v>
      </c>
      <c r="M4237" s="251" t="str">
        <f t="shared" si="195"/>
        <v>NA</v>
      </c>
      <c r="N4237" s="251" t="str">
        <f t="shared" si="196"/>
        <v>NA</v>
      </c>
      <c r="O4237" s="250">
        <v>0</v>
      </c>
      <c r="P4237" s="251" t="str">
        <f t="shared" si="197"/>
        <v>NA</v>
      </c>
      <c r="Q4237" s="298" t="s">
        <v>848</v>
      </c>
      <c r="R4237" s="299" t="s">
        <v>849</v>
      </c>
      <c r="S4237" s="299" t="s">
        <v>809</v>
      </c>
      <c r="T4237" s="299" t="s">
        <v>809</v>
      </c>
      <c r="U4237" s="299" t="s">
        <v>832</v>
      </c>
      <c r="V4237" s="283" t="s">
        <v>809</v>
      </c>
      <c r="W4237" s="284" t="s">
        <v>809</v>
      </c>
      <c r="X4237" s="284" t="s">
        <v>809</v>
      </c>
      <c r="Y4237" s="257"/>
    </row>
    <row r="4238" spans="1:25" ht="12.75" customHeight="1" x14ac:dyDescent="0.2">
      <c r="A4238" s="229" t="s">
        <v>705</v>
      </c>
      <c r="B4238" s="247"/>
      <c r="C4238" s="280">
        <v>4225</v>
      </c>
      <c r="D4238" s="296" t="s">
        <v>9112</v>
      </c>
      <c r="E4238" s="296" t="s">
        <v>9113</v>
      </c>
      <c r="F4238" s="296" t="s">
        <v>1503</v>
      </c>
      <c r="G4238" s="297" t="s">
        <v>707</v>
      </c>
      <c r="H4238" s="250">
        <v>0</v>
      </c>
      <c r="I4238" s="250"/>
      <c r="J4238" s="250">
        <v>0</v>
      </c>
      <c r="K4238" s="250"/>
      <c r="L4238" s="250">
        <v>0</v>
      </c>
      <c r="M4238" s="251" t="str">
        <f t="shared" ref="M4238:M4301" si="198">IF(H4238&gt;0,ABS((J4238-H4238)/H4238),"NA")</f>
        <v>NA</v>
      </c>
      <c r="N4238" s="251" t="str">
        <f t="shared" ref="N4238:N4301" si="199">IF(J4238&gt;0,ABS((L4238-J4238)/J4238),"NA")</f>
        <v>NA</v>
      </c>
      <c r="O4238" s="250">
        <v>0</v>
      </c>
      <c r="P4238" s="251" t="str">
        <f t="shared" ref="P4238:P4301" si="200">IF(L4238&gt;0,ABS((O4238-L4238)/L4238),"NA")</f>
        <v>NA</v>
      </c>
      <c r="Q4238" s="298" t="s">
        <v>848</v>
      </c>
      <c r="R4238" s="299" t="s">
        <v>849</v>
      </c>
      <c r="S4238" s="299" t="s">
        <v>832</v>
      </c>
      <c r="T4238" s="299" t="s">
        <v>832</v>
      </c>
      <c r="U4238" s="299" t="s">
        <v>832</v>
      </c>
      <c r="V4238" s="283" t="s">
        <v>809</v>
      </c>
      <c r="W4238" s="284" t="s">
        <v>809</v>
      </c>
      <c r="X4238" s="284" t="s">
        <v>809</v>
      </c>
      <c r="Y4238" s="257"/>
    </row>
    <row r="4239" spans="1:25" ht="12.75" customHeight="1" x14ac:dyDescent="0.2">
      <c r="A4239" s="229" t="s">
        <v>705</v>
      </c>
      <c r="B4239" s="247"/>
      <c r="C4239" s="280">
        <v>4226</v>
      </c>
      <c r="D4239" s="249" t="s">
        <v>9114</v>
      </c>
      <c r="E4239" s="249" t="s">
        <v>9115</v>
      </c>
      <c r="F4239" s="249" t="s">
        <v>1860</v>
      </c>
      <c r="G4239" s="281" t="s">
        <v>813</v>
      </c>
      <c r="H4239" s="250">
        <v>84026.51</v>
      </c>
      <c r="I4239" s="250"/>
      <c r="J4239" s="250">
        <v>24400.813599999998</v>
      </c>
      <c r="K4239" s="250"/>
      <c r="L4239" s="250">
        <v>25472.27</v>
      </c>
      <c r="M4239" s="251">
        <f t="shared" si="198"/>
        <v>0.70960577084541543</v>
      </c>
      <c r="N4239" s="251">
        <f t="shared" si="199"/>
        <v>4.3910683371639822E-2</v>
      </c>
      <c r="O4239" s="250">
        <v>26748.68</v>
      </c>
      <c r="P4239" s="251">
        <f t="shared" si="200"/>
        <v>5.0109786053618301E-2</v>
      </c>
      <c r="Q4239" s="251" t="s">
        <v>805</v>
      </c>
      <c r="R4239" s="258"/>
      <c r="S4239" s="258" t="s">
        <v>806</v>
      </c>
      <c r="T4239" s="258" t="s">
        <v>807</v>
      </c>
      <c r="U4239" s="282" t="s">
        <v>823</v>
      </c>
      <c r="V4239" s="285">
        <v>824</v>
      </c>
      <c r="W4239" s="286" t="s">
        <v>824</v>
      </c>
      <c r="X4239" s="286" t="s">
        <v>816</v>
      </c>
      <c r="Y4239" s="257"/>
    </row>
    <row r="4240" spans="1:25" ht="12.75" customHeight="1" x14ac:dyDescent="0.2">
      <c r="A4240" s="229" t="s">
        <v>705</v>
      </c>
      <c r="B4240" s="247"/>
      <c r="C4240" s="280">
        <v>4227</v>
      </c>
      <c r="D4240" s="249" t="s">
        <v>9116</v>
      </c>
      <c r="E4240" s="249" t="s">
        <v>9117</v>
      </c>
      <c r="F4240" s="249" t="s">
        <v>3351</v>
      </c>
      <c r="G4240" s="281" t="s">
        <v>813</v>
      </c>
      <c r="H4240" s="250">
        <v>73409.53</v>
      </c>
      <c r="I4240" s="250"/>
      <c r="J4240" s="250">
        <v>65736.460600000006</v>
      </c>
      <c r="K4240" s="250"/>
      <c r="L4240" s="250">
        <v>67621.3</v>
      </c>
      <c r="M4240" s="251">
        <f t="shared" si="198"/>
        <v>0.10452415919295482</v>
      </c>
      <c r="N4240" s="251">
        <f t="shared" si="199"/>
        <v>2.8672663279957562E-2</v>
      </c>
      <c r="O4240" s="250">
        <v>72578.98000000001</v>
      </c>
      <c r="P4240" s="251">
        <f t="shared" si="200"/>
        <v>7.3315360692562961E-2</v>
      </c>
      <c r="Q4240" s="251" t="s">
        <v>805</v>
      </c>
      <c r="R4240" s="258"/>
      <c r="S4240" s="258" t="s">
        <v>806</v>
      </c>
      <c r="T4240" s="258" t="s">
        <v>807</v>
      </c>
      <c r="U4240" s="282" t="s">
        <v>814</v>
      </c>
      <c r="V4240" s="283" t="s">
        <v>809</v>
      </c>
      <c r="W4240" s="284" t="s">
        <v>809</v>
      </c>
      <c r="X4240" s="284" t="s">
        <v>809</v>
      </c>
      <c r="Y4240" s="257"/>
    </row>
    <row r="4241" spans="1:25" ht="12.75" customHeight="1" x14ac:dyDescent="0.2">
      <c r="A4241" s="229" t="s">
        <v>705</v>
      </c>
      <c r="B4241" s="247"/>
      <c r="C4241" s="280">
        <v>4228</v>
      </c>
      <c r="D4241" s="249" t="s">
        <v>9118</v>
      </c>
      <c r="E4241" s="249" t="s">
        <v>9119</v>
      </c>
      <c r="F4241" s="249" t="s">
        <v>1522</v>
      </c>
      <c r="G4241" s="281" t="s">
        <v>813</v>
      </c>
      <c r="H4241" s="250">
        <v>98079.12999999999</v>
      </c>
      <c r="I4241" s="250"/>
      <c r="J4241" s="250">
        <v>93954.309299999994</v>
      </c>
      <c r="K4241" s="250"/>
      <c r="L4241" s="250">
        <v>98080.689999999988</v>
      </c>
      <c r="M4241" s="251">
        <f t="shared" si="198"/>
        <v>4.2056049028982995E-2</v>
      </c>
      <c r="N4241" s="251">
        <f t="shared" si="199"/>
        <v>4.3919014792863732E-2</v>
      </c>
      <c r="O4241" s="250">
        <v>101577.93</v>
      </c>
      <c r="P4241" s="251">
        <f t="shared" si="200"/>
        <v>3.5656763833941278E-2</v>
      </c>
      <c r="Q4241" s="251" t="s">
        <v>805</v>
      </c>
      <c r="R4241" s="258"/>
      <c r="S4241" s="258" t="s">
        <v>806</v>
      </c>
      <c r="T4241" s="299" t="s">
        <v>809</v>
      </c>
      <c r="U4241" s="282" t="s">
        <v>814</v>
      </c>
      <c r="V4241" s="285">
        <v>246</v>
      </c>
      <c r="W4241" s="286" t="s">
        <v>816</v>
      </c>
      <c r="X4241" s="286" t="s">
        <v>816</v>
      </c>
      <c r="Y4241" s="257"/>
    </row>
    <row r="4242" spans="1:25" ht="12.75" customHeight="1" x14ac:dyDescent="0.2">
      <c r="A4242" s="229" t="s">
        <v>705</v>
      </c>
      <c r="B4242" s="247"/>
      <c r="C4242" s="280">
        <v>4229</v>
      </c>
      <c r="D4242" s="249" t="s">
        <v>9120</v>
      </c>
      <c r="E4242" s="249" t="s">
        <v>9121</v>
      </c>
      <c r="F4242" s="249" t="s">
        <v>1160</v>
      </c>
      <c r="G4242" s="281" t="s">
        <v>813</v>
      </c>
      <c r="H4242" s="250">
        <v>226495.28</v>
      </c>
      <c r="I4242" s="250"/>
      <c r="J4242" s="250">
        <v>219032.34469999999</v>
      </c>
      <c r="K4242" s="250"/>
      <c r="L4242" s="250">
        <v>228651</v>
      </c>
      <c r="M4242" s="251">
        <f t="shared" si="198"/>
        <v>3.2949628354286289E-2</v>
      </c>
      <c r="N4242" s="251">
        <f t="shared" si="199"/>
        <v>4.3914314633184924E-2</v>
      </c>
      <c r="O4242" s="250">
        <v>241052.28</v>
      </c>
      <c r="P4242" s="251">
        <f t="shared" si="200"/>
        <v>5.4236718842253034E-2</v>
      </c>
      <c r="Q4242" s="251" t="s">
        <v>805</v>
      </c>
      <c r="R4242" s="258"/>
      <c r="S4242" s="258" t="s">
        <v>806</v>
      </c>
      <c r="T4242" s="299" t="s">
        <v>809</v>
      </c>
      <c r="U4242" s="282" t="s">
        <v>823</v>
      </c>
      <c r="V4242" s="285">
        <v>805</v>
      </c>
      <c r="W4242" s="286" t="s">
        <v>912</v>
      </c>
      <c r="X4242" s="286" t="s">
        <v>815</v>
      </c>
      <c r="Y4242" s="257"/>
    </row>
    <row r="4243" spans="1:25" ht="12.75" customHeight="1" x14ac:dyDescent="0.2">
      <c r="A4243" s="229" t="s">
        <v>705</v>
      </c>
      <c r="B4243" s="247"/>
      <c r="C4243" s="280">
        <v>4230</v>
      </c>
      <c r="D4243" s="249" t="s">
        <v>9122</v>
      </c>
      <c r="E4243" s="249" t="s">
        <v>9123</v>
      </c>
      <c r="F4243" s="249" t="s">
        <v>886</v>
      </c>
      <c r="G4243" s="281" t="s">
        <v>813</v>
      </c>
      <c r="H4243" s="250">
        <v>629127.99</v>
      </c>
      <c r="I4243" s="250"/>
      <c r="J4243" s="250">
        <v>670465.08400000003</v>
      </c>
      <c r="K4243" s="250"/>
      <c r="L4243" s="250">
        <v>801652.70000000019</v>
      </c>
      <c r="M4243" s="251">
        <f t="shared" si="198"/>
        <v>6.5705380553804385E-2</v>
      </c>
      <c r="N4243" s="251">
        <f t="shared" si="199"/>
        <v>0.19566658895543643</v>
      </c>
      <c r="O4243" s="250">
        <v>837525.41999999981</v>
      </c>
      <c r="P4243" s="251">
        <f t="shared" si="200"/>
        <v>4.4748455284937746E-2</v>
      </c>
      <c r="Q4243" s="251" t="s">
        <v>805</v>
      </c>
      <c r="R4243" s="258"/>
      <c r="S4243" s="258" t="s">
        <v>806</v>
      </c>
      <c r="T4243" s="258" t="s">
        <v>807</v>
      </c>
      <c r="U4243" s="282" t="s">
        <v>823</v>
      </c>
      <c r="V4243" s="285">
        <v>1027</v>
      </c>
      <c r="W4243" s="286" t="s">
        <v>815</v>
      </c>
      <c r="X4243" s="286" t="s">
        <v>816</v>
      </c>
      <c r="Y4243" s="257"/>
    </row>
    <row r="4244" spans="1:25" ht="12.75" customHeight="1" x14ac:dyDescent="0.2">
      <c r="A4244" s="229" t="s">
        <v>705</v>
      </c>
      <c r="B4244" s="247"/>
      <c r="C4244" s="280">
        <v>4231</v>
      </c>
      <c r="D4244" s="249" t="s">
        <v>9124</v>
      </c>
      <c r="E4244" s="249" t="s">
        <v>9125</v>
      </c>
      <c r="F4244" s="249" t="s">
        <v>928</v>
      </c>
      <c r="G4244" s="297" t="s">
        <v>707</v>
      </c>
      <c r="H4244" s="250">
        <v>0</v>
      </c>
      <c r="I4244" s="250"/>
      <c r="J4244" s="250">
        <v>0</v>
      </c>
      <c r="K4244" s="250"/>
      <c r="L4244" s="250">
        <v>0</v>
      </c>
      <c r="M4244" s="251" t="str">
        <f t="shared" si="198"/>
        <v>NA</v>
      </c>
      <c r="N4244" s="251" t="str">
        <f t="shared" si="199"/>
        <v>NA</v>
      </c>
      <c r="O4244" s="250">
        <v>0</v>
      </c>
      <c r="P4244" s="251" t="str">
        <f t="shared" si="200"/>
        <v>NA</v>
      </c>
      <c r="Q4244" s="298" t="s">
        <v>848</v>
      </c>
      <c r="R4244" s="299" t="s">
        <v>849</v>
      </c>
      <c r="S4244" s="299" t="s">
        <v>832</v>
      </c>
      <c r="T4244" s="299" t="s">
        <v>832</v>
      </c>
      <c r="U4244" s="299" t="s">
        <v>832</v>
      </c>
      <c r="V4244" s="299" t="s">
        <v>832</v>
      </c>
      <c r="W4244" s="299" t="s">
        <v>832</v>
      </c>
      <c r="X4244" s="299" t="s">
        <v>832</v>
      </c>
      <c r="Y4244" s="257"/>
    </row>
    <row r="4245" spans="1:25" ht="12.75" customHeight="1" x14ac:dyDescent="0.2">
      <c r="A4245" s="229" t="s">
        <v>705</v>
      </c>
      <c r="B4245" s="247"/>
      <c r="C4245" s="280">
        <v>4232</v>
      </c>
      <c r="D4245" s="249" t="s">
        <v>9126</v>
      </c>
      <c r="E4245" s="249" t="s">
        <v>9127</v>
      </c>
      <c r="F4245" s="249" t="s">
        <v>803</v>
      </c>
      <c r="G4245" s="281" t="s">
        <v>804</v>
      </c>
      <c r="H4245" s="250">
        <v>52061.599999999999</v>
      </c>
      <c r="I4245" s="250"/>
      <c r="J4245" s="250">
        <v>66986.731700000004</v>
      </c>
      <c r="K4245" s="250"/>
      <c r="L4245" s="250">
        <v>69928.740000000005</v>
      </c>
      <c r="M4245" s="251">
        <f t="shared" si="198"/>
        <v>0.2866821553697928</v>
      </c>
      <c r="N4245" s="251">
        <f t="shared" si="199"/>
        <v>4.391926916476209E-2</v>
      </c>
      <c r="O4245" s="250">
        <v>72395.570000000022</v>
      </c>
      <c r="P4245" s="251">
        <f t="shared" si="200"/>
        <v>3.5276339885432169E-2</v>
      </c>
      <c r="Q4245" s="251" t="s">
        <v>805</v>
      </c>
      <c r="R4245" s="258"/>
      <c r="S4245" s="258" t="s">
        <v>806</v>
      </c>
      <c r="T4245" s="299" t="s">
        <v>809</v>
      </c>
      <c r="U4245" s="282" t="s">
        <v>1103</v>
      </c>
      <c r="V4245" s="285">
        <v>819</v>
      </c>
      <c r="W4245" s="286" t="s">
        <v>816</v>
      </c>
      <c r="X4245" s="286" t="s">
        <v>824</v>
      </c>
      <c r="Y4245" s="257"/>
    </row>
    <row r="4246" spans="1:25" ht="12.75" customHeight="1" x14ac:dyDescent="0.2">
      <c r="A4246" s="229" t="s">
        <v>705</v>
      </c>
      <c r="B4246" s="247"/>
      <c r="C4246" s="280">
        <v>4233</v>
      </c>
      <c r="D4246" s="249" t="s">
        <v>9128</v>
      </c>
      <c r="E4246" s="249" t="s">
        <v>9129</v>
      </c>
      <c r="F4246" s="249" t="s">
        <v>886</v>
      </c>
      <c r="G4246" s="281" t="s">
        <v>813</v>
      </c>
      <c r="H4246" s="250">
        <v>16457.760000000002</v>
      </c>
      <c r="I4246" s="250"/>
      <c r="J4246" s="250">
        <v>15765.618700000001</v>
      </c>
      <c r="K4246" s="250"/>
      <c r="L4246" s="250">
        <v>11414.39</v>
      </c>
      <c r="M4246" s="251">
        <f t="shared" si="198"/>
        <v>4.205561996286257E-2</v>
      </c>
      <c r="N4246" s="251">
        <f t="shared" si="199"/>
        <v>0.27599479492676054</v>
      </c>
      <c r="O4246" s="250">
        <v>12226.199999999999</v>
      </c>
      <c r="P4246" s="251">
        <f t="shared" si="200"/>
        <v>7.1121628050206762E-2</v>
      </c>
      <c r="Q4246" s="251" t="s">
        <v>805</v>
      </c>
      <c r="R4246" s="258"/>
      <c r="S4246" s="258" t="s">
        <v>806</v>
      </c>
      <c r="T4246" s="258" t="s">
        <v>807</v>
      </c>
      <c r="U4246" s="282" t="s">
        <v>823</v>
      </c>
      <c r="V4246" s="285">
        <v>826</v>
      </c>
      <c r="W4246" s="286" t="s">
        <v>824</v>
      </c>
      <c r="X4246" s="286" t="s">
        <v>816</v>
      </c>
      <c r="Y4246" s="257"/>
    </row>
    <row r="4247" spans="1:25" ht="12.75" customHeight="1" x14ac:dyDescent="0.2">
      <c r="A4247" s="229" t="s">
        <v>705</v>
      </c>
      <c r="B4247" s="247"/>
      <c r="C4247" s="280">
        <v>4234</v>
      </c>
      <c r="D4247" s="249" t="s">
        <v>9130</v>
      </c>
      <c r="E4247" s="249" t="s">
        <v>9131</v>
      </c>
      <c r="F4247" s="249" t="s">
        <v>852</v>
      </c>
      <c r="G4247" s="297" t="s">
        <v>707</v>
      </c>
      <c r="H4247" s="250">
        <v>0</v>
      </c>
      <c r="I4247" s="250"/>
      <c r="J4247" s="250">
        <v>0</v>
      </c>
      <c r="K4247" s="250"/>
      <c r="L4247" s="250">
        <v>0</v>
      </c>
      <c r="M4247" s="251" t="str">
        <f t="shared" si="198"/>
        <v>NA</v>
      </c>
      <c r="N4247" s="251" t="str">
        <f t="shared" si="199"/>
        <v>NA</v>
      </c>
      <c r="O4247" s="250">
        <v>0</v>
      </c>
      <c r="P4247" s="251" t="str">
        <f t="shared" si="200"/>
        <v>NA</v>
      </c>
      <c r="Q4247" s="298" t="s">
        <v>848</v>
      </c>
      <c r="R4247" s="299" t="s">
        <v>849</v>
      </c>
      <c r="S4247" s="299" t="s">
        <v>832</v>
      </c>
      <c r="T4247" s="299" t="s">
        <v>832</v>
      </c>
      <c r="U4247" s="299" t="s">
        <v>832</v>
      </c>
      <c r="V4247" s="299" t="s">
        <v>832</v>
      </c>
      <c r="W4247" s="299" t="s">
        <v>832</v>
      </c>
      <c r="X4247" s="299" t="s">
        <v>832</v>
      </c>
      <c r="Y4247" s="257"/>
    </row>
    <row r="4248" spans="1:25" ht="12.75" customHeight="1" x14ac:dyDescent="0.2">
      <c r="A4248" s="229" t="s">
        <v>705</v>
      </c>
      <c r="B4248" s="247"/>
      <c r="C4248" s="280">
        <v>4235</v>
      </c>
      <c r="D4248" s="249" t="s">
        <v>9132</v>
      </c>
      <c r="E4248" s="249" t="s">
        <v>9133</v>
      </c>
      <c r="F4248" s="249" t="s">
        <v>803</v>
      </c>
      <c r="G4248" s="281" t="s">
        <v>804</v>
      </c>
      <c r="H4248" s="250">
        <v>18956.89</v>
      </c>
      <c r="I4248" s="250"/>
      <c r="J4248" s="250">
        <v>18159.639500000001</v>
      </c>
      <c r="K4248" s="250"/>
      <c r="L4248" s="250">
        <v>18957.07</v>
      </c>
      <c r="M4248" s="251">
        <f t="shared" si="198"/>
        <v>4.2055975426348854E-2</v>
      </c>
      <c r="N4248" s="251">
        <f t="shared" si="199"/>
        <v>4.3912242861428967E-2</v>
      </c>
      <c r="O4248" s="250">
        <v>19835.579999999998</v>
      </c>
      <c r="P4248" s="251">
        <f t="shared" si="200"/>
        <v>4.6342077124787662E-2</v>
      </c>
      <c r="Q4248" s="251" t="s">
        <v>805</v>
      </c>
      <c r="R4248" s="258"/>
      <c r="S4248" s="258" t="s">
        <v>806</v>
      </c>
      <c r="T4248" s="258" t="s">
        <v>807</v>
      </c>
      <c r="U4248" s="282" t="s">
        <v>808</v>
      </c>
      <c r="V4248" s="285">
        <v>304</v>
      </c>
      <c r="W4248" s="286" t="s">
        <v>824</v>
      </c>
      <c r="X4248" s="286" t="s">
        <v>824</v>
      </c>
      <c r="Y4248" s="257"/>
    </row>
    <row r="4249" spans="1:25" ht="12.75" customHeight="1" x14ac:dyDescent="0.2">
      <c r="A4249" s="229" t="s">
        <v>705</v>
      </c>
      <c r="B4249" s="247"/>
      <c r="C4249" s="280">
        <v>4236</v>
      </c>
      <c r="D4249" s="249" t="s">
        <v>9134</v>
      </c>
      <c r="E4249" s="249" t="s">
        <v>9135</v>
      </c>
      <c r="F4249" s="249" t="s">
        <v>1821</v>
      </c>
      <c r="G4249" s="297" t="s">
        <v>707</v>
      </c>
      <c r="H4249" s="250">
        <v>0</v>
      </c>
      <c r="I4249" s="250"/>
      <c r="J4249" s="250">
        <v>0</v>
      </c>
      <c r="K4249" s="250"/>
      <c r="L4249" s="250">
        <v>0</v>
      </c>
      <c r="M4249" s="251" t="str">
        <f t="shared" si="198"/>
        <v>NA</v>
      </c>
      <c r="N4249" s="251" t="str">
        <f t="shared" si="199"/>
        <v>NA</v>
      </c>
      <c r="O4249" s="250">
        <v>0</v>
      </c>
      <c r="P4249" s="251" t="str">
        <f t="shared" si="200"/>
        <v>NA</v>
      </c>
      <c r="Q4249" s="298" t="s">
        <v>848</v>
      </c>
      <c r="R4249" s="299" t="s">
        <v>849</v>
      </c>
      <c r="S4249" s="299" t="s">
        <v>832</v>
      </c>
      <c r="T4249" s="299" t="s">
        <v>832</v>
      </c>
      <c r="U4249" s="299" t="s">
        <v>832</v>
      </c>
      <c r="V4249" s="283" t="s">
        <v>809</v>
      </c>
      <c r="W4249" s="284" t="s">
        <v>809</v>
      </c>
      <c r="X4249" s="284" t="s">
        <v>809</v>
      </c>
      <c r="Y4249" s="257"/>
    </row>
    <row r="4250" spans="1:25" ht="12.75" customHeight="1" x14ac:dyDescent="0.2">
      <c r="A4250" s="229" t="s">
        <v>705</v>
      </c>
      <c r="B4250" s="247"/>
      <c r="C4250" s="300">
        <v>4237</v>
      </c>
      <c r="D4250" s="301" t="s">
        <v>9136</v>
      </c>
      <c r="E4250" s="301" t="s">
        <v>9137</v>
      </c>
      <c r="F4250" s="301" t="s">
        <v>830</v>
      </c>
      <c r="G4250" s="302" t="s">
        <v>707</v>
      </c>
      <c r="H4250" s="303">
        <v>0</v>
      </c>
      <c r="I4250" s="303"/>
      <c r="J4250" s="303">
        <v>0</v>
      </c>
      <c r="K4250" s="303"/>
      <c r="L4250" s="303">
        <v>0</v>
      </c>
      <c r="M4250" s="304" t="str">
        <f t="shared" si="198"/>
        <v>NA</v>
      </c>
      <c r="N4250" s="304" t="str">
        <f t="shared" si="199"/>
        <v>NA</v>
      </c>
      <c r="O4250" s="303">
        <v>0</v>
      </c>
      <c r="P4250" s="304" t="str">
        <f t="shared" si="200"/>
        <v>NA</v>
      </c>
      <c r="Q4250" s="304" t="s">
        <v>707</v>
      </c>
      <c r="R4250" s="305" t="s">
        <v>887</v>
      </c>
      <c r="S4250" s="306" t="s">
        <v>832</v>
      </c>
      <c r="T4250" s="306" t="s">
        <v>832</v>
      </c>
      <c r="U4250" s="306" t="s">
        <v>832</v>
      </c>
      <c r="V4250" s="307" t="s">
        <v>809</v>
      </c>
      <c r="W4250" s="308" t="s">
        <v>809</v>
      </c>
      <c r="X4250" s="308" t="s">
        <v>809</v>
      </c>
      <c r="Y4250" s="257"/>
    </row>
    <row r="4251" spans="1:25" ht="12.75" customHeight="1" x14ac:dyDescent="0.2">
      <c r="A4251" s="229" t="s">
        <v>705</v>
      </c>
      <c r="B4251" s="247"/>
      <c r="C4251" s="280">
        <v>4238</v>
      </c>
      <c r="D4251" s="249" t="s">
        <v>9138</v>
      </c>
      <c r="E4251" s="249" t="s">
        <v>9139</v>
      </c>
      <c r="F4251" s="249" t="s">
        <v>822</v>
      </c>
      <c r="G4251" s="281" t="s">
        <v>813</v>
      </c>
      <c r="H4251" s="250">
        <v>29042.9</v>
      </c>
      <c r="I4251" s="250"/>
      <c r="J4251" s="250">
        <v>21026.92</v>
      </c>
      <c r="K4251" s="250"/>
      <c r="L4251" s="250">
        <v>39628.400000000001</v>
      </c>
      <c r="M4251" s="251">
        <f t="shared" si="198"/>
        <v>0.27600480668252836</v>
      </c>
      <c r="N4251" s="251">
        <f t="shared" si="199"/>
        <v>0.88465072392913491</v>
      </c>
      <c r="O4251" s="250">
        <v>41321.660000000003</v>
      </c>
      <c r="P4251" s="251">
        <f t="shared" si="200"/>
        <v>4.2728447275186529E-2</v>
      </c>
      <c r="Q4251" s="251" t="s">
        <v>805</v>
      </c>
      <c r="R4251" s="258"/>
      <c r="S4251" s="258" t="s">
        <v>806</v>
      </c>
      <c r="T4251" s="258" t="s">
        <v>807</v>
      </c>
      <c r="U4251" s="282" t="s">
        <v>823</v>
      </c>
      <c r="V4251" s="285">
        <v>824</v>
      </c>
      <c r="W4251" s="286" t="s">
        <v>824</v>
      </c>
      <c r="X4251" s="286" t="s">
        <v>824</v>
      </c>
      <c r="Y4251" s="257"/>
    </row>
    <row r="4252" spans="1:25" ht="12.75" customHeight="1" x14ac:dyDescent="0.2">
      <c r="A4252" s="229" t="s">
        <v>705</v>
      </c>
      <c r="B4252" s="247"/>
      <c r="C4252" s="280">
        <v>4239</v>
      </c>
      <c r="D4252" s="249" t="s">
        <v>9140</v>
      </c>
      <c r="E4252" s="249" t="s">
        <v>9141</v>
      </c>
      <c r="F4252" s="249" t="s">
        <v>855</v>
      </c>
      <c r="G4252" s="297" t="s">
        <v>707</v>
      </c>
      <c r="H4252" s="250">
        <v>0</v>
      </c>
      <c r="I4252" s="250"/>
      <c r="J4252" s="250">
        <v>0</v>
      </c>
      <c r="K4252" s="250"/>
      <c r="L4252" s="250">
        <v>0</v>
      </c>
      <c r="M4252" s="251" t="str">
        <f t="shared" si="198"/>
        <v>NA</v>
      </c>
      <c r="N4252" s="251" t="str">
        <f t="shared" si="199"/>
        <v>NA</v>
      </c>
      <c r="O4252" s="250">
        <v>0</v>
      </c>
      <c r="P4252" s="251" t="str">
        <f t="shared" si="200"/>
        <v>NA</v>
      </c>
      <c r="Q4252" s="298" t="s">
        <v>848</v>
      </c>
      <c r="R4252" s="299" t="s">
        <v>849</v>
      </c>
      <c r="S4252" s="299" t="s">
        <v>832</v>
      </c>
      <c r="T4252" s="299" t="s">
        <v>832</v>
      </c>
      <c r="U4252" s="299" t="s">
        <v>832</v>
      </c>
      <c r="V4252" s="299" t="s">
        <v>832</v>
      </c>
      <c r="W4252" s="299" t="s">
        <v>832</v>
      </c>
      <c r="X4252" s="299" t="s">
        <v>832</v>
      </c>
      <c r="Y4252" s="257"/>
    </row>
    <row r="4253" spans="1:25" ht="12.75" customHeight="1" x14ac:dyDescent="0.2">
      <c r="A4253" s="229" t="s">
        <v>705</v>
      </c>
      <c r="B4253" s="247"/>
      <c r="C4253" s="280">
        <v>4240</v>
      </c>
      <c r="D4253" s="296" t="s">
        <v>9142</v>
      </c>
      <c r="E4253" s="296" t="s">
        <v>9143</v>
      </c>
      <c r="F4253" s="296" t="s">
        <v>943</v>
      </c>
      <c r="G4253" s="297" t="s">
        <v>707</v>
      </c>
      <c r="H4253" s="250">
        <v>0</v>
      </c>
      <c r="I4253" s="250"/>
      <c r="J4253" s="250">
        <v>0</v>
      </c>
      <c r="K4253" s="250"/>
      <c r="L4253" s="250">
        <v>0</v>
      </c>
      <c r="M4253" s="251" t="str">
        <f t="shared" si="198"/>
        <v>NA</v>
      </c>
      <c r="N4253" s="251" t="str">
        <f t="shared" si="199"/>
        <v>NA</v>
      </c>
      <c r="O4253" s="250">
        <v>0</v>
      </c>
      <c r="P4253" s="251" t="str">
        <f t="shared" si="200"/>
        <v>NA</v>
      </c>
      <c r="Q4253" s="298" t="s">
        <v>848</v>
      </c>
      <c r="R4253" s="299" t="s">
        <v>849</v>
      </c>
      <c r="S4253" s="299" t="s">
        <v>809</v>
      </c>
      <c r="T4253" s="299" t="s">
        <v>809</v>
      </c>
      <c r="U4253" s="299" t="s">
        <v>832</v>
      </c>
      <c r="V4253" s="283" t="s">
        <v>809</v>
      </c>
      <c r="W4253" s="284" t="s">
        <v>809</v>
      </c>
      <c r="X4253" s="284" t="s">
        <v>809</v>
      </c>
      <c r="Y4253" s="257"/>
    </row>
    <row r="4254" spans="1:25" ht="12.75" customHeight="1" x14ac:dyDescent="0.2">
      <c r="A4254" s="229" t="s">
        <v>705</v>
      </c>
      <c r="B4254" s="247"/>
      <c r="C4254" s="280">
        <v>4241</v>
      </c>
      <c r="D4254" s="249" t="s">
        <v>9144</v>
      </c>
      <c r="E4254" s="249" t="s">
        <v>9145</v>
      </c>
      <c r="F4254" s="249" t="s">
        <v>847</v>
      </c>
      <c r="G4254" s="297" t="s">
        <v>707</v>
      </c>
      <c r="H4254" s="250">
        <v>0</v>
      </c>
      <c r="I4254" s="250"/>
      <c r="J4254" s="250">
        <v>0</v>
      </c>
      <c r="K4254" s="250"/>
      <c r="L4254" s="250">
        <v>0</v>
      </c>
      <c r="M4254" s="251" t="str">
        <f t="shared" si="198"/>
        <v>NA</v>
      </c>
      <c r="N4254" s="251" t="str">
        <f t="shared" si="199"/>
        <v>NA</v>
      </c>
      <c r="O4254" s="250">
        <v>0</v>
      </c>
      <c r="P4254" s="251" t="str">
        <f t="shared" si="200"/>
        <v>NA</v>
      </c>
      <c r="Q4254" s="298" t="s">
        <v>848</v>
      </c>
      <c r="R4254" s="299" t="s">
        <v>849</v>
      </c>
      <c r="S4254" s="299" t="s">
        <v>832</v>
      </c>
      <c r="T4254" s="299" t="s">
        <v>832</v>
      </c>
      <c r="U4254" s="299" t="s">
        <v>832</v>
      </c>
      <c r="V4254" s="299" t="s">
        <v>832</v>
      </c>
      <c r="W4254" s="299" t="s">
        <v>832</v>
      </c>
      <c r="X4254" s="299" t="s">
        <v>832</v>
      </c>
      <c r="Y4254" s="257"/>
    </row>
    <row r="4255" spans="1:25" ht="12.75" customHeight="1" x14ac:dyDescent="0.2">
      <c r="A4255" s="229" t="s">
        <v>705</v>
      </c>
      <c r="B4255" s="247"/>
      <c r="C4255" s="280">
        <v>4242</v>
      </c>
      <c r="D4255" s="249" t="s">
        <v>9146</v>
      </c>
      <c r="E4255" s="249" t="s">
        <v>9147</v>
      </c>
      <c r="F4255" s="249" t="s">
        <v>858</v>
      </c>
      <c r="G4255" s="281" t="s">
        <v>813</v>
      </c>
      <c r="H4255" s="250">
        <v>1108378.7000000004</v>
      </c>
      <c r="I4255" s="250"/>
      <c r="J4255" s="250">
        <v>949881.11930000014</v>
      </c>
      <c r="K4255" s="250"/>
      <c r="L4255" s="250">
        <v>1125233.2600000005</v>
      </c>
      <c r="M4255" s="251">
        <f t="shared" si="198"/>
        <v>0.14299948266779236</v>
      </c>
      <c r="N4255" s="251">
        <f t="shared" si="199"/>
        <v>0.18460430167221697</v>
      </c>
      <c r="O4255" s="250">
        <v>1214981.24</v>
      </c>
      <c r="P4255" s="251">
        <f t="shared" si="200"/>
        <v>7.9759444721709954E-2</v>
      </c>
      <c r="Q4255" s="251" t="s">
        <v>805</v>
      </c>
      <c r="R4255" s="258"/>
      <c r="S4255" s="258" t="s">
        <v>806</v>
      </c>
      <c r="T4255" s="258" t="s">
        <v>807</v>
      </c>
      <c r="U4255" s="282" t="s">
        <v>823</v>
      </c>
      <c r="V4255" s="285">
        <v>912</v>
      </c>
      <c r="W4255" s="286" t="s">
        <v>824</v>
      </c>
      <c r="X4255" s="286" t="s">
        <v>824</v>
      </c>
      <c r="Y4255" s="257"/>
    </row>
    <row r="4256" spans="1:25" ht="12.75" customHeight="1" x14ac:dyDescent="0.2">
      <c r="A4256" s="229" t="s">
        <v>705</v>
      </c>
      <c r="B4256" s="247"/>
      <c r="C4256" s="280">
        <v>4243</v>
      </c>
      <c r="D4256" s="249" t="s">
        <v>9148</v>
      </c>
      <c r="E4256" s="249" t="s">
        <v>9149</v>
      </c>
      <c r="F4256" s="249" t="s">
        <v>858</v>
      </c>
      <c r="G4256" s="281"/>
      <c r="H4256" s="250">
        <v>0</v>
      </c>
      <c r="I4256" s="250"/>
      <c r="J4256" s="250">
        <v>28728.700100000002</v>
      </c>
      <c r="K4256" s="250"/>
      <c r="L4256" s="250">
        <v>28758.32</v>
      </c>
      <c r="M4256" s="251" t="str">
        <f t="shared" si="198"/>
        <v>NA</v>
      </c>
      <c r="N4256" s="251">
        <f t="shared" si="199"/>
        <v>1.0310212399759038E-3</v>
      </c>
      <c r="O4256" s="250">
        <v>29582.23</v>
      </c>
      <c r="P4256" s="251">
        <f t="shared" si="200"/>
        <v>2.8649448229242872E-2</v>
      </c>
      <c r="Q4256" s="251" t="s">
        <v>805</v>
      </c>
      <c r="R4256" s="258"/>
      <c r="S4256" s="258" t="s">
        <v>840</v>
      </c>
      <c r="T4256" s="258" t="s">
        <v>841</v>
      </c>
      <c r="U4256" s="282" t="s">
        <v>841</v>
      </c>
      <c r="V4256" s="285">
        <v>921</v>
      </c>
      <c r="W4256" s="286" t="s">
        <v>816</v>
      </c>
      <c r="X4256" s="286" t="s">
        <v>816</v>
      </c>
      <c r="Y4256" s="257"/>
    </row>
    <row r="4257" spans="1:25" ht="12.75" customHeight="1" x14ac:dyDescent="0.2">
      <c r="A4257" s="229" t="s">
        <v>705</v>
      </c>
      <c r="B4257" s="247"/>
      <c r="C4257" s="280">
        <v>4244</v>
      </c>
      <c r="D4257" s="249" t="s">
        <v>9150</v>
      </c>
      <c r="E4257" s="249" t="s">
        <v>9151</v>
      </c>
      <c r="F4257" s="249" t="s">
        <v>847</v>
      </c>
      <c r="G4257" s="297" t="s">
        <v>707</v>
      </c>
      <c r="H4257" s="250">
        <v>0</v>
      </c>
      <c r="I4257" s="250"/>
      <c r="J4257" s="250">
        <v>0</v>
      </c>
      <c r="K4257" s="250"/>
      <c r="L4257" s="250">
        <v>0</v>
      </c>
      <c r="M4257" s="251" t="str">
        <f t="shared" si="198"/>
        <v>NA</v>
      </c>
      <c r="N4257" s="251" t="str">
        <f t="shared" si="199"/>
        <v>NA</v>
      </c>
      <c r="O4257" s="250">
        <v>0</v>
      </c>
      <c r="P4257" s="251" t="str">
        <f t="shared" si="200"/>
        <v>NA</v>
      </c>
      <c r="Q4257" s="298" t="s">
        <v>848</v>
      </c>
      <c r="R4257" s="299" t="s">
        <v>849</v>
      </c>
      <c r="S4257" s="299" t="s">
        <v>832</v>
      </c>
      <c r="T4257" s="299" t="s">
        <v>832</v>
      </c>
      <c r="U4257" s="299" t="s">
        <v>832</v>
      </c>
      <c r="V4257" s="299" t="s">
        <v>832</v>
      </c>
      <c r="W4257" s="299" t="s">
        <v>832</v>
      </c>
      <c r="X4257" s="299" t="s">
        <v>832</v>
      </c>
      <c r="Y4257" s="257"/>
    </row>
    <row r="4258" spans="1:25" ht="12.75" customHeight="1" x14ac:dyDescent="0.2">
      <c r="A4258" s="229" t="s">
        <v>705</v>
      </c>
      <c r="B4258" s="247"/>
      <c r="C4258" s="280">
        <v>4245</v>
      </c>
      <c r="D4258" s="249" t="s">
        <v>9152</v>
      </c>
      <c r="E4258" s="249" t="s">
        <v>9141</v>
      </c>
      <c r="F4258" s="249" t="s">
        <v>886</v>
      </c>
      <c r="G4258" s="281"/>
      <c r="H4258" s="250">
        <v>308194.99</v>
      </c>
      <c r="I4258" s="250"/>
      <c r="J4258" s="250">
        <v>285882.06329999998</v>
      </c>
      <c r="K4258" s="250"/>
      <c r="L4258" s="250">
        <v>68082.62999999999</v>
      </c>
      <c r="M4258" s="251">
        <f t="shared" si="198"/>
        <v>7.2398732698412821E-2</v>
      </c>
      <c r="N4258" s="251">
        <f t="shared" si="199"/>
        <v>0.76185064143546777</v>
      </c>
      <c r="O4258" s="250">
        <v>90715.37</v>
      </c>
      <c r="P4258" s="251">
        <f t="shared" si="200"/>
        <v>0.33243045986913267</v>
      </c>
      <c r="Q4258" s="251" t="s">
        <v>805</v>
      </c>
      <c r="R4258" s="258"/>
      <c r="S4258" s="258" t="s">
        <v>925</v>
      </c>
      <c r="T4258" s="258" t="s">
        <v>908</v>
      </c>
      <c r="U4258" s="282" t="s">
        <v>956</v>
      </c>
      <c r="V4258" s="285">
        <v>7631</v>
      </c>
      <c r="W4258" s="286" t="s">
        <v>816</v>
      </c>
      <c r="X4258" s="286" t="s">
        <v>824</v>
      </c>
      <c r="Y4258" s="257"/>
    </row>
    <row r="4259" spans="1:25" ht="12.75" customHeight="1" x14ac:dyDescent="0.2">
      <c r="A4259" s="229" t="s">
        <v>705</v>
      </c>
      <c r="B4259" s="247"/>
      <c r="C4259" s="280">
        <v>4246</v>
      </c>
      <c r="D4259" s="249" t="s">
        <v>9153</v>
      </c>
      <c r="E4259" s="249" t="s">
        <v>9154</v>
      </c>
      <c r="F4259" s="249" t="s">
        <v>886</v>
      </c>
      <c r="G4259" s="297" t="s">
        <v>707</v>
      </c>
      <c r="H4259" s="250">
        <v>15333.17</v>
      </c>
      <c r="I4259" s="250"/>
      <c r="J4259" s="250">
        <v>43513.215700000001</v>
      </c>
      <c r="K4259" s="250"/>
      <c r="L4259" s="250">
        <v>45424.21</v>
      </c>
      <c r="M4259" s="251">
        <f t="shared" si="198"/>
        <v>1.8378486444746913</v>
      </c>
      <c r="N4259" s="251">
        <f t="shared" si="199"/>
        <v>4.3917560889437976E-2</v>
      </c>
      <c r="O4259" s="250">
        <v>47152.44</v>
      </c>
      <c r="P4259" s="251">
        <f t="shared" si="200"/>
        <v>3.8046451440762609E-2</v>
      </c>
      <c r="Q4259" s="251" t="s">
        <v>805</v>
      </c>
      <c r="R4259" s="258" t="s">
        <v>9155</v>
      </c>
      <c r="S4259" s="258" t="s">
        <v>840</v>
      </c>
      <c r="T4259" s="258" t="s">
        <v>841</v>
      </c>
      <c r="U4259" s="282" t="s">
        <v>841</v>
      </c>
      <c r="V4259" s="285">
        <v>8309</v>
      </c>
      <c r="W4259" s="286" t="s">
        <v>912</v>
      </c>
      <c r="X4259" s="286" t="s">
        <v>912</v>
      </c>
      <c r="Y4259" s="257"/>
    </row>
    <row r="4260" spans="1:25" ht="12.75" customHeight="1" x14ac:dyDescent="0.2">
      <c r="A4260" s="229" t="s">
        <v>705</v>
      </c>
      <c r="B4260" s="247"/>
      <c r="C4260" s="280">
        <v>4247</v>
      </c>
      <c r="D4260" s="249" t="s">
        <v>9156</v>
      </c>
      <c r="E4260" s="249" t="s">
        <v>9157</v>
      </c>
      <c r="F4260" s="249" t="s">
        <v>1302</v>
      </c>
      <c r="G4260" s="281" t="s">
        <v>813</v>
      </c>
      <c r="H4260" s="250">
        <v>180849.56</v>
      </c>
      <c r="I4260" s="250"/>
      <c r="J4260" s="250">
        <v>167994.26640000002</v>
      </c>
      <c r="K4260" s="250"/>
      <c r="L4260" s="250">
        <v>175832.09000000003</v>
      </c>
      <c r="M4260" s="251">
        <f t="shared" si="198"/>
        <v>7.1082802744999632E-2</v>
      </c>
      <c r="N4260" s="251">
        <f t="shared" si="199"/>
        <v>4.6655304183643269E-2</v>
      </c>
      <c r="O4260" s="250">
        <v>180931.08000000002</v>
      </c>
      <c r="P4260" s="251">
        <f t="shared" si="200"/>
        <v>2.8999200316620191E-2</v>
      </c>
      <c r="Q4260" s="251" t="s">
        <v>805</v>
      </c>
      <c r="R4260" s="258"/>
      <c r="S4260" s="258" t="s">
        <v>806</v>
      </c>
      <c r="T4260" s="258" t="s">
        <v>807</v>
      </c>
      <c r="U4260" s="282" t="s">
        <v>814</v>
      </c>
      <c r="V4260" s="285">
        <v>514</v>
      </c>
      <c r="W4260" s="286" t="s">
        <v>824</v>
      </c>
      <c r="X4260" s="286" t="s">
        <v>824</v>
      </c>
      <c r="Y4260" s="257"/>
    </row>
    <row r="4261" spans="1:25" ht="12.75" customHeight="1" x14ac:dyDescent="0.2">
      <c r="A4261" s="229" t="s">
        <v>705</v>
      </c>
      <c r="B4261" s="247"/>
      <c r="C4261" s="280">
        <v>4248</v>
      </c>
      <c r="D4261" s="249" t="s">
        <v>9158</v>
      </c>
      <c r="E4261" s="249" t="s">
        <v>9159</v>
      </c>
      <c r="F4261" s="249" t="s">
        <v>847</v>
      </c>
      <c r="G4261" s="297" t="s">
        <v>707</v>
      </c>
      <c r="H4261" s="250">
        <v>0</v>
      </c>
      <c r="I4261" s="250"/>
      <c r="J4261" s="250">
        <v>0</v>
      </c>
      <c r="K4261" s="250"/>
      <c r="L4261" s="250">
        <v>0</v>
      </c>
      <c r="M4261" s="251" t="str">
        <f t="shared" si="198"/>
        <v>NA</v>
      </c>
      <c r="N4261" s="251" t="str">
        <f t="shared" si="199"/>
        <v>NA</v>
      </c>
      <c r="O4261" s="250">
        <v>0</v>
      </c>
      <c r="P4261" s="251" t="str">
        <f t="shared" si="200"/>
        <v>NA</v>
      </c>
      <c r="Q4261" s="298" t="s">
        <v>848</v>
      </c>
      <c r="R4261" s="299" t="s">
        <v>849</v>
      </c>
      <c r="S4261" s="299" t="s">
        <v>832</v>
      </c>
      <c r="T4261" s="299" t="s">
        <v>832</v>
      </c>
      <c r="U4261" s="299" t="s">
        <v>832</v>
      </c>
      <c r="V4261" s="299" t="s">
        <v>832</v>
      </c>
      <c r="W4261" s="299" t="s">
        <v>832</v>
      </c>
      <c r="X4261" s="299" t="s">
        <v>832</v>
      </c>
      <c r="Y4261" s="257"/>
    </row>
    <row r="4262" spans="1:25" ht="12.75" customHeight="1" x14ac:dyDescent="0.2">
      <c r="A4262" s="229" t="s">
        <v>705</v>
      </c>
      <c r="B4262" s="247"/>
      <c r="C4262" s="280">
        <v>4249</v>
      </c>
      <c r="D4262" s="249" t="s">
        <v>9160</v>
      </c>
      <c r="E4262" s="249" t="s">
        <v>9161</v>
      </c>
      <c r="F4262" s="249" t="s">
        <v>949</v>
      </c>
      <c r="G4262" s="281" t="s">
        <v>804</v>
      </c>
      <c r="H4262" s="250">
        <v>0</v>
      </c>
      <c r="I4262" s="250"/>
      <c r="J4262" s="250">
        <v>32682.502200000003</v>
      </c>
      <c r="K4262" s="250"/>
      <c r="L4262" s="250">
        <v>56611.529999999992</v>
      </c>
      <c r="M4262" s="251" t="str">
        <f t="shared" si="198"/>
        <v>NA</v>
      </c>
      <c r="N4262" s="251">
        <f t="shared" si="199"/>
        <v>0.73216633333539516</v>
      </c>
      <c r="O4262" s="250">
        <v>68607.009999999995</v>
      </c>
      <c r="P4262" s="251">
        <f t="shared" si="200"/>
        <v>0.21189111122769522</v>
      </c>
      <c r="Q4262" s="251" t="s">
        <v>1195</v>
      </c>
      <c r="R4262" s="258"/>
      <c r="S4262" s="258" t="s">
        <v>840</v>
      </c>
      <c r="T4262" s="258" t="s">
        <v>841</v>
      </c>
      <c r="U4262" s="282" t="s">
        <v>841</v>
      </c>
      <c r="V4262" s="283" t="s">
        <v>809</v>
      </c>
      <c r="W4262" s="284" t="s">
        <v>809</v>
      </c>
      <c r="X4262" s="284" t="s">
        <v>809</v>
      </c>
      <c r="Y4262" s="257"/>
    </row>
    <row r="4263" spans="1:25" ht="12.75" customHeight="1" x14ac:dyDescent="0.2">
      <c r="A4263" s="229" t="s">
        <v>705</v>
      </c>
      <c r="B4263" s="247"/>
      <c r="C4263" s="280">
        <v>4250</v>
      </c>
      <c r="D4263" s="249" t="s">
        <v>9162</v>
      </c>
      <c r="E4263" s="249" t="s">
        <v>9163</v>
      </c>
      <c r="F4263" s="249" t="s">
        <v>847</v>
      </c>
      <c r="G4263" s="297" t="s">
        <v>707</v>
      </c>
      <c r="H4263" s="250">
        <v>0</v>
      </c>
      <c r="I4263" s="250"/>
      <c r="J4263" s="250">
        <v>0</v>
      </c>
      <c r="K4263" s="250"/>
      <c r="L4263" s="250">
        <v>0</v>
      </c>
      <c r="M4263" s="251" t="str">
        <f t="shared" si="198"/>
        <v>NA</v>
      </c>
      <c r="N4263" s="251" t="str">
        <f t="shared" si="199"/>
        <v>NA</v>
      </c>
      <c r="O4263" s="250">
        <v>0</v>
      </c>
      <c r="P4263" s="251" t="str">
        <f t="shared" si="200"/>
        <v>NA</v>
      </c>
      <c r="Q4263" s="298" t="s">
        <v>848</v>
      </c>
      <c r="R4263" s="299" t="s">
        <v>849</v>
      </c>
      <c r="S4263" s="299" t="s">
        <v>832</v>
      </c>
      <c r="T4263" s="299" t="s">
        <v>832</v>
      </c>
      <c r="U4263" s="299" t="s">
        <v>832</v>
      </c>
      <c r="V4263" s="299" t="s">
        <v>832</v>
      </c>
      <c r="W4263" s="299" t="s">
        <v>832</v>
      </c>
      <c r="X4263" s="299" t="s">
        <v>832</v>
      </c>
      <c r="Y4263" s="257"/>
    </row>
    <row r="4264" spans="1:25" ht="12.75" customHeight="1" x14ac:dyDescent="0.2">
      <c r="A4264" s="229" t="s">
        <v>705</v>
      </c>
      <c r="B4264" s="247"/>
      <c r="C4264" s="280">
        <v>4251</v>
      </c>
      <c r="D4264" s="249" t="s">
        <v>9164</v>
      </c>
      <c r="E4264" s="249" t="s">
        <v>9165</v>
      </c>
      <c r="F4264" s="249" t="s">
        <v>943</v>
      </c>
      <c r="G4264" s="297" t="s">
        <v>707</v>
      </c>
      <c r="H4264" s="250">
        <v>0</v>
      </c>
      <c r="I4264" s="250"/>
      <c r="J4264" s="250">
        <v>0</v>
      </c>
      <c r="K4264" s="250"/>
      <c r="L4264" s="250">
        <v>0</v>
      </c>
      <c r="M4264" s="251" t="str">
        <f t="shared" si="198"/>
        <v>NA</v>
      </c>
      <c r="N4264" s="251" t="str">
        <f t="shared" si="199"/>
        <v>NA</v>
      </c>
      <c r="O4264" s="250">
        <v>0</v>
      </c>
      <c r="P4264" s="251" t="str">
        <f t="shared" si="200"/>
        <v>NA</v>
      </c>
      <c r="Q4264" s="298" t="s">
        <v>848</v>
      </c>
      <c r="R4264" s="299" t="s">
        <v>849</v>
      </c>
      <c r="S4264" s="299" t="s">
        <v>832</v>
      </c>
      <c r="T4264" s="299" t="s">
        <v>832</v>
      </c>
      <c r="U4264" s="299" t="s">
        <v>832</v>
      </c>
      <c r="V4264" s="299" t="s">
        <v>832</v>
      </c>
      <c r="W4264" s="299" t="s">
        <v>832</v>
      </c>
      <c r="X4264" s="299" t="s">
        <v>832</v>
      </c>
      <c r="Y4264" s="257"/>
    </row>
    <row r="4265" spans="1:25" ht="12.75" customHeight="1" x14ac:dyDescent="0.2">
      <c r="A4265" s="229" t="s">
        <v>705</v>
      </c>
      <c r="B4265" s="247"/>
      <c r="C4265" s="280">
        <v>4252</v>
      </c>
      <c r="D4265" s="249" t="s">
        <v>9166</v>
      </c>
      <c r="E4265" s="249" t="s">
        <v>9167</v>
      </c>
      <c r="F4265" s="249" t="s">
        <v>866</v>
      </c>
      <c r="G4265" s="281"/>
      <c r="H4265" s="250">
        <v>1011.64</v>
      </c>
      <c r="I4265" s="250"/>
      <c r="J4265" s="250">
        <v>3203.442</v>
      </c>
      <c r="K4265" s="250"/>
      <c r="L4265" s="250">
        <v>3344.1100000000006</v>
      </c>
      <c r="M4265" s="251">
        <f t="shared" si="198"/>
        <v>2.1665829741805389</v>
      </c>
      <c r="N4265" s="251">
        <f t="shared" si="199"/>
        <v>4.3911517673802296E-2</v>
      </c>
      <c r="O4265" s="250">
        <v>3531.68</v>
      </c>
      <c r="P4265" s="251">
        <f t="shared" si="200"/>
        <v>5.6089662122358185E-2</v>
      </c>
      <c r="Q4265" s="251" t="s">
        <v>805</v>
      </c>
      <c r="R4265" s="258"/>
      <c r="S4265" s="258" t="s">
        <v>840</v>
      </c>
      <c r="T4265" s="299" t="s">
        <v>809</v>
      </c>
      <c r="U4265" s="282" t="s">
        <v>841</v>
      </c>
      <c r="V4265" s="285">
        <v>819</v>
      </c>
      <c r="W4265" s="286" t="s">
        <v>912</v>
      </c>
      <c r="X4265" s="286" t="s">
        <v>874</v>
      </c>
      <c r="Y4265" s="257"/>
    </row>
    <row r="4266" spans="1:25" ht="12.75" customHeight="1" x14ac:dyDescent="0.2">
      <c r="A4266" s="229" t="s">
        <v>705</v>
      </c>
      <c r="B4266" s="247"/>
      <c r="C4266" s="280">
        <v>4253</v>
      </c>
      <c r="D4266" s="249" t="s">
        <v>9168</v>
      </c>
      <c r="E4266" s="249" t="s">
        <v>9169</v>
      </c>
      <c r="F4266" s="249" t="s">
        <v>822</v>
      </c>
      <c r="G4266" s="281" t="s">
        <v>813</v>
      </c>
      <c r="H4266" s="250">
        <v>155221.62</v>
      </c>
      <c r="I4266" s="250"/>
      <c r="J4266" s="250">
        <v>148693.614</v>
      </c>
      <c r="K4266" s="250"/>
      <c r="L4266" s="250">
        <v>155224.87999999998</v>
      </c>
      <c r="M4266" s="251">
        <f t="shared" si="198"/>
        <v>4.2056035750689849E-2</v>
      </c>
      <c r="N4266" s="251">
        <f t="shared" si="199"/>
        <v>4.3924320784885722E-2</v>
      </c>
      <c r="O4266" s="250">
        <v>159983.59999999998</v>
      </c>
      <c r="P4266" s="251">
        <f t="shared" si="200"/>
        <v>3.0656941078002455E-2</v>
      </c>
      <c r="Q4266" s="251" t="s">
        <v>805</v>
      </c>
      <c r="R4266" s="258"/>
      <c r="S4266" s="258" t="s">
        <v>806</v>
      </c>
      <c r="T4266" s="299" t="s">
        <v>809</v>
      </c>
      <c r="U4266" s="282" t="s">
        <v>823</v>
      </c>
      <c r="V4266" s="285">
        <v>824</v>
      </c>
      <c r="W4266" s="286" t="s">
        <v>815</v>
      </c>
      <c r="X4266" s="286" t="s">
        <v>816</v>
      </c>
      <c r="Y4266" s="257"/>
    </row>
    <row r="4267" spans="1:25" ht="12.75" customHeight="1" x14ac:dyDescent="0.2">
      <c r="A4267" s="229" t="s">
        <v>705</v>
      </c>
      <c r="B4267" s="247"/>
      <c r="C4267" s="280">
        <v>4254</v>
      </c>
      <c r="D4267" s="249" t="s">
        <v>9170</v>
      </c>
      <c r="E4267" s="249" t="s">
        <v>9169</v>
      </c>
      <c r="F4267" s="249" t="s">
        <v>907</v>
      </c>
      <c r="G4267" s="281" t="s">
        <v>813</v>
      </c>
      <c r="H4267" s="250">
        <v>58651.360000000001</v>
      </c>
      <c r="I4267" s="250"/>
      <c r="J4267" s="250">
        <v>96201.531600000017</v>
      </c>
      <c r="K4267" s="250"/>
      <c r="L4267" s="250">
        <v>110075.6</v>
      </c>
      <c r="M4267" s="251">
        <f t="shared" si="198"/>
        <v>0.64022678417005185</v>
      </c>
      <c r="N4267" s="251">
        <f t="shared" si="199"/>
        <v>0.14421878913204317</v>
      </c>
      <c r="O4267" s="250">
        <v>115268.33</v>
      </c>
      <c r="P4267" s="251">
        <f t="shared" si="200"/>
        <v>4.7174214812365278E-2</v>
      </c>
      <c r="Q4267" s="251" t="s">
        <v>805</v>
      </c>
      <c r="R4267" s="258"/>
      <c r="S4267" s="258" t="s">
        <v>806</v>
      </c>
      <c r="T4267" s="258" t="s">
        <v>807</v>
      </c>
      <c r="U4267" s="282" t="s">
        <v>823</v>
      </c>
      <c r="V4267" s="285">
        <v>824</v>
      </c>
      <c r="W4267" s="286" t="s">
        <v>824</v>
      </c>
      <c r="X4267" s="286" t="s">
        <v>824</v>
      </c>
      <c r="Y4267" s="257"/>
    </row>
    <row r="4268" spans="1:25" ht="12.75" customHeight="1" x14ac:dyDescent="0.2">
      <c r="A4268" s="229" t="s">
        <v>705</v>
      </c>
      <c r="B4268" s="247"/>
      <c r="C4268" s="280">
        <v>4255</v>
      </c>
      <c r="D4268" s="249" t="s">
        <v>9171</v>
      </c>
      <c r="E4268" s="249" t="s">
        <v>9169</v>
      </c>
      <c r="F4268" s="249" t="s">
        <v>886</v>
      </c>
      <c r="G4268" s="281" t="s">
        <v>813</v>
      </c>
      <c r="H4268" s="250">
        <v>139535.51</v>
      </c>
      <c r="I4268" s="250"/>
      <c r="J4268" s="250">
        <v>190842.90509999997</v>
      </c>
      <c r="K4268" s="250"/>
      <c r="L4268" s="250">
        <v>456573.24999999994</v>
      </c>
      <c r="M4268" s="251">
        <f t="shared" si="198"/>
        <v>0.36770134785045011</v>
      </c>
      <c r="N4268" s="251">
        <f t="shared" si="199"/>
        <v>1.3924035832548223</v>
      </c>
      <c r="O4268" s="250">
        <v>472919.70000000007</v>
      </c>
      <c r="P4268" s="251">
        <f t="shared" si="200"/>
        <v>3.5802469811799374E-2</v>
      </c>
      <c r="Q4268" s="251" t="s">
        <v>805</v>
      </c>
      <c r="R4268" s="258"/>
      <c r="S4268" s="258" t="s">
        <v>806</v>
      </c>
      <c r="T4268" s="258" t="s">
        <v>807</v>
      </c>
      <c r="U4268" s="282" t="s">
        <v>823</v>
      </c>
      <c r="V4268" s="285">
        <v>1007</v>
      </c>
      <c r="W4268" s="286" t="s">
        <v>824</v>
      </c>
      <c r="X4268" s="286" t="s">
        <v>824</v>
      </c>
      <c r="Y4268" s="257"/>
    </row>
    <row r="4269" spans="1:25" ht="12.75" customHeight="1" x14ac:dyDescent="0.2">
      <c r="A4269" s="229" t="s">
        <v>705</v>
      </c>
      <c r="B4269" s="247"/>
      <c r="C4269" s="300">
        <v>4256</v>
      </c>
      <c r="D4269" s="301" t="s">
        <v>9172</v>
      </c>
      <c r="E4269" s="301" t="s">
        <v>9173</v>
      </c>
      <c r="F4269" s="301" t="s">
        <v>890</v>
      </c>
      <c r="G4269" s="302" t="s">
        <v>707</v>
      </c>
      <c r="H4269" s="303">
        <v>0</v>
      </c>
      <c r="I4269" s="303"/>
      <c r="J4269" s="303">
        <v>0</v>
      </c>
      <c r="K4269" s="303"/>
      <c r="L4269" s="303">
        <v>0</v>
      </c>
      <c r="M4269" s="304" t="str">
        <f t="shared" si="198"/>
        <v>NA</v>
      </c>
      <c r="N4269" s="304" t="str">
        <f t="shared" si="199"/>
        <v>NA</v>
      </c>
      <c r="O4269" s="303">
        <v>0</v>
      </c>
      <c r="P4269" s="304" t="str">
        <f t="shared" si="200"/>
        <v>NA</v>
      </c>
      <c r="Q4269" s="304" t="s">
        <v>707</v>
      </c>
      <c r="R4269" s="305" t="s">
        <v>887</v>
      </c>
      <c r="S4269" s="306" t="s">
        <v>832</v>
      </c>
      <c r="T4269" s="306" t="s">
        <v>832</v>
      </c>
      <c r="U4269" s="306" t="s">
        <v>832</v>
      </c>
      <c r="V4269" s="307" t="s">
        <v>809</v>
      </c>
      <c r="W4269" s="308" t="s">
        <v>809</v>
      </c>
      <c r="X4269" s="308" t="s">
        <v>809</v>
      </c>
      <c r="Y4269" s="257"/>
    </row>
    <row r="4270" spans="1:25" ht="12.75" customHeight="1" x14ac:dyDescent="0.2">
      <c r="A4270" s="229" t="s">
        <v>705</v>
      </c>
      <c r="B4270" s="247"/>
      <c r="C4270" s="280">
        <v>4257</v>
      </c>
      <c r="D4270" s="249" t="s">
        <v>9174</v>
      </c>
      <c r="E4270" s="249" t="s">
        <v>9175</v>
      </c>
      <c r="F4270" s="249" t="s">
        <v>847</v>
      </c>
      <c r="G4270" s="297" t="s">
        <v>707</v>
      </c>
      <c r="H4270" s="250">
        <v>0</v>
      </c>
      <c r="I4270" s="250"/>
      <c r="J4270" s="250">
        <v>0</v>
      </c>
      <c r="K4270" s="250"/>
      <c r="L4270" s="250">
        <v>0</v>
      </c>
      <c r="M4270" s="251" t="str">
        <f t="shared" si="198"/>
        <v>NA</v>
      </c>
      <c r="N4270" s="251" t="str">
        <f t="shared" si="199"/>
        <v>NA</v>
      </c>
      <c r="O4270" s="250">
        <v>0</v>
      </c>
      <c r="P4270" s="251" t="str">
        <f t="shared" si="200"/>
        <v>NA</v>
      </c>
      <c r="Q4270" s="298" t="s">
        <v>848</v>
      </c>
      <c r="R4270" s="299" t="s">
        <v>849</v>
      </c>
      <c r="S4270" s="299" t="s">
        <v>832</v>
      </c>
      <c r="T4270" s="299" t="s">
        <v>832</v>
      </c>
      <c r="U4270" s="299" t="s">
        <v>832</v>
      </c>
      <c r="V4270" s="285">
        <v>3696</v>
      </c>
      <c r="W4270" s="286" t="s">
        <v>912</v>
      </c>
      <c r="X4270" s="286" t="s">
        <v>815</v>
      </c>
      <c r="Y4270" s="257"/>
    </row>
    <row r="4271" spans="1:25" ht="12.75" customHeight="1" x14ac:dyDescent="0.2">
      <c r="A4271" s="229" t="s">
        <v>705</v>
      </c>
      <c r="B4271" s="247"/>
      <c r="C4271" s="280">
        <v>4258</v>
      </c>
      <c r="D4271" s="249" t="s">
        <v>9176</v>
      </c>
      <c r="E4271" s="249" t="s">
        <v>9175</v>
      </c>
      <c r="F4271" s="249" t="s">
        <v>886</v>
      </c>
      <c r="G4271" s="281" t="s">
        <v>813</v>
      </c>
      <c r="H4271" s="250">
        <v>125719.74999999999</v>
      </c>
      <c r="I4271" s="250"/>
      <c r="J4271" s="250">
        <v>130149.73550000001</v>
      </c>
      <c r="K4271" s="250"/>
      <c r="L4271" s="250">
        <v>137926.28999999998</v>
      </c>
      <c r="M4271" s="251">
        <f t="shared" si="198"/>
        <v>3.5236989414948926E-2</v>
      </c>
      <c r="N4271" s="251">
        <f t="shared" si="199"/>
        <v>5.9750828306523673E-2</v>
      </c>
      <c r="O4271" s="250">
        <v>143113.16</v>
      </c>
      <c r="P4271" s="251">
        <f t="shared" si="200"/>
        <v>3.7606101055861249E-2</v>
      </c>
      <c r="Q4271" s="251" t="s">
        <v>805</v>
      </c>
      <c r="R4271" s="258"/>
      <c r="S4271" s="258" t="s">
        <v>806</v>
      </c>
      <c r="T4271" s="258" t="s">
        <v>807</v>
      </c>
      <c r="U4271" s="282" t="s">
        <v>823</v>
      </c>
      <c r="V4271" s="285">
        <v>824</v>
      </c>
      <c r="W4271" s="286" t="s">
        <v>815</v>
      </c>
      <c r="X4271" s="286" t="s">
        <v>816</v>
      </c>
      <c r="Y4271" s="257"/>
    </row>
    <row r="4272" spans="1:25" ht="12.75" customHeight="1" x14ac:dyDescent="0.2">
      <c r="A4272" s="229" t="s">
        <v>705</v>
      </c>
      <c r="B4272" s="247"/>
      <c r="C4272" s="280">
        <v>4259</v>
      </c>
      <c r="D4272" s="249" t="s">
        <v>9177</v>
      </c>
      <c r="E4272" s="249" t="s">
        <v>9178</v>
      </c>
      <c r="F4272" s="249" t="s">
        <v>931</v>
      </c>
      <c r="G4272" s="281" t="s">
        <v>813</v>
      </c>
      <c r="H4272" s="250">
        <v>55082.49</v>
      </c>
      <c r="I4272" s="250"/>
      <c r="J4272" s="250">
        <v>52765.933000000005</v>
      </c>
      <c r="K4272" s="250"/>
      <c r="L4272" s="250">
        <v>55082.95</v>
      </c>
      <c r="M4272" s="251">
        <f t="shared" si="198"/>
        <v>4.2056141615965319E-2</v>
      </c>
      <c r="N4272" s="251">
        <f t="shared" si="199"/>
        <v>4.3911229618549381E-2</v>
      </c>
      <c r="O4272" s="250">
        <v>58029.599999999999</v>
      </c>
      <c r="P4272" s="251">
        <f t="shared" si="200"/>
        <v>5.3494774698885979E-2</v>
      </c>
      <c r="Q4272" s="251" t="s">
        <v>805</v>
      </c>
      <c r="R4272" s="258"/>
      <c r="S4272" s="258" t="s">
        <v>806</v>
      </c>
      <c r="T4272" s="258" t="s">
        <v>807</v>
      </c>
      <c r="U4272" s="282" t="s">
        <v>814</v>
      </c>
      <c r="V4272" s="285">
        <v>284</v>
      </c>
      <c r="W4272" s="286" t="s">
        <v>815</v>
      </c>
      <c r="X4272" s="286" t="s">
        <v>816</v>
      </c>
      <c r="Y4272" s="257"/>
    </row>
    <row r="4273" spans="1:25" ht="12.75" customHeight="1" x14ac:dyDescent="0.2">
      <c r="A4273" s="229" t="s">
        <v>705</v>
      </c>
      <c r="B4273" s="247"/>
      <c r="C4273" s="280">
        <v>4260</v>
      </c>
      <c r="D4273" s="296" t="s">
        <v>9179</v>
      </c>
      <c r="E4273" s="296" t="s">
        <v>9180</v>
      </c>
      <c r="F4273" s="296" t="s">
        <v>1374</v>
      </c>
      <c r="G4273" s="281"/>
      <c r="H4273" s="250">
        <v>0</v>
      </c>
      <c r="I4273" s="250"/>
      <c r="J4273" s="250">
        <v>0</v>
      </c>
      <c r="K4273" s="250"/>
      <c r="L4273" s="250">
        <v>0</v>
      </c>
      <c r="M4273" s="251" t="str">
        <f t="shared" si="198"/>
        <v>NA</v>
      </c>
      <c r="N4273" s="251" t="str">
        <f t="shared" si="199"/>
        <v>NA</v>
      </c>
      <c r="O4273" s="250">
        <v>0</v>
      </c>
      <c r="P4273" s="251" t="str">
        <f t="shared" si="200"/>
        <v>NA</v>
      </c>
      <c r="Q4273" s="251" t="s">
        <v>707</v>
      </c>
      <c r="R4273" s="258"/>
      <c r="S4273" s="299" t="s">
        <v>809</v>
      </c>
      <c r="T4273" s="299" t="s">
        <v>809</v>
      </c>
      <c r="U4273" s="299" t="s">
        <v>832</v>
      </c>
      <c r="V4273" s="283" t="s">
        <v>809</v>
      </c>
      <c r="W4273" s="284" t="s">
        <v>809</v>
      </c>
      <c r="X4273" s="284" t="s">
        <v>809</v>
      </c>
      <c r="Y4273" s="257"/>
    </row>
    <row r="4274" spans="1:25" ht="12.75" customHeight="1" x14ac:dyDescent="0.2">
      <c r="A4274" s="229" t="s">
        <v>705</v>
      </c>
      <c r="B4274" s="247"/>
      <c r="C4274" s="280">
        <v>4261</v>
      </c>
      <c r="D4274" s="249" t="s">
        <v>9181</v>
      </c>
      <c r="E4274" s="249" t="s">
        <v>9182</v>
      </c>
      <c r="F4274" s="249" t="s">
        <v>1522</v>
      </c>
      <c r="G4274" s="281" t="s">
        <v>813</v>
      </c>
      <c r="H4274" s="250">
        <v>297423.77</v>
      </c>
      <c r="I4274" s="250"/>
      <c r="J4274" s="250">
        <v>284915.29590000003</v>
      </c>
      <c r="K4274" s="250"/>
      <c r="L4274" s="250">
        <v>297427.07</v>
      </c>
      <c r="M4274" s="251">
        <f t="shared" si="198"/>
        <v>4.2056067341221554E-2</v>
      </c>
      <c r="N4274" s="251">
        <f t="shared" si="199"/>
        <v>4.3914013322722344E-2</v>
      </c>
      <c r="O4274" s="250">
        <v>343668.57999999996</v>
      </c>
      <c r="P4274" s="251">
        <f t="shared" si="200"/>
        <v>0.15547175985023809</v>
      </c>
      <c r="Q4274" s="251" t="s">
        <v>805</v>
      </c>
      <c r="R4274" s="258"/>
      <c r="S4274" s="258" t="s">
        <v>806</v>
      </c>
      <c r="T4274" s="258" t="s">
        <v>807</v>
      </c>
      <c r="U4274" s="282" t="s">
        <v>814</v>
      </c>
      <c r="V4274" s="285">
        <v>136</v>
      </c>
      <c r="W4274" s="286" t="s">
        <v>824</v>
      </c>
      <c r="X4274" s="286" t="s">
        <v>816</v>
      </c>
      <c r="Y4274" s="257"/>
    </row>
    <row r="4275" spans="1:25" ht="12.75" customHeight="1" x14ac:dyDescent="0.2">
      <c r="A4275" s="229" t="s">
        <v>705</v>
      </c>
      <c r="B4275" s="247"/>
      <c r="C4275" s="280">
        <v>4262</v>
      </c>
      <c r="D4275" s="249" t="s">
        <v>9183</v>
      </c>
      <c r="E4275" s="249" t="s">
        <v>9184</v>
      </c>
      <c r="F4275" s="249" t="s">
        <v>852</v>
      </c>
      <c r="G4275" s="297" t="s">
        <v>707</v>
      </c>
      <c r="H4275" s="250">
        <v>0</v>
      </c>
      <c r="I4275" s="250"/>
      <c r="J4275" s="250">
        <v>0</v>
      </c>
      <c r="K4275" s="250"/>
      <c r="L4275" s="250">
        <v>0</v>
      </c>
      <c r="M4275" s="251" t="str">
        <f t="shared" si="198"/>
        <v>NA</v>
      </c>
      <c r="N4275" s="251" t="str">
        <f t="shared" si="199"/>
        <v>NA</v>
      </c>
      <c r="O4275" s="250">
        <v>0</v>
      </c>
      <c r="P4275" s="251" t="str">
        <f t="shared" si="200"/>
        <v>NA</v>
      </c>
      <c r="Q4275" s="298" t="s">
        <v>848</v>
      </c>
      <c r="R4275" s="299" t="s">
        <v>849</v>
      </c>
      <c r="S4275" s="299" t="s">
        <v>832</v>
      </c>
      <c r="T4275" s="299" t="s">
        <v>832</v>
      </c>
      <c r="U4275" s="299" t="s">
        <v>832</v>
      </c>
      <c r="V4275" s="299" t="s">
        <v>832</v>
      </c>
      <c r="W4275" s="299" t="s">
        <v>832</v>
      </c>
      <c r="X4275" s="299" t="s">
        <v>832</v>
      </c>
      <c r="Y4275" s="257"/>
    </row>
    <row r="4276" spans="1:25" ht="12.75" customHeight="1" x14ac:dyDescent="0.2">
      <c r="A4276" s="229" t="s">
        <v>705</v>
      </c>
      <c r="B4276" s="247"/>
      <c r="C4276" s="280">
        <v>4263</v>
      </c>
      <c r="D4276" s="249" t="s">
        <v>9185</v>
      </c>
      <c r="E4276" s="249" t="s">
        <v>9186</v>
      </c>
      <c r="F4276" s="249" t="s">
        <v>1021</v>
      </c>
      <c r="G4276" s="281" t="s">
        <v>813</v>
      </c>
      <c r="H4276" s="250">
        <v>92884.59</v>
      </c>
      <c r="I4276" s="250"/>
      <c r="J4276" s="250">
        <v>88978.227600000013</v>
      </c>
      <c r="K4276" s="250"/>
      <c r="L4276" s="250">
        <v>92272.38</v>
      </c>
      <c r="M4276" s="251">
        <f t="shared" si="198"/>
        <v>4.2056087021539137E-2</v>
      </c>
      <c r="N4276" s="251">
        <f t="shared" si="199"/>
        <v>3.7022005144997865E-2</v>
      </c>
      <c r="O4276" s="250">
        <v>99037.37</v>
      </c>
      <c r="P4276" s="251">
        <f t="shared" si="200"/>
        <v>7.331543848766002E-2</v>
      </c>
      <c r="Q4276" s="251" t="s">
        <v>805</v>
      </c>
      <c r="R4276" s="258"/>
      <c r="S4276" s="258" t="s">
        <v>806</v>
      </c>
      <c r="T4276" s="258" t="s">
        <v>807</v>
      </c>
      <c r="U4276" s="282" t="s">
        <v>814</v>
      </c>
      <c r="V4276" s="283" t="s">
        <v>809</v>
      </c>
      <c r="W4276" s="284" t="s">
        <v>809</v>
      </c>
      <c r="X4276" s="284" t="s">
        <v>809</v>
      </c>
      <c r="Y4276" s="257"/>
    </row>
    <row r="4277" spans="1:25" ht="12.75" customHeight="1" x14ac:dyDescent="0.2">
      <c r="A4277" s="229" t="s">
        <v>705</v>
      </c>
      <c r="B4277" s="247"/>
      <c r="C4277" s="280">
        <v>4264</v>
      </c>
      <c r="D4277" s="249" t="s">
        <v>9187</v>
      </c>
      <c r="E4277" s="249" t="s">
        <v>9188</v>
      </c>
      <c r="F4277" s="249" t="s">
        <v>877</v>
      </c>
      <c r="G4277" s="281" t="s">
        <v>813</v>
      </c>
      <c r="H4277" s="250">
        <v>45597.279999999999</v>
      </c>
      <c r="I4277" s="250"/>
      <c r="J4277" s="250">
        <v>43679.643500000006</v>
      </c>
      <c r="K4277" s="250"/>
      <c r="L4277" s="250">
        <v>45599.82</v>
      </c>
      <c r="M4277" s="251">
        <f t="shared" si="198"/>
        <v>4.2055940617510369E-2</v>
      </c>
      <c r="N4277" s="251">
        <f t="shared" si="199"/>
        <v>4.3960443495835624E-2</v>
      </c>
      <c r="O4277" s="250">
        <v>47884.84</v>
      </c>
      <c r="P4277" s="251">
        <f t="shared" si="200"/>
        <v>5.0110285523056818E-2</v>
      </c>
      <c r="Q4277" s="251" t="s">
        <v>805</v>
      </c>
      <c r="R4277" s="258"/>
      <c r="S4277" s="258" t="s">
        <v>806</v>
      </c>
      <c r="T4277" s="258" t="s">
        <v>807</v>
      </c>
      <c r="U4277" s="282" t="s">
        <v>814</v>
      </c>
      <c r="V4277" s="285">
        <v>191</v>
      </c>
      <c r="W4277" s="286" t="s">
        <v>816</v>
      </c>
      <c r="X4277" s="286" t="s">
        <v>816</v>
      </c>
      <c r="Y4277" s="257"/>
    </row>
    <row r="4278" spans="1:25" ht="12.75" customHeight="1" x14ac:dyDescent="0.2">
      <c r="A4278" s="229" t="s">
        <v>705</v>
      </c>
      <c r="B4278" s="247"/>
      <c r="C4278" s="280">
        <v>4265</v>
      </c>
      <c r="D4278" s="249" t="s">
        <v>9189</v>
      </c>
      <c r="E4278" s="249" t="s">
        <v>9190</v>
      </c>
      <c r="F4278" s="249" t="s">
        <v>858</v>
      </c>
      <c r="G4278" s="281" t="s">
        <v>813</v>
      </c>
      <c r="H4278" s="250">
        <v>63471.68</v>
      </c>
      <c r="I4278" s="250"/>
      <c r="J4278" s="250">
        <v>60802.306100000002</v>
      </c>
      <c r="K4278" s="250"/>
      <c r="L4278" s="250">
        <v>63464.9</v>
      </c>
      <c r="M4278" s="251">
        <f t="shared" si="198"/>
        <v>4.2056140628387313E-2</v>
      </c>
      <c r="N4278" s="251">
        <f t="shared" si="199"/>
        <v>4.3791001867937371E-2</v>
      </c>
      <c r="O4278" s="250">
        <v>64584.380000000005</v>
      </c>
      <c r="P4278" s="251">
        <f t="shared" si="200"/>
        <v>1.7639356557719355E-2</v>
      </c>
      <c r="Q4278" s="251" t="s">
        <v>805</v>
      </c>
      <c r="R4278" s="258"/>
      <c r="S4278" s="258" t="s">
        <v>904</v>
      </c>
      <c r="T4278" s="258" t="s">
        <v>807</v>
      </c>
      <c r="U4278" s="282" t="s">
        <v>814</v>
      </c>
      <c r="V4278" s="285">
        <v>507</v>
      </c>
      <c r="W4278" s="286" t="s">
        <v>824</v>
      </c>
      <c r="X4278" s="286" t="s">
        <v>824</v>
      </c>
      <c r="Y4278" s="257"/>
    </row>
    <row r="4279" spans="1:25" ht="12.75" customHeight="1" x14ac:dyDescent="0.2">
      <c r="A4279" s="229" t="s">
        <v>705</v>
      </c>
      <c r="B4279" s="247"/>
      <c r="C4279" s="280">
        <v>4266</v>
      </c>
      <c r="D4279" s="249" t="s">
        <v>9191</v>
      </c>
      <c r="E4279" s="249" t="s">
        <v>9192</v>
      </c>
      <c r="F4279" s="249" t="s">
        <v>2375</v>
      </c>
      <c r="G4279" s="281" t="s">
        <v>813</v>
      </c>
      <c r="H4279" s="250">
        <v>45845.79</v>
      </c>
      <c r="I4279" s="250"/>
      <c r="J4279" s="250">
        <v>43917.698700000001</v>
      </c>
      <c r="K4279" s="250"/>
      <c r="L4279" s="250">
        <v>194309.41</v>
      </c>
      <c r="M4279" s="251">
        <f t="shared" si="198"/>
        <v>4.2056016484828818E-2</v>
      </c>
      <c r="N4279" s="251">
        <f t="shared" si="199"/>
        <v>3.4243987219667318</v>
      </c>
      <c r="O4279" s="250">
        <v>217184.75</v>
      </c>
      <c r="P4279" s="251">
        <f t="shared" si="200"/>
        <v>0.11772636230020973</v>
      </c>
      <c r="Q4279" s="251" t="s">
        <v>805</v>
      </c>
      <c r="R4279" s="258"/>
      <c r="S4279" s="258" t="s">
        <v>806</v>
      </c>
      <c r="T4279" s="258" t="s">
        <v>807</v>
      </c>
      <c r="U4279" s="282" t="s">
        <v>823</v>
      </c>
      <c r="V4279" s="285">
        <v>824</v>
      </c>
      <c r="W4279" s="286" t="s">
        <v>816</v>
      </c>
      <c r="X4279" s="286" t="s">
        <v>824</v>
      </c>
      <c r="Y4279" s="257"/>
    </row>
    <row r="4280" spans="1:25" ht="12.75" customHeight="1" x14ac:dyDescent="0.2">
      <c r="A4280" s="229" t="s">
        <v>705</v>
      </c>
      <c r="B4280" s="247"/>
      <c r="C4280" s="280">
        <v>4267</v>
      </c>
      <c r="D4280" s="249" t="s">
        <v>9193</v>
      </c>
      <c r="E4280" s="249" t="s">
        <v>9194</v>
      </c>
      <c r="F4280" s="249" t="s">
        <v>877</v>
      </c>
      <c r="G4280" s="281" t="s">
        <v>813</v>
      </c>
      <c r="H4280" s="250">
        <v>27450.030000000002</v>
      </c>
      <c r="I4280" s="250"/>
      <c r="J4280" s="250">
        <v>27098.1145</v>
      </c>
      <c r="K4280" s="250"/>
      <c r="L4280" s="250">
        <v>18585.75</v>
      </c>
      <c r="M4280" s="251">
        <f t="shared" si="198"/>
        <v>1.282022278299888E-2</v>
      </c>
      <c r="N4280" s="251">
        <f t="shared" si="199"/>
        <v>0.31413124702827572</v>
      </c>
      <c r="O4280" s="250">
        <v>19273.53</v>
      </c>
      <c r="P4280" s="251">
        <f t="shared" si="200"/>
        <v>3.7005770550018094E-2</v>
      </c>
      <c r="Q4280" s="251" t="s">
        <v>805</v>
      </c>
      <c r="R4280" s="258"/>
      <c r="S4280" s="258" t="s">
        <v>806</v>
      </c>
      <c r="T4280" s="258" t="s">
        <v>807</v>
      </c>
      <c r="U4280" s="282" t="s">
        <v>814</v>
      </c>
      <c r="V4280" s="285">
        <v>514</v>
      </c>
      <c r="W4280" s="286" t="s">
        <v>824</v>
      </c>
      <c r="X4280" s="286" t="s">
        <v>824</v>
      </c>
      <c r="Y4280" s="257"/>
    </row>
    <row r="4281" spans="1:25" ht="12.75" customHeight="1" x14ac:dyDescent="0.2">
      <c r="A4281" s="229" t="s">
        <v>705</v>
      </c>
      <c r="B4281" s="247"/>
      <c r="C4281" s="280">
        <v>4268</v>
      </c>
      <c r="D4281" s="249" t="s">
        <v>9195</v>
      </c>
      <c r="E4281" s="249" t="s">
        <v>9194</v>
      </c>
      <c r="F4281" s="249" t="s">
        <v>943</v>
      </c>
      <c r="G4281" s="297" t="s">
        <v>707</v>
      </c>
      <c r="H4281" s="250">
        <v>0</v>
      </c>
      <c r="I4281" s="250"/>
      <c r="J4281" s="250">
        <v>0</v>
      </c>
      <c r="K4281" s="250"/>
      <c r="L4281" s="250">
        <v>0</v>
      </c>
      <c r="M4281" s="251" t="str">
        <f t="shared" si="198"/>
        <v>NA</v>
      </c>
      <c r="N4281" s="251" t="str">
        <f t="shared" si="199"/>
        <v>NA</v>
      </c>
      <c r="O4281" s="250">
        <v>0</v>
      </c>
      <c r="P4281" s="251" t="str">
        <f t="shared" si="200"/>
        <v>NA</v>
      </c>
      <c r="Q4281" s="298" t="s">
        <v>848</v>
      </c>
      <c r="R4281" s="299" t="s">
        <v>849</v>
      </c>
      <c r="S4281" s="299" t="s">
        <v>832</v>
      </c>
      <c r="T4281" s="299" t="s">
        <v>832</v>
      </c>
      <c r="U4281" s="299" t="s">
        <v>832</v>
      </c>
      <c r="V4281" s="299" t="s">
        <v>832</v>
      </c>
      <c r="W4281" s="299" t="s">
        <v>832</v>
      </c>
      <c r="X4281" s="299" t="s">
        <v>832</v>
      </c>
      <c r="Y4281" s="257"/>
    </row>
    <row r="4282" spans="1:25" ht="12.75" customHeight="1" x14ac:dyDescent="0.2">
      <c r="A4282" s="229" t="s">
        <v>705</v>
      </c>
      <c r="B4282" s="247"/>
      <c r="C4282" s="280">
        <v>4269</v>
      </c>
      <c r="D4282" s="249" t="s">
        <v>9196</v>
      </c>
      <c r="E4282" s="249" t="s">
        <v>9197</v>
      </c>
      <c r="F4282" s="249" t="s">
        <v>890</v>
      </c>
      <c r="G4282" s="281" t="s">
        <v>813</v>
      </c>
      <c r="H4282" s="250">
        <v>17815.829999999998</v>
      </c>
      <c r="I4282" s="250"/>
      <c r="J4282" s="250">
        <v>17066.565399999999</v>
      </c>
      <c r="K4282" s="250"/>
      <c r="L4282" s="250">
        <v>17815.89</v>
      </c>
      <c r="M4282" s="251">
        <f t="shared" si="198"/>
        <v>4.2056115263784999E-2</v>
      </c>
      <c r="N4282" s="251">
        <f t="shared" si="199"/>
        <v>4.3905998801610072E-2</v>
      </c>
      <c r="O4282" s="250">
        <v>19833.72</v>
      </c>
      <c r="P4282" s="251">
        <f t="shared" si="200"/>
        <v>0.11326012901965615</v>
      </c>
      <c r="Q4282" s="251" t="s">
        <v>805</v>
      </c>
      <c r="R4282" s="258"/>
      <c r="S4282" s="258" t="s">
        <v>806</v>
      </c>
      <c r="T4282" s="258" t="s">
        <v>807</v>
      </c>
      <c r="U4282" s="282" t="s">
        <v>814</v>
      </c>
      <c r="V4282" s="283" t="s">
        <v>809</v>
      </c>
      <c r="W4282" s="284" t="s">
        <v>809</v>
      </c>
      <c r="X4282" s="284" t="s">
        <v>809</v>
      </c>
      <c r="Y4282" s="257"/>
    </row>
    <row r="4283" spans="1:25" ht="12.75" customHeight="1" x14ac:dyDescent="0.2">
      <c r="A4283" s="229" t="s">
        <v>705</v>
      </c>
      <c r="B4283" s="247"/>
      <c r="C4283" s="280">
        <v>4270</v>
      </c>
      <c r="D4283" s="249" t="s">
        <v>9198</v>
      </c>
      <c r="E4283" s="249" t="s">
        <v>9199</v>
      </c>
      <c r="F4283" s="249" t="s">
        <v>877</v>
      </c>
      <c r="G4283" s="281" t="s">
        <v>813</v>
      </c>
      <c r="H4283" s="250">
        <v>28997</v>
      </c>
      <c r="I4283" s="250"/>
      <c r="J4283" s="250">
        <v>39760.620500000005</v>
      </c>
      <c r="K4283" s="250"/>
      <c r="L4283" s="250">
        <v>29741.18</v>
      </c>
      <c r="M4283" s="251">
        <f t="shared" si="198"/>
        <v>0.37119772735110546</v>
      </c>
      <c r="N4283" s="251">
        <f t="shared" si="199"/>
        <v>0.25199406784911726</v>
      </c>
      <c r="O4283" s="250">
        <v>33039.710000000006</v>
      </c>
      <c r="P4283" s="251">
        <f t="shared" si="200"/>
        <v>0.11090783889543071</v>
      </c>
      <c r="Q4283" s="251" t="s">
        <v>805</v>
      </c>
      <c r="R4283" s="258"/>
      <c r="S4283" s="258" t="s">
        <v>806</v>
      </c>
      <c r="T4283" s="258" t="s">
        <v>807</v>
      </c>
      <c r="U4283" s="282" t="s">
        <v>814</v>
      </c>
      <c r="V4283" s="285">
        <v>147</v>
      </c>
      <c r="W4283" s="286" t="s">
        <v>874</v>
      </c>
      <c r="X4283" s="286" t="s">
        <v>815</v>
      </c>
      <c r="Y4283" s="257"/>
    </row>
    <row r="4284" spans="1:25" ht="12.75" customHeight="1" x14ac:dyDescent="0.2">
      <c r="A4284" s="229" t="s">
        <v>705</v>
      </c>
      <c r="B4284" s="247"/>
      <c r="C4284" s="280">
        <v>4271</v>
      </c>
      <c r="D4284" s="249" t="s">
        <v>9200</v>
      </c>
      <c r="E4284" s="249" t="s">
        <v>9201</v>
      </c>
      <c r="F4284" s="249" t="s">
        <v>1522</v>
      </c>
      <c r="G4284" s="281" t="s">
        <v>813</v>
      </c>
      <c r="H4284" s="250">
        <v>433800.53</v>
      </c>
      <c r="I4284" s="250"/>
      <c r="J4284" s="250">
        <v>423058.64120000001</v>
      </c>
      <c r="K4284" s="250"/>
      <c r="L4284" s="250">
        <v>230471.26</v>
      </c>
      <c r="M4284" s="251">
        <f t="shared" si="198"/>
        <v>2.4762276800353412E-2</v>
      </c>
      <c r="N4284" s="251">
        <f t="shared" si="199"/>
        <v>0.45522620848430978</v>
      </c>
      <c r="O4284" s="250">
        <v>255965.75999999995</v>
      </c>
      <c r="P4284" s="251">
        <f t="shared" si="200"/>
        <v>0.11061899865518998</v>
      </c>
      <c r="Q4284" s="251" t="s">
        <v>805</v>
      </c>
      <c r="R4284" s="258"/>
      <c r="S4284" s="258" t="s">
        <v>806</v>
      </c>
      <c r="T4284" s="258" t="s">
        <v>807</v>
      </c>
      <c r="U4284" s="282" t="s">
        <v>823</v>
      </c>
      <c r="V4284" s="285">
        <v>824</v>
      </c>
      <c r="W4284" s="286" t="s">
        <v>815</v>
      </c>
      <c r="X4284" s="286" t="s">
        <v>816</v>
      </c>
      <c r="Y4284" s="257"/>
    </row>
    <row r="4285" spans="1:25" ht="12.75" customHeight="1" x14ac:dyDescent="0.2">
      <c r="A4285" s="229" t="s">
        <v>705</v>
      </c>
      <c r="B4285" s="247"/>
      <c r="C4285" s="280">
        <v>4272</v>
      </c>
      <c r="D4285" s="249" t="s">
        <v>9202</v>
      </c>
      <c r="E4285" s="249" t="s">
        <v>9203</v>
      </c>
      <c r="F4285" s="249" t="s">
        <v>803</v>
      </c>
      <c r="G4285" s="281" t="s">
        <v>804</v>
      </c>
      <c r="H4285" s="250">
        <v>9879.32</v>
      </c>
      <c r="I4285" s="250"/>
      <c r="J4285" s="250">
        <v>9463.8208999999988</v>
      </c>
      <c r="K4285" s="250"/>
      <c r="L4285" s="250">
        <v>9879.43</v>
      </c>
      <c r="M4285" s="251">
        <f t="shared" si="198"/>
        <v>4.2057459420284084E-2</v>
      </c>
      <c r="N4285" s="251">
        <f t="shared" si="199"/>
        <v>4.391557114103898E-2</v>
      </c>
      <c r="O4285" s="250">
        <v>10287.83</v>
      </c>
      <c r="P4285" s="251">
        <f t="shared" si="200"/>
        <v>4.1338417297354164E-2</v>
      </c>
      <c r="Q4285" s="251" t="s">
        <v>805</v>
      </c>
      <c r="R4285" s="258"/>
      <c r="S4285" s="258" t="s">
        <v>806</v>
      </c>
      <c r="T4285" s="299" t="s">
        <v>809</v>
      </c>
      <c r="U4285" s="282" t="s">
        <v>808</v>
      </c>
      <c r="V4285" s="285">
        <v>46</v>
      </c>
      <c r="W4285" s="286" t="s">
        <v>815</v>
      </c>
      <c r="X4285" s="286" t="s">
        <v>816</v>
      </c>
      <c r="Y4285" s="257"/>
    </row>
    <row r="4286" spans="1:25" ht="12.75" customHeight="1" x14ac:dyDescent="0.2">
      <c r="A4286" s="229" t="s">
        <v>705</v>
      </c>
      <c r="B4286" s="247"/>
      <c r="C4286" s="280">
        <v>4273</v>
      </c>
      <c r="D4286" s="249" t="s">
        <v>9204</v>
      </c>
      <c r="E4286" s="249" t="s">
        <v>9205</v>
      </c>
      <c r="F4286" s="249" t="s">
        <v>822</v>
      </c>
      <c r="G4286" s="281"/>
      <c r="H4286" s="250">
        <v>46470.69</v>
      </c>
      <c r="I4286" s="250"/>
      <c r="J4286" s="250">
        <v>120094.31670000001</v>
      </c>
      <c r="K4286" s="250"/>
      <c r="L4286" s="250">
        <v>76944</v>
      </c>
      <c r="M4286" s="251">
        <f t="shared" si="198"/>
        <v>1.5843024215908996</v>
      </c>
      <c r="N4286" s="251">
        <f t="shared" si="199"/>
        <v>0.35930356977500505</v>
      </c>
      <c r="O4286" s="250">
        <v>79515.199999999997</v>
      </c>
      <c r="P4286" s="251">
        <f t="shared" si="200"/>
        <v>3.3416510709087091E-2</v>
      </c>
      <c r="Q4286" s="251" t="s">
        <v>805</v>
      </c>
      <c r="R4286" s="258"/>
      <c r="S4286" s="258" t="s">
        <v>840</v>
      </c>
      <c r="T4286" s="258" t="s">
        <v>841</v>
      </c>
      <c r="U4286" s="282" t="s">
        <v>841</v>
      </c>
      <c r="V4286" s="285">
        <v>819</v>
      </c>
      <c r="W4286" s="286" t="s">
        <v>912</v>
      </c>
      <c r="X4286" s="286" t="s">
        <v>912</v>
      </c>
      <c r="Y4286" s="257"/>
    </row>
    <row r="4287" spans="1:25" ht="12.75" customHeight="1" x14ac:dyDescent="0.2">
      <c r="A4287" s="229" t="s">
        <v>705</v>
      </c>
      <c r="B4287" s="247"/>
      <c r="C4287" s="280">
        <v>4274</v>
      </c>
      <c r="D4287" s="249" t="s">
        <v>9206</v>
      </c>
      <c r="E4287" s="249" t="s">
        <v>9207</v>
      </c>
      <c r="F4287" s="249" t="s">
        <v>1374</v>
      </c>
      <c r="G4287" s="281" t="s">
        <v>813</v>
      </c>
      <c r="H4287" s="250">
        <v>13251.599999999999</v>
      </c>
      <c r="I4287" s="250"/>
      <c r="J4287" s="250">
        <v>12644.310799999999</v>
      </c>
      <c r="K4287" s="250"/>
      <c r="L4287" s="250">
        <v>5596.86</v>
      </c>
      <c r="M4287" s="251">
        <f t="shared" si="198"/>
        <v>4.5827613269341011E-2</v>
      </c>
      <c r="N4287" s="251">
        <f t="shared" si="199"/>
        <v>0.5573614024103235</v>
      </c>
      <c r="O4287" s="250">
        <v>5677.0899999999992</v>
      </c>
      <c r="P4287" s="251">
        <f t="shared" si="200"/>
        <v>1.4334823454579813E-2</v>
      </c>
      <c r="Q4287" s="251" t="s">
        <v>805</v>
      </c>
      <c r="R4287" s="258"/>
      <c r="S4287" s="258" t="s">
        <v>904</v>
      </c>
      <c r="T4287" s="258" t="s">
        <v>807</v>
      </c>
      <c r="U4287" s="282" t="s">
        <v>814</v>
      </c>
      <c r="V4287" s="285">
        <v>106</v>
      </c>
      <c r="W4287" s="286" t="s">
        <v>824</v>
      </c>
      <c r="X4287" s="286" t="s">
        <v>824</v>
      </c>
      <c r="Y4287" s="257"/>
    </row>
    <row r="4288" spans="1:25" ht="12.75" customHeight="1" x14ac:dyDescent="0.2">
      <c r="A4288" s="229" t="s">
        <v>705</v>
      </c>
      <c r="B4288" s="247"/>
      <c r="C4288" s="280">
        <v>4275</v>
      </c>
      <c r="D4288" s="249" t="s">
        <v>9208</v>
      </c>
      <c r="E4288" s="249" t="s">
        <v>9209</v>
      </c>
      <c r="F4288" s="249" t="s">
        <v>890</v>
      </c>
      <c r="G4288" s="281" t="s">
        <v>813</v>
      </c>
      <c r="H4288" s="250">
        <v>24704.83</v>
      </c>
      <c r="I4288" s="250"/>
      <c r="J4288" s="250">
        <v>22307.820200000002</v>
      </c>
      <c r="K4288" s="250"/>
      <c r="L4288" s="250">
        <v>30686.079999999998</v>
      </c>
      <c r="M4288" s="251">
        <f t="shared" si="198"/>
        <v>9.7025958081881136E-2</v>
      </c>
      <c r="N4288" s="251">
        <f t="shared" si="199"/>
        <v>0.37557501023788936</v>
      </c>
      <c r="O4288" s="250">
        <v>31471.54</v>
      </c>
      <c r="P4288" s="251">
        <f t="shared" si="200"/>
        <v>2.559662231213641E-2</v>
      </c>
      <c r="Q4288" s="251" t="s">
        <v>805</v>
      </c>
      <c r="R4288" s="258"/>
      <c r="S4288" s="258" t="s">
        <v>806</v>
      </c>
      <c r="T4288" s="258" t="s">
        <v>807</v>
      </c>
      <c r="U4288" s="282" t="s">
        <v>823</v>
      </c>
      <c r="V4288" s="285">
        <v>826</v>
      </c>
      <c r="W4288" s="286" t="s">
        <v>824</v>
      </c>
      <c r="X4288" s="286" t="s">
        <v>824</v>
      </c>
      <c r="Y4288" s="257"/>
    </row>
    <row r="4289" spans="1:25" ht="12.75" customHeight="1" x14ac:dyDescent="0.2">
      <c r="A4289" s="229" t="s">
        <v>705</v>
      </c>
      <c r="B4289" s="247"/>
      <c r="C4289" s="280">
        <v>4276</v>
      </c>
      <c r="D4289" s="249" t="s">
        <v>9210</v>
      </c>
      <c r="E4289" s="249" t="s">
        <v>9211</v>
      </c>
      <c r="F4289" s="249" t="s">
        <v>1160</v>
      </c>
      <c r="G4289" s="297" t="s">
        <v>707</v>
      </c>
      <c r="H4289" s="250">
        <v>0</v>
      </c>
      <c r="I4289" s="250"/>
      <c r="J4289" s="250">
        <v>0</v>
      </c>
      <c r="K4289" s="250"/>
      <c r="L4289" s="250">
        <v>0</v>
      </c>
      <c r="M4289" s="251" t="str">
        <f t="shared" si="198"/>
        <v>NA</v>
      </c>
      <c r="N4289" s="251" t="str">
        <f t="shared" si="199"/>
        <v>NA</v>
      </c>
      <c r="O4289" s="250">
        <v>0</v>
      </c>
      <c r="P4289" s="251" t="str">
        <f t="shared" si="200"/>
        <v>NA</v>
      </c>
      <c r="Q4289" s="298" t="s">
        <v>848</v>
      </c>
      <c r="R4289" s="299" t="s">
        <v>849</v>
      </c>
      <c r="S4289" s="299" t="s">
        <v>832</v>
      </c>
      <c r="T4289" s="299" t="s">
        <v>832</v>
      </c>
      <c r="U4289" s="299" t="s">
        <v>832</v>
      </c>
      <c r="V4289" s="283" t="s">
        <v>809</v>
      </c>
      <c r="W4289" s="284" t="s">
        <v>809</v>
      </c>
      <c r="X4289" s="284" t="s">
        <v>809</v>
      </c>
      <c r="Y4289" s="257"/>
    </row>
    <row r="4290" spans="1:25" ht="12.75" customHeight="1" x14ac:dyDescent="0.2">
      <c r="A4290" s="229" t="s">
        <v>705</v>
      </c>
      <c r="B4290" s="247"/>
      <c r="C4290" s="280">
        <v>4277</v>
      </c>
      <c r="D4290" s="249" t="s">
        <v>9212</v>
      </c>
      <c r="E4290" s="249" t="s">
        <v>9213</v>
      </c>
      <c r="F4290" s="249" t="s">
        <v>812</v>
      </c>
      <c r="G4290" s="281" t="s">
        <v>813</v>
      </c>
      <c r="H4290" s="250">
        <v>17207.03</v>
      </c>
      <c r="I4290" s="250"/>
      <c r="J4290" s="250">
        <v>16483.355799999998</v>
      </c>
      <c r="K4290" s="250"/>
      <c r="L4290" s="250">
        <v>65358.7</v>
      </c>
      <c r="M4290" s="251">
        <f t="shared" si="198"/>
        <v>4.2056891863383822E-2</v>
      </c>
      <c r="N4290" s="251">
        <f t="shared" si="199"/>
        <v>2.9651331193129984</v>
      </c>
      <c r="O4290" s="250">
        <v>68158.659999999989</v>
      </c>
      <c r="P4290" s="251">
        <f t="shared" si="200"/>
        <v>4.283989736637956E-2</v>
      </c>
      <c r="Q4290" s="251" t="s">
        <v>805</v>
      </c>
      <c r="R4290" s="258"/>
      <c r="S4290" s="258" t="s">
        <v>806</v>
      </c>
      <c r="T4290" s="258" t="s">
        <v>807</v>
      </c>
      <c r="U4290" s="282" t="s">
        <v>823</v>
      </c>
      <c r="V4290" s="285">
        <v>819</v>
      </c>
      <c r="W4290" s="286" t="s">
        <v>816</v>
      </c>
      <c r="X4290" s="286" t="s">
        <v>824</v>
      </c>
      <c r="Y4290" s="257"/>
    </row>
    <row r="4291" spans="1:25" ht="12.75" customHeight="1" x14ac:dyDescent="0.2">
      <c r="A4291" s="229" t="s">
        <v>705</v>
      </c>
      <c r="B4291" s="247"/>
      <c r="C4291" s="280">
        <v>4278</v>
      </c>
      <c r="D4291" s="249" t="s">
        <v>9214</v>
      </c>
      <c r="E4291" s="249" t="s">
        <v>9215</v>
      </c>
      <c r="F4291" s="249" t="s">
        <v>1387</v>
      </c>
      <c r="G4291" s="281" t="s">
        <v>813</v>
      </c>
      <c r="H4291" s="250">
        <v>22852.52</v>
      </c>
      <c r="I4291" s="250"/>
      <c r="J4291" s="250">
        <v>21891.426500000001</v>
      </c>
      <c r="K4291" s="250"/>
      <c r="L4291" s="250">
        <v>22852.53</v>
      </c>
      <c r="M4291" s="251">
        <f t="shared" si="198"/>
        <v>4.2056346521083844E-2</v>
      </c>
      <c r="N4291" s="251">
        <f t="shared" si="199"/>
        <v>4.390319196421473E-2</v>
      </c>
      <c r="O4291" s="250">
        <v>25606.090000000004</v>
      </c>
      <c r="P4291" s="251">
        <f t="shared" si="200"/>
        <v>0.12049256690615898</v>
      </c>
      <c r="Q4291" s="251" t="s">
        <v>805</v>
      </c>
      <c r="R4291" s="258"/>
      <c r="S4291" s="258" t="s">
        <v>904</v>
      </c>
      <c r="T4291" s="299" t="s">
        <v>809</v>
      </c>
      <c r="U4291" s="282" t="s">
        <v>814</v>
      </c>
      <c r="V4291" s="285">
        <v>517</v>
      </c>
      <c r="W4291" s="286" t="s">
        <v>824</v>
      </c>
      <c r="X4291" s="286" t="s">
        <v>824</v>
      </c>
      <c r="Y4291" s="257"/>
    </row>
    <row r="4292" spans="1:25" ht="12.75" customHeight="1" x14ac:dyDescent="0.2">
      <c r="B4292" s="247"/>
      <c r="C4292" s="280">
        <v>4279</v>
      </c>
      <c r="D4292" s="249" t="s">
        <v>9216</v>
      </c>
      <c r="E4292" s="249" t="s">
        <v>9217</v>
      </c>
      <c r="F4292" s="249" t="s">
        <v>877</v>
      </c>
      <c r="G4292" s="281" t="s">
        <v>813</v>
      </c>
      <c r="H4292" s="250">
        <v>10464.029999999999</v>
      </c>
      <c r="I4292" s="250"/>
      <c r="J4292" s="250">
        <v>10023.950799999999</v>
      </c>
      <c r="K4292" s="250"/>
      <c r="L4292" s="250">
        <v>10464.14</v>
      </c>
      <c r="M4292" s="251">
        <f t="shared" si="198"/>
        <v>4.2056377896470112E-2</v>
      </c>
      <c r="N4292" s="251">
        <f t="shared" si="199"/>
        <v>4.3913743072242613E-2</v>
      </c>
      <c r="O4292" s="250">
        <v>10938.93</v>
      </c>
      <c r="P4292" s="251">
        <f t="shared" si="200"/>
        <v>4.5373055024111E-2</v>
      </c>
      <c r="Q4292" s="251" t="s">
        <v>805</v>
      </c>
      <c r="R4292" s="258"/>
      <c r="S4292" s="258" t="s">
        <v>806</v>
      </c>
      <c r="T4292" s="258" t="s">
        <v>807</v>
      </c>
      <c r="U4292" s="282" t="s">
        <v>814</v>
      </c>
      <c r="V4292" s="285">
        <v>37</v>
      </c>
      <c r="W4292" s="286" t="s">
        <v>816</v>
      </c>
      <c r="X4292" s="286" t="s">
        <v>816</v>
      </c>
      <c r="Y4292" s="257"/>
    </row>
    <row r="4293" spans="1:25" ht="12.75" customHeight="1" x14ac:dyDescent="0.2">
      <c r="A4293" s="229" t="s">
        <v>705</v>
      </c>
      <c r="B4293" s="247"/>
      <c r="C4293" s="280">
        <v>4280</v>
      </c>
      <c r="D4293" s="249" t="s">
        <v>9218</v>
      </c>
      <c r="E4293" s="249" t="s">
        <v>9219</v>
      </c>
      <c r="F4293" s="249" t="s">
        <v>1387</v>
      </c>
      <c r="G4293" s="281" t="s">
        <v>813</v>
      </c>
      <c r="H4293" s="250">
        <v>54828.36</v>
      </c>
      <c r="I4293" s="250"/>
      <c r="J4293" s="250">
        <v>52522.498</v>
      </c>
      <c r="K4293" s="250"/>
      <c r="L4293" s="250">
        <v>54828.86</v>
      </c>
      <c r="M4293" s="251">
        <f t="shared" si="198"/>
        <v>4.2056008970540078E-2</v>
      </c>
      <c r="N4293" s="251">
        <f t="shared" si="199"/>
        <v>4.3911887054572329E-2</v>
      </c>
      <c r="O4293" s="250">
        <v>57424.21</v>
      </c>
      <c r="P4293" s="251">
        <f t="shared" si="200"/>
        <v>4.7335472596001425E-2</v>
      </c>
      <c r="Q4293" s="251" t="s">
        <v>805</v>
      </c>
      <c r="R4293" s="258"/>
      <c r="S4293" s="258" t="s">
        <v>806</v>
      </c>
      <c r="T4293" s="299" t="s">
        <v>809</v>
      </c>
      <c r="U4293" s="282" t="s">
        <v>823</v>
      </c>
      <c r="V4293" s="285">
        <v>824</v>
      </c>
      <c r="W4293" s="286" t="s">
        <v>815</v>
      </c>
      <c r="X4293" s="286" t="s">
        <v>816</v>
      </c>
      <c r="Y4293" s="257"/>
    </row>
    <row r="4294" spans="1:25" ht="12.75" customHeight="1" x14ac:dyDescent="0.2">
      <c r="A4294" s="229" t="s">
        <v>705</v>
      </c>
      <c r="B4294" s="247"/>
      <c r="C4294" s="280">
        <v>4281</v>
      </c>
      <c r="D4294" s="249" t="s">
        <v>9220</v>
      </c>
      <c r="E4294" s="249" t="s">
        <v>9221</v>
      </c>
      <c r="F4294" s="249" t="s">
        <v>1002</v>
      </c>
      <c r="G4294" s="297" t="s">
        <v>707</v>
      </c>
      <c r="H4294" s="250">
        <v>0</v>
      </c>
      <c r="I4294" s="250"/>
      <c r="J4294" s="250">
        <v>0</v>
      </c>
      <c r="K4294" s="250"/>
      <c r="L4294" s="250">
        <v>0</v>
      </c>
      <c r="M4294" s="251" t="str">
        <f t="shared" si="198"/>
        <v>NA</v>
      </c>
      <c r="N4294" s="251" t="str">
        <f t="shared" si="199"/>
        <v>NA</v>
      </c>
      <c r="O4294" s="250">
        <v>0</v>
      </c>
      <c r="P4294" s="251" t="str">
        <f t="shared" si="200"/>
        <v>NA</v>
      </c>
      <c r="Q4294" s="298" t="s">
        <v>848</v>
      </c>
      <c r="R4294" s="299" t="s">
        <v>849</v>
      </c>
      <c r="S4294" s="299" t="s">
        <v>832</v>
      </c>
      <c r="T4294" s="299" t="s">
        <v>832</v>
      </c>
      <c r="U4294" s="299" t="s">
        <v>832</v>
      </c>
      <c r="V4294" s="299" t="s">
        <v>832</v>
      </c>
      <c r="W4294" s="299" t="s">
        <v>832</v>
      </c>
      <c r="X4294" s="299" t="s">
        <v>832</v>
      </c>
      <c r="Y4294" s="257"/>
    </row>
    <row r="4295" spans="1:25" ht="12.75" customHeight="1" x14ac:dyDescent="0.2">
      <c r="A4295" s="229" t="s">
        <v>705</v>
      </c>
      <c r="B4295" s="247"/>
      <c r="C4295" s="280">
        <v>4282</v>
      </c>
      <c r="D4295" s="249" t="s">
        <v>9222</v>
      </c>
      <c r="E4295" s="249" t="s">
        <v>9223</v>
      </c>
      <c r="F4295" s="249" t="s">
        <v>911</v>
      </c>
      <c r="G4295" s="281" t="s">
        <v>804</v>
      </c>
      <c r="H4295" s="250">
        <v>16020.46</v>
      </c>
      <c r="I4295" s="250"/>
      <c r="J4295" s="250">
        <v>14345.946</v>
      </c>
      <c r="K4295" s="250"/>
      <c r="L4295" s="250">
        <v>14976.1</v>
      </c>
      <c r="M4295" s="251">
        <f t="shared" si="198"/>
        <v>0.1045234656183405</v>
      </c>
      <c r="N4295" s="251">
        <f t="shared" si="199"/>
        <v>4.392558009070998E-2</v>
      </c>
      <c r="O4295" s="250">
        <v>16074.08</v>
      </c>
      <c r="P4295" s="251">
        <f t="shared" si="200"/>
        <v>7.3315482669052662E-2</v>
      </c>
      <c r="Q4295" s="251" t="s">
        <v>805</v>
      </c>
      <c r="R4295" s="258"/>
      <c r="S4295" s="258" t="s">
        <v>806</v>
      </c>
      <c r="T4295" s="258" t="s">
        <v>807</v>
      </c>
      <c r="U4295" s="282" t="s">
        <v>808</v>
      </c>
      <c r="V4295" s="283" t="s">
        <v>809</v>
      </c>
      <c r="W4295" s="284" t="s">
        <v>809</v>
      </c>
      <c r="X4295" s="284" t="s">
        <v>809</v>
      </c>
      <c r="Y4295" s="257"/>
    </row>
    <row r="4296" spans="1:25" ht="12.75" customHeight="1" x14ac:dyDescent="0.2">
      <c r="A4296" s="229" t="s">
        <v>705</v>
      </c>
      <c r="B4296" s="247"/>
      <c r="C4296" s="280">
        <v>4283</v>
      </c>
      <c r="D4296" s="249" t="s">
        <v>9224</v>
      </c>
      <c r="E4296" s="249" t="s">
        <v>9225</v>
      </c>
      <c r="F4296" s="249" t="s">
        <v>1860</v>
      </c>
      <c r="G4296" s="281" t="s">
        <v>813</v>
      </c>
      <c r="H4296" s="250">
        <v>15974.36</v>
      </c>
      <c r="I4296" s="250"/>
      <c r="J4296" s="250">
        <v>17700.564399999999</v>
      </c>
      <c r="K4296" s="250"/>
      <c r="L4296" s="250">
        <v>21019.1</v>
      </c>
      <c r="M4296" s="251">
        <f t="shared" si="198"/>
        <v>0.10806094266061354</v>
      </c>
      <c r="N4296" s="251">
        <f t="shared" si="199"/>
        <v>0.18748190876896556</v>
      </c>
      <c r="O4296" s="250">
        <v>21861.95</v>
      </c>
      <c r="P4296" s="251">
        <f t="shared" si="200"/>
        <v>4.0099243069398889E-2</v>
      </c>
      <c r="Q4296" s="251" t="s">
        <v>805</v>
      </c>
      <c r="R4296" s="258"/>
      <c r="S4296" s="258" t="s">
        <v>806</v>
      </c>
      <c r="T4296" s="258" t="s">
        <v>807</v>
      </c>
      <c r="U4296" s="282" t="s">
        <v>823</v>
      </c>
      <c r="V4296" s="285">
        <v>826</v>
      </c>
      <c r="W4296" s="286" t="s">
        <v>824</v>
      </c>
      <c r="X4296" s="286" t="s">
        <v>824</v>
      </c>
      <c r="Y4296" s="257"/>
    </row>
    <row r="4297" spans="1:25" ht="12.75" customHeight="1" x14ac:dyDescent="0.2">
      <c r="A4297" s="229" t="s">
        <v>705</v>
      </c>
      <c r="B4297" s="247"/>
      <c r="C4297" s="280">
        <v>4284</v>
      </c>
      <c r="D4297" s="249" t="s">
        <v>9226</v>
      </c>
      <c r="E4297" s="249" t="s">
        <v>9227</v>
      </c>
      <c r="F4297" s="249" t="s">
        <v>1021</v>
      </c>
      <c r="G4297" s="281" t="s">
        <v>813</v>
      </c>
      <c r="H4297" s="250">
        <v>8590.18</v>
      </c>
      <c r="I4297" s="250"/>
      <c r="J4297" s="250">
        <v>8228.9081000000006</v>
      </c>
      <c r="K4297" s="250"/>
      <c r="L4297" s="250">
        <v>8590.25</v>
      </c>
      <c r="M4297" s="251">
        <f t="shared" si="198"/>
        <v>4.2056382986153926E-2</v>
      </c>
      <c r="N4297" s="251">
        <f t="shared" si="199"/>
        <v>4.3911281497966831E-2</v>
      </c>
      <c r="O4297" s="250">
        <v>9481.01</v>
      </c>
      <c r="P4297" s="251">
        <f t="shared" si="200"/>
        <v>0.10369430458950557</v>
      </c>
      <c r="Q4297" s="251" t="s">
        <v>805</v>
      </c>
      <c r="R4297" s="258"/>
      <c r="S4297" s="258" t="s">
        <v>806</v>
      </c>
      <c r="T4297" s="299" t="s">
        <v>809</v>
      </c>
      <c r="U4297" s="282" t="s">
        <v>823</v>
      </c>
      <c r="V4297" s="285">
        <v>824</v>
      </c>
      <c r="W4297" s="286" t="s">
        <v>815</v>
      </c>
      <c r="X4297" s="286" t="s">
        <v>816</v>
      </c>
      <c r="Y4297" s="257"/>
    </row>
    <row r="4298" spans="1:25" ht="12.75" customHeight="1" x14ac:dyDescent="0.2">
      <c r="A4298" s="229" t="s">
        <v>705</v>
      </c>
      <c r="B4298" s="247"/>
      <c r="C4298" s="280">
        <v>4285</v>
      </c>
      <c r="D4298" s="249" t="s">
        <v>9228</v>
      </c>
      <c r="E4298" s="249" t="s">
        <v>9229</v>
      </c>
      <c r="F4298" s="249" t="s">
        <v>2512</v>
      </c>
      <c r="G4298" s="297" t="s">
        <v>707</v>
      </c>
      <c r="H4298" s="250">
        <v>0</v>
      </c>
      <c r="I4298" s="250"/>
      <c r="J4298" s="250">
        <v>0</v>
      </c>
      <c r="K4298" s="250"/>
      <c r="L4298" s="250">
        <v>0</v>
      </c>
      <c r="M4298" s="251" t="str">
        <f t="shared" si="198"/>
        <v>NA</v>
      </c>
      <c r="N4298" s="251" t="str">
        <f t="shared" si="199"/>
        <v>NA</v>
      </c>
      <c r="O4298" s="250">
        <v>0</v>
      </c>
      <c r="P4298" s="251" t="str">
        <f t="shared" si="200"/>
        <v>NA</v>
      </c>
      <c r="Q4298" s="298" t="s">
        <v>848</v>
      </c>
      <c r="R4298" s="299" t="s">
        <v>849</v>
      </c>
      <c r="S4298" s="299" t="s">
        <v>832</v>
      </c>
      <c r="T4298" s="299" t="s">
        <v>832</v>
      </c>
      <c r="U4298" s="299" t="s">
        <v>832</v>
      </c>
      <c r="V4298" s="299" t="s">
        <v>832</v>
      </c>
      <c r="W4298" s="299" t="s">
        <v>832</v>
      </c>
      <c r="X4298" s="299" t="s">
        <v>832</v>
      </c>
      <c r="Y4298" s="257"/>
    </row>
    <row r="4299" spans="1:25" ht="12.75" customHeight="1" x14ac:dyDescent="0.2">
      <c r="A4299" s="229" t="s">
        <v>705</v>
      </c>
      <c r="B4299" s="247"/>
      <c r="C4299" s="280">
        <v>4286</v>
      </c>
      <c r="D4299" s="249" t="s">
        <v>9230</v>
      </c>
      <c r="E4299" s="249" t="s">
        <v>9231</v>
      </c>
      <c r="F4299" s="249" t="s">
        <v>877</v>
      </c>
      <c r="G4299" s="281" t="s">
        <v>813</v>
      </c>
      <c r="H4299" s="250">
        <v>112842.81</v>
      </c>
      <c r="I4299" s="250"/>
      <c r="J4299" s="250">
        <v>108097.0882</v>
      </c>
      <c r="K4299" s="250"/>
      <c r="L4299" s="250">
        <v>121998.61000000002</v>
      </c>
      <c r="M4299" s="251">
        <f t="shared" si="198"/>
        <v>4.2056040610828453E-2</v>
      </c>
      <c r="N4299" s="251">
        <f t="shared" si="199"/>
        <v>0.12860218560447789</v>
      </c>
      <c r="O4299" s="250">
        <v>127090.19</v>
      </c>
      <c r="P4299" s="251">
        <f t="shared" si="200"/>
        <v>4.1734737797422337E-2</v>
      </c>
      <c r="Q4299" s="251" t="s">
        <v>805</v>
      </c>
      <c r="R4299" s="258"/>
      <c r="S4299" s="258" t="s">
        <v>806</v>
      </c>
      <c r="T4299" s="258" t="s">
        <v>807</v>
      </c>
      <c r="U4299" s="282" t="s">
        <v>814</v>
      </c>
      <c r="V4299" s="285">
        <v>444</v>
      </c>
      <c r="W4299" s="286" t="s">
        <v>912</v>
      </c>
      <c r="X4299" s="286" t="s">
        <v>815</v>
      </c>
      <c r="Y4299" s="257"/>
    </row>
    <row r="4300" spans="1:25" ht="12.75" customHeight="1" x14ac:dyDescent="0.2">
      <c r="A4300" s="229" t="s">
        <v>705</v>
      </c>
      <c r="B4300" s="247"/>
      <c r="C4300" s="280">
        <v>4287</v>
      </c>
      <c r="D4300" s="249" t="s">
        <v>9232</v>
      </c>
      <c r="E4300" s="249" t="s">
        <v>9233</v>
      </c>
      <c r="F4300" s="249" t="s">
        <v>920</v>
      </c>
      <c r="G4300" s="297" t="s">
        <v>707</v>
      </c>
      <c r="H4300" s="250">
        <v>0</v>
      </c>
      <c r="I4300" s="250"/>
      <c r="J4300" s="250">
        <v>0</v>
      </c>
      <c r="K4300" s="250"/>
      <c r="L4300" s="250">
        <v>0</v>
      </c>
      <c r="M4300" s="251" t="str">
        <f t="shared" si="198"/>
        <v>NA</v>
      </c>
      <c r="N4300" s="251" t="str">
        <f t="shared" si="199"/>
        <v>NA</v>
      </c>
      <c r="O4300" s="250">
        <v>0</v>
      </c>
      <c r="P4300" s="251" t="str">
        <f t="shared" si="200"/>
        <v>NA</v>
      </c>
      <c r="Q4300" s="298" t="s">
        <v>848</v>
      </c>
      <c r="R4300" s="299" t="s">
        <v>849</v>
      </c>
      <c r="S4300" s="299" t="s">
        <v>832</v>
      </c>
      <c r="T4300" s="299" t="s">
        <v>832</v>
      </c>
      <c r="U4300" s="299" t="s">
        <v>832</v>
      </c>
      <c r="V4300" s="283" t="s">
        <v>809</v>
      </c>
      <c r="W4300" s="284" t="s">
        <v>809</v>
      </c>
      <c r="X4300" s="284" t="s">
        <v>809</v>
      </c>
      <c r="Y4300" s="257"/>
    </row>
    <row r="4301" spans="1:25" ht="12.75" customHeight="1" x14ac:dyDescent="0.2">
      <c r="A4301" s="229" t="s">
        <v>705</v>
      </c>
      <c r="B4301" s="247"/>
      <c r="C4301" s="280">
        <v>4288</v>
      </c>
      <c r="D4301" s="249" t="s">
        <v>9234</v>
      </c>
      <c r="E4301" s="249" t="s">
        <v>9235</v>
      </c>
      <c r="F4301" s="249" t="s">
        <v>852</v>
      </c>
      <c r="G4301" s="297" t="s">
        <v>707</v>
      </c>
      <c r="H4301" s="250">
        <v>0</v>
      </c>
      <c r="I4301" s="250"/>
      <c r="J4301" s="250">
        <v>0</v>
      </c>
      <c r="K4301" s="250"/>
      <c r="L4301" s="250">
        <v>0</v>
      </c>
      <c r="M4301" s="251" t="str">
        <f t="shared" si="198"/>
        <v>NA</v>
      </c>
      <c r="N4301" s="251" t="str">
        <f t="shared" si="199"/>
        <v>NA</v>
      </c>
      <c r="O4301" s="250">
        <v>0</v>
      </c>
      <c r="P4301" s="251" t="str">
        <f t="shared" si="200"/>
        <v>NA</v>
      </c>
      <c r="Q4301" s="298" t="s">
        <v>848</v>
      </c>
      <c r="R4301" s="299" t="s">
        <v>849</v>
      </c>
      <c r="S4301" s="299" t="s">
        <v>832</v>
      </c>
      <c r="T4301" s="299" t="s">
        <v>832</v>
      </c>
      <c r="U4301" s="299" t="s">
        <v>832</v>
      </c>
      <c r="V4301" s="299" t="s">
        <v>832</v>
      </c>
      <c r="W4301" s="299" t="s">
        <v>832</v>
      </c>
      <c r="X4301" s="299" t="s">
        <v>832</v>
      </c>
      <c r="Y4301" s="257"/>
    </row>
    <row r="4302" spans="1:25" ht="12.75" customHeight="1" x14ac:dyDescent="0.2">
      <c r="A4302" s="229" t="s">
        <v>705</v>
      </c>
      <c r="B4302" s="247"/>
      <c r="C4302" s="280">
        <v>4289</v>
      </c>
      <c r="D4302" s="249" t="s">
        <v>9236</v>
      </c>
      <c r="E4302" s="249" t="s">
        <v>9237</v>
      </c>
      <c r="F4302" s="249" t="s">
        <v>1021</v>
      </c>
      <c r="G4302" s="281" t="s">
        <v>813</v>
      </c>
      <c r="H4302" s="250">
        <v>118253.97</v>
      </c>
      <c r="I4302" s="250"/>
      <c r="J4302" s="250">
        <v>204696.5558</v>
      </c>
      <c r="K4302" s="250"/>
      <c r="L4302" s="250">
        <v>213685.22999999998</v>
      </c>
      <c r="M4302" s="251">
        <f t="shared" ref="M4302:M4365" si="201">IF(H4302&gt;0,ABS((J4302-H4302)/H4302),"NA")</f>
        <v>0.73099098322026734</v>
      </c>
      <c r="N4302" s="251">
        <f t="shared" ref="N4302:N4365" si="202">IF(J4302&gt;0,ABS((L4302-J4302)/J4302),"NA")</f>
        <v>4.3912190729688765E-2</v>
      </c>
      <c r="O4302" s="250">
        <v>223687.19</v>
      </c>
      <c r="P4302" s="251">
        <f t="shared" ref="P4302:P4365" si="203">IF(L4302&gt;0,ABS((O4302-L4302)/L4302),"NA")</f>
        <v>4.6806978657345767E-2</v>
      </c>
      <c r="Q4302" s="251" t="s">
        <v>805</v>
      </c>
      <c r="R4302" s="258"/>
      <c r="S4302" s="258" t="s">
        <v>806</v>
      </c>
      <c r="T4302" s="299" t="s">
        <v>809</v>
      </c>
      <c r="U4302" s="282" t="s">
        <v>814</v>
      </c>
      <c r="V4302" s="285">
        <v>424</v>
      </c>
      <c r="W4302" s="286" t="s">
        <v>816</v>
      </c>
      <c r="X4302" s="286" t="s">
        <v>824</v>
      </c>
      <c r="Y4302" s="257"/>
    </row>
    <row r="4303" spans="1:25" ht="12.75" customHeight="1" x14ac:dyDescent="0.2">
      <c r="A4303" s="229" t="s">
        <v>705</v>
      </c>
      <c r="B4303" s="247"/>
      <c r="C4303" s="280">
        <v>4290</v>
      </c>
      <c r="D4303" s="249" t="s">
        <v>9238</v>
      </c>
      <c r="E4303" s="249" t="s">
        <v>9239</v>
      </c>
      <c r="F4303" s="249" t="s">
        <v>1227</v>
      </c>
      <c r="G4303" s="297" t="s">
        <v>707</v>
      </c>
      <c r="H4303" s="250">
        <v>0</v>
      </c>
      <c r="I4303" s="250"/>
      <c r="J4303" s="250">
        <v>0</v>
      </c>
      <c r="K4303" s="250"/>
      <c r="L4303" s="250">
        <v>0</v>
      </c>
      <c r="M4303" s="251" t="str">
        <f t="shared" si="201"/>
        <v>NA</v>
      </c>
      <c r="N4303" s="251" t="str">
        <f t="shared" si="202"/>
        <v>NA</v>
      </c>
      <c r="O4303" s="250">
        <v>0</v>
      </c>
      <c r="P4303" s="251" t="str">
        <f t="shared" si="203"/>
        <v>NA</v>
      </c>
      <c r="Q4303" s="298" t="s">
        <v>848</v>
      </c>
      <c r="R4303" s="299" t="s">
        <v>849</v>
      </c>
      <c r="S4303" s="299" t="s">
        <v>832</v>
      </c>
      <c r="T4303" s="299" t="s">
        <v>832</v>
      </c>
      <c r="U4303" s="299" t="s">
        <v>832</v>
      </c>
      <c r="V4303" s="299" t="s">
        <v>832</v>
      </c>
      <c r="W4303" s="299" t="s">
        <v>832</v>
      </c>
      <c r="X4303" s="299" t="s">
        <v>832</v>
      </c>
      <c r="Y4303" s="257"/>
    </row>
    <row r="4304" spans="1:25" ht="12.75" customHeight="1" x14ac:dyDescent="0.2">
      <c r="A4304" s="229" t="s">
        <v>705</v>
      </c>
      <c r="B4304" s="247"/>
      <c r="C4304" s="280">
        <v>4291</v>
      </c>
      <c r="D4304" s="249" t="s">
        <v>9240</v>
      </c>
      <c r="E4304" s="249" t="s">
        <v>9241</v>
      </c>
      <c r="F4304" s="249" t="s">
        <v>877</v>
      </c>
      <c r="G4304" s="281" t="s">
        <v>813</v>
      </c>
      <c r="H4304" s="250">
        <v>74011.789999999994</v>
      </c>
      <c r="I4304" s="250"/>
      <c r="J4304" s="250">
        <v>102612.90210000001</v>
      </c>
      <c r="K4304" s="250"/>
      <c r="L4304" s="250">
        <v>91401.449999999983</v>
      </c>
      <c r="M4304" s="251">
        <f t="shared" si="201"/>
        <v>0.38643994558164335</v>
      </c>
      <c r="N4304" s="251">
        <f t="shared" si="202"/>
        <v>0.10925967271712143</v>
      </c>
      <c r="O4304" s="250">
        <v>94812.78</v>
      </c>
      <c r="P4304" s="251">
        <f t="shared" si="203"/>
        <v>3.7322493242722264E-2</v>
      </c>
      <c r="Q4304" s="251" t="s">
        <v>805</v>
      </c>
      <c r="R4304" s="258"/>
      <c r="S4304" s="258" t="s">
        <v>806</v>
      </c>
      <c r="T4304" s="258" t="s">
        <v>807</v>
      </c>
      <c r="U4304" s="282" t="s">
        <v>823</v>
      </c>
      <c r="V4304" s="285">
        <v>824</v>
      </c>
      <c r="W4304" s="286" t="s">
        <v>824</v>
      </c>
      <c r="X4304" s="286" t="s">
        <v>824</v>
      </c>
      <c r="Y4304" s="257"/>
    </row>
    <row r="4305" spans="1:25" ht="12.75" customHeight="1" x14ac:dyDescent="0.2">
      <c r="A4305" s="229" t="s">
        <v>705</v>
      </c>
      <c r="B4305" s="247"/>
      <c r="C4305" s="280">
        <v>4292</v>
      </c>
      <c r="D4305" s="249" t="s">
        <v>9242</v>
      </c>
      <c r="E4305" s="249" t="s">
        <v>9243</v>
      </c>
      <c r="F4305" s="249" t="s">
        <v>852</v>
      </c>
      <c r="G4305" s="297" t="s">
        <v>707</v>
      </c>
      <c r="H4305" s="250">
        <v>0</v>
      </c>
      <c r="I4305" s="250"/>
      <c r="J4305" s="250">
        <v>0</v>
      </c>
      <c r="K4305" s="250"/>
      <c r="L4305" s="250">
        <v>0</v>
      </c>
      <c r="M4305" s="251" t="str">
        <f t="shared" si="201"/>
        <v>NA</v>
      </c>
      <c r="N4305" s="251" t="str">
        <f t="shared" si="202"/>
        <v>NA</v>
      </c>
      <c r="O4305" s="250">
        <v>0</v>
      </c>
      <c r="P4305" s="251" t="str">
        <f t="shared" si="203"/>
        <v>NA</v>
      </c>
      <c r="Q4305" s="298" t="s">
        <v>848</v>
      </c>
      <c r="R4305" s="299" t="s">
        <v>849</v>
      </c>
      <c r="S4305" s="299" t="s">
        <v>832</v>
      </c>
      <c r="T4305" s="299" t="s">
        <v>832</v>
      </c>
      <c r="U4305" s="299" t="s">
        <v>832</v>
      </c>
      <c r="V4305" s="299" t="s">
        <v>832</v>
      </c>
      <c r="W4305" s="299" t="s">
        <v>832</v>
      </c>
      <c r="X4305" s="299" t="s">
        <v>832</v>
      </c>
      <c r="Y4305" s="257"/>
    </row>
    <row r="4306" spans="1:25" ht="12.75" customHeight="1" x14ac:dyDescent="0.2">
      <c r="A4306" s="229" t="s">
        <v>705</v>
      </c>
      <c r="B4306" s="247"/>
      <c r="C4306" s="280">
        <v>4293</v>
      </c>
      <c r="D4306" s="249" t="s">
        <v>9244</v>
      </c>
      <c r="E4306" s="249" t="s">
        <v>9245</v>
      </c>
      <c r="F4306" s="249" t="s">
        <v>883</v>
      </c>
      <c r="G4306" s="297" t="s">
        <v>707</v>
      </c>
      <c r="H4306" s="250">
        <v>0</v>
      </c>
      <c r="I4306" s="250"/>
      <c r="J4306" s="250">
        <v>0</v>
      </c>
      <c r="K4306" s="250"/>
      <c r="L4306" s="250">
        <v>0</v>
      </c>
      <c r="M4306" s="251" t="str">
        <f t="shared" si="201"/>
        <v>NA</v>
      </c>
      <c r="N4306" s="251" t="str">
        <f t="shared" si="202"/>
        <v>NA</v>
      </c>
      <c r="O4306" s="250">
        <v>0</v>
      </c>
      <c r="P4306" s="251" t="str">
        <f t="shared" si="203"/>
        <v>NA</v>
      </c>
      <c r="Q4306" s="298" t="s">
        <v>848</v>
      </c>
      <c r="R4306" s="299" t="s">
        <v>849</v>
      </c>
      <c r="S4306" s="299" t="s">
        <v>832</v>
      </c>
      <c r="T4306" s="299" t="s">
        <v>832</v>
      </c>
      <c r="U4306" s="299" t="s">
        <v>832</v>
      </c>
      <c r="V4306" s="285">
        <v>1045</v>
      </c>
      <c r="W4306" s="286" t="s">
        <v>824</v>
      </c>
      <c r="X4306" s="286" t="s">
        <v>824</v>
      </c>
      <c r="Y4306" s="257"/>
    </row>
    <row r="4307" spans="1:25" ht="12.75" customHeight="1" x14ac:dyDescent="0.2">
      <c r="A4307" s="229" t="s">
        <v>705</v>
      </c>
      <c r="B4307" s="247"/>
      <c r="C4307" s="280">
        <v>4294</v>
      </c>
      <c r="D4307" s="249" t="s">
        <v>9246</v>
      </c>
      <c r="E4307" s="249" t="s">
        <v>9247</v>
      </c>
      <c r="F4307" s="249" t="s">
        <v>877</v>
      </c>
      <c r="G4307" s="281" t="s">
        <v>813</v>
      </c>
      <c r="H4307" s="250">
        <v>28882.729999999996</v>
      </c>
      <c r="I4307" s="250"/>
      <c r="J4307" s="250">
        <v>36416.917699999998</v>
      </c>
      <c r="K4307" s="250"/>
      <c r="L4307" s="250">
        <v>12414.76</v>
      </c>
      <c r="M4307" s="251">
        <f t="shared" si="201"/>
        <v>0.26085441715516516</v>
      </c>
      <c r="N4307" s="251">
        <f t="shared" si="202"/>
        <v>0.65909360857302857</v>
      </c>
      <c r="O4307" s="250">
        <v>12574.43</v>
      </c>
      <c r="P4307" s="251">
        <f t="shared" si="203"/>
        <v>1.2861303802892691E-2</v>
      </c>
      <c r="Q4307" s="251" t="s">
        <v>805</v>
      </c>
      <c r="R4307" s="258"/>
      <c r="S4307" s="258" t="s">
        <v>806</v>
      </c>
      <c r="T4307" s="258" t="s">
        <v>807</v>
      </c>
      <c r="U4307" s="282" t="s">
        <v>823</v>
      </c>
      <c r="V4307" s="285">
        <v>824</v>
      </c>
      <c r="W4307" s="286" t="s">
        <v>815</v>
      </c>
      <c r="X4307" s="286" t="s">
        <v>816</v>
      </c>
      <c r="Y4307" s="257"/>
    </row>
    <row r="4308" spans="1:25" ht="12.75" customHeight="1" x14ac:dyDescent="0.2">
      <c r="A4308" s="229" t="s">
        <v>705</v>
      </c>
      <c r="B4308" s="247"/>
      <c r="C4308" s="280">
        <v>4295</v>
      </c>
      <c r="D4308" s="249" t="s">
        <v>9248</v>
      </c>
      <c r="E4308" s="249" t="s">
        <v>9249</v>
      </c>
      <c r="F4308" s="249" t="s">
        <v>877</v>
      </c>
      <c r="G4308" s="281" t="s">
        <v>813</v>
      </c>
      <c r="H4308" s="250">
        <v>16059.27</v>
      </c>
      <c r="I4308" s="250"/>
      <c r="J4308" s="250">
        <v>15383.883699999998</v>
      </c>
      <c r="K4308" s="250"/>
      <c r="L4308" s="250">
        <v>16059.44</v>
      </c>
      <c r="M4308" s="251">
        <f t="shared" si="201"/>
        <v>4.2055853099175859E-2</v>
      </c>
      <c r="N4308" s="251">
        <f t="shared" si="202"/>
        <v>4.3913247992118015E-2</v>
      </c>
      <c r="O4308" s="250">
        <v>16784.7</v>
      </c>
      <c r="P4308" s="251">
        <f t="shared" si="203"/>
        <v>4.5160976970554399E-2</v>
      </c>
      <c r="Q4308" s="251" t="s">
        <v>805</v>
      </c>
      <c r="R4308" s="258"/>
      <c r="S4308" s="258" t="s">
        <v>806</v>
      </c>
      <c r="T4308" s="258" t="s">
        <v>807</v>
      </c>
      <c r="U4308" s="282" t="s">
        <v>814</v>
      </c>
      <c r="V4308" s="285">
        <v>70</v>
      </c>
      <c r="W4308" s="286" t="s">
        <v>815</v>
      </c>
      <c r="X4308" s="286" t="s">
        <v>816</v>
      </c>
      <c r="Y4308" s="257"/>
    </row>
    <row r="4309" spans="1:25" ht="12.75" customHeight="1" x14ac:dyDescent="0.2">
      <c r="A4309" s="229" t="s">
        <v>705</v>
      </c>
      <c r="B4309" s="247"/>
      <c r="C4309" s="280">
        <v>4296</v>
      </c>
      <c r="D4309" s="249" t="s">
        <v>9250</v>
      </c>
      <c r="E4309" s="249" t="s">
        <v>9251</v>
      </c>
      <c r="F4309" s="249" t="s">
        <v>1175</v>
      </c>
      <c r="G4309" s="281" t="s">
        <v>813</v>
      </c>
      <c r="H4309" s="250">
        <v>13656.14</v>
      </c>
      <c r="I4309" s="250"/>
      <c r="J4309" s="250">
        <v>13081.804</v>
      </c>
      <c r="K4309" s="250"/>
      <c r="L4309" s="250">
        <v>17935.150000000001</v>
      </c>
      <c r="M4309" s="251">
        <f t="shared" si="201"/>
        <v>4.2056979497866846E-2</v>
      </c>
      <c r="N4309" s="251">
        <f t="shared" si="202"/>
        <v>0.37099974896428667</v>
      </c>
      <c r="O4309" s="250">
        <v>18780.12</v>
      </c>
      <c r="P4309" s="251">
        <f t="shared" si="203"/>
        <v>4.7112513695173858E-2</v>
      </c>
      <c r="Q4309" s="251" t="s">
        <v>805</v>
      </c>
      <c r="R4309" s="258"/>
      <c r="S4309" s="258" t="s">
        <v>806</v>
      </c>
      <c r="T4309" s="258" t="s">
        <v>807</v>
      </c>
      <c r="U4309" s="282" t="s">
        <v>814</v>
      </c>
      <c r="V4309" s="285">
        <v>59</v>
      </c>
      <c r="W4309" s="286" t="s">
        <v>815</v>
      </c>
      <c r="X4309" s="286" t="s">
        <v>816</v>
      </c>
      <c r="Y4309" s="257"/>
    </row>
    <row r="4310" spans="1:25" ht="12.75" customHeight="1" x14ac:dyDescent="0.2">
      <c r="A4310" s="229" t="s">
        <v>705</v>
      </c>
      <c r="B4310" s="247"/>
      <c r="C4310" s="318">
        <v>4297</v>
      </c>
      <c r="D4310" s="319" t="s">
        <v>988</v>
      </c>
      <c r="E4310" s="319" t="s">
        <v>988</v>
      </c>
      <c r="F4310" s="319"/>
      <c r="G4310" s="320" t="s">
        <v>707</v>
      </c>
      <c r="H4310" s="321">
        <v>0</v>
      </c>
      <c r="I4310" s="321"/>
      <c r="J4310" s="321">
        <v>0</v>
      </c>
      <c r="K4310" s="321"/>
      <c r="L4310" s="321">
        <v>0</v>
      </c>
      <c r="M4310" s="322" t="str">
        <f t="shared" si="201"/>
        <v>NA</v>
      </c>
      <c r="N4310" s="322" t="str">
        <f t="shared" si="202"/>
        <v>NA</v>
      </c>
      <c r="O4310" s="321">
        <v>0</v>
      </c>
      <c r="P4310" s="322" t="str">
        <f t="shared" si="203"/>
        <v>NA</v>
      </c>
      <c r="Q4310" s="322" t="s">
        <v>707</v>
      </c>
      <c r="R4310" s="323" t="s">
        <v>989</v>
      </c>
      <c r="S4310" s="323" t="s">
        <v>809</v>
      </c>
      <c r="T4310" s="323" t="s">
        <v>809</v>
      </c>
      <c r="U4310" s="323" t="s">
        <v>989</v>
      </c>
      <c r="V4310" s="323" t="s">
        <v>989</v>
      </c>
      <c r="W4310" s="323" t="s">
        <v>989</v>
      </c>
      <c r="X4310" s="323" t="s">
        <v>989</v>
      </c>
      <c r="Y4310" s="257"/>
    </row>
    <row r="4311" spans="1:25" ht="12.75" customHeight="1" x14ac:dyDescent="0.2">
      <c r="A4311" s="229" t="s">
        <v>705</v>
      </c>
      <c r="B4311" s="247"/>
      <c r="C4311" s="280">
        <v>4298</v>
      </c>
      <c r="D4311" s="249" t="s">
        <v>9252</v>
      </c>
      <c r="E4311" s="249" t="s">
        <v>9253</v>
      </c>
      <c r="F4311" s="249" t="s">
        <v>803</v>
      </c>
      <c r="G4311" s="281" t="s">
        <v>804</v>
      </c>
      <c r="H4311" s="250">
        <v>35711.740000000005</v>
      </c>
      <c r="I4311" s="250"/>
      <c r="J4311" s="250">
        <v>34209.847299999994</v>
      </c>
      <c r="K4311" s="250"/>
      <c r="L4311" s="250">
        <v>35712.01</v>
      </c>
      <c r="M4311" s="251">
        <f t="shared" si="201"/>
        <v>4.2055993351206383E-2</v>
      </c>
      <c r="N4311" s="251">
        <f t="shared" si="202"/>
        <v>4.3910242768023355E-2</v>
      </c>
      <c r="O4311" s="250">
        <v>37501.54</v>
      </c>
      <c r="P4311" s="251">
        <f t="shared" si="203"/>
        <v>5.0110033011303443E-2</v>
      </c>
      <c r="Q4311" s="251" t="s">
        <v>805</v>
      </c>
      <c r="R4311" s="258"/>
      <c r="S4311" s="258" t="s">
        <v>806</v>
      </c>
      <c r="T4311" s="299" t="s">
        <v>809</v>
      </c>
      <c r="U4311" s="282" t="s">
        <v>808</v>
      </c>
      <c r="V4311" s="283" t="s">
        <v>809</v>
      </c>
      <c r="W4311" s="284" t="s">
        <v>809</v>
      </c>
      <c r="X4311" s="284" t="s">
        <v>809</v>
      </c>
      <c r="Y4311" s="257"/>
    </row>
    <row r="4312" spans="1:25" ht="12.75" customHeight="1" x14ac:dyDescent="0.2">
      <c r="A4312" s="229" t="s">
        <v>705</v>
      </c>
      <c r="B4312" s="247"/>
      <c r="C4312" s="280">
        <v>4299</v>
      </c>
      <c r="D4312" s="249" t="s">
        <v>9254</v>
      </c>
      <c r="E4312" s="249" t="s">
        <v>9255</v>
      </c>
      <c r="F4312" s="249" t="s">
        <v>822</v>
      </c>
      <c r="G4312" s="281" t="s">
        <v>813</v>
      </c>
      <c r="H4312" s="250">
        <v>135842.13999999998</v>
      </c>
      <c r="I4312" s="250"/>
      <c r="J4312" s="250">
        <v>101692.56030000001</v>
      </c>
      <c r="K4312" s="250"/>
      <c r="L4312" s="250">
        <v>95695.010000000009</v>
      </c>
      <c r="M4312" s="251">
        <f t="shared" si="201"/>
        <v>0.25139164989597468</v>
      </c>
      <c r="N4312" s="251">
        <f t="shared" si="202"/>
        <v>5.8977277023086243E-2</v>
      </c>
      <c r="O4312" s="250">
        <v>97091.849999999991</v>
      </c>
      <c r="P4312" s="251">
        <f t="shared" si="203"/>
        <v>1.4596790365558056E-2</v>
      </c>
      <c r="Q4312" s="251" t="s">
        <v>805</v>
      </c>
      <c r="R4312" s="258"/>
      <c r="S4312" s="258" t="s">
        <v>806</v>
      </c>
      <c r="T4312" s="258" t="s">
        <v>807</v>
      </c>
      <c r="U4312" s="282" t="s">
        <v>814</v>
      </c>
      <c r="V4312" s="285">
        <v>514</v>
      </c>
      <c r="W4312" s="286" t="s">
        <v>874</v>
      </c>
      <c r="X4312" s="286" t="s">
        <v>816</v>
      </c>
      <c r="Y4312" s="257"/>
    </row>
    <row r="4313" spans="1:25" ht="12.75" customHeight="1" x14ac:dyDescent="0.2">
      <c r="A4313" s="229" t="s">
        <v>705</v>
      </c>
      <c r="B4313" s="247"/>
      <c r="C4313" s="280">
        <v>4300</v>
      </c>
      <c r="D4313" s="249" t="s">
        <v>9256</v>
      </c>
      <c r="E4313" s="249" t="s">
        <v>9257</v>
      </c>
      <c r="F4313" s="249" t="s">
        <v>819</v>
      </c>
      <c r="G4313" s="281" t="s">
        <v>813</v>
      </c>
      <c r="H4313" s="250">
        <v>68642.820000000007</v>
      </c>
      <c r="I4313" s="250"/>
      <c r="J4313" s="250">
        <v>42553.063100000007</v>
      </c>
      <c r="K4313" s="250"/>
      <c r="L4313" s="359">
        <v>58136.489999999983</v>
      </c>
      <c r="M4313" s="251">
        <f t="shared" si="201"/>
        <v>0.38007991076124198</v>
      </c>
      <c r="N4313" s="251">
        <f t="shared" si="202"/>
        <v>0.36621163706544019</v>
      </c>
      <c r="O4313" s="359">
        <v>59899.54</v>
      </c>
      <c r="P4313" s="251">
        <f t="shared" si="203"/>
        <v>3.0326048235798514E-2</v>
      </c>
      <c r="Q4313" s="251" t="s">
        <v>805</v>
      </c>
      <c r="R4313" s="258"/>
      <c r="S4313" s="258" t="s">
        <v>806</v>
      </c>
      <c r="T4313" s="258" t="s">
        <v>807</v>
      </c>
      <c r="U4313" s="282" t="s">
        <v>814</v>
      </c>
      <c r="V4313" s="285">
        <v>515</v>
      </c>
      <c r="W4313" s="286" t="s">
        <v>824</v>
      </c>
      <c r="X4313" s="286" t="s">
        <v>824</v>
      </c>
      <c r="Y4313" s="257"/>
    </row>
    <row r="4314" spans="1:25" ht="12.75" customHeight="1" x14ac:dyDescent="0.2">
      <c r="A4314" s="229" t="s">
        <v>705</v>
      </c>
      <c r="B4314" s="247"/>
      <c r="C4314" s="280">
        <v>4301</v>
      </c>
      <c r="D4314" s="249" t="s">
        <v>9258</v>
      </c>
      <c r="E4314" s="249" t="s">
        <v>9259</v>
      </c>
      <c r="F4314" s="249" t="s">
        <v>866</v>
      </c>
      <c r="G4314" s="281" t="s">
        <v>813</v>
      </c>
      <c r="H4314" s="250">
        <v>95801.33</v>
      </c>
      <c r="I4314" s="250"/>
      <c r="J4314" s="250">
        <v>91772.292499999996</v>
      </c>
      <c r="K4314" s="250"/>
      <c r="L4314" s="250">
        <v>118373.32999999999</v>
      </c>
      <c r="M4314" s="251">
        <f t="shared" si="201"/>
        <v>4.205617500299845E-2</v>
      </c>
      <c r="N4314" s="251">
        <f t="shared" si="202"/>
        <v>0.28985913695029458</v>
      </c>
      <c r="O4314" s="250">
        <v>130525.29000000001</v>
      </c>
      <c r="P4314" s="251">
        <f t="shared" si="203"/>
        <v>0.10265792134089682</v>
      </c>
      <c r="Q4314" s="251" t="s">
        <v>805</v>
      </c>
      <c r="R4314" s="258"/>
      <c r="S4314" s="258" t="s">
        <v>823</v>
      </c>
      <c r="T4314" s="258" t="s">
        <v>807</v>
      </c>
      <c r="U4314" s="282" t="s">
        <v>823</v>
      </c>
      <c r="V4314" s="285">
        <v>824</v>
      </c>
      <c r="W4314" s="286" t="s">
        <v>815</v>
      </c>
      <c r="X4314" s="286" t="s">
        <v>816</v>
      </c>
      <c r="Y4314" s="257"/>
    </row>
    <row r="4315" spans="1:25" ht="12.75" customHeight="1" x14ac:dyDescent="0.2">
      <c r="A4315" s="229" t="s">
        <v>705</v>
      </c>
      <c r="B4315" s="247"/>
      <c r="C4315" s="280">
        <v>4302</v>
      </c>
      <c r="D4315" s="249" t="s">
        <v>9260</v>
      </c>
      <c r="E4315" s="249" t="s">
        <v>9261</v>
      </c>
      <c r="F4315" s="249" t="s">
        <v>897</v>
      </c>
      <c r="G4315" s="297" t="s">
        <v>707</v>
      </c>
      <c r="H4315" s="250">
        <v>0</v>
      </c>
      <c r="I4315" s="250"/>
      <c r="J4315" s="250">
        <v>0</v>
      </c>
      <c r="K4315" s="250"/>
      <c r="L4315" s="250">
        <v>0</v>
      </c>
      <c r="M4315" s="251" t="str">
        <f t="shared" si="201"/>
        <v>NA</v>
      </c>
      <c r="N4315" s="251" t="str">
        <f t="shared" si="202"/>
        <v>NA</v>
      </c>
      <c r="O4315" s="250">
        <v>0</v>
      </c>
      <c r="P4315" s="251" t="str">
        <f t="shared" si="203"/>
        <v>NA</v>
      </c>
      <c r="Q4315" s="298" t="s">
        <v>848</v>
      </c>
      <c r="R4315" s="299" t="s">
        <v>849</v>
      </c>
      <c r="S4315" s="299" t="s">
        <v>832</v>
      </c>
      <c r="T4315" s="299" t="s">
        <v>832</v>
      </c>
      <c r="U4315" s="299" t="s">
        <v>832</v>
      </c>
      <c r="V4315" s="283" t="s">
        <v>809</v>
      </c>
      <c r="W4315" s="284" t="s">
        <v>809</v>
      </c>
      <c r="X4315" s="284" t="s">
        <v>809</v>
      </c>
      <c r="Y4315" s="257"/>
    </row>
    <row r="4316" spans="1:25" ht="12.75" customHeight="1" x14ac:dyDescent="0.2">
      <c r="A4316" s="229" t="s">
        <v>705</v>
      </c>
      <c r="B4316" s="247"/>
      <c r="C4316" s="280">
        <v>4303</v>
      </c>
      <c r="D4316" s="249" t="s">
        <v>9262</v>
      </c>
      <c r="E4316" s="249" t="s">
        <v>9263</v>
      </c>
      <c r="F4316" s="249" t="s">
        <v>877</v>
      </c>
      <c r="G4316" s="281" t="s">
        <v>813</v>
      </c>
      <c r="H4316" s="250">
        <v>53626.860000000008</v>
      </c>
      <c r="I4316" s="250"/>
      <c r="J4316" s="250">
        <v>36568.669699999999</v>
      </c>
      <c r="K4316" s="250"/>
      <c r="L4316" s="250">
        <v>75567.100000000006</v>
      </c>
      <c r="M4316" s="251">
        <f t="shared" si="201"/>
        <v>0.31809041774961294</v>
      </c>
      <c r="N4316" s="251">
        <f t="shared" si="202"/>
        <v>1.0664437787847669</v>
      </c>
      <c r="O4316" s="250">
        <v>79718.3</v>
      </c>
      <c r="P4316" s="251">
        <f t="shared" si="203"/>
        <v>5.4933959355327869E-2</v>
      </c>
      <c r="Q4316" s="251" t="s">
        <v>805</v>
      </c>
      <c r="R4316" s="258"/>
      <c r="S4316" s="258" t="s">
        <v>806</v>
      </c>
      <c r="T4316" s="258" t="s">
        <v>807</v>
      </c>
      <c r="U4316" s="282" t="s">
        <v>814</v>
      </c>
      <c r="V4316" s="285">
        <v>187</v>
      </c>
      <c r="W4316" s="286" t="s">
        <v>816</v>
      </c>
      <c r="X4316" s="286" t="s">
        <v>816</v>
      </c>
      <c r="Y4316" s="257"/>
    </row>
    <row r="4317" spans="1:25" ht="12.75" customHeight="1" x14ac:dyDescent="0.2">
      <c r="A4317" s="229" t="s">
        <v>705</v>
      </c>
      <c r="B4317" s="247"/>
      <c r="C4317" s="280">
        <v>4304</v>
      </c>
      <c r="D4317" s="249" t="s">
        <v>9264</v>
      </c>
      <c r="E4317" s="249" t="s">
        <v>9265</v>
      </c>
      <c r="F4317" s="249" t="s">
        <v>890</v>
      </c>
      <c r="G4317" s="281" t="s">
        <v>813</v>
      </c>
      <c r="H4317" s="250">
        <v>19820.54</v>
      </c>
      <c r="I4317" s="250"/>
      <c r="J4317" s="250">
        <v>19912.9156</v>
      </c>
      <c r="K4317" s="250"/>
      <c r="L4317" s="250">
        <v>34317.329999999994</v>
      </c>
      <c r="M4317" s="251">
        <f t="shared" si="201"/>
        <v>4.6605995598505085E-3</v>
      </c>
      <c r="N4317" s="251">
        <f t="shared" si="202"/>
        <v>0.72337043401117984</v>
      </c>
      <c r="O4317" s="250">
        <v>36049.629999999997</v>
      </c>
      <c r="P4317" s="251">
        <f t="shared" si="203"/>
        <v>5.0478868839737914E-2</v>
      </c>
      <c r="Q4317" s="251" t="s">
        <v>805</v>
      </c>
      <c r="R4317" s="258"/>
      <c r="S4317" s="258" t="s">
        <v>806</v>
      </c>
      <c r="T4317" s="258" t="s">
        <v>807</v>
      </c>
      <c r="U4317" s="282" t="s">
        <v>823</v>
      </c>
      <c r="V4317" s="285">
        <v>826</v>
      </c>
      <c r="W4317" s="286" t="s">
        <v>824</v>
      </c>
      <c r="X4317" s="286" t="s">
        <v>824</v>
      </c>
      <c r="Y4317" s="257"/>
    </row>
    <row r="4318" spans="1:25" ht="12.75" customHeight="1" x14ac:dyDescent="0.2">
      <c r="A4318" s="229" t="s">
        <v>705</v>
      </c>
      <c r="B4318" s="247"/>
      <c r="C4318" s="280">
        <v>4305</v>
      </c>
      <c r="D4318" s="249" t="s">
        <v>9266</v>
      </c>
      <c r="E4318" s="249" t="s">
        <v>9267</v>
      </c>
      <c r="F4318" s="249" t="s">
        <v>852</v>
      </c>
      <c r="G4318" s="297" t="s">
        <v>707</v>
      </c>
      <c r="H4318" s="250">
        <v>0</v>
      </c>
      <c r="I4318" s="250"/>
      <c r="J4318" s="250">
        <v>0</v>
      </c>
      <c r="K4318" s="250"/>
      <c r="L4318" s="250">
        <v>0</v>
      </c>
      <c r="M4318" s="251" t="str">
        <f t="shared" si="201"/>
        <v>NA</v>
      </c>
      <c r="N4318" s="251" t="str">
        <f t="shared" si="202"/>
        <v>NA</v>
      </c>
      <c r="O4318" s="250">
        <v>0</v>
      </c>
      <c r="P4318" s="251" t="str">
        <f t="shared" si="203"/>
        <v>NA</v>
      </c>
      <c r="Q4318" s="298" t="s">
        <v>848</v>
      </c>
      <c r="R4318" s="299" t="s">
        <v>849</v>
      </c>
      <c r="S4318" s="299" t="s">
        <v>832</v>
      </c>
      <c r="T4318" s="299" t="s">
        <v>832</v>
      </c>
      <c r="U4318" s="299" t="s">
        <v>832</v>
      </c>
      <c r="V4318" s="299" t="s">
        <v>832</v>
      </c>
      <c r="W4318" s="299" t="s">
        <v>832</v>
      </c>
      <c r="X4318" s="299" t="s">
        <v>832</v>
      </c>
      <c r="Y4318" s="257"/>
    </row>
    <row r="4319" spans="1:25" ht="12.75" customHeight="1" x14ac:dyDescent="0.2">
      <c r="A4319" s="229" t="s">
        <v>705</v>
      </c>
      <c r="B4319" s="247"/>
      <c r="C4319" s="280">
        <v>4306</v>
      </c>
      <c r="D4319" s="249" t="s">
        <v>9268</v>
      </c>
      <c r="E4319" s="249" t="s">
        <v>9269</v>
      </c>
      <c r="F4319" s="249" t="s">
        <v>1821</v>
      </c>
      <c r="G4319" s="297" t="s">
        <v>707</v>
      </c>
      <c r="H4319" s="250">
        <v>0</v>
      </c>
      <c r="I4319" s="250"/>
      <c r="J4319" s="250">
        <v>0</v>
      </c>
      <c r="K4319" s="250"/>
      <c r="L4319" s="250">
        <v>0</v>
      </c>
      <c r="M4319" s="251" t="str">
        <f t="shared" si="201"/>
        <v>NA</v>
      </c>
      <c r="N4319" s="251" t="str">
        <f t="shared" si="202"/>
        <v>NA</v>
      </c>
      <c r="O4319" s="250">
        <v>0</v>
      </c>
      <c r="P4319" s="251" t="str">
        <f t="shared" si="203"/>
        <v>NA</v>
      </c>
      <c r="Q4319" s="298" t="s">
        <v>848</v>
      </c>
      <c r="R4319" s="299" t="s">
        <v>849</v>
      </c>
      <c r="S4319" s="299" t="s">
        <v>832</v>
      </c>
      <c r="T4319" s="299" t="s">
        <v>832</v>
      </c>
      <c r="U4319" s="299" t="s">
        <v>832</v>
      </c>
      <c r="V4319" s="299" t="s">
        <v>832</v>
      </c>
      <c r="W4319" s="299" t="s">
        <v>832</v>
      </c>
      <c r="X4319" s="299" t="s">
        <v>832</v>
      </c>
      <c r="Y4319" s="257"/>
    </row>
    <row r="4320" spans="1:25" ht="12.75" customHeight="1" x14ac:dyDescent="0.2">
      <c r="A4320" s="229" t="s">
        <v>705</v>
      </c>
      <c r="B4320" s="247"/>
      <c r="C4320" s="280">
        <v>4307</v>
      </c>
      <c r="D4320" s="249" t="s">
        <v>9270</v>
      </c>
      <c r="E4320" s="249" t="s">
        <v>9271</v>
      </c>
      <c r="F4320" s="249" t="s">
        <v>1170</v>
      </c>
      <c r="G4320" s="281" t="s">
        <v>804</v>
      </c>
      <c r="H4320" s="250">
        <v>411363.02</v>
      </c>
      <c r="I4320" s="250"/>
      <c r="J4320" s="250">
        <v>570917.46240000008</v>
      </c>
      <c r="K4320" s="250"/>
      <c r="L4320" s="250">
        <v>595455.06999999995</v>
      </c>
      <c r="M4320" s="251">
        <f t="shared" si="201"/>
        <v>0.38786773395430646</v>
      </c>
      <c r="N4320" s="251">
        <f t="shared" si="202"/>
        <v>4.2979255699851351E-2</v>
      </c>
      <c r="O4320" s="250">
        <v>654336.29999999993</v>
      </c>
      <c r="P4320" s="251">
        <f t="shared" si="203"/>
        <v>9.8884421288074661E-2</v>
      </c>
      <c r="Q4320" s="251" t="s">
        <v>805</v>
      </c>
      <c r="R4320" s="258"/>
      <c r="S4320" s="258" t="s">
        <v>806</v>
      </c>
      <c r="T4320" s="258" t="s">
        <v>807</v>
      </c>
      <c r="U4320" s="282" t="s">
        <v>1103</v>
      </c>
      <c r="V4320" s="285">
        <v>824</v>
      </c>
      <c r="W4320" s="286" t="s">
        <v>824</v>
      </c>
      <c r="X4320" s="286" t="s">
        <v>824</v>
      </c>
      <c r="Y4320" s="257"/>
    </row>
    <row r="4321" spans="1:25" ht="12.75" customHeight="1" x14ac:dyDescent="0.2">
      <c r="A4321" s="229" t="s">
        <v>705</v>
      </c>
      <c r="B4321" s="247"/>
      <c r="C4321" s="280">
        <v>4308</v>
      </c>
      <c r="D4321" s="249" t="s">
        <v>9272</v>
      </c>
      <c r="E4321" s="249" t="s">
        <v>9273</v>
      </c>
      <c r="F4321" s="249" t="s">
        <v>822</v>
      </c>
      <c r="G4321" s="281"/>
      <c r="H4321" s="250">
        <v>347741.44999999995</v>
      </c>
      <c r="I4321" s="250"/>
      <c r="J4321" s="250">
        <v>341021.56969999999</v>
      </c>
      <c r="K4321" s="250"/>
      <c r="L4321" s="250">
        <v>368802.63</v>
      </c>
      <c r="M4321" s="251">
        <f t="shared" si="201"/>
        <v>1.9324358082707601E-2</v>
      </c>
      <c r="N4321" s="251">
        <f t="shared" si="202"/>
        <v>8.1464232084906774E-2</v>
      </c>
      <c r="O4321" s="250">
        <v>396927.66</v>
      </c>
      <c r="P4321" s="251">
        <f t="shared" si="203"/>
        <v>7.626038350106118E-2</v>
      </c>
      <c r="Q4321" s="251" t="s">
        <v>805</v>
      </c>
      <c r="R4321" s="258"/>
      <c r="S4321" s="258" t="s">
        <v>925</v>
      </c>
      <c r="T4321" s="258" t="s">
        <v>908</v>
      </c>
      <c r="U4321" s="282" t="s">
        <v>932</v>
      </c>
      <c r="V4321" s="285">
        <v>2790</v>
      </c>
      <c r="W4321" s="286" t="s">
        <v>815</v>
      </c>
      <c r="X4321" s="286" t="s">
        <v>816</v>
      </c>
      <c r="Y4321" s="257"/>
    </row>
    <row r="4322" spans="1:25" ht="12.75" customHeight="1" x14ac:dyDescent="0.2">
      <c r="A4322" s="229" t="s">
        <v>705</v>
      </c>
      <c r="B4322" s="247"/>
      <c r="C4322" s="280">
        <v>4309</v>
      </c>
      <c r="D4322" s="249" t="s">
        <v>9274</v>
      </c>
      <c r="E4322" s="249" t="s">
        <v>9275</v>
      </c>
      <c r="F4322" s="249" t="s">
        <v>1064</v>
      </c>
      <c r="G4322" s="281" t="s">
        <v>813</v>
      </c>
      <c r="H4322" s="250">
        <v>73963.759999999995</v>
      </c>
      <c r="I4322" s="250"/>
      <c r="J4322" s="250">
        <v>70853.152600000001</v>
      </c>
      <c r="K4322" s="250"/>
      <c r="L4322" s="250">
        <v>96358.680000000008</v>
      </c>
      <c r="M4322" s="251">
        <f t="shared" si="201"/>
        <v>4.2055831125945922E-2</v>
      </c>
      <c r="N4322" s="251">
        <f t="shared" si="202"/>
        <v>0.35997731172232983</v>
      </c>
      <c r="O4322" s="250">
        <v>97236.420000000013</v>
      </c>
      <c r="P4322" s="251">
        <f t="shared" si="203"/>
        <v>9.1090911581603769E-3</v>
      </c>
      <c r="Q4322" s="251" t="s">
        <v>805</v>
      </c>
      <c r="R4322" s="258"/>
      <c r="S4322" s="258" t="s">
        <v>806</v>
      </c>
      <c r="T4322" s="258" t="s">
        <v>807</v>
      </c>
      <c r="U4322" s="282" t="s">
        <v>814</v>
      </c>
      <c r="V4322" s="283" t="s">
        <v>809</v>
      </c>
      <c r="W4322" s="284" t="s">
        <v>809</v>
      </c>
      <c r="X4322" s="284" t="s">
        <v>809</v>
      </c>
      <c r="Y4322" s="257"/>
    </row>
    <row r="4323" spans="1:25" ht="12.75" customHeight="1" x14ac:dyDescent="0.2">
      <c r="A4323" s="229" t="s">
        <v>705</v>
      </c>
      <c r="B4323" s="247"/>
      <c r="C4323" s="280">
        <v>4310</v>
      </c>
      <c r="D4323" s="249" t="s">
        <v>9276</v>
      </c>
      <c r="E4323" s="249" t="s">
        <v>9277</v>
      </c>
      <c r="F4323" s="249" t="s">
        <v>886</v>
      </c>
      <c r="G4323" s="281" t="s">
        <v>813</v>
      </c>
      <c r="H4323" s="250">
        <v>48012.069999999992</v>
      </c>
      <c r="I4323" s="250"/>
      <c r="J4323" s="250">
        <v>45992.879800000002</v>
      </c>
      <c r="K4323" s="250"/>
      <c r="L4323" s="250">
        <v>48012.22</v>
      </c>
      <c r="M4323" s="251">
        <f t="shared" si="201"/>
        <v>4.2055887196698463E-2</v>
      </c>
      <c r="N4323" s="251">
        <f t="shared" si="202"/>
        <v>4.3905495998100091E-2</v>
      </c>
      <c r="O4323" s="250">
        <v>52990.759999999995</v>
      </c>
      <c r="P4323" s="251">
        <f t="shared" si="203"/>
        <v>0.10369318477670879</v>
      </c>
      <c r="Q4323" s="251" t="s">
        <v>805</v>
      </c>
      <c r="R4323" s="258"/>
      <c r="S4323" s="258" t="s">
        <v>806</v>
      </c>
      <c r="T4323" s="258" t="s">
        <v>807</v>
      </c>
      <c r="U4323" s="282" t="s">
        <v>814</v>
      </c>
      <c r="V4323" s="285">
        <v>133</v>
      </c>
      <c r="W4323" s="286" t="s">
        <v>816</v>
      </c>
      <c r="X4323" s="286" t="s">
        <v>824</v>
      </c>
      <c r="Y4323" s="257"/>
    </row>
    <row r="4324" spans="1:25" ht="12.75" customHeight="1" x14ac:dyDescent="0.2">
      <c r="A4324" s="229" t="s">
        <v>705</v>
      </c>
      <c r="B4324" s="247"/>
      <c r="C4324" s="280">
        <v>4311</v>
      </c>
      <c r="D4324" s="249" t="s">
        <v>9278</v>
      </c>
      <c r="E4324" s="249" t="s">
        <v>9279</v>
      </c>
      <c r="F4324" s="249" t="s">
        <v>1009</v>
      </c>
      <c r="G4324" s="297" t="s">
        <v>707</v>
      </c>
      <c r="H4324" s="250">
        <v>0</v>
      </c>
      <c r="I4324" s="250"/>
      <c r="J4324" s="250">
        <v>0</v>
      </c>
      <c r="K4324" s="250"/>
      <c r="L4324" s="250">
        <v>0</v>
      </c>
      <c r="M4324" s="251" t="str">
        <f t="shared" si="201"/>
        <v>NA</v>
      </c>
      <c r="N4324" s="251" t="str">
        <f t="shared" si="202"/>
        <v>NA</v>
      </c>
      <c r="O4324" s="250">
        <v>0</v>
      </c>
      <c r="P4324" s="251" t="str">
        <f t="shared" si="203"/>
        <v>NA</v>
      </c>
      <c r="Q4324" s="298" t="s">
        <v>848</v>
      </c>
      <c r="R4324" s="299" t="s">
        <v>849</v>
      </c>
      <c r="S4324" s="299" t="s">
        <v>832</v>
      </c>
      <c r="T4324" s="299" t="s">
        <v>832</v>
      </c>
      <c r="U4324" s="299" t="s">
        <v>832</v>
      </c>
      <c r="V4324" s="299" t="s">
        <v>832</v>
      </c>
      <c r="W4324" s="299" t="s">
        <v>832</v>
      </c>
      <c r="X4324" s="299" t="s">
        <v>832</v>
      </c>
      <c r="Y4324" s="257"/>
    </row>
    <row r="4325" spans="1:25" ht="12.75" customHeight="1" x14ac:dyDescent="0.2">
      <c r="A4325" s="229" t="s">
        <v>705</v>
      </c>
      <c r="B4325" s="247"/>
      <c r="C4325" s="280">
        <v>4312</v>
      </c>
      <c r="D4325" s="249" t="s">
        <v>9280</v>
      </c>
      <c r="E4325" s="249" t="s">
        <v>9281</v>
      </c>
      <c r="F4325" s="249" t="s">
        <v>1302</v>
      </c>
      <c r="G4325" s="281" t="s">
        <v>813</v>
      </c>
      <c r="H4325" s="250">
        <v>43815.729999999996</v>
      </c>
      <c r="I4325" s="250"/>
      <c r="J4325" s="250">
        <v>41973.028200000001</v>
      </c>
      <c r="K4325" s="250"/>
      <c r="L4325" s="250">
        <v>58157.21</v>
      </c>
      <c r="M4325" s="251">
        <f t="shared" si="201"/>
        <v>4.2055713781329114E-2</v>
      </c>
      <c r="N4325" s="251">
        <f t="shared" si="202"/>
        <v>0.38558527926274327</v>
      </c>
      <c r="O4325" s="250">
        <v>59862.020000000004</v>
      </c>
      <c r="P4325" s="251">
        <f t="shared" si="203"/>
        <v>2.9313820246879192E-2</v>
      </c>
      <c r="Q4325" s="251" t="s">
        <v>805</v>
      </c>
      <c r="R4325" s="258"/>
      <c r="S4325" s="258" t="s">
        <v>806</v>
      </c>
      <c r="T4325" s="258" t="s">
        <v>807</v>
      </c>
      <c r="U4325" s="282" t="s">
        <v>814</v>
      </c>
      <c r="V4325" s="285">
        <v>154</v>
      </c>
      <c r="W4325" s="286" t="s">
        <v>816</v>
      </c>
      <c r="X4325" s="286" t="s">
        <v>816</v>
      </c>
      <c r="Y4325" s="257"/>
    </row>
    <row r="4326" spans="1:25" ht="12.75" customHeight="1" x14ac:dyDescent="0.2">
      <c r="A4326" s="229" t="s">
        <v>705</v>
      </c>
      <c r="B4326" s="247"/>
      <c r="C4326" s="280">
        <v>4313</v>
      </c>
      <c r="D4326" s="249" t="s">
        <v>9282</v>
      </c>
      <c r="E4326" s="249" t="s">
        <v>9283</v>
      </c>
      <c r="F4326" s="249" t="s">
        <v>822</v>
      </c>
      <c r="G4326" s="281"/>
      <c r="H4326" s="250">
        <v>6987.83</v>
      </c>
      <c r="I4326" s="250"/>
      <c r="J4326" s="250">
        <v>6693.951</v>
      </c>
      <c r="K4326" s="250"/>
      <c r="L4326" s="250">
        <v>6987.8899999999994</v>
      </c>
      <c r="M4326" s="251">
        <f t="shared" si="201"/>
        <v>4.2055831352508566E-2</v>
      </c>
      <c r="N4326" s="251">
        <f t="shared" si="202"/>
        <v>4.3911137084809759E-2</v>
      </c>
      <c r="O4326" s="250">
        <v>7361.7100000000009</v>
      </c>
      <c r="P4326" s="251">
        <f t="shared" si="203"/>
        <v>5.3495404192109713E-2</v>
      </c>
      <c r="Q4326" s="251" t="s">
        <v>805</v>
      </c>
      <c r="R4326" s="258"/>
      <c r="S4326" s="258" t="s">
        <v>806</v>
      </c>
      <c r="T4326" s="299" t="s">
        <v>809</v>
      </c>
      <c r="U4326" s="282" t="s">
        <v>932</v>
      </c>
      <c r="V4326" s="285">
        <v>2053</v>
      </c>
      <c r="W4326" s="286" t="s">
        <v>815</v>
      </c>
      <c r="X4326" s="286" t="s">
        <v>816</v>
      </c>
      <c r="Y4326" s="257"/>
    </row>
    <row r="4327" spans="1:25" ht="12.75" customHeight="1" x14ac:dyDescent="0.2">
      <c r="A4327" s="229" t="s">
        <v>705</v>
      </c>
      <c r="B4327" s="247"/>
      <c r="C4327" s="280">
        <v>4314</v>
      </c>
      <c r="D4327" s="249" t="s">
        <v>9284</v>
      </c>
      <c r="E4327" s="249" t="s">
        <v>9285</v>
      </c>
      <c r="F4327" s="249" t="s">
        <v>1014</v>
      </c>
      <c r="G4327" s="281" t="s">
        <v>813</v>
      </c>
      <c r="H4327" s="250">
        <v>11509.67</v>
      </c>
      <c r="I4327" s="250"/>
      <c r="J4327" s="250">
        <v>11025.622500000001</v>
      </c>
      <c r="K4327" s="250"/>
      <c r="L4327" s="250">
        <v>11509.91</v>
      </c>
      <c r="M4327" s="251">
        <f t="shared" si="201"/>
        <v>4.2055723578521255E-2</v>
      </c>
      <c r="N4327" s="251">
        <f t="shared" si="202"/>
        <v>4.3923823802238693E-2</v>
      </c>
      <c r="O4327" s="250">
        <v>12342.61</v>
      </c>
      <c r="P4327" s="251">
        <f t="shared" si="203"/>
        <v>7.2346351969737446E-2</v>
      </c>
      <c r="Q4327" s="251" t="s">
        <v>805</v>
      </c>
      <c r="R4327" s="258"/>
      <c r="S4327" s="258" t="s">
        <v>806</v>
      </c>
      <c r="T4327" s="299" t="s">
        <v>809</v>
      </c>
      <c r="U4327" s="282" t="s">
        <v>823</v>
      </c>
      <c r="V4327" s="285">
        <v>824</v>
      </c>
      <c r="W4327" s="286" t="s">
        <v>815</v>
      </c>
      <c r="X4327" s="286" t="s">
        <v>815</v>
      </c>
      <c r="Y4327" s="257"/>
    </row>
    <row r="4328" spans="1:25" ht="12.75" customHeight="1" x14ac:dyDescent="0.2">
      <c r="A4328" s="229" t="s">
        <v>705</v>
      </c>
      <c r="B4328" s="247"/>
      <c r="C4328" s="280">
        <v>4315</v>
      </c>
      <c r="D4328" s="249" t="s">
        <v>9286</v>
      </c>
      <c r="E4328" s="249" t="s">
        <v>9287</v>
      </c>
      <c r="F4328" s="249" t="s">
        <v>866</v>
      </c>
      <c r="G4328" s="281" t="s">
        <v>813</v>
      </c>
      <c r="H4328" s="250">
        <v>145070.56</v>
      </c>
      <c r="I4328" s="250"/>
      <c r="J4328" s="250">
        <v>138969.47149999999</v>
      </c>
      <c r="K4328" s="250"/>
      <c r="L4328" s="250">
        <v>127511.29000000001</v>
      </c>
      <c r="M4328" s="251">
        <f t="shared" si="201"/>
        <v>4.2056007090618609E-2</v>
      </c>
      <c r="N4328" s="251">
        <f t="shared" si="202"/>
        <v>8.2451069118442882E-2</v>
      </c>
      <c r="O4328" s="250">
        <v>138491.67000000001</v>
      </c>
      <c r="P4328" s="251">
        <f t="shared" si="203"/>
        <v>8.6113002229057559E-2</v>
      </c>
      <c r="Q4328" s="251" t="s">
        <v>805</v>
      </c>
      <c r="R4328" s="258"/>
      <c r="S4328" s="258" t="s">
        <v>823</v>
      </c>
      <c r="T4328" s="258" t="s">
        <v>807</v>
      </c>
      <c r="U4328" s="282" t="s">
        <v>823</v>
      </c>
      <c r="V4328" s="285">
        <v>824</v>
      </c>
      <c r="W4328" s="286" t="s">
        <v>816</v>
      </c>
      <c r="X4328" s="286" t="s">
        <v>824</v>
      </c>
      <c r="Y4328" s="257"/>
    </row>
    <row r="4329" spans="1:25" ht="12.75" customHeight="1" x14ac:dyDescent="0.2">
      <c r="A4329" s="229" t="s">
        <v>705</v>
      </c>
      <c r="B4329" s="247"/>
      <c r="C4329" s="280">
        <v>4316</v>
      </c>
      <c r="D4329" s="249" t="s">
        <v>9288</v>
      </c>
      <c r="E4329" s="249" t="s">
        <v>9289</v>
      </c>
      <c r="F4329" s="249" t="s">
        <v>2127</v>
      </c>
      <c r="G4329" s="297" t="s">
        <v>707</v>
      </c>
      <c r="H4329" s="250">
        <v>0</v>
      </c>
      <c r="I4329" s="250"/>
      <c r="J4329" s="250">
        <v>0</v>
      </c>
      <c r="K4329" s="250"/>
      <c r="L4329" s="250">
        <v>0</v>
      </c>
      <c r="M4329" s="251" t="str">
        <f t="shared" si="201"/>
        <v>NA</v>
      </c>
      <c r="N4329" s="251" t="str">
        <f t="shared" si="202"/>
        <v>NA</v>
      </c>
      <c r="O4329" s="250">
        <v>0</v>
      </c>
      <c r="P4329" s="251" t="str">
        <f t="shared" si="203"/>
        <v>NA</v>
      </c>
      <c r="Q4329" s="298" t="s">
        <v>848</v>
      </c>
      <c r="R4329" s="299" t="s">
        <v>849</v>
      </c>
      <c r="S4329" s="299" t="s">
        <v>832</v>
      </c>
      <c r="T4329" s="299" t="s">
        <v>832</v>
      </c>
      <c r="U4329" s="299" t="s">
        <v>832</v>
      </c>
      <c r="V4329" s="299" t="s">
        <v>832</v>
      </c>
      <c r="W4329" s="299" t="s">
        <v>832</v>
      </c>
      <c r="X4329" s="299" t="s">
        <v>832</v>
      </c>
      <c r="Y4329" s="257"/>
    </row>
    <row r="4330" spans="1:25" ht="12.75" customHeight="1" x14ac:dyDescent="0.2">
      <c r="A4330" s="229" t="s">
        <v>705</v>
      </c>
      <c r="B4330" s="247"/>
      <c r="C4330" s="280">
        <v>4317</v>
      </c>
      <c r="D4330" s="249" t="s">
        <v>9290</v>
      </c>
      <c r="E4330" s="249" t="s">
        <v>9291</v>
      </c>
      <c r="F4330" s="249" t="s">
        <v>830</v>
      </c>
      <c r="G4330" s="297" t="s">
        <v>707</v>
      </c>
      <c r="H4330" s="250">
        <v>0</v>
      </c>
      <c r="I4330" s="250"/>
      <c r="J4330" s="250">
        <v>0</v>
      </c>
      <c r="K4330" s="250"/>
      <c r="L4330" s="250">
        <v>0</v>
      </c>
      <c r="M4330" s="251" t="str">
        <f t="shared" si="201"/>
        <v>NA</v>
      </c>
      <c r="N4330" s="251" t="str">
        <f t="shared" si="202"/>
        <v>NA</v>
      </c>
      <c r="O4330" s="250">
        <v>0</v>
      </c>
      <c r="P4330" s="251" t="str">
        <f t="shared" si="203"/>
        <v>NA</v>
      </c>
      <c r="Q4330" s="298" t="s">
        <v>848</v>
      </c>
      <c r="R4330" s="299" t="s">
        <v>849</v>
      </c>
      <c r="S4330" s="299" t="s">
        <v>832</v>
      </c>
      <c r="T4330" s="299" t="s">
        <v>832</v>
      </c>
      <c r="U4330" s="299" t="s">
        <v>832</v>
      </c>
      <c r="V4330" s="299" t="s">
        <v>832</v>
      </c>
      <c r="W4330" s="299" t="s">
        <v>832</v>
      </c>
      <c r="X4330" s="299" t="s">
        <v>832</v>
      </c>
      <c r="Y4330" s="257"/>
    </row>
    <row r="4331" spans="1:25" ht="12.75" customHeight="1" x14ac:dyDescent="0.2">
      <c r="A4331" s="229" t="s">
        <v>705</v>
      </c>
      <c r="B4331" s="247"/>
      <c r="C4331" s="280">
        <v>4318</v>
      </c>
      <c r="D4331" s="249" t="s">
        <v>9292</v>
      </c>
      <c r="E4331" s="249" t="s">
        <v>9291</v>
      </c>
      <c r="F4331" s="249" t="s">
        <v>1302</v>
      </c>
      <c r="G4331" s="281" t="s">
        <v>813</v>
      </c>
      <c r="H4331" s="250">
        <v>46470.46</v>
      </c>
      <c r="I4331" s="250"/>
      <c r="J4331" s="250">
        <v>44516.082699999999</v>
      </c>
      <c r="K4331" s="250"/>
      <c r="L4331" s="250">
        <v>60233.560000000005</v>
      </c>
      <c r="M4331" s="251">
        <f t="shared" si="201"/>
        <v>4.2056336433941049E-2</v>
      </c>
      <c r="N4331" s="251">
        <f t="shared" si="202"/>
        <v>0.35307413291331691</v>
      </c>
      <c r="O4331" s="250">
        <v>63031.490000000005</v>
      </c>
      <c r="P4331" s="251">
        <f t="shared" si="203"/>
        <v>4.6451347056358616E-2</v>
      </c>
      <c r="Q4331" s="251" t="s">
        <v>805</v>
      </c>
      <c r="R4331" s="258"/>
      <c r="S4331" s="258" t="s">
        <v>806</v>
      </c>
      <c r="T4331" s="258" t="s">
        <v>807</v>
      </c>
      <c r="U4331" s="282" t="s">
        <v>814</v>
      </c>
      <c r="V4331" s="285">
        <v>254</v>
      </c>
      <c r="W4331" s="286" t="s">
        <v>874</v>
      </c>
      <c r="X4331" s="286" t="s">
        <v>816</v>
      </c>
      <c r="Y4331" s="257"/>
    </row>
    <row r="4332" spans="1:25" ht="12.75" customHeight="1" x14ac:dyDescent="0.2">
      <c r="A4332" s="229" t="s">
        <v>705</v>
      </c>
      <c r="B4332" s="247"/>
      <c r="C4332" s="280">
        <v>4319</v>
      </c>
      <c r="D4332" s="296" t="s">
        <v>9293</v>
      </c>
      <c r="E4332" s="296" t="s">
        <v>9294</v>
      </c>
      <c r="F4332" s="296" t="s">
        <v>803</v>
      </c>
      <c r="G4332" s="281" t="s">
        <v>804</v>
      </c>
      <c r="H4332" s="250">
        <v>0</v>
      </c>
      <c r="I4332" s="250"/>
      <c r="J4332" s="250">
        <v>0</v>
      </c>
      <c r="K4332" s="250"/>
      <c r="L4332" s="250">
        <v>0</v>
      </c>
      <c r="M4332" s="251" t="str">
        <f t="shared" si="201"/>
        <v>NA</v>
      </c>
      <c r="N4332" s="251" t="str">
        <f t="shared" si="202"/>
        <v>NA</v>
      </c>
      <c r="O4332" s="250">
        <v>0</v>
      </c>
      <c r="P4332" s="251" t="str">
        <f t="shared" si="203"/>
        <v>NA</v>
      </c>
      <c r="Q4332" s="251" t="s">
        <v>707</v>
      </c>
      <c r="R4332" s="258"/>
      <c r="S4332" s="299" t="s">
        <v>809</v>
      </c>
      <c r="T4332" s="299" t="s">
        <v>809</v>
      </c>
      <c r="U4332" s="299" t="s">
        <v>832</v>
      </c>
      <c r="V4332" s="283" t="s">
        <v>809</v>
      </c>
      <c r="W4332" s="284" t="s">
        <v>809</v>
      </c>
      <c r="X4332" s="284" t="s">
        <v>809</v>
      </c>
      <c r="Y4332" s="257"/>
    </row>
    <row r="4333" spans="1:25" ht="12.75" customHeight="1" x14ac:dyDescent="0.2">
      <c r="A4333" s="229" t="s">
        <v>705</v>
      </c>
      <c r="B4333" s="247"/>
      <c r="C4333" s="280">
        <v>4320</v>
      </c>
      <c r="D4333" s="249" t="s">
        <v>9295</v>
      </c>
      <c r="E4333" s="249" t="s">
        <v>9296</v>
      </c>
      <c r="F4333" s="249" t="s">
        <v>847</v>
      </c>
      <c r="G4333" s="297" t="s">
        <v>707</v>
      </c>
      <c r="H4333" s="250">
        <v>0</v>
      </c>
      <c r="I4333" s="250"/>
      <c r="J4333" s="250">
        <v>0</v>
      </c>
      <c r="K4333" s="250"/>
      <c r="L4333" s="250">
        <v>0</v>
      </c>
      <c r="M4333" s="251" t="str">
        <f t="shared" si="201"/>
        <v>NA</v>
      </c>
      <c r="N4333" s="251" t="str">
        <f t="shared" si="202"/>
        <v>NA</v>
      </c>
      <c r="O4333" s="250">
        <v>0</v>
      </c>
      <c r="P4333" s="251" t="str">
        <f t="shared" si="203"/>
        <v>NA</v>
      </c>
      <c r="Q4333" s="298" t="s">
        <v>848</v>
      </c>
      <c r="R4333" s="299" t="s">
        <v>849</v>
      </c>
      <c r="S4333" s="299" t="s">
        <v>832</v>
      </c>
      <c r="T4333" s="299" t="s">
        <v>832</v>
      </c>
      <c r="U4333" s="299" t="s">
        <v>832</v>
      </c>
      <c r="V4333" s="299" t="s">
        <v>832</v>
      </c>
      <c r="W4333" s="299" t="s">
        <v>832</v>
      </c>
      <c r="X4333" s="299" t="s">
        <v>832</v>
      </c>
      <c r="Y4333" s="257"/>
    </row>
    <row r="4334" spans="1:25" ht="12.75" customHeight="1" x14ac:dyDescent="0.2">
      <c r="A4334" s="229" t="s">
        <v>705</v>
      </c>
      <c r="B4334" s="247"/>
      <c r="C4334" s="280">
        <v>4321</v>
      </c>
      <c r="D4334" s="249" t="s">
        <v>9297</v>
      </c>
      <c r="E4334" s="249" t="s">
        <v>9298</v>
      </c>
      <c r="F4334" s="249" t="s">
        <v>1098</v>
      </c>
      <c r="G4334" s="281" t="s">
        <v>813</v>
      </c>
      <c r="H4334" s="250">
        <v>198260.8</v>
      </c>
      <c r="I4334" s="250"/>
      <c r="J4334" s="250">
        <v>174215.51630000002</v>
      </c>
      <c r="K4334" s="250"/>
      <c r="L4334" s="250">
        <v>141333.63</v>
      </c>
      <c r="M4334" s="251">
        <f t="shared" si="201"/>
        <v>0.12128107876090469</v>
      </c>
      <c r="N4334" s="251">
        <f t="shared" si="202"/>
        <v>0.18874258159288887</v>
      </c>
      <c r="O4334" s="250">
        <v>145639.67000000001</v>
      </c>
      <c r="P4334" s="251">
        <f t="shared" si="203"/>
        <v>3.0467200198565678E-2</v>
      </c>
      <c r="Q4334" s="251" t="s">
        <v>805</v>
      </c>
      <c r="R4334" s="258"/>
      <c r="S4334" s="258" t="s">
        <v>806</v>
      </c>
      <c r="T4334" s="258" t="s">
        <v>807</v>
      </c>
      <c r="U4334" s="282" t="s">
        <v>823</v>
      </c>
      <c r="V4334" s="285">
        <v>826</v>
      </c>
      <c r="W4334" s="286" t="s">
        <v>824</v>
      </c>
      <c r="X4334" s="286" t="s">
        <v>824</v>
      </c>
      <c r="Y4334" s="257"/>
    </row>
    <row r="4335" spans="1:25" ht="12.75" customHeight="1" x14ac:dyDescent="0.2">
      <c r="A4335" s="229" t="s">
        <v>705</v>
      </c>
      <c r="B4335" s="247"/>
      <c r="C4335" s="280">
        <v>4322</v>
      </c>
      <c r="D4335" s="249" t="s">
        <v>9299</v>
      </c>
      <c r="E4335" s="249" t="s">
        <v>9300</v>
      </c>
      <c r="F4335" s="249" t="s">
        <v>877</v>
      </c>
      <c r="G4335" s="281" t="s">
        <v>813</v>
      </c>
      <c r="H4335" s="250">
        <v>153188.01</v>
      </c>
      <c r="I4335" s="250"/>
      <c r="J4335" s="250">
        <v>146745.5116</v>
      </c>
      <c r="K4335" s="250"/>
      <c r="L4335" s="250">
        <v>153189.46</v>
      </c>
      <c r="M4335" s="251">
        <f t="shared" si="201"/>
        <v>4.2056153089266003E-2</v>
      </c>
      <c r="N4335" s="251">
        <f t="shared" si="202"/>
        <v>4.3912405427192595E-2</v>
      </c>
      <c r="O4335" s="250">
        <v>160475.07</v>
      </c>
      <c r="P4335" s="251">
        <f t="shared" si="203"/>
        <v>4.7559473086464403E-2</v>
      </c>
      <c r="Q4335" s="251" t="s">
        <v>805</v>
      </c>
      <c r="R4335" s="258"/>
      <c r="S4335" s="258" t="s">
        <v>806</v>
      </c>
      <c r="T4335" s="258" t="s">
        <v>807</v>
      </c>
      <c r="U4335" s="282" t="s">
        <v>814</v>
      </c>
      <c r="V4335" s="285">
        <v>709</v>
      </c>
      <c r="W4335" s="286" t="s">
        <v>824</v>
      </c>
      <c r="X4335" s="286" t="s">
        <v>824</v>
      </c>
      <c r="Y4335" s="257"/>
    </row>
    <row r="4336" spans="1:25" ht="12.75" customHeight="1" x14ac:dyDescent="0.2">
      <c r="A4336" s="229" t="s">
        <v>705</v>
      </c>
      <c r="B4336" s="247"/>
      <c r="C4336" s="280">
        <v>4323</v>
      </c>
      <c r="D4336" s="249" t="s">
        <v>9301</v>
      </c>
      <c r="E4336" s="249" t="s">
        <v>9302</v>
      </c>
      <c r="F4336" s="249" t="s">
        <v>819</v>
      </c>
      <c r="G4336" s="281" t="s">
        <v>813</v>
      </c>
      <c r="H4336" s="250">
        <v>17845.03</v>
      </c>
      <c r="I4336" s="250"/>
      <c r="J4336" s="250">
        <v>17094.549500000001</v>
      </c>
      <c r="K4336" s="250"/>
      <c r="L4336" s="250">
        <v>17845.41</v>
      </c>
      <c r="M4336" s="251">
        <f t="shared" si="201"/>
        <v>4.2055435042698042E-2</v>
      </c>
      <c r="N4336" s="251">
        <f t="shared" si="202"/>
        <v>4.3923971204973773E-2</v>
      </c>
      <c r="O4336" s="250">
        <v>18361.37</v>
      </c>
      <c r="P4336" s="251">
        <f t="shared" si="203"/>
        <v>2.8912756837752629E-2</v>
      </c>
      <c r="Q4336" s="251" t="s">
        <v>805</v>
      </c>
      <c r="R4336" s="258"/>
      <c r="S4336" s="258" t="s">
        <v>806</v>
      </c>
      <c r="T4336" s="299" t="s">
        <v>809</v>
      </c>
      <c r="U4336" s="282" t="s">
        <v>823</v>
      </c>
      <c r="V4336" s="285">
        <v>819</v>
      </c>
      <c r="W4336" s="286" t="s">
        <v>815</v>
      </c>
      <c r="X4336" s="286" t="s">
        <v>816</v>
      </c>
      <c r="Y4336" s="257"/>
    </row>
    <row r="4337" spans="1:25" ht="12.75" customHeight="1" x14ac:dyDescent="0.2">
      <c r="A4337" s="229" t="s">
        <v>705</v>
      </c>
      <c r="B4337" s="247"/>
      <c r="C4337" s="280">
        <v>4324</v>
      </c>
      <c r="D4337" s="249" t="s">
        <v>9303</v>
      </c>
      <c r="E4337" s="249" t="s">
        <v>9304</v>
      </c>
      <c r="F4337" s="249" t="s">
        <v>812</v>
      </c>
      <c r="G4337" s="281" t="s">
        <v>813</v>
      </c>
      <c r="H4337" s="250">
        <v>24784.93</v>
      </c>
      <c r="I4337" s="250"/>
      <c r="J4337" s="250">
        <v>23742.567599999998</v>
      </c>
      <c r="K4337" s="250"/>
      <c r="L4337" s="250">
        <v>24234.86</v>
      </c>
      <c r="M4337" s="251">
        <f t="shared" si="201"/>
        <v>4.2056297919744044E-2</v>
      </c>
      <c r="N4337" s="251">
        <f t="shared" si="202"/>
        <v>2.0734589800641533E-2</v>
      </c>
      <c r="O4337" s="250">
        <v>25329.339999999997</v>
      </c>
      <c r="P4337" s="251">
        <f t="shared" si="203"/>
        <v>4.5161391483177368E-2</v>
      </c>
      <c r="Q4337" s="251" t="s">
        <v>805</v>
      </c>
      <c r="R4337" s="258"/>
      <c r="S4337" s="258" t="s">
        <v>806</v>
      </c>
      <c r="T4337" s="258" t="s">
        <v>807</v>
      </c>
      <c r="U4337" s="282" t="s">
        <v>814</v>
      </c>
      <c r="V4337" s="285">
        <v>133</v>
      </c>
      <c r="W4337" s="286" t="s">
        <v>815</v>
      </c>
      <c r="X4337" s="286" t="s">
        <v>816</v>
      </c>
      <c r="Y4337" s="257"/>
    </row>
    <row r="4338" spans="1:25" ht="12.75" customHeight="1" x14ac:dyDescent="0.2">
      <c r="A4338" s="229" t="s">
        <v>705</v>
      </c>
      <c r="B4338" s="247"/>
      <c r="C4338" s="280">
        <v>4325</v>
      </c>
      <c r="D4338" s="249" t="s">
        <v>9305</v>
      </c>
      <c r="E4338" s="249" t="s">
        <v>9306</v>
      </c>
      <c r="F4338" s="249" t="s">
        <v>812</v>
      </c>
      <c r="G4338" s="281" t="s">
        <v>813</v>
      </c>
      <c r="H4338" s="250">
        <v>38073.33</v>
      </c>
      <c r="I4338" s="250"/>
      <c r="J4338" s="250">
        <v>36472.106199999995</v>
      </c>
      <c r="K4338" s="250"/>
      <c r="L4338" s="250">
        <v>37797.4</v>
      </c>
      <c r="M4338" s="251">
        <f t="shared" si="201"/>
        <v>4.2056310808642347E-2</v>
      </c>
      <c r="N4338" s="251">
        <f t="shared" si="202"/>
        <v>3.6337188555346081E-2</v>
      </c>
      <c r="O4338" s="250">
        <v>39517.399999999994</v>
      </c>
      <c r="P4338" s="251">
        <f t="shared" si="203"/>
        <v>4.5505775529533582E-2</v>
      </c>
      <c r="Q4338" s="251" t="s">
        <v>805</v>
      </c>
      <c r="R4338" s="258"/>
      <c r="S4338" s="258" t="s">
        <v>806</v>
      </c>
      <c r="T4338" s="258" t="s">
        <v>807</v>
      </c>
      <c r="U4338" s="282" t="s">
        <v>814</v>
      </c>
      <c r="V4338" s="285">
        <v>180</v>
      </c>
      <c r="W4338" s="286" t="s">
        <v>815</v>
      </c>
      <c r="X4338" s="286" t="s">
        <v>816</v>
      </c>
      <c r="Y4338" s="257"/>
    </row>
    <row r="4339" spans="1:25" ht="12.75" customHeight="1" x14ac:dyDescent="0.2">
      <c r="A4339" s="229" t="s">
        <v>705</v>
      </c>
      <c r="B4339" s="247"/>
      <c r="C4339" s="280">
        <v>4326</v>
      </c>
      <c r="D4339" s="249" t="s">
        <v>9307</v>
      </c>
      <c r="E4339" s="249" t="s">
        <v>9308</v>
      </c>
      <c r="F4339" s="249" t="s">
        <v>877</v>
      </c>
      <c r="G4339" s="281" t="s">
        <v>813</v>
      </c>
      <c r="H4339" s="250">
        <v>77420.31</v>
      </c>
      <c r="I4339" s="250"/>
      <c r="J4339" s="250">
        <v>74164.319799999997</v>
      </c>
      <c r="K4339" s="250"/>
      <c r="L4339" s="250">
        <v>80891.67</v>
      </c>
      <c r="M4339" s="251">
        <f t="shared" si="201"/>
        <v>4.2056021217171571E-2</v>
      </c>
      <c r="N4339" s="251">
        <f t="shared" si="202"/>
        <v>9.0708715702398995E-2</v>
      </c>
      <c r="O4339" s="250">
        <v>84406.27</v>
      </c>
      <c r="P4339" s="251">
        <f t="shared" si="203"/>
        <v>4.3448231443361296E-2</v>
      </c>
      <c r="Q4339" s="251" t="s">
        <v>805</v>
      </c>
      <c r="R4339" s="258"/>
      <c r="S4339" s="258" t="s">
        <v>806</v>
      </c>
      <c r="T4339" s="299" t="s">
        <v>809</v>
      </c>
      <c r="U4339" s="282" t="s">
        <v>823</v>
      </c>
      <c r="V4339" s="285">
        <v>819</v>
      </c>
      <c r="W4339" s="286" t="s">
        <v>816</v>
      </c>
      <c r="X4339" s="286" t="s">
        <v>816</v>
      </c>
      <c r="Y4339" s="257"/>
    </row>
    <row r="4340" spans="1:25" ht="12.75" customHeight="1" x14ac:dyDescent="0.2">
      <c r="A4340" s="229" t="s">
        <v>705</v>
      </c>
      <c r="B4340" s="247"/>
      <c r="C4340" s="280">
        <v>4327</v>
      </c>
      <c r="D4340" s="249" t="s">
        <v>9309</v>
      </c>
      <c r="E4340" s="249" t="s">
        <v>9310</v>
      </c>
      <c r="F4340" s="249" t="s">
        <v>943</v>
      </c>
      <c r="G4340" s="297" t="s">
        <v>707</v>
      </c>
      <c r="H4340" s="250">
        <v>0</v>
      </c>
      <c r="I4340" s="250"/>
      <c r="J4340" s="250">
        <v>0</v>
      </c>
      <c r="K4340" s="250"/>
      <c r="L4340" s="250">
        <v>0</v>
      </c>
      <c r="M4340" s="251" t="str">
        <f t="shared" si="201"/>
        <v>NA</v>
      </c>
      <c r="N4340" s="251" t="str">
        <f t="shared" si="202"/>
        <v>NA</v>
      </c>
      <c r="O4340" s="250">
        <v>0</v>
      </c>
      <c r="P4340" s="251" t="str">
        <f t="shared" si="203"/>
        <v>NA</v>
      </c>
      <c r="Q4340" s="298" t="s">
        <v>848</v>
      </c>
      <c r="R4340" s="299" t="s">
        <v>849</v>
      </c>
      <c r="S4340" s="299" t="s">
        <v>832</v>
      </c>
      <c r="T4340" s="299" t="s">
        <v>832</v>
      </c>
      <c r="U4340" s="299" t="s">
        <v>832</v>
      </c>
      <c r="V4340" s="299" t="s">
        <v>832</v>
      </c>
      <c r="W4340" s="299" t="s">
        <v>832</v>
      </c>
      <c r="X4340" s="299" t="s">
        <v>832</v>
      </c>
      <c r="Y4340" s="257"/>
    </row>
    <row r="4341" spans="1:25" ht="12.75" customHeight="1" x14ac:dyDescent="0.2">
      <c r="A4341" s="229" t="s">
        <v>705</v>
      </c>
      <c r="B4341" s="247"/>
      <c r="C4341" s="280">
        <v>4328</v>
      </c>
      <c r="D4341" s="249" t="s">
        <v>9311</v>
      </c>
      <c r="E4341" s="249" t="s">
        <v>9312</v>
      </c>
      <c r="F4341" s="249" t="s">
        <v>6021</v>
      </c>
      <c r="G4341" s="281" t="s">
        <v>813</v>
      </c>
      <c r="H4341" s="250">
        <v>385244.03000000009</v>
      </c>
      <c r="I4341" s="250"/>
      <c r="J4341" s="250">
        <v>388540.0858</v>
      </c>
      <c r="K4341" s="250"/>
      <c r="L4341" s="250">
        <v>405627.18</v>
      </c>
      <c r="M4341" s="251">
        <f t="shared" si="201"/>
        <v>8.5557608770729394E-3</v>
      </c>
      <c r="N4341" s="251">
        <f t="shared" si="202"/>
        <v>4.3977686793417577E-2</v>
      </c>
      <c r="O4341" s="250">
        <v>490081.88999999996</v>
      </c>
      <c r="P4341" s="251">
        <f t="shared" si="203"/>
        <v>0.20820771921644887</v>
      </c>
      <c r="Q4341" s="251" t="s">
        <v>805</v>
      </c>
      <c r="R4341" s="258"/>
      <c r="S4341" s="258" t="s">
        <v>925</v>
      </c>
      <c r="T4341" s="299" t="s">
        <v>809</v>
      </c>
      <c r="U4341" s="282" t="s">
        <v>814</v>
      </c>
      <c r="V4341" s="285">
        <v>366</v>
      </c>
      <c r="W4341" s="286" t="s">
        <v>824</v>
      </c>
      <c r="X4341" s="286" t="s">
        <v>824</v>
      </c>
      <c r="Y4341" s="257"/>
    </row>
    <row r="4342" spans="1:25" ht="12.75" customHeight="1" x14ac:dyDescent="0.2">
      <c r="A4342" s="229" t="s">
        <v>705</v>
      </c>
      <c r="B4342" s="247"/>
      <c r="C4342" s="280">
        <v>4329</v>
      </c>
      <c r="D4342" s="249" t="s">
        <v>9313</v>
      </c>
      <c r="E4342" s="249" t="s">
        <v>9314</v>
      </c>
      <c r="F4342" s="249" t="s">
        <v>6021</v>
      </c>
      <c r="G4342" s="281" t="s">
        <v>813</v>
      </c>
      <c r="H4342" s="250">
        <v>82189.990000000005</v>
      </c>
      <c r="I4342" s="250"/>
      <c r="J4342" s="250">
        <v>78733.408500000005</v>
      </c>
      <c r="K4342" s="250"/>
      <c r="L4342" s="250">
        <v>82190.81</v>
      </c>
      <c r="M4342" s="251">
        <f t="shared" si="201"/>
        <v>4.2055991246622612E-2</v>
      </c>
      <c r="N4342" s="251">
        <f t="shared" si="202"/>
        <v>4.3912762902929475E-2</v>
      </c>
      <c r="O4342" s="250">
        <v>85938.92</v>
      </c>
      <c r="P4342" s="251">
        <f t="shared" si="203"/>
        <v>4.5602543642044663E-2</v>
      </c>
      <c r="Q4342" s="251" t="s">
        <v>805</v>
      </c>
      <c r="R4342" s="258"/>
      <c r="S4342" s="258" t="s">
        <v>806</v>
      </c>
      <c r="T4342" s="299" t="s">
        <v>809</v>
      </c>
      <c r="U4342" s="282" t="s">
        <v>814</v>
      </c>
      <c r="V4342" s="285">
        <v>228</v>
      </c>
      <c r="W4342" s="286" t="s">
        <v>824</v>
      </c>
      <c r="X4342" s="286" t="s">
        <v>824</v>
      </c>
      <c r="Y4342" s="257"/>
    </row>
    <row r="4343" spans="1:25" ht="12.75" customHeight="1" x14ac:dyDescent="0.2">
      <c r="A4343" s="229" t="s">
        <v>705</v>
      </c>
      <c r="B4343" s="247"/>
      <c r="C4343" s="280">
        <v>4330</v>
      </c>
      <c r="D4343" s="249" t="s">
        <v>9315</v>
      </c>
      <c r="E4343" s="249" t="s">
        <v>9316</v>
      </c>
      <c r="F4343" s="249" t="s">
        <v>877</v>
      </c>
      <c r="G4343" s="281" t="s">
        <v>813</v>
      </c>
      <c r="H4343" s="250">
        <v>192337.65000000002</v>
      </c>
      <c r="I4343" s="250"/>
      <c r="J4343" s="250">
        <v>186927.01859999998</v>
      </c>
      <c r="K4343" s="250"/>
      <c r="L4343" s="250">
        <v>195135.26</v>
      </c>
      <c r="M4343" s="251">
        <f t="shared" si="201"/>
        <v>2.8130901048234923E-2</v>
      </c>
      <c r="N4343" s="251">
        <f t="shared" si="202"/>
        <v>4.3911476583086258E-2</v>
      </c>
      <c r="O4343" s="250">
        <v>204047.24999999997</v>
      </c>
      <c r="P4343" s="251">
        <f t="shared" si="203"/>
        <v>4.5670833656613168E-2</v>
      </c>
      <c r="Q4343" s="251" t="s">
        <v>805</v>
      </c>
      <c r="R4343" s="258"/>
      <c r="S4343" s="258" t="s">
        <v>806</v>
      </c>
      <c r="T4343" s="258" t="s">
        <v>807</v>
      </c>
      <c r="U4343" s="282" t="s">
        <v>823</v>
      </c>
      <c r="V4343" s="285">
        <v>1625</v>
      </c>
      <c r="W4343" s="286" t="s">
        <v>815</v>
      </c>
      <c r="X4343" s="286" t="s">
        <v>816</v>
      </c>
      <c r="Y4343" s="257"/>
    </row>
    <row r="4344" spans="1:25" ht="12.75" customHeight="1" x14ac:dyDescent="0.2">
      <c r="A4344" s="229" t="s">
        <v>705</v>
      </c>
      <c r="B4344" s="247"/>
      <c r="C4344" s="280">
        <v>4331</v>
      </c>
      <c r="D4344" s="249" t="s">
        <v>9317</v>
      </c>
      <c r="E4344" s="249" t="s">
        <v>9318</v>
      </c>
      <c r="F4344" s="249" t="s">
        <v>1387</v>
      </c>
      <c r="G4344" s="281" t="s">
        <v>813</v>
      </c>
      <c r="H4344" s="250">
        <v>27928.65</v>
      </c>
      <c r="I4344" s="250"/>
      <c r="J4344" s="250">
        <v>26754.080300000001</v>
      </c>
      <c r="K4344" s="250"/>
      <c r="L4344" s="250">
        <v>27929.03</v>
      </c>
      <c r="M4344" s="251">
        <f t="shared" si="201"/>
        <v>4.2056085775717768E-2</v>
      </c>
      <c r="N4344" s="251">
        <f t="shared" si="202"/>
        <v>4.3916654462609103E-2</v>
      </c>
      <c r="O4344" s="250">
        <v>29036.549999999996</v>
      </c>
      <c r="P4344" s="251">
        <f t="shared" si="203"/>
        <v>3.965479646088664E-2</v>
      </c>
      <c r="Q4344" s="251" t="s">
        <v>805</v>
      </c>
      <c r="R4344" s="258"/>
      <c r="S4344" s="258" t="s">
        <v>806</v>
      </c>
      <c r="T4344" s="299" t="s">
        <v>809</v>
      </c>
      <c r="U4344" s="282" t="s">
        <v>823</v>
      </c>
      <c r="V4344" s="285">
        <v>824</v>
      </c>
      <c r="W4344" s="286" t="s">
        <v>815</v>
      </c>
      <c r="X4344" s="286" t="s">
        <v>816</v>
      </c>
      <c r="Y4344" s="257"/>
    </row>
    <row r="4345" spans="1:25" ht="12.75" customHeight="1" x14ac:dyDescent="0.2">
      <c r="A4345" s="229" t="s">
        <v>705</v>
      </c>
      <c r="B4345" s="247"/>
      <c r="C4345" s="328">
        <v>4332</v>
      </c>
      <c r="D4345" s="329" t="s">
        <v>9319</v>
      </c>
      <c r="E4345" s="329" t="s">
        <v>9320</v>
      </c>
      <c r="F4345" s="329" t="s">
        <v>931</v>
      </c>
      <c r="G4345" s="330" t="s">
        <v>707</v>
      </c>
      <c r="H4345" s="331">
        <v>0</v>
      </c>
      <c r="I4345" s="331"/>
      <c r="J4345" s="331">
        <v>0</v>
      </c>
      <c r="K4345" s="331"/>
      <c r="L4345" s="331">
        <v>0</v>
      </c>
      <c r="M4345" s="332" t="str">
        <f t="shared" si="201"/>
        <v>NA</v>
      </c>
      <c r="N4345" s="332" t="str">
        <f t="shared" si="202"/>
        <v>NA</v>
      </c>
      <c r="O4345" s="331">
        <v>0</v>
      </c>
      <c r="P4345" s="332" t="str">
        <f t="shared" si="203"/>
        <v>NA</v>
      </c>
      <c r="Q4345" s="332" t="s">
        <v>707</v>
      </c>
      <c r="R4345" s="333" t="s">
        <v>2350</v>
      </c>
      <c r="S4345" s="334" t="s">
        <v>809</v>
      </c>
      <c r="T4345" s="334" t="s">
        <v>809</v>
      </c>
      <c r="U4345" s="334" t="s">
        <v>832</v>
      </c>
      <c r="V4345" s="335" t="s">
        <v>809</v>
      </c>
      <c r="W4345" s="336" t="s">
        <v>809</v>
      </c>
      <c r="X4345" s="336" t="s">
        <v>809</v>
      </c>
      <c r="Y4345" s="257"/>
    </row>
    <row r="4346" spans="1:25" ht="12.75" customHeight="1" x14ac:dyDescent="0.2">
      <c r="A4346" s="229" t="s">
        <v>705</v>
      </c>
      <c r="B4346" s="247"/>
      <c r="C4346" s="280">
        <v>4333</v>
      </c>
      <c r="D4346" s="249" t="s">
        <v>9321</v>
      </c>
      <c r="E4346" s="249" t="s">
        <v>9322</v>
      </c>
      <c r="F4346" s="249" t="s">
        <v>847</v>
      </c>
      <c r="G4346" s="297" t="s">
        <v>707</v>
      </c>
      <c r="H4346" s="250">
        <v>0</v>
      </c>
      <c r="I4346" s="250"/>
      <c r="J4346" s="250">
        <v>0</v>
      </c>
      <c r="K4346" s="250"/>
      <c r="L4346" s="250">
        <v>0</v>
      </c>
      <c r="M4346" s="251" t="str">
        <f t="shared" si="201"/>
        <v>NA</v>
      </c>
      <c r="N4346" s="251" t="str">
        <f t="shared" si="202"/>
        <v>NA</v>
      </c>
      <c r="O4346" s="250">
        <v>0</v>
      </c>
      <c r="P4346" s="251" t="str">
        <f t="shared" si="203"/>
        <v>NA</v>
      </c>
      <c r="Q4346" s="298" t="s">
        <v>848</v>
      </c>
      <c r="R4346" s="299" t="s">
        <v>849</v>
      </c>
      <c r="S4346" s="299" t="s">
        <v>832</v>
      </c>
      <c r="T4346" s="299" t="s">
        <v>832</v>
      </c>
      <c r="U4346" s="299" t="s">
        <v>832</v>
      </c>
      <c r="V4346" s="299" t="s">
        <v>832</v>
      </c>
      <c r="W4346" s="299" t="s">
        <v>832</v>
      </c>
      <c r="X4346" s="299" t="s">
        <v>832</v>
      </c>
      <c r="Y4346" s="257"/>
    </row>
    <row r="4347" spans="1:25" ht="12.75" customHeight="1" x14ac:dyDescent="0.2">
      <c r="A4347" s="229" t="s">
        <v>705</v>
      </c>
      <c r="B4347" s="247"/>
      <c r="C4347" s="280">
        <v>4334</v>
      </c>
      <c r="D4347" s="249" t="s">
        <v>9323</v>
      </c>
      <c r="E4347" s="249" t="s">
        <v>9324</v>
      </c>
      <c r="F4347" s="249" t="s">
        <v>822</v>
      </c>
      <c r="G4347" s="281" t="s">
        <v>813</v>
      </c>
      <c r="H4347" s="250">
        <v>104787.25</v>
      </c>
      <c r="I4347" s="250"/>
      <c r="J4347" s="250">
        <v>159701.11360000001</v>
      </c>
      <c r="K4347" s="250"/>
      <c r="L4347" s="250">
        <v>180612.3</v>
      </c>
      <c r="M4347" s="251">
        <f t="shared" si="201"/>
        <v>0.52405100429680151</v>
      </c>
      <c r="N4347" s="251">
        <f t="shared" si="202"/>
        <v>0.13093951525207131</v>
      </c>
      <c r="O4347" s="250">
        <v>189001.91999999998</v>
      </c>
      <c r="P4347" s="251">
        <f t="shared" si="203"/>
        <v>4.6450989218342252E-2</v>
      </c>
      <c r="Q4347" s="251" t="s">
        <v>805</v>
      </c>
      <c r="R4347" s="258"/>
      <c r="S4347" s="258" t="s">
        <v>806</v>
      </c>
      <c r="T4347" s="258" t="s">
        <v>807</v>
      </c>
      <c r="U4347" s="282" t="s">
        <v>823</v>
      </c>
      <c r="V4347" s="285">
        <v>824</v>
      </c>
      <c r="W4347" s="286" t="s">
        <v>824</v>
      </c>
      <c r="X4347" s="286" t="s">
        <v>824</v>
      </c>
      <c r="Y4347" s="257"/>
    </row>
    <row r="4348" spans="1:25" ht="12.75" customHeight="1" x14ac:dyDescent="0.2">
      <c r="A4348" s="229" t="s">
        <v>705</v>
      </c>
      <c r="B4348" s="247"/>
      <c r="C4348" s="280">
        <v>4335</v>
      </c>
      <c r="D4348" s="249" t="s">
        <v>9325</v>
      </c>
      <c r="E4348" s="249" t="s">
        <v>9326</v>
      </c>
      <c r="F4348" s="249" t="s">
        <v>830</v>
      </c>
      <c r="G4348" s="297" t="s">
        <v>707</v>
      </c>
      <c r="H4348" s="250">
        <v>0</v>
      </c>
      <c r="I4348" s="250"/>
      <c r="J4348" s="250">
        <v>0</v>
      </c>
      <c r="K4348" s="250"/>
      <c r="L4348" s="250">
        <v>0</v>
      </c>
      <c r="M4348" s="251" t="str">
        <f t="shared" si="201"/>
        <v>NA</v>
      </c>
      <c r="N4348" s="251" t="str">
        <f t="shared" si="202"/>
        <v>NA</v>
      </c>
      <c r="O4348" s="250">
        <v>0</v>
      </c>
      <c r="P4348" s="251" t="str">
        <f t="shared" si="203"/>
        <v>NA</v>
      </c>
      <c r="Q4348" s="298" t="s">
        <v>848</v>
      </c>
      <c r="R4348" s="299" t="s">
        <v>849</v>
      </c>
      <c r="S4348" s="299" t="s">
        <v>832</v>
      </c>
      <c r="T4348" s="299" t="s">
        <v>832</v>
      </c>
      <c r="U4348" s="299" t="s">
        <v>832</v>
      </c>
      <c r="V4348" s="299" t="s">
        <v>832</v>
      </c>
      <c r="W4348" s="299" t="s">
        <v>832</v>
      </c>
      <c r="X4348" s="299" t="s">
        <v>832</v>
      </c>
      <c r="Y4348" s="257"/>
    </row>
    <row r="4349" spans="1:25" ht="12.75" customHeight="1" x14ac:dyDescent="0.2">
      <c r="A4349" s="229" t="s">
        <v>705</v>
      </c>
      <c r="B4349" s="247"/>
      <c r="C4349" s="280">
        <v>4336</v>
      </c>
      <c r="D4349" s="249" t="s">
        <v>9327</v>
      </c>
      <c r="E4349" s="249" t="s">
        <v>9328</v>
      </c>
      <c r="F4349" s="249" t="s">
        <v>1160</v>
      </c>
      <c r="G4349" s="281" t="s">
        <v>813</v>
      </c>
      <c r="H4349" s="250">
        <v>114808.25999999998</v>
      </c>
      <c r="I4349" s="250"/>
      <c r="J4349" s="250">
        <v>110957.47439999999</v>
      </c>
      <c r="K4349" s="250"/>
      <c r="L4349" s="250">
        <v>115829.94</v>
      </c>
      <c r="M4349" s="251">
        <f t="shared" si="201"/>
        <v>3.3541015254477238E-2</v>
      </c>
      <c r="N4349" s="251">
        <f t="shared" si="202"/>
        <v>4.3912910115769636E-2</v>
      </c>
      <c r="O4349" s="250">
        <v>121138.82</v>
      </c>
      <c r="P4349" s="251">
        <f t="shared" si="203"/>
        <v>4.5833400241768275E-2</v>
      </c>
      <c r="Q4349" s="251" t="s">
        <v>805</v>
      </c>
      <c r="R4349" s="258"/>
      <c r="S4349" s="258" t="s">
        <v>806</v>
      </c>
      <c r="T4349" s="299" t="s">
        <v>809</v>
      </c>
      <c r="U4349" s="282" t="s">
        <v>814</v>
      </c>
      <c r="V4349" s="285">
        <v>282</v>
      </c>
      <c r="W4349" s="286" t="s">
        <v>815</v>
      </c>
      <c r="X4349" s="286" t="s">
        <v>816</v>
      </c>
      <c r="Y4349" s="257"/>
    </row>
    <row r="4350" spans="1:25" ht="12.75" customHeight="1" x14ac:dyDescent="0.2">
      <c r="A4350" s="229" t="s">
        <v>705</v>
      </c>
      <c r="B4350" s="247"/>
      <c r="C4350" s="280">
        <v>4337</v>
      </c>
      <c r="D4350" s="249" t="s">
        <v>9329</v>
      </c>
      <c r="E4350" s="249" t="s">
        <v>9330</v>
      </c>
      <c r="F4350" s="249" t="s">
        <v>890</v>
      </c>
      <c r="G4350" s="281" t="s">
        <v>813</v>
      </c>
      <c r="H4350" s="250">
        <v>65676.149999999994</v>
      </c>
      <c r="I4350" s="250"/>
      <c r="J4350" s="250">
        <v>63476.794699999999</v>
      </c>
      <c r="K4350" s="250"/>
      <c r="L4350" s="250">
        <v>51702.39</v>
      </c>
      <c r="M4350" s="251">
        <f t="shared" si="201"/>
        <v>3.3487884110137332E-2</v>
      </c>
      <c r="N4350" s="251">
        <f t="shared" si="202"/>
        <v>0.18549148166109275</v>
      </c>
      <c r="O4350" s="250">
        <v>56701.820000000007</v>
      </c>
      <c r="P4350" s="251">
        <f t="shared" si="203"/>
        <v>9.6696303594476146E-2</v>
      </c>
      <c r="Q4350" s="251" t="s">
        <v>805</v>
      </c>
      <c r="R4350" s="258"/>
      <c r="S4350" s="258" t="s">
        <v>806</v>
      </c>
      <c r="T4350" s="258" t="s">
        <v>807</v>
      </c>
      <c r="U4350" s="282" t="s">
        <v>823</v>
      </c>
      <c r="V4350" s="285">
        <v>826</v>
      </c>
      <c r="W4350" s="286" t="s">
        <v>824</v>
      </c>
      <c r="X4350" s="286" t="s">
        <v>824</v>
      </c>
      <c r="Y4350" s="257"/>
    </row>
    <row r="4351" spans="1:25" ht="12.75" customHeight="1" x14ac:dyDescent="0.2">
      <c r="A4351" s="229" t="s">
        <v>705</v>
      </c>
      <c r="B4351" s="247"/>
      <c r="C4351" s="280">
        <v>4338</v>
      </c>
      <c r="D4351" s="249" t="s">
        <v>9331</v>
      </c>
      <c r="E4351" s="249" t="s">
        <v>9332</v>
      </c>
      <c r="F4351" s="249" t="s">
        <v>1064</v>
      </c>
      <c r="G4351" s="281" t="s">
        <v>813</v>
      </c>
      <c r="H4351" s="250">
        <v>51357.810000000005</v>
      </c>
      <c r="I4351" s="250"/>
      <c r="J4351" s="250">
        <v>49197.910100000001</v>
      </c>
      <c r="K4351" s="250"/>
      <c r="L4351" s="250">
        <v>46697.57</v>
      </c>
      <c r="M4351" s="251">
        <f t="shared" si="201"/>
        <v>4.2055919051065531E-2</v>
      </c>
      <c r="N4351" s="251">
        <f t="shared" si="202"/>
        <v>5.0822079533821521E-2</v>
      </c>
      <c r="O4351" s="250">
        <v>48836.36</v>
      </c>
      <c r="P4351" s="251">
        <f t="shared" si="203"/>
        <v>4.5800884285841871E-2</v>
      </c>
      <c r="Q4351" s="251" t="s">
        <v>805</v>
      </c>
      <c r="R4351" s="258"/>
      <c r="S4351" s="258" t="s">
        <v>806</v>
      </c>
      <c r="T4351" s="258" t="s">
        <v>807</v>
      </c>
      <c r="U4351" s="282" t="s">
        <v>823</v>
      </c>
      <c r="V4351" s="285">
        <v>824</v>
      </c>
      <c r="W4351" s="286" t="s">
        <v>815</v>
      </c>
      <c r="X4351" s="286" t="s">
        <v>816</v>
      </c>
      <c r="Y4351" s="257"/>
    </row>
    <row r="4352" spans="1:25" ht="12.75" customHeight="1" x14ac:dyDescent="0.2">
      <c r="A4352" s="229" t="s">
        <v>705</v>
      </c>
      <c r="B4352" s="247"/>
      <c r="C4352" s="280">
        <v>4339</v>
      </c>
      <c r="D4352" s="249" t="s">
        <v>9333</v>
      </c>
      <c r="E4352" s="249" t="s">
        <v>9334</v>
      </c>
      <c r="F4352" s="249" t="s">
        <v>869</v>
      </c>
      <c r="G4352" s="281" t="s">
        <v>813</v>
      </c>
      <c r="H4352" s="250">
        <v>62211.509999999995</v>
      </c>
      <c r="I4352" s="250"/>
      <c r="J4352" s="250">
        <v>48788.251300000004</v>
      </c>
      <c r="K4352" s="250"/>
      <c r="L4352" s="250">
        <v>39863.200000000004</v>
      </c>
      <c r="M4352" s="251">
        <f t="shared" si="201"/>
        <v>0.21576809018138271</v>
      </c>
      <c r="N4352" s="251">
        <f t="shared" si="202"/>
        <v>0.18293443733245668</v>
      </c>
      <c r="O4352" s="250">
        <v>43272.229999999996</v>
      </c>
      <c r="P4352" s="251">
        <f t="shared" si="203"/>
        <v>8.5518222320335333E-2</v>
      </c>
      <c r="Q4352" s="251" t="s">
        <v>805</v>
      </c>
      <c r="R4352" s="258"/>
      <c r="S4352" s="258" t="s">
        <v>904</v>
      </c>
      <c r="T4352" s="258" t="s">
        <v>807</v>
      </c>
      <c r="U4352" s="282" t="s">
        <v>814</v>
      </c>
      <c r="V4352" s="285">
        <v>205</v>
      </c>
      <c r="W4352" s="286" t="s">
        <v>824</v>
      </c>
      <c r="X4352" s="286" t="s">
        <v>824</v>
      </c>
      <c r="Y4352" s="257"/>
    </row>
    <row r="4353" spans="1:25" ht="12.75" customHeight="1" x14ac:dyDescent="0.2">
      <c r="A4353" s="229" t="s">
        <v>705</v>
      </c>
      <c r="B4353" s="247"/>
      <c r="C4353" s="280">
        <v>4340</v>
      </c>
      <c r="D4353" s="249" t="s">
        <v>9335</v>
      </c>
      <c r="E4353" s="249" t="s">
        <v>9336</v>
      </c>
      <c r="F4353" s="249" t="s">
        <v>877</v>
      </c>
      <c r="G4353" s="281" t="s">
        <v>813</v>
      </c>
      <c r="H4353" s="250">
        <v>10087.279999999999</v>
      </c>
      <c r="I4353" s="250"/>
      <c r="J4353" s="250">
        <v>13347.893099999999</v>
      </c>
      <c r="K4353" s="250"/>
      <c r="L4353" s="250">
        <v>12803.64</v>
      </c>
      <c r="M4353" s="251">
        <f t="shared" si="201"/>
        <v>0.32324007066325122</v>
      </c>
      <c r="N4353" s="251">
        <f t="shared" si="202"/>
        <v>4.0774457505956499E-2</v>
      </c>
      <c r="O4353" s="250">
        <v>13322</v>
      </c>
      <c r="P4353" s="251">
        <f t="shared" si="203"/>
        <v>4.0485361975188351E-2</v>
      </c>
      <c r="Q4353" s="251" t="s">
        <v>805</v>
      </c>
      <c r="R4353" s="258"/>
      <c r="S4353" s="258" t="s">
        <v>806</v>
      </c>
      <c r="T4353" s="258" t="s">
        <v>807</v>
      </c>
      <c r="U4353" s="282" t="s">
        <v>814</v>
      </c>
      <c r="V4353" s="285">
        <v>57</v>
      </c>
      <c r="W4353" s="286" t="s">
        <v>912</v>
      </c>
      <c r="X4353" s="286" t="s">
        <v>874</v>
      </c>
      <c r="Y4353" s="257"/>
    </row>
    <row r="4354" spans="1:25" ht="12.75" customHeight="1" x14ac:dyDescent="0.2">
      <c r="A4354" s="229" t="s">
        <v>705</v>
      </c>
      <c r="B4354" s="247"/>
      <c r="C4354" s="280">
        <v>4341</v>
      </c>
      <c r="D4354" s="249" t="s">
        <v>9337</v>
      </c>
      <c r="E4354" s="249" t="s">
        <v>9338</v>
      </c>
      <c r="F4354" s="249" t="s">
        <v>920</v>
      </c>
      <c r="G4354" s="297" t="s">
        <v>707</v>
      </c>
      <c r="H4354" s="250">
        <v>0</v>
      </c>
      <c r="I4354" s="250"/>
      <c r="J4354" s="250">
        <v>0</v>
      </c>
      <c r="K4354" s="250"/>
      <c r="L4354" s="250">
        <v>0</v>
      </c>
      <c r="M4354" s="251" t="str">
        <f t="shared" si="201"/>
        <v>NA</v>
      </c>
      <c r="N4354" s="251" t="str">
        <f t="shared" si="202"/>
        <v>NA</v>
      </c>
      <c r="O4354" s="250">
        <v>0</v>
      </c>
      <c r="P4354" s="251" t="str">
        <f t="shared" si="203"/>
        <v>NA</v>
      </c>
      <c r="Q4354" s="298" t="s">
        <v>848</v>
      </c>
      <c r="R4354" s="299" t="s">
        <v>849</v>
      </c>
      <c r="S4354" s="299" t="s">
        <v>832</v>
      </c>
      <c r="T4354" s="299" t="s">
        <v>832</v>
      </c>
      <c r="U4354" s="299" t="s">
        <v>832</v>
      </c>
      <c r="V4354" s="285">
        <v>1163</v>
      </c>
      <c r="W4354" s="286" t="s">
        <v>824</v>
      </c>
      <c r="X4354" s="286" t="s">
        <v>824</v>
      </c>
      <c r="Y4354" s="257"/>
    </row>
    <row r="4355" spans="1:25" ht="12.75" customHeight="1" x14ac:dyDescent="0.2">
      <c r="A4355" s="229" t="s">
        <v>705</v>
      </c>
      <c r="B4355" s="247"/>
      <c r="C4355" s="280">
        <v>4342</v>
      </c>
      <c r="D4355" s="249" t="s">
        <v>9339</v>
      </c>
      <c r="E4355" s="249" t="s">
        <v>9340</v>
      </c>
      <c r="F4355" s="249" t="s">
        <v>847</v>
      </c>
      <c r="G4355" s="297" t="s">
        <v>707</v>
      </c>
      <c r="H4355" s="250">
        <v>0</v>
      </c>
      <c r="I4355" s="250"/>
      <c r="J4355" s="250">
        <v>0</v>
      </c>
      <c r="K4355" s="250"/>
      <c r="L4355" s="250">
        <v>0</v>
      </c>
      <c r="M4355" s="251" t="str">
        <f t="shared" si="201"/>
        <v>NA</v>
      </c>
      <c r="N4355" s="251" t="str">
        <f t="shared" si="202"/>
        <v>NA</v>
      </c>
      <c r="O4355" s="250">
        <v>0</v>
      </c>
      <c r="P4355" s="251" t="str">
        <f t="shared" si="203"/>
        <v>NA</v>
      </c>
      <c r="Q4355" s="298" t="s">
        <v>848</v>
      </c>
      <c r="R4355" s="299" t="s">
        <v>849</v>
      </c>
      <c r="S4355" s="299" t="s">
        <v>832</v>
      </c>
      <c r="T4355" s="299" t="s">
        <v>832</v>
      </c>
      <c r="U4355" s="299" t="s">
        <v>832</v>
      </c>
      <c r="V4355" s="299" t="s">
        <v>832</v>
      </c>
      <c r="W4355" s="299" t="s">
        <v>832</v>
      </c>
      <c r="X4355" s="299" t="s">
        <v>832</v>
      </c>
      <c r="Y4355" s="257"/>
    </row>
    <row r="4356" spans="1:25" ht="12.75" customHeight="1" x14ac:dyDescent="0.2">
      <c r="A4356" s="229" t="s">
        <v>705</v>
      </c>
      <c r="B4356" s="247"/>
      <c r="C4356" s="280">
        <v>4343</v>
      </c>
      <c r="D4356" s="249" t="s">
        <v>9341</v>
      </c>
      <c r="E4356" s="249" t="s">
        <v>9342</v>
      </c>
      <c r="F4356" s="249" t="s">
        <v>1002</v>
      </c>
      <c r="G4356" s="297" t="s">
        <v>707</v>
      </c>
      <c r="H4356" s="250">
        <v>0</v>
      </c>
      <c r="I4356" s="250"/>
      <c r="J4356" s="250">
        <v>0</v>
      </c>
      <c r="K4356" s="250"/>
      <c r="L4356" s="250">
        <v>0</v>
      </c>
      <c r="M4356" s="251" t="str">
        <f t="shared" si="201"/>
        <v>NA</v>
      </c>
      <c r="N4356" s="251" t="str">
        <f t="shared" si="202"/>
        <v>NA</v>
      </c>
      <c r="O4356" s="250">
        <v>0</v>
      </c>
      <c r="P4356" s="251" t="str">
        <f t="shared" si="203"/>
        <v>NA</v>
      </c>
      <c r="Q4356" s="298" t="s">
        <v>848</v>
      </c>
      <c r="R4356" s="299" t="s">
        <v>849</v>
      </c>
      <c r="S4356" s="299" t="s">
        <v>832</v>
      </c>
      <c r="T4356" s="299" t="s">
        <v>832</v>
      </c>
      <c r="U4356" s="299" t="s">
        <v>832</v>
      </c>
      <c r="V4356" s="299" t="s">
        <v>832</v>
      </c>
      <c r="W4356" s="299" t="s">
        <v>832</v>
      </c>
      <c r="X4356" s="299" t="s">
        <v>832</v>
      </c>
      <c r="Y4356" s="257"/>
    </row>
    <row r="4357" spans="1:25" ht="12.75" customHeight="1" x14ac:dyDescent="0.2">
      <c r="A4357" s="229" t="s">
        <v>705</v>
      </c>
      <c r="B4357" s="247"/>
      <c r="C4357" s="280">
        <v>4344</v>
      </c>
      <c r="D4357" s="296" t="s">
        <v>9343</v>
      </c>
      <c r="E4357" s="296" t="s">
        <v>9344</v>
      </c>
      <c r="F4357" s="296" t="s">
        <v>830</v>
      </c>
      <c r="G4357" s="297" t="s">
        <v>707</v>
      </c>
      <c r="H4357" s="250">
        <v>0</v>
      </c>
      <c r="I4357" s="250"/>
      <c r="J4357" s="250">
        <v>0</v>
      </c>
      <c r="K4357" s="250"/>
      <c r="L4357" s="250">
        <v>0</v>
      </c>
      <c r="M4357" s="251" t="str">
        <f t="shared" si="201"/>
        <v>NA</v>
      </c>
      <c r="N4357" s="251" t="str">
        <f t="shared" si="202"/>
        <v>NA</v>
      </c>
      <c r="O4357" s="250">
        <v>0</v>
      </c>
      <c r="P4357" s="251" t="str">
        <f t="shared" si="203"/>
        <v>NA</v>
      </c>
      <c r="Q4357" s="298" t="s">
        <v>848</v>
      </c>
      <c r="R4357" s="299" t="s">
        <v>849</v>
      </c>
      <c r="S4357" s="299" t="s">
        <v>809</v>
      </c>
      <c r="T4357" s="299" t="s">
        <v>809</v>
      </c>
      <c r="U4357" s="299" t="s">
        <v>832</v>
      </c>
      <c r="V4357" s="283" t="s">
        <v>809</v>
      </c>
      <c r="W4357" s="284" t="s">
        <v>809</v>
      </c>
      <c r="X4357" s="284" t="s">
        <v>809</v>
      </c>
      <c r="Y4357" s="257"/>
    </row>
    <row r="4358" spans="1:25" ht="12.75" customHeight="1" x14ac:dyDescent="0.2">
      <c r="A4358" s="229" t="s">
        <v>705</v>
      </c>
      <c r="B4358" s="247"/>
      <c r="C4358" s="280">
        <v>4345</v>
      </c>
      <c r="D4358" s="249" t="s">
        <v>9345</v>
      </c>
      <c r="E4358" s="249" t="s">
        <v>9346</v>
      </c>
      <c r="F4358" s="249" t="s">
        <v>877</v>
      </c>
      <c r="G4358" s="281" t="s">
        <v>813</v>
      </c>
      <c r="H4358" s="250">
        <v>35397.089999999997</v>
      </c>
      <c r="I4358" s="250"/>
      <c r="J4358" s="250">
        <v>38472.003399999994</v>
      </c>
      <c r="K4358" s="250"/>
      <c r="L4358" s="250">
        <v>49544.25</v>
      </c>
      <c r="M4358" s="251">
        <f t="shared" si="201"/>
        <v>8.6869101386582853E-2</v>
      </c>
      <c r="N4358" s="251">
        <f t="shared" si="202"/>
        <v>0.28780010453003879</v>
      </c>
      <c r="O4358" s="250">
        <v>51049.66</v>
      </c>
      <c r="P4358" s="251">
        <f t="shared" si="203"/>
        <v>3.0385160740146504E-2</v>
      </c>
      <c r="Q4358" s="251" t="s">
        <v>805</v>
      </c>
      <c r="R4358" s="258"/>
      <c r="S4358" s="258" t="s">
        <v>806</v>
      </c>
      <c r="T4358" s="258" t="s">
        <v>807</v>
      </c>
      <c r="U4358" s="282" t="s">
        <v>814</v>
      </c>
      <c r="V4358" s="285">
        <v>169</v>
      </c>
      <c r="W4358" s="286" t="s">
        <v>815</v>
      </c>
      <c r="X4358" s="286" t="s">
        <v>816</v>
      </c>
      <c r="Y4358" s="257"/>
    </row>
    <row r="4359" spans="1:25" ht="12.75" customHeight="1" x14ac:dyDescent="0.2">
      <c r="A4359" s="229" t="s">
        <v>705</v>
      </c>
      <c r="B4359" s="247"/>
      <c r="C4359" s="280">
        <v>4346</v>
      </c>
      <c r="D4359" s="249" t="s">
        <v>9347</v>
      </c>
      <c r="E4359" s="249" t="s">
        <v>9348</v>
      </c>
      <c r="F4359" s="249" t="s">
        <v>890</v>
      </c>
      <c r="G4359" s="281" t="s">
        <v>813</v>
      </c>
      <c r="H4359" s="250">
        <v>11498.689999999999</v>
      </c>
      <c r="I4359" s="250"/>
      <c r="J4359" s="250">
        <v>22710.475700000003</v>
      </c>
      <c r="K4359" s="250"/>
      <c r="L4359" s="250">
        <v>41965.08</v>
      </c>
      <c r="M4359" s="251">
        <f t="shared" si="201"/>
        <v>0.97504895775083988</v>
      </c>
      <c r="N4359" s="251">
        <f t="shared" si="202"/>
        <v>0.84782919364388287</v>
      </c>
      <c r="O4359" s="250">
        <v>43433.32</v>
      </c>
      <c r="P4359" s="251">
        <f t="shared" si="203"/>
        <v>3.4987184582991333E-2</v>
      </c>
      <c r="Q4359" s="251" t="s">
        <v>805</v>
      </c>
      <c r="R4359" s="258"/>
      <c r="S4359" s="258" t="s">
        <v>904</v>
      </c>
      <c r="T4359" s="258" t="s">
        <v>807</v>
      </c>
      <c r="U4359" s="282" t="s">
        <v>814</v>
      </c>
      <c r="V4359" s="285">
        <v>514</v>
      </c>
      <c r="W4359" s="286" t="s">
        <v>824</v>
      </c>
      <c r="X4359" s="286" t="s">
        <v>824</v>
      </c>
      <c r="Y4359" s="257"/>
    </row>
    <row r="4360" spans="1:25" ht="12.75" customHeight="1" x14ac:dyDescent="0.2">
      <c r="A4360" s="229" t="s">
        <v>705</v>
      </c>
      <c r="B4360" s="247"/>
      <c r="C4360" s="280">
        <v>4347</v>
      </c>
      <c r="D4360" s="296" t="s">
        <v>9349</v>
      </c>
      <c r="E4360" s="296" t="s">
        <v>9350</v>
      </c>
      <c r="F4360" s="296" t="s">
        <v>1198</v>
      </c>
      <c r="G4360" s="281"/>
      <c r="H4360" s="250">
        <v>0</v>
      </c>
      <c r="I4360" s="250"/>
      <c r="J4360" s="250">
        <v>0</v>
      </c>
      <c r="K4360" s="250"/>
      <c r="L4360" s="250">
        <v>0</v>
      </c>
      <c r="M4360" s="251" t="str">
        <f t="shared" si="201"/>
        <v>NA</v>
      </c>
      <c r="N4360" s="251" t="str">
        <f t="shared" si="202"/>
        <v>NA</v>
      </c>
      <c r="O4360" s="250">
        <v>0</v>
      </c>
      <c r="P4360" s="251" t="str">
        <f t="shared" si="203"/>
        <v>NA</v>
      </c>
      <c r="Q4360" s="251" t="s">
        <v>707</v>
      </c>
      <c r="R4360" s="258"/>
      <c r="S4360" s="299" t="s">
        <v>809</v>
      </c>
      <c r="T4360" s="299" t="s">
        <v>809</v>
      </c>
      <c r="U4360" s="299" t="s">
        <v>832</v>
      </c>
      <c r="V4360" s="283" t="s">
        <v>809</v>
      </c>
      <c r="W4360" s="284" t="s">
        <v>809</v>
      </c>
      <c r="X4360" s="284" t="s">
        <v>809</v>
      </c>
      <c r="Y4360" s="257"/>
    </row>
    <row r="4361" spans="1:25" ht="12.75" customHeight="1" x14ac:dyDescent="0.2">
      <c r="A4361" s="229" t="s">
        <v>705</v>
      </c>
      <c r="B4361" s="247"/>
      <c r="C4361" s="280">
        <v>4348</v>
      </c>
      <c r="D4361" s="249" t="s">
        <v>9351</v>
      </c>
      <c r="E4361" s="249" t="s">
        <v>9352</v>
      </c>
      <c r="F4361" s="249" t="s">
        <v>1021</v>
      </c>
      <c r="G4361" s="281" t="s">
        <v>813</v>
      </c>
      <c r="H4361" s="250">
        <v>63466.319999999992</v>
      </c>
      <c r="I4361" s="250"/>
      <c r="J4361" s="250">
        <v>60797.178799999994</v>
      </c>
      <c r="K4361" s="250"/>
      <c r="L4361" s="250">
        <v>63467.240000000005</v>
      </c>
      <c r="M4361" s="251">
        <f t="shared" si="201"/>
        <v>4.2056025936276102E-2</v>
      </c>
      <c r="N4361" s="251">
        <f t="shared" si="202"/>
        <v>4.3917518093783837E-2</v>
      </c>
      <c r="O4361" s="250">
        <v>69197.84</v>
      </c>
      <c r="P4361" s="251">
        <f t="shared" si="203"/>
        <v>9.0292251561592887E-2</v>
      </c>
      <c r="Q4361" s="251" t="s">
        <v>805</v>
      </c>
      <c r="R4361" s="258"/>
      <c r="S4361" s="258" t="s">
        <v>806</v>
      </c>
      <c r="T4361" s="299" t="s">
        <v>809</v>
      </c>
      <c r="U4361" s="282" t="s">
        <v>814</v>
      </c>
      <c r="V4361" s="285">
        <v>388</v>
      </c>
      <c r="W4361" s="286" t="s">
        <v>816</v>
      </c>
      <c r="X4361" s="286" t="s">
        <v>816</v>
      </c>
      <c r="Y4361" s="257"/>
    </row>
    <row r="4362" spans="1:25" ht="12.75" customHeight="1" x14ac:dyDescent="0.2">
      <c r="A4362" s="229" t="s">
        <v>705</v>
      </c>
      <c r="B4362" s="247"/>
      <c r="C4362" s="280">
        <v>4349</v>
      </c>
      <c r="D4362" s="249" t="s">
        <v>9353</v>
      </c>
      <c r="E4362" s="249" t="s">
        <v>9354</v>
      </c>
      <c r="F4362" s="249" t="s">
        <v>877</v>
      </c>
      <c r="G4362" s="281" t="s">
        <v>813</v>
      </c>
      <c r="H4362" s="250">
        <v>253536.38999999998</v>
      </c>
      <c r="I4362" s="250"/>
      <c r="J4362" s="250">
        <v>186065.36079999999</v>
      </c>
      <c r="K4362" s="250"/>
      <c r="L4362" s="250">
        <v>148276.28000000003</v>
      </c>
      <c r="M4362" s="251">
        <f t="shared" si="201"/>
        <v>0.26611970455207629</v>
      </c>
      <c r="N4362" s="251">
        <f t="shared" si="202"/>
        <v>0.20309573279799842</v>
      </c>
      <c r="O4362" s="250">
        <v>152172.59999999995</v>
      </c>
      <c r="P4362" s="251">
        <f t="shared" si="203"/>
        <v>2.6277432911049017E-2</v>
      </c>
      <c r="Q4362" s="251" t="s">
        <v>805</v>
      </c>
      <c r="R4362" s="258"/>
      <c r="S4362" s="258" t="s">
        <v>806</v>
      </c>
      <c r="T4362" s="258" t="s">
        <v>807</v>
      </c>
      <c r="U4362" s="282" t="s">
        <v>814</v>
      </c>
      <c r="V4362" s="285">
        <v>514</v>
      </c>
      <c r="W4362" s="286" t="s">
        <v>824</v>
      </c>
      <c r="X4362" s="286" t="s">
        <v>824</v>
      </c>
      <c r="Y4362" s="257"/>
    </row>
    <row r="4363" spans="1:25" ht="12.75" customHeight="1" x14ac:dyDescent="0.2">
      <c r="A4363" s="229" t="s">
        <v>705</v>
      </c>
      <c r="B4363" s="247"/>
      <c r="C4363" s="280">
        <v>4350</v>
      </c>
      <c r="D4363" s="249" t="s">
        <v>9355</v>
      </c>
      <c r="E4363" s="249" t="s">
        <v>9356</v>
      </c>
      <c r="F4363" s="249" t="s">
        <v>886</v>
      </c>
      <c r="G4363" s="281"/>
      <c r="H4363" s="250">
        <v>136184.43</v>
      </c>
      <c r="I4363" s="250"/>
      <c r="J4363" s="250">
        <v>126014.76310000001</v>
      </c>
      <c r="K4363" s="250"/>
      <c r="L4363" s="250">
        <v>126210.08000000002</v>
      </c>
      <c r="M4363" s="251">
        <f t="shared" si="201"/>
        <v>7.4675694570957796E-2</v>
      </c>
      <c r="N4363" s="251">
        <f t="shared" si="202"/>
        <v>1.5499525229834381E-3</v>
      </c>
      <c r="O4363" s="250">
        <v>130175.92999999998</v>
      </c>
      <c r="P4363" s="251">
        <f t="shared" si="203"/>
        <v>3.1422609034080014E-2</v>
      </c>
      <c r="Q4363" s="251" t="s">
        <v>805</v>
      </c>
      <c r="R4363" s="258"/>
      <c r="S4363" s="258" t="s">
        <v>806</v>
      </c>
      <c r="T4363" s="258" t="s">
        <v>807</v>
      </c>
      <c r="U4363" s="282" t="s">
        <v>932</v>
      </c>
      <c r="V4363" s="285">
        <v>3106</v>
      </c>
      <c r="W4363" s="286" t="s">
        <v>816</v>
      </c>
      <c r="X4363" s="286" t="s">
        <v>824</v>
      </c>
      <c r="Y4363" s="257"/>
    </row>
    <row r="4364" spans="1:25" ht="12.75" customHeight="1" x14ac:dyDescent="0.2">
      <c r="A4364" s="229" t="s">
        <v>705</v>
      </c>
      <c r="B4364" s="247"/>
      <c r="C4364" s="280">
        <v>4351</v>
      </c>
      <c r="D4364" s="249" t="s">
        <v>9357</v>
      </c>
      <c r="E4364" s="249" t="s">
        <v>9358</v>
      </c>
      <c r="F4364" s="249" t="s">
        <v>880</v>
      </c>
      <c r="G4364" s="281" t="s">
        <v>813</v>
      </c>
      <c r="H4364" s="250">
        <v>12420.25</v>
      </c>
      <c r="I4364" s="250"/>
      <c r="J4364" s="250">
        <v>11897.922699999999</v>
      </c>
      <c r="K4364" s="250"/>
      <c r="L4364" s="250">
        <v>12420.36</v>
      </c>
      <c r="M4364" s="251">
        <f t="shared" si="201"/>
        <v>4.2054491656770263E-2</v>
      </c>
      <c r="N4364" s="251">
        <f t="shared" si="202"/>
        <v>4.3909959172957265E-2</v>
      </c>
      <c r="O4364" s="250">
        <v>13042.75</v>
      </c>
      <c r="P4364" s="251">
        <f t="shared" si="203"/>
        <v>5.0110463786878917E-2</v>
      </c>
      <c r="Q4364" s="251" t="s">
        <v>805</v>
      </c>
      <c r="R4364" s="258"/>
      <c r="S4364" s="258" t="s">
        <v>806</v>
      </c>
      <c r="T4364" s="258" t="s">
        <v>807</v>
      </c>
      <c r="U4364" s="282" t="s">
        <v>814</v>
      </c>
      <c r="V4364" s="285">
        <v>59</v>
      </c>
      <c r="W4364" s="286" t="s">
        <v>816</v>
      </c>
      <c r="X4364" s="286" t="s">
        <v>816</v>
      </c>
      <c r="Y4364" s="257"/>
    </row>
    <row r="4365" spans="1:25" ht="12.75" customHeight="1" x14ac:dyDescent="0.2">
      <c r="A4365" s="229" t="s">
        <v>705</v>
      </c>
      <c r="B4365" s="247"/>
      <c r="C4365" s="280">
        <v>4352</v>
      </c>
      <c r="D4365" s="249" t="s">
        <v>9359</v>
      </c>
      <c r="E4365" s="249" t="s">
        <v>9360</v>
      </c>
      <c r="F4365" s="249" t="s">
        <v>819</v>
      </c>
      <c r="G4365" s="281" t="s">
        <v>813</v>
      </c>
      <c r="H4365" s="250">
        <v>194432.13</v>
      </c>
      <c r="I4365" s="250"/>
      <c r="J4365" s="250">
        <v>143144.8933</v>
      </c>
      <c r="K4365" s="250"/>
      <c r="L4365" s="250">
        <v>170298.43</v>
      </c>
      <c r="M4365" s="251">
        <f t="shared" si="201"/>
        <v>0.26377963714124825</v>
      </c>
      <c r="N4365" s="251">
        <f t="shared" si="202"/>
        <v>0.18969266785572433</v>
      </c>
      <c r="O4365" s="250">
        <v>172076.38999999998</v>
      </c>
      <c r="P4365" s="251">
        <f t="shared" si="203"/>
        <v>1.0440260664763569E-2</v>
      </c>
      <c r="Q4365" s="251" t="s">
        <v>805</v>
      </c>
      <c r="R4365" s="258"/>
      <c r="S4365" s="258" t="s">
        <v>806</v>
      </c>
      <c r="T4365" s="258" t="s">
        <v>807</v>
      </c>
      <c r="U4365" s="282" t="s">
        <v>823</v>
      </c>
      <c r="V4365" s="285">
        <v>822</v>
      </c>
      <c r="W4365" s="286" t="s">
        <v>816</v>
      </c>
      <c r="X4365" s="286" t="s">
        <v>824</v>
      </c>
      <c r="Y4365" s="257"/>
    </row>
    <row r="4366" spans="1:25" ht="12.75" customHeight="1" x14ac:dyDescent="0.2">
      <c r="A4366" s="229" t="s">
        <v>705</v>
      </c>
      <c r="B4366" s="247"/>
      <c r="C4366" s="280">
        <v>4353</v>
      </c>
      <c r="D4366" s="249" t="s">
        <v>9361</v>
      </c>
      <c r="E4366" s="249" t="s">
        <v>9362</v>
      </c>
      <c r="F4366" s="249" t="s">
        <v>1009</v>
      </c>
      <c r="G4366" s="297" t="s">
        <v>707</v>
      </c>
      <c r="H4366" s="250">
        <v>0</v>
      </c>
      <c r="I4366" s="250"/>
      <c r="J4366" s="250">
        <v>0</v>
      </c>
      <c r="K4366" s="250"/>
      <c r="L4366" s="250">
        <v>0</v>
      </c>
      <c r="M4366" s="251" t="str">
        <f t="shared" ref="M4366:M4429" si="204">IF(H4366&gt;0,ABS((J4366-H4366)/H4366),"NA")</f>
        <v>NA</v>
      </c>
      <c r="N4366" s="251" t="str">
        <f t="shared" ref="N4366:N4429" si="205">IF(J4366&gt;0,ABS((L4366-J4366)/J4366),"NA")</f>
        <v>NA</v>
      </c>
      <c r="O4366" s="250">
        <v>0</v>
      </c>
      <c r="P4366" s="251" t="str">
        <f t="shared" ref="P4366:P4429" si="206">IF(L4366&gt;0,ABS((O4366-L4366)/L4366),"NA")</f>
        <v>NA</v>
      </c>
      <c r="Q4366" s="298" t="s">
        <v>848</v>
      </c>
      <c r="R4366" s="299" t="s">
        <v>849</v>
      </c>
      <c r="S4366" s="299" t="s">
        <v>832</v>
      </c>
      <c r="T4366" s="299" t="s">
        <v>832</v>
      </c>
      <c r="U4366" s="299" t="s">
        <v>832</v>
      </c>
      <c r="V4366" s="299" t="s">
        <v>832</v>
      </c>
      <c r="W4366" s="299" t="s">
        <v>832</v>
      </c>
      <c r="X4366" s="299" t="s">
        <v>832</v>
      </c>
      <c r="Y4366" s="257"/>
    </row>
    <row r="4367" spans="1:25" ht="12.75" customHeight="1" x14ac:dyDescent="0.2">
      <c r="A4367" s="229" t="s">
        <v>705</v>
      </c>
      <c r="B4367" s="247"/>
      <c r="C4367" s="280">
        <v>4354</v>
      </c>
      <c r="D4367" s="249" t="s">
        <v>9363</v>
      </c>
      <c r="E4367" s="249" t="s">
        <v>9364</v>
      </c>
      <c r="F4367" s="249" t="s">
        <v>907</v>
      </c>
      <c r="G4367" s="281" t="s">
        <v>813</v>
      </c>
      <c r="H4367" s="250">
        <v>42432.82</v>
      </c>
      <c r="I4367" s="250"/>
      <c r="J4367" s="250">
        <v>41299.203000000001</v>
      </c>
      <c r="K4367" s="250"/>
      <c r="L4367" s="250">
        <v>28099.519999999997</v>
      </c>
      <c r="M4367" s="251">
        <f t="shared" si="204"/>
        <v>2.671557063612549E-2</v>
      </c>
      <c r="N4367" s="251">
        <f t="shared" si="205"/>
        <v>0.31961108305165126</v>
      </c>
      <c r="O4367" s="250">
        <v>28643.169999999995</v>
      </c>
      <c r="P4367" s="251">
        <f t="shared" si="206"/>
        <v>1.934730557674999E-2</v>
      </c>
      <c r="Q4367" s="251" t="s">
        <v>805</v>
      </c>
      <c r="R4367" s="258"/>
      <c r="S4367" s="258" t="s">
        <v>806</v>
      </c>
      <c r="T4367" s="258" t="s">
        <v>807</v>
      </c>
      <c r="U4367" s="282" t="s">
        <v>814</v>
      </c>
      <c r="V4367" s="285">
        <v>826</v>
      </c>
      <c r="W4367" s="286" t="s">
        <v>816</v>
      </c>
      <c r="X4367" s="286" t="s">
        <v>824</v>
      </c>
      <c r="Y4367" s="257"/>
    </row>
    <row r="4368" spans="1:25" ht="12.75" customHeight="1" x14ac:dyDescent="0.2">
      <c r="A4368" s="229" t="s">
        <v>705</v>
      </c>
      <c r="B4368" s="247"/>
      <c r="C4368" s="318">
        <v>4355</v>
      </c>
      <c r="D4368" s="319" t="s">
        <v>988</v>
      </c>
      <c r="E4368" s="319" t="s">
        <v>988</v>
      </c>
      <c r="F4368" s="319"/>
      <c r="G4368" s="320" t="s">
        <v>707</v>
      </c>
      <c r="H4368" s="321">
        <v>0</v>
      </c>
      <c r="I4368" s="321"/>
      <c r="J4368" s="321">
        <v>0</v>
      </c>
      <c r="K4368" s="321"/>
      <c r="L4368" s="321">
        <v>0</v>
      </c>
      <c r="M4368" s="322" t="str">
        <f t="shared" si="204"/>
        <v>NA</v>
      </c>
      <c r="N4368" s="322" t="str">
        <f t="shared" si="205"/>
        <v>NA</v>
      </c>
      <c r="O4368" s="321">
        <v>0</v>
      </c>
      <c r="P4368" s="322" t="str">
        <f t="shared" si="206"/>
        <v>NA</v>
      </c>
      <c r="Q4368" s="322" t="s">
        <v>707</v>
      </c>
      <c r="R4368" s="323" t="s">
        <v>989</v>
      </c>
      <c r="S4368" s="323" t="s">
        <v>809</v>
      </c>
      <c r="T4368" s="323" t="s">
        <v>809</v>
      </c>
      <c r="U4368" s="323" t="s">
        <v>989</v>
      </c>
      <c r="V4368" s="323" t="s">
        <v>989</v>
      </c>
      <c r="W4368" s="323" t="s">
        <v>989</v>
      </c>
      <c r="X4368" s="323" t="s">
        <v>989</v>
      </c>
      <c r="Y4368" s="257"/>
    </row>
    <row r="4369" spans="1:25" ht="12.75" customHeight="1" x14ac:dyDescent="0.2">
      <c r="A4369" s="229" t="s">
        <v>705</v>
      </c>
      <c r="B4369" s="247"/>
      <c r="C4369" s="280">
        <v>4356</v>
      </c>
      <c r="D4369" s="249" t="s">
        <v>9365</v>
      </c>
      <c r="E4369" s="249" t="s">
        <v>9366</v>
      </c>
      <c r="F4369" s="249" t="s">
        <v>822</v>
      </c>
      <c r="G4369" s="281" t="s">
        <v>813</v>
      </c>
      <c r="H4369" s="250">
        <v>275508.52</v>
      </c>
      <c r="I4369" s="250"/>
      <c r="J4369" s="250">
        <v>263921.7034</v>
      </c>
      <c r="K4369" s="250"/>
      <c r="L4369" s="250">
        <v>275512.8</v>
      </c>
      <c r="M4369" s="251">
        <f t="shared" si="204"/>
        <v>4.2056109916310459E-2</v>
      </c>
      <c r="N4369" s="251">
        <f t="shared" si="205"/>
        <v>4.3918694259230784E-2</v>
      </c>
      <c r="O4369" s="250">
        <v>285465.33</v>
      </c>
      <c r="P4369" s="251">
        <f t="shared" si="206"/>
        <v>3.6123657412650258E-2</v>
      </c>
      <c r="Q4369" s="251" t="s">
        <v>805</v>
      </c>
      <c r="R4369" s="258"/>
      <c r="S4369" s="258" t="s">
        <v>806</v>
      </c>
      <c r="T4369" s="299" t="s">
        <v>809</v>
      </c>
      <c r="U4369" s="282" t="s">
        <v>823</v>
      </c>
      <c r="V4369" s="285">
        <v>867</v>
      </c>
      <c r="W4369" s="286" t="s">
        <v>816</v>
      </c>
      <c r="X4369" s="286" t="s">
        <v>824</v>
      </c>
      <c r="Y4369" s="257"/>
    </row>
    <row r="4370" spans="1:25" ht="12.75" customHeight="1" x14ac:dyDescent="0.2">
      <c r="A4370" s="229" t="s">
        <v>705</v>
      </c>
      <c r="B4370" s="247"/>
      <c r="C4370" s="280">
        <v>4357</v>
      </c>
      <c r="D4370" s="249" t="s">
        <v>9367</v>
      </c>
      <c r="E4370" s="249" t="s">
        <v>9368</v>
      </c>
      <c r="F4370" s="249" t="s">
        <v>2892</v>
      </c>
      <c r="G4370" s="297" t="s">
        <v>707</v>
      </c>
      <c r="H4370" s="250">
        <v>0</v>
      </c>
      <c r="I4370" s="250"/>
      <c r="J4370" s="250">
        <v>0</v>
      </c>
      <c r="K4370" s="250"/>
      <c r="L4370" s="250">
        <v>0</v>
      </c>
      <c r="M4370" s="251" t="str">
        <f t="shared" si="204"/>
        <v>NA</v>
      </c>
      <c r="N4370" s="251" t="str">
        <f t="shared" si="205"/>
        <v>NA</v>
      </c>
      <c r="O4370" s="250">
        <v>0</v>
      </c>
      <c r="P4370" s="251" t="str">
        <f t="shared" si="206"/>
        <v>NA</v>
      </c>
      <c r="Q4370" s="298" t="s">
        <v>848</v>
      </c>
      <c r="R4370" s="299" t="s">
        <v>849</v>
      </c>
      <c r="S4370" s="299" t="s">
        <v>832</v>
      </c>
      <c r="T4370" s="299" t="s">
        <v>832</v>
      </c>
      <c r="U4370" s="299" t="s">
        <v>832</v>
      </c>
      <c r="V4370" s="299" t="s">
        <v>832</v>
      </c>
      <c r="W4370" s="299" t="s">
        <v>832</v>
      </c>
      <c r="X4370" s="299" t="s">
        <v>832</v>
      </c>
      <c r="Y4370" s="257"/>
    </row>
    <row r="4371" spans="1:25" ht="12.75" customHeight="1" x14ac:dyDescent="0.2">
      <c r="A4371" s="229" t="s">
        <v>705</v>
      </c>
      <c r="B4371" s="247"/>
      <c r="C4371" s="280">
        <v>4358</v>
      </c>
      <c r="D4371" s="249" t="s">
        <v>9369</v>
      </c>
      <c r="E4371" s="249" t="s">
        <v>9370</v>
      </c>
      <c r="F4371" s="249" t="s">
        <v>852</v>
      </c>
      <c r="G4371" s="297" t="s">
        <v>707</v>
      </c>
      <c r="H4371" s="250">
        <v>0</v>
      </c>
      <c r="I4371" s="250"/>
      <c r="J4371" s="250">
        <v>0</v>
      </c>
      <c r="K4371" s="250"/>
      <c r="L4371" s="250">
        <v>0</v>
      </c>
      <c r="M4371" s="251" t="str">
        <f t="shared" si="204"/>
        <v>NA</v>
      </c>
      <c r="N4371" s="251" t="str">
        <f t="shared" si="205"/>
        <v>NA</v>
      </c>
      <c r="O4371" s="250">
        <v>0</v>
      </c>
      <c r="P4371" s="251" t="str">
        <f t="shared" si="206"/>
        <v>NA</v>
      </c>
      <c r="Q4371" s="298" t="s">
        <v>848</v>
      </c>
      <c r="R4371" s="299" t="s">
        <v>849</v>
      </c>
      <c r="S4371" s="299" t="s">
        <v>832</v>
      </c>
      <c r="T4371" s="299" t="s">
        <v>832</v>
      </c>
      <c r="U4371" s="299" t="s">
        <v>832</v>
      </c>
      <c r="V4371" s="299" t="s">
        <v>832</v>
      </c>
      <c r="W4371" s="299" t="s">
        <v>832</v>
      </c>
      <c r="X4371" s="299" t="s">
        <v>832</v>
      </c>
      <c r="Y4371" s="257"/>
    </row>
    <row r="4372" spans="1:25" ht="12.75" customHeight="1" x14ac:dyDescent="0.2">
      <c r="A4372" s="229" t="s">
        <v>705</v>
      </c>
      <c r="B4372" s="247"/>
      <c r="C4372" s="280">
        <v>4359</v>
      </c>
      <c r="D4372" s="249" t="s">
        <v>9371</v>
      </c>
      <c r="E4372" s="249" t="s">
        <v>9372</v>
      </c>
      <c r="F4372" s="249" t="s">
        <v>1123</v>
      </c>
      <c r="G4372" s="297" t="s">
        <v>707</v>
      </c>
      <c r="H4372" s="250">
        <v>0</v>
      </c>
      <c r="I4372" s="250"/>
      <c r="J4372" s="250">
        <v>0</v>
      </c>
      <c r="K4372" s="250"/>
      <c r="L4372" s="250">
        <v>0</v>
      </c>
      <c r="M4372" s="251" t="str">
        <f t="shared" si="204"/>
        <v>NA</v>
      </c>
      <c r="N4372" s="251" t="str">
        <f t="shared" si="205"/>
        <v>NA</v>
      </c>
      <c r="O4372" s="250">
        <v>0</v>
      </c>
      <c r="P4372" s="251" t="str">
        <f t="shared" si="206"/>
        <v>NA</v>
      </c>
      <c r="Q4372" s="298" t="s">
        <v>848</v>
      </c>
      <c r="R4372" s="299" t="s">
        <v>849</v>
      </c>
      <c r="S4372" s="299" t="s">
        <v>832</v>
      </c>
      <c r="T4372" s="299" t="s">
        <v>832</v>
      </c>
      <c r="U4372" s="299" t="s">
        <v>832</v>
      </c>
      <c r="V4372" s="283" t="s">
        <v>809</v>
      </c>
      <c r="W4372" s="284" t="s">
        <v>809</v>
      </c>
      <c r="X4372" s="284" t="s">
        <v>809</v>
      </c>
      <c r="Y4372" s="257"/>
    </row>
    <row r="4373" spans="1:25" ht="12.75" customHeight="1" x14ac:dyDescent="0.2">
      <c r="A4373" s="229" t="s">
        <v>705</v>
      </c>
      <c r="B4373" s="247"/>
      <c r="C4373" s="280">
        <v>4360</v>
      </c>
      <c r="D4373" s="249" t="s">
        <v>9373</v>
      </c>
      <c r="E4373" s="249" t="s">
        <v>9374</v>
      </c>
      <c r="F4373" s="249" t="s">
        <v>877</v>
      </c>
      <c r="G4373" s="281" t="s">
        <v>813</v>
      </c>
      <c r="H4373" s="250">
        <v>142587.81</v>
      </c>
      <c r="I4373" s="250"/>
      <c r="J4373" s="250">
        <v>136591.08739999999</v>
      </c>
      <c r="K4373" s="250"/>
      <c r="L4373" s="250">
        <v>177444.11000000002</v>
      </c>
      <c r="M4373" s="251">
        <f t="shared" si="204"/>
        <v>4.2056348295131316E-2</v>
      </c>
      <c r="N4373" s="251">
        <f t="shared" si="205"/>
        <v>0.29908995804656013</v>
      </c>
      <c r="O4373" s="250">
        <v>184306.19</v>
      </c>
      <c r="P4373" s="251">
        <f t="shared" si="206"/>
        <v>3.8671782343183927E-2</v>
      </c>
      <c r="Q4373" s="251" t="s">
        <v>805</v>
      </c>
      <c r="R4373" s="258"/>
      <c r="S4373" s="258" t="s">
        <v>806</v>
      </c>
      <c r="T4373" s="258" t="s">
        <v>807</v>
      </c>
      <c r="U4373" s="282" t="s">
        <v>823</v>
      </c>
      <c r="V4373" s="285">
        <v>824</v>
      </c>
      <c r="W4373" s="286" t="s">
        <v>815</v>
      </c>
      <c r="X4373" s="286" t="s">
        <v>816</v>
      </c>
      <c r="Y4373" s="257"/>
    </row>
    <row r="4374" spans="1:25" ht="12.75" customHeight="1" x14ac:dyDescent="0.2">
      <c r="A4374" s="229" t="s">
        <v>705</v>
      </c>
      <c r="B4374" s="247"/>
      <c r="C4374" s="280">
        <v>4361</v>
      </c>
      <c r="D4374" s="249" t="s">
        <v>9375</v>
      </c>
      <c r="E4374" s="249" t="s">
        <v>9376</v>
      </c>
      <c r="F4374" s="249" t="s">
        <v>822</v>
      </c>
      <c r="G4374" s="281" t="s">
        <v>813</v>
      </c>
      <c r="H4374" s="250">
        <v>48748.49</v>
      </c>
      <c r="I4374" s="250"/>
      <c r="J4374" s="250">
        <v>46698.316699999996</v>
      </c>
      <c r="K4374" s="250"/>
      <c r="L4374" s="250">
        <v>48748.959999999999</v>
      </c>
      <c r="M4374" s="251">
        <f t="shared" si="204"/>
        <v>4.2056139585041556E-2</v>
      </c>
      <c r="N4374" s="251">
        <f t="shared" si="205"/>
        <v>4.3912574262018389E-2</v>
      </c>
      <c r="O4374" s="250">
        <v>51013.39</v>
      </c>
      <c r="P4374" s="251">
        <f t="shared" si="206"/>
        <v>4.6450837105037737E-2</v>
      </c>
      <c r="Q4374" s="251" t="s">
        <v>805</v>
      </c>
      <c r="R4374" s="258"/>
      <c r="S4374" s="258" t="s">
        <v>806</v>
      </c>
      <c r="T4374" s="299" t="s">
        <v>809</v>
      </c>
      <c r="U4374" s="282" t="s">
        <v>814</v>
      </c>
      <c r="V4374" s="285">
        <v>202</v>
      </c>
      <c r="W4374" s="286" t="s">
        <v>815</v>
      </c>
      <c r="X4374" s="286" t="s">
        <v>816</v>
      </c>
      <c r="Y4374" s="257"/>
    </row>
    <row r="4375" spans="1:25" ht="12.75" customHeight="1" x14ac:dyDescent="0.2">
      <c r="A4375" s="229" t="s">
        <v>705</v>
      </c>
      <c r="B4375" s="247"/>
      <c r="C4375" s="280">
        <v>4362</v>
      </c>
      <c r="D4375" s="249" t="s">
        <v>9377</v>
      </c>
      <c r="E4375" s="249" t="s">
        <v>9378</v>
      </c>
      <c r="F4375" s="249" t="s">
        <v>931</v>
      </c>
      <c r="G4375" s="281" t="s">
        <v>813</v>
      </c>
      <c r="H4375" s="250">
        <v>88700.84</v>
      </c>
      <c r="I4375" s="250"/>
      <c r="J4375" s="250">
        <v>118749.3823</v>
      </c>
      <c r="K4375" s="250"/>
      <c r="L4375" s="250">
        <v>45092.85</v>
      </c>
      <c r="M4375" s="251">
        <f t="shared" si="204"/>
        <v>0.33876277045403408</v>
      </c>
      <c r="N4375" s="251">
        <f t="shared" si="205"/>
        <v>0.62026876160011812</v>
      </c>
      <c r="O4375" s="250">
        <v>45731.819999999992</v>
      </c>
      <c r="P4375" s="251">
        <f t="shared" si="206"/>
        <v>1.4170095702533636E-2</v>
      </c>
      <c r="Q4375" s="251" t="s">
        <v>805</v>
      </c>
      <c r="R4375" s="258"/>
      <c r="S4375" s="258" t="s">
        <v>806</v>
      </c>
      <c r="T4375" s="258" t="s">
        <v>807</v>
      </c>
      <c r="U4375" s="282" t="s">
        <v>814</v>
      </c>
      <c r="V4375" s="285">
        <v>309</v>
      </c>
      <c r="W4375" s="286" t="s">
        <v>824</v>
      </c>
      <c r="X4375" s="286" t="s">
        <v>824</v>
      </c>
      <c r="Y4375" s="257"/>
    </row>
    <row r="4376" spans="1:25" ht="12.75" customHeight="1" x14ac:dyDescent="0.2">
      <c r="A4376" s="229" t="s">
        <v>705</v>
      </c>
      <c r="B4376" s="247"/>
      <c r="C4376" s="280">
        <v>4363</v>
      </c>
      <c r="D4376" s="249" t="s">
        <v>9379</v>
      </c>
      <c r="E4376" s="249" t="s">
        <v>9380</v>
      </c>
      <c r="F4376" s="249" t="s">
        <v>886</v>
      </c>
      <c r="G4376" s="281" t="s">
        <v>813</v>
      </c>
      <c r="H4376" s="250">
        <v>19028.04</v>
      </c>
      <c r="I4376" s="250"/>
      <c r="J4376" s="250">
        <v>19722.376400000001</v>
      </c>
      <c r="K4376" s="250"/>
      <c r="L4376" s="250">
        <v>20588.419999999998</v>
      </c>
      <c r="M4376" s="251">
        <f t="shared" si="204"/>
        <v>3.6490169244966904E-2</v>
      </c>
      <c r="N4376" s="251">
        <f t="shared" si="205"/>
        <v>4.391172658077843E-2</v>
      </c>
      <c r="O4376" s="250">
        <v>21553.84</v>
      </c>
      <c r="P4376" s="251">
        <f t="shared" si="206"/>
        <v>4.6891407888512183E-2</v>
      </c>
      <c r="Q4376" s="251" t="s">
        <v>805</v>
      </c>
      <c r="R4376" s="258"/>
      <c r="S4376" s="258" t="s">
        <v>806</v>
      </c>
      <c r="T4376" s="258" t="s">
        <v>807</v>
      </c>
      <c r="U4376" s="282" t="s">
        <v>814</v>
      </c>
      <c r="V4376" s="285">
        <v>304</v>
      </c>
      <c r="W4376" s="286" t="s">
        <v>816</v>
      </c>
      <c r="X4376" s="286" t="s">
        <v>824</v>
      </c>
      <c r="Y4376" s="257"/>
    </row>
    <row r="4377" spans="1:25" ht="12.75" customHeight="1" x14ac:dyDescent="0.2">
      <c r="A4377" s="229" t="s">
        <v>705</v>
      </c>
      <c r="B4377" s="247"/>
      <c r="C4377" s="280">
        <v>4364</v>
      </c>
      <c r="D4377" s="249" t="s">
        <v>9381</v>
      </c>
      <c r="E4377" s="249" t="s">
        <v>9382</v>
      </c>
      <c r="F4377" s="249" t="s">
        <v>877</v>
      </c>
      <c r="G4377" s="281"/>
      <c r="H4377" s="250">
        <v>287467.73</v>
      </c>
      <c r="I4377" s="250"/>
      <c r="J4377" s="250">
        <v>243333.51770000008</v>
      </c>
      <c r="K4377" s="250"/>
      <c r="L4377" s="250">
        <v>162963.90999999997</v>
      </c>
      <c r="M4377" s="251">
        <f t="shared" si="204"/>
        <v>0.15352753611683614</v>
      </c>
      <c r="N4377" s="251">
        <f t="shared" si="205"/>
        <v>0.33028580879304026</v>
      </c>
      <c r="O4377" s="250">
        <v>165971.99999999994</v>
      </c>
      <c r="P4377" s="251">
        <f t="shared" si="206"/>
        <v>1.8458626821116209E-2</v>
      </c>
      <c r="Q4377" s="251" t="s">
        <v>805</v>
      </c>
      <c r="R4377" s="258"/>
      <c r="S4377" s="258" t="s">
        <v>925</v>
      </c>
      <c r="T4377" s="258" t="s">
        <v>908</v>
      </c>
      <c r="U4377" s="282" t="s">
        <v>932</v>
      </c>
      <c r="V4377" s="285">
        <v>2856</v>
      </c>
      <c r="W4377" s="286" t="s">
        <v>816</v>
      </c>
      <c r="X4377" s="286" t="s">
        <v>816</v>
      </c>
      <c r="Y4377" s="257"/>
    </row>
    <row r="4378" spans="1:25" ht="12.75" customHeight="1" x14ac:dyDescent="0.2">
      <c r="A4378" s="229" t="s">
        <v>705</v>
      </c>
      <c r="B4378" s="247"/>
      <c r="C4378" s="280">
        <v>4365</v>
      </c>
      <c r="D4378" s="249" t="s">
        <v>9383</v>
      </c>
      <c r="E4378" s="249" t="s">
        <v>9382</v>
      </c>
      <c r="F4378" s="249" t="s">
        <v>830</v>
      </c>
      <c r="G4378" s="297" t="s">
        <v>707</v>
      </c>
      <c r="H4378" s="250">
        <v>0</v>
      </c>
      <c r="I4378" s="250"/>
      <c r="J4378" s="250">
        <v>0</v>
      </c>
      <c r="K4378" s="250"/>
      <c r="L4378" s="250">
        <v>0</v>
      </c>
      <c r="M4378" s="251" t="str">
        <f t="shared" si="204"/>
        <v>NA</v>
      </c>
      <c r="N4378" s="251" t="str">
        <f t="shared" si="205"/>
        <v>NA</v>
      </c>
      <c r="O4378" s="250">
        <v>0</v>
      </c>
      <c r="P4378" s="251" t="str">
        <f t="shared" si="206"/>
        <v>NA</v>
      </c>
      <c r="Q4378" s="298" t="s">
        <v>848</v>
      </c>
      <c r="R4378" s="299" t="s">
        <v>849</v>
      </c>
      <c r="S4378" s="299" t="s">
        <v>832</v>
      </c>
      <c r="T4378" s="299" t="s">
        <v>832</v>
      </c>
      <c r="U4378" s="299" t="s">
        <v>832</v>
      </c>
      <c r="V4378" s="299" t="s">
        <v>832</v>
      </c>
      <c r="W4378" s="299" t="s">
        <v>832</v>
      </c>
      <c r="X4378" s="299" t="s">
        <v>832</v>
      </c>
      <c r="Y4378" s="257"/>
    </row>
    <row r="4379" spans="1:25" ht="12.75" customHeight="1" x14ac:dyDescent="0.2">
      <c r="A4379" s="229" t="s">
        <v>705</v>
      </c>
      <c r="B4379" s="247"/>
      <c r="C4379" s="280">
        <v>4366</v>
      </c>
      <c r="D4379" s="249" t="s">
        <v>9384</v>
      </c>
      <c r="E4379" s="249" t="s">
        <v>9385</v>
      </c>
      <c r="F4379" s="249" t="s">
        <v>830</v>
      </c>
      <c r="G4379" s="297" t="s">
        <v>707</v>
      </c>
      <c r="H4379" s="250">
        <v>0</v>
      </c>
      <c r="I4379" s="250"/>
      <c r="J4379" s="250">
        <v>0</v>
      </c>
      <c r="K4379" s="250"/>
      <c r="L4379" s="250">
        <v>0</v>
      </c>
      <c r="M4379" s="251" t="str">
        <f t="shared" si="204"/>
        <v>NA</v>
      </c>
      <c r="N4379" s="251" t="str">
        <f t="shared" si="205"/>
        <v>NA</v>
      </c>
      <c r="O4379" s="250">
        <v>0</v>
      </c>
      <c r="P4379" s="251" t="str">
        <f t="shared" si="206"/>
        <v>NA</v>
      </c>
      <c r="Q4379" s="298" t="s">
        <v>848</v>
      </c>
      <c r="R4379" s="299" t="s">
        <v>849</v>
      </c>
      <c r="S4379" s="299" t="s">
        <v>832</v>
      </c>
      <c r="T4379" s="299" t="s">
        <v>832</v>
      </c>
      <c r="U4379" s="299" t="s">
        <v>832</v>
      </c>
      <c r="V4379" s="299" t="s">
        <v>832</v>
      </c>
      <c r="W4379" s="299" t="s">
        <v>832</v>
      </c>
      <c r="X4379" s="299" t="s">
        <v>832</v>
      </c>
      <c r="Y4379" s="257"/>
    </row>
    <row r="4380" spans="1:25" ht="12.75" customHeight="1" x14ac:dyDescent="0.2">
      <c r="A4380" s="229" t="s">
        <v>705</v>
      </c>
      <c r="B4380" s="247"/>
      <c r="C4380" s="280">
        <v>4367</v>
      </c>
      <c r="D4380" s="249" t="s">
        <v>9386</v>
      </c>
      <c r="E4380" s="249" t="s">
        <v>9387</v>
      </c>
      <c r="F4380" s="249" t="s">
        <v>1371</v>
      </c>
      <c r="G4380" s="281" t="s">
        <v>813</v>
      </c>
      <c r="H4380" s="250">
        <v>24765.449999999997</v>
      </c>
      <c r="I4380" s="250"/>
      <c r="J4380" s="250">
        <v>23723.905899999998</v>
      </c>
      <c r="K4380" s="250"/>
      <c r="L4380" s="250">
        <v>44554.95</v>
      </c>
      <c r="M4380" s="251">
        <f t="shared" si="204"/>
        <v>4.2056336549507453E-2</v>
      </c>
      <c r="N4380" s="251">
        <f t="shared" si="205"/>
        <v>0.87806131873082505</v>
      </c>
      <c r="O4380" s="250">
        <v>46321.020000000004</v>
      </c>
      <c r="P4380" s="251">
        <f t="shared" si="206"/>
        <v>3.9638020017977962E-2</v>
      </c>
      <c r="Q4380" s="251" t="s">
        <v>805</v>
      </c>
      <c r="R4380" s="258"/>
      <c r="S4380" s="258" t="s">
        <v>806</v>
      </c>
      <c r="T4380" s="258" t="s">
        <v>807</v>
      </c>
      <c r="U4380" s="282" t="s">
        <v>814</v>
      </c>
      <c r="V4380" s="285">
        <v>304</v>
      </c>
      <c r="W4380" s="286" t="s">
        <v>816</v>
      </c>
      <c r="X4380" s="286" t="s">
        <v>816</v>
      </c>
      <c r="Y4380" s="257"/>
    </row>
    <row r="4381" spans="1:25" ht="12.75" customHeight="1" x14ac:dyDescent="0.2">
      <c r="A4381" s="229" t="s">
        <v>705</v>
      </c>
      <c r="B4381" s="247"/>
      <c r="C4381" s="280">
        <v>4368</v>
      </c>
      <c r="D4381" s="249" t="s">
        <v>9388</v>
      </c>
      <c r="E4381" s="249" t="s">
        <v>9389</v>
      </c>
      <c r="F4381" s="249" t="s">
        <v>847</v>
      </c>
      <c r="G4381" s="297" t="s">
        <v>707</v>
      </c>
      <c r="H4381" s="250">
        <v>0</v>
      </c>
      <c r="I4381" s="250"/>
      <c r="J4381" s="250">
        <v>0</v>
      </c>
      <c r="K4381" s="250"/>
      <c r="L4381" s="250">
        <v>0</v>
      </c>
      <c r="M4381" s="251" t="str">
        <f t="shared" si="204"/>
        <v>NA</v>
      </c>
      <c r="N4381" s="251" t="str">
        <f t="shared" si="205"/>
        <v>NA</v>
      </c>
      <c r="O4381" s="250">
        <v>0</v>
      </c>
      <c r="P4381" s="251" t="str">
        <f t="shared" si="206"/>
        <v>NA</v>
      </c>
      <c r="Q4381" s="298" t="s">
        <v>848</v>
      </c>
      <c r="R4381" s="299" t="s">
        <v>849</v>
      </c>
      <c r="S4381" s="299" t="s">
        <v>832</v>
      </c>
      <c r="T4381" s="299" t="s">
        <v>832</v>
      </c>
      <c r="U4381" s="299" t="s">
        <v>832</v>
      </c>
      <c r="V4381" s="299" t="s">
        <v>832</v>
      </c>
      <c r="W4381" s="299" t="s">
        <v>832</v>
      </c>
      <c r="X4381" s="299" t="s">
        <v>832</v>
      </c>
      <c r="Y4381" s="257"/>
    </row>
    <row r="4382" spans="1:25" ht="12.75" customHeight="1" x14ac:dyDescent="0.2">
      <c r="A4382" s="229" t="s">
        <v>705</v>
      </c>
      <c r="B4382" s="247"/>
      <c r="C4382" s="280">
        <v>4369</v>
      </c>
      <c r="D4382" s="249" t="s">
        <v>9390</v>
      </c>
      <c r="E4382" s="249" t="s">
        <v>9391</v>
      </c>
      <c r="F4382" s="249" t="s">
        <v>877</v>
      </c>
      <c r="G4382" s="281" t="s">
        <v>813</v>
      </c>
      <c r="H4382" s="250">
        <v>72343</v>
      </c>
      <c r="I4382" s="250"/>
      <c r="J4382" s="250">
        <v>69300.544800000003</v>
      </c>
      <c r="K4382" s="250"/>
      <c r="L4382" s="250">
        <v>76843.199999999997</v>
      </c>
      <c r="M4382" s="251">
        <f t="shared" si="204"/>
        <v>4.2055972243340706E-2</v>
      </c>
      <c r="N4382" s="251">
        <f t="shared" si="205"/>
        <v>0.10883976773585181</v>
      </c>
      <c r="O4382" s="250">
        <v>85348.549999999988</v>
      </c>
      <c r="P4382" s="251">
        <f t="shared" si="206"/>
        <v>0.110684484768984</v>
      </c>
      <c r="Q4382" s="251" t="s">
        <v>805</v>
      </c>
      <c r="R4382" s="258"/>
      <c r="S4382" s="258" t="s">
        <v>806</v>
      </c>
      <c r="T4382" s="258" t="s">
        <v>807</v>
      </c>
      <c r="U4382" s="282" t="s">
        <v>814</v>
      </c>
      <c r="V4382" s="285">
        <v>224</v>
      </c>
      <c r="W4382" s="286" t="s">
        <v>912</v>
      </c>
      <c r="X4382" s="286" t="s">
        <v>815</v>
      </c>
      <c r="Y4382" s="257"/>
    </row>
    <row r="4383" spans="1:25" ht="12.75" customHeight="1" x14ac:dyDescent="0.2">
      <c r="A4383" s="229" t="s">
        <v>705</v>
      </c>
      <c r="B4383" s="247"/>
      <c r="C4383" s="280">
        <v>4370</v>
      </c>
      <c r="D4383" s="249" t="s">
        <v>9392</v>
      </c>
      <c r="E4383" s="249" t="s">
        <v>9393</v>
      </c>
      <c r="F4383" s="249" t="s">
        <v>3189</v>
      </c>
      <c r="G4383" s="297" t="s">
        <v>707</v>
      </c>
      <c r="H4383" s="250">
        <v>0</v>
      </c>
      <c r="I4383" s="250"/>
      <c r="J4383" s="250">
        <v>0</v>
      </c>
      <c r="K4383" s="250"/>
      <c r="L4383" s="250">
        <v>0</v>
      </c>
      <c r="M4383" s="251" t="str">
        <f t="shared" si="204"/>
        <v>NA</v>
      </c>
      <c r="N4383" s="251" t="str">
        <f t="shared" si="205"/>
        <v>NA</v>
      </c>
      <c r="O4383" s="250">
        <v>0</v>
      </c>
      <c r="P4383" s="251" t="str">
        <f t="shared" si="206"/>
        <v>NA</v>
      </c>
      <c r="Q4383" s="298" t="s">
        <v>848</v>
      </c>
      <c r="R4383" s="299" t="s">
        <v>849</v>
      </c>
      <c r="S4383" s="299" t="s">
        <v>832</v>
      </c>
      <c r="T4383" s="299" t="s">
        <v>832</v>
      </c>
      <c r="U4383" s="299" t="s">
        <v>832</v>
      </c>
      <c r="V4383" s="283" t="s">
        <v>809</v>
      </c>
      <c r="W4383" s="284" t="s">
        <v>809</v>
      </c>
      <c r="X4383" s="284" t="s">
        <v>809</v>
      </c>
      <c r="Y4383" s="257"/>
    </row>
    <row r="4384" spans="1:25" ht="12.75" customHeight="1" x14ac:dyDescent="0.2">
      <c r="A4384" s="229" t="s">
        <v>705</v>
      </c>
      <c r="B4384" s="247"/>
      <c r="C4384" s="280">
        <v>4371</v>
      </c>
      <c r="D4384" s="249" t="s">
        <v>9394</v>
      </c>
      <c r="E4384" s="249" t="s">
        <v>9395</v>
      </c>
      <c r="F4384" s="249" t="s">
        <v>931</v>
      </c>
      <c r="G4384" s="281" t="s">
        <v>813</v>
      </c>
      <c r="H4384" s="250">
        <v>58008.28</v>
      </c>
      <c r="I4384" s="250"/>
      <c r="J4384" s="250">
        <v>55568.693300000006</v>
      </c>
      <c r="K4384" s="250"/>
      <c r="L4384" s="250">
        <v>58009.03</v>
      </c>
      <c r="M4384" s="251">
        <f t="shared" si="204"/>
        <v>4.2055835822058379E-2</v>
      </c>
      <c r="N4384" s="251">
        <f t="shared" si="205"/>
        <v>4.3915675447419464E-2</v>
      </c>
      <c r="O4384" s="250">
        <v>60389.919999999998</v>
      </c>
      <c r="P4384" s="251">
        <f t="shared" si="206"/>
        <v>4.1043437547568014E-2</v>
      </c>
      <c r="Q4384" s="251" t="s">
        <v>805</v>
      </c>
      <c r="R4384" s="258"/>
      <c r="S4384" s="258" t="s">
        <v>806</v>
      </c>
      <c r="T4384" s="258" t="s">
        <v>807</v>
      </c>
      <c r="U4384" s="282" t="s">
        <v>823</v>
      </c>
      <c r="V4384" s="285">
        <v>824</v>
      </c>
      <c r="W4384" s="286" t="s">
        <v>815</v>
      </c>
      <c r="X4384" s="286" t="s">
        <v>816</v>
      </c>
      <c r="Y4384" s="257"/>
    </row>
    <row r="4385" spans="1:25" ht="12.75" customHeight="1" x14ac:dyDescent="0.2">
      <c r="A4385" s="229" t="s">
        <v>705</v>
      </c>
      <c r="B4385" s="247"/>
      <c r="C4385" s="280">
        <v>4372</v>
      </c>
      <c r="D4385" s="249" t="s">
        <v>9396</v>
      </c>
      <c r="E4385" s="249" t="s">
        <v>9397</v>
      </c>
      <c r="F4385" s="249" t="s">
        <v>1496</v>
      </c>
      <c r="G4385" s="297" t="s">
        <v>707</v>
      </c>
      <c r="H4385" s="250">
        <v>0</v>
      </c>
      <c r="I4385" s="250"/>
      <c r="J4385" s="250">
        <v>0</v>
      </c>
      <c r="K4385" s="250"/>
      <c r="L4385" s="250">
        <v>0</v>
      </c>
      <c r="M4385" s="251" t="str">
        <f t="shared" si="204"/>
        <v>NA</v>
      </c>
      <c r="N4385" s="251" t="str">
        <f t="shared" si="205"/>
        <v>NA</v>
      </c>
      <c r="O4385" s="250">
        <v>0</v>
      </c>
      <c r="P4385" s="251" t="str">
        <f t="shared" si="206"/>
        <v>NA</v>
      </c>
      <c r="Q4385" s="298" t="s">
        <v>848</v>
      </c>
      <c r="R4385" s="299" t="s">
        <v>849</v>
      </c>
      <c r="S4385" s="299" t="s">
        <v>832</v>
      </c>
      <c r="T4385" s="299" t="s">
        <v>832</v>
      </c>
      <c r="U4385" s="299" t="s">
        <v>832</v>
      </c>
      <c r="V4385" s="283" t="s">
        <v>809</v>
      </c>
      <c r="W4385" s="284" t="s">
        <v>809</v>
      </c>
      <c r="X4385" s="284" t="s">
        <v>809</v>
      </c>
      <c r="Y4385" s="257"/>
    </row>
    <row r="4386" spans="1:25" ht="12.75" customHeight="1" x14ac:dyDescent="0.2">
      <c r="A4386" s="229" t="s">
        <v>705</v>
      </c>
      <c r="B4386" s="247"/>
      <c r="C4386" s="280">
        <v>4373</v>
      </c>
      <c r="D4386" s="249" t="s">
        <v>9398</v>
      </c>
      <c r="E4386" s="249" t="s">
        <v>9399</v>
      </c>
      <c r="F4386" s="249" t="s">
        <v>1098</v>
      </c>
      <c r="G4386" s="281" t="s">
        <v>813</v>
      </c>
      <c r="H4386" s="250">
        <v>104966.70000000001</v>
      </c>
      <c r="I4386" s="250"/>
      <c r="J4386" s="250">
        <v>100552.22</v>
      </c>
      <c r="K4386" s="250"/>
      <c r="L4386" s="250">
        <v>105056.32000000001</v>
      </c>
      <c r="M4386" s="251">
        <f t="shared" si="204"/>
        <v>4.2056004428071093E-2</v>
      </c>
      <c r="N4386" s="251">
        <f t="shared" si="205"/>
        <v>4.4793640558110061E-2</v>
      </c>
      <c r="O4386" s="250">
        <v>108762.32</v>
      </c>
      <c r="P4386" s="251">
        <f t="shared" si="206"/>
        <v>3.5276316550969994E-2</v>
      </c>
      <c r="Q4386" s="251" t="s">
        <v>805</v>
      </c>
      <c r="R4386" s="258"/>
      <c r="S4386" s="258" t="s">
        <v>904</v>
      </c>
      <c r="T4386" s="258" t="s">
        <v>807</v>
      </c>
      <c r="U4386" s="282" t="s">
        <v>814</v>
      </c>
      <c r="V4386" s="285">
        <v>106</v>
      </c>
      <c r="W4386" s="286" t="s">
        <v>824</v>
      </c>
      <c r="X4386" s="286" t="s">
        <v>824</v>
      </c>
      <c r="Y4386" s="257"/>
    </row>
    <row r="4387" spans="1:25" ht="12.75" customHeight="1" x14ac:dyDescent="0.2">
      <c r="A4387" s="229" t="s">
        <v>705</v>
      </c>
      <c r="B4387" s="247"/>
      <c r="C4387" s="280">
        <v>4374</v>
      </c>
      <c r="D4387" s="249" t="s">
        <v>9400</v>
      </c>
      <c r="E4387" s="249" t="s">
        <v>9401</v>
      </c>
      <c r="F4387" s="249" t="s">
        <v>852</v>
      </c>
      <c r="G4387" s="297" t="s">
        <v>707</v>
      </c>
      <c r="H4387" s="250">
        <v>0</v>
      </c>
      <c r="I4387" s="250"/>
      <c r="J4387" s="250">
        <v>0</v>
      </c>
      <c r="K4387" s="250"/>
      <c r="L4387" s="250">
        <v>0</v>
      </c>
      <c r="M4387" s="251" t="str">
        <f t="shared" si="204"/>
        <v>NA</v>
      </c>
      <c r="N4387" s="251" t="str">
        <f t="shared" si="205"/>
        <v>NA</v>
      </c>
      <c r="O4387" s="250">
        <v>0</v>
      </c>
      <c r="P4387" s="251" t="str">
        <f t="shared" si="206"/>
        <v>NA</v>
      </c>
      <c r="Q4387" s="298" t="s">
        <v>848</v>
      </c>
      <c r="R4387" s="299" t="s">
        <v>849</v>
      </c>
      <c r="S4387" s="299" t="s">
        <v>832</v>
      </c>
      <c r="T4387" s="299" t="s">
        <v>832</v>
      </c>
      <c r="U4387" s="299" t="s">
        <v>832</v>
      </c>
      <c r="V4387" s="299" t="s">
        <v>832</v>
      </c>
      <c r="W4387" s="299" t="s">
        <v>832</v>
      </c>
      <c r="X4387" s="299" t="s">
        <v>832</v>
      </c>
      <c r="Y4387" s="257"/>
    </row>
    <row r="4388" spans="1:25" ht="12.75" customHeight="1" x14ac:dyDescent="0.2">
      <c r="A4388" s="229" t="s">
        <v>705</v>
      </c>
      <c r="B4388" s="247"/>
      <c r="C4388" s="280">
        <v>4375</v>
      </c>
      <c r="D4388" s="249" t="s">
        <v>9402</v>
      </c>
      <c r="E4388" s="249" t="s">
        <v>9403</v>
      </c>
      <c r="F4388" s="249" t="s">
        <v>886</v>
      </c>
      <c r="G4388" s="281" t="s">
        <v>813</v>
      </c>
      <c r="H4388" s="250">
        <v>95935.200000000012</v>
      </c>
      <c r="I4388" s="250"/>
      <c r="J4388" s="250">
        <v>91900.536000000007</v>
      </c>
      <c r="K4388" s="250"/>
      <c r="L4388" s="250">
        <v>211970.25</v>
      </c>
      <c r="M4388" s="251">
        <f t="shared" si="204"/>
        <v>4.2056137893077869E-2</v>
      </c>
      <c r="N4388" s="251">
        <f t="shared" si="205"/>
        <v>1.3065181034417468</v>
      </c>
      <c r="O4388" s="250">
        <v>261519.77000000002</v>
      </c>
      <c r="P4388" s="251">
        <f t="shared" si="206"/>
        <v>0.23375695410087038</v>
      </c>
      <c r="Q4388" s="251" t="s">
        <v>805</v>
      </c>
      <c r="R4388" s="258"/>
      <c r="S4388" s="258" t="s">
        <v>806</v>
      </c>
      <c r="T4388" s="258" t="s">
        <v>807</v>
      </c>
      <c r="U4388" s="282" t="s">
        <v>823</v>
      </c>
      <c r="V4388" s="285">
        <v>824</v>
      </c>
      <c r="W4388" s="286" t="s">
        <v>824</v>
      </c>
      <c r="X4388" s="286" t="s">
        <v>824</v>
      </c>
      <c r="Y4388" s="257"/>
    </row>
    <row r="4389" spans="1:25" ht="12.75" customHeight="1" x14ac:dyDescent="0.2">
      <c r="A4389" s="229" t="s">
        <v>705</v>
      </c>
      <c r="B4389" s="247"/>
      <c r="C4389" s="280">
        <v>4376</v>
      </c>
      <c r="D4389" s="249" t="s">
        <v>9404</v>
      </c>
      <c r="E4389" s="249" t="s">
        <v>9405</v>
      </c>
      <c r="F4389" s="249" t="s">
        <v>877</v>
      </c>
      <c r="G4389" s="281" t="s">
        <v>813</v>
      </c>
      <c r="H4389" s="250">
        <v>103041.66</v>
      </c>
      <c r="I4389" s="250"/>
      <c r="J4389" s="250">
        <v>98708.121400000004</v>
      </c>
      <c r="K4389" s="250"/>
      <c r="L4389" s="250">
        <v>103042.63</v>
      </c>
      <c r="M4389" s="251">
        <f t="shared" si="204"/>
        <v>4.2056179995547428E-2</v>
      </c>
      <c r="N4389" s="251">
        <f t="shared" si="205"/>
        <v>4.3912380648346537E-2</v>
      </c>
      <c r="O4389" s="250">
        <v>107829.07</v>
      </c>
      <c r="P4389" s="251">
        <f t="shared" si="206"/>
        <v>4.6451065932614513E-2</v>
      </c>
      <c r="Q4389" s="251" t="s">
        <v>805</v>
      </c>
      <c r="R4389" s="258"/>
      <c r="S4389" s="258" t="s">
        <v>806</v>
      </c>
      <c r="T4389" s="299" t="s">
        <v>809</v>
      </c>
      <c r="U4389" s="282" t="s">
        <v>814</v>
      </c>
      <c r="V4389" s="285">
        <v>433</v>
      </c>
      <c r="W4389" s="286" t="s">
        <v>815</v>
      </c>
      <c r="X4389" s="286" t="s">
        <v>816</v>
      </c>
      <c r="Y4389" s="257"/>
    </row>
    <row r="4390" spans="1:25" ht="12.75" customHeight="1" x14ac:dyDescent="0.2">
      <c r="A4390" s="229" t="s">
        <v>705</v>
      </c>
      <c r="B4390" s="247"/>
      <c r="C4390" s="280">
        <v>4377</v>
      </c>
      <c r="D4390" s="249" t="s">
        <v>9406</v>
      </c>
      <c r="E4390" s="249" t="s">
        <v>9407</v>
      </c>
      <c r="F4390" s="249" t="s">
        <v>2892</v>
      </c>
      <c r="G4390" s="297" t="s">
        <v>707</v>
      </c>
      <c r="H4390" s="250">
        <v>0</v>
      </c>
      <c r="I4390" s="250"/>
      <c r="J4390" s="250">
        <v>0</v>
      </c>
      <c r="K4390" s="250"/>
      <c r="L4390" s="250">
        <v>0</v>
      </c>
      <c r="M4390" s="251" t="str">
        <f t="shared" si="204"/>
        <v>NA</v>
      </c>
      <c r="N4390" s="251" t="str">
        <f t="shared" si="205"/>
        <v>NA</v>
      </c>
      <c r="O4390" s="250">
        <v>0</v>
      </c>
      <c r="P4390" s="251" t="str">
        <f t="shared" si="206"/>
        <v>NA</v>
      </c>
      <c r="Q4390" s="298" t="s">
        <v>848</v>
      </c>
      <c r="R4390" s="299" t="s">
        <v>849</v>
      </c>
      <c r="S4390" s="299" t="s">
        <v>832</v>
      </c>
      <c r="T4390" s="299" t="s">
        <v>832</v>
      </c>
      <c r="U4390" s="299" t="s">
        <v>832</v>
      </c>
      <c r="V4390" s="299" t="s">
        <v>832</v>
      </c>
      <c r="W4390" s="299" t="s">
        <v>832</v>
      </c>
      <c r="X4390" s="299" t="s">
        <v>832</v>
      </c>
      <c r="Y4390" s="257"/>
    </row>
    <row r="4391" spans="1:25" ht="12.75" customHeight="1" x14ac:dyDescent="0.2">
      <c r="A4391" s="229" t="s">
        <v>705</v>
      </c>
      <c r="B4391" s="247"/>
      <c r="C4391" s="280">
        <v>4378</v>
      </c>
      <c r="D4391" s="249" t="s">
        <v>9408</v>
      </c>
      <c r="E4391" s="249" t="s">
        <v>9409</v>
      </c>
      <c r="F4391" s="249" t="s">
        <v>822</v>
      </c>
      <c r="G4391" s="281" t="s">
        <v>813</v>
      </c>
      <c r="H4391" s="250">
        <v>26789.940000000002</v>
      </c>
      <c r="I4391" s="250"/>
      <c r="J4391" s="250">
        <v>27110.038399999998</v>
      </c>
      <c r="K4391" s="250"/>
      <c r="L4391" s="250">
        <v>34004.17</v>
      </c>
      <c r="M4391" s="251">
        <f t="shared" si="204"/>
        <v>1.1948455278361777E-2</v>
      </c>
      <c r="N4391" s="251">
        <f t="shared" si="205"/>
        <v>0.25430180135783215</v>
      </c>
      <c r="O4391" s="250">
        <v>35347.600000000006</v>
      </c>
      <c r="P4391" s="251">
        <f t="shared" si="206"/>
        <v>3.9507801543163898E-2</v>
      </c>
      <c r="Q4391" s="251" t="s">
        <v>805</v>
      </c>
      <c r="R4391" s="258"/>
      <c r="S4391" s="258" t="s">
        <v>806</v>
      </c>
      <c r="T4391" s="258" t="s">
        <v>807</v>
      </c>
      <c r="U4391" s="282" t="s">
        <v>814</v>
      </c>
      <c r="V4391" s="285">
        <v>826</v>
      </c>
      <c r="W4391" s="286" t="s">
        <v>816</v>
      </c>
      <c r="X4391" s="286" t="s">
        <v>824</v>
      </c>
      <c r="Y4391" s="257"/>
    </row>
    <row r="4392" spans="1:25" ht="12.75" customHeight="1" x14ac:dyDescent="0.2">
      <c r="A4392" s="229" t="s">
        <v>705</v>
      </c>
      <c r="B4392" s="247"/>
      <c r="C4392" s="280">
        <v>4379</v>
      </c>
      <c r="D4392" s="249" t="s">
        <v>9410</v>
      </c>
      <c r="E4392" s="249" t="s">
        <v>9411</v>
      </c>
      <c r="F4392" s="249" t="s">
        <v>931</v>
      </c>
      <c r="G4392" s="281" t="s">
        <v>813</v>
      </c>
      <c r="H4392" s="250">
        <v>13975.65</v>
      </c>
      <c r="I4392" s="250"/>
      <c r="J4392" s="250">
        <v>13387.902</v>
      </c>
      <c r="K4392" s="250"/>
      <c r="L4392" s="250">
        <v>15548.439999999999</v>
      </c>
      <c r="M4392" s="251">
        <f t="shared" si="204"/>
        <v>4.2055145914501268E-2</v>
      </c>
      <c r="N4392" s="251">
        <f t="shared" si="205"/>
        <v>0.1613798786396852</v>
      </c>
      <c r="O4392" s="250">
        <v>16568.310000000001</v>
      </c>
      <c r="P4392" s="251">
        <f t="shared" si="206"/>
        <v>6.5593075575427678E-2</v>
      </c>
      <c r="Q4392" s="251" t="s">
        <v>805</v>
      </c>
      <c r="R4392" s="258"/>
      <c r="S4392" s="258" t="s">
        <v>806</v>
      </c>
      <c r="T4392" s="258" t="s">
        <v>807</v>
      </c>
      <c r="U4392" s="282" t="s">
        <v>823</v>
      </c>
      <c r="V4392" s="285">
        <v>826</v>
      </c>
      <c r="W4392" s="286" t="s">
        <v>824</v>
      </c>
      <c r="X4392" s="286" t="s">
        <v>816</v>
      </c>
      <c r="Y4392" s="257"/>
    </row>
    <row r="4393" spans="1:25" ht="12.75" customHeight="1" x14ac:dyDescent="0.2">
      <c r="A4393" s="229" t="s">
        <v>705</v>
      </c>
      <c r="B4393" s="247"/>
      <c r="C4393" s="280">
        <v>4380</v>
      </c>
      <c r="D4393" s="249" t="s">
        <v>9412</v>
      </c>
      <c r="E4393" s="249" t="s">
        <v>9413</v>
      </c>
      <c r="F4393" s="249" t="s">
        <v>883</v>
      </c>
      <c r="G4393" s="297" t="s">
        <v>707</v>
      </c>
      <c r="H4393" s="250">
        <v>0</v>
      </c>
      <c r="I4393" s="250"/>
      <c r="J4393" s="250">
        <v>0</v>
      </c>
      <c r="K4393" s="250"/>
      <c r="L4393" s="250">
        <v>0</v>
      </c>
      <c r="M4393" s="251" t="str">
        <f t="shared" si="204"/>
        <v>NA</v>
      </c>
      <c r="N4393" s="251" t="str">
        <f t="shared" si="205"/>
        <v>NA</v>
      </c>
      <c r="O4393" s="250">
        <v>0</v>
      </c>
      <c r="P4393" s="251" t="str">
        <f t="shared" si="206"/>
        <v>NA</v>
      </c>
      <c r="Q4393" s="298" t="s">
        <v>848</v>
      </c>
      <c r="R4393" s="299" t="s">
        <v>849</v>
      </c>
      <c r="S4393" s="299" t="s">
        <v>832</v>
      </c>
      <c r="T4393" s="299" t="s">
        <v>832</v>
      </c>
      <c r="U4393" s="299" t="s">
        <v>832</v>
      </c>
      <c r="V4393" s="299" t="s">
        <v>832</v>
      </c>
      <c r="W4393" s="299" t="s">
        <v>832</v>
      </c>
      <c r="X4393" s="299" t="s">
        <v>832</v>
      </c>
      <c r="Y4393" s="257"/>
    </row>
    <row r="4394" spans="1:25" ht="12.75" customHeight="1" x14ac:dyDescent="0.2">
      <c r="A4394" s="229" t="s">
        <v>705</v>
      </c>
      <c r="B4394" s="247"/>
      <c r="C4394" s="280">
        <v>4381</v>
      </c>
      <c r="D4394" s="249" t="s">
        <v>9414</v>
      </c>
      <c r="E4394" s="249" t="s">
        <v>9415</v>
      </c>
      <c r="F4394" s="249" t="s">
        <v>890</v>
      </c>
      <c r="G4394" s="281" t="s">
        <v>813</v>
      </c>
      <c r="H4394" s="250">
        <v>69971.62</v>
      </c>
      <c r="I4394" s="250"/>
      <c r="J4394" s="250">
        <v>48938.8436</v>
      </c>
      <c r="K4394" s="250"/>
      <c r="L4394" s="250">
        <v>59906.87000000001</v>
      </c>
      <c r="M4394" s="251">
        <f t="shared" si="204"/>
        <v>0.30059010210139475</v>
      </c>
      <c r="N4394" s="251">
        <f t="shared" si="205"/>
        <v>0.22411699159969545</v>
      </c>
      <c r="O4394" s="250">
        <v>62420.69</v>
      </c>
      <c r="P4394" s="251">
        <f t="shared" si="206"/>
        <v>4.1962132222898511E-2</v>
      </c>
      <c r="Q4394" s="251" t="s">
        <v>805</v>
      </c>
      <c r="R4394" s="258"/>
      <c r="S4394" s="258" t="s">
        <v>806</v>
      </c>
      <c r="T4394" s="258" t="s">
        <v>807</v>
      </c>
      <c r="U4394" s="282" t="s">
        <v>823</v>
      </c>
      <c r="V4394" s="285">
        <v>824</v>
      </c>
      <c r="W4394" s="286" t="s">
        <v>824</v>
      </c>
      <c r="X4394" s="286" t="s">
        <v>824</v>
      </c>
      <c r="Y4394" s="257"/>
    </row>
    <row r="4395" spans="1:25" ht="12.75" customHeight="1" x14ac:dyDescent="0.2">
      <c r="A4395" s="229" t="s">
        <v>705</v>
      </c>
      <c r="B4395" s="247"/>
      <c r="C4395" s="280">
        <v>4382</v>
      </c>
      <c r="D4395" s="249" t="s">
        <v>9416</v>
      </c>
      <c r="E4395" s="249" t="s">
        <v>9417</v>
      </c>
      <c r="F4395" s="249" t="s">
        <v>1860</v>
      </c>
      <c r="G4395" s="281" t="s">
        <v>813</v>
      </c>
      <c r="H4395" s="250">
        <v>100731.84</v>
      </c>
      <c r="I4395" s="250"/>
      <c r="J4395" s="250">
        <v>159884.26400000002</v>
      </c>
      <c r="K4395" s="250"/>
      <c r="L4395" s="250">
        <v>166503.21</v>
      </c>
      <c r="M4395" s="251">
        <f t="shared" si="204"/>
        <v>0.58722668026316238</v>
      </c>
      <c r="N4395" s="251">
        <f t="shared" si="205"/>
        <v>4.1398358002260723E-2</v>
      </c>
      <c r="O4395" s="250">
        <v>174980.38999999998</v>
      </c>
      <c r="P4395" s="251">
        <f t="shared" si="206"/>
        <v>5.0913012427808407E-2</v>
      </c>
      <c r="Q4395" s="251" t="s">
        <v>805</v>
      </c>
      <c r="R4395" s="258"/>
      <c r="S4395" s="258" t="s">
        <v>806</v>
      </c>
      <c r="T4395" s="258" t="s">
        <v>807</v>
      </c>
      <c r="U4395" s="282" t="s">
        <v>823</v>
      </c>
      <c r="V4395" s="285">
        <v>824</v>
      </c>
      <c r="W4395" s="286" t="s">
        <v>824</v>
      </c>
      <c r="X4395" s="286" t="s">
        <v>824</v>
      </c>
      <c r="Y4395" s="257"/>
    </row>
    <row r="4396" spans="1:25" ht="12.75" customHeight="1" x14ac:dyDescent="0.2">
      <c r="A4396" s="229" t="s">
        <v>705</v>
      </c>
      <c r="B4396" s="247"/>
      <c r="C4396" s="280">
        <v>4383</v>
      </c>
      <c r="D4396" s="249" t="s">
        <v>9418</v>
      </c>
      <c r="E4396" s="249" t="s">
        <v>9419</v>
      </c>
      <c r="F4396" s="249" t="s">
        <v>1064</v>
      </c>
      <c r="G4396" s="281" t="s">
        <v>813</v>
      </c>
      <c r="H4396" s="250">
        <v>208996.57</v>
      </c>
      <c r="I4396" s="250"/>
      <c r="J4396" s="250">
        <v>204685.16029999999</v>
      </c>
      <c r="K4396" s="250"/>
      <c r="L4396" s="250">
        <v>254868.69000000003</v>
      </c>
      <c r="M4396" s="251">
        <f t="shared" si="204"/>
        <v>2.0629093099470572E-2</v>
      </c>
      <c r="N4396" s="251">
        <f t="shared" si="205"/>
        <v>0.24517424529676587</v>
      </c>
      <c r="O4396" s="250">
        <v>265608.19999999995</v>
      </c>
      <c r="P4396" s="251">
        <f t="shared" si="206"/>
        <v>4.2137423784772941E-2</v>
      </c>
      <c r="Q4396" s="251" t="s">
        <v>805</v>
      </c>
      <c r="R4396" s="258"/>
      <c r="S4396" s="258" t="s">
        <v>806</v>
      </c>
      <c r="T4396" s="258" t="s">
        <v>807</v>
      </c>
      <c r="U4396" s="282" t="s">
        <v>823</v>
      </c>
      <c r="V4396" s="285">
        <v>824</v>
      </c>
      <c r="W4396" s="286" t="s">
        <v>815</v>
      </c>
      <c r="X4396" s="286" t="s">
        <v>816</v>
      </c>
      <c r="Y4396" s="257"/>
    </row>
    <row r="4397" spans="1:25" ht="12.75" customHeight="1" x14ac:dyDescent="0.2">
      <c r="A4397" s="229" t="s">
        <v>705</v>
      </c>
      <c r="B4397" s="247"/>
      <c r="C4397" s="280">
        <v>4384</v>
      </c>
      <c r="D4397" s="249" t="s">
        <v>9420</v>
      </c>
      <c r="E4397" s="249" t="s">
        <v>9421</v>
      </c>
      <c r="F4397" s="249" t="s">
        <v>1860</v>
      </c>
      <c r="G4397" s="281"/>
      <c r="H4397" s="250">
        <v>30965.62</v>
      </c>
      <c r="I4397" s="250"/>
      <c r="J4397" s="250">
        <v>24601.186099999999</v>
      </c>
      <c r="K4397" s="250"/>
      <c r="L4397" s="250">
        <v>38675.259999999995</v>
      </c>
      <c r="M4397" s="251">
        <f t="shared" si="204"/>
        <v>0.20553226126265195</v>
      </c>
      <c r="N4397" s="251">
        <f t="shared" si="205"/>
        <v>0.5720892416646528</v>
      </c>
      <c r="O4397" s="250">
        <v>40240.97</v>
      </c>
      <c r="P4397" s="251">
        <f t="shared" si="206"/>
        <v>4.048350289047848E-2</v>
      </c>
      <c r="Q4397" s="251" t="s">
        <v>805</v>
      </c>
      <c r="R4397" s="258"/>
      <c r="S4397" s="258" t="s">
        <v>806</v>
      </c>
      <c r="T4397" s="258" t="s">
        <v>807</v>
      </c>
      <c r="U4397" s="282" t="s">
        <v>932</v>
      </c>
      <c r="V4397" s="285">
        <v>2057</v>
      </c>
      <c r="W4397" s="286" t="s">
        <v>824</v>
      </c>
      <c r="X4397" s="286" t="s">
        <v>824</v>
      </c>
      <c r="Y4397" s="257"/>
    </row>
    <row r="4398" spans="1:25" ht="12.75" customHeight="1" x14ac:dyDescent="0.2">
      <c r="A4398" s="229" t="s">
        <v>705</v>
      </c>
      <c r="B4398" s="247"/>
      <c r="C4398" s="280">
        <v>4385</v>
      </c>
      <c r="D4398" s="249" t="s">
        <v>9422</v>
      </c>
      <c r="E4398" s="249" t="s">
        <v>9423</v>
      </c>
      <c r="F4398" s="249" t="s">
        <v>890</v>
      </c>
      <c r="G4398" s="281" t="s">
        <v>813</v>
      </c>
      <c r="H4398" s="250">
        <v>12863.7</v>
      </c>
      <c r="I4398" s="250"/>
      <c r="J4398" s="250">
        <v>12322.695</v>
      </c>
      <c r="K4398" s="250"/>
      <c r="L4398" s="250">
        <v>17218.71</v>
      </c>
      <c r="M4398" s="251">
        <f t="shared" si="204"/>
        <v>4.2056717740619025E-2</v>
      </c>
      <c r="N4398" s="251">
        <f t="shared" si="205"/>
        <v>0.3973169018627824</v>
      </c>
      <c r="O4398" s="250">
        <v>18002.239999999998</v>
      </c>
      <c r="P4398" s="251">
        <f t="shared" si="206"/>
        <v>4.5504570319146953E-2</v>
      </c>
      <c r="Q4398" s="251" t="s">
        <v>805</v>
      </c>
      <c r="R4398" s="258"/>
      <c r="S4398" s="258" t="s">
        <v>806</v>
      </c>
      <c r="T4398" s="258" t="s">
        <v>807</v>
      </c>
      <c r="U4398" s="282" t="s">
        <v>814</v>
      </c>
      <c r="V4398" s="285">
        <v>70</v>
      </c>
      <c r="W4398" s="286" t="s">
        <v>824</v>
      </c>
      <c r="X4398" s="286" t="s">
        <v>824</v>
      </c>
      <c r="Y4398" s="257"/>
    </row>
    <row r="4399" spans="1:25" ht="12.75" customHeight="1" x14ac:dyDescent="0.2">
      <c r="A4399" s="229" t="s">
        <v>705</v>
      </c>
      <c r="B4399" s="247"/>
      <c r="C4399" s="280">
        <v>4386</v>
      </c>
      <c r="D4399" s="249" t="s">
        <v>9424</v>
      </c>
      <c r="E4399" s="249" t="s">
        <v>9425</v>
      </c>
      <c r="F4399" s="249" t="s">
        <v>877</v>
      </c>
      <c r="G4399" s="281" t="s">
        <v>813</v>
      </c>
      <c r="H4399" s="250">
        <v>17520.509999999998</v>
      </c>
      <c r="I4399" s="250"/>
      <c r="J4399" s="250">
        <v>39572.570800000001</v>
      </c>
      <c r="K4399" s="250"/>
      <c r="L4399" s="250">
        <v>27665.940000000002</v>
      </c>
      <c r="M4399" s="251">
        <f t="shared" si="204"/>
        <v>1.2586426308366596</v>
      </c>
      <c r="N4399" s="251">
        <f t="shared" si="205"/>
        <v>0.30088090208180257</v>
      </c>
      <c r="O4399" s="250">
        <v>27917.300000000003</v>
      </c>
      <c r="P4399" s="251">
        <f t="shared" si="206"/>
        <v>9.0855398370704391E-3</v>
      </c>
      <c r="Q4399" s="251" t="s">
        <v>805</v>
      </c>
      <c r="R4399" s="258"/>
      <c r="S4399" s="258" t="s">
        <v>806</v>
      </c>
      <c r="T4399" s="258" t="s">
        <v>807</v>
      </c>
      <c r="U4399" s="282" t="s">
        <v>814</v>
      </c>
      <c r="V4399" s="285">
        <v>81</v>
      </c>
      <c r="W4399" s="286" t="s">
        <v>874</v>
      </c>
      <c r="X4399" s="286" t="s">
        <v>815</v>
      </c>
      <c r="Y4399" s="257"/>
    </row>
    <row r="4400" spans="1:25" ht="12.75" customHeight="1" x14ac:dyDescent="0.2">
      <c r="A4400" s="229" t="s">
        <v>705</v>
      </c>
      <c r="B4400" s="247"/>
      <c r="C4400" s="280">
        <v>4387</v>
      </c>
      <c r="D4400" s="249" t="s">
        <v>9426</v>
      </c>
      <c r="E4400" s="249" t="s">
        <v>9427</v>
      </c>
      <c r="F4400" s="249" t="s">
        <v>803</v>
      </c>
      <c r="G4400" s="281" t="s">
        <v>804</v>
      </c>
      <c r="H4400" s="250">
        <v>100834.26000000001</v>
      </c>
      <c r="I4400" s="250"/>
      <c r="J4400" s="250">
        <v>96593.556700000001</v>
      </c>
      <c r="K4400" s="250"/>
      <c r="L4400" s="250">
        <v>100835.26000000001</v>
      </c>
      <c r="M4400" s="251">
        <f t="shared" si="204"/>
        <v>4.2056175153167265E-2</v>
      </c>
      <c r="N4400" s="251">
        <f t="shared" si="205"/>
        <v>4.3912901076558125E-2</v>
      </c>
      <c r="O4400" s="250">
        <v>105710.52</v>
      </c>
      <c r="P4400" s="251">
        <f t="shared" si="206"/>
        <v>4.8348762129437603E-2</v>
      </c>
      <c r="Q4400" s="251" t="s">
        <v>805</v>
      </c>
      <c r="R4400" s="258"/>
      <c r="S4400" s="258" t="s">
        <v>806</v>
      </c>
      <c r="T4400" s="299" t="s">
        <v>809</v>
      </c>
      <c r="U4400" s="282" t="s">
        <v>1103</v>
      </c>
      <c r="V4400" s="285">
        <v>824</v>
      </c>
      <c r="W4400" s="286" t="s">
        <v>816</v>
      </c>
      <c r="X4400" s="286" t="s">
        <v>824</v>
      </c>
      <c r="Y4400" s="257"/>
    </row>
    <row r="4401" spans="1:25" ht="12.75" customHeight="1" x14ac:dyDescent="0.2">
      <c r="A4401" s="229" t="s">
        <v>705</v>
      </c>
      <c r="B4401" s="247"/>
      <c r="C4401" s="280">
        <v>4388</v>
      </c>
      <c r="D4401" s="296" t="s">
        <v>9428</v>
      </c>
      <c r="E4401" s="296" t="s">
        <v>9429</v>
      </c>
      <c r="F4401" s="296" t="s">
        <v>1069</v>
      </c>
      <c r="G4401" s="297" t="s">
        <v>707</v>
      </c>
      <c r="H4401" s="250">
        <v>0</v>
      </c>
      <c r="I4401" s="250"/>
      <c r="J4401" s="250">
        <v>0</v>
      </c>
      <c r="K4401" s="250"/>
      <c r="L4401" s="250">
        <v>0</v>
      </c>
      <c r="M4401" s="251" t="str">
        <f t="shared" si="204"/>
        <v>NA</v>
      </c>
      <c r="N4401" s="251" t="str">
        <f t="shared" si="205"/>
        <v>NA</v>
      </c>
      <c r="O4401" s="250">
        <v>0</v>
      </c>
      <c r="P4401" s="251" t="str">
        <f t="shared" si="206"/>
        <v>NA</v>
      </c>
      <c r="Q4401" s="298" t="s">
        <v>848</v>
      </c>
      <c r="R4401" s="299" t="s">
        <v>849</v>
      </c>
      <c r="S4401" s="299" t="s">
        <v>832</v>
      </c>
      <c r="T4401" s="299" t="s">
        <v>832</v>
      </c>
      <c r="U4401" s="299" t="s">
        <v>832</v>
      </c>
      <c r="V4401" s="283" t="s">
        <v>809</v>
      </c>
      <c r="W4401" s="284" t="s">
        <v>809</v>
      </c>
      <c r="X4401" s="284" t="s">
        <v>809</v>
      </c>
      <c r="Y4401" s="257"/>
    </row>
    <row r="4402" spans="1:25" ht="12.75" customHeight="1" x14ac:dyDescent="0.2">
      <c r="A4402" s="229" t="s">
        <v>705</v>
      </c>
      <c r="B4402" s="247"/>
      <c r="C4402" s="280">
        <v>4389</v>
      </c>
      <c r="D4402" s="249" t="s">
        <v>9430</v>
      </c>
      <c r="E4402" s="249" t="s">
        <v>9431</v>
      </c>
      <c r="F4402" s="249" t="s">
        <v>943</v>
      </c>
      <c r="G4402" s="297" t="s">
        <v>707</v>
      </c>
      <c r="H4402" s="250">
        <v>0</v>
      </c>
      <c r="I4402" s="250"/>
      <c r="J4402" s="250">
        <v>0</v>
      </c>
      <c r="K4402" s="250"/>
      <c r="L4402" s="250">
        <v>0</v>
      </c>
      <c r="M4402" s="251" t="str">
        <f t="shared" si="204"/>
        <v>NA</v>
      </c>
      <c r="N4402" s="251" t="str">
        <f t="shared" si="205"/>
        <v>NA</v>
      </c>
      <c r="O4402" s="250">
        <v>0</v>
      </c>
      <c r="P4402" s="251" t="str">
        <f t="shared" si="206"/>
        <v>NA</v>
      </c>
      <c r="Q4402" s="298" t="s">
        <v>848</v>
      </c>
      <c r="R4402" s="299" t="s">
        <v>849</v>
      </c>
      <c r="S4402" s="299" t="s">
        <v>832</v>
      </c>
      <c r="T4402" s="299" t="s">
        <v>832</v>
      </c>
      <c r="U4402" s="299" t="s">
        <v>832</v>
      </c>
      <c r="V4402" s="299" t="s">
        <v>832</v>
      </c>
      <c r="W4402" s="299" t="s">
        <v>832</v>
      </c>
      <c r="X4402" s="299" t="s">
        <v>832</v>
      </c>
      <c r="Y4402" s="257"/>
    </row>
    <row r="4403" spans="1:25" ht="12.75" customHeight="1" x14ac:dyDescent="0.2">
      <c r="A4403" s="229" t="s">
        <v>705</v>
      </c>
      <c r="B4403" s="247"/>
      <c r="C4403" s="280">
        <v>4390</v>
      </c>
      <c r="D4403" s="249" t="s">
        <v>9432</v>
      </c>
      <c r="E4403" s="249" t="s">
        <v>9433</v>
      </c>
      <c r="F4403" s="249" t="s">
        <v>866</v>
      </c>
      <c r="G4403" s="281"/>
      <c r="H4403" s="250">
        <v>11373.130000000001</v>
      </c>
      <c r="I4403" s="250"/>
      <c r="J4403" s="250">
        <v>9601.93</v>
      </c>
      <c r="K4403" s="250"/>
      <c r="L4403" s="250">
        <v>20103.53</v>
      </c>
      <c r="M4403" s="251">
        <f t="shared" si="204"/>
        <v>0.15573549234027928</v>
      </c>
      <c r="N4403" s="251">
        <f t="shared" si="205"/>
        <v>1.0936967880415707</v>
      </c>
      <c r="O4403" s="250">
        <v>22167.360000000001</v>
      </c>
      <c r="P4403" s="251">
        <f t="shared" si="206"/>
        <v>0.10266008009538632</v>
      </c>
      <c r="Q4403" s="251" t="s">
        <v>805</v>
      </c>
      <c r="R4403" s="258"/>
      <c r="S4403" s="258" t="s">
        <v>806</v>
      </c>
      <c r="T4403" s="258" t="s">
        <v>807</v>
      </c>
      <c r="U4403" s="282" t="s">
        <v>932</v>
      </c>
      <c r="V4403" s="285">
        <v>2057</v>
      </c>
      <c r="W4403" s="286" t="s">
        <v>824</v>
      </c>
      <c r="X4403" s="286" t="s">
        <v>824</v>
      </c>
      <c r="Y4403" s="257"/>
    </row>
    <row r="4404" spans="1:25" ht="12.75" customHeight="1" x14ac:dyDescent="0.2">
      <c r="A4404" s="229" t="s">
        <v>705</v>
      </c>
      <c r="B4404" s="247"/>
      <c r="C4404" s="280">
        <v>4391</v>
      </c>
      <c r="D4404" s="249" t="s">
        <v>9434</v>
      </c>
      <c r="E4404" s="249" t="s">
        <v>9435</v>
      </c>
      <c r="F4404" s="249" t="s">
        <v>866</v>
      </c>
      <c r="G4404" s="281" t="s">
        <v>813</v>
      </c>
      <c r="H4404" s="250">
        <v>31519.64</v>
      </c>
      <c r="I4404" s="250"/>
      <c r="J4404" s="250">
        <v>30194.062099999999</v>
      </c>
      <c r="K4404" s="250"/>
      <c r="L4404" s="250">
        <v>65826.12</v>
      </c>
      <c r="M4404" s="251">
        <f t="shared" si="204"/>
        <v>4.2055616751967985E-2</v>
      </c>
      <c r="N4404" s="251">
        <f t="shared" si="205"/>
        <v>1.1801014975060278</v>
      </c>
      <c r="O4404" s="250">
        <v>69213.59</v>
      </c>
      <c r="P4404" s="251">
        <f t="shared" si="206"/>
        <v>5.1460879055305116E-2</v>
      </c>
      <c r="Q4404" s="251" t="s">
        <v>805</v>
      </c>
      <c r="R4404" s="258"/>
      <c r="S4404" s="258" t="s">
        <v>823</v>
      </c>
      <c r="T4404" s="258" t="s">
        <v>807</v>
      </c>
      <c r="U4404" s="282" t="s">
        <v>814</v>
      </c>
      <c r="V4404" s="285">
        <v>158</v>
      </c>
      <c r="W4404" s="286" t="s">
        <v>816</v>
      </c>
      <c r="X4404" s="286" t="s">
        <v>816</v>
      </c>
      <c r="Y4404" s="257"/>
    </row>
    <row r="4405" spans="1:25" ht="12.75" customHeight="1" x14ac:dyDescent="0.2">
      <c r="A4405" s="229" t="s">
        <v>705</v>
      </c>
      <c r="B4405" s="247"/>
      <c r="C4405" s="280">
        <v>4392</v>
      </c>
      <c r="D4405" s="249" t="s">
        <v>9436</v>
      </c>
      <c r="E4405" s="249" t="s">
        <v>9437</v>
      </c>
      <c r="F4405" s="249" t="s">
        <v>1064</v>
      </c>
      <c r="G4405" s="281" t="s">
        <v>813</v>
      </c>
      <c r="H4405" s="250">
        <v>95568.1</v>
      </c>
      <c r="I4405" s="250"/>
      <c r="J4405" s="250">
        <v>91548.881299999994</v>
      </c>
      <c r="K4405" s="250"/>
      <c r="L4405" s="250">
        <v>94446.239999999991</v>
      </c>
      <c r="M4405" s="251">
        <f t="shared" si="204"/>
        <v>4.2056069964768704E-2</v>
      </c>
      <c r="N4405" s="251">
        <f t="shared" si="205"/>
        <v>3.1648215236028204E-2</v>
      </c>
      <c r="O4405" s="250">
        <v>95306.559999999998</v>
      </c>
      <c r="P4405" s="251">
        <f t="shared" si="206"/>
        <v>9.1090974082187609E-3</v>
      </c>
      <c r="Q4405" s="251" t="s">
        <v>805</v>
      </c>
      <c r="R4405" s="258"/>
      <c r="S4405" s="258" t="s">
        <v>806</v>
      </c>
      <c r="T4405" s="258" t="s">
        <v>807</v>
      </c>
      <c r="U4405" s="282" t="s">
        <v>814</v>
      </c>
      <c r="V4405" s="283" t="s">
        <v>809</v>
      </c>
      <c r="W4405" s="284" t="s">
        <v>809</v>
      </c>
      <c r="X4405" s="284" t="s">
        <v>809</v>
      </c>
      <c r="Y4405" s="257"/>
    </row>
    <row r="4406" spans="1:25" ht="12.75" customHeight="1" x14ac:dyDescent="0.2">
      <c r="A4406" s="229" t="s">
        <v>705</v>
      </c>
      <c r="B4406" s="247"/>
      <c r="C4406" s="280">
        <v>4393</v>
      </c>
      <c r="D4406" s="249" t="s">
        <v>9438</v>
      </c>
      <c r="E4406" s="249" t="s">
        <v>9439</v>
      </c>
      <c r="F4406" s="249" t="s">
        <v>1002</v>
      </c>
      <c r="G4406" s="297" t="s">
        <v>707</v>
      </c>
      <c r="H4406" s="250">
        <v>0</v>
      </c>
      <c r="I4406" s="250"/>
      <c r="J4406" s="250">
        <v>0</v>
      </c>
      <c r="K4406" s="250"/>
      <c r="L4406" s="250">
        <v>0</v>
      </c>
      <c r="M4406" s="251" t="str">
        <f t="shared" si="204"/>
        <v>NA</v>
      </c>
      <c r="N4406" s="251" t="str">
        <f t="shared" si="205"/>
        <v>NA</v>
      </c>
      <c r="O4406" s="250">
        <v>0</v>
      </c>
      <c r="P4406" s="251" t="str">
        <f t="shared" si="206"/>
        <v>NA</v>
      </c>
      <c r="Q4406" s="298" t="s">
        <v>848</v>
      </c>
      <c r="R4406" s="299" t="s">
        <v>849</v>
      </c>
      <c r="S4406" s="299" t="s">
        <v>832</v>
      </c>
      <c r="T4406" s="299" t="s">
        <v>832</v>
      </c>
      <c r="U4406" s="299" t="s">
        <v>832</v>
      </c>
      <c r="V4406" s="299" t="s">
        <v>832</v>
      </c>
      <c r="W4406" s="299" t="s">
        <v>832</v>
      </c>
      <c r="X4406" s="299" t="s">
        <v>832</v>
      </c>
      <c r="Y4406" s="257"/>
    </row>
    <row r="4407" spans="1:25" ht="12.75" customHeight="1" x14ac:dyDescent="0.2">
      <c r="A4407" s="229" t="s">
        <v>705</v>
      </c>
      <c r="B4407" s="247"/>
      <c r="C4407" s="280">
        <v>4394</v>
      </c>
      <c r="D4407" s="249" t="s">
        <v>9440</v>
      </c>
      <c r="E4407" s="249" t="s">
        <v>9441</v>
      </c>
      <c r="F4407" s="249" t="s">
        <v>819</v>
      </c>
      <c r="G4407" s="281"/>
      <c r="H4407" s="250">
        <v>2539528.6299999994</v>
      </c>
      <c r="I4407" s="250"/>
      <c r="J4407" s="250">
        <v>2077841.4053999996</v>
      </c>
      <c r="K4407" s="250"/>
      <c r="L4407" s="250">
        <v>2075040.44</v>
      </c>
      <c r="M4407" s="251">
        <f t="shared" si="204"/>
        <v>0.18180036214043388</v>
      </c>
      <c r="N4407" s="251">
        <f t="shared" si="205"/>
        <v>1.3480169336891382E-3</v>
      </c>
      <c r="O4407" s="250">
        <v>2153819.5800000005</v>
      </c>
      <c r="P4407" s="251">
        <f t="shared" si="206"/>
        <v>3.796511069442126E-2</v>
      </c>
      <c r="Q4407" s="251" t="s">
        <v>805</v>
      </c>
      <c r="R4407" s="258"/>
      <c r="S4407" s="258" t="s">
        <v>925</v>
      </c>
      <c r="T4407" s="258" t="s">
        <v>908</v>
      </c>
      <c r="U4407" s="282" t="s">
        <v>956</v>
      </c>
      <c r="V4407" s="285">
        <v>7666</v>
      </c>
      <c r="W4407" s="286" t="s">
        <v>874</v>
      </c>
      <c r="X4407" s="286" t="s">
        <v>816</v>
      </c>
      <c r="Y4407" s="257"/>
    </row>
    <row r="4408" spans="1:25" ht="12.75" customHeight="1" x14ac:dyDescent="0.2">
      <c r="A4408" s="229" t="s">
        <v>705</v>
      </c>
      <c r="B4408" s="247"/>
      <c r="C4408" s="318">
        <v>4395</v>
      </c>
      <c r="D4408" s="319" t="s">
        <v>988</v>
      </c>
      <c r="E4408" s="319" t="s">
        <v>988</v>
      </c>
      <c r="F4408" s="319"/>
      <c r="G4408" s="320" t="s">
        <v>707</v>
      </c>
      <c r="H4408" s="321">
        <v>0</v>
      </c>
      <c r="I4408" s="321"/>
      <c r="J4408" s="321">
        <v>0</v>
      </c>
      <c r="K4408" s="321"/>
      <c r="L4408" s="321">
        <v>0</v>
      </c>
      <c r="M4408" s="322" t="str">
        <f t="shared" si="204"/>
        <v>NA</v>
      </c>
      <c r="N4408" s="322" t="str">
        <f t="shared" si="205"/>
        <v>NA</v>
      </c>
      <c r="O4408" s="321">
        <v>0</v>
      </c>
      <c r="P4408" s="322" t="str">
        <f t="shared" si="206"/>
        <v>NA</v>
      </c>
      <c r="Q4408" s="322" t="s">
        <v>707</v>
      </c>
      <c r="R4408" s="323" t="s">
        <v>989</v>
      </c>
      <c r="S4408" s="323" t="s">
        <v>809</v>
      </c>
      <c r="T4408" s="323" t="s">
        <v>809</v>
      </c>
      <c r="U4408" s="323" t="s">
        <v>989</v>
      </c>
      <c r="V4408" s="323" t="s">
        <v>989</v>
      </c>
      <c r="W4408" s="323" t="s">
        <v>989</v>
      </c>
      <c r="X4408" s="323" t="s">
        <v>989</v>
      </c>
      <c r="Y4408" s="257"/>
    </row>
    <row r="4409" spans="1:25" ht="12.75" customHeight="1" x14ac:dyDescent="0.2">
      <c r="A4409" s="229" t="s">
        <v>705</v>
      </c>
      <c r="B4409" s="247"/>
      <c r="C4409" s="280">
        <v>4396</v>
      </c>
      <c r="D4409" s="249" t="s">
        <v>9442</v>
      </c>
      <c r="E4409" s="249" t="s">
        <v>9443</v>
      </c>
      <c r="F4409" s="249" t="s">
        <v>1227</v>
      </c>
      <c r="G4409" s="297" t="s">
        <v>707</v>
      </c>
      <c r="H4409" s="250">
        <v>0</v>
      </c>
      <c r="I4409" s="250"/>
      <c r="J4409" s="250">
        <v>0</v>
      </c>
      <c r="K4409" s="250"/>
      <c r="L4409" s="250">
        <v>0</v>
      </c>
      <c r="M4409" s="251" t="str">
        <f t="shared" si="204"/>
        <v>NA</v>
      </c>
      <c r="N4409" s="251" t="str">
        <f t="shared" si="205"/>
        <v>NA</v>
      </c>
      <c r="O4409" s="250">
        <v>0</v>
      </c>
      <c r="P4409" s="251" t="str">
        <f t="shared" si="206"/>
        <v>NA</v>
      </c>
      <c r="Q4409" s="298" t="s">
        <v>848</v>
      </c>
      <c r="R4409" s="299" t="s">
        <v>849</v>
      </c>
      <c r="S4409" s="299" t="s">
        <v>832</v>
      </c>
      <c r="T4409" s="299" t="s">
        <v>832</v>
      </c>
      <c r="U4409" s="299" t="s">
        <v>832</v>
      </c>
      <c r="V4409" s="299" t="s">
        <v>832</v>
      </c>
      <c r="W4409" s="299" t="s">
        <v>832</v>
      </c>
      <c r="X4409" s="299" t="s">
        <v>832</v>
      </c>
      <c r="Y4409" s="257"/>
    </row>
    <row r="4410" spans="1:25" ht="12.75" customHeight="1" x14ac:dyDescent="0.2">
      <c r="A4410" s="229" t="s">
        <v>705</v>
      </c>
      <c r="B4410" s="247"/>
      <c r="C4410" s="280">
        <v>4397</v>
      </c>
      <c r="D4410" s="249" t="s">
        <v>9444</v>
      </c>
      <c r="E4410" s="249" t="s">
        <v>9445</v>
      </c>
      <c r="F4410" s="249" t="s">
        <v>837</v>
      </c>
      <c r="G4410" s="281" t="s">
        <v>813</v>
      </c>
      <c r="H4410" s="250">
        <v>15672.310000000001</v>
      </c>
      <c r="I4410" s="250"/>
      <c r="J4410" s="250">
        <v>15013.1993</v>
      </c>
      <c r="K4410" s="250"/>
      <c r="L4410" s="250">
        <v>14098.509999999998</v>
      </c>
      <c r="M4410" s="251">
        <f t="shared" si="204"/>
        <v>4.2055746727827678E-2</v>
      </c>
      <c r="N4410" s="251">
        <f t="shared" si="205"/>
        <v>6.0925674915938921E-2</v>
      </c>
      <c r="O4410" s="250">
        <v>15132.150000000001</v>
      </c>
      <c r="P4410" s="251">
        <f t="shared" si="206"/>
        <v>7.3315548948080553E-2</v>
      </c>
      <c r="Q4410" s="251" t="s">
        <v>805</v>
      </c>
      <c r="R4410" s="258"/>
      <c r="S4410" s="258" t="s">
        <v>806</v>
      </c>
      <c r="T4410" s="258" t="s">
        <v>807</v>
      </c>
      <c r="U4410" s="282" t="s">
        <v>814</v>
      </c>
      <c r="V4410" s="283" t="s">
        <v>809</v>
      </c>
      <c r="W4410" s="284" t="s">
        <v>809</v>
      </c>
      <c r="X4410" s="284" t="s">
        <v>809</v>
      </c>
      <c r="Y4410" s="257"/>
    </row>
    <row r="4411" spans="1:25" ht="12.75" customHeight="1" x14ac:dyDescent="0.2">
      <c r="A4411" s="229" t="s">
        <v>705</v>
      </c>
      <c r="B4411" s="247"/>
      <c r="C4411" s="280">
        <v>4398</v>
      </c>
      <c r="D4411" s="249" t="s">
        <v>9446</v>
      </c>
      <c r="E4411" s="249" t="s">
        <v>9447</v>
      </c>
      <c r="F4411" s="249" t="s">
        <v>943</v>
      </c>
      <c r="G4411" s="297" t="s">
        <v>707</v>
      </c>
      <c r="H4411" s="250">
        <v>0</v>
      </c>
      <c r="I4411" s="250"/>
      <c r="J4411" s="250">
        <v>0</v>
      </c>
      <c r="K4411" s="250"/>
      <c r="L4411" s="250">
        <v>0</v>
      </c>
      <c r="M4411" s="251" t="str">
        <f t="shared" si="204"/>
        <v>NA</v>
      </c>
      <c r="N4411" s="251" t="str">
        <f t="shared" si="205"/>
        <v>NA</v>
      </c>
      <c r="O4411" s="250">
        <v>0</v>
      </c>
      <c r="P4411" s="251" t="str">
        <f t="shared" si="206"/>
        <v>NA</v>
      </c>
      <c r="Q4411" s="298" t="s">
        <v>848</v>
      </c>
      <c r="R4411" s="299" t="s">
        <v>849</v>
      </c>
      <c r="S4411" s="299" t="s">
        <v>832</v>
      </c>
      <c r="T4411" s="299" t="s">
        <v>832</v>
      </c>
      <c r="U4411" s="299" t="s">
        <v>832</v>
      </c>
      <c r="V4411" s="283" t="s">
        <v>809</v>
      </c>
      <c r="W4411" s="284" t="s">
        <v>809</v>
      </c>
      <c r="X4411" s="284" t="s">
        <v>809</v>
      </c>
      <c r="Y4411" s="257"/>
    </row>
    <row r="4412" spans="1:25" ht="12.75" customHeight="1" x14ac:dyDescent="0.2">
      <c r="A4412" s="229" t="s">
        <v>705</v>
      </c>
      <c r="B4412" s="247"/>
      <c r="C4412" s="280">
        <v>4399</v>
      </c>
      <c r="D4412" s="296" t="s">
        <v>9448</v>
      </c>
      <c r="E4412" s="296" t="s">
        <v>9449</v>
      </c>
      <c r="F4412" s="296" t="s">
        <v>1250</v>
      </c>
      <c r="G4412" s="281"/>
      <c r="H4412" s="250">
        <v>0</v>
      </c>
      <c r="I4412" s="250"/>
      <c r="J4412" s="250">
        <v>0</v>
      </c>
      <c r="K4412" s="250"/>
      <c r="L4412" s="250">
        <v>0</v>
      </c>
      <c r="M4412" s="251" t="str">
        <f t="shared" si="204"/>
        <v>NA</v>
      </c>
      <c r="N4412" s="251" t="str">
        <f t="shared" si="205"/>
        <v>NA</v>
      </c>
      <c r="O4412" s="250">
        <v>0</v>
      </c>
      <c r="P4412" s="251" t="str">
        <f t="shared" si="206"/>
        <v>NA</v>
      </c>
      <c r="Q4412" s="251" t="s">
        <v>707</v>
      </c>
      <c r="R4412" s="258"/>
      <c r="S4412" s="299" t="s">
        <v>809</v>
      </c>
      <c r="T4412" s="299" t="s">
        <v>809</v>
      </c>
      <c r="U4412" s="299" t="s">
        <v>832</v>
      </c>
      <c r="V4412" s="283" t="s">
        <v>809</v>
      </c>
      <c r="W4412" s="284" t="s">
        <v>809</v>
      </c>
      <c r="X4412" s="284" t="s">
        <v>809</v>
      </c>
      <c r="Y4412" s="257"/>
    </row>
    <row r="4413" spans="1:25" ht="12.75" customHeight="1" x14ac:dyDescent="0.2">
      <c r="A4413" s="229" t="s">
        <v>705</v>
      </c>
      <c r="B4413" s="247"/>
      <c r="C4413" s="280">
        <v>4400</v>
      </c>
      <c r="D4413" s="249" t="s">
        <v>9450</v>
      </c>
      <c r="E4413" s="249" t="s">
        <v>9451</v>
      </c>
      <c r="F4413" s="249" t="s">
        <v>3611</v>
      </c>
      <c r="G4413" s="281" t="s">
        <v>813</v>
      </c>
      <c r="H4413" s="250">
        <v>463434.98</v>
      </c>
      <c r="I4413" s="250"/>
      <c r="J4413" s="250">
        <v>325295.55989999999</v>
      </c>
      <c r="K4413" s="250"/>
      <c r="L4413" s="250">
        <v>362762.85000000003</v>
      </c>
      <c r="M4413" s="251">
        <f t="shared" si="204"/>
        <v>0.29807724073828001</v>
      </c>
      <c r="N4413" s="251">
        <f t="shared" si="205"/>
        <v>0.11517922381577531</v>
      </c>
      <c r="O4413" s="250">
        <v>388488.81</v>
      </c>
      <c r="P4413" s="251">
        <f t="shared" si="206"/>
        <v>7.0916743541958496E-2</v>
      </c>
      <c r="Q4413" s="251" t="s">
        <v>805</v>
      </c>
      <c r="R4413" s="258"/>
      <c r="S4413" s="258" t="s">
        <v>806</v>
      </c>
      <c r="T4413" s="258" t="s">
        <v>807</v>
      </c>
      <c r="U4413" s="282" t="s">
        <v>814</v>
      </c>
      <c r="V4413" s="285">
        <v>505</v>
      </c>
      <c r="W4413" s="286" t="s">
        <v>824</v>
      </c>
      <c r="X4413" s="286" t="s">
        <v>824</v>
      </c>
      <c r="Y4413" s="257"/>
    </row>
    <row r="4414" spans="1:25" ht="12.75" customHeight="1" x14ac:dyDescent="0.2">
      <c r="A4414" s="229" t="s">
        <v>705</v>
      </c>
      <c r="B4414" s="247"/>
      <c r="C4414" s="280">
        <v>4401</v>
      </c>
      <c r="D4414" s="249" t="s">
        <v>9452</v>
      </c>
      <c r="E4414" s="249" t="s">
        <v>9453</v>
      </c>
      <c r="F4414" s="249" t="s">
        <v>1071</v>
      </c>
      <c r="G4414" s="281" t="s">
        <v>804</v>
      </c>
      <c r="H4414" s="250">
        <v>29140.36</v>
      </c>
      <c r="I4414" s="250"/>
      <c r="J4414" s="250">
        <v>27914.827799999999</v>
      </c>
      <c r="K4414" s="250"/>
      <c r="L4414" s="250">
        <v>29116.400000000001</v>
      </c>
      <c r="M4414" s="251">
        <f t="shared" si="204"/>
        <v>4.2056179127505679E-2</v>
      </c>
      <c r="N4414" s="251">
        <f t="shared" si="205"/>
        <v>4.3044227555650634E-2</v>
      </c>
      <c r="O4414" s="250">
        <v>31251.09</v>
      </c>
      <c r="P4414" s="251">
        <f t="shared" si="206"/>
        <v>7.3315725845228066E-2</v>
      </c>
      <c r="Q4414" s="251" t="s">
        <v>805</v>
      </c>
      <c r="R4414" s="258"/>
      <c r="S4414" s="258" t="s">
        <v>3566</v>
      </c>
      <c r="T4414" s="258" t="s">
        <v>807</v>
      </c>
      <c r="U4414" s="282" t="s">
        <v>808</v>
      </c>
      <c r="V4414" s="283" t="s">
        <v>809</v>
      </c>
      <c r="W4414" s="284" t="s">
        <v>809</v>
      </c>
      <c r="X4414" s="284" t="s">
        <v>809</v>
      </c>
      <c r="Y4414" s="257"/>
    </row>
    <row r="4415" spans="1:25" ht="12.75" customHeight="1" x14ac:dyDescent="0.2">
      <c r="A4415" s="229" t="s">
        <v>705</v>
      </c>
      <c r="B4415" s="247"/>
      <c r="C4415" s="280">
        <v>4402</v>
      </c>
      <c r="D4415" s="249" t="s">
        <v>9454</v>
      </c>
      <c r="E4415" s="249" t="s">
        <v>9455</v>
      </c>
      <c r="F4415" s="249" t="s">
        <v>1496</v>
      </c>
      <c r="G4415" s="297" t="s">
        <v>707</v>
      </c>
      <c r="H4415" s="250">
        <v>0</v>
      </c>
      <c r="I4415" s="250"/>
      <c r="J4415" s="250">
        <v>0</v>
      </c>
      <c r="K4415" s="250"/>
      <c r="L4415" s="250">
        <v>0</v>
      </c>
      <c r="M4415" s="251" t="str">
        <f t="shared" si="204"/>
        <v>NA</v>
      </c>
      <c r="N4415" s="251" t="str">
        <f t="shared" si="205"/>
        <v>NA</v>
      </c>
      <c r="O4415" s="250">
        <v>0</v>
      </c>
      <c r="P4415" s="251" t="str">
        <f t="shared" si="206"/>
        <v>NA</v>
      </c>
      <c r="Q4415" s="298" t="s">
        <v>848</v>
      </c>
      <c r="R4415" s="299" t="s">
        <v>849</v>
      </c>
      <c r="S4415" s="299" t="s">
        <v>832</v>
      </c>
      <c r="T4415" s="299" t="s">
        <v>832</v>
      </c>
      <c r="U4415" s="299" t="s">
        <v>832</v>
      </c>
      <c r="V4415" s="299" t="s">
        <v>832</v>
      </c>
      <c r="W4415" s="299" t="s">
        <v>832</v>
      </c>
      <c r="X4415" s="299" t="s">
        <v>832</v>
      </c>
      <c r="Y4415" s="257"/>
    </row>
    <row r="4416" spans="1:25" ht="12.75" customHeight="1" x14ac:dyDescent="0.2">
      <c r="A4416" s="229" t="s">
        <v>705</v>
      </c>
      <c r="B4416" s="247"/>
      <c r="C4416" s="280">
        <v>4403</v>
      </c>
      <c r="D4416" s="249" t="s">
        <v>9456</v>
      </c>
      <c r="E4416" s="249" t="s">
        <v>9457</v>
      </c>
      <c r="F4416" s="249" t="s">
        <v>940</v>
      </c>
      <c r="G4416" s="281" t="s">
        <v>804</v>
      </c>
      <c r="H4416" s="250">
        <v>50855.68</v>
      </c>
      <c r="I4416" s="250"/>
      <c r="J4416" s="250">
        <v>45540.037700000001</v>
      </c>
      <c r="K4416" s="250"/>
      <c r="L4416" s="250">
        <v>47541.5</v>
      </c>
      <c r="M4416" s="251">
        <f t="shared" si="204"/>
        <v>0.10452406299551986</v>
      </c>
      <c r="N4416" s="251">
        <f t="shared" si="205"/>
        <v>4.3949509071223261E-2</v>
      </c>
      <c r="O4416" s="250">
        <v>51027.020000000004</v>
      </c>
      <c r="P4416" s="251">
        <f t="shared" si="206"/>
        <v>7.3315313988830899E-2</v>
      </c>
      <c r="Q4416" s="251" t="s">
        <v>805</v>
      </c>
      <c r="R4416" s="258"/>
      <c r="S4416" s="258" t="s">
        <v>806</v>
      </c>
      <c r="T4416" s="258" t="s">
        <v>807</v>
      </c>
      <c r="U4416" s="282" t="s">
        <v>808</v>
      </c>
      <c r="V4416" s="283" t="s">
        <v>809</v>
      </c>
      <c r="W4416" s="284" t="s">
        <v>809</v>
      </c>
      <c r="X4416" s="284" t="s">
        <v>809</v>
      </c>
      <c r="Y4416" s="257"/>
    </row>
    <row r="4417" spans="1:25" ht="12.75" customHeight="1" x14ac:dyDescent="0.2">
      <c r="A4417" s="229" t="s">
        <v>705</v>
      </c>
      <c r="B4417" s="247"/>
      <c r="C4417" s="280">
        <v>4404</v>
      </c>
      <c r="D4417" s="249" t="s">
        <v>9458</v>
      </c>
      <c r="E4417" s="249" t="s">
        <v>9459</v>
      </c>
      <c r="F4417" s="249" t="s">
        <v>1074</v>
      </c>
      <c r="G4417" s="281" t="s">
        <v>813</v>
      </c>
      <c r="H4417" s="250">
        <v>842979.63000000012</v>
      </c>
      <c r="I4417" s="250"/>
      <c r="J4417" s="250">
        <v>679719.33610000007</v>
      </c>
      <c r="K4417" s="250"/>
      <c r="L4417" s="250">
        <v>492131.5400000001</v>
      </c>
      <c r="M4417" s="251">
        <f t="shared" si="204"/>
        <v>0.19367050885915241</v>
      </c>
      <c r="N4417" s="251">
        <f t="shared" si="205"/>
        <v>0.27597831360266339</v>
      </c>
      <c r="O4417" s="250">
        <v>550225.39999999991</v>
      </c>
      <c r="P4417" s="251">
        <f t="shared" si="206"/>
        <v>0.11804539087252933</v>
      </c>
      <c r="Q4417" s="251" t="s">
        <v>805</v>
      </c>
      <c r="R4417" s="258"/>
      <c r="S4417" s="258" t="s">
        <v>806</v>
      </c>
      <c r="T4417" s="258" t="s">
        <v>807</v>
      </c>
      <c r="U4417" s="282" t="s">
        <v>823</v>
      </c>
      <c r="V4417" s="285">
        <v>824</v>
      </c>
      <c r="W4417" s="286" t="s">
        <v>816</v>
      </c>
      <c r="X4417" s="286" t="s">
        <v>816</v>
      </c>
      <c r="Y4417" s="257"/>
    </row>
    <row r="4418" spans="1:25" ht="12.75" customHeight="1" x14ac:dyDescent="0.2">
      <c r="A4418" s="229" t="s">
        <v>705</v>
      </c>
      <c r="B4418" s="247"/>
      <c r="C4418" s="280">
        <v>4405</v>
      </c>
      <c r="D4418" s="249" t="s">
        <v>9460</v>
      </c>
      <c r="E4418" s="249" t="s">
        <v>9461</v>
      </c>
      <c r="F4418" s="249" t="s">
        <v>1845</v>
      </c>
      <c r="G4418" s="281" t="s">
        <v>813</v>
      </c>
      <c r="H4418" s="250">
        <v>47390.76</v>
      </c>
      <c r="I4418" s="250"/>
      <c r="J4418" s="250">
        <v>42437.309800000003</v>
      </c>
      <c r="K4418" s="250"/>
      <c r="L4418" s="250">
        <v>44302.879999999997</v>
      </c>
      <c r="M4418" s="251">
        <f t="shared" si="204"/>
        <v>0.10452354425208625</v>
      </c>
      <c r="N4418" s="251">
        <f t="shared" si="205"/>
        <v>4.3960614110369327E-2</v>
      </c>
      <c r="O4418" s="250">
        <v>46963.03</v>
      </c>
      <c r="P4418" s="251">
        <f t="shared" si="206"/>
        <v>6.0044629152777466E-2</v>
      </c>
      <c r="Q4418" s="251" t="s">
        <v>805</v>
      </c>
      <c r="R4418" s="258"/>
      <c r="S4418" s="258" t="s">
        <v>806</v>
      </c>
      <c r="T4418" s="299" t="s">
        <v>809</v>
      </c>
      <c r="U4418" s="282" t="s">
        <v>814</v>
      </c>
      <c r="V4418" s="283" t="s">
        <v>809</v>
      </c>
      <c r="W4418" s="284" t="s">
        <v>809</v>
      </c>
      <c r="X4418" s="284" t="s">
        <v>809</v>
      </c>
      <c r="Y4418" s="257"/>
    </row>
    <row r="4419" spans="1:25" ht="12.75" customHeight="1" x14ac:dyDescent="0.2">
      <c r="A4419" s="229" t="s">
        <v>705</v>
      </c>
      <c r="B4419" s="247"/>
      <c r="C4419" s="280">
        <v>4406</v>
      </c>
      <c r="D4419" s="249" t="s">
        <v>9462</v>
      </c>
      <c r="E4419" s="249" t="s">
        <v>9463</v>
      </c>
      <c r="F4419" s="249" t="s">
        <v>844</v>
      </c>
      <c r="G4419" s="281" t="s">
        <v>813</v>
      </c>
      <c r="H4419" s="250">
        <v>162243.91999999998</v>
      </c>
      <c r="I4419" s="250"/>
      <c r="J4419" s="250">
        <v>100159.52519999999</v>
      </c>
      <c r="K4419" s="250"/>
      <c r="L4419" s="250">
        <v>104914.81999999999</v>
      </c>
      <c r="M4419" s="251">
        <f t="shared" si="204"/>
        <v>0.38266084054182126</v>
      </c>
      <c r="N4419" s="251">
        <f t="shared" si="205"/>
        <v>4.7477209885975015E-2</v>
      </c>
      <c r="O4419" s="250">
        <v>108068.1</v>
      </c>
      <c r="P4419" s="251">
        <f t="shared" si="206"/>
        <v>3.0055620359449826E-2</v>
      </c>
      <c r="Q4419" s="251" t="s">
        <v>805</v>
      </c>
      <c r="R4419" s="258"/>
      <c r="S4419" s="258" t="s">
        <v>806</v>
      </c>
      <c r="T4419" s="258" t="s">
        <v>807</v>
      </c>
      <c r="U4419" s="282" t="s">
        <v>814</v>
      </c>
      <c r="V4419" s="285">
        <v>514</v>
      </c>
      <c r="W4419" s="286" t="s">
        <v>824</v>
      </c>
      <c r="X4419" s="286" t="s">
        <v>824</v>
      </c>
      <c r="Y4419" s="257"/>
    </row>
    <row r="4420" spans="1:25" ht="12.75" customHeight="1" x14ac:dyDescent="0.2">
      <c r="A4420" s="229" t="s">
        <v>705</v>
      </c>
      <c r="B4420" s="247"/>
      <c r="C4420" s="280">
        <v>4407</v>
      </c>
      <c r="D4420" s="249" t="s">
        <v>9464</v>
      </c>
      <c r="E4420" s="249" t="s">
        <v>9465</v>
      </c>
      <c r="F4420" s="249" t="s">
        <v>812</v>
      </c>
      <c r="G4420" s="281" t="s">
        <v>813</v>
      </c>
      <c r="H4420" s="250">
        <v>24900.300000000003</v>
      </c>
      <c r="I4420" s="250"/>
      <c r="J4420" s="250">
        <v>23853.093000000001</v>
      </c>
      <c r="K4420" s="250"/>
      <c r="L4420" s="250">
        <v>41529.1</v>
      </c>
      <c r="M4420" s="251">
        <f t="shared" si="204"/>
        <v>4.2055999325309415E-2</v>
      </c>
      <c r="N4420" s="251">
        <f t="shared" si="205"/>
        <v>0.74103626728827143</v>
      </c>
      <c r="O4420" s="250">
        <v>43303.569999999992</v>
      </c>
      <c r="P4420" s="251">
        <f t="shared" si="206"/>
        <v>4.2728351926721114E-2</v>
      </c>
      <c r="Q4420" s="251" t="s">
        <v>805</v>
      </c>
      <c r="R4420" s="258"/>
      <c r="S4420" s="258" t="s">
        <v>806</v>
      </c>
      <c r="T4420" s="258" t="s">
        <v>807</v>
      </c>
      <c r="U4420" s="282" t="s">
        <v>814</v>
      </c>
      <c r="V4420" s="285">
        <v>124</v>
      </c>
      <c r="W4420" s="286" t="s">
        <v>816</v>
      </c>
      <c r="X4420" s="286" t="s">
        <v>816</v>
      </c>
      <c r="Y4420" s="257"/>
    </row>
    <row r="4421" spans="1:25" ht="12.75" customHeight="1" x14ac:dyDescent="0.2">
      <c r="A4421" s="229" t="s">
        <v>705</v>
      </c>
      <c r="B4421" s="247"/>
      <c r="C4421" s="280">
        <v>4408</v>
      </c>
      <c r="D4421" s="249" t="s">
        <v>9466</v>
      </c>
      <c r="E4421" s="249" t="s">
        <v>9467</v>
      </c>
      <c r="F4421" s="249" t="s">
        <v>1821</v>
      </c>
      <c r="G4421" s="297" t="s">
        <v>707</v>
      </c>
      <c r="H4421" s="250">
        <v>0</v>
      </c>
      <c r="I4421" s="250"/>
      <c r="J4421" s="250">
        <v>0</v>
      </c>
      <c r="K4421" s="250"/>
      <c r="L4421" s="250">
        <v>0</v>
      </c>
      <c r="M4421" s="251" t="str">
        <f t="shared" si="204"/>
        <v>NA</v>
      </c>
      <c r="N4421" s="251" t="str">
        <f t="shared" si="205"/>
        <v>NA</v>
      </c>
      <c r="O4421" s="250">
        <v>0</v>
      </c>
      <c r="P4421" s="251" t="str">
        <f t="shared" si="206"/>
        <v>NA</v>
      </c>
      <c r="Q4421" s="298" t="s">
        <v>848</v>
      </c>
      <c r="R4421" s="299" t="s">
        <v>849</v>
      </c>
      <c r="S4421" s="299" t="s">
        <v>832</v>
      </c>
      <c r="T4421" s="299" t="s">
        <v>832</v>
      </c>
      <c r="U4421" s="299" t="s">
        <v>832</v>
      </c>
      <c r="V4421" s="299" t="s">
        <v>832</v>
      </c>
      <c r="W4421" s="299" t="s">
        <v>832</v>
      </c>
      <c r="X4421" s="299" t="s">
        <v>832</v>
      </c>
      <c r="Y4421" s="257"/>
    </row>
    <row r="4422" spans="1:25" ht="12.75" customHeight="1" x14ac:dyDescent="0.2">
      <c r="A4422" s="229" t="s">
        <v>705</v>
      </c>
      <c r="B4422" s="247"/>
      <c r="C4422" s="280">
        <v>4409</v>
      </c>
      <c r="D4422" s="249" t="s">
        <v>9468</v>
      </c>
      <c r="E4422" s="249" t="s">
        <v>9469</v>
      </c>
      <c r="F4422" s="249" t="s">
        <v>877</v>
      </c>
      <c r="G4422" s="281" t="s">
        <v>813</v>
      </c>
      <c r="H4422" s="250">
        <v>24063.340000000004</v>
      </c>
      <c r="I4422" s="250"/>
      <c r="J4422" s="250">
        <v>20986.249299999996</v>
      </c>
      <c r="K4422" s="250"/>
      <c r="L4422" s="250">
        <v>30320.98</v>
      </c>
      <c r="M4422" s="251">
        <f t="shared" si="204"/>
        <v>0.12787463003888935</v>
      </c>
      <c r="N4422" s="251">
        <f t="shared" si="205"/>
        <v>0.44480224010299951</v>
      </c>
      <c r="O4422" s="250">
        <v>31075.46</v>
      </c>
      <c r="P4422" s="251">
        <f t="shared" si="206"/>
        <v>2.4883100744105224E-2</v>
      </c>
      <c r="Q4422" s="251" t="s">
        <v>805</v>
      </c>
      <c r="R4422" s="258"/>
      <c r="S4422" s="258" t="s">
        <v>806</v>
      </c>
      <c r="T4422" s="258" t="s">
        <v>807</v>
      </c>
      <c r="U4422" s="282" t="s">
        <v>823</v>
      </c>
      <c r="V4422" s="285">
        <v>826</v>
      </c>
      <c r="W4422" s="286" t="s">
        <v>824</v>
      </c>
      <c r="X4422" s="286" t="s">
        <v>824</v>
      </c>
      <c r="Y4422" s="257"/>
    </row>
    <row r="4423" spans="1:25" ht="12.75" customHeight="1" x14ac:dyDescent="0.2">
      <c r="A4423" s="229" t="s">
        <v>705</v>
      </c>
      <c r="B4423" s="247"/>
      <c r="C4423" s="280">
        <v>4410</v>
      </c>
      <c r="D4423" s="249" t="s">
        <v>9470</v>
      </c>
      <c r="E4423" s="249" t="s">
        <v>9471</v>
      </c>
      <c r="F4423" s="249" t="s">
        <v>866</v>
      </c>
      <c r="G4423" s="281" t="s">
        <v>813</v>
      </c>
      <c r="H4423" s="250">
        <v>16468.41</v>
      </c>
      <c r="I4423" s="250"/>
      <c r="J4423" s="250">
        <v>15775.8177</v>
      </c>
      <c r="K4423" s="250"/>
      <c r="L4423" s="250">
        <v>48534.819999999985</v>
      </c>
      <c r="M4423" s="251">
        <f t="shared" si="204"/>
        <v>4.2055808666410434E-2</v>
      </c>
      <c r="N4423" s="251">
        <f t="shared" si="205"/>
        <v>2.0765327619119223</v>
      </c>
      <c r="O4423" s="250">
        <v>49989.95</v>
      </c>
      <c r="P4423" s="251">
        <f t="shared" si="206"/>
        <v>2.9981155797013617E-2</v>
      </c>
      <c r="Q4423" s="251" t="s">
        <v>805</v>
      </c>
      <c r="R4423" s="258"/>
      <c r="S4423" s="258" t="s">
        <v>806</v>
      </c>
      <c r="T4423" s="258" t="s">
        <v>807</v>
      </c>
      <c r="U4423" s="282" t="s">
        <v>823</v>
      </c>
      <c r="V4423" s="285">
        <v>805</v>
      </c>
      <c r="W4423" s="286" t="s">
        <v>816</v>
      </c>
      <c r="X4423" s="286" t="s">
        <v>824</v>
      </c>
      <c r="Y4423" s="257"/>
    </row>
    <row r="4424" spans="1:25" ht="12.75" customHeight="1" x14ac:dyDescent="0.2">
      <c r="A4424" s="229" t="s">
        <v>705</v>
      </c>
      <c r="B4424" s="247"/>
      <c r="C4424" s="280">
        <v>4411</v>
      </c>
      <c r="D4424" s="249" t="s">
        <v>9472</v>
      </c>
      <c r="E4424" s="249" t="s">
        <v>9473</v>
      </c>
      <c r="F4424" s="249" t="s">
        <v>1821</v>
      </c>
      <c r="G4424" s="297" t="s">
        <v>707</v>
      </c>
      <c r="H4424" s="250">
        <v>0</v>
      </c>
      <c r="I4424" s="250"/>
      <c r="J4424" s="250">
        <v>0</v>
      </c>
      <c r="K4424" s="250"/>
      <c r="L4424" s="250">
        <v>0</v>
      </c>
      <c r="M4424" s="251" t="str">
        <f t="shared" si="204"/>
        <v>NA</v>
      </c>
      <c r="N4424" s="251" t="str">
        <f t="shared" si="205"/>
        <v>NA</v>
      </c>
      <c r="O4424" s="250">
        <v>0</v>
      </c>
      <c r="P4424" s="251" t="str">
        <f t="shared" si="206"/>
        <v>NA</v>
      </c>
      <c r="Q4424" s="298" t="s">
        <v>848</v>
      </c>
      <c r="R4424" s="299" t="s">
        <v>849</v>
      </c>
      <c r="S4424" s="299" t="s">
        <v>832</v>
      </c>
      <c r="T4424" s="299" t="s">
        <v>832</v>
      </c>
      <c r="U4424" s="299" t="s">
        <v>832</v>
      </c>
      <c r="V4424" s="299" t="s">
        <v>832</v>
      </c>
      <c r="W4424" s="299" t="s">
        <v>832</v>
      </c>
      <c r="X4424" s="299" t="s">
        <v>832</v>
      </c>
      <c r="Y4424" s="257"/>
    </row>
    <row r="4425" spans="1:25" ht="12.75" customHeight="1" x14ac:dyDescent="0.2">
      <c r="A4425" s="229" t="s">
        <v>705</v>
      </c>
      <c r="B4425" s="247"/>
      <c r="C4425" s="280">
        <v>4412</v>
      </c>
      <c r="D4425" s="249" t="s">
        <v>9474</v>
      </c>
      <c r="E4425" s="249" t="s">
        <v>9475</v>
      </c>
      <c r="F4425" s="249" t="s">
        <v>847</v>
      </c>
      <c r="G4425" s="297" t="s">
        <v>707</v>
      </c>
      <c r="H4425" s="250">
        <v>0</v>
      </c>
      <c r="I4425" s="250"/>
      <c r="J4425" s="250">
        <v>0</v>
      </c>
      <c r="K4425" s="250"/>
      <c r="L4425" s="250">
        <v>0</v>
      </c>
      <c r="M4425" s="251" t="str">
        <f t="shared" si="204"/>
        <v>NA</v>
      </c>
      <c r="N4425" s="251" t="str">
        <f t="shared" si="205"/>
        <v>NA</v>
      </c>
      <c r="O4425" s="250">
        <v>0</v>
      </c>
      <c r="P4425" s="251" t="str">
        <f t="shared" si="206"/>
        <v>NA</v>
      </c>
      <c r="Q4425" s="298" t="s">
        <v>848</v>
      </c>
      <c r="R4425" s="299" t="s">
        <v>849</v>
      </c>
      <c r="S4425" s="299" t="s">
        <v>832</v>
      </c>
      <c r="T4425" s="299" t="s">
        <v>832</v>
      </c>
      <c r="U4425" s="299" t="s">
        <v>832</v>
      </c>
      <c r="V4425" s="299" t="s">
        <v>832</v>
      </c>
      <c r="W4425" s="299" t="s">
        <v>832</v>
      </c>
      <c r="X4425" s="299" t="s">
        <v>832</v>
      </c>
      <c r="Y4425" s="257"/>
    </row>
    <row r="4426" spans="1:25" ht="12.75" customHeight="1" x14ac:dyDescent="0.2">
      <c r="A4426" s="229" t="s">
        <v>705</v>
      </c>
      <c r="B4426" s="247"/>
      <c r="C4426" s="280">
        <v>4413</v>
      </c>
      <c r="D4426" s="249" t="s">
        <v>9476</v>
      </c>
      <c r="E4426" s="249" t="s">
        <v>9477</v>
      </c>
      <c r="F4426" s="249" t="s">
        <v>2375</v>
      </c>
      <c r="G4426" s="281" t="s">
        <v>813</v>
      </c>
      <c r="H4426" s="250">
        <v>1238305.9800000002</v>
      </c>
      <c r="I4426" s="250"/>
      <c r="J4426" s="250">
        <v>686805.63840000005</v>
      </c>
      <c r="K4426" s="250"/>
      <c r="L4426" s="250">
        <v>451389.02999999991</v>
      </c>
      <c r="M4426" s="251">
        <f t="shared" si="204"/>
        <v>0.44536677566557503</v>
      </c>
      <c r="N4426" s="251">
        <f t="shared" si="205"/>
        <v>0.34277034904435655</v>
      </c>
      <c r="O4426" s="250">
        <v>545375.46999999986</v>
      </c>
      <c r="P4426" s="251">
        <f t="shared" si="206"/>
        <v>0.20821604813922917</v>
      </c>
      <c r="Q4426" s="251" t="s">
        <v>805</v>
      </c>
      <c r="R4426" s="258"/>
      <c r="S4426" s="258" t="s">
        <v>925</v>
      </c>
      <c r="T4426" s="258" t="s">
        <v>908</v>
      </c>
      <c r="U4426" s="282" t="s">
        <v>814</v>
      </c>
      <c r="V4426" s="285">
        <v>673</v>
      </c>
      <c r="W4426" s="286" t="s">
        <v>816</v>
      </c>
      <c r="X4426" s="286" t="s">
        <v>816</v>
      </c>
      <c r="Y4426" s="257"/>
    </row>
    <row r="4427" spans="1:25" ht="12.75" customHeight="1" x14ac:dyDescent="0.2">
      <c r="A4427" s="229" t="s">
        <v>705</v>
      </c>
      <c r="B4427" s="247"/>
      <c r="C4427" s="280">
        <v>4414</v>
      </c>
      <c r="D4427" s="249" t="s">
        <v>9478</v>
      </c>
      <c r="E4427" s="249" t="s">
        <v>9479</v>
      </c>
      <c r="F4427" s="249" t="s">
        <v>886</v>
      </c>
      <c r="G4427" s="281" t="s">
        <v>813</v>
      </c>
      <c r="H4427" s="250">
        <v>109755.98000000001</v>
      </c>
      <c r="I4427" s="250"/>
      <c r="J4427" s="250">
        <v>105140.08399999999</v>
      </c>
      <c r="K4427" s="250"/>
      <c r="L4427" s="250">
        <v>132171.07</v>
      </c>
      <c r="M4427" s="251">
        <f t="shared" si="204"/>
        <v>4.2055986379967832E-2</v>
      </c>
      <c r="N4427" s="251">
        <f t="shared" si="205"/>
        <v>0.25709496294486528</v>
      </c>
      <c r="O4427" s="250">
        <v>135903.63</v>
      </c>
      <c r="P4427" s="251">
        <f t="shared" si="206"/>
        <v>2.8240370604550584E-2</v>
      </c>
      <c r="Q4427" s="251" t="s">
        <v>805</v>
      </c>
      <c r="R4427" s="258"/>
      <c r="S4427" s="258" t="s">
        <v>806</v>
      </c>
      <c r="T4427" s="258" t="s">
        <v>807</v>
      </c>
      <c r="U4427" s="282" t="s">
        <v>823</v>
      </c>
      <c r="V4427" s="285">
        <v>824</v>
      </c>
      <c r="W4427" s="286" t="s">
        <v>824</v>
      </c>
      <c r="X4427" s="286" t="s">
        <v>824</v>
      </c>
      <c r="Y4427" s="257"/>
    </row>
    <row r="4428" spans="1:25" ht="12.75" customHeight="1" x14ac:dyDescent="0.2">
      <c r="A4428" s="229" t="s">
        <v>705</v>
      </c>
      <c r="B4428" s="247"/>
      <c r="C4428" s="280">
        <v>4415</v>
      </c>
      <c r="D4428" s="249" t="s">
        <v>9480</v>
      </c>
      <c r="E4428" s="249" t="s">
        <v>9481</v>
      </c>
      <c r="F4428" s="249" t="s">
        <v>1184</v>
      </c>
      <c r="G4428" s="281" t="s">
        <v>813</v>
      </c>
      <c r="H4428" s="250">
        <v>39147.589999999997</v>
      </c>
      <c r="I4428" s="250"/>
      <c r="J4428" s="250">
        <v>51847.199999999997</v>
      </c>
      <c r="K4428" s="250"/>
      <c r="L4428" s="250">
        <v>72590.52</v>
      </c>
      <c r="M4428" s="251">
        <f t="shared" si="204"/>
        <v>0.32440336684838073</v>
      </c>
      <c r="N4428" s="251">
        <f t="shared" si="205"/>
        <v>0.40008563625422411</v>
      </c>
      <c r="O4428" s="250">
        <v>75692.22</v>
      </c>
      <c r="P4428" s="251">
        <f t="shared" si="206"/>
        <v>4.2728719948555226E-2</v>
      </c>
      <c r="Q4428" s="251" t="s">
        <v>805</v>
      </c>
      <c r="R4428" s="258"/>
      <c r="S4428" s="258" t="s">
        <v>806</v>
      </c>
      <c r="T4428" s="258" t="s">
        <v>807</v>
      </c>
      <c r="U4428" s="282" t="s">
        <v>814</v>
      </c>
      <c r="V4428" s="285">
        <v>279</v>
      </c>
      <c r="W4428" s="286" t="s">
        <v>824</v>
      </c>
      <c r="X4428" s="286" t="s">
        <v>824</v>
      </c>
      <c r="Y4428" s="257"/>
    </row>
    <row r="4429" spans="1:25" ht="12.75" customHeight="1" x14ac:dyDescent="0.2">
      <c r="A4429" s="229" t="s">
        <v>705</v>
      </c>
      <c r="B4429" s="247"/>
      <c r="C4429" s="280">
        <v>4416</v>
      </c>
      <c r="D4429" s="249" t="s">
        <v>9482</v>
      </c>
      <c r="E4429" s="249" t="s">
        <v>9483</v>
      </c>
      <c r="F4429" s="249" t="s">
        <v>1160</v>
      </c>
      <c r="G4429" s="281" t="s">
        <v>813</v>
      </c>
      <c r="H4429" s="250">
        <v>621557.98</v>
      </c>
      <c r="I4429" s="250"/>
      <c r="J4429" s="250">
        <v>601387.39210000006</v>
      </c>
      <c r="K4429" s="250"/>
      <c r="L4429" s="250">
        <v>627797.99</v>
      </c>
      <c r="M4429" s="251">
        <f t="shared" si="204"/>
        <v>3.2451659457416869E-2</v>
      </c>
      <c r="N4429" s="251">
        <f t="shared" si="205"/>
        <v>4.391611504819895E-2</v>
      </c>
      <c r="O4429" s="250">
        <v>669804.36</v>
      </c>
      <c r="P4429" s="251">
        <f t="shared" si="206"/>
        <v>6.6910647483914371E-2</v>
      </c>
      <c r="Q4429" s="251" t="s">
        <v>805</v>
      </c>
      <c r="R4429" s="258"/>
      <c r="S4429" s="258" t="s">
        <v>806</v>
      </c>
      <c r="T4429" s="299" t="s">
        <v>809</v>
      </c>
      <c r="U4429" s="282" t="s">
        <v>823</v>
      </c>
      <c r="V4429" s="285">
        <v>824</v>
      </c>
      <c r="W4429" s="286" t="s">
        <v>874</v>
      </c>
      <c r="X4429" s="286" t="s">
        <v>815</v>
      </c>
      <c r="Y4429" s="257"/>
    </row>
    <row r="4430" spans="1:25" ht="12.75" customHeight="1" x14ac:dyDescent="0.2">
      <c r="A4430" s="229" t="s">
        <v>705</v>
      </c>
      <c r="B4430" s="247"/>
      <c r="C4430" s="280">
        <v>4417</v>
      </c>
      <c r="D4430" s="249" t="s">
        <v>9484</v>
      </c>
      <c r="E4430" s="249" t="s">
        <v>9485</v>
      </c>
      <c r="F4430" s="249" t="s">
        <v>1160</v>
      </c>
      <c r="G4430" s="281" t="s">
        <v>813</v>
      </c>
      <c r="H4430" s="250">
        <v>50252.039999999994</v>
      </c>
      <c r="I4430" s="250"/>
      <c r="J4430" s="250">
        <v>48598.739000000001</v>
      </c>
      <c r="K4430" s="250"/>
      <c r="L4430" s="250">
        <v>50732.900000000009</v>
      </c>
      <c r="M4430" s="251">
        <f t="shared" ref="M4430:M4493" si="207">IF(H4430&gt;0,ABS((J4430-H4430)/H4430),"NA")</f>
        <v>3.2900176788842647E-2</v>
      </c>
      <c r="N4430" s="251">
        <f t="shared" ref="N4430:N4493" si="208">IF(J4430&gt;0,ABS((L4430-J4430)/J4430),"NA")</f>
        <v>4.3913917190320666E-2</v>
      </c>
      <c r="O4430" s="250">
        <v>53213.41</v>
      </c>
      <c r="P4430" s="251">
        <f t="shared" ref="P4430:P4493" si="209">IF(L4430&gt;0,ABS((O4430-L4430)/L4430),"NA")</f>
        <v>4.8893518801408839E-2</v>
      </c>
      <c r="Q4430" s="251" t="s">
        <v>805</v>
      </c>
      <c r="R4430" s="258"/>
      <c r="S4430" s="258" t="s">
        <v>806</v>
      </c>
      <c r="T4430" s="299" t="s">
        <v>809</v>
      </c>
      <c r="U4430" s="282" t="s">
        <v>814</v>
      </c>
      <c r="V4430" s="285">
        <v>148</v>
      </c>
      <c r="W4430" s="286" t="s">
        <v>815</v>
      </c>
      <c r="X4430" s="286" t="s">
        <v>912</v>
      </c>
      <c r="Y4430" s="257"/>
    </row>
    <row r="4431" spans="1:25" ht="12.75" customHeight="1" x14ac:dyDescent="0.2">
      <c r="A4431" s="229" t="s">
        <v>705</v>
      </c>
      <c r="B4431" s="247"/>
      <c r="C4431" s="280">
        <v>4418</v>
      </c>
      <c r="D4431" s="249" t="s">
        <v>9486</v>
      </c>
      <c r="E4431" s="249" t="s">
        <v>9487</v>
      </c>
      <c r="F4431" s="249" t="s">
        <v>1175</v>
      </c>
      <c r="G4431" s="281" t="s">
        <v>813</v>
      </c>
      <c r="H4431" s="250">
        <v>24811.280000000006</v>
      </c>
      <c r="I4431" s="250"/>
      <c r="J4431" s="250">
        <v>23767.824000000001</v>
      </c>
      <c r="K4431" s="250"/>
      <c r="L4431" s="250">
        <v>24811.539999999997</v>
      </c>
      <c r="M4431" s="251">
        <f t="shared" si="207"/>
        <v>4.2055710144740834E-2</v>
      </c>
      <c r="N4431" s="251">
        <f t="shared" si="208"/>
        <v>4.3912980843345051E-2</v>
      </c>
      <c r="O4431" s="250">
        <v>25953.59</v>
      </c>
      <c r="P4431" s="251">
        <f t="shared" si="209"/>
        <v>4.6028984899768539E-2</v>
      </c>
      <c r="Q4431" s="251" t="s">
        <v>805</v>
      </c>
      <c r="R4431" s="258"/>
      <c r="S4431" s="258" t="s">
        <v>806</v>
      </c>
      <c r="T4431" s="299" t="s">
        <v>809</v>
      </c>
      <c r="U4431" s="282" t="s">
        <v>814</v>
      </c>
      <c r="V4431" s="285">
        <v>151</v>
      </c>
      <c r="W4431" s="286" t="s">
        <v>816</v>
      </c>
      <c r="X4431" s="286" t="s">
        <v>816</v>
      </c>
      <c r="Y4431" s="257"/>
    </row>
    <row r="4432" spans="1:25" ht="12.75" customHeight="1" x14ac:dyDescent="0.2">
      <c r="A4432" s="229" t="s">
        <v>705</v>
      </c>
      <c r="B4432" s="247"/>
      <c r="C4432" s="280">
        <v>4419</v>
      </c>
      <c r="D4432" s="249" t="s">
        <v>9488</v>
      </c>
      <c r="E4432" s="249" t="s">
        <v>9489</v>
      </c>
      <c r="F4432" s="249" t="s">
        <v>1374</v>
      </c>
      <c r="G4432" s="281" t="s">
        <v>813</v>
      </c>
      <c r="H4432" s="250">
        <v>186120.22</v>
      </c>
      <c r="I4432" s="250"/>
      <c r="J4432" s="250">
        <v>103108.01210000001</v>
      </c>
      <c r="K4432" s="250"/>
      <c r="L4432" s="250">
        <v>109440.79999999999</v>
      </c>
      <c r="M4432" s="251">
        <f t="shared" si="207"/>
        <v>0.44601391455479689</v>
      </c>
      <c r="N4432" s="251">
        <f t="shared" si="208"/>
        <v>6.141896998128607E-2</v>
      </c>
      <c r="O4432" s="250">
        <v>115041.57999999999</v>
      </c>
      <c r="P4432" s="251">
        <f t="shared" si="209"/>
        <v>5.1176343740177335E-2</v>
      </c>
      <c r="Q4432" s="251" t="s">
        <v>805</v>
      </c>
      <c r="R4432" s="258"/>
      <c r="S4432" s="258" t="s">
        <v>806</v>
      </c>
      <c r="T4432" s="258" t="s">
        <v>807</v>
      </c>
      <c r="U4432" s="282" t="s">
        <v>823</v>
      </c>
      <c r="V4432" s="285">
        <v>805</v>
      </c>
      <c r="W4432" s="286" t="s">
        <v>824</v>
      </c>
      <c r="X4432" s="286" t="s">
        <v>824</v>
      </c>
      <c r="Y4432" s="257"/>
    </row>
    <row r="4433" spans="1:25" ht="12.75" customHeight="1" x14ac:dyDescent="0.2">
      <c r="A4433" s="229" t="s">
        <v>705</v>
      </c>
      <c r="B4433" s="247"/>
      <c r="C4433" s="280">
        <v>4420</v>
      </c>
      <c r="D4433" s="249" t="s">
        <v>9490</v>
      </c>
      <c r="E4433" s="249" t="s">
        <v>9491</v>
      </c>
      <c r="F4433" s="249" t="s">
        <v>819</v>
      </c>
      <c r="G4433" s="281" t="s">
        <v>813</v>
      </c>
      <c r="H4433" s="250">
        <v>113054.39999999999</v>
      </c>
      <c r="I4433" s="250"/>
      <c r="J4433" s="250">
        <v>187868.64449999997</v>
      </c>
      <c r="K4433" s="250"/>
      <c r="L4433" s="250">
        <v>145137.35</v>
      </c>
      <c r="M4433" s="251">
        <f t="shared" si="207"/>
        <v>0.66175438107672035</v>
      </c>
      <c r="N4433" s="251">
        <f t="shared" si="208"/>
        <v>0.22745304099961167</v>
      </c>
      <c r="O4433" s="250">
        <v>149352.36000000002</v>
      </c>
      <c r="P4433" s="251">
        <f t="shared" si="209"/>
        <v>2.904152514841982E-2</v>
      </c>
      <c r="Q4433" s="251" t="s">
        <v>805</v>
      </c>
      <c r="R4433" s="258"/>
      <c r="S4433" s="258" t="s">
        <v>806</v>
      </c>
      <c r="T4433" s="258" t="s">
        <v>807</v>
      </c>
      <c r="U4433" s="282" t="s">
        <v>814</v>
      </c>
      <c r="V4433" s="285">
        <v>520</v>
      </c>
      <c r="W4433" s="286" t="s">
        <v>815</v>
      </c>
      <c r="X4433" s="286" t="s">
        <v>816</v>
      </c>
      <c r="Y4433" s="257"/>
    </row>
    <row r="4434" spans="1:25" ht="12.75" customHeight="1" x14ac:dyDescent="0.2">
      <c r="A4434" s="229" t="s">
        <v>705</v>
      </c>
      <c r="B4434" s="247"/>
      <c r="C4434" s="280">
        <v>4421</v>
      </c>
      <c r="D4434" s="249" t="s">
        <v>9492</v>
      </c>
      <c r="E4434" s="249" t="s">
        <v>9493</v>
      </c>
      <c r="F4434" s="249" t="s">
        <v>886</v>
      </c>
      <c r="G4434" s="281" t="s">
        <v>813</v>
      </c>
      <c r="H4434" s="250">
        <v>70514.19</v>
      </c>
      <c r="I4434" s="250"/>
      <c r="J4434" s="250">
        <v>67548.640299999999</v>
      </c>
      <c r="K4434" s="250"/>
      <c r="L4434" s="250">
        <v>76092.899999999994</v>
      </c>
      <c r="M4434" s="251">
        <f t="shared" si="207"/>
        <v>4.2056069849203445E-2</v>
      </c>
      <c r="N4434" s="251">
        <f t="shared" si="208"/>
        <v>0.12649047652258955</v>
      </c>
      <c r="O4434" s="250">
        <v>79137.399999999994</v>
      </c>
      <c r="P4434" s="251">
        <f t="shared" si="209"/>
        <v>4.001030319517327E-2</v>
      </c>
      <c r="Q4434" s="251" t="s">
        <v>805</v>
      </c>
      <c r="R4434" s="258"/>
      <c r="S4434" s="258" t="s">
        <v>806</v>
      </c>
      <c r="T4434" s="258" t="s">
        <v>807</v>
      </c>
      <c r="U4434" s="282" t="s">
        <v>823</v>
      </c>
      <c r="V4434" s="285">
        <v>824</v>
      </c>
      <c r="W4434" s="286" t="s">
        <v>816</v>
      </c>
      <c r="X4434" s="286" t="s">
        <v>824</v>
      </c>
      <c r="Y4434" s="257"/>
    </row>
    <row r="4435" spans="1:25" ht="12.75" customHeight="1" x14ac:dyDescent="0.2">
      <c r="A4435" s="229" t="s">
        <v>705</v>
      </c>
      <c r="B4435" s="247"/>
      <c r="C4435" s="280">
        <v>4422</v>
      </c>
      <c r="D4435" s="249" t="s">
        <v>9494</v>
      </c>
      <c r="E4435" s="249" t="s">
        <v>9495</v>
      </c>
      <c r="F4435" s="249" t="s">
        <v>1067</v>
      </c>
      <c r="G4435" s="281" t="s">
        <v>804</v>
      </c>
      <c r="H4435" s="250">
        <v>186258.28</v>
      </c>
      <c r="I4435" s="250"/>
      <c r="J4435" s="250">
        <v>183311.85500000001</v>
      </c>
      <c r="K4435" s="250"/>
      <c r="L4435" s="250">
        <v>191365.00999999998</v>
      </c>
      <c r="M4435" s="251">
        <f t="shared" si="207"/>
        <v>1.5819028286957169E-2</v>
      </c>
      <c r="N4435" s="251">
        <f t="shared" si="208"/>
        <v>4.3931446768677176E-2</v>
      </c>
      <c r="O4435" s="250">
        <v>209340.06999999998</v>
      </c>
      <c r="P4435" s="251">
        <f t="shared" si="209"/>
        <v>9.3930755679943786E-2</v>
      </c>
      <c r="Q4435" s="251" t="s">
        <v>805</v>
      </c>
      <c r="R4435" s="258"/>
      <c r="S4435" s="258" t="s">
        <v>806</v>
      </c>
      <c r="T4435" s="258" t="s">
        <v>807</v>
      </c>
      <c r="U4435" s="282" t="s">
        <v>1103</v>
      </c>
      <c r="V4435" s="285">
        <v>824</v>
      </c>
      <c r="W4435" s="286" t="s">
        <v>816</v>
      </c>
      <c r="X4435" s="286" t="s">
        <v>816</v>
      </c>
      <c r="Y4435" s="257"/>
    </row>
    <row r="4436" spans="1:25" ht="12.75" customHeight="1" x14ac:dyDescent="0.2">
      <c r="A4436" s="229" t="s">
        <v>705</v>
      </c>
      <c r="B4436" s="247"/>
      <c r="C4436" s="280">
        <v>4423</v>
      </c>
      <c r="D4436" s="249" t="s">
        <v>9496</v>
      </c>
      <c r="E4436" s="249" t="s">
        <v>9497</v>
      </c>
      <c r="F4436" s="249" t="s">
        <v>1064</v>
      </c>
      <c r="G4436" s="281" t="s">
        <v>813</v>
      </c>
      <c r="H4436" s="250">
        <v>89619.309999999983</v>
      </c>
      <c r="I4436" s="250"/>
      <c r="J4436" s="250">
        <v>58118.936999999991</v>
      </c>
      <c r="K4436" s="250"/>
      <c r="L4436" s="250">
        <v>62535.739999999991</v>
      </c>
      <c r="M4436" s="251">
        <f t="shared" si="207"/>
        <v>0.35149091194743631</v>
      </c>
      <c r="N4436" s="251">
        <f t="shared" si="208"/>
        <v>7.5995935713690024E-2</v>
      </c>
      <c r="O4436" s="250">
        <v>65449.409999999989</v>
      </c>
      <c r="P4436" s="251">
        <f t="shared" si="209"/>
        <v>4.659207678681021E-2</v>
      </c>
      <c r="Q4436" s="251" t="s">
        <v>805</v>
      </c>
      <c r="R4436" s="258"/>
      <c r="S4436" s="258" t="s">
        <v>806</v>
      </c>
      <c r="T4436" s="258" t="s">
        <v>807</v>
      </c>
      <c r="U4436" s="282" t="s">
        <v>823</v>
      </c>
      <c r="V4436" s="285">
        <v>824</v>
      </c>
      <c r="W4436" s="286" t="s">
        <v>816</v>
      </c>
      <c r="X4436" s="286" t="s">
        <v>824</v>
      </c>
      <c r="Y4436" s="257"/>
    </row>
    <row r="4437" spans="1:25" ht="12.75" customHeight="1" x14ac:dyDescent="0.2">
      <c r="A4437" s="229" t="s">
        <v>705</v>
      </c>
      <c r="B4437" s="247"/>
      <c r="C4437" s="280">
        <v>4424</v>
      </c>
      <c r="D4437" s="249" t="s">
        <v>9498</v>
      </c>
      <c r="E4437" s="249" t="s">
        <v>9499</v>
      </c>
      <c r="F4437" s="249" t="s">
        <v>911</v>
      </c>
      <c r="G4437" s="281" t="s">
        <v>804</v>
      </c>
      <c r="H4437" s="250">
        <v>92558.6</v>
      </c>
      <c r="I4437" s="250"/>
      <c r="J4437" s="250">
        <v>88665.953000000009</v>
      </c>
      <c r="K4437" s="250"/>
      <c r="L4437" s="250">
        <v>50467.270000000004</v>
      </c>
      <c r="M4437" s="251">
        <f t="shared" si="207"/>
        <v>4.2056027208708831E-2</v>
      </c>
      <c r="N4437" s="251">
        <f t="shared" si="208"/>
        <v>0.43081568186607094</v>
      </c>
      <c r="O4437" s="250">
        <v>54167.3</v>
      </c>
      <c r="P4437" s="251">
        <f t="shared" si="209"/>
        <v>7.3315437906587747E-2</v>
      </c>
      <c r="Q4437" s="251" t="s">
        <v>805</v>
      </c>
      <c r="R4437" s="258"/>
      <c r="S4437" s="258" t="s">
        <v>806</v>
      </c>
      <c r="T4437" s="258" t="s">
        <v>807</v>
      </c>
      <c r="U4437" s="282" t="s">
        <v>808</v>
      </c>
      <c r="V4437" s="283" t="s">
        <v>809</v>
      </c>
      <c r="W4437" s="284" t="s">
        <v>809</v>
      </c>
      <c r="X4437" s="284" t="s">
        <v>809</v>
      </c>
      <c r="Y4437" s="257"/>
    </row>
    <row r="4438" spans="1:25" ht="12.75" customHeight="1" x14ac:dyDescent="0.2">
      <c r="A4438" s="229" t="s">
        <v>705</v>
      </c>
      <c r="B4438" s="247"/>
      <c r="C4438" s="280">
        <v>4425</v>
      </c>
      <c r="D4438" s="249" t="s">
        <v>9500</v>
      </c>
      <c r="E4438" s="249" t="s">
        <v>9501</v>
      </c>
      <c r="F4438" s="249" t="s">
        <v>866</v>
      </c>
      <c r="G4438" s="281"/>
      <c r="H4438" s="250">
        <v>392496.16000000003</v>
      </c>
      <c r="I4438" s="250"/>
      <c r="J4438" s="250">
        <v>292047.4939</v>
      </c>
      <c r="K4438" s="250"/>
      <c r="L4438" s="250">
        <v>330939.16000000003</v>
      </c>
      <c r="M4438" s="251">
        <f t="shared" si="207"/>
        <v>0.25592267221162118</v>
      </c>
      <c r="N4438" s="251">
        <f t="shared" si="208"/>
        <v>0.1331689773489956</v>
      </c>
      <c r="O4438" s="250">
        <v>344579.74</v>
      </c>
      <c r="P4438" s="251">
        <f t="shared" si="209"/>
        <v>4.1217787583675371E-2</v>
      </c>
      <c r="Q4438" s="251" t="s">
        <v>805</v>
      </c>
      <c r="R4438" s="258"/>
      <c r="S4438" s="258" t="s">
        <v>925</v>
      </c>
      <c r="T4438" s="258" t="s">
        <v>908</v>
      </c>
      <c r="U4438" s="282" t="s">
        <v>956</v>
      </c>
      <c r="V4438" s="285">
        <v>7780</v>
      </c>
      <c r="W4438" s="286" t="s">
        <v>824</v>
      </c>
      <c r="X4438" s="286" t="s">
        <v>824</v>
      </c>
      <c r="Y4438" s="257"/>
    </row>
    <row r="4439" spans="1:25" ht="12.75" customHeight="1" x14ac:dyDescent="0.2">
      <c r="A4439" s="229" t="s">
        <v>705</v>
      </c>
      <c r="B4439" s="247"/>
      <c r="C4439" s="280">
        <v>4426</v>
      </c>
      <c r="D4439" s="249" t="s">
        <v>9502</v>
      </c>
      <c r="E4439" s="249" t="s">
        <v>9503</v>
      </c>
      <c r="F4439" s="249" t="s">
        <v>883</v>
      </c>
      <c r="G4439" s="297" t="s">
        <v>707</v>
      </c>
      <c r="H4439" s="250">
        <v>0</v>
      </c>
      <c r="I4439" s="250"/>
      <c r="J4439" s="250">
        <v>0</v>
      </c>
      <c r="K4439" s="250"/>
      <c r="L4439" s="250">
        <v>0</v>
      </c>
      <c r="M4439" s="251" t="str">
        <f t="shared" si="207"/>
        <v>NA</v>
      </c>
      <c r="N4439" s="251" t="str">
        <f t="shared" si="208"/>
        <v>NA</v>
      </c>
      <c r="O4439" s="250">
        <v>0</v>
      </c>
      <c r="P4439" s="251" t="str">
        <f t="shared" si="209"/>
        <v>NA</v>
      </c>
      <c r="Q4439" s="298" t="s">
        <v>848</v>
      </c>
      <c r="R4439" s="299" t="s">
        <v>849</v>
      </c>
      <c r="S4439" s="299" t="s">
        <v>832</v>
      </c>
      <c r="T4439" s="299" t="s">
        <v>832</v>
      </c>
      <c r="U4439" s="299" t="s">
        <v>832</v>
      </c>
      <c r="V4439" s="299" t="s">
        <v>832</v>
      </c>
      <c r="W4439" s="299" t="s">
        <v>832</v>
      </c>
      <c r="X4439" s="299" t="s">
        <v>832</v>
      </c>
      <c r="Y4439" s="257"/>
    </row>
    <row r="4440" spans="1:25" ht="12.75" customHeight="1" x14ac:dyDescent="0.2">
      <c r="A4440" s="229" t="s">
        <v>705</v>
      </c>
      <c r="B4440" s="247"/>
      <c r="C4440" s="280">
        <v>4427</v>
      </c>
      <c r="D4440" s="249" t="s">
        <v>9504</v>
      </c>
      <c r="E4440" s="249" t="s">
        <v>9505</v>
      </c>
      <c r="F4440" s="249" t="s">
        <v>847</v>
      </c>
      <c r="G4440" s="297" t="s">
        <v>707</v>
      </c>
      <c r="H4440" s="250">
        <v>0</v>
      </c>
      <c r="I4440" s="250"/>
      <c r="J4440" s="250">
        <v>0</v>
      </c>
      <c r="K4440" s="250"/>
      <c r="L4440" s="250">
        <v>0</v>
      </c>
      <c r="M4440" s="251" t="str">
        <f t="shared" si="207"/>
        <v>NA</v>
      </c>
      <c r="N4440" s="251" t="str">
        <f t="shared" si="208"/>
        <v>NA</v>
      </c>
      <c r="O4440" s="250">
        <v>0</v>
      </c>
      <c r="P4440" s="251" t="str">
        <f t="shared" si="209"/>
        <v>NA</v>
      </c>
      <c r="Q4440" s="298" t="s">
        <v>848</v>
      </c>
      <c r="R4440" s="299" t="s">
        <v>849</v>
      </c>
      <c r="S4440" s="299" t="s">
        <v>832</v>
      </c>
      <c r="T4440" s="299" t="s">
        <v>832</v>
      </c>
      <c r="U4440" s="299" t="s">
        <v>832</v>
      </c>
      <c r="V4440" s="285">
        <v>2324</v>
      </c>
      <c r="W4440" s="286" t="s">
        <v>824</v>
      </c>
      <c r="X4440" s="286" t="s">
        <v>824</v>
      </c>
      <c r="Y4440" s="257"/>
    </row>
    <row r="4441" spans="1:25" ht="12.75" customHeight="1" x14ac:dyDescent="0.2">
      <c r="A4441" s="229" t="s">
        <v>705</v>
      </c>
      <c r="B4441" s="247"/>
      <c r="C4441" s="280">
        <v>4428</v>
      </c>
      <c r="D4441" s="249" t="s">
        <v>9506</v>
      </c>
      <c r="E4441" s="249" t="s">
        <v>9507</v>
      </c>
      <c r="F4441" s="249" t="s">
        <v>886</v>
      </c>
      <c r="G4441" s="281" t="s">
        <v>813</v>
      </c>
      <c r="H4441" s="250">
        <v>46022.95</v>
      </c>
      <c r="I4441" s="250"/>
      <c r="J4441" s="250">
        <v>44087.406999999999</v>
      </c>
      <c r="K4441" s="250"/>
      <c r="L4441" s="250">
        <v>33852.269999999997</v>
      </c>
      <c r="M4441" s="251">
        <f t="shared" si="207"/>
        <v>4.2056039432500483E-2</v>
      </c>
      <c r="N4441" s="251">
        <f t="shared" si="208"/>
        <v>0.23215556768852391</v>
      </c>
      <c r="O4441" s="250">
        <v>35432.17</v>
      </c>
      <c r="P4441" s="251">
        <f t="shared" si="209"/>
        <v>4.6670430077510358E-2</v>
      </c>
      <c r="Q4441" s="251" t="s">
        <v>805</v>
      </c>
      <c r="R4441" s="258"/>
      <c r="S4441" s="258" t="s">
        <v>806</v>
      </c>
      <c r="T4441" s="258" t="s">
        <v>807</v>
      </c>
      <c r="U4441" s="282" t="s">
        <v>814</v>
      </c>
      <c r="V4441" s="285">
        <v>125</v>
      </c>
      <c r="W4441" s="286" t="s">
        <v>824</v>
      </c>
      <c r="X4441" s="286" t="s">
        <v>824</v>
      </c>
      <c r="Y4441" s="257"/>
    </row>
    <row r="4442" spans="1:25" ht="12.75" customHeight="1" x14ac:dyDescent="0.2">
      <c r="A4442" s="229" t="s">
        <v>705</v>
      </c>
      <c r="B4442" s="247"/>
      <c r="C4442" s="280">
        <v>4429</v>
      </c>
      <c r="D4442" s="249" t="s">
        <v>9508</v>
      </c>
      <c r="E4442" s="249" t="s">
        <v>9509</v>
      </c>
      <c r="F4442" s="249" t="s">
        <v>883</v>
      </c>
      <c r="G4442" s="297" t="s">
        <v>707</v>
      </c>
      <c r="H4442" s="250">
        <v>0</v>
      </c>
      <c r="I4442" s="250"/>
      <c r="J4442" s="250">
        <v>0</v>
      </c>
      <c r="K4442" s="250"/>
      <c r="L4442" s="250">
        <v>0</v>
      </c>
      <c r="M4442" s="251" t="str">
        <f t="shared" si="207"/>
        <v>NA</v>
      </c>
      <c r="N4442" s="251" t="str">
        <f t="shared" si="208"/>
        <v>NA</v>
      </c>
      <c r="O4442" s="250">
        <v>0</v>
      </c>
      <c r="P4442" s="251" t="str">
        <f t="shared" si="209"/>
        <v>NA</v>
      </c>
      <c r="Q4442" s="298" t="s">
        <v>848</v>
      </c>
      <c r="R4442" s="299" t="s">
        <v>849</v>
      </c>
      <c r="S4442" s="299" t="s">
        <v>832</v>
      </c>
      <c r="T4442" s="299" t="s">
        <v>832</v>
      </c>
      <c r="U4442" s="299" t="s">
        <v>832</v>
      </c>
      <c r="V4442" s="285">
        <v>5903</v>
      </c>
      <c r="W4442" s="286" t="s">
        <v>815</v>
      </c>
      <c r="X4442" s="286" t="s">
        <v>816</v>
      </c>
      <c r="Y4442" s="257"/>
    </row>
    <row r="4443" spans="1:25" ht="12.75" customHeight="1" x14ac:dyDescent="0.2">
      <c r="A4443" s="229" t="s">
        <v>705</v>
      </c>
      <c r="B4443" s="247"/>
      <c r="C4443" s="280">
        <v>4430</v>
      </c>
      <c r="D4443" s="249" t="s">
        <v>9510</v>
      </c>
      <c r="E4443" s="249" t="s">
        <v>9509</v>
      </c>
      <c r="F4443" s="249" t="s">
        <v>931</v>
      </c>
      <c r="G4443" s="281" t="s">
        <v>813</v>
      </c>
      <c r="H4443" s="250">
        <v>47628.62</v>
      </c>
      <c r="I4443" s="250"/>
      <c r="J4443" s="250">
        <v>45625.536</v>
      </c>
      <c r="K4443" s="250"/>
      <c r="L4443" s="250">
        <v>50900.560000000005</v>
      </c>
      <c r="M4443" s="251">
        <f t="shared" si="207"/>
        <v>4.2056309840595892E-2</v>
      </c>
      <c r="N4443" s="251">
        <f t="shared" si="208"/>
        <v>0.11561560613775594</v>
      </c>
      <c r="O4443" s="250">
        <v>55496.490000000005</v>
      </c>
      <c r="P4443" s="251">
        <f t="shared" si="209"/>
        <v>9.0292326842769513E-2</v>
      </c>
      <c r="Q4443" s="251" t="s">
        <v>805</v>
      </c>
      <c r="R4443" s="258"/>
      <c r="S4443" s="258" t="s">
        <v>806</v>
      </c>
      <c r="T4443" s="258" t="s">
        <v>807</v>
      </c>
      <c r="U4443" s="282" t="s">
        <v>814</v>
      </c>
      <c r="V4443" s="285">
        <v>246</v>
      </c>
      <c r="W4443" s="286" t="s">
        <v>816</v>
      </c>
      <c r="X4443" s="286" t="s">
        <v>816</v>
      </c>
      <c r="Y4443" s="257"/>
    </row>
    <row r="4444" spans="1:25" ht="12.75" customHeight="1" x14ac:dyDescent="0.2">
      <c r="A4444" s="229" t="s">
        <v>705</v>
      </c>
      <c r="B4444" s="247"/>
      <c r="C4444" s="280">
        <v>4431</v>
      </c>
      <c r="D4444" s="249" t="s">
        <v>9511</v>
      </c>
      <c r="E4444" s="249" t="s">
        <v>9512</v>
      </c>
      <c r="F4444" s="249" t="s">
        <v>1198</v>
      </c>
      <c r="G4444" s="297" t="s">
        <v>707</v>
      </c>
      <c r="H4444" s="250">
        <v>0</v>
      </c>
      <c r="I4444" s="250"/>
      <c r="J4444" s="250">
        <v>0</v>
      </c>
      <c r="K4444" s="250"/>
      <c r="L4444" s="250">
        <v>0</v>
      </c>
      <c r="M4444" s="251" t="str">
        <f t="shared" si="207"/>
        <v>NA</v>
      </c>
      <c r="N4444" s="251" t="str">
        <f t="shared" si="208"/>
        <v>NA</v>
      </c>
      <c r="O4444" s="250">
        <v>0</v>
      </c>
      <c r="P4444" s="251" t="str">
        <f t="shared" si="209"/>
        <v>NA</v>
      </c>
      <c r="Q4444" s="298" t="s">
        <v>848</v>
      </c>
      <c r="R4444" s="299" t="s">
        <v>849</v>
      </c>
      <c r="S4444" s="299" t="s">
        <v>832</v>
      </c>
      <c r="T4444" s="299" t="s">
        <v>832</v>
      </c>
      <c r="U4444" s="299" t="s">
        <v>832</v>
      </c>
      <c r="V4444" s="283" t="s">
        <v>809</v>
      </c>
      <c r="W4444" s="284" t="s">
        <v>809</v>
      </c>
      <c r="X4444" s="284" t="s">
        <v>809</v>
      </c>
      <c r="Y4444" s="257"/>
    </row>
    <row r="4445" spans="1:25" ht="12.75" customHeight="1" x14ac:dyDescent="0.2">
      <c r="A4445" s="229" t="s">
        <v>705</v>
      </c>
      <c r="B4445" s="247"/>
      <c r="C4445" s="280">
        <v>4432</v>
      </c>
      <c r="D4445" s="249" t="s">
        <v>9513</v>
      </c>
      <c r="E4445" s="249" t="s">
        <v>9514</v>
      </c>
      <c r="F4445" s="249" t="s">
        <v>911</v>
      </c>
      <c r="G4445" s="281" t="s">
        <v>804</v>
      </c>
      <c r="H4445" s="250">
        <v>1041732.8899999999</v>
      </c>
      <c r="I4445" s="250"/>
      <c r="J4445" s="250">
        <v>1266665.1910999999</v>
      </c>
      <c r="K4445" s="250"/>
      <c r="L4445" s="250">
        <v>1177476.8800000001</v>
      </c>
      <c r="M4445" s="251">
        <f t="shared" si="207"/>
        <v>0.21592128199005031</v>
      </c>
      <c r="N4445" s="251">
        <f t="shared" si="208"/>
        <v>7.0411906576943767E-2</v>
      </c>
      <c r="O4445" s="250">
        <v>1365401.8099999998</v>
      </c>
      <c r="P4445" s="251">
        <f t="shared" si="209"/>
        <v>0.15959967723527591</v>
      </c>
      <c r="Q4445" s="251" t="s">
        <v>805</v>
      </c>
      <c r="R4445" s="258"/>
      <c r="S4445" s="258" t="s">
        <v>925</v>
      </c>
      <c r="T4445" s="258" t="s">
        <v>908</v>
      </c>
      <c r="U4445" s="282" t="s">
        <v>1103</v>
      </c>
      <c r="V4445" s="285">
        <v>1166.3333333333333</v>
      </c>
      <c r="W4445" s="286" t="s">
        <v>816</v>
      </c>
      <c r="X4445" s="286" t="s">
        <v>816</v>
      </c>
      <c r="Y4445" s="257"/>
    </row>
    <row r="4446" spans="1:25" ht="12.75" customHeight="1" x14ac:dyDescent="0.2">
      <c r="A4446" s="229" t="s">
        <v>705</v>
      </c>
      <c r="B4446" s="247"/>
      <c r="C4446" s="280">
        <v>4433</v>
      </c>
      <c r="D4446" s="249" t="s">
        <v>9515</v>
      </c>
      <c r="E4446" s="249" t="s">
        <v>9516</v>
      </c>
      <c r="F4446" s="249" t="s">
        <v>937</v>
      </c>
      <c r="G4446" s="281" t="s">
        <v>813</v>
      </c>
      <c r="H4446" s="250">
        <v>141377.19999999998</v>
      </c>
      <c r="I4446" s="250"/>
      <c r="J4446" s="250">
        <v>126599.875</v>
      </c>
      <c r="K4446" s="250"/>
      <c r="L4446" s="250">
        <v>131865.14000000001</v>
      </c>
      <c r="M4446" s="251">
        <f t="shared" si="207"/>
        <v>0.10452410289636507</v>
      </c>
      <c r="N4446" s="251">
        <f t="shared" si="208"/>
        <v>4.1589811996259982E-2</v>
      </c>
      <c r="O4446" s="250">
        <v>139782.95000000001</v>
      </c>
      <c r="P4446" s="251">
        <f t="shared" si="209"/>
        <v>6.0044754815412146E-2</v>
      </c>
      <c r="Q4446" s="251" t="s">
        <v>805</v>
      </c>
      <c r="R4446" s="258"/>
      <c r="S4446" s="258" t="s">
        <v>806</v>
      </c>
      <c r="T4446" s="258" t="s">
        <v>807</v>
      </c>
      <c r="U4446" s="282" t="s">
        <v>814</v>
      </c>
      <c r="V4446" s="283" t="s">
        <v>809</v>
      </c>
      <c r="W4446" s="284" t="s">
        <v>809</v>
      </c>
      <c r="X4446" s="284" t="s">
        <v>809</v>
      </c>
      <c r="Y4446" s="257"/>
    </row>
    <row r="4447" spans="1:25" ht="12.75" customHeight="1" x14ac:dyDescent="0.2">
      <c r="A4447" s="229" t="s">
        <v>705</v>
      </c>
      <c r="B4447" s="247"/>
      <c r="C4447" s="280">
        <v>4434</v>
      </c>
      <c r="D4447" s="249" t="s">
        <v>9517</v>
      </c>
      <c r="E4447" s="249" t="s">
        <v>9518</v>
      </c>
      <c r="F4447" s="249" t="s">
        <v>869</v>
      </c>
      <c r="G4447" s="281" t="s">
        <v>813</v>
      </c>
      <c r="H4447" s="250">
        <v>54191.72</v>
      </c>
      <c r="I4447" s="250"/>
      <c r="J4447" s="250">
        <v>51912.630000000005</v>
      </c>
      <c r="K4447" s="250"/>
      <c r="L4447" s="250">
        <v>56453.93</v>
      </c>
      <c r="M4447" s="251">
        <f t="shared" si="207"/>
        <v>4.2056055795977626E-2</v>
      </c>
      <c r="N4447" s="251">
        <f t="shared" si="208"/>
        <v>8.74796749846809E-2</v>
      </c>
      <c r="O4447" s="250">
        <v>59022.86</v>
      </c>
      <c r="P4447" s="251">
        <f t="shared" si="209"/>
        <v>4.5504892219195375E-2</v>
      </c>
      <c r="Q4447" s="251" t="s">
        <v>805</v>
      </c>
      <c r="R4447" s="258"/>
      <c r="S4447" s="258" t="s">
        <v>806</v>
      </c>
      <c r="T4447" s="258" t="s">
        <v>807</v>
      </c>
      <c r="U4447" s="282" t="s">
        <v>823</v>
      </c>
      <c r="V4447" s="285">
        <v>824</v>
      </c>
      <c r="W4447" s="286" t="s">
        <v>874</v>
      </c>
      <c r="X4447" s="286" t="s">
        <v>816</v>
      </c>
      <c r="Y4447" s="257"/>
    </row>
    <row r="4448" spans="1:25" ht="12.75" customHeight="1" x14ac:dyDescent="0.2">
      <c r="A4448" s="229" t="s">
        <v>705</v>
      </c>
      <c r="B4448" s="247"/>
      <c r="C4448" s="280">
        <v>4435</v>
      </c>
      <c r="D4448" s="249" t="s">
        <v>9519</v>
      </c>
      <c r="E4448" s="249" t="s">
        <v>9520</v>
      </c>
      <c r="F4448" s="249" t="s">
        <v>920</v>
      </c>
      <c r="G4448" s="297" t="s">
        <v>707</v>
      </c>
      <c r="H4448" s="250">
        <v>0</v>
      </c>
      <c r="I4448" s="250"/>
      <c r="J4448" s="250">
        <v>0</v>
      </c>
      <c r="K4448" s="250"/>
      <c r="L4448" s="250">
        <v>0</v>
      </c>
      <c r="M4448" s="251" t="str">
        <f t="shared" si="207"/>
        <v>NA</v>
      </c>
      <c r="N4448" s="251" t="str">
        <f t="shared" si="208"/>
        <v>NA</v>
      </c>
      <c r="O4448" s="250">
        <v>0</v>
      </c>
      <c r="P4448" s="251" t="str">
        <f t="shared" si="209"/>
        <v>NA</v>
      </c>
      <c r="Q4448" s="298" t="s">
        <v>848</v>
      </c>
      <c r="R4448" s="299" t="s">
        <v>849</v>
      </c>
      <c r="S4448" s="299" t="s">
        <v>832</v>
      </c>
      <c r="T4448" s="299" t="s">
        <v>832</v>
      </c>
      <c r="U4448" s="299" t="s">
        <v>832</v>
      </c>
      <c r="V4448" s="299" t="s">
        <v>832</v>
      </c>
      <c r="W4448" s="299" t="s">
        <v>832</v>
      </c>
      <c r="X4448" s="299" t="s">
        <v>832</v>
      </c>
      <c r="Y4448" s="257"/>
    </row>
    <row r="4449" spans="1:25" ht="12.75" customHeight="1" x14ac:dyDescent="0.2">
      <c r="A4449" s="229" t="s">
        <v>705</v>
      </c>
      <c r="B4449" s="247"/>
      <c r="C4449" s="280">
        <v>4436</v>
      </c>
      <c r="D4449" s="249" t="s">
        <v>9521</v>
      </c>
      <c r="E4449" s="249" t="s">
        <v>9522</v>
      </c>
      <c r="F4449" s="249" t="s">
        <v>883</v>
      </c>
      <c r="G4449" s="297" t="s">
        <v>707</v>
      </c>
      <c r="H4449" s="250">
        <v>0</v>
      </c>
      <c r="I4449" s="250"/>
      <c r="J4449" s="250">
        <v>0</v>
      </c>
      <c r="K4449" s="250"/>
      <c r="L4449" s="250">
        <v>0</v>
      </c>
      <c r="M4449" s="251" t="str">
        <f t="shared" si="207"/>
        <v>NA</v>
      </c>
      <c r="N4449" s="251" t="str">
        <f t="shared" si="208"/>
        <v>NA</v>
      </c>
      <c r="O4449" s="250">
        <v>0</v>
      </c>
      <c r="P4449" s="251" t="str">
        <f t="shared" si="209"/>
        <v>NA</v>
      </c>
      <c r="Q4449" s="298" t="s">
        <v>848</v>
      </c>
      <c r="R4449" s="299" t="s">
        <v>849</v>
      </c>
      <c r="S4449" s="299" t="s">
        <v>832</v>
      </c>
      <c r="T4449" s="299" t="s">
        <v>832</v>
      </c>
      <c r="U4449" s="299" t="s">
        <v>832</v>
      </c>
      <c r="V4449" s="285">
        <v>935</v>
      </c>
      <c r="W4449" s="286" t="s">
        <v>874</v>
      </c>
      <c r="X4449" s="286" t="s">
        <v>816</v>
      </c>
      <c r="Y4449" s="257"/>
    </row>
    <row r="4450" spans="1:25" ht="12.75" customHeight="1" x14ac:dyDescent="0.2">
      <c r="A4450" s="229" t="s">
        <v>705</v>
      </c>
      <c r="B4450" s="247"/>
      <c r="C4450" s="280">
        <v>4437</v>
      </c>
      <c r="D4450" s="249" t="s">
        <v>9523</v>
      </c>
      <c r="E4450" s="249" t="s">
        <v>9524</v>
      </c>
      <c r="F4450" s="249" t="s">
        <v>830</v>
      </c>
      <c r="G4450" s="297" t="s">
        <v>707</v>
      </c>
      <c r="H4450" s="250">
        <v>0</v>
      </c>
      <c r="I4450" s="250"/>
      <c r="J4450" s="250">
        <v>0</v>
      </c>
      <c r="K4450" s="250"/>
      <c r="L4450" s="250">
        <v>0</v>
      </c>
      <c r="M4450" s="251" t="str">
        <f t="shared" si="207"/>
        <v>NA</v>
      </c>
      <c r="N4450" s="251" t="str">
        <f t="shared" si="208"/>
        <v>NA</v>
      </c>
      <c r="O4450" s="250">
        <v>0</v>
      </c>
      <c r="P4450" s="251" t="str">
        <f t="shared" si="209"/>
        <v>NA</v>
      </c>
      <c r="Q4450" s="298" t="s">
        <v>848</v>
      </c>
      <c r="R4450" s="299" t="s">
        <v>849</v>
      </c>
      <c r="S4450" s="299" t="s">
        <v>832</v>
      </c>
      <c r="T4450" s="299" t="s">
        <v>832</v>
      </c>
      <c r="U4450" s="299" t="s">
        <v>832</v>
      </c>
      <c r="V4450" s="299" t="s">
        <v>832</v>
      </c>
      <c r="W4450" s="299" t="s">
        <v>832</v>
      </c>
      <c r="X4450" s="299" t="s">
        <v>832</v>
      </c>
      <c r="Y4450" s="257"/>
    </row>
    <row r="4451" spans="1:25" ht="12.75" customHeight="1" x14ac:dyDescent="0.2">
      <c r="A4451" s="229" t="s">
        <v>705</v>
      </c>
      <c r="B4451" s="247"/>
      <c r="C4451" s="318">
        <v>4438</v>
      </c>
      <c r="D4451" s="319" t="s">
        <v>988</v>
      </c>
      <c r="E4451" s="319" t="s">
        <v>988</v>
      </c>
      <c r="F4451" s="319"/>
      <c r="G4451" s="320" t="s">
        <v>707</v>
      </c>
      <c r="H4451" s="321">
        <v>0</v>
      </c>
      <c r="I4451" s="321"/>
      <c r="J4451" s="321">
        <v>0</v>
      </c>
      <c r="K4451" s="321"/>
      <c r="L4451" s="321">
        <v>0</v>
      </c>
      <c r="M4451" s="322" t="str">
        <f t="shared" si="207"/>
        <v>NA</v>
      </c>
      <c r="N4451" s="322" t="str">
        <f t="shared" si="208"/>
        <v>NA</v>
      </c>
      <c r="O4451" s="321">
        <v>0</v>
      </c>
      <c r="P4451" s="322" t="str">
        <f t="shared" si="209"/>
        <v>NA</v>
      </c>
      <c r="Q4451" s="322" t="s">
        <v>707</v>
      </c>
      <c r="R4451" s="323" t="s">
        <v>989</v>
      </c>
      <c r="S4451" s="323" t="s">
        <v>809</v>
      </c>
      <c r="T4451" s="323" t="s">
        <v>809</v>
      </c>
      <c r="U4451" s="323" t="s">
        <v>989</v>
      </c>
      <c r="V4451" s="323" t="s">
        <v>989</v>
      </c>
      <c r="W4451" s="323" t="s">
        <v>989</v>
      </c>
      <c r="X4451" s="323" t="s">
        <v>989</v>
      </c>
      <c r="Y4451" s="257"/>
    </row>
    <row r="4452" spans="1:25" ht="12.75" customHeight="1" x14ac:dyDescent="0.2">
      <c r="A4452" s="229" t="s">
        <v>705</v>
      </c>
      <c r="B4452" s="247"/>
      <c r="C4452" s="280">
        <v>4439</v>
      </c>
      <c r="D4452" s="249" t="s">
        <v>9525</v>
      </c>
      <c r="E4452" s="249" t="s">
        <v>9526</v>
      </c>
      <c r="F4452" s="249" t="s">
        <v>844</v>
      </c>
      <c r="G4452" s="281"/>
      <c r="H4452" s="250">
        <v>56972.990000000005</v>
      </c>
      <c r="I4452" s="250"/>
      <c r="J4452" s="250">
        <v>194043.9068</v>
      </c>
      <c r="K4452" s="250"/>
      <c r="L4452" s="250">
        <v>334351.09000000003</v>
      </c>
      <c r="M4452" s="251">
        <f t="shared" si="207"/>
        <v>2.405892981920029</v>
      </c>
      <c r="N4452" s="251">
        <f t="shared" si="208"/>
        <v>0.72306925537535116</v>
      </c>
      <c r="O4452" s="250">
        <v>364540.43</v>
      </c>
      <c r="P4452" s="251">
        <f t="shared" si="209"/>
        <v>9.0292333128030075E-2</v>
      </c>
      <c r="Q4452" s="251" t="s">
        <v>805</v>
      </c>
      <c r="R4452" s="258"/>
      <c r="S4452" s="258" t="s">
        <v>840</v>
      </c>
      <c r="T4452" s="258" t="s">
        <v>841</v>
      </c>
      <c r="U4452" s="282" t="s">
        <v>841</v>
      </c>
      <c r="V4452" s="285">
        <v>262</v>
      </c>
      <c r="W4452" s="286" t="s">
        <v>912</v>
      </c>
      <c r="X4452" s="286" t="s">
        <v>912</v>
      </c>
      <c r="Y4452" s="257"/>
    </row>
    <row r="4453" spans="1:25" ht="12.75" customHeight="1" x14ac:dyDescent="0.2">
      <c r="A4453" s="229" t="s">
        <v>705</v>
      </c>
      <c r="B4453" s="247"/>
      <c r="C4453" s="280">
        <v>4440</v>
      </c>
      <c r="D4453" s="249" t="s">
        <v>9527</v>
      </c>
      <c r="E4453" s="249" t="s">
        <v>9528</v>
      </c>
      <c r="F4453" s="249" t="s">
        <v>1160</v>
      </c>
      <c r="G4453" s="281" t="s">
        <v>813</v>
      </c>
      <c r="H4453" s="250">
        <v>310786.92</v>
      </c>
      <c r="I4453" s="250"/>
      <c r="J4453" s="250">
        <v>300324.14299999998</v>
      </c>
      <c r="K4453" s="250"/>
      <c r="L4453" s="250">
        <v>313511.98</v>
      </c>
      <c r="M4453" s="251">
        <f t="shared" si="207"/>
        <v>3.3665435469420663E-2</v>
      </c>
      <c r="N4453" s="251">
        <f t="shared" si="208"/>
        <v>4.3912010763650131E-2</v>
      </c>
      <c r="O4453" s="250">
        <v>329506.24</v>
      </c>
      <c r="P4453" s="251">
        <f t="shared" si="209"/>
        <v>5.101642367861034E-2</v>
      </c>
      <c r="Q4453" s="251" t="s">
        <v>805</v>
      </c>
      <c r="R4453" s="258"/>
      <c r="S4453" s="258" t="s">
        <v>806</v>
      </c>
      <c r="T4453" s="299" t="s">
        <v>809</v>
      </c>
      <c r="U4453" s="282" t="s">
        <v>823</v>
      </c>
      <c r="V4453" s="285">
        <v>824</v>
      </c>
      <c r="W4453" s="286" t="s">
        <v>815</v>
      </c>
      <c r="X4453" s="286" t="s">
        <v>816</v>
      </c>
      <c r="Y4453" s="257"/>
    </row>
    <row r="4454" spans="1:25" ht="12.75" customHeight="1" x14ac:dyDescent="0.2">
      <c r="A4454" s="229" t="s">
        <v>705</v>
      </c>
      <c r="B4454" s="247"/>
      <c r="C4454" s="280">
        <v>4441</v>
      </c>
      <c r="D4454" s="249" t="s">
        <v>9529</v>
      </c>
      <c r="E4454" s="249" t="s">
        <v>9528</v>
      </c>
      <c r="F4454" s="249" t="s">
        <v>943</v>
      </c>
      <c r="G4454" s="297" t="s">
        <v>707</v>
      </c>
      <c r="H4454" s="250">
        <v>0</v>
      </c>
      <c r="I4454" s="250"/>
      <c r="J4454" s="250">
        <v>0</v>
      </c>
      <c r="K4454" s="250"/>
      <c r="L4454" s="250">
        <v>0</v>
      </c>
      <c r="M4454" s="251" t="str">
        <f t="shared" si="207"/>
        <v>NA</v>
      </c>
      <c r="N4454" s="251" t="str">
        <f t="shared" si="208"/>
        <v>NA</v>
      </c>
      <c r="O4454" s="250">
        <v>0</v>
      </c>
      <c r="P4454" s="251" t="str">
        <f t="shared" si="209"/>
        <v>NA</v>
      </c>
      <c r="Q4454" s="298" t="s">
        <v>848</v>
      </c>
      <c r="R4454" s="299" t="s">
        <v>849</v>
      </c>
      <c r="S4454" s="299" t="s">
        <v>832</v>
      </c>
      <c r="T4454" s="299" t="s">
        <v>832</v>
      </c>
      <c r="U4454" s="299" t="s">
        <v>832</v>
      </c>
      <c r="V4454" s="285">
        <v>928</v>
      </c>
      <c r="W4454" s="286" t="s">
        <v>824</v>
      </c>
      <c r="X4454" s="286" t="s">
        <v>824</v>
      </c>
      <c r="Y4454" s="257"/>
    </row>
    <row r="4455" spans="1:25" ht="12.75" customHeight="1" x14ac:dyDescent="0.2">
      <c r="A4455" s="229" t="s">
        <v>705</v>
      </c>
      <c r="B4455" s="247"/>
      <c r="C4455" s="280">
        <v>4442</v>
      </c>
      <c r="D4455" s="249" t="s">
        <v>9530</v>
      </c>
      <c r="E4455" s="249" t="s">
        <v>9531</v>
      </c>
      <c r="F4455" s="249" t="s">
        <v>877</v>
      </c>
      <c r="G4455" s="281" t="s">
        <v>813</v>
      </c>
      <c r="H4455" s="250">
        <v>23207.85</v>
      </c>
      <c r="I4455" s="250"/>
      <c r="J4455" s="250">
        <v>22231.819800000001</v>
      </c>
      <c r="K4455" s="250"/>
      <c r="L4455" s="250">
        <v>23208.079999999998</v>
      </c>
      <c r="M4455" s="251">
        <f t="shared" si="207"/>
        <v>4.2056037073662469E-2</v>
      </c>
      <c r="N4455" s="251">
        <f t="shared" si="208"/>
        <v>4.3912743481304979E-2</v>
      </c>
      <c r="O4455" s="250">
        <v>24361.759999999998</v>
      </c>
      <c r="P4455" s="251">
        <f t="shared" si="209"/>
        <v>4.9710273318602845E-2</v>
      </c>
      <c r="Q4455" s="251" t="s">
        <v>805</v>
      </c>
      <c r="R4455" s="258"/>
      <c r="S4455" s="258" t="s">
        <v>806</v>
      </c>
      <c r="T4455" s="299" t="s">
        <v>809</v>
      </c>
      <c r="U4455" s="282" t="s">
        <v>814</v>
      </c>
      <c r="V4455" s="285">
        <v>515</v>
      </c>
      <c r="W4455" s="286" t="s">
        <v>824</v>
      </c>
      <c r="X4455" s="286" t="s">
        <v>824</v>
      </c>
      <c r="Y4455" s="257"/>
    </row>
    <row r="4456" spans="1:25" ht="12.75" customHeight="1" x14ac:dyDescent="0.2">
      <c r="A4456" s="229" t="s">
        <v>705</v>
      </c>
      <c r="B4456" s="247"/>
      <c r="C4456" s="280">
        <v>4443</v>
      </c>
      <c r="D4456" s="249" t="s">
        <v>9532</v>
      </c>
      <c r="E4456" s="249" t="s">
        <v>9533</v>
      </c>
      <c r="F4456" s="249" t="s">
        <v>931</v>
      </c>
      <c r="G4456" s="281" t="s">
        <v>813</v>
      </c>
      <c r="H4456" s="250">
        <v>108923.79</v>
      </c>
      <c r="I4456" s="250"/>
      <c r="J4456" s="250">
        <v>104342.8602</v>
      </c>
      <c r="K4456" s="250"/>
      <c r="L4456" s="250">
        <v>108924.63999999998</v>
      </c>
      <c r="M4456" s="251">
        <f t="shared" si="207"/>
        <v>4.2056283572211348E-2</v>
      </c>
      <c r="N4456" s="251">
        <f t="shared" si="208"/>
        <v>4.3910812787936106E-2</v>
      </c>
      <c r="O4456" s="250">
        <v>114950.76999999999</v>
      </c>
      <c r="P4456" s="251">
        <f t="shared" si="209"/>
        <v>5.5323845917691399E-2</v>
      </c>
      <c r="Q4456" s="251" t="s">
        <v>805</v>
      </c>
      <c r="R4456" s="258"/>
      <c r="S4456" s="258" t="s">
        <v>806</v>
      </c>
      <c r="T4456" s="258" t="s">
        <v>807</v>
      </c>
      <c r="U4456" s="282" t="s">
        <v>823</v>
      </c>
      <c r="V4456" s="285">
        <v>824</v>
      </c>
      <c r="W4456" s="286" t="s">
        <v>816</v>
      </c>
      <c r="X4456" s="286" t="s">
        <v>824</v>
      </c>
      <c r="Y4456" s="257"/>
    </row>
    <row r="4457" spans="1:25" ht="12.75" customHeight="1" x14ac:dyDescent="0.2">
      <c r="A4457" s="229" t="s">
        <v>705</v>
      </c>
      <c r="B4457" s="247"/>
      <c r="C4457" s="280">
        <v>4444</v>
      </c>
      <c r="D4457" s="249" t="s">
        <v>9534</v>
      </c>
      <c r="E4457" s="249" t="s">
        <v>9535</v>
      </c>
      <c r="F4457" s="249" t="s">
        <v>1043</v>
      </c>
      <c r="G4457" s="281" t="s">
        <v>813</v>
      </c>
      <c r="H4457" s="250">
        <v>62872.5</v>
      </c>
      <c r="I4457" s="250"/>
      <c r="J4457" s="250">
        <v>60228.334900000002</v>
      </c>
      <c r="K4457" s="250"/>
      <c r="L4457" s="250">
        <v>60028.63</v>
      </c>
      <c r="M4457" s="251">
        <f t="shared" si="207"/>
        <v>4.2055987912044193E-2</v>
      </c>
      <c r="N4457" s="251">
        <f t="shared" si="208"/>
        <v>3.3157964657595782E-3</v>
      </c>
      <c r="O4457" s="250">
        <v>62792.1</v>
      </c>
      <c r="P4457" s="251">
        <f t="shared" si="209"/>
        <v>4.6035866552343464E-2</v>
      </c>
      <c r="Q4457" s="251" t="s">
        <v>805</v>
      </c>
      <c r="R4457" s="258"/>
      <c r="S4457" s="258" t="s">
        <v>806</v>
      </c>
      <c r="T4457" s="258" t="s">
        <v>807</v>
      </c>
      <c r="U4457" s="282" t="s">
        <v>814</v>
      </c>
      <c r="V4457" s="285">
        <v>304</v>
      </c>
      <c r="W4457" s="286" t="s">
        <v>816</v>
      </c>
      <c r="X4457" s="286" t="s">
        <v>824</v>
      </c>
      <c r="Y4457" s="257"/>
    </row>
    <row r="4458" spans="1:25" ht="12.75" customHeight="1" x14ac:dyDescent="0.2">
      <c r="A4458" s="229" t="s">
        <v>705</v>
      </c>
      <c r="B4458" s="247"/>
      <c r="C4458" s="280">
        <v>4445</v>
      </c>
      <c r="D4458" s="296" t="s">
        <v>9536</v>
      </c>
      <c r="E4458" s="296" t="s">
        <v>9537</v>
      </c>
      <c r="F4458" s="296" t="s">
        <v>1546</v>
      </c>
      <c r="G4458" s="281"/>
      <c r="H4458" s="250">
        <v>0</v>
      </c>
      <c r="I4458" s="250"/>
      <c r="J4458" s="250">
        <v>0</v>
      </c>
      <c r="K4458" s="250"/>
      <c r="L4458" s="250">
        <v>0</v>
      </c>
      <c r="M4458" s="251" t="str">
        <f t="shared" si="207"/>
        <v>NA</v>
      </c>
      <c r="N4458" s="251" t="str">
        <f t="shared" si="208"/>
        <v>NA</v>
      </c>
      <c r="O4458" s="250">
        <v>0</v>
      </c>
      <c r="P4458" s="251" t="str">
        <f t="shared" si="209"/>
        <v>NA</v>
      </c>
      <c r="Q4458" s="251" t="s">
        <v>805</v>
      </c>
      <c r="R4458" s="258"/>
      <c r="S4458" s="299" t="s">
        <v>809</v>
      </c>
      <c r="T4458" s="258" t="s">
        <v>807</v>
      </c>
      <c r="U4458" s="299" t="s">
        <v>832</v>
      </c>
      <c r="V4458" s="283" t="s">
        <v>809</v>
      </c>
      <c r="W4458" s="284" t="s">
        <v>809</v>
      </c>
      <c r="X4458" s="284" t="s">
        <v>809</v>
      </c>
      <c r="Y4458" s="257"/>
    </row>
    <row r="4459" spans="1:25" ht="12.75" customHeight="1" x14ac:dyDescent="0.2">
      <c r="A4459" s="229" t="s">
        <v>705</v>
      </c>
      <c r="B4459" s="247"/>
      <c r="C4459" s="280">
        <v>4446</v>
      </c>
      <c r="D4459" s="249" t="s">
        <v>9538</v>
      </c>
      <c r="E4459" s="249" t="s">
        <v>9539</v>
      </c>
      <c r="F4459" s="249" t="s">
        <v>1227</v>
      </c>
      <c r="G4459" s="297" t="s">
        <v>707</v>
      </c>
      <c r="H4459" s="250">
        <v>0</v>
      </c>
      <c r="I4459" s="250"/>
      <c r="J4459" s="250">
        <v>0</v>
      </c>
      <c r="K4459" s="250"/>
      <c r="L4459" s="250">
        <v>0</v>
      </c>
      <c r="M4459" s="251" t="str">
        <f t="shared" si="207"/>
        <v>NA</v>
      </c>
      <c r="N4459" s="251" t="str">
        <f t="shared" si="208"/>
        <v>NA</v>
      </c>
      <c r="O4459" s="250">
        <v>0</v>
      </c>
      <c r="P4459" s="251" t="str">
        <f t="shared" si="209"/>
        <v>NA</v>
      </c>
      <c r="Q4459" s="298" t="s">
        <v>848</v>
      </c>
      <c r="R4459" s="299" t="s">
        <v>849</v>
      </c>
      <c r="S4459" s="299" t="s">
        <v>832</v>
      </c>
      <c r="T4459" s="299" t="s">
        <v>832</v>
      </c>
      <c r="U4459" s="299" t="s">
        <v>832</v>
      </c>
      <c r="V4459" s="299" t="s">
        <v>832</v>
      </c>
      <c r="W4459" s="299" t="s">
        <v>832</v>
      </c>
      <c r="X4459" s="299" t="s">
        <v>832</v>
      </c>
      <c r="Y4459" s="257"/>
    </row>
    <row r="4460" spans="1:25" ht="12.75" customHeight="1" x14ac:dyDescent="0.2">
      <c r="A4460" s="229" t="s">
        <v>705</v>
      </c>
      <c r="B4460" s="247"/>
      <c r="C4460" s="280">
        <v>4447</v>
      </c>
      <c r="D4460" s="249" t="s">
        <v>9540</v>
      </c>
      <c r="E4460" s="249" t="s">
        <v>9541</v>
      </c>
      <c r="F4460" s="249" t="s">
        <v>830</v>
      </c>
      <c r="G4460" s="297" t="s">
        <v>707</v>
      </c>
      <c r="H4460" s="250">
        <v>0</v>
      </c>
      <c r="I4460" s="250"/>
      <c r="J4460" s="250">
        <v>0</v>
      </c>
      <c r="K4460" s="250"/>
      <c r="L4460" s="250">
        <v>0</v>
      </c>
      <c r="M4460" s="251" t="str">
        <f t="shared" si="207"/>
        <v>NA</v>
      </c>
      <c r="N4460" s="251" t="str">
        <f t="shared" si="208"/>
        <v>NA</v>
      </c>
      <c r="O4460" s="250">
        <v>0</v>
      </c>
      <c r="P4460" s="251" t="str">
        <f t="shared" si="209"/>
        <v>NA</v>
      </c>
      <c r="Q4460" s="298" t="s">
        <v>848</v>
      </c>
      <c r="R4460" s="299" t="s">
        <v>849</v>
      </c>
      <c r="S4460" s="299" t="s">
        <v>832</v>
      </c>
      <c r="T4460" s="299" t="s">
        <v>832</v>
      </c>
      <c r="U4460" s="299" t="s">
        <v>832</v>
      </c>
      <c r="V4460" s="299" t="s">
        <v>832</v>
      </c>
      <c r="W4460" s="299" t="s">
        <v>832</v>
      </c>
      <c r="X4460" s="299" t="s">
        <v>832</v>
      </c>
      <c r="Y4460" s="257"/>
    </row>
    <row r="4461" spans="1:25" ht="12.75" customHeight="1" x14ac:dyDescent="0.2">
      <c r="A4461" s="229" t="s">
        <v>705</v>
      </c>
      <c r="B4461" s="247"/>
      <c r="C4461" s="280">
        <v>4448</v>
      </c>
      <c r="D4461" s="249" t="s">
        <v>9542</v>
      </c>
      <c r="E4461" s="249" t="s">
        <v>9543</v>
      </c>
      <c r="F4461" s="249" t="s">
        <v>1860</v>
      </c>
      <c r="G4461" s="281" t="s">
        <v>813</v>
      </c>
      <c r="H4461" s="250">
        <v>532278.76</v>
      </c>
      <c r="I4461" s="250"/>
      <c r="J4461" s="250">
        <v>387229.17809999996</v>
      </c>
      <c r="K4461" s="250"/>
      <c r="L4461" s="250">
        <v>311302.23</v>
      </c>
      <c r="M4461" s="251">
        <f t="shared" si="207"/>
        <v>0.27250680057194099</v>
      </c>
      <c r="N4461" s="251">
        <f t="shared" si="208"/>
        <v>0.19607754888861251</v>
      </c>
      <c r="O4461" s="250">
        <v>340725.32999999996</v>
      </c>
      <c r="P4461" s="251">
        <f t="shared" si="209"/>
        <v>9.4516187693226547E-2</v>
      </c>
      <c r="Q4461" s="251" t="s">
        <v>805</v>
      </c>
      <c r="R4461" s="258"/>
      <c r="S4461" s="258" t="s">
        <v>925</v>
      </c>
      <c r="T4461" s="258" t="s">
        <v>908</v>
      </c>
      <c r="U4461" s="282" t="s">
        <v>814</v>
      </c>
      <c r="V4461" s="285">
        <v>535</v>
      </c>
      <c r="W4461" s="286" t="s">
        <v>824</v>
      </c>
      <c r="X4461" s="286" t="s">
        <v>824</v>
      </c>
      <c r="Y4461" s="257"/>
    </row>
    <row r="4462" spans="1:25" ht="12.75" customHeight="1" x14ac:dyDescent="0.2">
      <c r="A4462" s="229" t="s">
        <v>705</v>
      </c>
      <c r="B4462" s="247"/>
      <c r="C4462" s="280">
        <v>4449</v>
      </c>
      <c r="D4462" s="249" t="s">
        <v>9544</v>
      </c>
      <c r="E4462" s="249" t="s">
        <v>9545</v>
      </c>
      <c r="F4462" s="249" t="s">
        <v>1821</v>
      </c>
      <c r="G4462" s="297" t="s">
        <v>707</v>
      </c>
      <c r="H4462" s="250">
        <v>0</v>
      </c>
      <c r="I4462" s="250"/>
      <c r="J4462" s="250">
        <v>0</v>
      </c>
      <c r="K4462" s="250"/>
      <c r="L4462" s="250">
        <v>0</v>
      </c>
      <c r="M4462" s="251" t="str">
        <f t="shared" si="207"/>
        <v>NA</v>
      </c>
      <c r="N4462" s="251" t="str">
        <f t="shared" si="208"/>
        <v>NA</v>
      </c>
      <c r="O4462" s="250">
        <v>0</v>
      </c>
      <c r="P4462" s="251" t="str">
        <f t="shared" si="209"/>
        <v>NA</v>
      </c>
      <c r="Q4462" s="298" t="s">
        <v>848</v>
      </c>
      <c r="R4462" s="299" t="s">
        <v>849</v>
      </c>
      <c r="S4462" s="299" t="s">
        <v>832</v>
      </c>
      <c r="T4462" s="299" t="s">
        <v>832</v>
      </c>
      <c r="U4462" s="299" t="s">
        <v>832</v>
      </c>
      <c r="V4462" s="285">
        <v>861</v>
      </c>
      <c r="W4462" s="286" t="s">
        <v>815</v>
      </c>
      <c r="X4462" s="286" t="s">
        <v>816</v>
      </c>
      <c r="Y4462" s="257"/>
    </row>
    <row r="4463" spans="1:25" ht="12.75" customHeight="1" x14ac:dyDescent="0.2">
      <c r="A4463" s="229" t="s">
        <v>705</v>
      </c>
      <c r="B4463" s="247"/>
      <c r="C4463" s="280">
        <v>4450</v>
      </c>
      <c r="D4463" s="249" t="s">
        <v>9546</v>
      </c>
      <c r="E4463" s="249" t="s">
        <v>9547</v>
      </c>
      <c r="F4463" s="249" t="s">
        <v>877</v>
      </c>
      <c r="G4463" s="281" t="s">
        <v>813</v>
      </c>
      <c r="H4463" s="250">
        <v>304808.64</v>
      </c>
      <c r="I4463" s="250"/>
      <c r="J4463" s="250">
        <v>299504.29879999999</v>
      </c>
      <c r="K4463" s="250"/>
      <c r="L4463" s="250">
        <v>115900.90000000001</v>
      </c>
      <c r="M4463" s="251">
        <f t="shared" si="207"/>
        <v>1.7402200934986699E-2</v>
      </c>
      <c r="N4463" s="251">
        <f t="shared" si="208"/>
        <v>0.61302425219146794</v>
      </c>
      <c r="O4463" s="250">
        <v>121850.56000000001</v>
      </c>
      <c r="P4463" s="251">
        <f t="shared" si="209"/>
        <v>5.1334027604617416E-2</v>
      </c>
      <c r="Q4463" s="251" t="s">
        <v>805</v>
      </c>
      <c r="R4463" s="258"/>
      <c r="S4463" s="258" t="s">
        <v>806</v>
      </c>
      <c r="T4463" s="258" t="s">
        <v>807</v>
      </c>
      <c r="U4463" s="282" t="s">
        <v>814</v>
      </c>
      <c r="V4463" s="285">
        <v>731</v>
      </c>
      <c r="W4463" s="286" t="s">
        <v>824</v>
      </c>
      <c r="X4463" s="286" t="s">
        <v>824</v>
      </c>
      <c r="Y4463" s="257"/>
    </row>
    <row r="4464" spans="1:25" ht="12.75" customHeight="1" x14ac:dyDescent="0.2">
      <c r="A4464" s="229" t="s">
        <v>705</v>
      </c>
      <c r="B4464" s="247"/>
      <c r="C4464" s="280">
        <v>4451</v>
      </c>
      <c r="D4464" s="249" t="s">
        <v>9548</v>
      </c>
      <c r="E4464" s="249" t="s">
        <v>9549</v>
      </c>
      <c r="F4464" s="249" t="s">
        <v>937</v>
      </c>
      <c r="G4464" s="281" t="s">
        <v>813</v>
      </c>
      <c r="H4464" s="250">
        <v>121581.31</v>
      </c>
      <c r="I4464" s="250"/>
      <c r="J4464" s="250">
        <v>116468.0671</v>
      </c>
      <c r="K4464" s="250"/>
      <c r="L4464" s="250">
        <v>121736.51000000001</v>
      </c>
      <c r="M4464" s="251">
        <f t="shared" si="207"/>
        <v>4.2056158960616541E-2</v>
      </c>
      <c r="N4464" s="251">
        <f t="shared" si="208"/>
        <v>4.523508487074402E-2</v>
      </c>
      <c r="O4464" s="250">
        <v>123452.51000000001</v>
      </c>
      <c r="P4464" s="251">
        <f t="shared" si="209"/>
        <v>1.4096017702495332E-2</v>
      </c>
      <c r="Q4464" s="251" t="s">
        <v>805</v>
      </c>
      <c r="R4464" s="258"/>
      <c r="S4464" s="258" t="s">
        <v>806</v>
      </c>
      <c r="T4464" s="258" t="s">
        <v>908</v>
      </c>
      <c r="U4464" s="282" t="s">
        <v>814</v>
      </c>
      <c r="V4464" s="285">
        <v>308</v>
      </c>
      <c r="W4464" s="286" t="s">
        <v>824</v>
      </c>
      <c r="X4464" s="286" t="s">
        <v>824</v>
      </c>
      <c r="Y4464" s="257"/>
    </row>
    <row r="4465" spans="1:25" ht="12.75" customHeight="1" x14ac:dyDescent="0.2">
      <c r="A4465" s="229" t="s">
        <v>705</v>
      </c>
      <c r="B4465" s="247"/>
      <c r="C4465" s="280">
        <v>4452</v>
      </c>
      <c r="D4465" s="249" t="s">
        <v>9550</v>
      </c>
      <c r="E4465" s="249" t="s">
        <v>9551</v>
      </c>
      <c r="F4465" s="249" t="s">
        <v>1390</v>
      </c>
      <c r="G4465" s="281" t="s">
        <v>813</v>
      </c>
      <c r="H4465" s="250">
        <v>31342.43</v>
      </c>
      <c r="I4465" s="250"/>
      <c r="J4465" s="250">
        <v>30024.295799999996</v>
      </c>
      <c r="K4465" s="250"/>
      <c r="L4465" s="250">
        <v>28507.65</v>
      </c>
      <c r="M4465" s="251">
        <f t="shared" si="207"/>
        <v>4.2055903131952566E-2</v>
      </c>
      <c r="N4465" s="251">
        <f t="shared" si="208"/>
        <v>5.0513950771827763E-2</v>
      </c>
      <c r="O4465" s="250">
        <v>29849.58</v>
      </c>
      <c r="P4465" s="251">
        <f t="shared" si="209"/>
        <v>4.7072627873570784E-2</v>
      </c>
      <c r="Q4465" s="251" t="s">
        <v>805</v>
      </c>
      <c r="R4465" s="258"/>
      <c r="S4465" s="258" t="s">
        <v>806</v>
      </c>
      <c r="T4465" s="258" t="s">
        <v>807</v>
      </c>
      <c r="U4465" s="282" t="s">
        <v>814</v>
      </c>
      <c r="V4465" s="285">
        <v>109</v>
      </c>
      <c r="W4465" s="286" t="s">
        <v>815</v>
      </c>
      <c r="X4465" s="286" t="s">
        <v>816</v>
      </c>
      <c r="Y4465" s="257"/>
    </row>
    <row r="4466" spans="1:25" ht="12.75" customHeight="1" x14ac:dyDescent="0.2">
      <c r="A4466" s="229" t="s">
        <v>705</v>
      </c>
      <c r="B4466" s="247"/>
      <c r="C4466" s="280">
        <v>4453</v>
      </c>
      <c r="D4466" s="249" t="s">
        <v>9552</v>
      </c>
      <c r="E4466" s="249" t="s">
        <v>9553</v>
      </c>
      <c r="F4466" s="249" t="s">
        <v>890</v>
      </c>
      <c r="G4466" s="281" t="s">
        <v>813</v>
      </c>
      <c r="H4466" s="250">
        <v>24323.350000000002</v>
      </c>
      <c r="I4466" s="250"/>
      <c r="J4466" s="250">
        <v>23300.395499999999</v>
      </c>
      <c r="K4466" s="250"/>
      <c r="L4466" s="250">
        <v>25507.33</v>
      </c>
      <c r="M4466" s="251">
        <f t="shared" si="207"/>
        <v>4.2056480706810673E-2</v>
      </c>
      <c r="N4466" s="251">
        <f t="shared" si="208"/>
        <v>9.4716611140785278E-2</v>
      </c>
      <c r="O4466" s="250">
        <v>26755.440000000002</v>
      </c>
      <c r="P4466" s="251">
        <f t="shared" si="209"/>
        <v>4.8931424810044817E-2</v>
      </c>
      <c r="Q4466" s="251" t="s">
        <v>805</v>
      </c>
      <c r="R4466" s="258"/>
      <c r="S4466" s="258" t="s">
        <v>806</v>
      </c>
      <c r="T4466" s="258" t="s">
        <v>807</v>
      </c>
      <c r="U4466" s="282" t="s">
        <v>814</v>
      </c>
      <c r="V4466" s="285">
        <v>114</v>
      </c>
      <c r="W4466" s="286" t="s">
        <v>824</v>
      </c>
      <c r="X4466" s="286" t="s">
        <v>824</v>
      </c>
      <c r="Y4466" s="257"/>
    </row>
    <row r="4467" spans="1:25" ht="12.75" customHeight="1" x14ac:dyDescent="0.2">
      <c r="A4467" s="229" t="s">
        <v>705</v>
      </c>
      <c r="B4467" s="247"/>
      <c r="C4467" s="280">
        <v>4454</v>
      </c>
      <c r="D4467" s="249" t="s">
        <v>9554</v>
      </c>
      <c r="E4467" s="249" t="s">
        <v>9555</v>
      </c>
      <c r="F4467" s="249" t="s">
        <v>883</v>
      </c>
      <c r="G4467" s="297" t="s">
        <v>707</v>
      </c>
      <c r="H4467" s="250">
        <v>0</v>
      </c>
      <c r="I4467" s="250"/>
      <c r="J4467" s="250">
        <v>0</v>
      </c>
      <c r="K4467" s="250"/>
      <c r="L4467" s="250">
        <v>0</v>
      </c>
      <c r="M4467" s="251" t="str">
        <f t="shared" si="207"/>
        <v>NA</v>
      </c>
      <c r="N4467" s="251" t="str">
        <f t="shared" si="208"/>
        <v>NA</v>
      </c>
      <c r="O4467" s="250">
        <v>0</v>
      </c>
      <c r="P4467" s="251" t="str">
        <f t="shared" si="209"/>
        <v>NA</v>
      </c>
      <c r="Q4467" s="298" t="s">
        <v>848</v>
      </c>
      <c r="R4467" s="299" t="s">
        <v>849</v>
      </c>
      <c r="S4467" s="299" t="s">
        <v>832</v>
      </c>
      <c r="T4467" s="299" t="s">
        <v>832</v>
      </c>
      <c r="U4467" s="299" t="s">
        <v>832</v>
      </c>
      <c r="V4467" s="299" t="s">
        <v>832</v>
      </c>
      <c r="W4467" s="299" t="s">
        <v>832</v>
      </c>
      <c r="X4467" s="299" t="s">
        <v>832</v>
      </c>
      <c r="Y4467" s="257"/>
    </row>
    <row r="4468" spans="1:25" ht="12.75" customHeight="1" x14ac:dyDescent="0.2">
      <c r="A4468" s="229" t="s">
        <v>705</v>
      </c>
      <c r="B4468" s="247"/>
      <c r="C4468" s="280">
        <v>4455</v>
      </c>
      <c r="D4468" s="249" t="s">
        <v>9556</v>
      </c>
      <c r="E4468" s="249" t="s">
        <v>9557</v>
      </c>
      <c r="F4468" s="249" t="s">
        <v>1109</v>
      </c>
      <c r="G4468" s="281" t="s">
        <v>813</v>
      </c>
      <c r="H4468" s="250">
        <v>27151.329999999998</v>
      </c>
      <c r="I4468" s="250"/>
      <c r="J4468" s="250">
        <v>26009.4516</v>
      </c>
      <c r="K4468" s="250"/>
      <c r="L4468" s="250">
        <v>40760.19</v>
      </c>
      <c r="M4468" s="251">
        <f t="shared" si="207"/>
        <v>4.2056076074357976E-2</v>
      </c>
      <c r="N4468" s="251">
        <f t="shared" si="208"/>
        <v>0.56712992749143554</v>
      </c>
      <c r="O4468" s="250">
        <v>41917.269999999997</v>
      </c>
      <c r="P4468" s="251">
        <f t="shared" si="209"/>
        <v>2.8387502609776707E-2</v>
      </c>
      <c r="Q4468" s="251" t="s">
        <v>805</v>
      </c>
      <c r="R4468" s="258"/>
      <c r="S4468" s="258" t="s">
        <v>806</v>
      </c>
      <c r="T4468" s="258" t="s">
        <v>807</v>
      </c>
      <c r="U4468" s="282" t="s">
        <v>814</v>
      </c>
      <c r="V4468" s="285">
        <v>54</v>
      </c>
      <c r="W4468" s="286" t="s">
        <v>816</v>
      </c>
      <c r="X4468" s="286" t="s">
        <v>816</v>
      </c>
      <c r="Y4468" s="257"/>
    </row>
    <row r="4469" spans="1:25" ht="12.75" customHeight="1" x14ac:dyDescent="0.2">
      <c r="A4469" s="229" t="s">
        <v>705</v>
      </c>
      <c r="B4469" s="247"/>
      <c r="C4469" s="280">
        <v>4456</v>
      </c>
      <c r="D4469" s="249" t="s">
        <v>9558</v>
      </c>
      <c r="E4469" s="249" t="s">
        <v>9559</v>
      </c>
      <c r="F4469" s="249" t="s">
        <v>877</v>
      </c>
      <c r="G4469" s="281" t="s">
        <v>813</v>
      </c>
      <c r="H4469" s="250">
        <v>37888.21</v>
      </c>
      <c r="I4469" s="250"/>
      <c r="J4469" s="250">
        <v>36294.7834</v>
      </c>
      <c r="K4469" s="250"/>
      <c r="L4469" s="250">
        <v>37888.51</v>
      </c>
      <c r="M4469" s="251">
        <f t="shared" si="207"/>
        <v>4.2056001062071788E-2</v>
      </c>
      <c r="N4469" s="251">
        <f t="shared" si="208"/>
        <v>4.3910624357108075E-2</v>
      </c>
      <c r="O4469" s="250">
        <v>39760.15</v>
      </c>
      <c r="P4469" s="251">
        <f t="shared" si="209"/>
        <v>4.939861715332694E-2</v>
      </c>
      <c r="Q4469" s="251" t="s">
        <v>805</v>
      </c>
      <c r="R4469" s="258"/>
      <c r="S4469" s="258" t="s">
        <v>806</v>
      </c>
      <c r="T4469" s="299" t="s">
        <v>809</v>
      </c>
      <c r="U4469" s="282" t="s">
        <v>814</v>
      </c>
      <c r="V4469" s="285">
        <v>246</v>
      </c>
      <c r="W4469" s="286" t="s">
        <v>874</v>
      </c>
      <c r="X4469" s="286" t="s">
        <v>815</v>
      </c>
      <c r="Y4469" s="257"/>
    </row>
    <row r="4470" spans="1:25" ht="12.75" customHeight="1" x14ac:dyDescent="0.2">
      <c r="A4470" s="229" t="s">
        <v>705</v>
      </c>
      <c r="B4470" s="247"/>
      <c r="C4470" s="280">
        <v>4457</v>
      </c>
      <c r="D4470" s="249" t="s">
        <v>9560</v>
      </c>
      <c r="E4470" s="249" t="s">
        <v>9561</v>
      </c>
      <c r="F4470" s="249" t="s">
        <v>928</v>
      </c>
      <c r="G4470" s="297" t="s">
        <v>707</v>
      </c>
      <c r="H4470" s="250">
        <v>0</v>
      </c>
      <c r="I4470" s="250"/>
      <c r="J4470" s="250">
        <v>0</v>
      </c>
      <c r="K4470" s="250"/>
      <c r="L4470" s="250">
        <v>0</v>
      </c>
      <c r="M4470" s="251" t="str">
        <f t="shared" si="207"/>
        <v>NA</v>
      </c>
      <c r="N4470" s="251" t="str">
        <f t="shared" si="208"/>
        <v>NA</v>
      </c>
      <c r="O4470" s="250">
        <v>0</v>
      </c>
      <c r="P4470" s="251" t="str">
        <f t="shared" si="209"/>
        <v>NA</v>
      </c>
      <c r="Q4470" s="298" t="s">
        <v>848</v>
      </c>
      <c r="R4470" s="299" t="s">
        <v>849</v>
      </c>
      <c r="S4470" s="299" t="s">
        <v>832</v>
      </c>
      <c r="T4470" s="299" t="s">
        <v>832</v>
      </c>
      <c r="U4470" s="299" t="s">
        <v>832</v>
      </c>
      <c r="V4470" s="299" t="s">
        <v>832</v>
      </c>
      <c r="W4470" s="299" t="s">
        <v>832</v>
      </c>
      <c r="X4470" s="299" t="s">
        <v>832</v>
      </c>
      <c r="Y4470" s="257"/>
    </row>
    <row r="4471" spans="1:25" ht="12.75" customHeight="1" x14ac:dyDescent="0.2">
      <c r="A4471" s="229" t="s">
        <v>705</v>
      </c>
      <c r="B4471" s="247"/>
      <c r="C4471" s="280">
        <v>4458</v>
      </c>
      <c r="D4471" s="249" t="s">
        <v>9562</v>
      </c>
      <c r="E4471" s="249" t="s">
        <v>9563</v>
      </c>
      <c r="F4471" s="249" t="s">
        <v>1198</v>
      </c>
      <c r="G4471" s="297" t="s">
        <v>707</v>
      </c>
      <c r="H4471" s="250">
        <v>0</v>
      </c>
      <c r="I4471" s="250"/>
      <c r="J4471" s="250">
        <v>0</v>
      </c>
      <c r="K4471" s="250"/>
      <c r="L4471" s="250">
        <v>0</v>
      </c>
      <c r="M4471" s="251" t="str">
        <f t="shared" si="207"/>
        <v>NA</v>
      </c>
      <c r="N4471" s="251" t="str">
        <f t="shared" si="208"/>
        <v>NA</v>
      </c>
      <c r="O4471" s="250">
        <v>0</v>
      </c>
      <c r="P4471" s="251" t="str">
        <f t="shared" si="209"/>
        <v>NA</v>
      </c>
      <c r="Q4471" s="298" t="s">
        <v>848</v>
      </c>
      <c r="R4471" s="299" t="s">
        <v>849</v>
      </c>
      <c r="S4471" s="299" t="s">
        <v>832</v>
      </c>
      <c r="T4471" s="299" t="s">
        <v>832</v>
      </c>
      <c r="U4471" s="299" t="s">
        <v>832</v>
      </c>
      <c r="V4471" s="299" t="s">
        <v>832</v>
      </c>
      <c r="W4471" s="299" t="s">
        <v>832</v>
      </c>
      <c r="X4471" s="299" t="s">
        <v>832</v>
      </c>
      <c r="Y4471" s="257"/>
    </row>
    <row r="4472" spans="1:25" ht="12.75" customHeight="1" x14ac:dyDescent="0.2">
      <c r="A4472" s="229" t="s">
        <v>705</v>
      </c>
      <c r="B4472" s="247"/>
      <c r="C4472" s="280">
        <v>4459</v>
      </c>
      <c r="D4472" s="249" t="s">
        <v>9564</v>
      </c>
      <c r="E4472" s="249" t="s">
        <v>9565</v>
      </c>
      <c r="F4472" s="249" t="s">
        <v>890</v>
      </c>
      <c r="G4472" s="281" t="s">
        <v>813</v>
      </c>
      <c r="H4472" s="250">
        <v>97632.82</v>
      </c>
      <c r="I4472" s="250"/>
      <c r="J4472" s="250">
        <v>93526.751999999993</v>
      </c>
      <c r="K4472" s="250"/>
      <c r="L4472" s="250">
        <v>113116.61</v>
      </c>
      <c r="M4472" s="251">
        <f t="shared" si="207"/>
        <v>4.205622658446221E-2</v>
      </c>
      <c r="N4472" s="251">
        <f t="shared" si="208"/>
        <v>0.20945726844015719</v>
      </c>
      <c r="O4472" s="250">
        <v>118784.93</v>
      </c>
      <c r="P4472" s="251">
        <f t="shared" si="209"/>
        <v>5.0110412608722912E-2</v>
      </c>
      <c r="Q4472" s="251" t="s">
        <v>805</v>
      </c>
      <c r="R4472" s="258"/>
      <c r="S4472" s="258" t="s">
        <v>806</v>
      </c>
      <c r="T4472" s="258" t="s">
        <v>807</v>
      </c>
      <c r="U4472" s="282" t="s">
        <v>823</v>
      </c>
      <c r="V4472" s="285">
        <v>824</v>
      </c>
      <c r="W4472" s="286" t="s">
        <v>815</v>
      </c>
      <c r="X4472" s="286" t="s">
        <v>824</v>
      </c>
      <c r="Y4472" s="257"/>
    </row>
    <row r="4473" spans="1:25" ht="12.75" customHeight="1" x14ac:dyDescent="0.2">
      <c r="A4473" s="229" t="s">
        <v>705</v>
      </c>
      <c r="B4473" s="247"/>
      <c r="C4473" s="280">
        <v>4460</v>
      </c>
      <c r="D4473" s="249" t="s">
        <v>9566</v>
      </c>
      <c r="E4473" s="249" t="s">
        <v>9567</v>
      </c>
      <c r="F4473" s="249" t="s">
        <v>812</v>
      </c>
      <c r="G4473" s="281" t="s">
        <v>813</v>
      </c>
      <c r="H4473" s="250">
        <v>53345.07</v>
      </c>
      <c r="I4473" s="250"/>
      <c r="J4473" s="250">
        <v>44469.011300000006</v>
      </c>
      <c r="K4473" s="250"/>
      <c r="L4473" s="250">
        <v>49322.69</v>
      </c>
      <c r="M4473" s="251">
        <f t="shared" si="207"/>
        <v>0.16638948453905852</v>
      </c>
      <c r="N4473" s="251">
        <f t="shared" si="208"/>
        <v>0.10914743903919438</v>
      </c>
      <c r="O4473" s="250">
        <v>50585.19</v>
      </c>
      <c r="P4473" s="251">
        <f t="shared" si="209"/>
        <v>2.5596738539605198E-2</v>
      </c>
      <c r="Q4473" s="251" t="s">
        <v>805</v>
      </c>
      <c r="R4473" s="258"/>
      <c r="S4473" s="258" t="s">
        <v>806</v>
      </c>
      <c r="T4473" s="258" t="s">
        <v>807</v>
      </c>
      <c r="U4473" s="282" t="s">
        <v>823</v>
      </c>
      <c r="V4473" s="285">
        <v>826</v>
      </c>
      <c r="W4473" s="286" t="s">
        <v>824</v>
      </c>
      <c r="X4473" s="286" t="s">
        <v>824</v>
      </c>
      <c r="Y4473" s="257"/>
    </row>
    <row r="4474" spans="1:25" ht="12.75" customHeight="1" x14ac:dyDescent="0.2">
      <c r="A4474" s="229" t="s">
        <v>705</v>
      </c>
      <c r="B4474" s="247"/>
      <c r="C4474" s="280">
        <v>4461</v>
      </c>
      <c r="D4474" s="249" t="s">
        <v>9568</v>
      </c>
      <c r="E4474" s="249" t="s">
        <v>9569</v>
      </c>
      <c r="F4474" s="249" t="s">
        <v>844</v>
      </c>
      <c r="G4474" s="281" t="s">
        <v>813</v>
      </c>
      <c r="H4474" s="250">
        <v>203299.03000000003</v>
      </c>
      <c r="I4474" s="250"/>
      <c r="J4474" s="250">
        <v>194749.03339999999</v>
      </c>
      <c r="K4474" s="250"/>
      <c r="L4474" s="250">
        <v>203301.12000000002</v>
      </c>
      <c r="M4474" s="251">
        <f t="shared" si="207"/>
        <v>4.2056258704235044E-2</v>
      </c>
      <c r="N4474" s="251">
        <f t="shared" si="208"/>
        <v>4.3913371228059918E-2</v>
      </c>
      <c r="O4474" s="250">
        <v>214827.61000000004</v>
      </c>
      <c r="P4474" s="251">
        <f t="shared" si="209"/>
        <v>5.6696637972284747E-2</v>
      </c>
      <c r="Q4474" s="251" t="s">
        <v>805</v>
      </c>
      <c r="R4474" s="258"/>
      <c r="S4474" s="258" t="s">
        <v>806</v>
      </c>
      <c r="T4474" s="299" t="s">
        <v>809</v>
      </c>
      <c r="U4474" s="282" t="s">
        <v>823</v>
      </c>
      <c r="V4474" s="285">
        <v>824</v>
      </c>
      <c r="W4474" s="286" t="s">
        <v>816</v>
      </c>
      <c r="X4474" s="286" t="s">
        <v>824</v>
      </c>
      <c r="Y4474" s="257"/>
    </row>
    <row r="4475" spans="1:25" ht="12.75" customHeight="1" x14ac:dyDescent="0.2">
      <c r="A4475" s="229" t="s">
        <v>705</v>
      </c>
      <c r="B4475" s="247"/>
      <c r="C4475" s="280">
        <v>4462</v>
      </c>
      <c r="D4475" s="249" t="s">
        <v>9570</v>
      </c>
      <c r="E4475" s="249" t="s">
        <v>9571</v>
      </c>
      <c r="F4475" s="249" t="s">
        <v>866</v>
      </c>
      <c r="G4475" s="281"/>
      <c r="H4475" s="250">
        <v>422444.01000000007</v>
      </c>
      <c r="I4475" s="250"/>
      <c r="J4475" s="250">
        <v>295442.05670000002</v>
      </c>
      <c r="K4475" s="250"/>
      <c r="L4475" s="250">
        <v>479359.32</v>
      </c>
      <c r="M4475" s="251">
        <f t="shared" si="207"/>
        <v>0.30063617969159989</v>
      </c>
      <c r="N4475" s="251">
        <f t="shared" si="208"/>
        <v>0.62251551236239411</v>
      </c>
      <c r="O4475" s="250">
        <v>485828.96</v>
      </c>
      <c r="P4475" s="251">
        <f t="shared" si="209"/>
        <v>1.3496431027981294E-2</v>
      </c>
      <c r="Q4475" s="251" t="s">
        <v>805</v>
      </c>
      <c r="R4475" s="258"/>
      <c r="S4475" s="258" t="s">
        <v>806</v>
      </c>
      <c r="T4475" s="258" t="s">
        <v>807</v>
      </c>
      <c r="U4475" s="282" t="s">
        <v>956</v>
      </c>
      <c r="V4475" s="285">
        <v>10625</v>
      </c>
      <c r="W4475" s="286" t="s">
        <v>912</v>
      </c>
      <c r="X4475" s="286" t="s">
        <v>815</v>
      </c>
      <c r="Y4475" s="257"/>
    </row>
    <row r="4476" spans="1:25" ht="12.75" customHeight="1" x14ac:dyDescent="0.2">
      <c r="B4476" s="247"/>
      <c r="C4476" s="280">
        <v>4463</v>
      </c>
      <c r="D4476" s="249" t="s">
        <v>9572</v>
      </c>
      <c r="E4476" s="249" t="s">
        <v>9573</v>
      </c>
      <c r="F4476" s="249" t="s">
        <v>844</v>
      </c>
      <c r="G4476" s="281" t="s">
        <v>813</v>
      </c>
      <c r="H4476" s="250">
        <v>2384.46</v>
      </c>
      <c r="I4476" s="250"/>
      <c r="J4476" s="250">
        <v>2135.2105000000001</v>
      </c>
      <c r="K4476" s="250"/>
      <c r="L4476" s="250">
        <v>2229.08</v>
      </c>
      <c r="M4476" s="251">
        <f t="shared" si="207"/>
        <v>0.10453079523246349</v>
      </c>
      <c r="N4476" s="251">
        <f t="shared" si="208"/>
        <v>4.3962644432480914E-2</v>
      </c>
      <c r="O4476" s="250">
        <v>2392.5</v>
      </c>
      <c r="P4476" s="251">
        <f t="shared" si="209"/>
        <v>7.3312756832415199E-2</v>
      </c>
      <c r="Q4476" s="251" t="s">
        <v>805</v>
      </c>
      <c r="R4476" s="258"/>
      <c r="S4476" s="258" t="s">
        <v>806</v>
      </c>
      <c r="T4476" s="299" t="s">
        <v>809</v>
      </c>
      <c r="U4476" s="282" t="s">
        <v>814</v>
      </c>
      <c r="V4476" s="283" t="s">
        <v>809</v>
      </c>
      <c r="W4476" s="284" t="s">
        <v>809</v>
      </c>
      <c r="X4476" s="284" t="s">
        <v>809</v>
      </c>
      <c r="Y4476" s="257"/>
    </row>
    <row r="4477" spans="1:25" ht="12.75" customHeight="1" x14ac:dyDescent="0.2">
      <c r="A4477" s="229" t="s">
        <v>705</v>
      </c>
      <c r="B4477" s="247"/>
      <c r="C4477" s="280">
        <v>4464</v>
      </c>
      <c r="D4477" s="249" t="s">
        <v>9574</v>
      </c>
      <c r="E4477" s="249" t="s">
        <v>9575</v>
      </c>
      <c r="F4477" s="249" t="s">
        <v>1184</v>
      </c>
      <c r="G4477" s="281" t="s">
        <v>813</v>
      </c>
      <c r="H4477" s="250">
        <v>33571.370000000003</v>
      </c>
      <c r="I4477" s="250"/>
      <c r="J4477" s="250">
        <v>32159.479800000001</v>
      </c>
      <c r="K4477" s="250"/>
      <c r="L4477" s="250">
        <v>44623.64</v>
      </c>
      <c r="M4477" s="251">
        <f t="shared" si="207"/>
        <v>4.2056377204743256E-2</v>
      </c>
      <c r="N4477" s="251">
        <f t="shared" si="208"/>
        <v>0.38757343954301143</v>
      </c>
      <c r="O4477" s="250">
        <v>46512.39</v>
      </c>
      <c r="P4477" s="251">
        <f t="shared" si="209"/>
        <v>4.2326219913929028E-2</v>
      </c>
      <c r="Q4477" s="251" t="s">
        <v>805</v>
      </c>
      <c r="R4477" s="258"/>
      <c r="S4477" s="258" t="s">
        <v>806</v>
      </c>
      <c r="T4477" s="258" t="s">
        <v>807</v>
      </c>
      <c r="U4477" s="282" t="s">
        <v>814</v>
      </c>
      <c r="V4477" s="285">
        <v>136</v>
      </c>
      <c r="W4477" s="286" t="s">
        <v>824</v>
      </c>
      <c r="X4477" s="286" t="s">
        <v>824</v>
      </c>
      <c r="Y4477" s="257"/>
    </row>
    <row r="4478" spans="1:25" ht="12.75" customHeight="1" x14ac:dyDescent="0.2">
      <c r="A4478" s="229" t="s">
        <v>705</v>
      </c>
      <c r="B4478" s="247"/>
      <c r="C4478" s="280">
        <v>4465</v>
      </c>
      <c r="D4478" s="249" t="s">
        <v>9576</v>
      </c>
      <c r="E4478" s="249" t="s">
        <v>9577</v>
      </c>
      <c r="F4478" s="249" t="s">
        <v>1098</v>
      </c>
      <c r="G4478" s="281" t="s">
        <v>813</v>
      </c>
      <c r="H4478" s="250">
        <v>89090.319999999992</v>
      </c>
      <c r="I4478" s="250"/>
      <c r="J4478" s="250">
        <v>83438.159199999995</v>
      </c>
      <c r="K4478" s="250"/>
      <c r="L4478" s="250">
        <v>93092.01</v>
      </c>
      <c r="M4478" s="251">
        <f t="shared" si="207"/>
        <v>6.3443040725412125E-2</v>
      </c>
      <c r="N4478" s="251">
        <f t="shared" si="208"/>
        <v>0.11570066852577449</v>
      </c>
      <c r="O4478" s="250">
        <v>95992.790000000008</v>
      </c>
      <c r="P4478" s="251">
        <f t="shared" si="209"/>
        <v>3.1160354148546298E-2</v>
      </c>
      <c r="Q4478" s="251" t="s">
        <v>805</v>
      </c>
      <c r="R4478" s="258"/>
      <c r="S4478" s="258" t="s">
        <v>806</v>
      </c>
      <c r="T4478" s="258" t="s">
        <v>807</v>
      </c>
      <c r="U4478" s="282" t="s">
        <v>814</v>
      </c>
      <c r="V4478" s="285">
        <v>323</v>
      </c>
      <c r="W4478" s="286" t="s">
        <v>815</v>
      </c>
      <c r="X4478" s="286" t="s">
        <v>816</v>
      </c>
      <c r="Y4478" s="257"/>
    </row>
    <row r="4479" spans="1:25" ht="12.75" customHeight="1" x14ac:dyDescent="0.2">
      <c r="A4479" s="229" t="s">
        <v>705</v>
      </c>
      <c r="B4479" s="247"/>
      <c r="C4479" s="280">
        <v>4466</v>
      </c>
      <c r="D4479" s="296" t="s">
        <v>9578</v>
      </c>
      <c r="E4479" s="296" t="s">
        <v>9579</v>
      </c>
      <c r="F4479" s="296" t="s">
        <v>1198</v>
      </c>
      <c r="G4479" s="281"/>
      <c r="H4479" s="250">
        <v>0</v>
      </c>
      <c r="I4479" s="250"/>
      <c r="J4479" s="250">
        <v>0</v>
      </c>
      <c r="K4479" s="250"/>
      <c r="L4479" s="250">
        <v>0</v>
      </c>
      <c r="M4479" s="251" t="str">
        <f t="shared" si="207"/>
        <v>NA</v>
      </c>
      <c r="N4479" s="251" t="str">
        <f t="shared" si="208"/>
        <v>NA</v>
      </c>
      <c r="O4479" s="250">
        <v>0</v>
      </c>
      <c r="P4479" s="251" t="str">
        <f t="shared" si="209"/>
        <v>NA</v>
      </c>
      <c r="Q4479" s="251" t="s">
        <v>707</v>
      </c>
      <c r="R4479" s="258"/>
      <c r="S4479" s="299" t="s">
        <v>809</v>
      </c>
      <c r="T4479" s="299" t="s">
        <v>809</v>
      </c>
      <c r="U4479" s="299" t="s">
        <v>832</v>
      </c>
      <c r="V4479" s="283" t="s">
        <v>809</v>
      </c>
      <c r="W4479" s="284" t="s">
        <v>809</v>
      </c>
      <c r="X4479" s="284" t="s">
        <v>809</v>
      </c>
      <c r="Y4479" s="257"/>
    </row>
    <row r="4480" spans="1:25" ht="12.75" customHeight="1" x14ac:dyDescent="0.2">
      <c r="A4480" s="229" t="s">
        <v>705</v>
      </c>
      <c r="B4480" s="247"/>
      <c r="C4480" s="287">
        <v>4467</v>
      </c>
      <c r="D4480" s="288" t="s">
        <v>9580</v>
      </c>
      <c r="E4480" s="288" t="s">
        <v>9581</v>
      </c>
      <c r="F4480" s="288" t="s">
        <v>5100</v>
      </c>
      <c r="G4480" s="289" t="s">
        <v>707</v>
      </c>
      <c r="H4480" s="290">
        <v>0</v>
      </c>
      <c r="I4480" s="290"/>
      <c r="J4480" s="290">
        <v>0</v>
      </c>
      <c r="K4480" s="290"/>
      <c r="L4480" s="290">
        <v>0</v>
      </c>
      <c r="M4480" s="291" t="str">
        <f t="shared" si="207"/>
        <v>NA</v>
      </c>
      <c r="N4480" s="291" t="str">
        <f t="shared" si="208"/>
        <v>NA</v>
      </c>
      <c r="O4480" s="290">
        <v>0</v>
      </c>
      <c r="P4480" s="291" t="str">
        <f t="shared" si="209"/>
        <v>NA</v>
      </c>
      <c r="Q4480" s="291" t="s">
        <v>707</v>
      </c>
      <c r="R4480" s="292" t="s">
        <v>831</v>
      </c>
      <c r="S4480" s="293" t="s">
        <v>832</v>
      </c>
      <c r="T4480" s="293" t="s">
        <v>832</v>
      </c>
      <c r="U4480" s="293" t="s">
        <v>832</v>
      </c>
      <c r="V4480" s="294" t="s">
        <v>809</v>
      </c>
      <c r="W4480" s="295" t="s">
        <v>809</v>
      </c>
      <c r="X4480" s="295" t="s">
        <v>809</v>
      </c>
      <c r="Y4480" s="257"/>
    </row>
    <row r="4481" spans="1:25" ht="12.75" customHeight="1" x14ac:dyDescent="0.2">
      <c r="A4481" s="229" t="s">
        <v>705</v>
      </c>
      <c r="B4481" s="247"/>
      <c r="C4481" s="280">
        <v>4468</v>
      </c>
      <c r="D4481" s="249" t="s">
        <v>9582</v>
      </c>
      <c r="E4481" s="249" t="s">
        <v>9583</v>
      </c>
      <c r="F4481" s="249" t="s">
        <v>1503</v>
      </c>
      <c r="G4481" s="297" t="s">
        <v>707</v>
      </c>
      <c r="H4481" s="250">
        <v>0</v>
      </c>
      <c r="I4481" s="250"/>
      <c r="J4481" s="250">
        <v>0</v>
      </c>
      <c r="K4481" s="250"/>
      <c r="L4481" s="250">
        <v>0</v>
      </c>
      <c r="M4481" s="251" t="str">
        <f t="shared" si="207"/>
        <v>NA</v>
      </c>
      <c r="N4481" s="251" t="str">
        <f t="shared" si="208"/>
        <v>NA</v>
      </c>
      <c r="O4481" s="250">
        <v>0</v>
      </c>
      <c r="P4481" s="251" t="str">
        <f t="shared" si="209"/>
        <v>NA</v>
      </c>
      <c r="Q4481" s="298" t="s">
        <v>848</v>
      </c>
      <c r="R4481" s="299" t="s">
        <v>849</v>
      </c>
      <c r="S4481" s="299" t="s">
        <v>832</v>
      </c>
      <c r="T4481" s="299" t="s">
        <v>832</v>
      </c>
      <c r="U4481" s="299" t="s">
        <v>832</v>
      </c>
      <c r="V4481" s="283" t="s">
        <v>809</v>
      </c>
      <c r="W4481" s="284" t="s">
        <v>809</v>
      </c>
      <c r="X4481" s="284" t="s">
        <v>809</v>
      </c>
      <c r="Y4481" s="257"/>
    </row>
    <row r="4482" spans="1:25" ht="12.75" customHeight="1" x14ac:dyDescent="0.2">
      <c r="A4482" s="229" t="s">
        <v>705</v>
      </c>
      <c r="B4482" s="247"/>
      <c r="C4482" s="280">
        <v>4469</v>
      </c>
      <c r="D4482" s="249" t="s">
        <v>9584</v>
      </c>
      <c r="E4482" s="249" t="s">
        <v>9585</v>
      </c>
      <c r="F4482" s="249" t="s">
        <v>1175</v>
      </c>
      <c r="G4482" s="281" t="s">
        <v>813</v>
      </c>
      <c r="H4482" s="250">
        <v>30056.34</v>
      </c>
      <c r="I4482" s="250"/>
      <c r="J4482" s="250">
        <v>28413.630700000002</v>
      </c>
      <c r="K4482" s="250"/>
      <c r="L4482" s="250">
        <v>14318.599999999999</v>
      </c>
      <c r="M4482" s="251">
        <f t="shared" si="207"/>
        <v>5.4654335823989167E-2</v>
      </c>
      <c r="N4482" s="251">
        <f t="shared" si="208"/>
        <v>0.49606580900623876</v>
      </c>
      <c r="O4482" s="250">
        <v>14689.96</v>
      </c>
      <c r="P4482" s="251">
        <f t="shared" si="209"/>
        <v>2.5935496487086769E-2</v>
      </c>
      <c r="Q4482" s="251" t="s">
        <v>805</v>
      </c>
      <c r="R4482" s="258"/>
      <c r="S4482" s="258" t="s">
        <v>904</v>
      </c>
      <c r="T4482" s="258" t="s">
        <v>807</v>
      </c>
      <c r="U4482" s="282" t="s">
        <v>814</v>
      </c>
      <c r="V4482" s="285">
        <v>105</v>
      </c>
      <c r="W4482" s="286" t="s">
        <v>824</v>
      </c>
      <c r="X4482" s="286" t="s">
        <v>824</v>
      </c>
      <c r="Y4482" s="257"/>
    </row>
    <row r="4483" spans="1:25" ht="12.75" customHeight="1" x14ac:dyDescent="0.2">
      <c r="A4483" s="229" t="s">
        <v>705</v>
      </c>
      <c r="B4483" s="247"/>
      <c r="C4483" s="280">
        <v>4470</v>
      </c>
      <c r="D4483" s="296" t="s">
        <v>9586</v>
      </c>
      <c r="E4483" s="296" t="s">
        <v>9587</v>
      </c>
      <c r="F4483" s="296" t="s">
        <v>847</v>
      </c>
      <c r="G4483" s="297" t="s">
        <v>707</v>
      </c>
      <c r="H4483" s="250">
        <v>0</v>
      </c>
      <c r="I4483" s="250"/>
      <c r="J4483" s="250">
        <v>0</v>
      </c>
      <c r="K4483" s="250"/>
      <c r="L4483" s="250">
        <v>0</v>
      </c>
      <c r="M4483" s="251" t="str">
        <f t="shared" si="207"/>
        <v>NA</v>
      </c>
      <c r="N4483" s="251" t="str">
        <f t="shared" si="208"/>
        <v>NA</v>
      </c>
      <c r="O4483" s="250">
        <v>0</v>
      </c>
      <c r="P4483" s="251" t="str">
        <f t="shared" si="209"/>
        <v>NA</v>
      </c>
      <c r="Q4483" s="298" t="s">
        <v>848</v>
      </c>
      <c r="R4483" s="299" t="s">
        <v>849</v>
      </c>
      <c r="S4483" s="299" t="s">
        <v>809</v>
      </c>
      <c r="T4483" s="299" t="s">
        <v>809</v>
      </c>
      <c r="U4483" s="299" t="s">
        <v>832</v>
      </c>
      <c r="V4483" s="283" t="s">
        <v>809</v>
      </c>
      <c r="W4483" s="284" t="s">
        <v>809</v>
      </c>
      <c r="X4483" s="284" t="s">
        <v>809</v>
      </c>
      <c r="Y4483" s="257"/>
    </row>
    <row r="4484" spans="1:25" ht="12.75" customHeight="1" x14ac:dyDescent="0.2">
      <c r="A4484" s="229" t="s">
        <v>705</v>
      </c>
      <c r="B4484" s="247"/>
      <c r="C4484" s="280">
        <v>4471</v>
      </c>
      <c r="D4484" s="296" t="s">
        <v>9588</v>
      </c>
      <c r="E4484" s="296" t="s">
        <v>9589</v>
      </c>
      <c r="F4484" s="296" t="s">
        <v>897</v>
      </c>
      <c r="G4484" s="281"/>
      <c r="H4484" s="250">
        <v>0</v>
      </c>
      <c r="I4484" s="250"/>
      <c r="J4484" s="250">
        <v>0</v>
      </c>
      <c r="K4484" s="250"/>
      <c r="L4484" s="250">
        <v>0</v>
      </c>
      <c r="M4484" s="251" t="str">
        <f t="shared" si="207"/>
        <v>NA</v>
      </c>
      <c r="N4484" s="251" t="str">
        <f t="shared" si="208"/>
        <v>NA</v>
      </c>
      <c r="O4484" s="250">
        <v>0</v>
      </c>
      <c r="P4484" s="251" t="str">
        <f t="shared" si="209"/>
        <v>NA</v>
      </c>
      <c r="Q4484" s="251" t="s">
        <v>707</v>
      </c>
      <c r="R4484" s="258"/>
      <c r="S4484" s="299" t="s">
        <v>809</v>
      </c>
      <c r="T4484" s="299" t="s">
        <v>809</v>
      </c>
      <c r="U4484" s="299" t="s">
        <v>832</v>
      </c>
      <c r="V4484" s="283" t="s">
        <v>809</v>
      </c>
      <c r="W4484" s="284" t="s">
        <v>809</v>
      </c>
      <c r="X4484" s="284" t="s">
        <v>809</v>
      </c>
      <c r="Y4484" s="257"/>
    </row>
    <row r="4485" spans="1:25" ht="12.75" customHeight="1" x14ac:dyDescent="0.2">
      <c r="A4485" s="229" t="s">
        <v>705</v>
      </c>
      <c r="B4485" s="247"/>
      <c r="C4485" s="280">
        <v>4472</v>
      </c>
      <c r="D4485" s="249" t="s">
        <v>9590</v>
      </c>
      <c r="E4485" s="249" t="s">
        <v>9591</v>
      </c>
      <c r="F4485" s="249" t="s">
        <v>949</v>
      </c>
      <c r="G4485" s="281" t="s">
        <v>804</v>
      </c>
      <c r="H4485" s="250">
        <v>599520.27</v>
      </c>
      <c r="I4485" s="250"/>
      <c r="J4485" s="250">
        <v>292522.71710000001</v>
      </c>
      <c r="K4485" s="250"/>
      <c r="L4485" s="250">
        <v>306173.48</v>
      </c>
      <c r="M4485" s="251">
        <f t="shared" si="207"/>
        <v>0.51207201534653701</v>
      </c>
      <c r="N4485" s="251">
        <f t="shared" si="208"/>
        <v>4.6665650570083442E-2</v>
      </c>
      <c r="O4485" s="250">
        <v>327445.76000000001</v>
      </c>
      <c r="P4485" s="251">
        <f t="shared" si="209"/>
        <v>6.9477865947109557E-2</v>
      </c>
      <c r="Q4485" s="251" t="s">
        <v>805</v>
      </c>
      <c r="R4485" s="258"/>
      <c r="S4485" s="258" t="s">
        <v>806</v>
      </c>
      <c r="T4485" s="258" t="s">
        <v>807</v>
      </c>
      <c r="U4485" s="282" t="s">
        <v>1103</v>
      </c>
      <c r="V4485" s="285">
        <v>824</v>
      </c>
      <c r="W4485" s="286" t="s">
        <v>824</v>
      </c>
      <c r="X4485" s="286" t="s">
        <v>824</v>
      </c>
      <c r="Y4485" s="257"/>
    </row>
    <row r="4486" spans="1:25" ht="12.75" customHeight="1" x14ac:dyDescent="0.2">
      <c r="A4486" s="229" t="s">
        <v>705</v>
      </c>
      <c r="B4486" s="247"/>
      <c r="C4486" s="280">
        <v>4473</v>
      </c>
      <c r="D4486" s="249" t="s">
        <v>9592</v>
      </c>
      <c r="E4486" s="249" t="s">
        <v>9593</v>
      </c>
      <c r="F4486" s="249" t="s">
        <v>949</v>
      </c>
      <c r="G4486" s="281" t="s">
        <v>804</v>
      </c>
      <c r="H4486" s="250">
        <v>618643.87</v>
      </c>
      <c r="I4486" s="250"/>
      <c r="J4486" s="250">
        <v>618756.58239999996</v>
      </c>
      <c r="K4486" s="250"/>
      <c r="L4486" s="250">
        <v>645930.83000000007</v>
      </c>
      <c r="M4486" s="251">
        <f t="shared" si="207"/>
        <v>1.8219270482702806E-4</v>
      </c>
      <c r="N4486" s="251">
        <f t="shared" si="208"/>
        <v>4.3917508714974955E-2</v>
      </c>
      <c r="O4486" s="250">
        <v>704253.44000000006</v>
      </c>
      <c r="P4486" s="251">
        <f t="shared" si="209"/>
        <v>9.0292346008627553E-2</v>
      </c>
      <c r="Q4486" s="251" t="s">
        <v>805</v>
      </c>
      <c r="R4486" s="258"/>
      <c r="S4486" s="258" t="s">
        <v>806</v>
      </c>
      <c r="T4486" s="299" t="s">
        <v>809</v>
      </c>
      <c r="U4486" s="282" t="s">
        <v>1103</v>
      </c>
      <c r="V4486" s="285">
        <v>824</v>
      </c>
      <c r="W4486" s="286" t="s">
        <v>816</v>
      </c>
      <c r="X4486" s="286" t="s">
        <v>816</v>
      </c>
      <c r="Y4486" s="257"/>
    </row>
    <row r="4487" spans="1:25" ht="12.75" customHeight="1" x14ac:dyDescent="0.2">
      <c r="A4487" s="229" t="s">
        <v>705</v>
      </c>
      <c r="B4487" s="247"/>
      <c r="C4487" s="287">
        <v>4474</v>
      </c>
      <c r="D4487" s="288" t="s">
        <v>9594</v>
      </c>
      <c r="E4487" s="288" t="s">
        <v>9595</v>
      </c>
      <c r="F4487" s="288" t="s">
        <v>5100</v>
      </c>
      <c r="G4487" s="289" t="s">
        <v>707</v>
      </c>
      <c r="H4487" s="290">
        <v>0</v>
      </c>
      <c r="I4487" s="290"/>
      <c r="J4487" s="290">
        <v>0</v>
      </c>
      <c r="K4487" s="290"/>
      <c r="L4487" s="290">
        <v>0</v>
      </c>
      <c r="M4487" s="291" t="str">
        <f t="shared" si="207"/>
        <v>NA</v>
      </c>
      <c r="N4487" s="291" t="str">
        <f t="shared" si="208"/>
        <v>NA</v>
      </c>
      <c r="O4487" s="290">
        <v>0</v>
      </c>
      <c r="P4487" s="291" t="str">
        <f t="shared" si="209"/>
        <v>NA</v>
      </c>
      <c r="Q4487" s="291" t="s">
        <v>707</v>
      </c>
      <c r="R4487" s="292" t="s">
        <v>831</v>
      </c>
      <c r="S4487" s="293" t="s">
        <v>832</v>
      </c>
      <c r="T4487" s="293" t="s">
        <v>832</v>
      </c>
      <c r="U4487" s="293" t="s">
        <v>832</v>
      </c>
      <c r="V4487" s="294" t="s">
        <v>809</v>
      </c>
      <c r="W4487" s="295" t="s">
        <v>809</v>
      </c>
      <c r="X4487" s="295" t="s">
        <v>809</v>
      </c>
      <c r="Y4487" s="257"/>
    </row>
    <row r="4488" spans="1:25" ht="12.75" customHeight="1" x14ac:dyDescent="0.2">
      <c r="B4488" s="247"/>
      <c r="C4488" s="280">
        <v>4475</v>
      </c>
      <c r="D4488" s="249" t="s">
        <v>9596</v>
      </c>
      <c r="E4488" s="249" t="s">
        <v>9597</v>
      </c>
      <c r="F4488" s="249" t="s">
        <v>877</v>
      </c>
      <c r="G4488" s="281" t="s">
        <v>813</v>
      </c>
      <c r="H4488" s="250">
        <v>16088.170000000002</v>
      </c>
      <c r="I4488" s="250"/>
      <c r="J4488" s="250">
        <v>15411.567599999998</v>
      </c>
      <c r="K4488" s="250"/>
      <c r="L4488" s="250">
        <v>16088.31</v>
      </c>
      <c r="M4488" s="251">
        <f t="shared" si="207"/>
        <v>4.2055895729595304E-2</v>
      </c>
      <c r="N4488" s="251">
        <f t="shared" si="208"/>
        <v>4.391132800793094E-2</v>
      </c>
      <c r="O4488" s="250">
        <v>16864.399999999998</v>
      </c>
      <c r="P4488" s="251">
        <f t="shared" si="209"/>
        <v>4.8239373806198312E-2</v>
      </c>
      <c r="Q4488" s="251" t="s">
        <v>805</v>
      </c>
      <c r="R4488" s="258"/>
      <c r="S4488" s="258" t="s">
        <v>806</v>
      </c>
      <c r="T4488" s="258" t="s">
        <v>807</v>
      </c>
      <c r="U4488" s="282" t="s">
        <v>814</v>
      </c>
      <c r="V4488" s="285">
        <v>37</v>
      </c>
      <c r="W4488" s="286" t="s">
        <v>816</v>
      </c>
      <c r="X4488" s="286" t="s">
        <v>816</v>
      </c>
      <c r="Y4488" s="257"/>
    </row>
    <row r="4489" spans="1:25" ht="12.75" customHeight="1" x14ac:dyDescent="0.2">
      <c r="A4489" s="229" t="s">
        <v>705</v>
      </c>
      <c r="B4489" s="247"/>
      <c r="C4489" s="280">
        <v>4476</v>
      </c>
      <c r="D4489" s="249" t="s">
        <v>9598</v>
      </c>
      <c r="E4489" s="249" t="s">
        <v>9599</v>
      </c>
      <c r="F4489" s="249" t="s">
        <v>1009</v>
      </c>
      <c r="G4489" s="297" t="s">
        <v>707</v>
      </c>
      <c r="H4489" s="250">
        <v>0</v>
      </c>
      <c r="I4489" s="250"/>
      <c r="J4489" s="250">
        <v>0</v>
      </c>
      <c r="K4489" s="250"/>
      <c r="L4489" s="250">
        <v>0</v>
      </c>
      <c r="M4489" s="251" t="str">
        <f t="shared" si="207"/>
        <v>NA</v>
      </c>
      <c r="N4489" s="251" t="str">
        <f t="shared" si="208"/>
        <v>NA</v>
      </c>
      <c r="O4489" s="250">
        <v>0</v>
      </c>
      <c r="P4489" s="251" t="str">
        <f t="shared" si="209"/>
        <v>NA</v>
      </c>
      <c r="Q4489" s="298" t="s">
        <v>848</v>
      </c>
      <c r="R4489" s="299" t="s">
        <v>849</v>
      </c>
      <c r="S4489" s="299" t="s">
        <v>832</v>
      </c>
      <c r="T4489" s="299" t="s">
        <v>832</v>
      </c>
      <c r="U4489" s="299" t="s">
        <v>832</v>
      </c>
      <c r="V4489" s="299" t="s">
        <v>832</v>
      </c>
      <c r="W4489" s="299" t="s">
        <v>832</v>
      </c>
      <c r="X4489" s="299" t="s">
        <v>832</v>
      </c>
      <c r="Y4489" s="257"/>
    </row>
    <row r="4490" spans="1:25" ht="12.75" customHeight="1" x14ac:dyDescent="0.2">
      <c r="A4490" s="229" t="s">
        <v>705</v>
      </c>
      <c r="B4490" s="247"/>
      <c r="C4490" s="280">
        <v>4477</v>
      </c>
      <c r="D4490" s="296" t="s">
        <v>9600</v>
      </c>
      <c r="E4490" s="296" t="s">
        <v>9601</v>
      </c>
      <c r="F4490" s="296" t="s">
        <v>1390</v>
      </c>
      <c r="G4490" s="281"/>
      <c r="H4490" s="250">
        <v>0</v>
      </c>
      <c r="I4490" s="250"/>
      <c r="J4490" s="250">
        <v>0</v>
      </c>
      <c r="K4490" s="250"/>
      <c r="L4490" s="250">
        <v>0</v>
      </c>
      <c r="M4490" s="251" t="str">
        <f t="shared" si="207"/>
        <v>NA</v>
      </c>
      <c r="N4490" s="251" t="str">
        <f t="shared" si="208"/>
        <v>NA</v>
      </c>
      <c r="O4490" s="250">
        <v>0</v>
      </c>
      <c r="P4490" s="251" t="str">
        <f t="shared" si="209"/>
        <v>NA</v>
      </c>
      <c r="Q4490" s="251" t="s">
        <v>707</v>
      </c>
      <c r="R4490" s="258"/>
      <c r="S4490" s="299" t="s">
        <v>809</v>
      </c>
      <c r="T4490" s="299" t="s">
        <v>809</v>
      </c>
      <c r="U4490" s="299" t="s">
        <v>832</v>
      </c>
      <c r="V4490" s="283" t="s">
        <v>809</v>
      </c>
      <c r="W4490" s="284" t="s">
        <v>809</v>
      </c>
      <c r="X4490" s="284" t="s">
        <v>809</v>
      </c>
      <c r="Y4490" s="257"/>
    </row>
    <row r="4491" spans="1:25" ht="12.75" customHeight="1" x14ac:dyDescent="0.2">
      <c r="A4491" s="229" t="s">
        <v>705</v>
      </c>
      <c r="B4491" s="247"/>
      <c r="C4491" s="280">
        <v>4478</v>
      </c>
      <c r="D4491" s="249" t="s">
        <v>9602</v>
      </c>
      <c r="E4491" s="249" t="s">
        <v>9603</v>
      </c>
      <c r="F4491" s="249" t="s">
        <v>847</v>
      </c>
      <c r="G4491" s="297" t="s">
        <v>707</v>
      </c>
      <c r="H4491" s="250">
        <v>0</v>
      </c>
      <c r="I4491" s="250"/>
      <c r="J4491" s="250">
        <v>0</v>
      </c>
      <c r="K4491" s="250"/>
      <c r="L4491" s="250">
        <v>0</v>
      </c>
      <c r="M4491" s="251" t="str">
        <f t="shared" si="207"/>
        <v>NA</v>
      </c>
      <c r="N4491" s="251" t="str">
        <f t="shared" si="208"/>
        <v>NA</v>
      </c>
      <c r="O4491" s="250">
        <v>0</v>
      </c>
      <c r="P4491" s="251" t="str">
        <f t="shared" si="209"/>
        <v>NA</v>
      </c>
      <c r="Q4491" s="298" t="s">
        <v>848</v>
      </c>
      <c r="R4491" s="299" t="s">
        <v>849</v>
      </c>
      <c r="S4491" s="299" t="s">
        <v>832</v>
      </c>
      <c r="T4491" s="299" t="s">
        <v>832</v>
      </c>
      <c r="U4491" s="299" t="s">
        <v>832</v>
      </c>
      <c r="V4491" s="285">
        <v>4928</v>
      </c>
      <c r="W4491" s="286" t="s">
        <v>874</v>
      </c>
      <c r="X4491" s="286" t="s">
        <v>816</v>
      </c>
      <c r="Y4491" s="257"/>
    </row>
    <row r="4492" spans="1:25" ht="12.75" customHeight="1" x14ac:dyDescent="0.2">
      <c r="A4492" s="229" t="s">
        <v>705</v>
      </c>
      <c r="B4492" s="247"/>
      <c r="C4492" s="280">
        <v>4479</v>
      </c>
      <c r="D4492" s="249" t="s">
        <v>9604</v>
      </c>
      <c r="E4492" s="249" t="s">
        <v>9605</v>
      </c>
      <c r="F4492" s="249" t="s">
        <v>822</v>
      </c>
      <c r="G4492" s="281" t="s">
        <v>813</v>
      </c>
      <c r="H4492" s="250">
        <v>54953.719999999994</v>
      </c>
      <c r="I4492" s="250"/>
      <c r="J4492" s="250">
        <v>52642.568399999996</v>
      </c>
      <c r="K4492" s="250"/>
      <c r="L4492" s="250">
        <v>54953.75</v>
      </c>
      <c r="M4492" s="251">
        <f t="shared" si="207"/>
        <v>4.2056326669058938E-2</v>
      </c>
      <c r="N4492" s="251">
        <f t="shared" si="208"/>
        <v>4.3903283411984961E-2</v>
      </c>
      <c r="O4492" s="250">
        <v>61997.68</v>
      </c>
      <c r="P4492" s="251">
        <f t="shared" si="209"/>
        <v>0.12817924163501127</v>
      </c>
      <c r="Q4492" s="251" t="s">
        <v>805</v>
      </c>
      <c r="R4492" s="258"/>
      <c r="S4492" s="258" t="s">
        <v>806</v>
      </c>
      <c r="T4492" s="258" t="s">
        <v>807</v>
      </c>
      <c r="U4492" s="282" t="s">
        <v>814</v>
      </c>
      <c r="V4492" s="285">
        <v>515</v>
      </c>
      <c r="W4492" s="286" t="s">
        <v>824</v>
      </c>
      <c r="X4492" s="286" t="s">
        <v>824</v>
      </c>
      <c r="Y4492" s="257"/>
    </row>
    <row r="4493" spans="1:25" ht="12.75" customHeight="1" x14ac:dyDescent="0.2">
      <c r="A4493" s="229" t="s">
        <v>705</v>
      </c>
      <c r="B4493" s="247"/>
      <c r="C4493" s="280">
        <v>4480</v>
      </c>
      <c r="D4493" s="249" t="s">
        <v>9606</v>
      </c>
      <c r="E4493" s="249" t="s">
        <v>9607</v>
      </c>
      <c r="F4493" s="249" t="s">
        <v>1184</v>
      </c>
      <c r="G4493" s="281" t="s">
        <v>813</v>
      </c>
      <c r="H4493" s="250">
        <v>30207.539999999997</v>
      </c>
      <c r="I4493" s="250"/>
      <c r="J4493" s="250">
        <v>28937.1302</v>
      </c>
      <c r="K4493" s="250"/>
      <c r="L4493" s="250">
        <v>30207.83</v>
      </c>
      <c r="M4493" s="251">
        <f t="shared" si="207"/>
        <v>4.2056049582322751E-2</v>
      </c>
      <c r="N4493" s="251">
        <f t="shared" si="208"/>
        <v>4.3912433306879967E-2</v>
      </c>
      <c r="O4493" s="250">
        <v>31617.629999999997</v>
      </c>
      <c r="P4493" s="251">
        <f t="shared" si="209"/>
        <v>4.6670018998385368E-2</v>
      </c>
      <c r="Q4493" s="251" t="s">
        <v>805</v>
      </c>
      <c r="R4493" s="258"/>
      <c r="S4493" s="258" t="s">
        <v>806</v>
      </c>
      <c r="T4493" s="299" t="s">
        <v>809</v>
      </c>
      <c r="U4493" s="282" t="s">
        <v>814</v>
      </c>
      <c r="V4493" s="285">
        <v>125</v>
      </c>
      <c r="W4493" s="286" t="s">
        <v>815</v>
      </c>
      <c r="X4493" s="286" t="s">
        <v>816</v>
      </c>
      <c r="Y4493" s="257"/>
    </row>
    <row r="4494" spans="1:25" ht="12.75" customHeight="1" x14ac:dyDescent="0.2">
      <c r="A4494" s="229" t="s">
        <v>705</v>
      </c>
      <c r="B4494" s="247"/>
      <c r="C4494" s="280">
        <v>4481</v>
      </c>
      <c r="D4494" s="249" t="s">
        <v>9608</v>
      </c>
      <c r="E4494" s="249" t="s">
        <v>9609</v>
      </c>
      <c r="F4494" s="249" t="s">
        <v>852</v>
      </c>
      <c r="G4494" s="297" t="s">
        <v>707</v>
      </c>
      <c r="H4494" s="250">
        <v>0</v>
      </c>
      <c r="I4494" s="250"/>
      <c r="J4494" s="250">
        <v>0</v>
      </c>
      <c r="K4494" s="250"/>
      <c r="L4494" s="250">
        <v>0</v>
      </c>
      <c r="M4494" s="251" t="str">
        <f t="shared" ref="M4494:M4557" si="210">IF(H4494&gt;0,ABS((J4494-H4494)/H4494),"NA")</f>
        <v>NA</v>
      </c>
      <c r="N4494" s="251" t="str">
        <f t="shared" ref="N4494:N4557" si="211">IF(J4494&gt;0,ABS((L4494-J4494)/J4494),"NA")</f>
        <v>NA</v>
      </c>
      <c r="O4494" s="250">
        <v>0</v>
      </c>
      <c r="P4494" s="251" t="str">
        <f t="shared" ref="P4494:P4557" si="212">IF(L4494&gt;0,ABS((O4494-L4494)/L4494),"NA")</f>
        <v>NA</v>
      </c>
      <c r="Q4494" s="298" t="s">
        <v>848</v>
      </c>
      <c r="R4494" s="299" t="s">
        <v>849</v>
      </c>
      <c r="S4494" s="299" t="s">
        <v>832</v>
      </c>
      <c r="T4494" s="299" t="s">
        <v>832</v>
      </c>
      <c r="U4494" s="299" t="s">
        <v>832</v>
      </c>
      <c r="V4494" s="299" t="s">
        <v>832</v>
      </c>
      <c r="W4494" s="299" t="s">
        <v>832</v>
      </c>
      <c r="X4494" s="299" t="s">
        <v>832</v>
      </c>
      <c r="Y4494" s="257"/>
    </row>
    <row r="4495" spans="1:25" ht="12.75" customHeight="1" x14ac:dyDescent="0.2">
      <c r="A4495" s="229" t="s">
        <v>705</v>
      </c>
      <c r="B4495" s="247"/>
      <c r="C4495" s="280">
        <v>4482</v>
      </c>
      <c r="D4495" s="249" t="s">
        <v>9610</v>
      </c>
      <c r="E4495" s="249" t="s">
        <v>9611</v>
      </c>
      <c r="F4495" s="249" t="s">
        <v>1302</v>
      </c>
      <c r="G4495" s="281" t="s">
        <v>813</v>
      </c>
      <c r="H4495" s="250">
        <v>75820.2</v>
      </c>
      <c r="I4495" s="250"/>
      <c r="J4495" s="250">
        <v>72631.503299999997</v>
      </c>
      <c r="K4495" s="250"/>
      <c r="L4495" s="250">
        <v>97789.19</v>
      </c>
      <c r="M4495" s="251">
        <f t="shared" si="210"/>
        <v>4.2056031242333841E-2</v>
      </c>
      <c r="N4495" s="251">
        <f t="shared" si="211"/>
        <v>0.34637430807521241</v>
      </c>
      <c r="O4495" s="250">
        <v>101665.34</v>
      </c>
      <c r="P4495" s="251">
        <f t="shared" si="212"/>
        <v>3.9637816817993832E-2</v>
      </c>
      <c r="Q4495" s="251" t="s">
        <v>805</v>
      </c>
      <c r="R4495" s="258"/>
      <c r="S4495" s="258" t="s">
        <v>806</v>
      </c>
      <c r="T4495" s="258" t="s">
        <v>807</v>
      </c>
      <c r="U4495" s="282" t="s">
        <v>814</v>
      </c>
      <c r="V4495" s="285">
        <v>345</v>
      </c>
      <c r="W4495" s="286" t="s">
        <v>824</v>
      </c>
      <c r="X4495" s="286" t="s">
        <v>824</v>
      </c>
      <c r="Y4495" s="257"/>
    </row>
    <row r="4496" spans="1:25" ht="12.75" customHeight="1" x14ac:dyDescent="0.2">
      <c r="A4496" s="229" t="s">
        <v>705</v>
      </c>
      <c r="B4496" s="247"/>
      <c r="C4496" s="280">
        <v>4483</v>
      </c>
      <c r="D4496" s="249" t="s">
        <v>9612</v>
      </c>
      <c r="E4496" s="249" t="s">
        <v>9611</v>
      </c>
      <c r="F4496" s="249" t="s">
        <v>847</v>
      </c>
      <c r="G4496" s="297" t="s">
        <v>707</v>
      </c>
      <c r="H4496" s="250">
        <v>0</v>
      </c>
      <c r="I4496" s="250"/>
      <c r="J4496" s="250">
        <v>0</v>
      </c>
      <c r="K4496" s="250"/>
      <c r="L4496" s="250">
        <v>0</v>
      </c>
      <c r="M4496" s="251" t="str">
        <f t="shared" si="210"/>
        <v>NA</v>
      </c>
      <c r="N4496" s="251" t="str">
        <f t="shared" si="211"/>
        <v>NA</v>
      </c>
      <c r="O4496" s="250">
        <v>0</v>
      </c>
      <c r="P4496" s="251" t="str">
        <f t="shared" si="212"/>
        <v>NA</v>
      </c>
      <c r="Q4496" s="298" t="s">
        <v>848</v>
      </c>
      <c r="R4496" s="299" t="s">
        <v>849</v>
      </c>
      <c r="S4496" s="299" t="s">
        <v>832</v>
      </c>
      <c r="T4496" s="299" t="s">
        <v>832</v>
      </c>
      <c r="U4496" s="299" t="s">
        <v>832</v>
      </c>
      <c r="V4496" s="299" t="s">
        <v>832</v>
      </c>
      <c r="W4496" s="299" t="s">
        <v>832</v>
      </c>
      <c r="X4496" s="299" t="s">
        <v>832</v>
      </c>
      <c r="Y4496" s="257"/>
    </row>
    <row r="4497" spans="1:25" ht="12.75" customHeight="1" x14ac:dyDescent="0.2">
      <c r="A4497" s="229" t="s">
        <v>705</v>
      </c>
      <c r="B4497" s="247"/>
      <c r="C4497" s="287">
        <v>4484</v>
      </c>
      <c r="D4497" s="288" t="s">
        <v>9613</v>
      </c>
      <c r="E4497" s="288" t="s">
        <v>9614</v>
      </c>
      <c r="F4497" s="288" t="s">
        <v>5100</v>
      </c>
      <c r="G4497" s="289" t="s">
        <v>707</v>
      </c>
      <c r="H4497" s="290">
        <v>0</v>
      </c>
      <c r="I4497" s="290"/>
      <c r="J4497" s="290">
        <v>0</v>
      </c>
      <c r="K4497" s="290"/>
      <c r="L4497" s="290">
        <v>0</v>
      </c>
      <c r="M4497" s="291" t="str">
        <f t="shared" si="210"/>
        <v>NA</v>
      </c>
      <c r="N4497" s="291" t="str">
        <f t="shared" si="211"/>
        <v>NA</v>
      </c>
      <c r="O4497" s="290">
        <v>0</v>
      </c>
      <c r="P4497" s="291" t="str">
        <f t="shared" si="212"/>
        <v>NA</v>
      </c>
      <c r="Q4497" s="291" t="s">
        <v>707</v>
      </c>
      <c r="R4497" s="292" t="s">
        <v>831</v>
      </c>
      <c r="S4497" s="293" t="s">
        <v>832</v>
      </c>
      <c r="T4497" s="293" t="s">
        <v>832</v>
      </c>
      <c r="U4497" s="293" t="s">
        <v>832</v>
      </c>
      <c r="V4497" s="294" t="s">
        <v>809</v>
      </c>
      <c r="W4497" s="295" t="s">
        <v>809</v>
      </c>
      <c r="X4497" s="295" t="s">
        <v>809</v>
      </c>
      <c r="Y4497" s="257"/>
    </row>
    <row r="4498" spans="1:25" ht="12.75" customHeight="1" x14ac:dyDescent="0.2">
      <c r="A4498" s="229" t="s">
        <v>705</v>
      </c>
      <c r="B4498" s="247"/>
      <c r="C4498" s="280">
        <v>4485</v>
      </c>
      <c r="D4498" s="249" t="s">
        <v>9615</v>
      </c>
      <c r="E4498" s="249" t="s">
        <v>9616</v>
      </c>
      <c r="F4498" s="249" t="s">
        <v>886</v>
      </c>
      <c r="G4498" s="281" t="s">
        <v>813</v>
      </c>
      <c r="H4498" s="250">
        <v>65873.19</v>
      </c>
      <c r="I4498" s="250"/>
      <c r="J4498" s="250">
        <v>63102.833399999996</v>
      </c>
      <c r="K4498" s="250"/>
      <c r="L4498" s="250">
        <v>79792.439999999988</v>
      </c>
      <c r="M4498" s="251">
        <f t="shared" si="210"/>
        <v>4.2055904685958073E-2</v>
      </c>
      <c r="N4498" s="251">
        <f t="shared" si="211"/>
        <v>0.26448268169207112</v>
      </c>
      <c r="O4498" s="250">
        <v>83533.960000000006</v>
      </c>
      <c r="P4498" s="251">
        <f t="shared" si="212"/>
        <v>4.6890657811692674E-2</v>
      </c>
      <c r="Q4498" s="251" t="s">
        <v>805</v>
      </c>
      <c r="R4498" s="258"/>
      <c r="S4498" s="258" t="s">
        <v>806</v>
      </c>
      <c r="T4498" s="258" t="s">
        <v>807</v>
      </c>
      <c r="U4498" s="282" t="s">
        <v>814</v>
      </c>
      <c r="V4498" s="285">
        <v>279</v>
      </c>
      <c r="W4498" s="286" t="s">
        <v>816</v>
      </c>
      <c r="X4498" s="286" t="s">
        <v>816</v>
      </c>
      <c r="Y4498" s="257"/>
    </row>
    <row r="4499" spans="1:25" ht="12.75" customHeight="1" x14ac:dyDescent="0.2">
      <c r="A4499" s="229" t="s">
        <v>705</v>
      </c>
      <c r="B4499" s="247"/>
      <c r="C4499" s="280">
        <v>4486</v>
      </c>
      <c r="D4499" s="249" t="s">
        <v>9617</v>
      </c>
      <c r="E4499" s="249" t="s">
        <v>9618</v>
      </c>
      <c r="F4499" s="249" t="s">
        <v>943</v>
      </c>
      <c r="G4499" s="297" t="s">
        <v>707</v>
      </c>
      <c r="H4499" s="250">
        <v>0</v>
      </c>
      <c r="I4499" s="250"/>
      <c r="J4499" s="250">
        <v>0</v>
      </c>
      <c r="K4499" s="250"/>
      <c r="L4499" s="250">
        <v>0</v>
      </c>
      <c r="M4499" s="251" t="str">
        <f t="shared" si="210"/>
        <v>NA</v>
      </c>
      <c r="N4499" s="251" t="str">
        <f t="shared" si="211"/>
        <v>NA</v>
      </c>
      <c r="O4499" s="250">
        <v>0</v>
      </c>
      <c r="P4499" s="251" t="str">
        <f t="shared" si="212"/>
        <v>NA</v>
      </c>
      <c r="Q4499" s="298" t="s">
        <v>848</v>
      </c>
      <c r="R4499" s="299" t="s">
        <v>849</v>
      </c>
      <c r="S4499" s="299" t="s">
        <v>832</v>
      </c>
      <c r="T4499" s="299" t="s">
        <v>832</v>
      </c>
      <c r="U4499" s="299" t="s">
        <v>832</v>
      </c>
      <c r="V4499" s="299" t="s">
        <v>832</v>
      </c>
      <c r="W4499" s="299" t="s">
        <v>832</v>
      </c>
      <c r="X4499" s="299" t="s">
        <v>832</v>
      </c>
      <c r="Y4499" s="257"/>
    </row>
    <row r="4500" spans="1:25" ht="12.75" customHeight="1" x14ac:dyDescent="0.2">
      <c r="A4500" s="229" t="s">
        <v>705</v>
      </c>
      <c r="B4500" s="247"/>
      <c r="C4500" s="280">
        <v>4487</v>
      </c>
      <c r="D4500" s="249" t="s">
        <v>9619</v>
      </c>
      <c r="E4500" s="249" t="s">
        <v>9620</v>
      </c>
      <c r="F4500" s="249" t="s">
        <v>1021</v>
      </c>
      <c r="G4500" s="281" t="s">
        <v>813</v>
      </c>
      <c r="H4500" s="250">
        <v>216555.59</v>
      </c>
      <c r="I4500" s="250"/>
      <c r="J4500" s="250">
        <v>207448.13199999998</v>
      </c>
      <c r="K4500" s="250"/>
      <c r="L4500" s="250">
        <v>216532.32</v>
      </c>
      <c r="M4500" s="251">
        <f t="shared" si="210"/>
        <v>4.2055982022906974E-2</v>
      </c>
      <c r="N4500" s="251">
        <f t="shared" si="211"/>
        <v>4.379016534118526E-2</v>
      </c>
      <c r="O4500" s="250">
        <v>226963.56</v>
      </c>
      <c r="P4500" s="251">
        <f t="shared" si="212"/>
        <v>4.8174055494348327E-2</v>
      </c>
      <c r="Q4500" s="251" t="s">
        <v>805</v>
      </c>
      <c r="R4500" s="258"/>
      <c r="S4500" s="258" t="s">
        <v>806</v>
      </c>
      <c r="T4500" s="258" t="s">
        <v>807</v>
      </c>
      <c r="U4500" s="282" t="s">
        <v>814</v>
      </c>
      <c r="V4500" s="285">
        <v>507</v>
      </c>
      <c r="W4500" s="286" t="s">
        <v>824</v>
      </c>
      <c r="X4500" s="286" t="s">
        <v>824</v>
      </c>
      <c r="Y4500" s="257"/>
    </row>
    <row r="4501" spans="1:25" ht="12.75" customHeight="1" x14ac:dyDescent="0.2">
      <c r="A4501" s="229" t="s">
        <v>705</v>
      </c>
      <c r="B4501" s="247"/>
      <c r="C4501" s="280">
        <v>4488</v>
      </c>
      <c r="D4501" s="249" t="s">
        <v>9621</v>
      </c>
      <c r="E4501" s="249" t="s">
        <v>9622</v>
      </c>
      <c r="F4501" s="249" t="s">
        <v>1250</v>
      </c>
      <c r="G4501" s="281" t="s">
        <v>813</v>
      </c>
      <c r="H4501" s="250">
        <v>283488.35000000003</v>
      </c>
      <c r="I4501" s="250"/>
      <c r="J4501" s="250">
        <v>271565.9327</v>
      </c>
      <c r="K4501" s="250"/>
      <c r="L4501" s="250">
        <v>353774.91</v>
      </c>
      <c r="M4501" s="251">
        <f t="shared" si="210"/>
        <v>4.2056110242272841E-2</v>
      </c>
      <c r="N4501" s="251">
        <f t="shared" si="211"/>
        <v>0.30272198166629599</v>
      </c>
      <c r="O4501" s="250">
        <v>389876.62</v>
      </c>
      <c r="P4501" s="251">
        <f t="shared" si="212"/>
        <v>0.10204711803898141</v>
      </c>
      <c r="Q4501" s="251" t="s">
        <v>805</v>
      </c>
      <c r="R4501" s="258"/>
      <c r="S4501" s="258" t="s">
        <v>806</v>
      </c>
      <c r="T4501" s="258" t="s">
        <v>807</v>
      </c>
      <c r="U4501" s="282" t="s">
        <v>823</v>
      </c>
      <c r="V4501" s="285">
        <v>816</v>
      </c>
      <c r="W4501" s="286" t="s">
        <v>816</v>
      </c>
      <c r="X4501" s="286" t="s">
        <v>816</v>
      </c>
      <c r="Y4501" s="257"/>
    </row>
    <row r="4502" spans="1:25" ht="12.75" customHeight="1" x14ac:dyDescent="0.2">
      <c r="A4502" s="229" t="s">
        <v>705</v>
      </c>
      <c r="B4502" s="247"/>
      <c r="C4502" s="280">
        <v>4489</v>
      </c>
      <c r="D4502" s="249" t="s">
        <v>9623</v>
      </c>
      <c r="E4502" s="249" t="s">
        <v>9624</v>
      </c>
      <c r="F4502" s="249" t="s">
        <v>1067</v>
      </c>
      <c r="G4502" s="281" t="s">
        <v>804</v>
      </c>
      <c r="H4502" s="250">
        <v>922536.97</v>
      </c>
      <c r="I4502" s="250"/>
      <c r="J4502" s="250">
        <v>695250.06509999989</v>
      </c>
      <c r="K4502" s="250"/>
      <c r="L4502" s="250">
        <v>479486.50999999995</v>
      </c>
      <c r="M4502" s="251">
        <f t="shared" si="210"/>
        <v>0.24637159516761706</v>
      </c>
      <c r="N4502" s="251">
        <f t="shared" si="211"/>
        <v>0.31033949643566883</v>
      </c>
      <c r="O4502" s="250">
        <v>509758.63999999996</v>
      </c>
      <c r="P4502" s="251">
        <f t="shared" si="212"/>
        <v>6.3134476921988911E-2</v>
      </c>
      <c r="Q4502" s="251" t="s">
        <v>805</v>
      </c>
      <c r="R4502" s="258"/>
      <c r="S4502" s="258" t="s">
        <v>806</v>
      </c>
      <c r="T4502" s="258" t="s">
        <v>807</v>
      </c>
      <c r="U4502" s="282" t="s">
        <v>1103</v>
      </c>
      <c r="V4502" s="285">
        <v>824</v>
      </c>
      <c r="W4502" s="286" t="s">
        <v>824</v>
      </c>
      <c r="X4502" s="286" t="s">
        <v>824</v>
      </c>
      <c r="Y4502" s="257"/>
    </row>
    <row r="4503" spans="1:25" ht="12.75" customHeight="1" x14ac:dyDescent="0.2">
      <c r="A4503" s="229" t="s">
        <v>705</v>
      </c>
      <c r="B4503" s="247"/>
      <c r="C4503" s="280">
        <v>4490</v>
      </c>
      <c r="D4503" s="249" t="s">
        <v>9625</v>
      </c>
      <c r="E4503" s="249" t="s">
        <v>9626</v>
      </c>
      <c r="F4503" s="249" t="s">
        <v>1067</v>
      </c>
      <c r="G4503" s="281" t="s">
        <v>804</v>
      </c>
      <c r="H4503" s="250">
        <v>184455.28999999998</v>
      </c>
      <c r="I4503" s="250"/>
      <c r="J4503" s="250">
        <v>176697.81159999999</v>
      </c>
      <c r="K4503" s="250"/>
      <c r="L4503" s="250">
        <v>184457.86</v>
      </c>
      <c r="M4503" s="251">
        <f t="shared" si="210"/>
        <v>4.2056144879336309E-2</v>
      </c>
      <c r="N4503" s="251">
        <f t="shared" si="211"/>
        <v>4.391706003448885E-2</v>
      </c>
      <c r="O4503" s="250">
        <v>191931.56</v>
      </c>
      <c r="P4503" s="251">
        <f t="shared" si="212"/>
        <v>4.0517113231173844E-2</v>
      </c>
      <c r="Q4503" s="251" t="s">
        <v>805</v>
      </c>
      <c r="R4503" s="258"/>
      <c r="S4503" s="258" t="s">
        <v>806</v>
      </c>
      <c r="T4503" s="299" t="s">
        <v>809</v>
      </c>
      <c r="U4503" s="282" t="s">
        <v>1103</v>
      </c>
      <c r="V4503" s="285">
        <v>806</v>
      </c>
      <c r="W4503" s="286" t="s">
        <v>824</v>
      </c>
      <c r="X4503" s="286" t="s">
        <v>824</v>
      </c>
      <c r="Y4503" s="257"/>
    </row>
    <row r="4504" spans="1:25" ht="12.75" customHeight="1" x14ac:dyDescent="0.2">
      <c r="A4504" s="229" t="s">
        <v>705</v>
      </c>
      <c r="B4504" s="247"/>
      <c r="C4504" s="280">
        <v>4491</v>
      </c>
      <c r="D4504" s="249" t="s">
        <v>9627</v>
      </c>
      <c r="E4504" s="249" t="s">
        <v>9628</v>
      </c>
      <c r="F4504" s="249" t="s">
        <v>1250</v>
      </c>
      <c r="G4504" s="281" t="s">
        <v>813</v>
      </c>
      <c r="H4504" s="250">
        <v>78460.210000000006</v>
      </c>
      <c r="I4504" s="250"/>
      <c r="J4504" s="250">
        <v>75160.467000000004</v>
      </c>
      <c r="K4504" s="250"/>
      <c r="L4504" s="250">
        <v>78176.25</v>
      </c>
      <c r="M4504" s="251">
        <f t="shared" si="210"/>
        <v>4.2056260109423642E-2</v>
      </c>
      <c r="N4504" s="251">
        <f t="shared" si="211"/>
        <v>4.0124591030015762E-2</v>
      </c>
      <c r="O4504" s="250">
        <v>82093.709999999992</v>
      </c>
      <c r="P4504" s="251">
        <f t="shared" si="212"/>
        <v>5.0110615436273702E-2</v>
      </c>
      <c r="Q4504" s="251" t="s">
        <v>805</v>
      </c>
      <c r="R4504" s="258"/>
      <c r="S4504" s="258" t="s">
        <v>806</v>
      </c>
      <c r="T4504" s="258" t="s">
        <v>807</v>
      </c>
      <c r="U4504" s="282" t="s">
        <v>823</v>
      </c>
      <c r="V4504" s="285">
        <v>824</v>
      </c>
      <c r="W4504" s="286" t="s">
        <v>815</v>
      </c>
      <c r="X4504" s="286" t="s">
        <v>816</v>
      </c>
      <c r="Y4504" s="257"/>
    </row>
    <row r="4505" spans="1:25" ht="12.75" customHeight="1" x14ac:dyDescent="0.2">
      <c r="A4505" s="229" t="s">
        <v>705</v>
      </c>
      <c r="B4505" s="247"/>
      <c r="C4505" s="280">
        <v>4492</v>
      </c>
      <c r="D4505" s="249" t="s">
        <v>9629</v>
      </c>
      <c r="E4505" s="249" t="s">
        <v>9630</v>
      </c>
      <c r="F4505" s="249" t="s">
        <v>1374</v>
      </c>
      <c r="G4505" s="281" t="s">
        <v>813</v>
      </c>
      <c r="H4505" s="250">
        <v>13644.54</v>
      </c>
      <c r="I4505" s="250"/>
      <c r="J4505" s="250">
        <v>35902.188399999999</v>
      </c>
      <c r="K4505" s="250"/>
      <c r="L4505" s="250">
        <v>18629.66</v>
      </c>
      <c r="M4505" s="251">
        <f t="shared" si="210"/>
        <v>1.6312494521618168</v>
      </c>
      <c r="N4505" s="251">
        <f t="shared" si="211"/>
        <v>0.48109959781727402</v>
      </c>
      <c r="O4505" s="250">
        <v>18980.43</v>
      </c>
      <c r="P4505" s="251">
        <f t="shared" si="212"/>
        <v>1.8828577655201462E-2</v>
      </c>
      <c r="Q4505" s="251" t="s">
        <v>805</v>
      </c>
      <c r="R4505" s="258"/>
      <c r="S4505" s="258" t="s">
        <v>904</v>
      </c>
      <c r="T4505" s="258" t="s">
        <v>807</v>
      </c>
      <c r="U4505" s="282" t="s">
        <v>814</v>
      </c>
      <c r="V4505" s="285">
        <v>106</v>
      </c>
      <c r="W4505" s="286" t="s">
        <v>824</v>
      </c>
      <c r="X4505" s="286" t="s">
        <v>824</v>
      </c>
      <c r="Y4505" s="257"/>
    </row>
    <row r="4506" spans="1:25" ht="12.75" customHeight="1" x14ac:dyDescent="0.2">
      <c r="A4506" s="229" t="s">
        <v>705</v>
      </c>
      <c r="B4506" s="247"/>
      <c r="C4506" s="280">
        <v>4493</v>
      </c>
      <c r="D4506" s="249" t="s">
        <v>9631</v>
      </c>
      <c r="E4506" s="249" t="s">
        <v>9632</v>
      </c>
      <c r="F4506" s="249" t="s">
        <v>943</v>
      </c>
      <c r="G4506" s="297" t="s">
        <v>707</v>
      </c>
      <c r="H4506" s="250">
        <v>0</v>
      </c>
      <c r="I4506" s="250"/>
      <c r="J4506" s="250">
        <v>0</v>
      </c>
      <c r="K4506" s="250"/>
      <c r="L4506" s="250">
        <v>0</v>
      </c>
      <c r="M4506" s="251" t="str">
        <f t="shared" si="210"/>
        <v>NA</v>
      </c>
      <c r="N4506" s="251" t="str">
        <f t="shared" si="211"/>
        <v>NA</v>
      </c>
      <c r="O4506" s="250">
        <v>0</v>
      </c>
      <c r="P4506" s="251" t="str">
        <f t="shared" si="212"/>
        <v>NA</v>
      </c>
      <c r="Q4506" s="298" t="s">
        <v>848</v>
      </c>
      <c r="R4506" s="299" t="s">
        <v>849</v>
      </c>
      <c r="S4506" s="299" t="s">
        <v>832</v>
      </c>
      <c r="T4506" s="299" t="s">
        <v>832</v>
      </c>
      <c r="U4506" s="299" t="s">
        <v>832</v>
      </c>
      <c r="V4506" s="299" t="s">
        <v>832</v>
      </c>
      <c r="W4506" s="299" t="s">
        <v>832</v>
      </c>
      <c r="X4506" s="299" t="s">
        <v>832</v>
      </c>
      <c r="Y4506" s="257"/>
    </row>
    <row r="4507" spans="1:25" ht="12.75" customHeight="1" x14ac:dyDescent="0.2">
      <c r="A4507" s="229" t="s">
        <v>705</v>
      </c>
      <c r="B4507" s="247"/>
      <c r="C4507" s="280">
        <v>4494</v>
      </c>
      <c r="D4507" s="249" t="s">
        <v>9633</v>
      </c>
      <c r="E4507" s="249" t="s">
        <v>9634</v>
      </c>
      <c r="F4507" s="249" t="s">
        <v>907</v>
      </c>
      <c r="G4507" s="281" t="s">
        <v>813</v>
      </c>
      <c r="H4507" s="250">
        <v>93620.67</v>
      </c>
      <c r="I4507" s="250"/>
      <c r="J4507" s="250">
        <v>89683.347000000009</v>
      </c>
      <c r="K4507" s="250"/>
      <c r="L4507" s="250">
        <v>93621.569999999992</v>
      </c>
      <c r="M4507" s="251">
        <f t="shared" si="210"/>
        <v>4.2056129271452442E-2</v>
      </c>
      <c r="N4507" s="251">
        <f t="shared" si="211"/>
        <v>4.3912533728251504E-2</v>
      </c>
      <c r="O4507" s="250">
        <v>113006.69</v>
      </c>
      <c r="P4507" s="251">
        <f t="shared" si="212"/>
        <v>0.20705826659390578</v>
      </c>
      <c r="Q4507" s="251" t="s">
        <v>805</v>
      </c>
      <c r="R4507" s="258"/>
      <c r="S4507" s="258" t="s">
        <v>806</v>
      </c>
      <c r="T4507" s="299" t="s">
        <v>809</v>
      </c>
      <c r="U4507" s="282" t="s">
        <v>814</v>
      </c>
      <c r="V4507" s="283" t="s">
        <v>809</v>
      </c>
      <c r="W4507" s="284" t="s">
        <v>809</v>
      </c>
      <c r="X4507" s="284" t="s">
        <v>809</v>
      </c>
      <c r="Y4507" s="257"/>
    </row>
    <row r="4508" spans="1:25" ht="12.75" customHeight="1" x14ac:dyDescent="0.2">
      <c r="A4508" s="229" t="s">
        <v>705</v>
      </c>
      <c r="B4508" s="247"/>
      <c r="C4508" s="280">
        <v>4495</v>
      </c>
      <c r="D4508" s="249" t="s">
        <v>9635</v>
      </c>
      <c r="E4508" s="249" t="s">
        <v>9636</v>
      </c>
      <c r="F4508" s="249" t="s">
        <v>852</v>
      </c>
      <c r="G4508" s="297" t="s">
        <v>707</v>
      </c>
      <c r="H4508" s="250">
        <v>0</v>
      </c>
      <c r="I4508" s="250"/>
      <c r="J4508" s="250">
        <v>0</v>
      </c>
      <c r="K4508" s="250"/>
      <c r="L4508" s="250">
        <v>0</v>
      </c>
      <c r="M4508" s="251" t="str">
        <f t="shared" si="210"/>
        <v>NA</v>
      </c>
      <c r="N4508" s="251" t="str">
        <f t="shared" si="211"/>
        <v>NA</v>
      </c>
      <c r="O4508" s="250">
        <v>0</v>
      </c>
      <c r="P4508" s="251" t="str">
        <f t="shared" si="212"/>
        <v>NA</v>
      </c>
      <c r="Q4508" s="298" t="s">
        <v>848</v>
      </c>
      <c r="R4508" s="299" t="s">
        <v>849</v>
      </c>
      <c r="S4508" s="299" t="s">
        <v>832</v>
      </c>
      <c r="T4508" s="299" t="s">
        <v>832</v>
      </c>
      <c r="U4508" s="299" t="s">
        <v>832</v>
      </c>
      <c r="V4508" s="299" t="s">
        <v>832</v>
      </c>
      <c r="W4508" s="299" t="s">
        <v>832</v>
      </c>
      <c r="X4508" s="299" t="s">
        <v>832</v>
      </c>
      <c r="Y4508" s="257"/>
    </row>
    <row r="4509" spans="1:25" ht="12.75" customHeight="1" x14ac:dyDescent="0.2">
      <c r="A4509" s="229" t="s">
        <v>705</v>
      </c>
      <c r="B4509" s="247"/>
      <c r="C4509" s="280">
        <v>4496</v>
      </c>
      <c r="D4509" s="249" t="s">
        <v>9637</v>
      </c>
      <c r="E4509" s="249" t="s">
        <v>9636</v>
      </c>
      <c r="F4509" s="249" t="s">
        <v>822</v>
      </c>
      <c r="G4509" s="281" t="s">
        <v>813</v>
      </c>
      <c r="H4509" s="250">
        <v>42956.55</v>
      </c>
      <c r="I4509" s="250"/>
      <c r="J4509" s="250">
        <v>40607.240699999995</v>
      </c>
      <c r="K4509" s="250"/>
      <c r="L4509" s="250">
        <v>52036.65</v>
      </c>
      <c r="M4509" s="251">
        <f t="shared" si="210"/>
        <v>5.4690362703708931E-2</v>
      </c>
      <c r="N4509" s="251">
        <f t="shared" si="211"/>
        <v>0.28146234767436457</v>
      </c>
      <c r="O4509" s="250">
        <v>53870.61</v>
      </c>
      <c r="P4509" s="251">
        <f t="shared" si="212"/>
        <v>3.5243621562879225E-2</v>
      </c>
      <c r="Q4509" s="251" t="s">
        <v>805</v>
      </c>
      <c r="R4509" s="258"/>
      <c r="S4509" s="258" t="s">
        <v>806</v>
      </c>
      <c r="T4509" s="258" t="s">
        <v>807</v>
      </c>
      <c r="U4509" s="282" t="s">
        <v>823</v>
      </c>
      <c r="V4509" s="285">
        <v>826</v>
      </c>
      <c r="W4509" s="286" t="s">
        <v>824</v>
      </c>
      <c r="X4509" s="286" t="s">
        <v>824</v>
      </c>
      <c r="Y4509" s="257"/>
    </row>
    <row r="4510" spans="1:25" ht="12.75" customHeight="1" x14ac:dyDescent="0.2">
      <c r="A4510" s="229" t="s">
        <v>705</v>
      </c>
      <c r="B4510" s="247"/>
      <c r="C4510" s="280">
        <v>4497</v>
      </c>
      <c r="D4510" s="249" t="s">
        <v>9638</v>
      </c>
      <c r="E4510" s="249" t="s">
        <v>9639</v>
      </c>
      <c r="F4510" s="249" t="s">
        <v>812</v>
      </c>
      <c r="G4510" s="281" t="s">
        <v>813</v>
      </c>
      <c r="H4510" s="250">
        <v>67295.75</v>
      </c>
      <c r="I4510" s="250"/>
      <c r="J4510" s="250">
        <v>64677.2569</v>
      </c>
      <c r="K4510" s="250"/>
      <c r="L4510" s="250">
        <v>66221.209999999992</v>
      </c>
      <c r="M4510" s="251">
        <f t="shared" si="210"/>
        <v>3.891022984363797E-2</v>
      </c>
      <c r="N4510" s="251">
        <f t="shared" si="211"/>
        <v>2.3871654024955898E-2</v>
      </c>
      <c r="O4510" s="250">
        <v>72266.259999999995</v>
      </c>
      <c r="P4510" s="251">
        <f t="shared" si="212"/>
        <v>9.1285707404017591E-2</v>
      </c>
      <c r="Q4510" s="251" t="s">
        <v>805</v>
      </c>
      <c r="R4510" s="258"/>
      <c r="S4510" s="258" t="s">
        <v>806</v>
      </c>
      <c r="T4510" s="258" t="s">
        <v>807</v>
      </c>
      <c r="U4510" s="282" t="s">
        <v>814</v>
      </c>
      <c r="V4510" s="285">
        <v>307</v>
      </c>
      <c r="W4510" s="286" t="s">
        <v>824</v>
      </c>
      <c r="X4510" s="286" t="s">
        <v>824</v>
      </c>
      <c r="Y4510" s="257"/>
    </row>
    <row r="4511" spans="1:25" ht="12.75" customHeight="1" x14ac:dyDescent="0.2">
      <c r="A4511" s="229" t="s">
        <v>705</v>
      </c>
      <c r="B4511" s="247"/>
      <c r="C4511" s="280">
        <v>4498</v>
      </c>
      <c r="D4511" s="249" t="s">
        <v>9640</v>
      </c>
      <c r="E4511" s="249" t="s">
        <v>9641</v>
      </c>
      <c r="F4511" s="249" t="s">
        <v>937</v>
      </c>
      <c r="G4511" s="281" t="s">
        <v>813</v>
      </c>
      <c r="H4511" s="250">
        <v>92245.13</v>
      </c>
      <c r="I4511" s="250"/>
      <c r="J4511" s="250">
        <v>88365.654200000004</v>
      </c>
      <c r="K4511" s="250"/>
      <c r="L4511" s="250">
        <v>92246.309999999983</v>
      </c>
      <c r="M4511" s="251">
        <f t="shared" si="210"/>
        <v>4.2056158411831607E-2</v>
      </c>
      <c r="N4511" s="251">
        <f t="shared" si="211"/>
        <v>4.3915883780103089E-2</v>
      </c>
      <c r="O4511" s="250">
        <v>98498.559999999998</v>
      </c>
      <c r="P4511" s="251">
        <f t="shared" si="212"/>
        <v>6.7777778861832144E-2</v>
      </c>
      <c r="Q4511" s="251" t="s">
        <v>805</v>
      </c>
      <c r="R4511" s="258"/>
      <c r="S4511" s="258" t="s">
        <v>806</v>
      </c>
      <c r="T4511" s="299" t="s">
        <v>809</v>
      </c>
      <c r="U4511" s="282" t="s">
        <v>823</v>
      </c>
      <c r="V4511" s="285">
        <v>824</v>
      </c>
      <c r="W4511" s="286" t="s">
        <v>815</v>
      </c>
      <c r="X4511" s="286" t="s">
        <v>816</v>
      </c>
      <c r="Y4511" s="257"/>
    </row>
    <row r="4512" spans="1:25" ht="12.75" customHeight="1" x14ac:dyDescent="0.2">
      <c r="A4512" s="229" t="s">
        <v>705</v>
      </c>
      <c r="B4512" s="247"/>
      <c r="C4512" s="280">
        <v>4499</v>
      </c>
      <c r="D4512" s="249" t="s">
        <v>9642</v>
      </c>
      <c r="E4512" s="249" t="s">
        <v>9641</v>
      </c>
      <c r="F4512" s="249" t="s">
        <v>852</v>
      </c>
      <c r="G4512" s="297" t="s">
        <v>707</v>
      </c>
      <c r="H4512" s="250">
        <v>0</v>
      </c>
      <c r="I4512" s="250"/>
      <c r="J4512" s="250">
        <v>0</v>
      </c>
      <c r="K4512" s="250"/>
      <c r="L4512" s="250">
        <v>0</v>
      </c>
      <c r="M4512" s="251" t="str">
        <f t="shared" si="210"/>
        <v>NA</v>
      </c>
      <c r="N4512" s="251" t="str">
        <f t="shared" si="211"/>
        <v>NA</v>
      </c>
      <c r="O4512" s="250">
        <v>0</v>
      </c>
      <c r="P4512" s="251" t="str">
        <f t="shared" si="212"/>
        <v>NA</v>
      </c>
      <c r="Q4512" s="298" t="s">
        <v>848</v>
      </c>
      <c r="R4512" s="299" t="s">
        <v>849</v>
      </c>
      <c r="S4512" s="299" t="s">
        <v>832</v>
      </c>
      <c r="T4512" s="299" t="s">
        <v>832</v>
      </c>
      <c r="U4512" s="299" t="s">
        <v>832</v>
      </c>
      <c r="V4512" s="299" t="s">
        <v>832</v>
      </c>
      <c r="W4512" s="299" t="s">
        <v>832</v>
      </c>
      <c r="X4512" s="299" t="s">
        <v>832</v>
      </c>
      <c r="Y4512" s="257"/>
    </row>
    <row r="4513" spans="1:25" ht="12.75" customHeight="1" x14ac:dyDescent="0.2">
      <c r="B4513" s="247"/>
      <c r="C4513" s="280">
        <v>4500</v>
      </c>
      <c r="D4513" s="249" t="s">
        <v>9643</v>
      </c>
      <c r="E4513" s="249" t="s">
        <v>9644</v>
      </c>
      <c r="F4513" s="249" t="s">
        <v>1170</v>
      </c>
      <c r="G4513" s="281" t="s">
        <v>804</v>
      </c>
      <c r="H4513" s="250">
        <v>11179.6</v>
      </c>
      <c r="I4513" s="250"/>
      <c r="J4513" s="250">
        <v>10709.415499999999</v>
      </c>
      <c r="K4513" s="250"/>
      <c r="L4513" s="250">
        <v>12311.759999999998</v>
      </c>
      <c r="M4513" s="251">
        <f t="shared" si="210"/>
        <v>4.2057363411928977E-2</v>
      </c>
      <c r="N4513" s="251">
        <f t="shared" si="211"/>
        <v>0.14962016367746675</v>
      </c>
      <c r="O4513" s="250">
        <v>13214.4</v>
      </c>
      <c r="P4513" s="251">
        <f t="shared" si="212"/>
        <v>7.3315269303495301E-2</v>
      </c>
      <c r="Q4513" s="251" t="s">
        <v>805</v>
      </c>
      <c r="R4513" s="258"/>
      <c r="S4513" s="258" t="s">
        <v>1405</v>
      </c>
      <c r="T4513" s="258" t="s">
        <v>807</v>
      </c>
      <c r="U4513" s="282" t="s">
        <v>808</v>
      </c>
      <c r="V4513" s="283" t="s">
        <v>809</v>
      </c>
      <c r="W4513" s="284" t="s">
        <v>809</v>
      </c>
      <c r="X4513" s="284" t="s">
        <v>809</v>
      </c>
      <c r="Y4513" s="257"/>
    </row>
    <row r="4514" spans="1:25" ht="12.75" customHeight="1" x14ac:dyDescent="0.2">
      <c r="A4514" s="229" t="s">
        <v>705</v>
      </c>
      <c r="B4514" s="247"/>
      <c r="C4514" s="287">
        <v>4501</v>
      </c>
      <c r="D4514" s="288" t="s">
        <v>9645</v>
      </c>
      <c r="E4514" s="288" t="s">
        <v>9646</v>
      </c>
      <c r="F4514" s="288" t="s">
        <v>5100</v>
      </c>
      <c r="G4514" s="289" t="s">
        <v>707</v>
      </c>
      <c r="H4514" s="290">
        <v>0</v>
      </c>
      <c r="I4514" s="290"/>
      <c r="J4514" s="290">
        <v>0</v>
      </c>
      <c r="K4514" s="290"/>
      <c r="L4514" s="290">
        <v>0</v>
      </c>
      <c r="M4514" s="291" t="str">
        <f t="shared" si="210"/>
        <v>NA</v>
      </c>
      <c r="N4514" s="291" t="str">
        <f t="shared" si="211"/>
        <v>NA</v>
      </c>
      <c r="O4514" s="290">
        <v>0</v>
      </c>
      <c r="P4514" s="291" t="str">
        <f t="shared" si="212"/>
        <v>NA</v>
      </c>
      <c r="Q4514" s="291" t="s">
        <v>707</v>
      </c>
      <c r="R4514" s="292" t="s">
        <v>831</v>
      </c>
      <c r="S4514" s="293" t="s">
        <v>832</v>
      </c>
      <c r="T4514" s="293" t="s">
        <v>832</v>
      </c>
      <c r="U4514" s="293" t="s">
        <v>832</v>
      </c>
      <c r="V4514" s="294" t="s">
        <v>809</v>
      </c>
      <c r="W4514" s="295" t="s">
        <v>809</v>
      </c>
      <c r="X4514" s="295" t="s">
        <v>809</v>
      </c>
      <c r="Y4514" s="257"/>
    </row>
    <row r="4515" spans="1:25" ht="12.75" customHeight="1" x14ac:dyDescent="0.2">
      <c r="A4515" s="229" t="s">
        <v>705</v>
      </c>
      <c r="B4515" s="247"/>
      <c r="C4515" s="280">
        <v>4502</v>
      </c>
      <c r="D4515" s="249" t="s">
        <v>9647</v>
      </c>
      <c r="E4515" s="249" t="s">
        <v>9648</v>
      </c>
      <c r="F4515" s="249" t="s">
        <v>1184</v>
      </c>
      <c r="G4515" s="281" t="s">
        <v>813</v>
      </c>
      <c r="H4515" s="250">
        <v>479207.14000000007</v>
      </c>
      <c r="I4515" s="250"/>
      <c r="J4515" s="250">
        <v>226311.57890000002</v>
      </c>
      <c r="K4515" s="250"/>
      <c r="L4515" s="250">
        <v>462129.72</v>
      </c>
      <c r="M4515" s="251">
        <f t="shared" si="210"/>
        <v>0.52773746463794347</v>
      </c>
      <c r="N4515" s="251">
        <f t="shared" si="211"/>
        <v>1.0420065214789589</v>
      </c>
      <c r="O4515" s="250">
        <v>494629.97999999986</v>
      </c>
      <c r="P4515" s="251">
        <f t="shared" si="212"/>
        <v>7.0327136718235511E-2</v>
      </c>
      <c r="Q4515" s="251" t="s">
        <v>805</v>
      </c>
      <c r="R4515" s="258"/>
      <c r="S4515" s="258" t="s">
        <v>806</v>
      </c>
      <c r="T4515" s="258" t="s">
        <v>807</v>
      </c>
      <c r="U4515" s="282" t="s">
        <v>814</v>
      </c>
      <c r="V4515" s="285">
        <v>808</v>
      </c>
      <c r="W4515" s="286" t="s">
        <v>824</v>
      </c>
      <c r="X4515" s="286" t="s">
        <v>824</v>
      </c>
      <c r="Y4515" s="257"/>
    </row>
    <row r="4516" spans="1:25" ht="12.75" customHeight="1" x14ac:dyDescent="0.2">
      <c r="A4516" s="229" t="s">
        <v>705</v>
      </c>
      <c r="B4516" s="247"/>
      <c r="C4516" s="280">
        <v>4503</v>
      </c>
      <c r="D4516" s="249" t="s">
        <v>9649</v>
      </c>
      <c r="E4516" s="249" t="s">
        <v>9650</v>
      </c>
      <c r="F4516" s="249" t="s">
        <v>1046</v>
      </c>
      <c r="G4516" s="281" t="s">
        <v>813</v>
      </c>
      <c r="H4516" s="250">
        <v>80515.670000000013</v>
      </c>
      <c r="I4516" s="250"/>
      <c r="J4516" s="250">
        <v>32907.858500000002</v>
      </c>
      <c r="K4516" s="250"/>
      <c r="L4516" s="250">
        <v>148734.79000000004</v>
      </c>
      <c r="M4516" s="251">
        <f t="shared" si="210"/>
        <v>0.5912862862595567</v>
      </c>
      <c r="N4516" s="251">
        <f t="shared" si="211"/>
        <v>3.5197347010593236</v>
      </c>
      <c r="O4516" s="250">
        <v>166382.45000000001</v>
      </c>
      <c r="P4516" s="251">
        <f t="shared" si="212"/>
        <v>0.11865186349474773</v>
      </c>
      <c r="Q4516" s="251" t="s">
        <v>805</v>
      </c>
      <c r="R4516" s="258"/>
      <c r="S4516" s="258" t="s">
        <v>806</v>
      </c>
      <c r="T4516" s="258" t="s">
        <v>807</v>
      </c>
      <c r="U4516" s="282" t="s">
        <v>823</v>
      </c>
      <c r="V4516" s="285">
        <v>826</v>
      </c>
      <c r="W4516" s="286" t="s">
        <v>824</v>
      </c>
      <c r="X4516" s="286" t="s">
        <v>824</v>
      </c>
      <c r="Y4516" s="257"/>
    </row>
    <row r="4517" spans="1:25" ht="12.75" customHeight="1" x14ac:dyDescent="0.2">
      <c r="A4517" s="229" t="s">
        <v>705</v>
      </c>
      <c r="B4517" s="247"/>
      <c r="C4517" s="280">
        <v>4504</v>
      </c>
      <c r="D4517" s="249" t="s">
        <v>9651</v>
      </c>
      <c r="E4517" s="249" t="s">
        <v>9652</v>
      </c>
      <c r="F4517" s="249" t="s">
        <v>943</v>
      </c>
      <c r="G4517" s="297" t="s">
        <v>707</v>
      </c>
      <c r="H4517" s="250">
        <v>0</v>
      </c>
      <c r="I4517" s="250"/>
      <c r="J4517" s="250">
        <v>0</v>
      </c>
      <c r="K4517" s="250"/>
      <c r="L4517" s="250">
        <v>0</v>
      </c>
      <c r="M4517" s="251" t="str">
        <f t="shared" si="210"/>
        <v>NA</v>
      </c>
      <c r="N4517" s="251" t="str">
        <f t="shared" si="211"/>
        <v>NA</v>
      </c>
      <c r="O4517" s="250">
        <v>0</v>
      </c>
      <c r="P4517" s="251" t="str">
        <f t="shared" si="212"/>
        <v>NA</v>
      </c>
      <c r="Q4517" s="298" t="s">
        <v>848</v>
      </c>
      <c r="R4517" s="299" t="s">
        <v>849</v>
      </c>
      <c r="S4517" s="299" t="s">
        <v>832</v>
      </c>
      <c r="T4517" s="299" t="s">
        <v>832</v>
      </c>
      <c r="U4517" s="299" t="s">
        <v>832</v>
      </c>
      <c r="V4517" s="299" t="s">
        <v>832</v>
      </c>
      <c r="W4517" s="299" t="s">
        <v>832</v>
      </c>
      <c r="X4517" s="299" t="s">
        <v>832</v>
      </c>
      <c r="Y4517" s="257"/>
    </row>
    <row r="4518" spans="1:25" ht="12.75" customHeight="1" x14ac:dyDescent="0.2">
      <c r="A4518" s="229" t="s">
        <v>705</v>
      </c>
      <c r="B4518" s="247"/>
      <c r="C4518" s="280">
        <v>4505</v>
      </c>
      <c r="D4518" s="249" t="s">
        <v>9653</v>
      </c>
      <c r="E4518" s="249" t="s">
        <v>9654</v>
      </c>
      <c r="F4518" s="249" t="s">
        <v>1046</v>
      </c>
      <c r="G4518" s="281"/>
      <c r="H4518" s="250">
        <v>513312.06999999989</v>
      </c>
      <c r="I4518" s="250"/>
      <c r="J4518" s="250">
        <v>482758.70620000002</v>
      </c>
      <c r="K4518" s="250"/>
      <c r="L4518" s="250">
        <v>371254.96</v>
      </c>
      <c r="M4518" s="251">
        <f t="shared" si="210"/>
        <v>5.9522005395275204E-2</v>
      </c>
      <c r="N4518" s="251">
        <f t="shared" si="211"/>
        <v>0.23097200478825874</v>
      </c>
      <c r="O4518" s="250">
        <v>391558.21999999986</v>
      </c>
      <c r="P4518" s="251">
        <f t="shared" si="212"/>
        <v>5.46881851760306E-2</v>
      </c>
      <c r="Q4518" s="251" t="s">
        <v>805</v>
      </c>
      <c r="R4518" s="258"/>
      <c r="S4518" s="258" t="s">
        <v>925</v>
      </c>
      <c r="T4518" s="258" t="s">
        <v>908</v>
      </c>
      <c r="U4518" s="282" t="s">
        <v>932</v>
      </c>
      <c r="V4518" s="285">
        <v>3043</v>
      </c>
      <c r="W4518" s="286" t="s">
        <v>815</v>
      </c>
      <c r="X4518" s="286" t="s">
        <v>816</v>
      </c>
      <c r="Y4518" s="257"/>
    </row>
    <row r="4519" spans="1:25" ht="12.75" customHeight="1" x14ac:dyDescent="0.2">
      <c r="A4519" s="229" t="s">
        <v>705</v>
      </c>
      <c r="B4519" s="247"/>
      <c r="C4519" s="280">
        <v>4506</v>
      </c>
      <c r="D4519" s="249" t="s">
        <v>9655</v>
      </c>
      <c r="E4519" s="249" t="s">
        <v>9656</v>
      </c>
      <c r="F4519" s="249" t="s">
        <v>886</v>
      </c>
      <c r="G4519" s="281" t="s">
        <v>813</v>
      </c>
      <c r="H4519" s="250">
        <v>22579.86</v>
      </c>
      <c r="I4519" s="250"/>
      <c r="J4519" s="250">
        <v>21630.227200000001</v>
      </c>
      <c r="K4519" s="250"/>
      <c r="L4519" s="250">
        <v>22580.06</v>
      </c>
      <c r="M4519" s="251">
        <f t="shared" si="210"/>
        <v>4.2056629226221921E-2</v>
      </c>
      <c r="N4519" s="251">
        <f t="shared" si="211"/>
        <v>4.3912289557457816E-2</v>
      </c>
      <c r="O4519" s="250">
        <v>23628.940000000002</v>
      </c>
      <c r="P4519" s="251">
        <f t="shared" si="212"/>
        <v>4.6451603760131771E-2</v>
      </c>
      <c r="Q4519" s="251" t="s">
        <v>805</v>
      </c>
      <c r="R4519" s="258"/>
      <c r="S4519" s="258" t="s">
        <v>806</v>
      </c>
      <c r="T4519" s="258" t="s">
        <v>807</v>
      </c>
      <c r="U4519" s="282" t="s">
        <v>814</v>
      </c>
      <c r="V4519" s="285">
        <v>81</v>
      </c>
      <c r="W4519" s="286" t="s">
        <v>816</v>
      </c>
      <c r="X4519" s="286" t="s">
        <v>816</v>
      </c>
      <c r="Y4519" s="257"/>
    </row>
    <row r="4520" spans="1:25" ht="12.75" customHeight="1" x14ac:dyDescent="0.2">
      <c r="A4520" s="229" t="s">
        <v>705</v>
      </c>
      <c r="B4520" s="247"/>
      <c r="C4520" s="280">
        <v>4507</v>
      </c>
      <c r="D4520" s="249" t="s">
        <v>9657</v>
      </c>
      <c r="E4520" s="249" t="s">
        <v>9658</v>
      </c>
      <c r="F4520" s="249" t="s">
        <v>1021</v>
      </c>
      <c r="G4520" s="281" t="s">
        <v>813</v>
      </c>
      <c r="H4520" s="250">
        <v>50248.2</v>
      </c>
      <c r="I4520" s="250"/>
      <c r="J4520" s="250">
        <v>48134.955900000001</v>
      </c>
      <c r="K4520" s="250"/>
      <c r="L4520" s="250">
        <v>50248.770000000004</v>
      </c>
      <c r="M4520" s="251">
        <f t="shared" si="210"/>
        <v>4.2056115442941168E-2</v>
      </c>
      <c r="N4520" s="251">
        <f t="shared" si="211"/>
        <v>4.3914325057063219E-2</v>
      </c>
      <c r="O4520" s="250">
        <v>52669.46</v>
      </c>
      <c r="P4520" s="251">
        <f t="shared" si="212"/>
        <v>4.8174114510663543E-2</v>
      </c>
      <c r="Q4520" s="251" t="s">
        <v>805</v>
      </c>
      <c r="R4520" s="258"/>
      <c r="S4520" s="258" t="s">
        <v>806</v>
      </c>
      <c r="T4520" s="258" t="s">
        <v>807</v>
      </c>
      <c r="U4520" s="282" t="s">
        <v>814</v>
      </c>
      <c r="V4520" s="285">
        <v>507</v>
      </c>
      <c r="W4520" s="286" t="s">
        <v>824</v>
      </c>
      <c r="X4520" s="286" t="s">
        <v>824</v>
      </c>
      <c r="Y4520" s="257"/>
    </row>
    <row r="4521" spans="1:25" ht="12.75" customHeight="1" x14ac:dyDescent="0.2">
      <c r="A4521" s="229" t="s">
        <v>705</v>
      </c>
      <c r="B4521" s="247"/>
      <c r="C4521" s="280">
        <v>4508</v>
      </c>
      <c r="D4521" s="249" t="s">
        <v>9659</v>
      </c>
      <c r="E4521" s="249" t="s">
        <v>9660</v>
      </c>
      <c r="F4521" s="249" t="s">
        <v>866</v>
      </c>
      <c r="G4521" s="281" t="s">
        <v>813</v>
      </c>
      <c r="H4521" s="250">
        <v>27371.8</v>
      </c>
      <c r="I4521" s="250"/>
      <c r="J4521" s="250">
        <v>26220.654999999999</v>
      </c>
      <c r="K4521" s="250"/>
      <c r="L4521" s="250">
        <v>32346.74</v>
      </c>
      <c r="M4521" s="251">
        <f t="shared" si="210"/>
        <v>4.2055875024660433E-2</v>
      </c>
      <c r="N4521" s="251">
        <f t="shared" si="211"/>
        <v>0.2336358492951455</v>
      </c>
      <c r="O4521" s="250">
        <v>36010.370000000003</v>
      </c>
      <c r="P4521" s="251">
        <f t="shared" si="212"/>
        <v>0.11326118180688381</v>
      </c>
      <c r="Q4521" s="251" t="s">
        <v>805</v>
      </c>
      <c r="R4521" s="258"/>
      <c r="S4521" s="258" t="s">
        <v>806</v>
      </c>
      <c r="T4521" s="258" t="s">
        <v>807</v>
      </c>
      <c r="U4521" s="282" t="s">
        <v>814</v>
      </c>
      <c r="V4521" s="285">
        <v>114</v>
      </c>
      <c r="W4521" s="286" t="s">
        <v>815</v>
      </c>
      <c r="X4521" s="286" t="s">
        <v>824</v>
      </c>
      <c r="Y4521" s="257"/>
    </row>
    <row r="4522" spans="1:25" ht="12.75" customHeight="1" x14ac:dyDescent="0.2">
      <c r="A4522" s="229" t="s">
        <v>705</v>
      </c>
      <c r="B4522" s="247"/>
      <c r="C4522" s="280">
        <v>4509</v>
      </c>
      <c r="D4522" s="249" t="s">
        <v>9661</v>
      </c>
      <c r="E4522" s="249" t="s">
        <v>9662</v>
      </c>
      <c r="F4522" s="249" t="s">
        <v>1302</v>
      </c>
      <c r="G4522" s="281" t="s">
        <v>813</v>
      </c>
      <c r="H4522" s="250">
        <v>49412.960000000006</v>
      </c>
      <c r="I4522" s="250"/>
      <c r="J4522" s="250">
        <v>77418.967999999993</v>
      </c>
      <c r="K4522" s="250"/>
      <c r="L4522" s="250">
        <v>85496.040000000008</v>
      </c>
      <c r="M4522" s="251">
        <f t="shared" si="210"/>
        <v>0.56677454659668203</v>
      </c>
      <c r="N4522" s="251">
        <f t="shared" si="211"/>
        <v>0.10432936796574213</v>
      </c>
      <c r="O4522" s="250">
        <v>89780.3</v>
      </c>
      <c r="P4522" s="251">
        <f t="shared" si="212"/>
        <v>5.011062500672539E-2</v>
      </c>
      <c r="Q4522" s="251" t="s">
        <v>805</v>
      </c>
      <c r="R4522" s="258"/>
      <c r="S4522" s="258" t="s">
        <v>806</v>
      </c>
      <c r="T4522" s="258" t="s">
        <v>807</v>
      </c>
      <c r="U4522" s="282" t="s">
        <v>814</v>
      </c>
      <c r="V4522" s="285">
        <v>405</v>
      </c>
      <c r="W4522" s="286" t="s">
        <v>816</v>
      </c>
      <c r="X4522" s="286" t="s">
        <v>816</v>
      </c>
      <c r="Y4522" s="257"/>
    </row>
    <row r="4523" spans="1:25" ht="12.75" customHeight="1" x14ac:dyDescent="0.2">
      <c r="A4523" s="229" t="s">
        <v>705</v>
      </c>
      <c r="B4523" s="247"/>
      <c r="C4523" s="280">
        <v>4510</v>
      </c>
      <c r="D4523" s="249" t="s">
        <v>9663</v>
      </c>
      <c r="E4523" s="249" t="s">
        <v>9664</v>
      </c>
      <c r="F4523" s="249" t="s">
        <v>886</v>
      </c>
      <c r="G4523" s="281" t="s">
        <v>813</v>
      </c>
      <c r="H4523" s="250">
        <v>84703.5</v>
      </c>
      <c r="I4523" s="250"/>
      <c r="J4523" s="250">
        <v>81141.203999999998</v>
      </c>
      <c r="K4523" s="250"/>
      <c r="L4523" s="250">
        <v>92960.5</v>
      </c>
      <c r="M4523" s="251">
        <f t="shared" si="210"/>
        <v>4.2056066160194111E-2</v>
      </c>
      <c r="N4523" s="251">
        <f t="shared" si="211"/>
        <v>0.14566330566157243</v>
      </c>
      <c r="O4523" s="250">
        <v>97530.85</v>
      </c>
      <c r="P4523" s="251">
        <f t="shared" si="212"/>
        <v>4.9164430053624988E-2</v>
      </c>
      <c r="Q4523" s="251" t="s">
        <v>805</v>
      </c>
      <c r="R4523" s="258"/>
      <c r="S4523" s="258" t="s">
        <v>806</v>
      </c>
      <c r="T4523" s="258" t="s">
        <v>807</v>
      </c>
      <c r="U4523" s="282" t="s">
        <v>823</v>
      </c>
      <c r="V4523" s="285">
        <v>824</v>
      </c>
      <c r="W4523" s="286" t="s">
        <v>815</v>
      </c>
      <c r="X4523" s="286" t="s">
        <v>816</v>
      </c>
      <c r="Y4523" s="257"/>
    </row>
    <row r="4524" spans="1:25" ht="12.75" customHeight="1" x14ac:dyDescent="0.2">
      <c r="A4524" s="229" t="s">
        <v>705</v>
      </c>
      <c r="B4524" s="247"/>
      <c r="C4524" s="280">
        <v>4511</v>
      </c>
      <c r="D4524" s="249" t="s">
        <v>9665</v>
      </c>
      <c r="E4524" s="249" t="s">
        <v>9666</v>
      </c>
      <c r="F4524" s="249" t="s">
        <v>931</v>
      </c>
      <c r="G4524" s="281" t="s">
        <v>813</v>
      </c>
      <c r="H4524" s="250">
        <v>85696.34</v>
      </c>
      <c r="I4524" s="250"/>
      <c r="J4524" s="250">
        <v>110494.76119999999</v>
      </c>
      <c r="K4524" s="250"/>
      <c r="L4524" s="250">
        <v>102313.84</v>
      </c>
      <c r="M4524" s="251">
        <f t="shared" si="210"/>
        <v>0.28937549958376285</v>
      </c>
      <c r="N4524" s="251">
        <f t="shared" si="211"/>
        <v>7.4038996158308334E-2</v>
      </c>
      <c r="O4524" s="250">
        <v>108386.78</v>
      </c>
      <c r="P4524" s="251">
        <f t="shared" si="212"/>
        <v>5.9355997194514475E-2</v>
      </c>
      <c r="Q4524" s="251" t="s">
        <v>805</v>
      </c>
      <c r="R4524" s="258"/>
      <c r="S4524" s="258" t="s">
        <v>823</v>
      </c>
      <c r="T4524" s="258" t="s">
        <v>807</v>
      </c>
      <c r="U4524" s="282" t="s">
        <v>814</v>
      </c>
      <c r="V4524" s="285">
        <v>254</v>
      </c>
      <c r="W4524" s="286" t="s">
        <v>816</v>
      </c>
      <c r="X4524" s="286" t="s">
        <v>816</v>
      </c>
      <c r="Y4524" s="257"/>
    </row>
    <row r="4525" spans="1:25" ht="12.75" customHeight="1" x14ac:dyDescent="0.2">
      <c r="A4525" s="229" t="s">
        <v>705</v>
      </c>
      <c r="B4525" s="247"/>
      <c r="C4525" s="280">
        <v>4512</v>
      </c>
      <c r="D4525" s="249" t="s">
        <v>9667</v>
      </c>
      <c r="E4525" s="249" t="s">
        <v>9668</v>
      </c>
      <c r="F4525" s="249" t="s">
        <v>877</v>
      </c>
      <c r="G4525" s="281" t="s">
        <v>813</v>
      </c>
      <c r="H4525" s="250">
        <v>49762.53</v>
      </c>
      <c r="I4525" s="250"/>
      <c r="J4525" s="250">
        <v>47669.715600000003</v>
      </c>
      <c r="K4525" s="250"/>
      <c r="L4525" s="250">
        <v>49762.960000000006</v>
      </c>
      <c r="M4525" s="251">
        <f t="shared" si="210"/>
        <v>4.2056028903675026E-2</v>
      </c>
      <c r="N4525" s="251">
        <f t="shared" si="211"/>
        <v>4.3911409448392072E-2</v>
      </c>
      <c r="O4525" s="250">
        <v>52152.149999999994</v>
      </c>
      <c r="P4525" s="251">
        <f t="shared" si="212"/>
        <v>4.8011412504400615E-2</v>
      </c>
      <c r="Q4525" s="251" t="s">
        <v>805</v>
      </c>
      <c r="R4525" s="258"/>
      <c r="S4525" s="258" t="s">
        <v>806</v>
      </c>
      <c r="T4525" s="258" t="s">
        <v>807</v>
      </c>
      <c r="U4525" s="282" t="s">
        <v>814</v>
      </c>
      <c r="V4525" s="285">
        <v>224</v>
      </c>
      <c r="W4525" s="286" t="s">
        <v>816</v>
      </c>
      <c r="X4525" s="286" t="s">
        <v>816</v>
      </c>
      <c r="Y4525" s="257"/>
    </row>
    <row r="4526" spans="1:25" ht="12.75" customHeight="1" x14ac:dyDescent="0.2">
      <c r="A4526" s="229" t="s">
        <v>705</v>
      </c>
      <c r="B4526" s="247"/>
      <c r="C4526" s="280">
        <v>4513</v>
      </c>
      <c r="D4526" s="249" t="s">
        <v>9669</v>
      </c>
      <c r="E4526" s="249" t="s">
        <v>9670</v>
      </c>
      <c r="F4526" s="249" t="s">
        <v>812</v>
      </c>
      <c r="G4526" s="281" t="s">
        <v>813</v>
      </c>
      <c r="H4526" s="250">
        <v>202004.68</v>
      </c>
      <c r="I4526" s="250"/>
      <c r="J4526" s="250">
        <v>157786.73450000005</v>
      </c>
      <c r="K4526" s="250"/>
      <c r="L4526" s="250">
        <v>166832.09999999998</v>
      </c>
      <c r="M4526" s="251">
        <f t="shared" si="210"/>
        <v>0.21889564885328372</v>
      </c>
      <c r="N4526" s="251">
        <f t="shared" si="211"/>
        <v>5.7326527028163599E-2</v>
      </c>
      <c r="O4526" s="250">
        <v>177521.41</v>
      </c>
      <c r="P4526" s="251">
        <f t="shared" si="212"/>
        <v>6.4072261872865161E-2</v>
      </c>
      <c r="Q4526" s="251" t="s">
        <v>805</v>
      </c>
      <c r="R4526" s="258"/>
      <c r="S4526" s="258" t="s">
        <v>806</v>
      </c>
      <c r="T4526" s="258" t="s">
        <v>807</v>
      </c>
      <c r="U4526" s="282" t="s">
        <v>823</v>
      </c>
      <c r="V4526" s="285">
        <v>1007</v>
      </c>
      <c r="W4526" s="286" t="s">
        <v>824</v>
      </c>
      <c r="X4526" s="286" t="s">
        <v>824</v>
      </c>
      <c r="Y4526" s="257"/>
    </row>
    <row r="4527" spans="1:25" ht="12.75" customHeight="1" x14ac:dyDescent="0.2">
      <c r="A4527" s="229" t="s">
        <v>705</v>
      </c>
      <c r="B4527" s="247"/>
      <c r="C4527" s="280">
        <v>4514</v>
      </c>
      <c r="D4527" s="249" t="s">
        <v>9671</v>
      </c>
      <c r="E4527" s="249" t="s">
        <v>9672</v>
      </c>
      <c r="F4527" s="249" t="s">
        <v>886</v>
      </c>
      <c r="G4527" s="281" t="s">
        <v>813</v>
      </c>
      <c r="H4527" s="250">
        <v>46973.05</v>
      </c>
      <c r="I4527" s="250"/>
      <c r="J4527" s="250">
        <v>39505.377</v>
      </c>
      <c r="K4527" s="250"/>
      <c r="L4527" s="250">
        <v>50879.85</v>
      </c>
      <c r="M4527" s="251">
        <f t="shared" si="210"/>
        <v>0.1589778181318863</v>
      </c>
      <c r="N4527" s="251">
        <f t="shared" si="211"/>
        <v>0.28792214791419402</v>
      </c>
      <c r="O4527" s="250">
        <v>53200.99</v>
      </c>
      <c r="P4527" s="251">
        <f t="shared" si="212"/>
        <v>4.5620024430103462E-2</v>
      </c>
      <c r="Q4527" s="251" t="s">
        <v>805</v>
      </c>
      <c r="R4527" s="258"/>
      <c r="S4527" s="258" t="s">
        <v>806</v>
      </c>
      <c r="T4527" s="258" t="s">
        <v>807</v>
      </c>
      <c r="U4527" s="282" t="s">
        <v>823</v>
      </c>
      <c r="V4527" s="285">
        <v>826</v>
      </c>
      <c r="W4527" s="286" t="s">
        <v>824</v>
      </c>
      <c r="X4527" s="286" t="s">
        <v>824</v>
      </c>
      <c r="Y4527" s="257"/>
    </row>
    <row r="4528" spans="1:25" ht="12.75" customHeight="1" x14ac:dyDescent="0.2">
      <c r="A4528" s="229" t="s">
        <v>705</v>
      </c>
      <c r="B4528" s="247"/>
      <c r="C4528" s="280">
        <v>4515</v>
      </c>
      <c r="D4528" s="249" t="s">
        <v>9673</v>
      </c>
      <c r="E4528" s="249" t="s">
        <v>9674</v>
      </c>
      <c r="F4528" s="249" t="s">
        <v>931</v>
      </c>
      <c r="G4528" s="281" t="s">
        <v>813</v>
      </c>
      <c r="H4528" s="250">
        <v>246049.66999999998</v>
      </c>
      <c r="I4528" s="250"/>
      <c r="J4528" s="250">
        <v>235701.77730000002</v>
      </c>
      <c r="K4528" s="250"/>
      <c r="L4528" s="250">
        <v>246053.52000000002</v>
      </c>
      <c r="M4528" s="251">
        <f t="shared" si="210"/>
        <v>4.2056112897855005E-2</v>
      </c>
      <c r="N4528" s="251">
        <f t="shared" si="211"/>
        <v>4.3918814777643179E-2</v>
      </c>
      <c r="O4528" s="250">
        <v>255978.21999999997</v>
      </c>
      <c r="P4528" s="251">
        <f t="shared" si="212"/>
        <v>4.0335533505068133E-2</v>
      </c>
      <c r="Q4528" s="251" t="s">
        <v>805</v>
      </c>
      <c r="R4528" s="258"/>
      <c r="S4528" s="258" t="s">
        <v>925</v>
      </c>
      <c r="T4528" s="299" t="s">
        <v>809</v>
      </c>
      <c r="U4528" s="282" t="s">
        <v>823</v>
      </c>
      <c r="V4528" s="285">
        <v>805</v>
      </c>
      <c r="W4528" s="286" t="s">
        <v>816</v>
      </c>
      <c r="X4528" s="286" t="s">
        <v>824</v>
      </c>
      <c r="Y4528" s="257"/>
    </row>
    <row r="4529" spans="1:25" ht="12.75" customHeight="1" x14ac:dyDescent="0.2">
      <c r="A4529" s="229" t="s">
        <v>705</v>
      </c>
      <c r="B4529" s="247"/>
      <c r="C4529" s="280">
        <v>4516</v>
      </c>
      <c r="D4529" s="249" t="s">
        <v>9675</v>
      </c>
      <c r="E4529" s="249" t="s">
        <v>9674</v>
      </c>
      <c r="F4529" s="249" t="s">
        <v>1615</v>
      </c>
      <c r="G4529" s="281" t="s">
        <v>813</v>
      </c>
      <c r="H4529" s="250">
        <v>66901.929999999993</v>
      </c>
      <c r="I4529" s="250"/>
      <c r="J4529" s="250">
        <v>40872.876000000004</v>
      </c>
      <c r="K4529" s="250"/>
      <c r="L4529" s="250">
        <v>51674.729999999996</v>
      </c>
      <c r="M4529" s="251">
        <f t="shared" si="210"/>
        <v>0.3890628267375843</v>
      </c>
      <c r="N4529" s="251">
        <f t="shared" si="211"/>
        <v>0.26427927410833507</v>
      </c>
      <c r="O4529" s="250">
        <v>53882.720000000001</v>
      </c>
      <c r="P4529" s="251">
        <f t="shared" si="212"/>
        <v>4.2728621900878928E-2</v>
      </c>
      <c r="Q4529" s="251" t="s">
        <v>805</v>
      </c>
      <c r="R4529" s="258"/>
      <c r="S4529" s="258" t="s">
        <v>806</v>
      </c>
      <c r="T4529" s="258" t="s">
        <v>807</v>
      </c>
      <c r="U4529" s="282" t="s">
        <v>814</v>
      </c>
      <c r="V4529" s="285">
        <v>202</v>
      </c>
      <c r="W4529" s="286" t="s">
        <v>824</v>
      </c>
      <c r="X4529" s="286" t="s">
        <v>824</v>
      </c>
      <c r="Y4529" s="257"/>
    </row>
    <row r="4530" spans="1:25" ht="12.75" customHeight="1" x14ac:dyDescent="0.2">
      <c r="A4530" s="229" t="s">
        <v>705</v>
      </c>
      <c r="B4530" s="247"/>
      <c r="C4530" s="280">
        <v>4517</v>
      </c>
      <c r="D4530" s="249" t="s">
        <v>9676</v>
      </c>
      <c r="E4530" s="249" t="s">
        <v>9677</v>
      </c>
      <c r="F4530" s="249" t="s">
        <v>886</v>
      </c>
      <c r="G4530" s="281" t="s">
        <v>813</v>
      </c>
      <c r="H4530" s="250">
        <v>20541.330000000002</v>
      </c>
      <c r="I4530" s="250"/>
      <c r="J4530" s="250">
        <v>19677.458599999998</v>
      </c>
      <c r="K4530" s="250"/>
      <c r="L4530" s="250">
        <v>29424.190000000002</v>
      </c>
      <c r="M4530" s="251">
        <f t="shared" si="210"/>
        <v>4.2055280743749479E-2</v>
      </c>
      <c r="N4530" s="251">
        <f t="shared" si="211"/>
        <v>0.49532470620977476</v>
      </c>
      <c r="O4530" s="250">
        <v>30590.51</v>
      </c>
      <c r="P4530" s="251">
        <f t="shared" si="212"/>
        <v>3.9638134473710097E-2</v>
      </c>
      <c r="Q4530" s="251" t="s">
        <v>805</v>
      </c>
      <c r="R4530" s="258"/>
      <c r="S4530" s="258" t="s">
        <v>806</v>
      </c>
      <c r="T4530" s="258" t="s">
        <v>807</v>
      </c>
      <c r="U4530" s="282" t="s">
        <v>814</v>
      </c>
      <c r="V4530" s="285">
        <v>92</v>
      </c>
      <c r="W4530" s="286" t="s">
        <v>815</v>
      </c>
      <c r="X4530" s="286" t="s">
        <v>816</v>
      </c>
      <c r="Y4530" s="257"/>
    </row>
    <row r="4531" spans="1:25" ht="12.75" customHeight="1" x14ac:dyDescent="0.2">
      <c r="A4531" s="229" t="s">
        <v>705</v>
      </c>
      <c r="B4531" s="247"/>
      <c r="C4531" s="280">
        <v>4518</v>
      </c>
      <c r="D4531" s="249" t="s">
        <v>9678</v>
      </c>
      <c r="E4531" s="249" t="s">
        <v>9679</v>
      </c>
      <c r="F4531" s="249" t="s">
        <v>1064</v>
      </c>
      <c r="G4531" s="281" t="s">
        <v>813</v>
      </c>
      <c r="H4531" s="250">
        <v>14382.210000000001</v>
      </c>
      <c r="I4531" s="250"/>
      <c r="J4531" s="250">
        <v>13777.3645</v>
      </c>
      <c r="K4531" s="250"/>
      <c r="L4531" s="250">
        <v>28287.5</v>
      </c>
      <c r="M4531" s="251">
        <f t="shared" si="210"/>
        <v>4.2055115312598076E-2</v>
      </c>
      <c r="N4531" s="251">
        <f t="shared" si="211"/>
        <v>1.0531865873186415</v>
      </c>
      <c r="O4531" s="250">
        <v>29519.43</v>
      </c>
      <c r="P4531" s="251">
        <f t="shared" si="212"/>
        <v>4.3550331418471068E-2</v>
      </c>
      <c r="Q4531" s="251" t="s">
        <v>805</v>
      </c>
      <c r="R4531" s="258"/>
      <c r="S4531" s="258" t="s">
        <v>904</v>
      </c>
      <c r="T4531" s="258" t="s">
        <v>807</v>
      </c>
      <c r="U4531" s="282" t="s">
        <v>814</v>
      </c>
      <c r="V4531" s="285">
        <v>205</v>
      </c>
      <c r="W4531" s="286" t="s">
        <v>824</v>
      </c>
      <c r="X4531" s="286" t="s">
        <v>824</v>
      </c>
      <c r="Y4531" s="257"/>
    </row>
    <row r="4532" spans="1:25" ht="12.75" customHeight="1" x14ac:dyDescent="0.2">
      <c r="A4532" s="229" t="s">
        <v>705</v>
      </c>
      <c r="B4532" s="247"/>
      <c r="C4532" s="280">
        <v>4519</v>
      </c>
      <c r="D4532" s="249" t="s">
        <v>9680</v>
      </c>
      <c r="E4532" s="249" t="s">
        <v>9681</v>
      </c>
      <c r="F4532" s="249" t="s">
        <v>1217</v>
      </c>
      <c r="G4532" s="297" t="s">
        <v>707</v>
      </c>
      <c r="H4532" s="250">
        <v>0</v>
      </c>
      <c r="I4532" s="250"/>
      <c r="J4532" s="250">
        <v>0</v>
      </c>
      <c r="K4532" s="250"/>
      <c r="L4532" s="250">
        <v>0</v>
      </c>
      <c r="M4532" s="251" t="str">
        <f t="shared" si="210"/>
        <v>NA</v>
      </c>
      <c r="N4532" s="251" t="str">
        <f t="shared" si="211"/>
        <v>NA</v>
      </c>
      <c r="O4532" s="250">
        <v>0</v>
      </c>
      <c r="P4532" s="251" t="str">
        <f t="shared" si="212"/>
        <v>NA</v>
      </c>
      <c r="Q4532" s="298" t="s">
        <v>848</v>
      </c>
      <c r="R4532" s="299" t="s">
        <v>849</v>
      </c>
      <c r="S4532" s="299" t="s">
        <v>832</v>
      </c>
      <c r="T4532" s="299" t="s">
        <v>832</v>
      </c>
      <c r="U4532" s="299" t="s">
        <v>832</v>
      </c>
      <c r="V4532" s="299" t="s">
        <v>832</v>
      </c>
      <c r="W4532" s="299" t="s">
        <v>832</v>
      </c>
      <c r="X4532" s="299" t="s">
        <v>832</v>
      </c>
      <c r="Y4532" s="257"/>
    </row>
    <row r="4533" spans="1:25" ht="12.75" customHeight="1" x14ac:dyDescent="0.2">
      <c r="A4533" s="229" t="s">
        <v>705</v>
      </c>
      <c r="B4533" s="247"/>
      <c r="C4533" s="280">
        <v>4520</v>
      </c>
      <c r="D4533" s="249" t="s">
        <v>9682</v>
      </c>
      <c r="E4533" s="249" t="s">
        <v>9681</v>
      </c>
      <c r="F4533" s="249" t="s">
        <v>1064</v>
      </c>
      <c r="G4533" s="281" t="s">
        <v>813</v>
      </c>
      <c r="H4533" s="250">
        <v>31060.36</v>
      </c>
      <c r="I4533" s="250"/>
      <c r="J4533" s="250">
        <v>29754.0723</v>
      </c>
      <c r="K4533" s="250"/>
      <c r="L4533" s="250">
        <v>35753.14</v>
      </c>
      <c r="M4533" s="251">
        <f t="shared" si="210"/>
        <v>4.2056424973825182E-2</v>
      </c>
      <c r="N4533" s="251">
        <f t="shared" si="211"/>
        <v>0.20162173565734057</v>
      </c>
      <c r="O4533" s="250">
        <v>37367.799999999996</v>
      </c>
      <c r="P4533" s="251">
        <f t="shared" si="212"/>
        <v>4.51613480662117E-2</v>
      </c>
      <c r="Q4533" s="251" t="s">
        <v>805</v>
      </c>
      <c r="R4533" s="258"/>
      <c r="S4533" s="258" t="s">
        <v>806</v>
      </c>
      <c r="T4533" s="258" t="s">
        <v>807</v>
      </c>
      <c r="U4533" s="282" t="s">
        <v>823</v>
      </c>
      <c r="V4533" s="285">
        <v>824</v>
      </c>
      <c r="W4533" s="286" t="s">
        <v>815</v>
      </c>
      <c r="X4533" s="286" t="s">
        <v>816</v>
      </c>
      <c r="Y4533" s="257"/>
    </row>
    <row r="4534" spans="1:25" ht="12.75" customHeight="1" x14ac:dyDescent="0.2">
      <c r="A4534" s="229" t="s">
        <v>705</v>
      </c>
      <c r="B4534" s="247"/>
      <c r="C4534" s="280">
        <v>4521</v>
      </c>
      <c r="D4534" s="249" t="s">
        <v>9683</v>
      </c>
      <c r="E4534" s="249" t="s">
        <v>9684</v>
      </c>
      <c r="F4534" s="249" t="s">
        <v>890</v>
      </c>
      <c r="G4534" s="281" t="s">
        <v>813</v>
      </c>
      <c r="H4534" s="250">
        <v>115315.04000000002</v>
      </c>
      <c r="I4534" s="250"/>
      <c r="J4534" s="250">
        <v>9491.4406999999992</v>
      </c>
      <c r="K4534" s="250"/>
      <c r="L4534" s="250">
        <v>173404</v>
      </c>
      <c r="M4534" s="251">
        <f t="shared" si="210"/>
        <v>0.91769121616746618</v>
      </c>
      <c r="N4534" s="251">
        <f t="shared" si="211"/>
        <v>17.269513078241115</v>
      </c>
      <c r="O4534" s="250">
        <v>187368.13</v>
      </c>
      <c r="P4534" s="251">
        <f t="shared" si="212"/>
        <v>8.0529457221286738E-2</v>
      </c>
      <c r="Q4534" s="251" t="s">
        <v>805</v>
      </c>
      <c r="R4534" s="258"/>
      <c r="S4534" s="258" t="s">
        <v>904</v>
      </c>
      <c r="T4534" s="258" t="s">
        <v>807</v>
      </c>
      <c r="U4534" s="282" t="s">
        <v>814</v>
      </c>
      <c r="V4534" s="285">
        <v>106</v>
      </c>
      <c r="W4534" s="286" t="s">
        <v>824</v>
      </c>
      <c r="X4534" s="286" t="s">
        <v>824</v>
      </c>
      <c r="Y4534" s="257"/>
    </row>
    <row r="4535" spans="1:25" ht="12.75" customHeight="1" x14ac:dyDescent="0.2">
      <c r="A4535" s="229" t="s">
        <v>705</v>
      </c>
      <c r="B4535" s="247"/>
      <c r="C4535" s="280">
        <v>4522</v>
      </c>
      <c r="D4535" s="249" t="s">
        <v>9685</v>
      </c>
      <c r="E4535" s="249" t="s">
        <v>9686</v>
      </c>
      <c r="F4535" s="249" t="s">
        <v>1064</v>
      </c>
      <c r="G4535" s="281" t="s">
        <v>813</v>
      </c>
      <c r="H4535" s="250">
        <v>38501.949999999997</v>
      </c>
      <c r="I4535" s="250"/>
      <c r="J4535" s="250">
        <v>36882.707199999997</v>
      </c>
      <c r="K4535" s="250"/>
      <c r="L4535" s="250">
        <v>166712.57000000004</v>
      </c>
      <c r="M4535" s="251">
        <f t="shared" si="210"/>
        <v>4.2056124430061334E-2</v>
      </c>
      <c r="N4535" s="251">
        <f t="shared" si="211"/>
        <v>3.5200741121302519</v>
      </c>
      <c r="O4535" s="250">
        <v>169658.30000000002</v>
      </c>
      <c r="P4535" s="251">
        <f t="shared" si="212"/>
        <v>1.7669513462602014E-2</v>
      </c>
      <c r="Q4535" s="251" t="s">
        <v>805</v>
      </c>
      <c r="R4535" s="258"/>
      <c r="S4535" s="258" t="s">
        <v>806</v>
      </c>
      <c r="T4535" s="258" t="s">
        <v>807</v>
      </c>
      <c r="U4535" s="282" t="s">
        <v>814</v>
      </c>
      <c r="V4535" s="285">
        <v>101</v>
      </c>
      <c r="W4535" s="286" t="s">
        <v>815</v>
      </c>
      <c r="X4535" s="286" t="s">
        <v>816</v>
      </c>
      <c r="Y4535" s="257"/>
    </row>
    <row r="4536" spans="1:25" ht="12.75" customHeight="1" x14ac:dyDescent="0.2">
      <c r="A4536" s="229" t="s">
        <v>705</v>
      </c>
      <c r="B4536" s="247"/>
      <c r="C4536" s="287">
        <v>4523</v>
      </c>
      <c r="D4536" s="288" t="s">
        <v>9687</v>
      </c>
      <c r="E4536" s="288" t="s">
        <v>9688</v>
      </c>
      <c r="F4536" s="288" t="s">
        <v>5100</v>
      </c>
      <c r="G4536" s="289" t="s">
        <v>707</v>
      </c>
      <c r="H4536" s="290">
        <v>0</v>
      </c>
      <c r="I4536" s="290"/>
      <c r="J4536" s="290">
        <v>0</v>
      </c>
      <c r="K4536" s="290"/>
      <c r="L4536" s="290">
        <v>0</v>
      </c>
      <c r="M4536" s="291" t="str">
        <f t="shared" si="210"/>
        <v>NA</v>
      </c>
      <c r="N4536" s="291" t="str">
        <f t="shared" si="211"/>
        <v>NA</v>
      </c>
      <c r="O4536" s="290">
        <v>0</v>
      </c>
      <c r="P4536" s="291" t="str">
        <f t="shared" si="212"/>
        <v>NA</v>
      </c>
      <c r="Q4536" s="291" t="s">
        <v>707</v>
      </c>
      <c r="R4536" s="292" t="s">
        <v>831</v>
      </c>
      <c r="S4536" s="293" t="s">
        <v>832</v>
      </c>
      <c r="T4536" s="293" t="s">
        <v>832</v>
      </c>
      <c r="U4536" s="293" t="s">
        <v>832</v>
      </c>
      <c r="V4536" s="294" t="s">
        <v>809</v>
      </c>
      <c r="W4536" s="295" t="s">
        <v>809</v>
      </c>
      <c r="X4536" s="295" t="s">
        <v>809</v>
      </c>
      <c r="Y4536" s="257"/>
    </row>
    <row r="4537" spans="1:25" ht="12.75" customHeight="1" x14ac:dyDescent="0.2">
      <c r="A4537" s="229" t="s">
        <v>705</v>
      </c>
      <c r="B4537" s="247"/>
      <c r="C4537" s="280">
        <v>4524</v>
      </c>
      <c r="D4537" s="249" t="s">
        <v>9689</v>
      </c>
      <c r="E4537" s="249" t="s">
        <v>9690</v>
      </c>
      <c r="F4537" s="249" t="s">
        <v>1184</v>
      </c>
      <c r="G4537" s="281" t="s">
        <v>813</v>
      </c>
      <c r="H4537" s="250">
        <v>58422.15</v>
      </c>
      <c r="I4537" s="250"/>
      <c r="J4537" s="250">
        <v>42096.984199999999</v>
      </c>
      <c r="K4537" s="250"/>
      <c r="L4537" s="250">
        <v>30428.919999999995</v>
      </c>
      <c r="M4537" s="251">
        <f t="shared" si="210"/>
        <v>0.27943452611723468</v>
      </c>
      <c r="N4537" s="251">
        <f t="shared" si="211"/>
        <v>0.27717102357180268</v>
      </c>
      <c r="O4537" s="250">
        <v>32374.32</v>
      </c>
      <c r="P4537" s="251">
        <f t="shared" si="212"/>
        <v>6.3932600959876504E-2</v>
      </c>
      <c r="Q4537" s="251" t="s">
        <v>805</v>
      </c>
      <c r="R4537" s="258"/>
      <c r="S4537" s="258" t="s">
        <v>806</v>
      </c>
      <c r="T4537" s="258" t="s">
        <v>807</v>
      </c>
      <c r="U4537" s="282" t="s">
        <v>814</v>
      </c>
      <c r="V4537" s="285">
        <v>513</v>
      </c>
      <c r="W4537" s="286" t="s">
        <v>824</v>
      </c>
      <c r="X4537" s="286" t="s">
        <v>824</v>
      </c>
      <c r="Y4537" s="257"/>
    </row>
    <row r="4538" spans="1:25" ht="12.75" customHeight="1" x14ac:dyDescent="0.2">
      <c r="A4538" s="229" t="s">
        <v>705</v>
      </c>
      <c r="B4538" s="247"/>
      <c r="C4538" s="280">
        <v>4525</v>
      </c>
      <c r="D4538" s="249" t="s">
        <v>9691</v>
      </c>
      <c r="E4538" s="249" t="s">
        <v>9692</v>
      </c>
      <c r="F4538" s="249" t="s">
        <v>1098</v>
      </c>
      <c r="G4538" s="281" t="s">
        <v>813</v>
      </c>
      <c r="H4538" s="250">
        <v>62904.97</v>
      </c>
      <c r="I4538" s="250"/>
      <c r="J4538" s="250">
        <v>43653.854999999996</v>
      </c>
      <c r="K4538" s="250"/>
      <c r="L4538" s="250">
        <v>66635.59</v>
      </c>
      <c r="M4538" s="251">
        <f t="shared" si="210"/>
        <v>0.30603488086871361</v>
      </c>
      <c r="N4538" s="251">
        <f t="shared" si="211"/>
        <v>0.52645373472743706</v>
      </c>
      <c r="O4538" s="250">
        <v>69516.61</v>
      </c>
      <c r="P4538" s="251">
        <f t="shared" si="212"/>
        <v>4.3235454206978649E-2</v>
      </c>
      <c r="Q4538" s="251" t="s">
        <v>805</v>
      </c>
      <c r="R4538" s="258"/>
      <c r="S4538" s="258" t="s">
        <v>806</v>
      </c>
      <c r="T4538" s="258" t="s">
        <v>807</v>
      </c>
      <c r="U4538" s="282" t="s">
        <v>823</v>
      </c>
      <c r="V4538" s="285">
        <v>826</v>
      </c>
      <c r="W4538" s="286" t="s">
        <v>824</v>
      </c>
      <c r="X4538" s="286" t="s">
        <v>824</v>
      </c>
      <c r="Y4538" s="257"/>
    </row>
    <row r="4539" spans="1:25" ht="12.75" customHeight="1" x14ac:dyDescent="0.2">
      <c r="A4539" s="229" t="s">
        <v>705</v>
      </c>
      <c r="B4539" s="247"/>
      <c r="C4539" s="280">
        <v>4526</v>
      </c>
      <c r="D4539" s="249" t="s">
        <v>9693</v>
      </c>
      <c r="E4539" s="249" t="s">
        <v>9694</v>
      </c>
      <c r="F4539" s="249" t="s">
        <v>1064</v>
      </c>
      <c r="G4539" s="281" t="s">
        <v>813</v>
      </c>
      <c r="H4539" s="250">
        <v>89031.69</v>
      </c>
      <c r="I4539" s="250"/>
      <c r="J4539" s="250">
        <v>85287.344899999996</v>
      </c>
      <c r="K4539" s="250"/>
      <c r="L4539" s="250">
        <v>101084.06</v>
      </c>
      <c r="M4539" s="251">
        <f t="shared" si="210"/>
        <v>4.2056318373828533E-2</v>
      </c>
      <c r="N4539" s="251">
        <f t="shared" si="211"/>
        <v>0.1852175738208495</v>
      </c>
      <c r="O4539" s="250">
        <v>106355.7</v>
      </c>
      <c r="P4539" s="251">
        <f t="shared" si="212"/>
        <v>5.2151051313134827E-2</v>
      </c>
      <c r="Q4539" s="251" t="s">
        <v>805</v>
      </c>
      <c r="R4539" s="258"/>
      <c r="S4539" s="258" t="s">
        <v>806</v>
      </c>
      <c r="T4539" s="258" t="s">
        <v>807</v>
      </c>
      <c r="U4539" s="282" t="s">
        <v>814</v>
      </c>
      <c r="V4539" s="285">
        <v>122</v>
      </c>
      <c r="W4539" s="286" t="s">
        <v>816</v>
      </c>
      <c r="X4539" s="286" t="s">
        <v>816</v>
      </c>
      <c r="Y4539" s="257"/>
    </row>
    <row r="4540" spans="1:25" ht="12.75" customHeight="1" x14ac:dyDescent="0.2">
      <c r="A4540" s="229" t="s">
        <v>705</v>
      </c>
      <c r="B4540" s="247"/>
      <c r="C4540" s="280">
        <v>4527</v>
      </c>
      <c r="D4540" s="249" t="s">
        <v>9695</v>
      </c>
      <c r="E4540" s="249" t="s">
        <v>9696</v>
      </c>
      <c r="F4540" s="249" t="s">
        <v>847</v>
      </c>
      <c r="G4540" s="297" t="s">
        <v>707</v>
      </c>
      <c r="H4540" s="250">
        <v>0</v>
      </c>
      <c r="I4540" s="250"/>
      <c r="J4540" s="250">
        <v>0</v>
      </c>
      <c r="K4540" s="250"/>
      <c r="L4540" s="250">
        <v>0</v>
      </c>
      <c r="M4540" s="251" t="str">
        <f t="shared" si="210"/>
        <v>NA</v>
      </c>
      <c r="N4540" s="251" t="str">
        <f t="shared" si="211"/>
        <v>NA</v>
      </c>
      <c r="O4540" s="250">
        <v>0</v>
      </c>
      <c r="P4540" s="251" t="str">
        <f t="shared" si="212"/>
        <v>NA</v>
      </c>
      <c r="Q4540" s="298" t="s">
        <v>848</v>
      </c>
      <c r="R4540" s="299" t="s">
        <v>849</v>
      </c>
      <c r="S4540" s="299" t="s">
        <v>832</v>
      </c>
      <c r="T4540" s="299" t="s">
        <v>832</v>
      </c>
      <c r="U4540" s="299" t="s">
        <v>832</v>
      </c>
      <c r="V4540" s="299" t="s">
        <v>832</v>
      </c>
      <c r="W4540" s="299" t="s">
        <v>832</v>
      </c>
      <c r="X4540" s="299" t="s">
        <v>832</v>
      </c>
      <c r="Y4540" s="257"/>
    </row>
    <row r="4541" spans="1:25" ht="12.75" customHeight="1" x14ac:dyDescent="0.2">
      <c r="A4541" s="229" t="s">
        <v>705</v>
      </c>
      <c r="B4541" s="247"/>
      <c r="C4541" s="280">
        <v>4528</v>
      </c>
      <c r="D4541" s="249" t="s">
        <v>9697</v>
      </c>
      <c r="E4541" s="249" t="s">
        <v>9698</v>
      </c>
      <c r="F4541" s="249" t="s">
        <v>819</v>
      </c>
      <c r="G4541" s="281" t="s">
        <v>813</v>
      </c>
      <c r="H4541" s="250">
        <v>46958.460000000006</v>
      </c>
      <c r="I4541" s="250"/>
      <c r="J4541" s="250">
        <v>44983.5844</v>
      </c>
      <c r="K4541" s="250"/>
      <c r="L4541" s="250">
        <v>50340.51</v>
      </c>
      <c r="M4541" s="251">
        <f t="shared" si="210"/>
        <v>4.2055799955961211E-2</v>
      </c>
      <c r="N4541" s="251">
        <f t="shared" si="211"/>
        <v>0.11908623271025957</v>
      </c>
      <c r="O4541" s="250">
        <v>51504.87</v>
      </c>
      <c r="P4541" s="251">
        <f t="shared" si="212"/>
        <v>2.3129682238022628E-2</v>
      </c>
      <c r="Q4541" s="251" t="s">
        <v>805</v>
      </c>
      <c r="R4541" s="258"/>
      <c r="S4541" s="258" t="s">
        <v>806</v>
      </c>
      <c r="T4541" s="299" t="s">
        <v>809</v>
      </c>
      <c r="U4541" s="282" t="s">
        <v>823</v>
      </c>
      <c r="V4541" s="285">
        <v>824</v>
      </c>
      <c r="W4541" s="286" t="s">
        <v>815</v>
      </c>
      <c r="X4541" s="286" t="s">
        <v>816</v>
      </c>
      <c r="Y4541" s="257"/>
    </row>
    <row r="4542" spans="1:25" ht="12.75" customHeight="1" x14ac:dyDescent="0.2">
      <c r="A4542" s="229" t="s">
        <v>705</v>
      </c>
      <c r="B4542" s="247"/>
      <c r="C4542" s="280">
        <v>4529</v>
      </c>
      <c r="D4542" s="249" t="s">
        <v>9699</v>
      </c>
      <c r="E4542" s="249" t="s">
        <v>9700</v>
      </c>
      <c r="F4542" s="249" t="s">
        <v>890</v>
      </c>
      <c r="G4542" s="281" t="s">
        <v>813</v>
      </c>
      <c r="H4542" s="250">
        <v>69074.759999999995</v>
      </c>
      <c r="I4542" s="250"/>
      <c r="J4542" s="250">
        <v>66169.748800000001</v>
      </c>
      <c r="K4542" s="250"/>
      <c r="L4542" s="250">
        <v>69076.02</v>
      </c>
      <c r="M4542" s="251">
        <f t="shared" si="210"/>
        <v>4.2056044783941253E-2</v>
      </c>
      <c r="N4542" s="251">
        <f t="shared" si="211"/>
        <v>4.3921448285745991E-2</v>
      </c>
      <c r="O4542" s="250">
        <v>71254.700000000012</v>
      </c>
      <c r="P4542" s="251">
        <f t="shared" si="212"/>
        <v>3.1540323255451135E-2</v>
      </c>
      <c r="Q4542" s="251" t="s">
        <v>805</v>
      </c>
      <c r="R4542" s="258"/>
      <c r="S4542" s="258" t="s">
        <v>806</v>
      </c>
      <c r="T4542" s="258" t="s">
        <v>807</v>
      </c>
      <c r="U4542" s="282" t="s">
        <v>823</v>
      </c>
      <c r="V4542" s="285">
        <v>824</v>
      </c>
      <c r="W4542" s="286" t="s">
        <v>824</v>
      </c>
      <c r="X4542" s="286" t="s">
        <v>824</v>
      </c>
      <c r="Y4542" s="257"/>
    </row>
    <row r="4543" spans="1:25" ht="12.75" customHeight="1" x14ac:dyDescent="0.2">
      <c r="A4543" s="229" t="s">
        <v>705</v>
      </c>
      <c r="B4543" s="247"/>
      <c r="C4543" s="280">
        <v>4530</v>
      </c>
      <c r="D4543" s="249" t="s">
        <v>9701</v>
      </c>
      <c r="E4543" s="249" t="s">
        <v>9702</v>
      </c>
      <c r="F4543" s="249" t="s">
        <v>858</v>
      </c>
      <c r="G4543" s="281" t="s">
        <v>813</v>
      </c>
      <c r="H4543" s="250">
        <v>113498.68000000001</v>
      </c>
      <c r="I4543" s="250"/>
      <c r="J4543" s="250">
        <v>57699.635800000004</v>
      </c>
      <c r="K4543" s="250"/>
      <c r="L4543" s="250">
        <v>50551.899999999994</v>
      </c>
      <c r="M4543" s="251">
        <f t="shared" si="210"/>
        <v>0.49162725240505001</v>
      </c>
      <c r="N4543" s="251">
        <f t="shared" si="211"/>
        <v>0.12387835210564724</v>
      </c>
      <c r="O4543" s="250">
        <v>57599.26</v>
      </c>
      <c r="P4543" s="251">
        <f t="shared" si="212"/>
        <v>0.13940840997074311</v>
      </c>
      <c r="Q4543" s="251" t="s">
        <v>805</v>
      </c>
      <c r="R4543" s="258"/>
      <c r="S4543" s="258" t="s">
        <v>806</v>
      </c>
      <c r="T4543" s="258" t="s">
        <v>807</v>
      </c>
      <c r="U4543" s="282" t="s">
        <v>814</v>
      </c>
      <c r="V4543" s="285">
        <v>308</v>
      </c>
      <c r="W4543" s="286" t="s">
        <v>824</v>
      </c>
      <c r="X4543" s="286" t="s">
        <v>824</v>
      </c>
      <c r="Y4543" s="257"/>
    </row>
    <row r="4544" spans="1:25" ht="12.75" customHeight="1" x14ac:dyDescent="0.2">
      <c r="A4544" s="229" t="s">
        <v>705</v>
      </c>
      <c r="B4544" s="247"/>
      <c r="C4544" s="280">
        <v>4531</v>
      </c>
      <c r="D4544" s="249" t="s">
        <v>9703</v>
      </c>
      <c r="E4544" s="249" t="s">
        <v>9704</v>
      </c>
      <c r="F4544" s="249" t="s">
        <v>1198</v>
      </c>
      <c r="G4544" s="297" t="s">
        <v>707</v>
      </c>
      <c r="H4544" s="250">
        <v>0</v>
      </c>
      <c r="I4544" s="250"/>
      <c r="J4544" s="250">
        <v>0</v>
      </c>
      <c r="K4544" s="250"/>
      <c r="L4544" s="250">
        <v>0</v>
      </c>
      <c r="M4544" s="251" t="str">
        <f t="shared" si="210"/>
        <v>NA</v>
      </c>
      <c r="N4544" s="251" t="str">
        <f t="shared" si="211"/>
        <v>NA</v>
      </c>
      <c r="O4544" s="250">
        <v>0</v>
      </c>
      <c r="P4544" s="251" t="str">
        <f t="shared" si="212"/>
        <v>NA</v>
      </c>
      <c r="Q4544" s="298" t="s">
        <v>848</v>
      </c>
      <c r="R4544" s="299" t="s">
        <v>849</v>
      </c>
      <c r="S4544" s="299" t="s">
        <v>832</v>
      </c>
      <c r="T4544" s="299" t="s">
        <v>832</v>
      </c>
      <c r="U4544" s="299" t="s">
        <v>832</v>
      </c>
      <c r="V4544" s="299" t="s">
        <v>832</v>
      </c>
      <c r="W4544" s="299" t="s">
        <v>832</v>
      </c>
      <c r="X4544" s="299" t="s">
        <v>832</v>
      </c>
      <c r="Y4544" s="257"/>
    </row>
    <row r="4545" spans="1:25" ht="12.75" customHeight="1" x14ac:dyDescent="0.2">
      <c r="A4545" s="229" t="s">
        <v>705</v>
      </c>
      <c r="B4545" s="247"/>
      <c r="C4545" s="280">
        <v>4532</v>
      </c>
      <c r="D4545" s="249" t="s">
        <v>9705</v>
      </c>
      <c r="E4545" s="249" t="s">
        <v>9706</v>
      </c>
      <c r="F4545" s="249" t="s">
        <v>886</v>
      </c>
      <c r="G4545" s="281" t="s">
        <v>813</v>
      </c>
      <c r="H4545" s="250">
        <v>36894.129999999997</v>
      </c>
      <c r="I4545" s="250"/>
      <c r="J4545" s="250">
        <v>35342.501900000003</v>
      </c>
      <c r="K4545" s="250"/>
      <c r="L4545" s="250">
        <v>38915.75</v>
      </c>
      <c r="M4545" s="251">
        <f t="shared" si="210"/>
        <v>4.2056232251580256E-2</v>
      </c>
      <c r="N4545" s="251">
        <f t="shared" si="211"/>
        <v>0.10110342810790078</v>
      </c>
      <c r="O4545" s="250">
        <v>40829.020000000004</v>
      </c>
      <c r="P4545" s="251">
        <f t="shared" si="212"/>
        <v>4.9164412866256058E-2</v>
      </c>
      <c r="Q4545" s="251" t="s">
        <v>805</v>
      </c>
      <c r="R4545" s="258"/>
      <c r="S4545" s="258" t="s">
        <v>806</v>
      </c>
      <c r="T4545" s="258" t="s">
        <v>807</v>
      </c>
      <c r="U4545" s="282" t="s">
        <v>823</v>
      </c>
      <c r="V4545" s="285">
        <v>824</v>
      </c>
      <c r="W4545" s="286" t="s">
        <v>815</v>
      </c>
      <c r="X4545" s="286" t="s">
        <v>816</v>
      </c>
      <c r="Y4545" s="257"/>
    </row>
    <row r="4546" spans="1:25" ht="12.75" customHeight="1" x14ac:dyDescent="0.2">
      <c r="A4546" s="229" t="s">
        <v>705</v>
      </c>
      <c r="B4546" s="247"/>
      <c r="C4546" s="280">
        <v>4533</v>
      </c>
      <c r="D4546" s="249" t="s">
        <v>9707</v>
      </c>
      <c r="E4546" s="249" t="s">
        <v>9708</v>
      </c>
      <c r="F4546" s="249" t="s">
        <v>1046</v>
      </c>
      <c r="G4546" s="281" t="s">
        <v>813</v>
      </c>
      <c r="H4546" s="250">
        <v>17403.740000000002</v>
      </c>
      <c r="I4546" s="250"/>
      <c r="J4546" s="250">
        <v>32978.651700000002</v>
      </c>
      <c r="K4546" s="250"/>
      <c r="L4546" s="250">
        <v>129.62</v>
      </c>
      <c r="M4546" s="251">
        <f t="shared" si="210"/>
        <v>0.89491751198305647</v>
      </c>
      <c r="N4546" s="251">
        <f t="shared" si="211"/>
        <v>0.99606957855102363</v>
      </c>
      <c r="O4546" s="250">
        <v>140.57</v>
      </c>
      <c r="P4546" s="251">
        <f t="shared" si="212"/>
        <v>8.4477704058015649E-2</v>
      </c>
      <c r="Q4546" s="251" t="s">
        <v>805</v>
      </c>
      <c r="R4546" s="258"/>
      <c r="S4546" s="258" t="s">
        <v>806</v>
      </c>
      <c r="T4546" s="258" t="s">
        <v>807</v>
      </c>
      <c r="U4546" s="282" t="s">
        <v>814</v>
      </c>
      <c r="V4546" s="285">
        <v>216</v>
      </c>
      <c r="W4546" s="286" t="s">
        <v>815</v>
      </c>
      <c r="X4546" s="286" t="s">
        <v>816</v>
      </c>
      <c r="Y4546" s="257"/>
    </row>
    <row r="4547" spans="1:25" ht="12.75" customHeight="1" x14ac:dyDescent="0.2">
      <c r="A4547" s="229" t="s">
        <v>705</v>
      </c>
      <c r="B4547" s="247"/>
      <c r="C4547" s="280">
        <v>4534</v>
      </c>
      <c r="D4547" s="249" t="s">
        <v>9709</v>
      </c>
      <c r="E4547" s="249" t="s">
        <v>9710</v>
      </c>
      <c r="F4547" s="249" t="s">
        <v>994</v>
      </c>
      <c r="G4547" s="281" t="s">
        <v>804</v>
      </c>
      <c r="H4547" s="250">
        <v>44579.03</v>
      </c>
      <c r="I4547" s="250"/>
      <c r="J4547" s="250">
        <v>42704.211200000005</v>
      </c>
      <c r="K4547" s="250"/>
      <c r="L4547" s="250">
        <v>44579.03</v>
      </c>
      <c r="M4547" s="251">
        <f t="shared" si="210"/>
        <v>4.2056069860649588E-2</v>
      </c>
      <c r="N4547" s="251">
        <f t="shared" si="211"/>
        <v>4.3902433678484461E-2</v>
      </c>
      <c r="O4547" s="250">
        <v>47847.35</v>
      </c>
      <c r="P4547" s="251">
        <f t="shared" si="212"/>
        <v>7.3315188778221504E-2</v>
      </c>
      <c r="Q4547" s="251" t="s">
        <v>805</v>
      </c>
      <c r="R4547" s="258"/>
      <c r="S4547" s="258" t="s">
        <v>806</v>
      </c>
      <c r="T4547" s="258" t="s">
        <v>807</v>
      </c>
      <c r="U4547" s="282" t="s">
        <v>808</v>
      </c>
      <c r="V4547" s="283" t="s">
        <v>809</v>
      </c>
      <c r="W4547" s="284" t="s">
        <v>809</v>
      </c>
      <c r="X4547" s="284" t="s">
        <v>809</v>
      </c>
      <c r="Y4547" s="257"/>
    </row>
    <row r="4548" spans="1:25" ht="12.75" customHeight="1" x14ac:dyDescent="0.2">
      <c r="A4548" s="229" t="s">
        <v>705</v>
      </c>
      <c r="B4548" s="247"/>
      <c r="C4548" s="280">
        <v>4535</v>
      </c>
      <c r="D4548" s="249" t="s">
        <v>9711</v>
      </c>
      <c r="E4548" s="249" t="s">
        <v>9708</v>
      </c>
      <c r="F4548" s="249" t="s">
        <v>830</v>
      </c>
      <c r="G4548" s="297" t="s">
        <v>707</v>
      </c>
      <c r="H4548" s="250">
        <v>0</v>
      </c>
      <c r="I4548" s="250"/>
      <c r="J4548" s="250">
        <v>0</v>
      </c>
      <c r="K4548" s="250"/>
      <c r="L4548" s="250">
        <v>0</v>
      </c>
      <c r="M4548" s="251" t="str">
        <f t="shared" si="210"/>
        <v>NA</v>
      </c>
      <c r="N4548" s="251" t="str">
        <f t="shared" si="211"/>
        <v>NA</v>
      </c>
      <c r="O4548" s="250">
        <v>0</v>
      </c>
      <c r="P4548" s="251" t="str">
        <f t="shared" si="212"/>
        <v>NA</v>
      </c>
      <c r="Q4548" s="298" t="s">
        <v>848</v>
      </c>
      <c r="R4548" s="299" t="s">
        <v>849</v>
      </c>
      <c r="S4548" s="299" t="s">
        <v>832</v>
      </c>
      <c r="T4548" s="299" t="s">
        <v>832</v>
      </c>
      <c r="U4548" s="299" t="s">
        <v>832</v>
      </c>
      <c r="V4548" s="299" t="s">
        <v>832</v>
      </c>
      <c r="W4548" s="299" t="s">
        <v>832</v>
      </c>
      <c r="X4548" s="299" t="s">
        <v>832</v>
      </c>
      <c r="Y4548" s="257"/>
    </row>
    <row r="4549" spans="1:25" ht="12.75" customHeight="1" x14ac:dyDescent="0.2">
      <c r="A4549" s="229" t="s">
        <v>705</v>
      </c>
      <c r="B4549" s="247"/>
      <c r="C4549" s="280">
        <v>4536</v>
      </c>
      <c r="D4549" s="249" t="s">
        <v>9712</v>
      </c>
      <c r="E4549" s="249" t="s">
        <v>9713</v>
      </c>
      <c r="F4549" s="249" t="s">
        <v>1160</v>
      </c>
      <c r="G4549" s="297" t="s">
        <v>707</v>
      </c>
      <c r="H4549" s="250">
        <v>0</v>
      </c>
      <c r="I4549" s="250"/>
      <c r="J4549" s="250">
        <v>0</v>
      </c>
      <c r="K4549" s="250"/>
      <c r="L4549" s="250">
        <v>0</v>
      </c>
      <c r="M4549" s="251" t="str">
        <f t="shared" si="210"/>
        <v>NA</v>
      </c>
      <c r="N4549" s="251" t="str">
        <f t="shared" si="211"/>
        <v>NA</v>
      </c>
      <c r="O4549" s="250">
        <v>0</v>
      </c>
      <c r="P4549" s="251" t="str">
        <f t="shared" si="212"/>
        <v>NA</v>
      </c>
      <c r="Q4549" s="298" t="s">
        <v>848</v>
      </c>
      <c r="R4549" s="299" t="s">
        <v>849</v>
      </c>
      <c r="S4549" s="299" t="s">
        <v>832</v>
      </c>
      <c r="T4549" s="299" t="s">
        <v>832</v>
      </c>
      <c r="U4549" s="299" t="s">
        <v>832</v>
      </c>
      <c r="V4549" s="299" t="s">
        <v>832</v>
      </c>
      <c r="W4549" s="299" t="s">
        <v>832</v>
      </c>
      <c r="X4549" s="299" t="s">
        <v>832</v>
      </c>
      <c r="Y4549" s="257"/>
    </row>
    <row r="4550" spans="1:25" ht="12.75" customHeight="1" x14ac:dyDescent="0.2">
      <c r="A4550" s="229" t="s">
        <v>705</v>
      </c>
      <c r="B4550" s="247"/>
      <c r="C4550" s="280">
        <v>4537</v>
      </c>
      <c r="D4550" s="249" t="s">
        <v>9714</v>
      </c>
      <c r="E4550" s="249" t="s">
        <v>9713</v>
      </c>
      <c r="F4550" s="249" t="s">
        <v>1064</v>
      </c>
      <c r="G4550" s="281" t="s">
        <v>813</v>
      </c>
      <c r="H4550" s="250">
        <v>100012.07999999999</v>
      </c>
      <c r="I4550" s="250"/>
      <c r="J4550" s="250">
        <v>95805.984800000006</v>
      </c>
      <c r="K4550" s="250"/>
      <c r="L4550" s="250">
        <v>250943.7</v>
      </c>
      <c r="M4550" s="251">
        <f t="shared" si="210"/>
        <v>4.2055871650704416E-2</v>
      </c>
      <c r="N4550" s="251">
        <f t="shared" si="211"/>
        <v>1.619290439150102</v>
      </c>
      <c r="O4550" s="250">
        <v>263728.63</v>
      </c>
      <c r="P4550" s="251">
        <f t="shared" si="212"/>
        <v>5.0947403740360858E-2</v>
      </c>
      <c r="Q4550" s="251" t="s">
        <v>805</v>
      </c>
      <c r="R4550" s="258"/>
      <c r="S4550" s="258" t="s">
        <v>806</v>
      </c>
      <c r="T4550" s="258" t="s">
        <v>807</v>
      </c>
      <c r="U4550" s="282" t="s">
        <v>814</v>
      </c>
      <c r="V4550" s="285">
        <v>617</v>
      </c>
      <c r="W4550" s="286" t="s">
        <v>816</v>
      </c>
      <c r="X4550" s="286" t="s">
        <v>824</v>
      </c>
      <c r="Y4550" s="257"/>
    </row>
    <row r="4551" spans="1:25" ht="12.75" customHeight="1" x14ac:dyDescent="0.2">
      <c r="A4551" s="229" t="s">
        <v>705</v>
      </c>
      <c r="B4551" s="247"/>
      <c r="C4551" s="280">
        <v>4538</v>
      </c>
      <c r="D4551" s="249" t="s">
        <v>9715</v>
      </c>
      <c r="E4551" s="249" t="s">
        <v>9716</v>
      </c>
      <c r="F4551" s="249" t="s">
        <v>847</v>
      </c>
      <c r="G4551" s="297" t="s">
        <v>707</v>
      </c>
      <c r="H4551" s="250">
        <v>0</v>
      </c>
      <c r="I4551" s="250"/>
      <c r="J4551" s="250">
        <v>0</v>
      </c>
      <c r="K4551" s="250"/>
      <c r="L4551" s="250">
        <v>0</v>
      </c>
      <c r="M4551" s="251" t="str">
        <f t="shared" si="210"/>
        <v>NA</v>
      </c>
      <c r="N4551" s="251" t="str">
        <f t="shared" si="211"/>
        <v>NA</v>
      </c>
      <c r="O4551" s="250">
        <v>0</v>
      </c>
      <c r="P4551" s="251" t="str">
        <f t="shared" si="212"/>
        <v>NA</v>
      </c>
      <c r="Q4551" s="298" t="s">
        <v>848</v>
      </c>
      <c r="R4551" s="299" t="s">
        <v>849</v>
      </c>
      <c r="S4551" s="299" t="s">
        <v>832</v>
      </c>
      <c r="T4551" s="299" t="s">
        <v>832</v>
      </c>
      <c r="U4551" s="299" t="s">
        <v>832</v>
      </c>
      <c r="V4551" s="299" t="s">
        <v>832</v>
      </c>
      <c r="W4551" s="299" t="s">
        <v>832</v>
      </c>
      <c r="X4551" s="299" t="s">
        <v>832</v>
      </c>
      <c r="Y4551" s="257"/>
    </row>
    <row r="4552" spans="1:25" ht="12.75" customHeight="1" x14ac:dyDescent="0.2">
      <c r="A4552" s="229" t="s">
        <v>705</v>
      </c>
      <c r="B4552" s="247"/>
      <c r="C4552" s="280">
        <v>4539</v>
      </c>
      <c r="D4552" s="249" t="s">
        <v>9717</v>
      </c>
      <c r="E4552" s="249" t="s">
        <v>9718</v>
      </c>
      <c r="F4552" s="249" t="s">
        <v>1184</v>
      </c>
      <c r="G4552" s="281" t="s">
        <v>813</v>
      </c>
      <c r="H4552" s="250">
        <v>68587.97</v>
      </c>
      <c r="I4552" s="250"/>
      <c r="J4552" s="250">
        <v>65703.416499999992</v>
      </c>
      <c r="K4552" s="250"/>
      <c r="L4552" s="250">
        <v>35947.879999999997</v>
      </c>
      <c r="M4552" s="251">
        <f t="shared" si="210"/>
        <v>4.2056260011777709E-2</v>
      </c>
      <c r="N4552" s="251">
        <f t="shared" si="211"/>
        <v>0.45287654866471061</v>
      </c>
      <c r="O4552" s="250">
        <v>38189.39</v>
      </c>
      <c r="P4552" s="251">
        <f t="shared" si="212"/>
        <v>6.2354442042201162E-2</v>
      </c>
      <c r="Q4552" s="251" t="s">
        <v>805</v>
      </c>
      <c r="R4552" s="258"/>
      <c r="S4552" s="258" t="s">
        <v>806</v>
      </c>
      <c r="T4552" s="258" t="s">
        <v>807</v>
      </c>
      <c r="U4552" s="282" t="s">
        <v>814</v>
      </c>
      <c r="V4552" s="285">
        <v>308</v>
      </c>
      <c r="W4552" s="286" t="s">
        <v>824</v>
      </c>
      <c r="X4552" s="286" t="s">
        <v>824</v>
      </c>
      <c r="Y4552" s="257"/>
    </row>
    <row r="4553" spans="1:25" ht="12.75" customHeight="1" x14ac:dyDescent="0.2">
      <c r="A4553" s="229" t="s">
        <v>705</v>
      </c>
      <c r="B4553" s="247"/>
      <c r="C4553" s="280">
        <v>4540</v>
      </c>
      <c r="D4553" s="249" t="s">
        <v>9719</v>
      </c>
      <c r="E4553" s="249" t="s">
        <v>9720</v>
      </c>
      <c r="F4553" s="249" t="s">
        <v>1123</v>
      </c>
      <c r="G4553" s="297" t="s">
        <v>707</v>
      </c>
      <c r="H4553" s="250">
        <v>0</v>
      </c>
      <c r="I4553" s="250"/>
      <c r="J4553" s="250">
        <v>0</v>
      </c>
      <c r="K4553" s="250"/>
      <c r="L4553" s="250">
        <v>0</v>
      </c>
      <c r="M4553" s="251" t="str">
        <f t="shared" si="210"/>
        <v>NA</v>
      </c>
      <c r="N4553" s="251" t="str">
        <f t="shared" si="211"/>
        <v>NA</v>
      </c>
      <c r="O4553" s="250">
        <v>0</v>
      </c>
      <c r="P4553" s="251" t="str">
        <f t="shared" si="212"/>
        <v>NA</v>
      </c>
      <c r="Q4553" s="298" t="s">
        <v>848</v>
      </c>
      <c r="R4553" s="299" t="s">
        <v>849</v>
      </c>
      <c r="S4553" s="299" t="s">
        <v>832</v>
      </c>
      <c r="T4553" s="299" t="s">
        <v>832</v>
      </c>
      <c r="U4553" s="299" t="s">
        <v>832</v>
      </c>
      <c r="V4553" s="299" t="s">
        <v>832</v>
      </c>
      <c r="W4553" s="299" t="s">
        <v>832</v>
      </c>
      <c r="X4553" s="299" t="s">
        <v>832</v>
      </c>
      <c r="Y4553" s="257"/>
    </row>
    <row r="4554" spans="1:25" ht="12.75" customHeight="1" x14ac:dyDescent="0.2">
      <c r="A4554" s="229" t="s">
        <v>705</v>
      </c>
      <c r="B4554" s="247"/>
      <c r="C4554" s="280">
        <v>4541</v>
      </c>
      <c r="D4554" s="249" t="s">
        <v>9721</v>
      </c>
      <c r="E4554" s="249" t="s">
        <v>9722</v>
      </c>
      <c r="F4554" s="249" t="s">
        <v>907</v>
      </c>
      <c r="G4554" s="281" t="s">
        <v>813</v>
      </c>
      <c r="H4554" s="250">
        <v>19845.260000000002</v>
      </c>
      <c r="I4554" s="250"/>
      <c r="J4554" s="250">
        <v>19010.64</v>
      </c>
      <c r="K4554" s="250"/>
      <c r="L4554" s="250">
        <v>31236.93</v>
      </c>
      <c r="M4554" s="251">
        <f t="shared" si="210"/>
        <v>4.205639029168691E-2</v>
      </c>
      <c r="N4554" s="251">
        <f t="shared" si="211"/>
        <v>0.64312879524308497</v>
      </c>
      <c r="O4554" s="250">
        <v>32571.640000000003</v>
      </c>
      <c r="P4554" s="251">
        <f t="shared" si="212"/>
        <v>4.2728590805818714E-2</v>
      </c>
      <c r="Q4554" s="251" t="s">
        <v>805</v>
      </c>
      <c r="R4554" s="258"/>
      <c r="S4554" s="258" t="s">
        <v>806</v>
      </c>
      <c r="T4554" s="258" t="s">
        <v>807</v>
      </c>
      <c r="U4554" s="282" t="s">
        <v>823</v>
      </c>
      <c r="V4554" s="285">
        <v>824</v>
      </c>
      <c r="W4554" s="286" t="s">
        <v>824</v>
      </c>
      <c r="X4554" s="286" t="s">
        <v>824</v>
      </c>
      <c r="Y4554" s="257"/>
    </row>
    <row r="4555" spans="1:25" ht="12.75" customHeight="1" x14ac:dyDescent="0.2">
      <c r="A4555" s="229" t="s">
        <v>705</v>
      </c>
      <c r="B4555" s="247"/>
      <c r="C4555" s="280">
        <v>4542</v>
      </c>
      <c r="D4555" s="249" t="s">
        <v>9723</v>
      </c>
      <c r="E4555" s="249" t="s">
        <v>9724</v>
      </c>
      <c r="F4555" s="249" t="s">
        <v>883</v>
      </c>
      <c r="G4555" s="297" t="s">
        <v>707</v>
      </c>
      <c r="H4555" s="250">
        <v>0</v>
      </c>
      <c r="I4555" s="250"/>
      <c r="J4555" s="250">
        <v>0</v>
      </c>
      <c r="K4555" s="250"/>
      <c r="L4555" s="250">
        <v>0</v>
      </c>
      <c r="M4555" s="251" t="str">
        <f t="shared" si="210"/>
        <v>NA</v>
      </c>
      <c r="N4555" s="251" t="str">
        <f t="shared" si="211"/>
        <v>NA</v>
      </c>
      <c r="O4555" s="250">
        <v>0</v>
      </c>
      <c r="P4555" s="251" t="str">
        <f t="shared" si="212"/>
        <v>NA</v>
      </c>
      <c r="Q4555" s="298" t="s">
        <v>848</v>
      </c>
      <c r="R4555" s="299" t="s">
        <v>849</v>
      </c>
      <c r="S4555" s="299" t="s">
        <v>832</v>
      </c>
      <c r="T4555" s="299" t="s">
        <v>832</v>
      </c>
      <c r="U4555" s="299" t="s">
        <v>832</v>
      </c>
      <c r="V4555" s="299" t="s">
        <v>832</v>
      </c>
      <c r="W4555" s="299" t="s">
        <v>832</v>
      </c>
      <c r="X4555" s="299" t="s">
        <v>832</v>
      </c>
      <c r="Y4555" s="257"/>
    </row>
    <row r="4556" spans="1:25" ht="12.75" customHeight="1" x14ac:dyDescent="0.2">
      <c r="A4556" s="229" t="s">
        <v>705</v>
      </c>
      <c r="B4556" s="247"/>
      <c r="C4556" s="280">
        <v>4543</v>
      </c>
      <c r="D4556" s="249" t="s">
        <v>9725</v>
      </c>
      <c r="E4556" s="249" t="s">
        <v>9726</v>
      </c>
      <c r="F4556" s="249" t="s">
        <v>855</v>
      </c>
      <c r="G4556" s="297" t="s">
        <v>707</v>
      </c>
      <c r="H4556" s="250">
        <v>0</v>
      </c>
      <c r="I4556" s="250"/>
      <c r="J4556" s="250">
        <v>0</v>
      </c>
      <c r="K4556" s="250"/>
      <c r="L4556" s="250">
        <v>0</v>
      </c>
      <c r="M4556" s="251" t="str">
        <f t="shared" si="210"/>
        <v>NA</v>
      </c>
      <c r="N4556" s="251" t="str">
        <f t="shared" si="211"/>
        <v>NA</v>
      </c>
      <c r="O4556" s="250">
        <v>0</v>
      </c>
      <c r="P4556" s="251" t="str">
        <f t="shared" si="212"/>
        <v>NA</v>
      </c>
      <c r="Q4556" s="298" t="s">
        <v>848</v>
      </c>
      <c r="R4556" s="299" t="s">
        <v>849</v>
      </c>
      <c r="S4556" s="299" t="s">
        <v>832</v>
      </c>
      <c r="T4556" s="299" t="s">
        <v>832</v>
      </c>
      <c r="U4556" s="299" t="s">
        <v>832</v>
      </c>
      <c r="V4556" s="299" t="s">
        <v>832</v>
      </c>
      <c r="W4556" s="299" t="s">
        <v>832</v>
      </c>
      <c r="X4556" s="299" t="s">
        <v>832</v>
      </c>
      <c r="Y4556" s="257"/>
    </row>
    <row r="4557" spans="1:25" ht="12.75" customHeight="1" x14ac:dyDescent="0.2">
      <c r="A4557" s="229" t="s">
        <v>705</v>
      </c>
      <c r="B4557" s="247"/>
      <c r="C4557" s="280">
        <v>4544</v>
      </c>
      <c r="D4557" s="249" t="s">
        <v>9727</v>
      </c>
      <c r="E4557" s="249" t="s">
        <v>9728</v>
      </c>
      <c r="F4557" s="249" t="s">
        <v>1064</v>
      </c>
      <c r="G4557" s="281" t="s">
        <v>813</v>
      </c>
      <c r="H4557" s="250">
        <v>8593.5300000000007</v>
      </c>
      <c r="I4557" s="250"/>
      <c r="J4557" s="250">
        <v>16665.6463</v>
      </c>
      <c r="K4557" s="250"/>
      <c r="L4557" s="250">
        <v>27764.54</v>
      </c>
      <c r="M4557" s="251">
        <f t="shared" si="210"/>
        <v>0.93932485253440656</v>
      </c>
      <c r="N4557" s="251">
        <f t="shared" si="211"/>
        <v>0.66597439428436689</v>
      </c>
      <c r="O4557" s="250">
        <v>28159.919999999998</v>
      </c>
      <c r="P4557" s="251">
        <f t="shared" si="212"/>
        <v>1.4240466436684971E-2</v>
      </c>
      <c r="Q4557" s="251" t="s">
        <v>805</v>
      </c>
      <c r="R4557" s="258"/>
      <c r="S4557" s="258" t="s">
        <v>806</v>
      </c>
      <c r="T4557" s="258" t="s">
        <v>807</v>
      </c>
      <c r="U4557" s="282" t="s">
        <v>823</v>
      </c>
      <c r="V4557" s="285">
        <v>824</v>
      </c>
      <c r="W4557" s="286" t="s">
        <v>816</v>
      </c>
      <c r="X4557" s="286" t="s">
        <v>824</v>
      </c>
      <c r="Y4557" s="257"/>
    </row>
    <row r="4558" spans="1:25" ht="12.75" customHeight="1" x14ac:dyDescent="0.2">
      <c r="A4558" s="229" t="s">
        <v>705</v>
      </c>
      <c r="B4558" s="247"/>
      <c r="C4558" s="280">
        <v>4545</v>
      </c>
      <c r="D4558" s="296" t="s">
        <v>9729</v>
      </c>
      <c r="E4558" s="296" t="s">
        <v>9730</v>
      </c>
      <c r="F4558" s="296" t="s">
        <v>890</v>
      </c>
      <c r="G4558" s="281"/>
      <c r="H4558" s="250">
        <v>0</v>
      </c>
      <c r="I4558" s="250"/>
      <c r="J4558" s="250">
        <v>0</v>
      </c>
      <c r="K4558" s="250"/>
      <c r="L4558" s="250">
        <v>0</v>
      </c>
      <c r="M4558" s="251" t="str">
        <f t="shared" ref="M4558:M4621" si="213">IF(H4558&gt;0,ABS((J4558-H4558)/H4558),"NA")</f>
        <v>NA</v>
      </c>
      <c r="N4558" s="251" t="str">
        <f t="shared" ref="N4558:N4621" si="214">IF(J4558&gt;0,ABS((L4558-J4558)/J4558),"NA")</f>
        <v>NA</v>
      </c>
      <c r="O4558" s="250">
        <v>0</v>
      </c>
      <c r="P4558" s="251" t="str">
        <f t="shared" ref="P4558:P4621" si="215">IF(L4558&gt;0,ABS((O4558-L4558)/L4558),"NA")</f>
        <v>NA</v>
      </c>
      <c r="Q4558" s="251" t="s">
        <v>707</v>
      </c>
      <c r="R4558" s="258"/>
      <c r="S4558" s="299" t="s">
        <v>809</v>
      </c>
      <c r="T4558" s="299" t="s">
        <v>809</v>
      </c>
      <c r="U4558" s="299" t="s">
        <v>832</v>
      </c>
      <c r="V4558" s="283" t="s">
        <v>809</v>
      </c>
      <c r="W4558" s="284" t="s">
        <v>809</v>
      </c>
      <c r="X4558" s="284" t="s">
        <v>809</v>
      </c>
      <c r="Y4558" s="257"/>
    </row>
    <row r="4559" spans="1:25" ht="12.75" customHeight="1" x14ac:dyDescent="0.2">
      <c r="A4559" s="229" t="s">
        <v>705</v>
      </c>
      <c r="B4559" s="247"/>
      <c r="C4559" s="280">
        <v>4546</v>
      </c>
      <c r="D4559" s="249" t="s">
        <v>9731</v>
      </c>
      <c r="E4559" s="249" t="s">
        <v>9732</v>
      </c>
      <c r="F4559" s="249" t="s">
        <v>931</v>
      </c>
      <c r="G4559" s="281" t="s">
        <v>813</v>
      </c>
      <c r="H4559" s="250">
        <v>144542.67000000001</v>
      </c>
      <c r="I4559" s="250"/>
      <c r="J4559" s="250">
        <v>83941.734200000006</v>
      </c>
      <c r="K4559" s="250"/>
      <c r="L4559" s="250">
        <v>91894.79</v>
      </c>
      <c r="M4559" s="251">
        <f t="shared" si="213"/>
        <v>0.41925983379164089</v>
      </c>
      <c r="N4559" s="251">
        <f t="shared" si="214"/>
        <v>9.4744954649745458E-2</v>
      </c>
      <c r="O4559" s="250">
        <v>97499.12999999999</v>
      </c>
      <c r="P4559" s="251">
        <f t="shared" si="215"/>
        <v>6.0986482476318805E-2</v>
      </c>
      <c r="Q4559" s="251" t="s">
        <v>805</v>
      </c>
      <c r="R4559" s="258"/>
      <c r="S4559" s="258" t="s">
        <v>806</v>
      </c>
      <c r="T4559" s="258" t="s">
        <v>807</v>
      </c>
      <c r="U4559" s="282" t="s">
        <v>823</v>
      </c>
      <c r="V4559" s="285">
        <v>824</v>
      </c>
      <c r="W4559" s="286" t="s">
        <v>816</v>
      </c>
      <c r="X4559" s="286" t="s">
        <v>824</v>
      </c>
      <c r="Y4559" s="257"/>
    </row>
    <row r="4560" spans="1:25" ht="12.75" customHeight="1" x14ac:dyDescent="0.2">
      <c r="A4560" s="229" t="s">
        <v>705</v>
      </c>
      <c r="B4560" s="247"/>
      <c r="C4560" s="280">
        <v>4547</v>
      </c>
      <c r="D4560" s="249" t="s">
        <v>9733</v>
      </c>
      <c r="E4560" s="249" t="s">
        <v>9734</v>
      </c>
      <c r="F4560" s="249" t="s">
        <v>847</v>
      </c>
      <c r="G4560" s="297" t="s">
        <v>707</v>
      </c>
      <c r="H4560" s="250">
        <v>0</v>
      </c>
      <c r="I4560" s="250"/>
      <c r="J4560" s="250">
        <v>0</v>
      </c>
      <c r="K4560" s="250"/>
      <c r="L4560" s="250">
        <v>0</v>
      </c>
      <c r="M4560" s="251" t="str">
        <f t="shared" si="213"/>
        <v>NA</v>
      </c>
      <c r="N4560" s="251" t="str">
        <f t="shared" si="214"/>
        <v>NA</v>
      </c>
      <c r="O4560" s="250">
        <v>0</v>
      </c>
      <c r="P4560" s="251" t="str">
        <f t="shared" si="215"/>
        <v>NA</v>
      </c>
      <c r="Q4560" s="298" t="s">
        <v>848</v>
      </c>
      <c r="R4560" s="299" t="s">
        <v>849</v>
      </c>
      <c r="S4560" s="299" t="s">
        <v>832</v>
      </c>
      <c r="T4560" s="299" t="s">
        <v>832</v>
      </c>
      <c r="U4560" s="299" t="s">
        <v>832</v>
      </c>
      <c r="V4560" s="299" t="s">
        <v>832</v>
      </c>
      <c r="W4560" s="299" t="s">
        <v>832</v>
      </c>
      <c r="X4560" s="299" t="s">
        <v>832</v>
      </c>
      <c r="Y4560" s="257"/>
    </row>
    <row r="4561" spans="1:25" ht="12.75" customHeight="1" x14ac:dyDescent="0.2">
      <c r="A4561" s="229" t="s">
        <v>705</v>
      </c>
      <c r="B4561" s="247"/>
      <c r="C4561" s="280">
        <v>4548</v>
      </c>
      <c r="D4561" s="249" t="s">
        <v>9735</v>
      </c>
      <c r="E4561" s="249" t="s">
        <v>9736</v>
      </c>
      <c r="F4561" s="249" t="s">
        <v>2375</v>
      </c>
      <c r="G4561" s="281" t="s">
        <v>813</v>
      </c>
      <c r="H4561" s="250">
        <v>37004.71</v>
      </c>
      <c r="I4561" s="250"/>
      <c r="J4561" s="250">
        <v>35448.451999999997</v>
      </c>
      <c r="K4561" s="250"/>
      <c r="L4561" s="250">
        <v>122497.09</v>
      </c>
      <c r="M4561" s="251">
        <f t="shared" si="213"/>
        <v>4.2055673453460431E-2</v>
      </c>
      <c r="N4561" s="251">
        <f t="shared" si="214"/>
        <v>2.4556400375395802</v>
      </c>
      <c r="O4561" s="250">
        <v>128556.14000000001</v>
      </c>
      <c r="P4561" s="251">
        <f t="shared" si="215"/>
        <v>4.946280764710425E-2</v>
      </c>
      <c r="Q4561" s="251" t="s">
        <v>805</v>
      </c>
      <c r="R4561" s="258"/>
      <c r="S4561" s="258" t="s">
        <v>806</v>
      </c>
      <c r="T4561" s="258" t="s">
        <v>807</v>
      </c>
      <c r="U4561" s="282" t="s">
        <v>814</v>
      </c>
      <c r="V4561" s="285">
        <v>76</v>
      </c>
      <c r="W4561" s="286" t="s">
        <v>816</v>
      </c>
      <c r="X4561" s="286" t="s">
        <v>816</v>
      </c>
      <c r="Y4561" s="257"/>
    </row>
    <row r="4562" spans="1:25" ht="12.75" customHeight="1" x14ac:dyDescent="0.2">
      <c r="A4562" s="229" t="s">
        <v>705</v>
      </c>
      <c r="B4562" s="247"/>
      <c r="C4562" s="280">
        <v>4549</v>
      </c>
      <c r="D4562" s="249" t="s">
        <v>9737</v>
      </c>
      <c r="E4562" s="249" t="s">
        <v>9738</v>
      </c>
      <c r="F4562" s="249" t="s">
        <v>877</v>
      </c>
      <c r="G4562" s="281" t="s">
        <v>813</v>
      </c>
      <c r="H4562" s="250">
        <v>17187.34</v>
      </c>
      <c r="I4562" s="250"/>
      <c r="J4562" s="250">
        <v>19266.146399999998</v>
      </c>
      <c r="K4562" s="250"/>
      <c r="L4562" s="250">
        <v>20112.129999999997</v>
      </c>
      <c r="M4562" s="251">
        <f t="shared" si="213"/>
        <v>0.12094986193326004</v>
      </c>
      <c r="N4562" s="251">
        <f t="shared" si="214"/>
        <v>4.3910369122908757E-2</v>
      </c>
      <c r="O4562" s="250">
        <v>21119.949999999997</v>
      </c>
      <c r="P4562" s="251">
        <f t="shared" si="215"/>
        <v>5.0110057960046986E-2</v>
      </c>
      <c r="Q4562" s="251" t="s">
        <v>805</v>
      </c>
      <c r="R4562" s="258"/>
      <c r="S4562" s="258" t="s">
        <v>806</v>
      </c>
      <c r="T4562" s="258" t="s">
        <v>807</v>
      </c>
      <c r="U4562" s="282" t="s">
        <v>814</v>
      </c>
      <c r="V4562" s="285">
        <v>136</v>
      </c>
      <c r="W4562" s="286" t="s">
        <v>815</v>
      </c>
      <c r="X4562" s="286" t="s">
        <v>816</v>
      </c>
      <c r="Y4562" s="257"/>
    </row>
    <row r="4563" spans="1:25" ht="12.75" customHeight="1" x14ac:dyDescent="0.2">
      <c r="A4563" s="229" t="s">
        <v>705</v>
      </c>
      <c r="B4563" s="247"/>
      <c r="C4563" s="280">
        <v>4550</v>
      </c>
      <c r="D4563" s="249" t="s">
        <v>9739</v>
      </c>
      <c r="E4563" s="249" t="s">
        <v>9740</v>
      </c>
      <c r="F4563" s="249" t="s">
        <v>920</v>
      </c>
      <c r="G4563" s="297" t="s">
        <v>707</v>
      </c>
      <c r="H4563" s="250">
        <v>0</v>
      </c>
      <c r="I4563" s="250"/>
      <c r="J4563" s="250">
        <v>0</v>
      </c>
      <c r="K4563" s="250"/>
      <c r="L4563" s="250">
        <v>0</v>
      </c>
      <c r="M4563" s="251" t="str">
        <f t="shared" si="213"/>
        <v>NA</v>
      </c>
      <c r="N4563" s="251" t="str">
        <f t="shared" si="214"/>
        <v>NA</v>
      </c>
      <c r="O4563" s="250">
        <v>0</v>
      </c>
      <c r="P4563" s="251" t="str">
        <f t="shared" si="215"/>
        <v>NA</v>
      </c>
      <c r="Q4563" s="298" t="s">
        <v>848</v>
      </c>
      <c r="R4563" s="299" t="s">
        <v>849</v>
      </c>
      <c r="S4563" s="299" t="s">
        <v>832</v>
      </c>
      <c r="T4563" s="299" t="s">
        <v>832</v>
      </c>
      <c r="U4563" s="299" t="s">
        <v>832</v>
      </c>
      <c r="V4563" s="299" t="s">
        <v>832</v>
      </c>
      <c r="W4563" s="299" t="s">
        <v>832</v>
      </c>
      <c r="X4563" s="299" t="s">
        <v>832</v>
      </c>
      <c r="Y4563" s="257"/>
    </row>
    <row r="4564" spans="1:25" ht="12.75" customHeight="1" x14ac:dyDescent="0.2">
      <c r="A4564" s="229" t="s">
        <v>705</v>
      </c>
      <c r="B4564" s="247"/>
      <c r="C4564" s="280">
        <v>4551</v>
      </c>
      <c r="D4564" s="249" t="s">
        <v>9741</v>
      </c>
      <c r="E4564" s="249" t="s">
        <v>9742</v>
      </c>
      <c r="F4564" s="249" t="s">
        <v>997</v>
      </c>
      <c r="G4564" s="281" t="s">
        <v>804</v>
      </c>
      <c r="H4564" s="250">
        <v>11127.12</v>
      </c>
      <c r="I4564" s="250"/>
      <c r="J4564" s="250">
        <v>34196.731599999999</v>
      </c>
      <c r="K4564" s="250"/>
      <c r="L4564" s="250">
        <v>35182.47</v>
      </c>
      <c r="M4564" s="251">
        <f t="shared" si="213"/>
        <v>2.073277865251745</v>
      </c>
      <c r="N4564" s="251">
        <f t="shared" si="214"/>
        <v>2.8825515009159589E-2</v>
      </c>
      <c r="O4564" s="250">
        <v>37761.9</v>
      </c>
      <c r="P4564" s="251">
        <f t="shared" si="215"/>
        <v>7.3315773451949229E-2</v>
      </c>
      <c r="Q4564" s="251" t="s">
        <v>805</v>
      </c>
      <c r="R4564" s="258"/>
      <c r="S4564" s="258" t="s">
        <v>806</v>
      </c>
      <c r="T4564" s="258" t="s">
        <v>807</v>
      </c>
      <c r="U4564" s="282" t="s">
        <v>808</v>
      </c>
      <c r="V4564" s="283" t="s">
        <v>809</v>
      </c>
      <c r="W4564" s="284" t="s">
        <v>809</v>
      </c>
      <c r="X4564" s="284" t="s">
        <v>809</v>
      </c>
      <c r="Y4564" s="257"/>
    </row>
    <row r="4565" spans="1:25" ht="12.75" customHeight="1" x14ac:dyDescent="0.2">
      <c r="A4565" s="229" t="s">
        <v>705</v>
      </c>
      <c r="B4565" s="247"/>
      <c r="C4565" s="280">
        <v>4552</v>
      </c>
      <c r="D4565" s="296" t="s">
        <v>9743</v>
      </c>
      <c r="E4565" s="296" t="s">
        <v>9744</v>
      </c>
      <c r="F4565" s="296" t="s">
        <v>5100</v>
      </c>
      <c r="G4565" s="281" t="s">
        <v>813</v>
      </c>
      <c r="H4565" s="250">
        <v>96720.47</v>
      </c>
      <c r="I4565" s="250"/>
      <c r="J4565" s="290">
        <v>0</v>
      </c>
      <c r="K4565" s="290"/>
      <c r="L4565" s="250">
        <v>99020.69</v>
      </c>
      <c r="M4565" s="291">
        <f t="shared" si="213"/>
        <v>1</v>
      </c>
      <c r="N4565" s="251" t="str">
        <f t="shared" si="214"/>
        <v>NA</v>
      </c>
      <c r="O4565" s="250">
        <v>114231.45000000001</v>
      </c>
      <c r="P4565" s="251">
        <f t="shared" si="215"/>
        <v>0.15361193706083051</v>
      </c>
      <c r="Q4565" s="251" t="s">
        <v>707</v>
      </c>
      <c r="R4565" s="258"/>
      <c r="S4565" s="299" t="s">
        <v>832</v>
      </c>
      <c r="T4565" s="299" t="s">
        <v>832</v>
      </c>
      <c r="U4565" s="282" t="s">
        <v>814</v>
      </c>
      <c r="V4565" s="283" t="s">
        <v>809</v>
      </c>
      <c r="W4565" s="284" t="s">
        <v>809</v>
      </c>
      <c r="X4565" s="284" t="s">
        <v>809</v>
      </c>
      <c r="Y4565" s="257"/>
    </row>
    <row r="4566" spans="1:25" ht="12.75" customHeight="1" x14ac:dyDescent="0.2">
      <c r="A4566" s="229" t="s">
        <v>705</v>
      </c>
      <c r="B4566" s="247"/>
      <c r="C4566" s="280">
        <v>4553</v>
      </c>
      <c r="D4566" s="296" t="s">
        <v>9745</v>
      </c>
      <c r="E4566" s="296" t="s">
        <v>9746</v>
      </c>
      <c r="F4566" s="296" t="s">
        <v>2127</v>
      </c>
      <c r="G4566" s="297" t="s">
        <v>707</v>
      </c>
      <c r="H4566" s="250">
        <v>0</v>
      </c>
      <c r="I4566" s="250"/>
      <c r="J4566" s="250">
        <v>0</v>
      </c>
      <c r="K4566" s="250"/>
      <c r="L4566" s="250">
        <v>0</v>
      </c>
      <c r="M4566" s="251" t="str">
        <f t="shared" si="213"/>
        <v>NA</v>
      </c>
      <c r="N4566" s="251" t="str">
        <f t="shared" si="214"/>
        <v>NA</v>
      </c>
      <c r="O4566" s="250">
        <v>0</v>
      </c>
      <c r="P4566" s="251" t="str">
        <f t="shared" si="215"/>
        <v>NA</v>
      </c>
      <c r="Q4566" s="298" t="s">
        <v>848</v>
      </c>
      <c r="R4566" s="299" t="s">
        <v>849</v>
      </c>
      <c r="S4566" s="299" t="s">
        <v>809</v>
      </c>
      <c r="T4566" s="299" t="s">
        <v>809</v>
      </c>
      <c r="U4566" s="299" t="s">
        <v>832</v>
      </c>
      <c r="V4566" s="283" t="s">
        <v>809</v>
      </c>
      <c r="W4566" s="284" t="s">
        <v>809</v>
      </c>
      <c r="X4566" s="284" t="s">
        <v>809</v>
      </c>
      <c r="Y4566" s="257"/>
    </row>
    <row r="4567" spans="1:25" ht="12.75" customHeight="1" x14ac:dyDescent="0.2">
      <c r="A4567" s="229" t="s">
        <v>705</v>
      </c>
      <c r="B4567" s="247"/>
      <c r="C4567" s="280">
        <v>4554</v>
      </c>
      <c r="D4567" s="249" t="s">
        <v>9747</v>
      </c>
      <c r="E4567" s="249" t="s">
        <v>9746</v>
      </c>
      <c r="F4567" s="249" t="s">
        <v>1165</v>
      </c>
      <c r="G4567" s="297" t="s">
        <v>707</v>
      </c>
      <c r="H4567" s="250">
        <v>0</v>
      </c>
      <c r="I4567" s="250"/>
      <c r="J4567" s="250">
        <v>0</v>
      </c>
      <c r="K4567" s="250"/>
      <c r="L4567" s="250">
        <v>0</v>
      </c>
      <c r="M4567" s="251" t="str">
        <f t="shared" si="213"/>
        <v>NA</v>
      </c>
      <c r="N4567" s="251" t="str">
        <f t="shared" si="214"/>
        <v>NA</v>
      </c>
      <c r="O4567" s="250">
        <v>0</v>
      </c>
      <c r="P4567" s="251" t="str">
        <f t="shared" si="215"/>
        <v>NA</v>
      </c>
      <c r="Q4567" s="298" t="s">
        <v>848</v>
      </c>
      <c r="R4567" s="299" t="s">
        <v>849</v>
      </c>
      <c r="S4567" s="299" t="s">
        <v>832</v>
      </c>
      <c r="T4567" s="299" t="s">
        <v>832</v>
      </c>
      <c r="U4567" s="299" t="s">
        <v>832</v>
      </c>
      <c r="V4567" s="283" t="s">
        <v>809</v>
      </c>
      <c r="W4567" s="284" t="s">
        <v>809</v>
      </c>
      <c r="X4567" s="284" t="s">
        <v>809</v>
      </c>
      <c r="Y4567" s="257"/>
    </row>
    <row r="4568" spans="1:25" ht="12.75" customHeight="1" x14ac:dyDescent="0.2">
      <c r="A4568" s="229" t="s">
        <v>705</v>
      </c>
      <c r="B4568" s="247"/>
      <c r="C4568" s="280">
        <v>4555</v>
      </c>
      <c r="D4568" s="249" t="s">
        <v>9748</v>
      </c>
      <c r="E4568" s="249" t="s">
        <v>9749</v>
      </c>
      <c r="F4568" s="249" t="s">
        <v>819</v>
      </c>
      <c r="G4568" s="281" t="s">
        <v>813</v>
      </c>
      <c r="H4568" s="250">
        <v>72545.09</v>
      </c>
      <c r="I4568" s="250"/>
      <c r="J4568" s="250">
        <v>86304.160399999993</v>
      </c>
      <c r="K4568" s="250"/>
      <c r="L4568" s="250">
        <v>121701.54</v>
      </c>
      <c r="M4568" s="251">
        <f t="shared" si="213"/>
        <v>0.18966232449363557</v>
      </c>
      <c r="N4568" s="251">
        <f t="shared" si="214"/>
        <v>0.41014685081160934</v>
      </c>
      <c r="O4568" s="250">
        <v>122368.15000000001</v>
      </c>
      <c r="P4568" s="251">
        <f t="shared" si="215"/>
        <v>5.47741630878307E-3</v>
      </c>
      <c r="Q4568" s="251" t="s">
        <v>805</v>
      </c>
      <c r="R4568" s="258"/>
      <c r="S4568" s="258" t="s">
        <v>806</v>
      </c>
      <c r="T4568" s="258" t="s">
        <v>807</v>
      </c>
      <c r="U4568" s="282" t="s">
        <v>814</v>
      </c>
      <c r="V4568" s="285">
        <v>515</v>
      </c>
      <c r="W4568" s="286" t="s">
        <v>824</v>
      </c>
      <c r="X4568" s="286" t="s">
        <v>824</v>
      </c>
      <c r="Y4568" s="257"/>
    </row>
    <row r="4569" spans="1:25" ht="12.75" customHeight="1" x14ac:dyDescent="0.2">
      <c r="A4569" s="229" t="s">
        <v>705</v>
      </c>
      <c r="B4569" s="247"/>
      <c r="C4569" s="280">
        <v>4556</v>
      </c>
      <c r="D4569" s="249" t="s">
        <v>9750</v>
      </c>
      <c r="E4569" s="249" t="s">
        <v>9751</v>
      </c>
      <c r="F4569" s="249" t="s">
        <v>803</v>
      </c>
      <c r="G4569" s="281" t="s">
        <v>804</v>
      </c>
      <c r="H4569" s="250">
        <v>41335.11</v>
      </c>
      <c r="I4569" s="250"/>
      <c r="J4569" s="250">
        <v>39596.719399999994</v>
      </c>
      <c r="K4569" s="250"/>
      <c r="L4569" s="250">
        <v>41335.469999999994</v>
      </c>
      <c r="M4569" s="251">
        <f t="shared" si="213"/>
        <v>4.2056029365834663E-2</v>
      </c>
      <c r="N4569" s="251">
        <f t="shared" si="214"/>
        <v>4.3911481212254154E-2</v>
      </c>
      <c r="O4569" s="250">
        <v>43325.819999999992</v>
      </c>
      <c r="P4569" s="251">
        <f t="shared" si="215"/>
        <v>4.8151139928976225E-2</v>
      </c>
      <c r="Q4569" s="251" t="s">
        <v>805</v>
      </c>
      <c r="R4569" s="258"/>
      <c r="S4569" s="258" t="s">
        <v>806</v>
      </c>
      <c r="T4569" s="299" t="s">
        <v>809</v>
      </c>
      <c r="U4569" s="282" t="s">
        <v>808</v>
      </c>
      <c r="V4569" s="285">
        <v>178</v>
      </c>
      <c r="W4569" s="286" t="s">
        <v>815</v>
      </c>
      <c r="X4569" s="286" t="s">
        <v>816</v>
      </c>
      <c r="Y4569" s="257"/>
    </row>
    <row r="4570" spans="1:25" ht="12.75" customHeight="1" x14ac:dyDescent="0.2">
      <c r="A4570" s="229" t="s">
        <v>705</v>
      </c>
      <c r="B4570" s="247"/>
      <c r="C4570" s="280">
        <v>4557</v>
      </c>
      <c r="D4570" s="249" t="s">
        <v>9752</v>
      </c>
      <c r="E4570" s="249" t="s">
        <v>9753</v>
      </c>
      <c r="F4570" s="249" t="s">
        <v>803</v>
      </c>
      <c r="G4570" s="281" t="s">
        <v>804</v>
      </c>
      <c r="H4570" s="250">
        <v>34101.599999999999</v>
      </c>
      <c r="I4570" s="250"/>
      <c r="J4570" s="250">
        <v>32667.4182</v>
      </c>
      <c r="K4570" s="250"/>
      <c r="L4570" s="250">
        <v>34101.93</v>
      </c>
      <c r="M4570" s="251">
        <f t="shared" si="213"/>
        <v>4.2056143993243679E-2</v>
      </c>
      <c r="N4570" s="251">
        <f t="shared" si="214"/>
        <v>4.3912616271585256E-2</v>
      </c>
      <c r="O4570" s="250">
        <v>35849.51</v>
      </c>
      <c r="P4570" s="251">
        <f t="shared" si="215"/>
        <v>5.1245779930930643E-2</v>
      </c>
      <c r="Q4570" s="251" t="s">
        <v>805</v>
      </c>
      <c r="R4570" s="258"/>
      <c r="S4570" s="258" t="s">
        <v>806</v>
      </c>
      <c r="T4570" s="299" t="s">
        <v>809</v>
      </c>
      <c r="U4570" s="282" t="s">
        <v>1992</v>
      </c>
      <c r="V4570" s="285">
        <v>2053</v>
      </c>
      <c r="W4570" s="286" t="s">
        <v>874</v>
      </c>
      <c r="X4570" s="286" t="s">
        <v>816</v>
      </c>
      <c r="Y4570" s="257"/>
    </row>
    <row r="4571" spans="1:25" ht="12.75" customHeight="1" x14ac:dyDescent="0.2">
      <c r="B4571" s="247"/>
      <c r="C4571" s="280">
        <v>4558</v>
      </c>
      <c r="D4571" s="249" t="s">
        <v>9754</v>
      </c>
      <c r="E4571" s="249" t="s">
        <v>9755</v>
      </c>
      <c r="F4571" s="249" t="s">
        <v>822</v>
      </c>
      <c r="G4571" s="281" t="s">
        <v>813</v>
      </c>
      <c r="H4571" s="250">
        <v>7926.29</v>
      </c>
      <c r="I4571" s="250"/>
      <c r="J4571" s="250">
        <v>7592.9324999999999</v>
      </c>
      <c r="K4571" s="250"/>
      <c r="L4571" s="250">
        <v>10999.85</v>
      </c>
      <c r="M4571" s="251">
        <f t="shared" si="213"/>
        <v>4.2057191952350984E-2</v>
      </c>
      <c r="N4571" s="251">
        <f t="shared" si="214"/>
        <v>0.44869587606632888</v>
      </c>
      <c r="O4571" s="250">
        <v>11435.880000000001</v>
      </c>
      <c r="P4571" s="251">
        <f t="shared" si="215"/>
        <v>3.9639631449519826E-2</v>
      </c>
      <c r="Q4571" s="251" t="s">
        <v>805</v>
      </c>
      <c r="R4571" s="258"/>
      <c r="S4571" s="258" t="s">
        <v>806</v>
      </c>
      <c r="T4571" s="258" t="s">
        <v>807</v>
      </c>
      <c r="U4571" s="282" t="s">
        <v>814</v>
      </c>
      <c r="V4571" s="285">
        <v>37</v>
      </c>
      <c r="W4571" s="286" t="s">
        <v>824</v>
      </c>
      <c r="X4571" s="286" t="s">
        <v>824</v>
      </c>
      <c r="Y4571" s="257"/>
    </row>
    <row r="4572" spans="1:25" ht="12.75" customHeight="1" x14ac:dyDescent="0.2">
      <c r="A4572" s="229" t="s">
        <v>705</v>
      </c>
      <c r="B4572" s="247"/>
      <c r="C4572" s="280">
        <v>4559</v>
      </c>
      <c r="D4572" s="249" t="s">
        <v>9756</v>
      </c>
      <c r="E4572" s="249" t="s">
        <v>9757</v>
      </c>
      <c r="F4572" s="249" t="s">
        <v>1227</v>
      </c>
      <c r="G4572" s="297" t="s">
        <v>707</v>
      </c>
      <c r="H4572" s="250">
        <v>0</v>
      </c>
      <c r="I4572" s="250"/>
      <c r="J4572" s="250">
        <v>0</v>
      </c>
      <c r="K4572" s="250"/>
      <c r="L4572" s="250">
        <v>0</v>
      </c>
      <c r="M4572" s="251" t="str">
        <f t="shared" si="213"/>
        <v>NA</v>
      </c>
      <c r="N4572" s="251" t="str">
        <f t="shared" si="214"/>
        <v>NA</v>
      </c>
      <c r="O4572" s="250">
        <v>0</v>
      </c>
      <c r="P4572" s="251" t="str">
        <f t="shared" si="215"/>
        <v>NA</v>
      </c>
      <c r="Q4572" s="298" t="s">
        <v>848</v>
      </c>
      <c r="R4572" s="299" t="s">
        <v>849</v>
      </c>
      <c r="S4572" s="299" t="s">
        <v>832</v>
      </c>
      <c r="T4572" s="299" t="s">
        <v>832</v>
      </c>
      <c r="U4572" s="299" t="s">
        <v>832</v>
      </c>
      <c r="V4572" s="299" t="s">
        <v>832</v>
      </c>
      <c r="W4572" s="299" t="s">
        <v>832</v>
      </c>
      <c r="X4572" s="299" t="s">
        <v>832</v>
      </c>
      <c r="Y4572" s="257"/>
    </row>
    <row r="4573" spans="1:25" ht="12.75" customHeight="1" x14ac:dyDescent="0.2">
      <c r="A4573" s="229" t="s">
        <v>705</v>
      </c>
      <c r="B4573" s="247"/>
      <c r="C4573" s="280">
        <v>4560</v>
      </c>
      <c r="D4573" s="249" t="s">
        <v>9758</v>
      </c>
      <c r="E4573" s="249" t="s">
        <v>9759</v>
      </c>
      <c r="F4573" s="249" t="s">
        <v>852</v>
      </c>
      <c r="G4573" s="297" t="s">
        <v>707</v>
      </c>
      <c r="H4573" s="250">
        <v>0</v>
      </c>
      <c r="I4573" s="250"/>
      <c r="J4573" s="250">
        <v>0</v>
      </c>
      <c r="K4573" s="250"/>
      <c r="L4573" s="250">
        <v>0</v>
      </c>
      <c r="M4573" s="251" t="str">
        <f t="shared" si="213"/>
        <v>NA</v>
      </c>
      <c r="N4573" s="251" t="str">
        <f t="shared" si="214"/>
        <v>NA</v>
      </c>
      <c r="O4573" s="250">
        <v>0</v>
      </c>
      <c r="P4573" s="251" t="str">
        <f t="shared" si="215"/>
        <v>NA</v>
      </c>
      <c r="Q4573" s="298" t="s">
        <v>848</v>
      </c>
      <c r="R4573" s="299" t="s">
        <v>849</v>
      </c>
      <c r="S4573" s="299" t="s">
        <v>832</v>
      </c>
      <c r="T4573" s="299" t="s">
        <v>832</v>
      </c>
      <c r="U4573" s="299" t="s">
        <v>832</v>
      </c>
      <c r="V4573" s="285">
        <v>775</v>
      </c>
      <c r="W4573" s="286" t="s">
        <v>824</v>
      </c>
      <c r="X4573" s="286" t="s">
        <v>824</v>
      </c>
      <c r="Y4573" s="257"/>
    </row>
    <row r="4574" spans="1:25" ht="12.75" customHeight="1" x14ac:dyDescent="0.2">
      <c r="A4574" s="229" t="s">
        <v>705</v>
      </c>
      <c r="B4574" s="247"/>
      <c r="C4574" s="280">
        <v>4561</v>
      </c>
      <c r="D4574" s="249" t="s">
        <v>9760</v>
      </c>
      <c r="E4574" s="249" t="s">
        <v>9761</v>
      </c>
      <c r="F4574" s="249" t="s">
        <v>931</v>
      </c>
      <c r="G4574" s="281" t="s">
        <v>813</v>
      </c>
      <c r="H4574" s="250">
        <v>89888.999999999985</v>
      </c>
      <c r="I4574" s="250"/>
      <c r="J4574" s="250">
        <v>86108.613100000002</v>
      </c>
      <c r="K4574" s="250"/>
      <c r="L4574" s="250">
        <v>89890.57</v>
      </c>
      <c r="M4574" s="251">
        <f t="shared" si="213"/>
        <v>4.2056168162956355E-2</v>
      </c>
      <c r="N4574" s="251">
        <f t="shared" si="214"/>
        <v>4.3920773588676049E-2</v>
      </c>
      <c r="O4574" s="250">
        <v>92996.71</v>
      </c>
      <c r="P4574" s="251">
        <f t="shared" si="215"/>
        <v>3.4554681319742431E-2</v>
      </c>
      <c r="Q4574" s="251" t="s">
        <v>805</v>
      </c>
      <c r="R4574" s="258"/>
      <c r="S4574" s="258" t="s">
        <v>806</v>
      </c>
      <c r="T4574" s="258" t="s">
        <v>807</v>
      </c>
      <c r="U4574" s="282" t="s">
        <v>814</v>
      </c>
      <c r="V4574" s="285">
        <v>264</v>
      </c>
      <c r="W4574" s="286" t="s">
        <v>824</v>
      </c>
      <c r="X4574" s="286" t="s">
        <v>824</v>
      </c>
      <c r="Y4574" s="257"/>
    </row>
    <row r="4575" spans="1:25" ht="12.75" customHeight="1" x14ac:dyDescent="0.2">
      <c r="A4575" s="229" t="s">
        <v>705</v>
      </c>
      <c r="B4575" s="247"/>
      <c r="C4575" s="280">
        <v>4562</v>
      </c>
      <c r="D4575" s="249" t="s">
        <v>9762</v>
      </c>
      <c r="E4575" s="249" t="s">
        <v>9763</v>
      </c>
      <c r="F4575" s="249" t="s">
        <v>852</v>
      </c>
      <c r="G4575" s="297" t="s">
        <v>707</v>
      </c>
      <c r="H4575" s="250">
        <v>0</v>
      </c>
      <c r="I4575" s="250"/>
      <c r="J4575" s="250">
        <v>0</v>
      </c>
      <c r="K4575" s="250"/>
      <c r="L4575" s="250">
        <v>0</v>
      </c>
      <c r="M4575" s="251" t="str">
        <f t="shared" si="213"/>
        <v>NA</v>
      </c>
      <c r="N4575" s="251" t="str">
        <f t="shared" si="214"/>
        <v>NA</v>
      </c>
      <c r="O4575" s="250">
        <v>0</v>
      </c>
      <c r="P4575" s="251" t="str">
        <f t="shared" si="215"/>
        <v>NA</v>
      </c>
      <c r="Q4575" s="298" t="s">
        <v>848</v>
      </c>
      <c r="R4575" s="299" t="s">
        <v>849</v>
      </c>
      <c r="S4575" s="299" t="s">
        <v>832</v>
      </c>
      <c r="T4575" s="299" t="s">
        <v>832</v>
      </c>
      <c r="U4575" s="299" t="s">
        <v>832</v>
      </c>
      <c r="V4575" s="285">
        <v>2673</v>
      </c>
      <c r="W4575" s="286" t="s">
        <v>815</v>
      </c>
      <c r="X4575" s="286" t="s">
        <v>816</v>
      </c>
      <c r="Y4575" s="257"/>
    </row>
    <row r="4576" spans="1:25" ht="12.75" customHeight="1" x14ac:dyDescent="0.2">
      <c r="A4576" s="229" t="s">
        <v>705</v>
      </c>
      <c r="B4576" s="247"/>
      <c r="C4576" s="280">
        <v>4563</v>
      </c>
      <c r="D4576" s="249" t="s">
        <v>9764</v>
      </c>
      <c r="E4576" s="249" t="s">
        <v>9765</v>
      </c>
      <c r="F4576" s="249" t="s">
        <v>883</v>
      </c>
      <c r="G4576" s="297" t="s">
        <v>707</v>
      </c>
      <c r="H4576" s="250">
        <v>0</v>
      </c>
      <c r="I4576" s="250"/>
      <c r="J4576" s="250">
        <v>0</v>
      </c>
      <c r="K4576" s="250"/>
      <c r="L4576" s="250">
        <v>0</v>
      </c>
      <c r="M4576" s="251" t="str">
        <f t="shared" si="213"/>
        <v>NA</v>
      </c>
      <c r="N4576" s="251" t="str">
        <f t="shared" si="214"/>
        <v>NA</v>
      </c>
      <c r="O4576" s="250">
        <v>0</v>
      </c>
      <c r="P4576" s="251" t="str">
        <f t="shared" si="215"/>
        <v>NA</v>
      </c>
      <c r="Q4576" s="298" t="s">
        <v>848</v>
      </c>
      <c r="R4576" s="299" t="s">
        <v>849</v>
      </c>
      <c r="S4576" s="299" t="s">
        <v>832</v>
      </c>
      <c r="T4576" s="299" t="s">
        <v>832</v>
      </c>
      <c r="U4576" s="299" t="s">
        <v>832</v>
      </c>
      <c r="V4576" s="299" t="s">
        <v>832</v>
      </c>
      <c r="W4576" s="299" t="s">
        <v>832</v>
      </c>
      <c r="X4576" s="299" t="s">
        <v>832</v>
      </c>
      <c r="Y4576" s="257"/>
    </row>
    <row r="4577" spans="1:25" ht="12.75" customHeight="1" x14ac:dyDescent="0.2">
      <c r="A4577" s="229" t="s">
        <v>705</v>
      </c>
      <c r="B4577" s="247"/>
      <c r="C4577" s="280">
        <v>4564</v>
      </c>
      <c r="D4577" s="249" t="s">
        <v>9766</v>
      </c>
      <c r="E4577" s="249" t="s">
        <v>9767</v>
      </c>
      <c r="F4577" s="249" t="s">
        <v>943</v>
      </c>
      <c r="G4577" s="297" t="s">
        <v>707</v>
      </c>
      <c r="H4577" s="250">
        <v>0</v>
      </c>
      <c r="I4577" s="250"/>
      <c r="J4577" s="250">
        <v>0</v>
      </c>
      <c r="K4577" s="250"/>
      <c r="L4577" s="250">
        <v>0</v>
      </c>
      <c r="M4577" s="251" t="str">
        <f t="shared" si="213"/>
        <v>NA</v>
      </c>
      <c r="N4577" s="251" t="str">
        <f t="shared" si="214"/>
        <v>NA</v>
      </c>
      <c r="O4577" s="250">
        <v>0</v>
      </c>
      <c r="P4577" s="251" t="str">
        <f t="shared" si="215"/>
        <v>NA</v>
      </c>
      <c r="Q4577" s="298" t="s">
        <v>848</v>
      </c>
      <c r="R4577" s="299" t="s">
        <v>849</v>
      </c>
      <c r="S4577" s="299" t="s">
        <v>832</v>
      </c>
      <c r="T4577" s="299" t="s">
        <v>832</v>
      </c>
      <c r="U4577" s="299" t="s">
        <v>832</v>
      </c>
      <c r="V4577" s="299" t="s">
        <v>832</v>
      </c>
      <c r="W4577" s="299" t="s">
        <v>832</v>
      </c>
      <c r="X4577" s="299" t="s">
        <v>832</v>
      </c>
      <c r="Y4577" s="257"/>
    </row>
    <row r="4578" spans="1:25" ht="12.75" customHeight="1" x14ac:dyDescent="0.2">
      <c r="A4578" s="229" t="s">
        <v>705</v>
      </c>
      <c r="B4578" s="247"/>
      <c r="C4578" s="280">
        <v>4565</v>
      </c>
      <c r="D4578" s="249" t="s">
        <v>9768</v>
      </c>
      <c r="E4578" s="249" t="s">
        <v>9769</v>
      </c>
      <c r="F4578" s="249" t="s">
        <v>1184</v>
      </c>
      <c r="G4578" s="281" t="s">
        <v>813</v>
      </c>
      <c r="H4578" s="250">
        <v>303581.58</v>
      </c>
      <c r="I4578" s="250"/>
      <c r="J4578" s="250">
        <v>244338.144</v>
      </c>
      <c r="K4578" s="250"/>
      <c r="L4578" s="250">
        <v>243935.05</v>
      </c>
      <c r="M4578" s="251">
        <f t="shared" si="213"/>
        <v>0.19514832224010434</v>
      </c>
      <c r="N4578" s="251">
        <f t="shared" si="214"/>
        <v>1.6497383232967993E-3</v>
      </c>
      <c r="O4578" s="250">
        <v>264099.63</v>
      </c>
      <c r="P4578" s="251">
        <f t="shared" si="215"/>
        <v>8.2663725446589231E-2</v>
      </c>
      <c r="Q4578" s="251" t="s">
        <v>805</v>
      </c>
      <c r="R4578" s="258"/>
      <c r="S4578" s="258" t="s">
        <v>925</v>
      </c>
      <c r="T4578" s="258" t="s">
        <v>908</v>
      </c>
      <c r="U4578" s="282" t="s">
        <v>814</v>
      </c>
      <c r="V4578" s="285">
        <v>167</v>
      </c>
      <c r="W4578" s="286" t="s">
        <v>824</v>
      </c>
      <c r="X4578" s="286" t="s">
        <v>824</v>
      </c>
      <c r="Y4578" s="257"/>
    </row>
    <row r="4579" spans="1:25" ht="12.75" customHeight="1" x14ac:dyDescent="0.2">
      <c r="A4579" s="229" t="s">
        <v>705</v>
      </c>
      <c r="B4579" s="247"/>
      <c r="C4579" s="300">
        <v>4566</v>
      </c>
      <c r="D4579" s="301" t="s">
        <v>9770</v>
      </c>
      <c r="E4579" s="301" t="s">
        <v>9771</v>
      </c>
      <c r="F4579" s="301" t="s">
        <v>5100</v>
      </c>
      <c r="G4579" s="302" t="s">
        <v>707</v>
      </c>
      <c r="H4579" s="303">
        <v>0</v>
      </c>
      <c r="I4579" s="303"/>
      <c r="J4579" s="303">
        <v>0</v>
      </c>
      <c r="K4579" s="303"/>
      <c r="L4579" s="303">
        <v>0</v>
      </c>
      <c r="M4579" s="304" t="str">
        <f t="shared" si="213"/>
        <v>NA</v>
      </c>
      <c r="N4579" s="304" t="str">
        <f t="shared" si="214"/>
        <v>NA</v>
      </c>
      <c r="O4579" s="303">
        <v>0</v>
      </c>
      <c r="P4579" s="304" t="str">
        <f t="shared" si="215"/>
        <v>NA</v>
      </c>
      <c r="Q4579" s="304" t="s">
        <v>707</v>
      </c>
      <c r="R4579" s="305" t="s">
        <v>887</v>
      </c>
      <c r="S4579" s="306" t="s">
        <v>832</v>
      </c>
      <c r="T4579" s="306" t="s">
        <v>832</v>
      </c>
      <c r="U4579" s="306" t="s">
        <v>832</v>
      </c>
      <c r="V4579" s="307" t="s">
        <v>809</v>
      </c>
      <c r="W4579" s="308" t="s">
        <v>809</v>
      </c>
      <c r="X4579" s="308" t="s">
        <v>809</v>
      </c>
      <c r="Y4579" s="257"/>
    </row>
    <row r="4580" spans="1:25" ht="12.75" customHeight="1" x14ac:dyDescent="0.2">
      <c r="A4580" s="229" t="s">
        <v>705</v>
      </c>
      <c r="B4580" s="247"/>
      <c r="C4580" s="280">
        <v>4567</v>
      </c>
      <c r="D4580" s="249" t="s">
        <v>9772</v>
      </c>
      <c r="E4580" s="249" t="s">
        <v>9773</v>
      </c>
      <c r="F4580" s="249" t="s">
        <v>1371</v>
      </c>
      <c r="G4580" s="281" t="s">
        <v>813</v>
      </c>
      <c r="H4580" s="250">
        <v>884680.17</v>
      </c>
      <c r="I4580" s="250"/>
      <c r="J4580" s="250">
        <v>953820.33840000001</v>
      </c>
      <c r="K4580" s="250"/>
      <c r="L4580" s="250">
        <v>1119006.7799999998</v>
      </c>
      <c r="M4580" s="251">
        <f t="shared" si="213"/>
        <v>7.8152727668802574E-2</v>
      </c>
      <c r="N4580" s="251">
        <f t="shared" si="214"/>
        <v>0.17318402108838885</v>
      </c>
      <c r="O4580" s="250">
        <v>1183169.5199999998</v>
      </c>
      <c r="P4580" s="251">
        <f t="shared" si="215"/>
        <v>5.7339009152384227E-2</v>
      </c>
      <c r="Q4580" s="251" t="s">
        <v>805</v>
      </c>
      <c r="R4580" s="258"/>
      <c r="S4580" s="258" t="s">
        <v>806</v>
      </c>
      <c r="T4580" s="258" t="s">
        <v>807</v>
      </c>
      <c r="U4580" s="282" t="s">
        <v>823</v>
      </c>
      <c r="V4580" s="285">
        <v>1315</v>
      </c>
      <c r="W4580" s="286" t="s">
        <v>824</v>
      </c>
      <c r="X4580" s="286" t="s">
        <v>824</v>
      </c>
      <c r="Y4580" s="257"/>
    </row>
    <row r="4581" spans="1:25" ht="12.75" customHeight="1" x14ac:dyDescent="0.2">
      <c r="A4581" s="229" t="s">
        <v>705</v>
      </c>
      <c r="B4581" s="247"/>
      <c r="C4581" s="280">
        <v>4568</v>
      </c>
      <c r="D4581" s="249" t="s">
        <v>9774</v>
      </c>
      <c r="E4581" s="249" t="s">
        <v>9775</v>
      </c>
      <c r="F4581" s="249" t="s">
        <v>1198</v>
      </c>
      <c r="G4581" s="297" t="s">
        <v>707</v>
      </c>
      <c r="H4581" s="250">
        <v>0</v>
      </c>
      <c r="I4581" s="250"/>
      <c r="J4581" s="250">
        <v>0</v>
      </c>
      <c r="K4581" s="250"/>
      <c r="L4581" s="250">
        <v>0</v>
      </c>
      <c r="M4581" s="251" t="str">
        <f t="shared" si="213"/>
        <v>NA</v>
      </c>
      <c r="N4581" s="251" t="str">
        <f t="shared" si="214"/>
        <v>NA</v>
      </c>
      <c r="O4581" s="250">
        <v>0</v>
      </c>
      <c r="P4581" s="251" t="str">
        <f t="shared" si="215"/>
        <v>NA</v>
      </c>
      <c r="Q4581" s="298" t="s">
        <v>848</v>
      </c>
      <c r="R4581" s="299" t="s">
        <v>849</v>
      </c>
      <c r="S4581" s="299" t="s">
        <v>832</v>
      </c>
      <c r="T4581" s="299" t="s">
        <v>832</v>
      </c>
      <c r="U4581" s="299" t="s">
        <v>832</v>
      </c>
      <c r="V4581" s="283" t="s">
        <v>809</v>
      </c>
      <c r="W4581" s="284" t="s">
        <v>809</v>
      </c>
      <c r="X4581" s="284" t="s">
        <v>809</v>
      </c>
      <c r="Y4581" s="257"/>
    </row>
    <row r="4582" spans="1:25" ht="12.75" customHeight="1" x14ac:dyDescent="0.2">
      <c r="A4582" s="229" t="s">
        <v>705</v>
      </c>
      <c r="B4582" s="247"/>
      <c r="C4582" s="280">
        <v>4569</v>
      </c>
      <c r="D4582" s="249" t="s">
        <v>9776</v>
      </c>
      <c r="E4582" s="249" t="s">
        <v>9777</v>
      </c>
      <c r="F4582" s="249" t="s">
        <v>819</v>
      </c>
      <c r="G4582" s="281" t="s">
        <v>813</v>
      </c>
      <c r="H4582" s="250">
        <v>117273.55999999998</v>
      </c>
      <c r="I4582" s="250"/>
      <c r="J4582" s="250">
        <v>96284.275499999989</v>
      </c>
      <c r="K4582" s="250"/>
      <c r="L4582" s="250">
        <v>66913.789999999994</v>
      </c>
      <c r="M4582" s="251">
        <f t="shared" si="213"/>
        <v>0.17897712408491734</v>
      </c>
      <c r="N4582" s="251">
        <f t="shared" si="214"/>
        <v>0.30503927404013126</v>
      </c>
      <c r="O4582" s="250">
        <v>69945</v>
      </c>
      <c r="P4582" s="251">
        <f t="shared" si="215"/>
        <v>4.5300228846699708E-2</v>
      </c>
      <c r="Q4582" s="251" t="s">
        <v>805</v>
      </c>
      <c r="R4582" s="258"/>
      <c r="S4582" s="258" t="s">
        <v>806</v>
      </c>
      <c r="T4582" s="299" t="s">
        <v>809</v>
      </c>
      <c r="U4582" s="282" t="s">
        <v>823</v>
      </c>
      <c r="V4582" s="285">
        <v>930</v>
      </c>
      <c r="W4582" s="286" t="s">
        <v>815</v>
      </c>
      <c r="X4582" s="286" t="s">
        <v>816</v>
      </c>
      <c r="Y4582" s="257"/>
    </row>
    <row r="4583" spans="1:25" ht="12.75" customHeight="1" x14ac:dyDescent="0.2">
      <c r="A4583" s="229" t="s">
        <v>705</v>
      </c>
      <c r="B4583" s="247"/>
      <c r="C4583" s="280">
        <v>4570</v>
      </c>
      <c r="D4583" s="249" t="s">
        <v>9778</v>
      </c>
      <c r="E4583" s="249" t="s">
        <v>9779</v>
      </c>
      <c r="F4583" s="249" t="s">
        <v>931</v>
      </c>
      <c r="G4583" s="281" t="s">
        <v>813</v>
      </c>
      <c r="H4583" s="250">
        <v>83892</v>
      </c>
      <c r="I4583" s="250"/>
      <c r="J4583" s="250">
        <v>80363.842499999999</v>
      </c>
      <c r="K4583" s="250"/>
      <c r="L4583" s="250">
        <v>99281.61</v>
      </c>
      <c r="M4583" s="251">
        <f t="shared" si="213"/>
        <v>4.2055946931769429E-2</v>
      </c>
      <c r="N4583" s="251">
        <f t="shared" si="214"/>
        <v>0.23540148046056908</v>
      </c>
      <c r="O4583" s="250">
        <v>103893.35</v>
      </c>
      <c r="P4583" s="251">
        <f t="shared" si="215"/>
        <v>4.6451100057704593E-2</v>
      </c>
      <c r="Q4583" s="251" t="s">
        <v>805</v>
      </c>
      <c r="R4583" s="258"/>
      <c r="S4583" s="258" t="s">
        <v>806</v>
      </c>
      <c r="T4583" s="258" t="s">
        <v>807</v>
      </c>
      <c r="U4583" s="282" t="s">
        <v>814</v>
      </c>
      <c r="V4583" s="285">
        <v>356</v>
      </c>
      <c r="W4583" s="286" t="s">
        <v>815</v>
      </c>
      <c r="X4583" s="286" t="s">
        <v>816</v>
      </c>
      <c r="Y4583" s="257"/>
    </row>
    <row r="4584" spans="1:25" ht="12.75" customHeight="1" x14ac:dyDescent="0.2">
      <c r="A4584" s="229" t="s">
        <v>705</v>
      </c>
      <c r="B4584" s="247"/>
      <c r="C4584" s="280">
        <v>4571</v>
      </c>
      <c r="D4584" s="249" t="s">
        <v>9780</v>
      </c>
      <c r="E4584" s="249" t="s">
        <v>9781</v>
      </c>
      <c r="F4584" s="249" t="s">
        <v>855</v>
      </c>
      <c r="G4584" s="297" t="s">
        <v>707</v>
      </c>
      <c r="H4584" s="250">
        <v>0</v>
      </c>
      <c r="I4584" s="250"/>
      <c r="J4584" s="250">
        <v>0</v>
      </c>
      <c r="K4584" s="250"/>
      <c r="L4584" s="250">
        <v>0</v>
      </c>
      <c r="M4584" s="251" t="str">
        <f t="shared" si="213"/>
        <v>NA</v>
      </c>
      <c r="N4584" s="251" t="str">
        <f t="shared" si="214"/>
        <v>NA</v>
      </c>
      <c r="O4584" s="250">
        <v>0</v>
      </c>
      <c r="P4584" s="251" t="str">
        <f t="shared" si="215"/>
        <v>NA</v>
      </c>
      <c r="Q4584" s="298" t="s">
        <v>848</v>
      </c>
      <c r="R4584" s="299" t="s">
        <v>849</v>
      </c>
      <c r="S4584" s="299" t="s">
        <v>832</v>
      </c>
      <c r="T4584" s="299" t="s">
        <v>832</v>
      </c>
      <c r="U4584" s="299" t="s">
        <v>832</v>
      </c>
      <c r="V4584" s="299" t="s">
        <v>832</v>
      </c>
      <c r="W4584" s="299" t="s">
        <v>832</v>
      </c>
      <c r="X4584" s="299" t="s">
        <v>832</v>
      </c>
      <c r="Y4584" s="257"/>
    </row>
    <row r="4585" spans="1:25" ht="12.75" customHeight="1" x14ac:dyDescent="0.2">
      <c r="A4585" s="229" t="s">
        <v>705</v>
      </c>
      <c r="B4585" s="247"/>
      <c r="C4585" s="280">
        <v>4572</v>
      </c>
      <c r="D4585" s="249" t="s">
        <v>9782</v>
      </c>
      <c r="E4585" s="249" t="s">
        <v>9783</v>
      </c>
      <c r="F4585" s="249" t="s">
        <v>943</v>
      </c>
      <c r="G4585" s="297" t="s">
        <v>707</v>
      </c>
      <c r="H4585" s="250">
        <v>0</v>
      </c>
      <c r="I4585" s="250"/>
      <c r="J4585" s="250">
        <v>0</v>
      </c>
      <c r="K4585" s="250"/>
      <c r="L4585" s="250">
        <v>0</v>
      </c>
      <c r="M4585" s="251" t="str">
        <f t="shared" si="213"/>
        <v>NA</v>
      </c>
      <c r="N4585" s="251" t="str">
        <f t="shared" si="214"/>
        <v>NA</v>
      </c>
      <c r="O4585" s="250">
        <v>0</v>
      </c>
      <c r="P4585" s="251" t="str">
        <f t="shared" si="215"/>
        <v>NA</v>
      </c>
      <c r="Q4585" s="298" t="s">
        <v>848</v>
      </c>
      <c r="R4585" s="299" t="s">
        <v>849</v>
      </c>
      <c r="S4585" s="299" t="s">
        <v>832</v>
      </c>
      <c r="T4585" s="299" t="s">
        <v>832</v>
      </c>
      <c r="U4585" s="299" t="s">
        <v>832</v>
      </c>
      <c r="V4585" s="285">
        <v>772</v>
      </c>
      <c r="W4585" s="286" t="s">
        <v>874</v>
      </c>
      <c r="X4585" s="286" t="s">
        <v>815</v>
      </c>
      <c r="Y4585" s="257"/>
    </row>
    <row r="4586" spans="1:25" ht="12.75" customHeight="1" x14ac:dyDescent="0.2">
      <c r="A4586" s="229" t="s">
        <v>705</v>
      </c>
      <c r="B4586" s="247"/>
      <c r="C4586" s="280">
        <v>4573</v>
      </c>
      <c r="D4586" s="249" t="s">
        <v>9784</v>
      </c>
      <c r="E4586" s="249" t="s">
        <v>9785</v>
      </c>
      <c r="F4586" s="249" t="s">
        <v>847</v>
      </c>
      <c r="G4586" s="297" t="s">
        <v>707</v>
      </c>
      <c r="H4586" s="250">
        <v>0</v>
      </c>
      <c r="I4586" s="250"/>
      <c r="J4586" s="250">
        <v>0</v>
      </c>
      <c r="K4586" s="250"/>
      <c r="L4586" s="250">
        <v>0</v>
      </c>
      <c r="M4586" s="251" t="str">
        <f t="shared" si="213"/>
        <v>NA</v>
      </c>
      <c r="N4586" s="251" t="str">
        <f t="shared" si="214"/>
        <v>NA</v>
      </c>
      <c r="O4586" s="250">
        <v>0</v>
      </c>
      <c r="P4586" s="251" t="str">
        <f t="shared" si="215"/>
        <v>NA</v>
      </c>
      <c r="Q4586" s="298" t="s">
        <v>848</v>
      </c>
      <c r="R4586" s="299" t="s">
        <v>849</v>
      </c>
      <c r="S4586" s="299" t="s">
        <v>832</v>
      </c>
      <c r="T4586" s="299" t="s">
        <v>832</v>
      </c>
      <c r="U4586" s="299" t="s">
        <v>832</v>
      </c>
      <c r="V4586" s="285">
        <v>4070</v>
      </c>
      <c r="W4586" s="286" t="s">
        <v>912</v>
      </c>
      <c r="X4586" s="286" t="s">
        <v>815</v>
      </c>
      <c r="Y4586" s="257"/>
    </row>
    <row r="4587" spans="1:25" ht="12.75" customHeight="1" x14ac:dyDescent="0.2">
      <c r="A4587" s="229" t="s">
        <v>705</v>
      </c>
      <c r="B4587" s="247"/>
      <c r="C4587" s="318">
        <v>4574</v>
      </c>
      <c r="D4587" s="319" t="s">
        <v>988</v>
      </c>
      <c r="E4587" s="319" t="s">
        <v>988</v>
      </c>
      <c r="F4587" s="319"/>
      <c r="G4587" s="320" t="s">
        <v>707</v>
      </c>
      <c r="H4587" s="321">
        <v>0</v>
      </c>
      <c r="I4587" s="321"/>
      <c r="J4587" s="321">
        <v>0</v>
      </c>
      <c r="K4587" s="321"/>
      <c r="L4587" s="321">
        <v>0</v>
      </c>
      <c r="M4587" s="322" t="str">
        <f t="shared" si="213"/>
        <v>NA</v>
      </c>
      <c r="N4587" s="322" t="str">
        <f t="shared" si="214"/>
        <v>NA</v>
      </c>
      <c r="O4587" s="321">
        <v>0</v>
      </c>
      <c r="P4587" s="322" t="str">
        <f t="shared" si="215"/>
        <v>NA</v>
      </c>
      <c r="Q4587" s="322" t="s">
        <v>707</v>
      </c>
      <c r="R4587" s="323" t="s">
        <v>989</v>
      </c>
      <c r="S4587" s="323" t="s">
        <v>809</v>
      </c>
      <c r="T4587" s="323" t="s">
        <v>809</v>
      </c>
      <c r="U4587" s="323" t="s">
        <v>989</v>
      </c>
      <c r="V4587" s="323" t="s">
        <v>989</v>
      </c>
      <c r="W4587" s="323" t="s">
        <v>989</v>
      </c>
      <c r="X4587" s="323" t="s">
        <v>989</v>
      </c>
      <c r="Y4587" s="257"/>
    </row>
    <row r="4588" spans="1:25" ht="12.75" customHeight="1" x14ac:dyDescent="0.2">
      <c r="A4588" s="229" t="s">
        <v>705</v>
      </c>
      <c r="B4588" s="247"/>
      <c r="C4588" s="280">
        <v>4575</v>
      </c>
      <c r="D4588" s="296" t="s">
        <v>9786</v>
      </c>
      <c r="E4588" s="296" t="s">
        <v>9787</v>
      </c>
      <c r="F4588" s="296" t="s">
        <v>943</v>
      </c>
      <c r="G4588" s="297" t="s">
        <v>707</v>
      </c>
      <c r="H4588" s="250">
        <v>0</v>
      </c>
      <c r="I4588" s="250"/>
      <c r="J4588" s="250">
        <v>0</v>
      </c>
      <c r="K4588" s="250"/>
      <c r="L4588" s="250">
        <v>0</v>
      </c>
      <c r="M4588" s="251" t="str">
        <f t="shared" si="213"/>
        <v>NA</v>
      </c>
      <c r="N4588" s="251" t="str">
        <f t="shared" si="214"/>
        <v>NA</v>
      </c>
      <c r="O4588" s="250">
        <v>0</v>
      </c>
      <c r="P4588" s="251" t="str">
        <f t="shared" si="215"/>
        <v>NA</v>
      </c>
      <c r="Q4588" s="298" t="s">
        <v>848</v>
      </c>
      <c r="R4588" s="299" t="s">
        <v>849</v>
      </c>
      <c r="S4588" s="299" t="s">
        <v>809</v>
      </c>
      <c r="T4588" s="299" t="s">
        <v>809</v>
      </c>
      <c r="U4588" s="299" t="s">
        <v>832</v>
      </c>
      <c r="V4588" s="283" t="s">
        <v>809</v>
      </c>
      <c r="W4588" s="284" t="s">
        <v>809</v>
      </c>
      <c r="X4588" s="284" t="s">
        <v>809</v>
      </c>
      <c r="Y4588" s="257"/>
    </row>
    <row r="4589" spans="1:25" ht="12.75" customHeight="1" x14ac:dyDescent="0.2">
      <c r="A4589" s="229" t="s">
        <v>705</v>
      </c>
      <c r="B4589" s="247"/>
      <c r="C4589" s="280">
        <v>4576</v>
      </c>
      <c r="D4589" s="249" t="s">
        <v>9788</v>
      </c>
      <c r="E4589" s="249" t="s">
        <v>9789</v>
      </c>
      <c r="F4589" s="249" t="s">
        <v>943</v>
      </c>
      <c r="G4589" s="297" t="s">
        <v>707</v>
      </c>
      <c r="H4589" s="250">
        <v>0</v>
      </c>
      <c r="I4589" s="250"/>
      <c r="J4589" s="250">
        <v>0</v>
      </c>
      <c r="K4589" s="250"/>
      <c r="L4589" s="250">
        <v>0</v>
      </c>
      <c r="M4589" s="251" t="str">
        <f t="shared" si="213"/>
        <v>NA</v>
      </c>
      <c r="N4589" s="251" t="str">
        <f t="shared" si="214"/>
        <v>NA</v>
      </c>
      <c r="O4589" s="250">
        <v>0</v>
      </c>
      <c r="P4589" s="251" t="str">
        <f t="shared" si="215"/>
        <v>NA</v>
      </c>
      <c r="Q4589" s="298" t="s">
        <v>848</v>
      </c>
      <c r="R4589" s="299" t="s">
        <v>849</v>
      </c>
      <c r="S4589" s="299" t="s">
        <v>832</v>
      </c>
      <c r="T4589" s="299" t="s">
        <v>832</v>
      </c>
      <c r="U4589" s="299" t="s">
        <v>832</v>
      </c>
      <c r="V4589" s="299" t="s">
        <v>832</v>
      </c>
      <c r="W4589" s="299" t="s">
        <v>832</v>
      </c>
      <c r="X4589" s="299" t="s">
        <v>832</v>
      </c>
      <c r="Y4589" s="257"/>
    </row>
    <row r="4590" spans="1:25" ht="12.75" customHeight="1" x14ac:dyDescent="0.2">
      <c r="A4590" s="229" t="s">
        <v>705</v>
      </c>
      <c r="B4590" s="247"/>
      <c r="C4590" s="280">
        <v>4577</v>
      </c>
      <c r="D4590" s="249" t="s">
        <v>9790</v>
      </c>
      <c r="E4590" s="249" t="s">
        <v>9791</v>
      </c>
      <c r="F4590" s="249" t="s">
        <v>855</v>
      </c>
      <c r="G4590" s="297" t="s">
        <v>707</v>
      </c>
      <c r="H4590" s="250">
        <v>0</v>
      </c>
      <c r="I4590" s="250"/>
      <c r="J4590" s="250">
        <v>0</v>
      </c>
      <c r="K4590" s="250"/>
      <c r="L4590" s="250">
        <v>0</v>
      </c>
      <c r="M4590" s="251" t="str">
        <f t="shared" si="213"/>
        <v>NA</v>
      </c>
      <c r="N4590" s="251" t="str">
        <f t="shared" si="214"/>
        <v>NA</v>
      </c>
      <c r="O4590" s="250">
        <v>0</v>
      </c>
      <c r="P4590" s="251" t="str">
        <f t="shared" si="215"/>
        <v>NA</v>
      </c>
      <c r="Q4590" s="298" t="s">
        <v>848</v>
      </c>
      <c r="R4590" s="299" t="s">
        <v>849</v>
      </c>
      <c r="S4590" s="299" t="s">
        <v>832</v>
      </c>
      <c r="T4590" s="299" t="s">
        <v>832</v>
      </c>
      <c r="U4590" s="299" t="s">
        <v>832</v>
      </c>
      <c r="V4590" s="299" t="s">
        <v>832</v>
      </c>
      <c r="W4590" s="299" t="s">
        <v>832</v>
      </c>
      <c r="X4590" s="299" t="s">
        <v>832</v>
      </c>
      <c r="Y4590" s="257"/>
    </row>
    <row r="4591" spans="1:25" ht="12.75" customHeight="1" x14ac:dyDescent="0.2">
      <c r="A4591" s="229" t="s">
        <v>705</v>
      </c>
      <c r="B4591" s="247"/>
      <c r="C4591" s="280">
        <v>4578</v>
      </c>
      <c r="D4591" s="249" t="s">
        <v>9792</v>
      </c>
      <c r="E4591" s="249" t="s">
        <v>9793</v>
      </c>
      <c r="F4591" s="249" t="s">
        <v>1374</v>
      </c>
      <c r="G4591" s="281" t="s">
        <v>813</v>
      </c>
      <c r="H4591" s="250">
        <v>171320.16999999998</v>
      </c>
      <c r="I4591" s="250"/>
      <c r="J4591" s="250">
        <v>164629.21729999999</v>
      </c>
      <c r="K4591" s="250"/>
      <c r="L4591" s="250">
        <v>270307.63</v>
      </c>
      <c r="M4591" s="251">
        <f t="shared" si="213"/>
        <v>3.9055253680871288E-2</v>
      </c>
      <c r="N4591" s="251">
        <f t="shared" si="214"/>
        <v>0.64191772537814296</v>
      </c>
      <c r="O4591" s="250">
        <v>290155.72000000003</v>
      </c>
      <c r="P4591" s="251">
        <f t="shared" si="215"/>
        <v>7.3427783004127653E-2</v>
      </c>
      <c r="Q4591" s="251" t="s">
        <v>805</v>
      </c>
      <c r="R4591" s="258"/>
      <c r="S4591" s="258" t="s">
        <v>904</v>
      </c>
      <c r="T4591" s="258" t="s">
        <v>807</v>
      </c>
      <c r="U4591" s="282" t="s">
        <v>814</v>
      </c>
      <c r="V4591" s="285">
        <v>105</v>
      </c>
      <c r="W4591" s="286" t="s">
        <v>824</v>
      </c>
      <c r="X4591" s="286" t="s">
        <v>824</v>
      </c>
      <c r="Y4591" s="257"/>
    </row>
    <row r="4592" spans="1:25" ht="12.75" customHeight="1" x14ac:dyDescent="0.2">
      <c r="A4592" s="229" t="s">
        <v>705</v>
      </c>
      <c r="B4592" s="247"/>
      <c r="C4592" s="280">
        <v>4579</v>
      </c>
      <c r="D4592" s="249" t="s">
        <v>9794</v>
      </c>
      <c r="E4592" s="249" t="s">
        <v>9795</v>
      </c>
      <c r="F4592" s="249" t="s">
        <v>886</v>
      </c>
      <c r="G4592" s="281" t="s">
        <v>813</v>
      </c>
      <c r="H4592" s="250">
        <v>31756.91</v>
      </c>
      <c r="I4592" s="250"/>
      <c r="J4592" s="250">
        <v>30421.335999999999</v>
      </c>
      <c r="K4592" s="250"/>
      <c r="L4592" s="250">
        <v>48309.78</v>
      </c>
      <c r="M4592" s="251">
        <f t="shared" si="213"/>
        <v>4.2056169822567768E-2</v>
      </c>
      <c r="N4592" s="251">
        <f t="shared" si="214"/>
        <v>0.58802295862351339</v>
      </c>
      <c r="O4592" s="250">
        <v>50993.990000000005</v>
      </c>
      <c r="P4592" s="251">
        <f t="shared" si="215"/>
        <v>5.5562455469679362E-2</v>
      </c>
      <c r="Q4592" s="251" t="s">
        <v>805</v>
      </c>
      <c r="R4592" s="258"/>
      <c r="S4592" s="258" t="s">
        <v>806</v>
      </c>
      <c r="T4592" s="258" t="s">
        <v>807</v>
      </c>
      <c r="U4592" s="282" t="s">
        <v>814</v>
      </c>
      <c r="V4592" s="285">
        <v>92</v>
      </c>
      <c r="W4592" s="286" t="s">
        <v>816</v>
      </c>
      <c r="X4592" s="286" t="s">
        <v>816</v>
      </c>
      <c r="Y4592" s="257"/>
    </row>
    <row r="4593" spans="1:25" ht="12.75" customHeight="1" x14ac:dyDescent="0.2">
      <c r="A4593" s="229" t="s">
        <v>705</v>
      </c>
      <c r="B4593" s="247"/>
      <c r="C4593" s="300">
        <v>4580</v>
      </c>
      <c r="D4593" s="301" t="s">
        <v>9796</v>
      </c>
      <c r="E4593" s="301" t="s">
        <v>9795</v>
      </c>
      <c r="F4593" s="301" t="s">
        <v>5100</v>
      </c>
      <c r="G4593" s="302" t="s">
        <v>707</v>
      </c>
      <c r="H4593" s="303">
        <v>0</v>
      </c>
      <c r="I4593" s="303"/>
      <c r="J4593" s="303">
        <v>0</v>
      </c>
      <c r="K4593" s="303"/>
      <c r="L4593" s="303">
        <v>0</v>
      </c>
      <c r="M4593" s="304" t="str">
        <f t="shared" si="213"/>
        <v>NA</v>
      </c>
      <c r="N4593" s="304" t="str">
        <f t="shared" si="214"/>
        <v>NA</v>
      </c>
      <c r="O4593" s="303">
        <v>0</v>
      </c>
      <c r="P4593" s="304" t="str">
        <f t="shared" si="215"/>
        <v>NA</v>
      </c>
      <c r="Q4593" s="304" t="s">
        <v>707</v>
      </c>
      <c r="R4593" s="305" t="s">
        <v>887</v>
      </c>
      <c r="S4593" s="306" t="s">
        <v>832</v>
      </c>
      <c r="T4593" s="306" t="s">
        <v>832</v>
      </c>
      <c r="U4593" s="306" t="s">
        <v>832</v>
      </c>
      <c r="V4593" s="307" t="s">
        <v>809</v>
      </c>
      <c r="W4593" s="308" t="s">
        <v>809</v>
      </c>
      <c r="X4593" s="308" t="s">
        <v>809</v>
      </c>
      <c r="Y4593" s="257"/>
    </row>
    <row r="4594" spans="1:25" ht="12.75" customHeight="1" x14ac:dyDescent="0.2">
      <c r="A4594" s="229" t="s">
        <v>705</v>
      </c>
      <c r="B4594" s="247"/>
      <c r="C4594" s="280">
        <v>4581</v>
      </c>
      <c r="D4594" s="249" t="s">
        <v>9797</v>
      </c>
      <c r="E4594" s="249" t="s">
        <v>9798</v>
      </c>
      <c r="F4594" s="249" t="s">
        <v>890</v>
      </c>
      <c r="G4594" s="281" t="s">
        <v>813</v>
      </c>
      <c r="H4594" s="250">
        <v>234163.50000000006</v>
      </c>
      <c r="I4594" s="250"/>
      <c r="J4594" s="250">
        <v>215531.30319999997</v>
      </c>
      <c r="K4594" s="250"/>
      <c r="L4594" s="250">
        <v>234065.84</v>
      </c>
      <c r="M4594" s="251">
        <f t="shared" si="213"/>
        <v>7.9569176237970857E-2</v>
      </c>
      <c r="N4594" s="251">
        <f t="shared" si="214"/>
        <v>8.5994639872803563E-2</v>
      </c>
      <c r="O4594" s="250">
        <v>248025.18999999994</v>
      </c>
      <c r="P4594" s="251">
        <f t="shared" si="215"/>
        <v>5.963856152610713E-2</v>
      </c>
      <c r="Q4594" s="251" t="s">
        <v>805</v>
      </c>
      <c r="R4594" s="258"/>
      <c r="S4594" s="258" t="s">
        <v>806</v>
      </c>
      <c r="T4594" s="258" t="s">
        <v>807</v>
      </c>
      <c r="U4594" s="282" t="s">
        <v>823</v>
      </c>
      <c r="V4594" s="285">
        <v>824</v>
      </c>
      <c r="W4594" s="286" t="s">
        <v>816</v>
      </c>
      <c r="X4594" s="286" t="s">
        <v>824</v>
      </c>
      <c r="Y4594" s="257"/>
    </row>
    <row r="4595" spans="1:25" ht="12.75" customHeight="1" x14ac:dyDescent="0.2">
      <c r="A4595" s="229" t="s">
        <v>705</v>
      </c>
      <c r="B4595" s="247"/>
      <c r="C4595" s="280">
        <v>4582</v>
      </c>
      <c r="D4595" s="249" t="s">
        <v>9799</v>
      </c>
      <c r="E4595" s="249" t="s">
        <v>9800</v>
      </c>
      <c r="F4595" s="249" t="s">
        <v>1067</v>
      </c>
      <c r="G4595" s="281" t="s">
        <v>804</v>
      </c>
      <c r="H4595" s="250">
        <v>27504.739999999998</v>
      </c>
      <c r="I4595" s="250"/>
      <c r="J4595" s="250">
        <v>26348.002100000002</v>
      </c>
      <c r="K4595" s="250"/>
      <c r="L4595" s="250">
        <v>27505.15</v>
      </c>
      <c r="M4595" s="251">
        <f t="shared" si="213"/>
        <v>4.2055947447603451E-2</v>
      </c>
      <c r="N4595" s="251">
        <f t="shared" si="214"/>
        <v>4.3917861233205228E-2</v>
      </c>
      <c r="O4595" s="250">
        <v>29980.579999999998</v>
      </c>
      <c r="P4595" s="251">
        <f t="shared" si="215"/>
        <v>8.9998782046271208E-2</v>
      </c>
      <c r="Q4595" s="251" t="s">
        <v>805</v>
      </c>
      <c r="R4595" s="258"/>
      <c r="S4595" s="258" t="s">
        <v>806</v>
      </c>
      <c r="T4595" s="299" t="s">
        <v>809</v>
      </c>
      <c r="U4595" s="282" t="s">
        <v>1992</v>
      </c>
      <c r="V4595" s="285">
        <v>3077</v>
      </c>
      <c r="W4595" s="286" t="s">
        <v>912</v>
      </c>
      <c r="X4595" s="286" t="s">
        <v>912</v>
      </c>
      <c r="Y4595" s="257"/>
    </row>
    <row r="4596" spans="1:25" ht="12.75" customHeight="1" x14ac:dyDescent="0.2">
      <c r="A4596" s="229" t="s">
        <v>705</v>
      </c>
      <c r="B4596" s="247"/>
      <c r="C4596" s="280">
        <v>4583</v>
      </c>
      <c r="D4596" s="249" t="s">
        <v>9801</v>
      </c>
      <c r="E4596" s="249" t="s">
        <v>9802</v>
      </c>
      <c r="F4596" s="249" t="s">
        <v>1160</v>
      </c>
      <c r="G4596" s="297" t="s">
        <v>707</v>
      </c>
      <c r="H4596" s="250">
        <v>0</v>
      </c>
      <c r="I4596" s="250"/>
      <c r="J4596" s="250">
        <v>0</v>
      </c>
      <c r="K4596" s="250"/>
      <c r="L4596" s="250">
        <v>0</v>
      </c>
      <c r="M4596" s="251" t="str">
        <f t="shared" si="213"/>
        <v>NA</v>
      </c>
      <c r="N4596" s="251" t="str">
        <f t="shared" si="214"/>
        <v>NA</v>
      </c>
      <c r="O4596" s="250">
        <v>0</v>
      </c>
      <c r="P4596" s="251" t="str">
        <f t="shared" si="215"/>
        <v>NA</v>
      </c>
      <c r="Q4596" s="298" t="s">
        <v>848</v>
      </c>
      <c r="R4596" s="299" t="s">
        <v>849</v>
      </c>
      <c r="S4596" s="299" t="s">
        <v>832</v>
      </c>
      <c r="T4596" s="299" t="s">
        <v>832</v>
      </c>
      <c r="U4596" s="299" t="s">
        <v>832</v>
      </c>
      <c r="V4596" s="299" t="s">
        <v>832</v>
      </c>
      <c r="W4596" s="299" t="s">
        <v>832</v>
      </c>
      <c r="X4596" s="299" t="s">
        <v>832</v>
      </c>
      <c r="Y4596" s="257"/>
    </row>
    <row r="4597" spans="1:25" ht="12.75" customHeight="1" x14ac:dyDescent="0.2">
      <c r="A4597" s="229" t="s">
        <v>705</v>
      </c>
      <c r="B4597" s="247"/>
      <c r="C4597" s="280">
        <v>4584</v>
      </c>
      <c r="D4597" s="249" t="s">
        <v>9803</v>
      </c>
      <c r="E4597" s="249" t="s">
        <v>9804</v>
      </c>
      <c r="F4597" s="249" t="s">
        <v>877</v>
      </c>
      <c r="G4597" s="281" t="s">
        <v>813</v>
      </c>
      <c r="H4597" s="250">
        <v>7305.42</v>
      </c>
      <c r="I4597" s="250"/>
      <c r="J4597" s="250">
        <v>6998.1886000000004</v>
      </c>
      <c r="K4597" s="250"/>
      <c r="L4597" s="250">
        <v>7305.5</v>
      </c>
      <c r="M4597" s="251">
        <f t="shared" si="213"/>
        <v>4.2055268554032438E-2</v>
      </c>
      <c r="N4597" s="251">
        <f t="shared" si="214"/>
        <v>4.3912991999100967E-2</v>
      </c>
      <c r="O4597" s="250">
        <v>7646.4599999999991</v>
      </c>
      <c r="P4597" s="251">
        <f t="shared" si="215"/>
        <v>4.6671685716241071E-2</v>
      </c>
      <c r="Q4597" s="251" t="s">
        <v>805</v>
      </c>
      <c r="R4597" s="258"/>
      <c r="S4597" s="258" t="s">
        <v>806</v>
      </c>
      <c r="T4597" s="258" t="s">
        <v>807</v>
      </c>
      <c r="U4597" s="282" t="s">
        <v>814</v>
      </c>
      <c r="V4597" s="285">
        <v>716</v>
      </c>
      <c r="W4597" s="286" t="s">
        <v>815</v>
      </c>
      <c r="X4597" s="286" t="s">
        <v>816</v>
      </c>
      <c r="Y4597" s="257"/>
    </row>
    <row r="4598" spans="1:25" ht="12.75" customHeight="1" x14ac:dyDescent="0.2">
      <c r="A4598" s="229" t="s">
        <v>705</v>
      </c>
      <c r="B4598" s="247"/>
      <c r="C4598" s="280">
        <v>4585</v>
      </c>
      <c r="D4598" s="249" t="s">
        <v>9805</v>
      </c>
      <c r="E4598" s="249" t="s">
        <v>9806</v>
      </c>
      <c r="F4598" s="249" t="s">
        <v>937</v>
      </c>
      <c r="G4598" s="281" t="s">
        <v>813</v>
      </c>
      <c r="H4598" s="250">
        <v>223908.76999999996</v>
      </c>
      <c r="I4598" s="250"/>
      <c r="J4598" s="250">
        <v>207785.90059999999</v>
      </c>
      <c r="K4598" s="250"/>
      <c r="L4598" s="250">
        <v>182471.47999999998</v>
      </c>
      <c r="M4598" s="251">
        <f t="shared" si="213"/>
        <v>7.2006422079849614E-2</v>
      </c>
      <c r="N4598" s="251">
        <f t="shared" si="214"/>
        <v>0.12182934706783476</v>
      </c>
      <c r="O4598" s="250">
        <v>189072.28999999998</v>
      </c>
      <c r="P4598" s="251">
        <f t="shared" si="215"/>
        <v>3.6174475046730582E-2</v>
      </c>
      <c r="Q4598" s="251" t="s">
        <v>805</v>
      </c>
      <c r="R4598" s="258"/>
      <c r="S4598" s="258" t="s">
        <v>806</v>
      </c>
      <c r="T4598" s="258" t="s">
        <v>807</v>
      </c>
      <c r="U4598" s="282" t="s">
        <v>814</v>
      </c>
      <c r="V4598" s="285">
        <v>517</v>
      </c>
      <c r="W4598" s="286" t="s">
        <v>816</v>
      </c>
      <c r="X4598" s="286" t="s">
        <v>824</v>
      </c>
      <c r="Y4598" s="257"/>
    </row>
    <row r="4599" spans="1:25" ht="12.75" customHeight="1" x14ac:dyDescent="0.2">
      <c r="A4599" s="229" t="s">
        <v>705</v>
      </c>
      <c r="B4599" s="247"/>
      <c r="C4599" s="280">
        <v>4586</v>
      </c>
      <c r="D4599" s="249" t="s">
        <v>9807</v>
      </c>
      <c r="E4599" s="249" t="s">
        <v>9808</v>
      </c>
      <c r="F4599" s="249" t="s">
        <v>1002</v>
      </c>
      <c r="G4599" s="297" t="s">
        <v>707</v>
      </c>
      <c r="H4599" s="250">
        <v>0</v>
      </c>
      <c r="I4599" s="250"/>
      <c r="J4599" s="250">
        <v>0</v>
      </c>
      <c r="K4599" s="250"/>
      <c r="L4599" s="250">
        <v>0</v>
      </c>
      <c r="M4599" s="251" t="str">
        <f t="shared" si="213"/>
        <v>NA</v>
      </c>
      <c r="N4599" s="251" t="str">
        <f t="shared" si="214"/>
        <v>NA</v>
      </c>
      <c r="O4599" s="250">
        <v>0</v>
      </c>
      <c r="P4599" s="251" t="str">
        <f t="shared" si="215"/>
        <v>NA</v>
      </c>
      <c r="Q4599" s="298" t="s">
        <v>848</v>
      </c>
      <c r="R4599" s="299" t="s">
        <v>849</v>
      </c>
      <c r="S4599" s="299" t="s">
        <v>832</v>
      </c>
      <c r="T4599" s="299" t="s">
        <v>832</v>
      </c>
      <c r="U4599" s="299" t="s">
        <v>832</v>
      </c>
      <c r="V4599" s="299" t="s">
        <v>832</v>
      </c>
      <c r="W4599" s="299" t="s">
        <v>832</v>
      </c>
      <c r="X4599" s="299" t="s">
        <v>832</v>
      </c>
      <c r="Y4599" s="257"/>
    </row>
    <row r="4600" spans="1:25" ht="12.75" customHeight="1" x14ac:dyDescent="0.2">
      <c r="A4600" s="229" t="s">
        <v>705</v>
      </c>
      <c r="B4600" s="247"/>
      <c r="C4600" s="280">
        <v>4587</v>
      </c>
      <c r="D4600" s="249" t="s">
        <v>9809</v>
      </c>
      <c r="E4600" s="249" t="s">
        <v>9810</v>
      </c>
      <c r="F4600" s="249" t="s">
        <v>890</v>
      </c>
      <c r="G4600" s="281" t="s">
        <v>813</v>
      </c>
      <c r="H4600" s="250">
        <v>114804.2</v>
      </c>
      <c r="I4600" s="250"/>
      <c r="J4600" s="250">
        <v>140789.87729999999</v>
      </c>
      <c r="K4600" s="250"/>
      <c r="L4600" s="250">
        <v>79370.239999999991</v>
      </c>
      <c r="M4600" s="251">
        <f t="shared" si="213"/>
        <v>0.22634779302499383</v>
      </c>
      <c r="N4600" s="251">
        <f t="shared" si="214"/>
        <v>0.43625037877634404</v>
      </c>
      <c r="O4600" s="250">
        <v>81316.850000000006</v>
      </c>
      <c r="P4600" s="251">
        <f t="shared" si="215"/>
        <v>2.4525691241452909E-2</v>
      </c>
      <c r="Q4600" s="251" t="s">
        <v>805</v>
      </c>
      <c r="R4600" s="258"/>
      <c r="S4600" s="258" t="s">
        <v>806</v>
      </c>
      <c r="T4600" s="258" t="s">
        <v>807</v>
      </c>
      <c r="U4600" s="282" t="s">
        <v>823</v>
      </c>
      <c r="V4600" s="285">
        <v>824</v>
      </c>
      <c r="W4600" s="286" t="s">
        <v>824</v>
      </c>
      <c r="X4600" s="286" t="s">
        <v>824</v>
      </c>
      <c r="Y4600" s="257"/>
    </row>
    <row r="4601" spans="1:25" ht="12.75" customHeight="1" x14ac:dyDescent="0.2">
      <c r="A4601" s="229" t="s">
        <v>705</v>
      </c>
      <c r="B4601" s="247"/>
      <c r="C4601" s="280">
        <v>4588</v>
      </c>
      <c r="D4601" s="249" t="s">
        <v>9811</v>
      </c>
      <c r="E4601" s="249" t="s">
        <v>9812</v>
      </c>
      <c r="F4601" s="249" t="s">
        <v>1170</v>
      </c>
      <c r="G4601" s="281" t="s">
        <v>804</v>
      </c>
      <c r="H4601" s="250">
        <v>339682.56</v>
      </c>
      <c r="I4601" s="250"/>
      <c r="J4601" s="250">
        <v>311628.18300000002</v>
      </c>
      <c r="K4601" s="250"/>
      <c r="L4601" s="250">
        <v>325312.93</v>
      </c>
      <c r="M4601" s="251">
        <f t="shared" si="213"/>
        <v>8.2589983424524296E-2</v>
      </c>
      <c r="N4601" s="251">
        <f t="shared" si="214"/>
        <v>4.3913701476737017E-2</v>
      </c>
      <c r="O4601" s="250">
        <v>339697.63</v>
      </c>
      <c r="P4601" s="251">
        <f t="shared" si="215"/>
        <v>4.4218039535040957E-2</v>
      </c>
      <c r="Q4601" s="251" t="s">
        <v>805</v>
      </c>
      <c r="R4601" s="258"/>
      <c r="S4601" s="258" t="s">
        <v>806</v>
      </c>
      <c r="T4601" s="299" t="s">
        <v>809</v>
      </c>
      <c r="U4601" s="282" t="s">
        <v>1103</v>
      </c>
      <c r="V4601" s="285">
        <v>819</v>
      </c>
      <c r="W4601" s="286" t="s">
        <v>824</v>
      </c>
      <c r="X4601" s="286" t="s">
        <v>824</v>
      </c>
      <c r="Y4601" s="257"/>
    </row>
    <row r="4602" spans="1:25" ht="12.75" customHeight="1" x14ac:dyDescent="0.2">
      <c r="A4602" s="229" t="s">
        <v>705</v>
      </c>
      <c r="B4602" s="247"/>
      <c r="C4602" s="280">
        <v>4589</v>
      </c>
      <c r="D4602" s="249" t="s">
        <v>9813</v>
      </c>
      <c r="E4602" s="249" t="s">
        <v>9814</v>
      </c>
      <c r="F4602" s="249" t="s">
        <v>819</v>
      </c>
      <c r="G4602" s="281" t="s">
        <v>813</v>
      </c>
      <c r="H4602" s="250">
        <v>30402</v>
      </c>
      <c r="I4602" s="250"/>
      <c r="J4602" s="250">
        <v>29123.415700000005</v>
      </c>
      <c r="K4602" s="250"/>
      <c r="L4602" s="250">
        <v>30402.300000000003</v>
      </c>
      <c r="M4602" s="251">
        <f t="shared" si="213"/>
        <v>4.2055927241628675E-2</v>
      </c>
      <c r="N4602" s="251">
        <f t="shared" si="214"/>
        <v>4.3912579251478311E-2</v>
      </c>
      <c r="O4602" s="250">
        <v>36697.35</v>
      </c>
      <c r="P4602" s="251">
        <f t="shared" si="215"/>
        <v>0.20705834755923055</v>
      </c>
      <c r="Q4602" s="251" t="s">
        <v>805</v>
      </c>
      <c r="R4602" s="258"/>
      <c r="S4602" s="258" t="s">
        <v>806</v>
      </c>
      <c r="T4602" s="299" t="s">
        <v>809</v>
      </c>
      <c r="U4602" s="282" t="s">
        <v>814</v>
      </c>
      <c r="V4602" s="283" t="s">
        <v>809</v>
      </c>
      <c r="W4602" s="284" t="s">
        <v>809</v>
      </c>
      <c r="X4602" s="284" t="s">
        <v>809</v>
      </c>
      <c r="Y4602" s="257"/>
    </row>
    <row r="4603" spans="1:25" ht="12.75" customHeight="1" x14ac:dyDescent="0.2">
      <c r="A4603" s="229" t="s">
        <v>705</v>
      </c>
      <c r="B4603" s="247"/>
      <c r="C4603" s="287">
        <v>4590</v>
      </c>
      <c r="D4603" s="288" t="s">
        <v>9815</v>
      </c>
      <c r="E4603" s="288" t="s">
        <v>9816</v>
      </c>
      <c r="F4603" s="288" t="s">
        <v>5100</v>
      </c>
      <c r="G4603" s="289" t="s">
        <v>707</v>
      </c>
      <c r="H4603" s="290">
        <v>0</v>
      </c>
      <c r="I4603" s="290"/>
      <c r="J4603" s="290">
        <v>0</v>
      </c>
      <c r="K4603" s="290"/>
      <c r="L4603" s="290">
        <v>0</v>
      </c>
      <c r="M4603" s="291" t="str">
        <f t="shared" si="213"/>
        <v>NA</v>
      </c>
      <c r="N4603" s="291" t="str">
        <f t="shared" si="214"/>
        <v>NA</v>
      </c>
      <c r="O4603" s="290">
        <v>0</v>
      </c>
      <c r="P4603" s="291" t="str">
        <f t="shared" si="215"/>
        <v>NA</v>
      </c>
      <c r="Q4603" s="291" t="s">
        <v>707</v>
      </c>
      <c r="R4603" s="292" t="s">
        <v>831</v>
      </c>
      <c r="S4603" s="293" t="s">
        <v>832</v>
      </c>
      <c r="T4603" s="293" t="s">
        <v>832</v>
      </c>
      <c r="U4603" s="293" t="s">
        <v>832</v>
      </c>
      <c r="V4603" s="294" t="s">
        <v>809</v>
      </c>
      <c r="W4603" s="295" t="s">
        <v>809</v>
      </c>
      <c r="X4603" s="295" t="s">
        <v>809</v>
      </c>
      <c r="Y4603" s="257"/>
    </row>
    <row r="4604" spans="1:25" ht="12.75" customHeight="1" x14ac:dyDescent="0.2">
      <c r="A4604" s="229" t="s">
        <v>705</v>
      </c>
      <c r="B4604" s="247"/>
      <c r="C4604" s="280">
        <v>4591</v>
      </c>
      <c r="D4604" s="249" t="s">
        <v>9817</v>
      </c>
      <c r="E4604" s="249" t="s">
        <v>9818</v>
      </c>
      <c r="F4604" s="249" t="s">
        <v>1317</v>
      </c>
      <c r="G4604" s="281" t="s">
        <v>813</v>
      </c>
      <c r="H4604" s="250">
        <v>112786.44</v>
      </c>
      <c r="I4604" s="250"/>
      <c r="J4604" s="250">
        <v>108043.06139999999</v>
      </c>
      <c r="K4604" s="250"/>
      <c r="L4604" s="250">
        <v>112737.39</v>
      </c>
      <c r="M4604" s="251">
        <f t="shared" si="213"/>
        <v>4.2056284425681052E-2</v>
      </c>
      <c r="N4604" s="251">
        <f t="shared" si="214"/>
        <v>4.3448681841960546E-2</v>
      </c>
      <c r="O4604" s="250">
        <v>117900.82</v>
      </c>
      <c r="P4604" s="251">
        <f t="shared" si="215"/>
        <v>4.5800510371936123E-2</v>
      </c>
      <c r="Q4604" s="251" t="s">
        <v>805</v>
      </c>
      <c r="R4604" s="258"/>
      <c r="S4604" s="258" t="s">
        <v>806</v>
      </c>
      <c r="T4604" s="258" t="s">
        <v>807</v>
      </c>
      <c r="U4604" s="282" t="s">
        <v>814</v>
      </c>
      <c r="V4604" s="285">
        <v>405</v>
      </c>
      <c r="W4604" s="286" t="s">
        <v>824</v>
      </c>
      <c r="X4604" s="286" t="s">
        <v>824</v>
      </c>
      <c r="Y4604" s="257"/>
    </row>
    <row r="4605" spans="1:25" ht="12.75" customHeight="1" x14ac:dyDescent="0.2">
      <c r="A4605" s="229" t="s">
        <v>705</v>
      </c>
      <c r="B4605" s="247"/>
      <c r="C4605" s="280">
        <v>4592</v>
      </c>
      <c r="D4605" s="249" t="s">
        <v>9819</v>
      </c>
      <c r="E4605" s="249" t="s">
        <v>9820</v>
      </c>
      <c r="F4605" s="249" t="s">
        <v>803</v>
      </c>
      <c r="G4605" s="281" t="s">
        <v>804</v>
      </c>
      <c r="H4605" s="250">
        <v>57859.91</v>
      </c>
      <c r="I4605" s="250"/>
      <c r="J4605" s="250">
        <v>55426.547299999998</v>
      </c>
      <c r="K4605" s="250"/>
      <c r="L4605" s="250">
        <v>53390.16</v>
      </c>
      <c r="M4605" s="251">
        <f t="shared" si="213"/>
        <v>4.2056109316450804E-2</v>
      </c>
      <c r="N4605" s="251">
        <f t="shared" si="214"/>
        <v>3.6740287807896614E-2</v>
      </c>
      <c r="O4605" s="250">
        <v>56220.600000000006</v>
      </c>
      <c r="P4605" s="251">
        <f t="shared" si="215"/>
        <v>5.3014263302451278E-2</v>
      </c>
      <c r="Q4605" s="251" t="s">
        <v>805</v>
      </c>
      <c r="R4605" s="258"/>
      <c r="S4605" s="258" t="s">
        <v>806</v>
      </c>
      <c r="T4605" s="299" t="s">
        <v>809</v>
      </c>
      <c r="U4605" s="282" t="s">
        <v>808</v>
      </c>
      <c r="V4605" s="283" t="s">
        <v>809</v>
      </c>
      <c r="W4605" s="284" t="s">
        <v>809</v>
      </c>
      <c r="X4605" s="284" t="s">
        <v>809</v>
      </c>
      <c r="Y4605" s="257"/>
    </row>
    <row r="4606" spans="1:25" ht="12.75" customHeight="1" x14ac:dyDescent="0.2">
      <c r="A4606" s="229" t="s">
        <v>705</v>
      </c>
      <c r="B4606" s="247"/>
      <c r="C4606" s="280">
        <v>4593</v>
      </c>
      <c r="D4606" s="249" t="s">
        <v>9821</v>
      </c>
      <c r="E4606" s="249" t="s">
        <v>9822</v>
      </c>
      <c r="F4606" s="249" t="s">
        <v>819</v>
      </c>
      <c r="G4606" s="281" t="s">
        <v>813</v>
      </c>
      <c r="H4606" s="250">
        <v>55299.020000000011</v>
      </c>
      <c r="I4606" s="250"/>
      <c r="J4606" s="250">
        <v>40960.776599999997</v>
      </c>
      <c r="K4606" s="250"/>
      <c r="L4606" s="250">
        <v>42768.800000000003</v>
      </c>
      <c r="M4606" s="251">
        <f t="shared" si="213"/>
        <v>0.25928566907695672</v>
      </c>
      <c r="N4606" s="251">
        <f t="shared" si="214"/>
        <v>4.4140359389572843E-2</v>
      </c>
      <c r="O4606" s="250">
        <v>46189.77</v>
      </c>
      <c r="P4606" s="251">
        <f t="shared" si="215"/>
        <v>7.9987514262733428E-2</v>
      </c>
      <c r="Q4606" s="251" t="s">
        <v>805</v>
      </c>
      <c r="R4606" s="258"/>
      <c r="S4606" s="258" t="s">
        <v>904</v>
      </c>
      <c r="T4606" s="258" t="s">
        <v>807</v>
      </c>
      <c r="U4606" s="282" t="s">
        <v>814</v>
      </c>
      <c r="V4606" s="285">
        <v>105</v>
      </c>
      <c r="W4606" s="286" t="s">
        <v>824</v>
      </c>
      <c r="X4606" s="286" t="s">
        <v>824</v>
      </c>
      <c r="Y4606" s="257"/>
    </row>
    <row r="4607" spans="1:25" ht="12.75" customHeight="1" x14ac:dyDescent="0.2">
      <c r="A4607" s="229" t="s">
        <v>705</v>
      </c>
      <c r="B4607" s="247"/>
      <c r="C4607" s="280">
        <v>4594</v>
      </c>
      <c r="D4607" s="249" t="s">
        <v>9823</v>
      </c>
      <c r="E4607" s="249" t="s">
        <v>9824</v>
      </c>
      <c r="F4607" s="249" t="s">
        <v>2512</v>
      </c>
      <c r="G4607" s="297" t="s">
        <v>707</v>
      </c>
      <c r="H4607" s="250">
        <v>0</v>
      </c>
      <c r="I4607" s="250"/>
      <c r="J4607" s="250">
        <v>0</v>
      </c>
      <c r="K4607" s="250"/>
      <c r="L4607" s="250">
        <v>0</v>
      </c>
      <c r="M4607" s="251" t="str">
        <f t="shared" si="213"/>
        <v>NA</v>
      </c>
      <c r="N4607" s="251" t="str">
        <f t="shared" si="214"/>
        <v>NA</v>
      </c>
      <c r="O4607" s="250">
        <v>0</v>
      </c>
      <c r="P4607" s="251" t="str">
        <f t="shared" si="215"/>
        <v>NA</v>
      </c>
      <c r="Q4607" s="298" t="s">
        <v>848</v>
      </c>
      <c r="R4607" s="299" t="s">
        <v>849</v>
      </c>
      <c r="S4607" s="299" t="s">
        <v>832</v>
      </c>
      <c r="T4607" s="299" t="s">
        <v>832</v>
      </c>
      <c r="U4607" s="299" t="s">
        <v>832</v>
      </c>
      <c r="V4607" s="299" t="s">
        <v>832</v>
      </c>
      <c r="W4607" s="299" t="s">
        <v>832</v>
      </c>
      <c r="X4607" s="299" t="s">
        <v>832</v>
      </c>
      <c r="Y4607" s="257"/>
    </row>
    <row r="4608" spans="1:25" ht="12.75" customHeight="1" x14ac:dyDescent="0.2">
      <c r="A4608" s="229" t="s">
        <v>705</v>
      </c>
      <c r="B4608" s="247"/>
      <c r="C4608" s="280">
        <v>4595</v>
      </c>
      <c r="D4608" s="249" t="s">
        <v>9825</v>
      </c>
      <c r="E4608" s="249" t="s">
        <v>9826</v>
      </c>
      <c r="F4608" s="249" t="s">
        <v>890</v>
      </c>
      <c r="G4608" s="281" t="s">
        <v>813</v>
      </c>
      <c r="H4608" s="250">
        <v>265916.75</v>
      </c>
      <c r="I4608" s="250"/>
      <c r="J4608" s="250">
        <v>254733.34109999999</v>
      </c>
      <c r="K4608" s="250"/>
      <c r="L4608" s="250">
        <v>270937.81000000006</v>
      </c>
      <c r="M4608" s="251">
        <f t="shared" si="213"/>
        <v>4.2056052881211919E-2</v>
      </c>
      <c r="N4608" s="251">
        <f t="shared" si="214"/>
        <v>6.3613458803724945E-2</v>
      </c>
      <c r="O4608" s="250">
        <v>300898.56000000006</v>
      </c>
      <c r="P4608" s="251">
        <f t="shared" si="215"/>
        <v>0.11058164971511357</v>
      </c>
      <c r="Q4608" s="251" t="s">
        <v>805</v>
      </c>
      <c r="R4608" s="258"/>
      <c r="S4608" s="258" t="s">
        <v>806</v>
      </c>
      <c r="T4608" s="258" t="s">
        <v>807</v>
      </c>
      <c r="U4608" s="282" t="s">
        <v>814</v>
      </c>
      <c r="V4608" s="285">
        <v>322</v>
      </c>
      <c r="W4608" s="286" t="s">
        <v>824</v>
      </c>
      <c r="X4608" s="286" t="s">
        <v>824</v>
      </c>
      <c r="Y4608" s="257"/>
    </row>
    <row r="4609" spans="1:25" ht="12.75" customHeight="1" x14ac:dyDescent="0.2">
      <c r="A4609" s="229" t="s">
        <v>705</v>
      </c>
      <c r="B4609" s="247"/>
      <c r="C4609" s="280">
        <v>4596</v>
      </c>
      <c r="D4609" s="249" t="s">
        <v>9827</v>
      </c>
      <c r="E4609" s="249" t="s">
        <v>9828</v>
      </c>
      <c r="F4609" s="249" t="s">
        <v>877</v>
      </c>
      <c r="G4609" s="281" t="s">
        <v>813</v>
      </c>
      <c r="H4609" s="250">
        <v>119084.65</v>
      </c>
      <c r="I4609" s="250"/>
      <c r="J4609" s="250">
        <v>113845.24509999999</v>
      </c>
      <c r="K4609" s="250"/>
      <c r="L4609" s="250">
        <v>118844.41</v>
      </c>
      <c r="M4609" s="251">
        <f t="shared" si="213"/>
        <v>4.399731535508572E-2</v>
      </c>
      <c r="N4609" s="251">
        <f t="shared" si="214"/>
        <v>4.3911934096227075E-2</v>
      </c>
      <c r="O4609" s="250">
        <v>124454.44000000002</v>
      </c>
      <c r="P4609" s="251">
        <f t="shared" si="215"/>
        <v>4.7204828565348703E-2</v>
      </c>
      <c r="Q4609" s="251" t="s">
        <v>805</v>
      </c>
      <c r="R4609" s="258"/>
      <c r="S4609" s="258" t="s">
        <v>806</v>
      </c>
      <c r="T4609" s="258" t="s">
        <v>807</v>
      </c>
      <c r="U4609" s="282" t="s">
        <v>823</v>
      </c>
      <c r="V4609" s="285">
        <v>824</v>
      </c>
      <c r="W4609" s="286" t="s">
        <v>815</v>
      </c>
      <c r="X4609" s="286" t="s">
        <v>816</v>
      </c>
      <c r="Y4609" s="257"/>
    </row>
    <row r="4610" spans="1:25" ht="12.75" customHeight="1" x14ac:dyDescent="0.2">
      <c r="A4610" s="229" t="s">
        <v>705</v>
      </c>
      <c r="B4610" s="247"/>
      <c r="C4610" s="280">
        <v>4597</v>
      </c>
      <c r="D4610" s="249" t="s">
        <v>9829</v>
      </c>
      <c r="E4610" s="249" t="s">
        <v>9830</v>
      </c>
      <c r="F4610" s="249" t="s">
        <v>1014</v>
      </c>
      <c r="G4610" s="281" t="s">
        <v>813</v>
      </c>
      <c r="H4610" s="250">
        <v>426742.72000000003</v>
      </c>
      <c r="I4610" s="250"/>
      <c r="J4610" s="250">
        <v>474910.85949999996</v>
      </c>
      <c r="K4610" s="250"/>
      <c r="L4610" s="250">
        <v>495647.51999999996</v>
      </c>
      <c r="M4610" s="251">
        <f t="shared" si="213"/>
        <v>0.11287395717025923</v>
      </c>
      <c r="N4610" s="251">
        <f t="shared" si="214"/>
        <v>4.366432159886207E-2</v>
      </c>
      <c r="O4610" s="250">
        <v>549718.81000000006</v>
      </c>
      <c r="P4610" s="251">
        <f t="shared" si="215"/>
        <v>0.10909222344136837</v>
      </c>
      <c r="Q4610" s="251" t="s">
        <v>805</v>
      </c>
      <c r="R4610" s="258"/>
      <c r="S4610" s="258" t="s">
        <v>806</v>
      </c>
      <c r="T4610" s="258" t="s">
        <v>807</v>
      </c>
      <c r="U4610" s="282" t="s">
        <v>814</v>
      </c>
      <c r="V4610" s="285">
        <v>514</v>
      </c>
      <c r="W4610" s="286" t="s">
        <v>815</v>
      </c>
      <c r="X4610" s="286" t="s">
        <v>816</v>
      </c>
      <c r="Y4610" s="257"/>
    </row>
    <row r="4611" spans="1:25" ht="12.75" customHeight="1" x14ac:dyDescent="0.2">
      <c r="A4611" s="229" t="s">
        <v>705</v>
      </c>
      <c r="B4611" s="247"/>
      <c r="C4611" s="280">
        <v>4598</v>
      </c>
      <c r="D4611" s="249" t="s">
        <v>9831</v>
      </c>
      <c r="E4611" s="249" t="s">
        <v>9832</v>
      </c>
      <c r="F4611" s="249" t="s">
        <v>812</v>
      </c>
      <c r="G4611" s="281" t="s">
        <v>813</v>
      </c>
      <c r="H4611" s="250">
        <v>30313.55</v>
      </c>
      <c r="I4611" s="250"/>
      <c r="J4611" s="250">
        <v>29038.679599999999</v>
      </c>
      <c r="K4611" s="250"/>
      <c r="L4611" s="250">
        <v>35097.01</v>
      </c>
      <c r="M4611" s="251">
        <f t="shared" si="213"/>
        <v>4.2056123416755867E-2</v>
      </c>
      <c r="N4611" s="251">
        <f t="shared" si="214"/>
        <v>0.20862967887837444</v>
      </c>
      <c r="O4611" s="250">
        <v>36673.120000000003</v>
      </c>
      <c r="P4611" s="251">
        <f t="shared" si="215"/>
        <v>4.490724423533516E-2</v>
      </c>
      <c r="Q4611" s="251" t="s">
        <v>805</v>
      </c>
      <c r="R4611" s="258"/>
      <c r="S4611" s="258" t="s">
        <v>806</v>
      </c>
      <c r="T4611" s="258" t="s">
        <v>807</v>
      </c>
      <c r="U4611" s="282" t="s">
        <v>823</v>
      </c>
      <c r="V4611" s="285">
        <v>824</v>
      </c>
      <c r="W4611" s="286" t="s">
        <v>815</v>
      </c>
      <c r="X4611" s="286" t="s">
        <v>816</v>
      </c>
      <c r="Y4611" s="257"/>
    </row>
    <row r="4612" spans="1:25" ht="12.75" customHeight="1" x14ac:dyDescent="0.2">
      <c r="A4612" s="229" t="s">
        <v>705</v>
      </c>
      <c r="B4612" s="247"/>
      <c r="C4612" s="280">
        <v>4599</v>
      </c>
      <c r="D4612" s="249" t="s">
        <v>9833</v>
      </c>
      <c r="E4612" s="249" t="s">
        <v>9834</v>
      </c>
      <c r="F4612" s="249" t="s">
        <v>1503</v>
      </c>
      <c r="G4612" s="297" t="s">
        <v>707</v>
      </c>
      <c r="H4612" s="250">
        <v>0</v>
      </c>
      <c r="I4612" s="250"/>
      <c r="J4612" s="250">
        <v>0</v>
      </c>
      <c r="K4612" s="250"/>
      <c r="L4612" s="250">
        <v>0</v>
      </c>
      <c r="M4612" s="251" t="str">
        <f t="shared" si="213"/>
        <v>NA</v>
      </c>
      <c r="N4612" s="251" t="str">
        <f t="shared" si="214"/>
        <v>NA</v>
      </c>
      <c r="O4612" s="250">
        <v>0</v>
      </c>
      <c r="P4612" s="251" t="str">
        <f t="shared" si="215"/>
        <v>NA</v>
      </c>
      <c r="Q4612" s="298" t="s">
        <v>848</v>
      </c>
      <c r="R4612" s="299" t="s">
        <v>849</v>
      </c>
      <c r="S4612" s="299" t="s">
        <v>809</v>
      </c>
      <c r="T4612" s="299" t="s">
        <v>809</v>
      </c>
      <c r="U4612" s="299" t="s">
        <v>832</v>
      </c>
      <c r="V4612" s="283" t="s">
        <v>809</v>
      </c>
      <c r="W4612" s="284" t="s">
        <v>809</v>
      </c>
      <c r="X4612" s="284" t="s">
        <v>809</v>
      </c>
      <c r="Y4612" s="257"/>
    </row>
    <row r="4613" spans="1:25" ht="12.75" customHeight="1" x14ac:dyDescent="0.2">
      <c r="A4613" s="229" t="s">
        <v>705</v>
      </c>
      <c r="B4613" s="247"/>
      <c r="C4613" s="280">
        <v>4600</v>
      </c>
      <c r="D4613" s="249" t="s">
        <v>9835</v>
      </c>
      <c r="E4613" s="249" t="s">
        <v>9834</v>
      </c>
      <c r="F4613" s="249" t="s">
        <v>886</v>
      </c>
      <c r="G4613" s="281" t="s">
        <v>813</v>
      </c>
      <c r="H4613" s="250">
        <v>8883.84</v>
      </c>
      <c r="I4613" s="250"/>
      <c r="J4613" s="250">
        <v>12562.040499999999</v>
      </c>
      <c r="K4613" s="250"/>
      <c r="L4613" s="250">
        <v>12286.82</v>
      </c>
      <c r="M4613" s="251">
        <f t="shared" si="213"/>
        <v>0.41403272683884434</v>
      </c>
      <c r="N4613" s="251">
        <f t="shared" si="214"/>
        <v>2.1908900866861515E-2</v>
      </c>
      <c r="O4613" s="250">
        <v>12729.27</v>
      </c>
      <c r="P4613" s="251">
        <f t="shared" si="215"/>
        <v>3.6010131181217007E-2</v>
      </c>
      <c r="Q4613" s="251" t="s">
        <v>805</v>
      </c>
      <c r="R4613" s="258"/>
      <c r="S4613" s="258" t="s">
        <v>806</v>
      </c>
      <c r="T4613" s="258" t="s">
        <v>807</v>
      </c>
      <c r="U4613" s="282" t="s">
        <v>823</v>
      </c>
      <c r="V4613" s="285">
        <v>824</v>
      </c>
      <c r="W4613" s="286" t="s">
        <v>815</v>
      </c>
      <c r="X4613" s="286" t="s">
        <v>816</v>
      </c>
      <c r="Y4613" s="257"/>
    </row>
    <row r="4614" spans="1:25" ht="12.75" customHeight="1" x14ac:dyDescent="0.2">
      <c r="A4614" s="229" t="s">
        <v>705</v>
      </c>
      <c r="B4614" s="247"/>
      <c r="C4614" s="280">
        <v>4601</v>
      </c>
      <c r="D4614" s="249" t="s">
        <v>9836</v>
      </c>
      <c r="E4614" s="249" t="s">
        <v>9837</v>
      </c>
      <c r="F4614" s="249" t="s">
        <v>1387</v>
      </c>
      <c r="G4614" s="281" t="s">
        <v>813</v>
      </c>
      <c r="H4614" s="250">
        <v>116623.53000000001</v>
      </c>
      <c r="I4614" s="250"/>
      <c r="J4614" s="250">
        <v>99557.338999999993</v>
      </c>
      <c r="K4614" s="250"/>
      <c r="L4614" s="250">
        <v>81408.259999999995</v>
      </c>
      <c r="M4614" s="251">
        <f t="shared" si="213"/>
        <v>0.14633574373884944</v>
      </c>
      <c r="N4614" s="251">
        <f t="shared" si="214"/>
        <v>0.18229775104776555</v>
      </c>
      <c r="O4614" s="250">
        <v>84663.569999999992</v>
      </c>
      <c r="P4614" s="251">
        <f t="shared" si="215"/>
        <v>3.9987465645377973E-2</v>
      </c>
      <c r="Q4614" s="251" t="s">
        <v>805</v>
      </c>
      <c r="R4614" s="258"/>
      <c r="S4614" s="258" t="s">
        <v>806</v>
      </c>
      <c r="T4614" s="258" t="s">
        <v>807</v>
      </c>
      <c r="U4614" s="282" t="s">
        <v>814</v>
      </c>
      <c r="V4614" s="285">
        <v>309</v>
      </c>
      <c r="W4614" s="286" t="s">
        <v>824</v>
      </c>
      <c r="X4614" s="286" t="s">
        <v>824</v>
      </c>
      <c r="Y4614" s="257"/>
    </row>
    <row r="4615" spans="1:25" ht="12.75" customHeight="1" x14ac:dyDescent="0.2">
      <c r="A4615" s="229" t="s">
        <v>705</v>
      </c>
      <c r="B4615" s="247"/>
      <c r="C4615" s="280">
        <v>4602</v>
      </c>
      <c r="D4615" s="249" t="s">
        <v>9838</v>
      </c>
      <c r="E4615" s="249" t="s">
        <v>9839</v>
      </c>
      <c r="F4615" s="249" t="s">
        <v>1160</v>
      </c>
      <c r="G4615" s="281" t="s">
        <v>813</v>
      </c>
      <c r="H4615" s="250">
        <v>61106.91</v>
      </c>
      <c r="I4615" s="250"/>
      <c r="J4615" s="250">
        <v>59066.619699999996</v>
      </c>
      <c r="K4615" s="250"/>
      <c r="L4615" s="250">
        <v>61660.43</v>
      </c>
      <c r="M4615" s="251">
        <f t="shared" si="213"/>
        <v>3.3388863878078726E-2</v>
      </c>
      <c r="N4615" s="251">
        <f t="shared" si="214"/>
        <v>4.3913301847540887E-2</v>
      </c>
      <c r="O4615" s="250">
        <v>64445.05</v>
      </c>
      <c r="P4615" s="251">
        <f t="shared" si="215"/>
        <v>4.516056732007874E-2</v>
      </c>
      <c r="Q4615" s="251" t="s">
        <v>805</v>
      </c>
      <c r="R4615" s="258"/>
      <c r="S4615" s="258" t="s">
        <v>806</v>
      </c>
      <c r="T4615" s="299" t="s">
        <v>809</v>
      </c>
      <c r="U4615" s="282" t="s">
        <v>814</v>
      </c>
      <c r="V4615" s="285">
        <v>184</v>
      </c>
      <c r="W4615" s="286" t="s">
        <v>874</v>
      </c>
      <c r="X4615" s="286" t="s">
        <v>815</v>
      </c>
      <c r="Y4615" s="257"/>
    </row>
    <row r="4616" spans="1:25" ht="12.75" customHeight="1" x14ac:dyDescent="0.2">
      <c r="A4616" s="229" t="s">
        <v>705</v>
      </c>
      <c r="B4616" s="247"/>
      <c r="C4616" s="280">
        <v>4603</v>
      </c>
      <c r="D4616" s="249" t="s">
        <v>9840</v>
      </c>
      <c r="E4616" s="249" t="s">
        <v>9841</v>
      </c>
      <c r="F4616" s="249" t="s">
        <v>877</v>
      </c>
      <c r="G4616" s="281" t="s">
        <v>813</v>
      </c>
      <c r="H4616" s="250">
        <v>69296.070000000007</v>
      </c>
      <c r="I4616" s="250"/>
      <c r="J4616" s="250">
        <v>104197.04420000002</v>
      </c>
      <c r="K4616" s="250"/>
      <c r="L4616" s="250">
        <v>108780.8</v>
      </c>
      <c r="M4616" s="251">
        <f t="shared" si="213"/>
        <v>0.50365012330425096</v>
      </c>
      <c r="N4616" s="251">
        <f t="shared" si="214"/>
        <v>4.399122676840754E-2</v>
      </c>
      <c r="O4616" s="250">
        <v>113945.9</v>
      </c>
      <c r="P4616" s="251">
        <f t="shared" si="215"/>
        <v>4.7481724716126293E-2</v>
      </c>
      <c r="Q4616" s="251" t="s">
        <v>805</v>
      </c>
      <c r="R4616" s="258"/>
      <c r="S4616" s="258" t="s">
        <v>806</v>
      </c>
      <c r="T4616" s="258" t="s">
        <v>807</v>
      </c>
      <c r="U4616" s="282" t="s">
        <v>814</v>
      </c>
      <c r="V4616" s="285">
        <v>497</v>
      </c>
      <c r="W4616" s="286" t="s">
        <v>816</v>
      </c>
      <c r="X4616" s="286" t="s">
        <v>824</v>
      </c>
      <c r="Y4616" s="257"/>
    </row>
    <row r="4617" spans="1:25" ht="12.75" customHeight="1" x14ac:dyDescent="0.2">
      <c r="A4617" s="229" t="s">
        <v>705</v>
      </c>
      <c r="B4617" s="247"/>
      <c r="C4617" s="280">
        <v>4604</v>
      </c>
      <c r="D4617" s="249" t="s">
        <v>9842</v>
      </c>
      <c r="E4617" s="249" t="s">
        <v>9843</v>
      </c>
      <c r="F4617" s="249" t="s">
        <v>949</v>
      </c>
      <c r="G4617" s="281" t="s">
        <v>804</v>
      </c>
      <c r="H4617" s="250">
        <v>163513.97</v>
      </c>
      <c r="I4617" s="250"/>
      <c r="J4617" s="250">
        <v>192294.77559999999</v>
      </c>
      <c r="K4617" s="250"/>
      <c r="L4617" s="250">
        <v>200738.18</v>
      </c>
      <c r="M4617" s="251">
        <f t="shared" si="213"/>
        <v>0.17601435277976549</v>
      </c>
      <c r="N4617" s="251">
        <f t="shared" si="214"/>
        <v>4.3908652087165698E-2</v>
      </c>
      <c r="O4617" s="250">
        <v>209872.71999999997</v>
      </c>
      <c r="P4617" s="251">
        <f t="shared" si="215"/>
        <v>4.5504746531028525E-2</v>
      </c>
      <c r="Q4617" s="251" t="s">
        <v>805</v>
      </c>
      <c r="R4617" s="258"/>
      <c r="S4617" s="258" t="s">
        <v>806</v>
      </c>
      <c r="T4617" s="299" t="s">
        <v>809</v>
      </c>
      <c r="U4617" s="282" t="s">
        <v>1103</v>
      </c>
      <c r="V4617" s="285">
        <v>824</v>
      </c>
      <c r="W4617" s="286" t="s">
        <v>815</v>
      </c>
      <c r="X4617" s="286" t="s">
        <v>815</v>
      </c>
      <c r="Y4617" s="257"/>
    </row>
    <row r="4618" spans="1:25" ht="12.75" customHeight="1" x14ac:dyDescent="0.2">
      <c r="A4618" s="229" t="s">
        <v>705</v>
      </c>
      <c r="B4618" s="247"/>
      <c r="C4618" s="287">
        <v>4605</v>
      </c>
      <c r="D4618" s="324" t="s">
        <v>9844</v>
      </c>
      <c r="E4618" s="324" t="s">
        <v>9845</v>
      </c>
      <c r="F4618" s="324" t="s">
        <v>5100</v>
      </c>
      <c r="G4618" s="289" t="s">
        <v>707</v>
      </c>
      <c r="H4618" s="290">
        <v>0</v>
      </c>
      <c r="I4618" s="290"/>
      <c r="J4618" s="290">
        <v>0</v>
      </c>
      <c r="K4618" s="290"/>
      <c r="L4618" s="290">
        <v>0</v>
      </c>
      <c r="M4618" s="291" t="str">
        <f t="shared" si="213"/>
        <v>NA</v>
      </c>
      <c r="N4618" s="291" t="str">
        <f t="shared" si="214"/>
        <v>NA</v>
      </c>
      <c r="O4618" s="290">
        <v>0</v>
      </c>
      <c r="P4618" s="291" t="str">
        <f t="shared" si="215"/>
        <v>NA</v>
      </c>
      <c r="Q4618" s="291" t="s">
        <v>707</v>
      </c>
      <c r="R4618" s="292" t="s">
        <v>831</v>
      </c>
      <c r="S4618" s="293" t="s">
        <v>832</v>
      </c>
      <c r="T4618" s="293" t="s">
        <v>832</v>
      </c>
      <c r="U4618" s="293" t="s">
        <v>832</v>
      </c>
      <c r="V4618" s="294" t="s">
        <v>809</v>
      </c>
      <c r="W4618" s="295" t="s">
        <v>809</v>
      </c>
      <c r="X4618" s="295" t="s">
        <v>809</v>
      </c>
      <c r="Y4618" s="257"/>
    </row>
    <row r="4619" spans="1:25" ht="12.75" customHeight="1" x14ac:dyDescent="0.2">
      <c r="A4619" s="229" t="s">
        <v>705</v>
      </c>
      <c r="B4619" s="247"/>
      <c r="C4619" s="280">
        <v>4606</v>
      </c>
      <c r="D4619" s="249" t="s">
        <v>9846</v>
      </c>
      <c r="E4619" s="249" t="s">
        <v>9847</v>
      </c>
      <c r="F4619" s="249" t="s">
        <v>877</v>
      </c>
      <c r="G4619" s="281" t="s">
        <v>813</v>
      </c>
      <c r="H4619" s="250">
        <v>179916.04</v>
      </c>
      <c r="I4619" s="250"/>
      <c r="J4619" s="250">
        <v>6004.0203999999994</v>
      </c>
      <c r="K4619" s="250"/>
      <c r="L4619" s="250">
        <v>6310.4000000000005</v>
      </c>
      <c r="M4619" s="251">
        <f t="shared" si="213"/>
        <v>0.9666287652840736</v>
      </c>
      <c r="N4619" s="251">
        <f t="shared" si="214"/>
        <v>5.1029073785292457E-2</v>
      </c>
      <c r="O4619" s="250">
        <v>6594.07</v>
      </c>
      <c r="P4619" s="251">
        <f t="shared" si="215"/>
        <v>4.4952776369168224E-2</v>
      </c>
      <c r="Q4619" s="251" t="s">
        <v>805</v>
      </c>
      <c r="R4619" s="258"/>
      <c r="S4619" s="258" t="s">
        <v>1364</v>
      </c>
      <c r="T4619" s="258" t="s">
        <v>807</v>
      </c>
      <c r="U4619" s="282" t="s">
        <v>814</v>
      </c>
      <c r="V4619" s="285">
        <v>514</v>
      </c>
      <c r="W4619" s="286" t="s">
        <v>824</v>
      </c>
      <c r="X4619" s="286" t="s">
        <v>824</v>
      </c>
      <c r="Y4619" s="257"/>
    </row>
    <row r="4620" spans="1:25" ht="12.75" customHeight="1" x14ac:dyDescent="0.2">
      <c r="A4620" s="229" t="s">
        <v>705</v>
      </c>
      <c r="B4620" s="247"/>
      <c r="C4620" s="328">
        <v>4607</v>
      </c>
      <c r="D4620" s="360" t="s">
        <v>9848</v>
      </c>
      <c r="E4620" s="360" t="s">
        <v>9849</v>
      </c>
      <c r="F4620" s="360" t="s">
        <v>1503</v>
      </c>
      <c r="G4620" s="297" t="s">
        <v>707</v>
      </c>
      <c r="H4620" s="331">
        <v>0</v>
      </c>
      <c r="I4620" s="331"/>
      <c r="J4620" s="331">
        <v>0</v>
      </c>
      <c r="K4620" s="331"/>
      <c r="L4620" s="331">
        <v>0</v>
      </c>
      <c r="M4620" s="332" t="str">
        <f t="shared" si="213"/>
        <v>NA</v>
      </c>
      <c r="N4620" s="332" t="str">
        <f t="shared" si="214"/>
        <v>NA</v>
      </c>
      <c r="O4620" s="331">
        <v>0</v>
      </c>
      <c r="P4620" s="332" t="str">
        <f t="shared" si="215"/>
        <v>NA</v>
      </c>
      <c r="Q4620" s="361" t="s">
        <v>848</v>
      </c>
      <c r="R4620" s="299" t="s">
        <v>849</v>
      </c>
      <c r="S4620" s="334" t="s">
        <v>809</v>
      </c>
      <c r="T4620" s="334" t="s">
        <v>809</v>
      </c>
      <c r="U4620" s="334" t="s">
        <v>832</v>
      </c>
      <c r="V4620" s="335" t="s">
        <v>809</v>
      </c>
      <c r="W4620" s="336" t="s">
        <v>809</v>
      </c>
      <c r="X4620" s="336" t="s">
        <v>809</v>
      </c>
      <c r="Y4620" s="257"/>
    </row>
    <row r="4621" spans="1:25" ht="12.75" customHeight="1" x14ac:dyDescent="0.2">
      <c r="A4621" s="229" t="s">
        <v>705</v>
      </c>
      <c r="B4621" s="247"/>
      <c r="C4621" s="280">
        <v>4608</v>
      </c>
      <c r="D4621" s="249" t="s">
        <v>9850</v>
      </c>
      <c r="E4621" s="249" t="s">
        <v>9851</v>
      </c>
      <c r="F4621" s="249" t="s">
        <v>855</v>
      </c>
      <c r="G4621" s="297" t="s">
        <v>707</v>
      </c>
      <c r="H4621" s="250">
        <v>0</v>
      </c>
      <c r="I4621" s="250"/>
      <c r="J4621" s="250">
        <v>0</v>
      </c>
      <c r="K4621" s="250"/>
      <c r="L4621" s="250">
        <v>0</v>
      </c>
      <c r="M4621" s="251" t="str">
        <f t="shared" si="213"/>
        <v>NA</v>
      </c>
      <c r="N4621" s="251" t="str">
        <f t="shared" si="214"/>
        <v>NA</v>
      </c>
      <c r="O4621" s="250">
        <v>0</v>
      </c>
      <c r="P4621" s="251" t="str">
        <f t="shared" si="215"/>
        <v>NA</v>
      </c>
      <c r="Q4621" s="298" t="s">
        <v>848</v>
      </c>
      <c r="R4621" s="299" t="s">
        <v>849</v>
      </c>
      <c r="S4621" s="299" t="s">
        <v>832</v>
      </c>
      <c r="T4621" s="299" t="s">
        <v>832</v>
      </c>
      <c r="U4621" s="299" t="s">
        <v>832</v>
      </c>
      <c r="V4621" s="299" t="s">
        <v>832</v>
      </c>
      <c r="W4621" s="299" t="s">
        <v>832</v>
      </c>
      <c r="X4621" s="299" t="s">
        <v>832</v>
      </c>
      <c r="Y4621" s="257"/>
    </row>
    <row r="4622" spans="1:25" ht="12.75" customHeight="1" x14ac:dyDescent="0.2">
      <c r="A4622" s="229" t="s">
        <v>705</v>
      </c>
      <c r="B4622" s="247"/>
      <c r="C4622" s="280">
        <v>4609</v>
      </c>
      <c r="D4622" s="249" t="s">
        <v>9852</v>
      </c>
      <c r="E4622" s="249" t="s">
        <v>9853</v>
      </c>
      <c r="F4622" s="249" t="s">
        <v>1302</v>
      </c>
      <c r="G4622" s="281" t="s">
        <v>813</v>
      </c>
      <c r="H4622" s="250">
        <v>51362.09</v>
      </c>
      <c r="I4622" s="250"/>
      <c r="J4622" s="250">
        <v>49201.986199999999</v>
      </c>
      <c r="K4622" s="250"/>
      <c r="L4622" s="250">
        <v>51362.61</v>
      </c>
      <c r="M4622" s="251">
        <f t="shared" ref="M4622:M4685" si="216">IF(H4622&gt;0,ABS((J4622-H4622)/H4622),"NA")</f>
        <v>4.2056384387784793E-2</v>
      </c>
      <c r="N4622" s="251">
        <f t="shared" ref="N4622:N4685" si="217">IF(J4622&gt;0,ABS((L4622-J4622)/J4622),"NA")</f>
        <v>4.3913345108007068E-2</v>
      </c>
      <c r="O4622" s="250">
        <v>53898.939999999995</v>
      </c>
      <c r="P4622" s="251">
        <f t="shared" ref="P4622:P4685" si="218">IF(L4622&gt;0,ABS((O4622-L4622)/L4622),"NA")</f>
        <v>4.9380862849453998E-2</v>
      </c>
      <c r="Q4622" s="251" t="s">
        <v>805</v>
      </c>
      <c r="R4622" s="258"/>
      <c r="S4622" s="258" t="s">
        <v>806</v>
      </c>
      <c r="T4622" s="299" t="s">
        <v>809</v>
      </c>
      <c r="U4622" s="282" t="s">
        <v>814</v>
      </c>
      <c r="V4622" s="285">
        <v>304</v>
      </c>
      <c r="W4622" s="286" t="s">
        <v>824</v>
      </c>
      <c r="X4622" s="286" t="s">
        <v>824</v>
      </c>
      <c r="Y4622" s="257"/>
    </row>
    <row r="4623" spans="1:25" ht="12.75" customHeight="1" x14ac:dyDescent="0.2">
      <c r="A4623" s="229" t="s">
        <v>705</v>
      </c>
      <c r="B4623" s="247"/>
      <c r="C4623" s="318">
        <v>4610</v>
      </c>
      <c r="D4623" s="319" t="s">
        <v>988</v>
      </c>
      <c r="E4623" s="319" t="s">
        <v>988</v>
      </c>
      <c r="F4623" s="319"/>
      <c r="G4623" s="320" t="s">
        <v>707</v>
      </c>
      <c r="H4623" s="321">
        <v>0</v>
      </c>
      <c r="I4623" s="321"/>
      <c r="J4623" s="321">
        <v>0</v>
      </c>
      <c r="K4623" s="321"/>
      <c r="L4623" s="321">
        <v>0</v>
      </c>
      <c r="M4623" s="322" t="str">
        <f t="shared" si="216"/>
        <v>NA</v>
      </c>
      <c r="N4623" s="322" t="str">
        <f t="shared" si="217"/>
        <v>NA</v>
      </c>
      <c r="O4623" s="321">
        <v>0</v>
      </c>
      <c r="P4623" s="322" t="str">
        <f t="shared" si="218"/>
        <v>NA</v>
      </c>
      <c r="Q4623" s="322" t="s">
        <v>707</v>
      </c>
      <c r="R4623" s="323" t="s">
        <v>989</v>
      </c>
      <c r="S4623" s="323" t="s">
        <v>809</v>
      </c>
      <c r="T4623" s="323" t="s">
        <v>809</v>
      </c>
      <c r="U4623" s="323" t="s">
        <v>989</v>
      </c>
      <c r="V4623" s="323" t="s">
        <v>989</v>
      </c>
      <c r="W4623" s="323" t="s">
        <v>989</v>
      </c>
      <c r="X4623" s="323" t="s">
        <v>989</v>
      </c>
      <c r="Y4623" s="257"/>
    </row>
    <row r="4624" spans="1:25" ht="12.75" customHeight="1" x14ac:dyDescent="0.2">
      <c r="A4624" s="229" t="s">
        <v>705</v>
      </c>
      <c r="B4624" s="247"/>
      <c r="C4624" s="280">
        <v>4611</v>
      </c>
      <c r="D4624" s="249" t="s">
        <v>9854</v>
      </c>
      <c r="E4624" s="249" t="s">
        <v>9855</v>
      </c>
      <c r="F4624" s="249" t="s">
        <v>877</v>
      </c>
      <c r="G4624" s="281" t="s">
        <v>813</v>
      </c>
      <c r="H4624" s="250">
        <v>74230.260000000009</v>
      </c>
      <c r="I4624" s="250"/>
      <c r="J4624" s="250">
        <v>72386.522499999992</v>
      </c>
      <c r="K4624" s="250"/>
      <c r="L4624" s="250">
        <v>73589.950000000012</v>
      </c>
      <c r="M4624" s="251">
        <f t="shared" si="216"/>
        <v>2.4838084899608558E-2</v>
      </c>
      <c r="N4624" s="251">
        <f t="shared" si="217"/>
        <v>1.662502159846151E-2</v>
      </c>
      <c r="O4624" s="250">
        <v>77866.05</v>
      </c>
      <c r="P4624" s="251">
        <f t="shared" si="218"/>
        <v>5.8107119246581775E-2</v>
      </c>
      <c r="Q4624" s="251" t="s">
        <v>805</v>
      </c>
      <c r="R4624" s="258"/>
      <c r="S4624" s="258" t="s">
        <v>904</v>
      </c>
      <c r="T4624" s="258" t="s">
        <v>807</v>
      </c>
      <c r="U4624" s="282" t="s">
        <v>814</v>
      </c>
      <c r="V4624" s="285">
        <v>205</v>
      </c>
      <c r="W4624" s="286" t="s">
        <v>824</v>
      </c>
      <c r="X4624" s="286" t="s">
        <v>824</v>
      </c>
      <c r="Y4624" s="257"/>
    </row>
    <row r="4625" spans="1:25" ht="12.75" customHeight="1" x14ac:dyDescent="0.2">
      <c r="A4625" s="229" t="s">
        <v>705</v>
      </c>
      <c r="B4625" s="247"/>
      <c r="C4625" s="280">
        <v>4612</v>
      </c>
      <c r="D4625" s="249" t="s">
        <v>9856</v>
      </c>
      <c r="E4625" s="249" t="s">
        <v>9857</v>
      </c>
      <c r="F4625" s="249" t="s">
        <v>830</v>
      </c>
      <c r="G4625" s="297" t="s">
        <v>707</v>
      </c>
      <c r="H4625" s="250">
        <v>0</v>
      </c>
      <c r="I4625" s="250"/>
      <c r="J4625" s="250">
        <v>0</v>
      </c>
      <c r="K4625" s="250"/>
      <c r="L4625" s="250">
        <v>0</v>
      </c>
      <c r="M4625" s="251" t="str">
        <f t="shared" si="216"/>
        <v>NA</v>
      </c>
      <c r="N4625" s="251" t="str">
        <f t="shared" si="217"/>
        <v>NA</v>
      </c>
      <c r="O4625" s="250">
        <v>0</v>
      </c>
      <c r="P4625" s="251" t="str">
        <f t="shared" si="218"/>
        <v>NA</v>
      </c>
      <c r="Q4625" s="298" t="s">
        <v>848</v>
      </c>
      <c r="R4625" s="299" t="s">
        <v>849</v>
      </c>
      <c r="S4625" s="299" t="s">
        <v>832</v>
      </c>
      <c r="T4625" s="299" t="s">
        <v>832</v>
      </c>
      <c r="U4625" s="299" t="s">
        <v>832</v>
      </c>
      <c r="V4625" s="299" t="s">
        <v>832</v>
      </c>
      <c r="W4625" s="299" t="s">
        <v>832</v>
      </c>
      <c r="X4625" s="299" t="s">
        <v>832</v>
      </c>
      <c r="Y4625" s="257"/>
    </row>
    <row r="4626" spans="1:25" ht="12.75" customHeight="1" x14ac:dyDescent="0.2">
      <c r="A4626" s="229" t="s">
        <v>705</v>
      </c>
      <c r="B4626" s="247"/>
      <c r="C4626" s="280">
        <v>4613</v>
      </c>
      <c r="D4626" s="249" t="s">
        <v>9858</v>
      </c>
      <c r="E4626" s="249" t="s">
        <v>9859</v>
      </c>
      <c r="F4626" s="249" t="s">
        <v>877</v>
      </c>
      <c r="G4626" s="281" t="s">
        <v>813</v>
      </c>
      <c r="H4626" s="250">
        <v>131965.06</v>
      </c>
      <c r="I4626" s="250"/>
      <c r="J4626" s="250">
        <v>114574.21789999999</v>
      </c>
      <c r="K4626" s="250"/>
      <c r="L4626" s="250">
        <v>131962.39000000001</v>
      </c>
      <c r="M4626" s="251">
        <f t="shared" si="216"/>
        <v>0.13178368653035893</v>
      </c>
      <c r="N4626" s="251">
        <f t="shared" si="217"/>
        <v>0.15176339335937136</v>
      </c>
      <c r="O4626" s="250">
        <v>139682.77000000002</v>
      </c>
      <c r="P4626" s="251">
        <f t="shared" si="218"/>
        <v>5.8504396593605221E-2</v>
      </c>
      <c r="Q4626" s="251" t="s">
        <v>805</v>
      </c>
      <c r="R4626" s="258"/>
      <c r="S4626" s="258" t="s">
        <v>806</v>
      </c>
      <c r="T4626" s="258" t="s">
        <v>807</v>
      </c>
      <c r="U4626" s="282" t="s">
        <v>823</v>
      </c>
      <c r="V4626" s="285">
        <v>824</v>
      </c>
      <c r="W4626" s="286" t="s">
        <v>824</v>
      </c>
      <c r="X4626" s="286" t="s">
        <v>824</v>
      </c>
      <c r="Y4626" s="257"/>
    </row>
    <row r="4627" spans="1:25" ht="12.75" customHeight="1" x14ac:dyDescent="0.2">
      <c r="B4627" s="247"/>
      <c r="C4627" s="280">
        <v>4614</v>
      </c>
      <c r="D4627" s="249" t="s">
        <v>9860</v>
      </c>
      <c r="E4627" s="249" t="s">
        <v>9861</v>
      </c>
      <c r="F4627" s="249" t="s">
        <v>844</v>
      </c>
      <c r="G4627" s="281" t="s">
        <v>813</v>
      </c>
      <c r="H4627" s="250">
        <v>10866.15</v>
      </c>
      <c r="I4627" s="250"/>
      <c r="J4627" s="250">
        <v>10409.1515</v>
      </c>
      <c r="K4627" s="250"/>
      <c r="L4627" s="250">
        <v>9364.7000000000007</v>
      </c>
      <c r="M4627" s="251">
        <f t="shared" si="216"/>
        <v>4.2057076333383923E-2</v>
      </c>
      <c r="N4627" s="251">
        <f t="shared" si="217"/>
        <v>0.10033973470364027</v>
      </c>
      <c r="O4627" s="250">
        <v>10051.279999999999</v>
      </c>
      <c r="P4627" s="251">
        <f t="shared" si="218"/>
        <v>7.3315749570194252E-2</v>
      </c>
      <c r="Q4627" s="251" t="s">
        <v>805</v>
      </c>
      <c r="R4627" s="258"/>
      <c r="S4627" s="258" t="s">
        <v>806</v>
      </c>
      <c r="T4627" s="258" t="s">
        <v>807</v>
      </c>
      <c r="U4627" s="282" t="s">
        <v>814</v>
      </c>
      <c r="V4627" s="283" t="s">
        <v>809</v>
      </c>
      <c r="W4627" s="284" t="s">
        <v>809</v>
      </c>
      <c r="X4627" s="284" t="s">
        <v>809</v>
      </c>
      <c r="Y4627" s="257"/>
    </row>
    <row r="4628" spans="1:25" ht="12.75" customHeight="1" x14ac:dyDescent="0.2">
      <c r="A4628" s="229" t="s">
        <v>705</v>
      </c>
      <c r="B4628" s="247"/>
      <c r="C4628" s="280">
        <v>4615</v>
      </c>
      <c r="D4628" s="249" t="s">
        <v>9862</v>
      </c>
      <c r="E4628" s="249" t="s">
        <v>9863</v>
      </c>
      <c r="F4628" s="249" t="s">
        <v>937</v>
      </c>
      <c r="G4628" s="281" t="s">
        <v>813</v>
      </c>
      <c r="H4628" s="250">
        <v>35759.31</v>
      </c>
      <c r="I4628" s="250"/>
      <c r="J4628" s="250">
        <v>24807.131000000001</v>
      </c>
      <c r="K4628" s="250"/>
      <c r="L4628" s="250">
        <v>25279.51</v>
      </c>
      <c r="M4628" s="251">
        <f t="shared" si="216"/>
        <v>0.30627489736239311</v>
      </c>
      <c r="N4628" s="251">
        <f t="shared" si="217"/>
        <v>1.9042064961079019E-2</v>
      </c>
      <c r="O4628" s="250">
        <v>27236.53</v>
      </c>
      <c r="P4628" s="251">
        <f t="shared" si="218"/>
        <v>7.7415266356033033E-2</v>
      </c>
      <c r="Q4628" s="251" t="s">
        <v>805</v>
      </c>
      <c r="R4628" s="258"/>
      <c r="S4628" s="258" t="s">
        <v>806</v>
      </c>
      <c r="T4628" s="258" t="s">
        <v>807</v>
      </c>
      <c r="U4628" s="282" t="s">
        <v>823</v>
      </c>
      <c r="V4628" s="285">
        <v>824</v>
      </c>
      <c r="W4628" s="286" t="s">
        <v>912</v>
      </c>
      <c r="X4628" s="286" t="s">
        <v>815</v>
      </c>
      <c r="Y4628" s="257"/>
    </row>
    <row r="4629" spans="1:25" ht="12.75" customHeight="1" x14ac:dyDescent="0.2">
      <c r="A4629" s="229" t="s">
        <v>705</v>
      </c>
      <c r="B4629" s="247"/>
      <c r="C4629" s="280">
        <v>4616</v>
      </c>
      <c r="D4629" s="249" t="s">
        <v>9864</v>
      </c>
      <c r="E4629" s="249" t="s">
        <v>9865</v>
      </c>
      <c r="F4629" s="249" t="s">
        <v>1227</v>
      </c>
      <c r="G4629" s="297" t="s">
        <v>707</v>
      </c>
      <c r="H4629" s="250">
        <v>0</v>
      </c>
      <c r="I4629" s="250"/>
      <c r="J4629" s="250">
        <v>0</v>
      </c>
      <c r="K4629" s="250"/>
      <c r="L4629" s="250">
        <v>0</v>
      </c>
      <c r="M4629" s="251" t="str">
        <f t="shared" si="216"/>
        <v>NA</v>
      </c>
      <c r="N4629" s="251" t="str">
        <f t="shared" si="217"/>
        <v>NA</v>
      </c>
      <c r="O4629" s="250">
        <v>0</v>
      </c>
      <c r="P4629" s="251" t="str">
        <f t="shared" si="218"/>
        <v>NA</v>
      </c>
      <c r="Q4629" s="298" t="s">
        <v>848</v>
      </c>
      <c r="R4629" s="299" t="s">
        <v>849</v>
      </c>
      <c r="S4629" s="299" t="s">
        <v>832</v>
      </c>
      <c r="T4629" s="299" t="s">
        <v>832</v>
      </c>
      <c r="U4629" s="299" t="s">
        <v>832</v>
      </c>
      <c r="V4629" s="299" t="s">
        <v>832</v>
      </c>
      <c r="W4629" s="299" t="s">
        <v>832</v>
      </c>
      <c r="X4629" s="299" t="s">
        <v>832</v>
      </c>
      <c r="Y4629" s="257"/>
    </row>
    <row r="4630" spans="1:25" ht="12.75" customHeight="1" x14ac:dyDescent="0.2">
      <c r="A4630" s="229" t="s">
        <v>705</v>
      </c>
      <c r="B4630" s="247"/>
      <c r="C4630" s="280">
        <v>4617</v>
      </c>
      <c r="D4630" s="249" t="s">
        <v>9866</v>
      </c>
      <c r="E4630" s="249" t="s">
        <v>9867</v>
      </c>
      <c r="F4630" s="249" t="s">
        <v>803</v>
      </c>
      <c r="G4630" s="281" t="s">
        <v>804</v>
      </c>
      <c r="H4630" s="250">
        <v>23685</v>
      </c>
      <c r="I4630" s="250"/>
      <c r="J4630" s="250">
        <v>22688.8999</v>
      </c>
      <c r="K4630" s="250"/>
      <c r="L4630" s="250">
        <v>24014.51</v>
      </c>
      <c r="M4630" s="251">
        <f t="shared" si="216"/>
        <v>4.2056157905847567E-2</v>
      </c>
      <c r="N4630" s="251">
        <f t="shared" si="217"/>
        <v>5.8425490254818309E-2</v>
      </c>
      <c r="O4630" s="250">
        <v>25775.14</v>
      </c>
      <c r="P4630" s="251">
        <f t="shared" si="218"/>
        <v>7.3315258150176754E-2</v>
      </c>
      <c r="Q4630" s="251" t="s">
        <v>805</v>
      </c>
      <c r="R4630" s="258"/>
      <c r="S4630" s="258" t="s">
        <v>904</v>
      </c>
      <c r="T4630" s="258" t="s">
        <v>807</v>
      </c>
      <c r="U4630" s="282" t="s">
        <v>808</v>
      </c>
      <c r="V4630" s="283" t="s">
        <v>809</v>
      </c>
      <c r="W4630" s="284" t="s">
        <v>809</v>
      </c>
      <c r="X4630" s="284" t="s">
        <v>809</v>
      </c>
      <c r="Y4630" s="257"/>
    </row>
    <row r="4631" spans="1:25" ht="12.75" customHeight="1" x14ac:dyDescent="0.2">
      <c r="A4631" s="229" t="s">
        <v>705</v>
      </c>
      <c r="B4631" s="247"/>
      <c r="C4631" s="280">
        <v>4618</v>
      </c>
      <c r="D4631" s="249" t="s">
        <v>9868</v>
      </c>
      <c r="E4631" s="249" t="s">
        <v>9869</v>
      </c>
      <c r="F4631" s="249" t="s">
        <v>1043</v>
      </c>
      <c r="G4631" s="281" t="s">
        <v>813</v>
      </c>
      <c r="H4631" s="250">
        <v>328555.21999999997</v>
      </c>
      <c r="I4631" s="250"/>
      <c r="J4631" s="250">
        <v>314737.4472</v>
      </c>
      <c r="K4631" s="250"/>
      <c r="L4631" s="250">
        <v>328562.60000000003</v>
      </c>
      <c r="M4631" s="251">
        <f t="shared" si="216"/>
        <v>4.2056165779377902E-2</v>
      </c>
      <c r="N4631" s="251">
        <f t="shared" si="217"/>
        <v>4.3925986319685827E-2</v>
      </c>
      <c r="O4631" s="250">
        <v>336443.44</v>
      </c>
      <c r="P4631" s="251">
        <f t="shared" si="218"/>
        <v>2.3985809705669381E-2</v>
      </c>
      <c r="Q4631" s="251" t="s">
        <v>805</v>
      </c>
      <c r="R4631" s="258"/>
      <c r="S4631" s="258" t="s">
        <v>806</v>
      </c>
      <c r="T4631" s="299" t="s">
        <v>809</v>
      </c>
      <c r="U4631" s="282" t="s">
        <v>823</v>
      </c>
      <c r="V4631" s="285">
        <v>824</v>
      </c>
      <c r="W4631" s="286" t="s">
        <v>816</v>
      </c>
      <c r="X4631" s="286" t="s">
        <v>816</v>
      </c>
      <c r="Y4631" s="257"/>
    </row>
    <row r="4632" spans="1:25" ht="12.75" customHeight="1" x14ac:dyDescent="0.2">
      <c r="A4632" s="229" t="s">
        <v>705</v>
      </c>
      <c r="B4632" s="247"/>
      <c r="C4632" s="280">
        <v>4619</v>
      </c>
      <c r="D4632" s="249" t="s">
        <v>9870</v>
      </c>
      <c r="E4632" s="249" t="s">
        <v>9871</v>
      </c>
      <c r="F4632" s="249" t="s">
        <v>920</v>
      </c>
      <c r="G4632" s="297" t="s">
        <v>707</v>
      </c>
      <c r="H4632" s="250">
        <v>0</v>
      </c>
      <c r="I4632" s="250"/>
      <c r="J4632" s="250">
        <v>0</v>
      </c>
      <c r="K4632" s="250"/>
      <c r="L4632" s="250">
        <v>0</v>
      </c>
      <c r="M4632" s="251" t="str">
        <f t="shared" si="216"/>
        <v>NA</v>
      </c>
      <c r="N4632" s="251" t="str">
        <f t="shared" si="217"/>
        <v>NA</v>
      </c>
      <c r="O4632" s="250">
        <v>0</v>
      </c>
      <c r="P4632" s="251" t="str">
        <f t="shared" si="218"/>
        <v>NA</v>
      </c>
      <c r="Q4632" s="298" t="s">
        <v>848</v>
      </c>
      <c r="R4632" s="299" t="s">
        <v>849</v>
      </c>
      <c r="S4632" s="299" t="s">
        <v>832</v>
      </c>
      <c r="T4632" s="299" t="s">
        <v>832</v>
      </c>
      <c r="U4632" s="299" t="s">
        <v>832</v>
      </c>
      <c r="V4632" s="299" t="s">
        <v>832</v>
      </c>
      <c r="W4632" s="299" t="s">
        <v>832</v>
      </c>
      <c r="X4632" s="299" t="s">
        <v>832</v>
      </c>
      <c r="Y4632" s="257"/>
    </row>
    <row r="4633" spans="1:25" ht="12.75" customHeight="1" x14ac:dyDescent="0.2">
      <c r="A4633" s="229" t="s">
        <v>705</v>
      </c>
      <c r="B4633" s="247"/>
      <c r="C4633" s="280">
        <v>4620</v>
      </c>
      <c r="D4633" s="249" t="s">
        <v>9872</v>
      </c>
      <c r="E4633" s="249" t="s">
        <v>9873</v>
      </c>
      <c r="F4633" s="249" t="s">
        <v>869</v>
      </c>
      <c r="G4633" s="281" t="s">
        <v>813</v>
      </c>
      <c r="H4633" s="250">
        <v>52410.979999999996</v>
      </c>
      <c r="I4633" s="250"/>
      <c r="J4633" s="250">
        <v>59563.537000000011</v>
      </c>
      <c r="K4633" s="250"/>
      <c r="L4633" s="250">
        <v>32836.1</v>
      </c>
      <c r="M4633" s="251">
        <f t="shared" si="216"/>
        <v>0.13647058307247861</v>
      </c>
      <c r="N4633" s="251">
        <f t="shared" si="217"/>
        <v>0.44872145520841061</v>
      </c>
      <c r="O4633" s="250">
        <v>33219.32</v>
      </c>
      <c r="P4633" s="251">
        <f t="shared" si="218"/>
        <v>1.1670691708211426E-2</v>
      </c>
      <c r="Q4633" s="251" t="s">
        <v>805</v>
      </c>
      <c r="R4633" s="258"/>
      <c r="S4633" s="258" t="s">
        <v>806</v>
      </c>
      <c r="T4633" s="258" t="s">
        <v>807</v>
      </c>
      <c r="U4633" s="282" t="s">
        <v>823</v>
      </c>
      <c r="V4633" s="285">
        <v>824</v>
      </c>
      <c r="W4633" s="286" t="s">
        <v>912</v>
      </c>
      <c r="X4633" s="286" t="s">
        <v>874</v>
      </c>
      <c r="Y4633" s="257"/>
    </row>
    <row r="4634" spans="1:25" ht="12.75" customHeight="1" x14ac:dyDescent="0.2">
      <c r="A4634" s="229" t="s">
        <v>705</v>
      </c>
      <c r="B4634" s="247"/>
      <c r="C4634" s="280">
        <v>4621</v>
      </c>
      <c r="D4634" s="249" t="s">
        <v>9874</v>
      </c>
      <c r="E4634" s="249" t="s">
        <v>9873</v>
      </c>
      <c r="F4634" s="249" t="s">
        <v>931</v>
      </c>
      <c r="G4634" s="281" t="s">
        <v>813</v>
      </c>
      <c r="H4634" s="250">
        <v>109099.91999999998</v>
      </c>
      <c r="I4634" s="250"/>
      <c r="J4634" s="250">
        <v>104703.07579999999</v>
      </c>
      <c r="K4634" s="250"/>
      <c r="L4634" s="250">
        <v>109300.76999999999</v>
      </c>
      <c r="M4634" s="251">
        <f t="shared" si="216"/>
        <v>4.0301076297764409E-2</v>
      </c>
      <c r="N4634" s="251">
        <f t="shared" si="217"/>
        <v>4.3911739601445392E-2</v>
      </c>
      <c r="O4634" s="250">
        <v>114197.01</v>
      </c>
      <c r="P4634" s="251">
        <f t="shared" si="218"/>
        <v>4.4796024767254666E-2</v>
      </c>
      <c r="Q4634" s="251" t="s">
        <v>805</v>
      </c>
      <c r="R4634" s="258"/>
      <c r="S4634" s="258" t="s">
        <v>806</v>
      </c>
      <c r="T4634" s="299" t="s">
        <v>809</v>
      </c>
      <c r="U4634" s="282" t="s">
        <v>814</v>
      </c>
      <c r="V4634" s="285">
        <v>205</v>
      </c>
      <c r="W4634" s="286" t="s">
        <v>874</v>
      </c>
      <c r="X4634" s="286" t="s">
        <v>816</v>
      </c>
      <c r="Y4634" s="257"/>
    </row>
    <row r="4635" spans="1:25" ht="12.75" customHeight="1" x14ac:dyDescent="0.2">
      <c r="A4635" s="229" t="s">
        <v>705</v>
      </c>
      <c r="B4635" s="247"/>
      <c r="C4635" s="280">
        <v>4622</v>
      </c>
      <c r="D4635" s="249" t="s">
        <v>9875</v>
      </c>
      <c r="E4635" s="249" t="s">
        <v>9876</v>
      </c>
      <c r="F4635" s="249" t="s">
        <v>937</v>
      </c>
      <c r="G4635" s="281" t="s">
        <v>813</v>
      </c>
      <c r="H4635" s="250">
        <v>52179.399999999994</v>
      </c>
      <c r="I4635" s="250"/>
      <c r="J4635" s="250">
        <v>83983.257200000007</v>
      </c>
      <c r="K4635" s="250"/>
      <c r="L4635" s="250">
        <v>93851.239999999991</v>
      </c>
      <c r="M4635" s="251">
        <f t="shared" si="216"/>
        <v>0.60950982954959265</v>
      </c>
      <c r="N4635" s="251">
        <f t="shared" si="217"/>
        <v>0.11749940558390229</v>
      </c>
      <c r="O4635" s="250">
        <v>103210.51000000001</v>
      </c>
      <c r="P4635" s="251">
        <f t="shared" si="218"/>
        <v>9.9724521487409429E-2</v>
      </c>
      <c r="Q4635" s="251" t="s">
        <v>805</v>
      </c>
      <c r="R4635" s="258"/>
      <c r="S4635" s="258" t="s">
        <v>806</v>
      </c>
      <c r="T4635" s="258" t="s">
        <v>807</v>
      </c>
      <c r="U4635" s="282" t="s">
        <v>823</v>
      </c>
      <c r="V4635" s="285">
        <v>808</v>
      </c>
      <c r="W4635" s="286" t="s">
        <v>816</v>
      </c>
      <c r="X4635" s="286" t="s">
        <v>824</v>
      </c>
      <c r="Y4635" s="257"/>
    </row>
    <row r="4636" spans="1:25" ht="12.75" customHeight="1" x14ac:dyDescent="0.2">
      <c r="A4636" s="229" t="s">
        <v>705</v>
      </c>
      <c r="B4636" s="247"/>
      <c r="C4636" s="280">
        <v>4623</v>
      </c>
      <c r="D4636" s="249" t="s">
        <v>9877</v>
      </c>
      <c r="E4636" s="249" t="s">
        <v>9873</v>
      </c>
      <c r="F4636" s="249" t="s">
        <v>877</v>
      </c>
      <c r="G4636" s="281"/>
      <c r="H4636" s="250">
        <v>435187.55999999988</v>
      </c>
      <c r="I4636" s="250"/>
      <c r="J4636" s="250">
        <v>280532.48969999998</v>
      </c>
      <c r="K4636" s="250"/>
      <c r="L4636" s="250">
        <v>652004.31999999995</v>
      </c>
      <c r="M4636" s="251">
        <f t="shared" si="216"/>
        <v>0.35537566905634882</v>
      </c>
      <c r="N4636" s="251">
        <f t="shared" si="217"/>
        <v>1.3241668752779761</v>
      </c>
      <c r="O4636" s="250">
        <v>687750.25999999989</v>
      </c>
      <c r="P4636" s="251">
        <f t="shared" si="218"/>
        <v>5.4824698094024814E-2</v>
      </c>
      <c r="Q4636" s="251" t="s">
        <v>805</v>
      </c>
      <c r="R4636" s="258"/>
      <c r="S4636" s="258" t="s">
        <v>925</v>
      </c>
      <c r="T4636" s="258" t="s">
        <v>908</v>
      </c>
      <c r="U4636" s="282" t="s">
        <v>956</v>
      </c>
      <c r="V4636" s="285">
        <v>7000</v>
      </c>
      <c r="W4636" s="286" t="s">
        <v>816</v>
      </c>
      <c r="X4636" s="286" t="s">
        <v>816</v>
      </c>
      <c r="Y4636" s="257"/>
    </row>
    <row r="4637" spans="1:25" ht="12.75" customHeight="1" x14ac:dyDescent="0.2">
      <c r="A4637" s="229" t="s">
        <v>705</v>
      </c>
      <c r="B4637" s="247"/>
      <c r="C4637" s="280">
        <v>4624</v>
      </c>
      <c r="D4637" s="249" t="s">
        <v>9878</v>
      </c>
      <c r="E4637" s="249" t="s">
        <v>9873</v>
      </c>
      <c r="F4637" s="249" t="s">
        <v>847</v>
      </c>
      <c r="G4637" s="297" t="s">
        <v>707</v>
      </c>
      <c r="H4637" s="250">
        <v>0</v>
      </c>
      <c r="I4637" s="250"/>
      <c r="J4637" s="250">
        <v>0</v>
      </c>
      <c r="K4637" s="250"/>
      <c r="L4637" s="250">
        <v>0</v>
      </c>
      <c r="M4637" s="251" t="str">
        <f t="shared" si="216"/>
        <v>NA</v>
      </c>
      <c r="N4637" s="251" t="str">
        <f t="shared" si="217"/>
        <v>NA</v>
      </c>
      <c r="O4637" s="250">
        <v>0</v>
      </c>
      <c r="P4637" s="251" t="str">
        <f t="shared" si="218"/>
        <v>NA</v>
      </c>
      <c r="Q4637" s="298" t="s">
        <v>848</v>
      </c>
      <c r="R4637" s="299" t="s">
        <v>849</v>
      </c>
      <c r="S4637" s="299" t="s">
        <v>832</v>
      </c>
      <c r="T4637" s="299" t="s">
        <v>832</v>
      </c>
      <c r="U4637" s="299" t="s">
        <v>832</v>
      </c>
      <c r="V4637" s="285">
        <v>928</v>
      </c>
      <c r="W4637" s="286" t="s">
        <v>824</v>
      </c>
      <c r="X4637" s="286" t="s">
        <v>824</v>
      </c>
      <c r="Y4637" s="257"/>
    </row>
    <row r="4638" spans="1:25" ht="12.75" customHeight="1" x14ac:dyDescent="0.2">
      <c r="A4638" s="229" t="s">
        <v>705</v>
      </c>
      <c r="B4638" s="247"/>
      <c r="C4638" s="280">
        <v>4625</v>
      </c>
      <c r="D4638" s="249" t="s">
        <v>9879</v>
      </c>
      <c r="E4638" s="249" t="s">
        <v>9880</v>
      </c>
      <c r="F4638" s="249" t="s">
        <v>1198</v>
      </c>
      <c r="G4638" s="297" t="s">
        <v>707</v>
      </c>
      <c r="H4638" s="250">
        <v>0</v>
      </c>
      <c r="I4638" s="250"/>
      <c r="J4638" s="250">
        <v>0</v>
      </c>
      <c r="K4638" s="250"/>
      <c r="L4638" s="250">
        <v>0</v>
      </c>
      <c r="M4638" s="251" t="str">
        <f t="shared" si="216"/>
        <v>NA</v>
      </c>
      <c r="N4638" s="251" t="str">
        <f t="shared" si="217"/>
        <v>NA</v>
      </c>
      <c r="O4638" s="250">
        <v>0</v>
      </c>
      <c r="P4638" s="251" t="str">
        <f t="shared" si="218"/>
        <v>NA</v>
      </c>
      <c r="Q4638" s="298" t="s">
        <v>848</v>
      </c>
      <c r="R4638" s="299" t="s">
        <v>849</v>
      </c>
      <c r="S4638" s="299" t="s">
        <v>832</v>
      </c>
      <c r="T4638" s="299" t="s">
        <v>832</v>
      </c>
      <c r="U4638" s="299" t="s">
        <v>832</v>
      </c>
      <c r="V4638" s="299" t="s">
        <v>832</v>
      </c>
      <c r="W4638" s="299" t="s">
        <v>832</v>
      </c>
      <c r="X4638" s="299" t="s">
        <v>832</v>
      </c>
      <c r="Y4638" s="257"/>
    </row>
    <row r="4639" spans="1:25" ht="12.75" customHeight="1" x14ac:dyDescent="0.2">
      <c r="A4639" s="229" t="s">
        <v>705</v>
      </c>
      <c r="B4639" s="247"/>
      <c r="C4639" s="280">
        <v>4626</v>
      </c>
      <c r="D4639" s="249" t="s">
        <v>9881</v>
      </c>
      <c r="E4639" s="249" t="s">
        <v>9882</v>
      </c>
      <c r="F4639" s="249" t="s">
        <v>822</v>
      </c>
      <c r="G4639" s="281" t="s">
        <v>813</v>
      </c>
      <c r="H4639" s="250">
        <v>50473.08</v>
      </c>
      <c r="I4639" s="250"/>
      <c r="J4639" s="250">
        <v>48350.394400000005</v>
      </c>
      <c r="K4639" s="250"/>
      <c r="L4639" s="250">
        <v>10395.969999999999</v>
      </c>
      <c r="M4639" s="251">
        <f t="shared" si="216"/>
        <v>4.2055796872312867E-2</v>
      </c>
      <c r="N4639" s="251">
        <f t="shared" si="217"/>
        <v>0.7849868624856553</v>
      </c>
      <c r="O4639" s="250">
        <v>11344.5</v>
      </c>
      <c r="P4639" s="251">
        <f t="shared" si="218"/>
        <v>9.1240163255569301E-2</v>
      </c>
      <c r="Q4639" s="251" t="s">
        <v>805</v>
      </c>
      <c r="R4639" s="258"/>
      <c r="S4639" s="258" t="s">
        <v>806</v>
      </c>
      <c r="T4639" s="258" t="s">
        <v>807</v>
      </c>
      <c r="U4639" s="282" t="s">
        <v>823</v>
      </c>
      <c r="V4639" s="285">
        <v>824</v>
      </c>
      <c r="W4639" s="286" t="s">
        <v>824</v>
      </c>
      <c r="X4639" s="286" t="s">
        <v>824</v>
      </c>
      <c r="Y4639" s="257"/>
    </row>
    <row r="4640" spans="1:25" ht="12.75" customHeight="1" x14ac:dyDescent="0.2">
      <c r="A4640" s="229" t="s">
        <v>705</v>
      </c>
      <c r="B4640" s="247"/>
      <c r="C4640" s="280">
        <v>4627</v>
      </c>
      <c r="D4640" s="249" t="s">
        <v>9883</v>
      </c>
      <c r="E4640" s="249" t="s">
        <v>9884</v>
      </c>
      <c r="F4640" s="249" t="s">
        <v>890</v>
      </c>
      <c r="G4640" s="281" t="s">
        <v>813</v>
      </c>
      <c r="H4640" s="250">
        <v>312607.98</v>
      </c>
      <c r="I4640" s="250"/>
      <c r="J4640" s="250">
        <v>329554.1421</v>
      </c>
      <c r="K4640" s="250"/>
      <c r="L4640" s="250">
        <v>368755.52999999997</v>
      </c>
      <c r="M4640" s="251">
        <f t="shared" si="216"/>
        <v>5.4208987563273393E-2</v>
      </c>
      <c r="N4640" s="251">
        <f t="shared" si="217"/>
        <v>0.11895279983495001</v>
      </c>
      <c r="O4640" s="250">
        <v>402684.79</v>
      </c>
      <c r="P4640" s="251">
        <f t="shared" si="218"/>
        <v>9.2010172701681284E-2</v>
      </c>
      <c r="Q4640" s="251" t="s">
        <v>805</v>
      </c>
      <c r="R4640" s="258"/>
      <c r="S4640" s="258" t="s">
        <v>806</v>
      </c>
      <c r="T4640" s="258" t="s">
        <v>908</v>
      </c>
      <c r="U4640" s="282" t="s">
        <v>814</v>
      </c>
      <c r="V4640" s="285">
        <v>637</v>
      </c>
      <c r="W4640" s="286" t="s">
        <v>816</v>
      </c>
      <c r="X4640" s="286" t="s">
        <v>824</v>
      </c>
      <c r="Y4640" s="257"/>
    </row>
    <row r="4641" spans="1:25" ht="12.75" customHeight="1" x14ac:dyDescent="0.2">
      <c r="A4641" s="229" t="s">
        <v>705</v>
      </c>
      <c r="B4641" s="247"/>
      <c r="C4641" s="280">
        <v>4628</v>
      </c>
      <c r="D4641" s="249" t="s">
        <v>9885</v>
      </c>
      <c r="E4641" s="249" t="s">
        <v>9886</v>
      </c>
      <c r="F4641" s="249" t="s">
        <v>907</v>
      </c>
      <c r="G4641" s="281" t="s">
        <v>813</v>
      </c>
      <c r="H4641" s="250">
        <v>63364.83</v>
      </c>
      <c r="I4641" s="250"/>
      <c r="J4641" s="250">
        <v>60699.965199999999</v>
      </c>
      <c r="K4641" s="250"/>
      <c r="L4641" s="250">
        <v>85060.5</v>
      </c>
      <c r="M4641" s="251">
        <f t="shared" si="216"/>
        <v>4.2055897569677106E-2</v>
      </c>
      <c r="N4641" s="251">
        <f t="shared" si="217"/>
        <v>0.40132699779537934</v>
      </c>
      <c r="O4641" s="250">
        <v>88610.47</v>
      </c>
      <c r="P4641" s="251">
        <f t="shared" si="218"/>
        <v>4.1734647691936931E-2</v>
      </c>
      <c r="Q4641" s="251" t="s">
        <v>805</v>
      </c>
      <c r="R4641" s="258"/>
      <c r="S4641" s="258" t="s">
        <v>806</v>
      </c>
      <c r="T4641" s="258" t="s">
        <v>807</v>
      </c>
      <c r="U4641" s="282" t="s">
        <v>823</v>
      </c>
      <c r="V4641" s="285">
        <v>824</v>
      </c>
      <c r="W4641" s="286" t="s">
        <v>824</v>
      </c>
      <c r="X4641" s="286" t="s">
        <v>824</v>
      </c>
      <c r="Y4641" s="257"/>
    </row>
    <row r="4642" spans="1:25" ht="12.75" customHeight="1" x14ac:dyDescent="0.2">
      <c r="A4642" s="229" t="s">
        <v>705</v>
      </c>
      <c r="B4642" s="247"/>
      <c r="C4642" s="280">
        <v>4629</v>
      </c>
      <c r="D4642" s="296" t="s">
        <v>9887</v>
      </c>
      <c r="E4642" s="296" t="s">
        <v>9888</v>
      </c>
      <c r="F4642" s="296" t="s">
        <v>1106</v>
      </c>
      <c r="G4642" s="281"/>
      <c r="H4642" s="250">
        <v>0</v>
      </c>
      <c r="I4642" s="250"/>
      <c r="J4642" s="250">
        <v>0</v>
      </c>
      <c r="K4642" s="250"/>
      <c r="L4642" s="250">
        <v>0</v>
      </c>
      <c r="M4642" s="251" t="str">
        <f t="shared" si="216"/>
        <v>NA</v>
      </c>
      <c r="N4642" s="251" t="str">
        <f t="shared" si="217"/>
        <v>NA</v>
      </c>
      <c r="O4642" s="250">
        <v>0</v>
      </c>
      <c r="P4642" s="251" t="str">
        <f t="shared" si="218"/>
        <v>NA</v>
      </c>
      <c r="Q4642" s="251" t="s">
        <v>805</v>
      </c>
      <c r="R4642" s="258"/>
      <c r="S4642" s="299" t="s">
        <v>809</v>
      </c>
      <c r="T4642" s="258" t="s">
        <v>807</v>
      </c>
      <c r="U4642" s="299" t="s">
        <v>832</v>
      </c>
      <c r="V4642" s="283" t="s">
        <v>809</v>
      </c>
      <c r="W4642" s="284" t="s">
        <v>809</v>
      </c>
      <c r="X4642" s="284" t="s">
        <v>809</v>
      </c>
      <c r="Y4642" s="257"/>
    </row>
    <row r="4643" spans="1:25" ht="12.75" customHeight="1" x14ac:dyDescent="0.2">
      <c r="A4643" s="229" t="s">
        <v>705</v>
      </c>
      <c r="B4643" s="247"/>
      <c r="C4643" s="280">
        <v>4630</v>
      </c>
      <c r="D4643" s="249" t="s">
        <v>9889</v>
      </c>
      <c r="E4643" s="249" t="s">
        <v>9890</v>
      </c>
      <c r="F4643" s="249" t="s">
        <v>1098</v>
      </c>
      <c r="G4643" s="281" t="s">
        <v>813</v>
      </c>
      <c r="H4643" s="250">
        <v>2009234.6799999997</v>
      </c>
      <c r="I4643" s="250"/>
      <c r="J4643" s="250">
        <v>1789248.6522000001</v>
      </c>
      <c r="K4643" s="250"/>
      <c r="L4643" s="250">
        <v>2058897.0500000003</v>
      </c>
      <c r="M4643" s="251">
        <f t="shared" si="216"/>
        <v>0.10948747301136551</v>
      </c>
      <c r="N4643" s="251">
        <f t="shared" si="217"/>
        <v>0.15070482096965646</v>
      </c>
      <c r="O4643" s="250">
        <v>2300411.34</v>
      </c>
      <c r="P4643" s="251">
        <f t="shared" si="218"/>
        <v>0.11730275197586958</v>
      </c>
      <c r="Q4643" s="251" t="s">
        <v>805</v>
      </c>
      <c r="R4643" s="258"/>
      <c r="S4643" s="258" t="s">
        <v>925</v>
      </c>
      <c r="T4643" s="258" t="s">
        <v>956</v>
      </c>
      <c r="U4643" s="282" t="s">
        <v>823</v>
      </c>
      <c r="V4643" s="285">
        <v>808</v>
      </c>
      <c r="W4643" s="286" t="s">
        <v>824</v>
      </c>
      <c r="X4643" s="286" t="s">
        <v>824</v>
      </c>
      <c r="Y4643" s="257"/>
    </row>
    <row r="4644" spans="1:25" ht="12.75" customHeight="1" x14ac:dyDescent="0.2">
      <c r="A4644" s="229" t="s">
        <v>705</v>
      </c>
      <c r="B4644" s="247"/>
      <c r="C4644" s="280">
        <v>4631</v>
      </c>
      <c r="D4644" s="249" t="s">
        <v>9891</v>
      </c>
      <c r="E4644" s="249" t="s">
        <v>9892</v>
      </c>
      <c r="F4644" s="249" t="s">
        <v>844</v>
      </c>
      <c r="G4644" s="281" t="s">
        <v>813</v>
      </c>
      <c r="H4644" s="250">
        <v>115046.06000000001</v>
      </c>
      <c r="I4644" s="250"/>
      <c r="J4644" s="250">
        <v>99435.414199999985</v>
      </c>
      <c r="K4644" s="250"/>
      <c r="L4644" s="250">
        <v>138450.99</v>
      </c>
      <c r="M4644" s="251">
        <f t="shared" si="216"/>
        <v>0.13569039913231298</v>
      </c>
      <c r="N4644" s="251">
        <f t="shared" si="217"/>
        <v>0.39237102911368987</v>
      </c>
      <c r="O4644" s="250">
        <v>147430.35000000003</v>
      </c>
      <c r="P4644" s="251">
        <f t="shared" si="218"/>
        <v>6.4855874270021791E-2</v>
      </c>
      <c r="Q4644" s="251" t="s">
        <v>805</v>
      </c>
      <c r="R4644" s="258"/>
      <c r="S4644" s="258" t="s">
        <v>806</v>
      </c>
      <c r="T4644" s="258" t="s">
        <v>807</v>
      </c>
      <c r="U4644" s="282" t="s">
        <v>814</v>
      </c>
      <c r="V4644" s="285">
        <v>686</v>
      </c>
      <c r="W4644" s="286" t="s">
        <v>824</v>
      </c>
      <c r="X4644" s="286" t="s">
        <v>824</v>
      </c>
      <c r="Y4644" s="257"/>
    </row>
    <row r="4645" spans="1:25" ht="12.75" customHeight="1" x14ac:dyDescent="0.2">
      <c r="A4645" s="229" t="s">
        <v>705</v>
      </c>
      <c r="B4645" s="247"/>
      <c r="C4645" s="280">
        <v>4632</v>
      </c>
      <c r="D4645" s="249" t="s">
        <v>9893</v>
      </c>
      <c r="E4645" s="249" t="s">
        <v>9894</v>
      </c>
      <c r="F4645" s="249" t="s">
        <v>844</v>
      </c>
      <c r="G4645" s="281"/>
      <c r="H4645" s="250">
        <v>63382.44000000001</v>
      </c>
      <c r="I4645" s="250"/>
      <c r="J4645" s="250">
        <v>60716.831699999988</v>
      </c>
      <c r="K4645" s="250"/>
      <c r="L4645" s="250">
        <v>93351.37</v>
      </c>
      <c r="M4645" s="251">
        <f t="shared" si="216"/>
        <v>4.2055943254946028E-2</v>
      </c>
      <c r="N4645" s="251">
        <f t="shared" si="217"/>
        <v>0.53748750365049125</v>
      </c>
      <c r="O4645" s="250">
        <v>98321.010000000009</v>
      </c>
      <c r="P4645" s="251">
        <f t="shared" si="218"/>
        <v>5.3235855028158821E-2</v>
      </c>
      <c r="Q4645" s="251" t="s">
        <v>805</v>
      </c>
      <c r="R4645" s="258"/>
      <c r="S4645" s="258" t="s">
        <v>806</v>
      </c>
      <c r="T4645" s="258" t="s">
        <v>807</v>
      </c>
      <c r="U4645" s="282" t="s">
        <v>932</v>
      </c>
      <c r="V4645" s="285">
        <v>2053</v>
      </c>
      <c r="W4645" s="286" t="s">
        <v>824</v>
      </c>
      <c r="X4645" s="286" t="s">
        <v>824</v>
      </c>
      <c r="Y4645" s="257"/>
    </row>
    <row r="4646" spans="1:25" ht="12.75" customHeight="1" x14ac:dyDescent="0.2">
      <c r="A4646" s="229" t="s">
        <v>705</v>
      </c>
      <c r="B4646" s="247"/>
      <c r="C4646" s="280">
        <v>4633</v>
      </c>
      <c r="D4646" s="249" t="s">
        <v>9895</v>
      </c>
      <c r="E4646" s="249" t="s">
        <v>9896</v>
      </c>
      <c r="F4646" s="249" t="s">
        <v>1071</v>
      </c>
      <c r="G4646" s="281" t="s">
        <v>804</v>
      </c>
      <c r="H4646" s="250">
        <v>283651.48</v>
      </c>
      <c r="I4646" s="250"/>
      <c r="J4646" s="250">
        <v>195727.7727</v>
      </c>
      <c r="K4646" s="250"/>
      <c r="L4646" s="250">
        <v>214461.81</v>
      </c>
      <c r="M4646" s="251">
        <f t="shared" si="216"/>
        <v>0.30997090972343944</v>
      </c>
      <c r="N4646" s="251">
        <f t="shared" si="217"/>
        <v>9.5714762609159329E-2</v>
      </c>
      <c r="O4646" s="250">
        <v>230301.72</v>
      </c>
      <c r="P4646" s="251">
        <f t="shared" si="218"/>
        <v>7.3858884246104248E-2</v>
      </c>
      <c r="Q4646" s="251" t="s">
        <v>805</v>
      </c>
      <c r="R4646" s="258"/>
      <c r="S4646" s="258" t="s">
        <v>806</v>
      </c>
      <c r="T4646" s="258" t="s">
        <v>807</v>
      </c>
      <c r="U4646" s="282" t="s">
        <v>1103</v>
      </c>
      <c r="V4646" s="285">
        <v>824</v>
      </c>
      <c r="W4646" s="286" t="s">
        <v>912</v>
      </c>
      <c r="X4646" s="286" t="s">
        <v>912</v>
      </c>
      <c r="Y4646" s="257"/>
    </row>
    <row r="4647" spans="1:25" ht="12.75" customHeight="1" x14ac:dyDescent="0.2">
      <c r="A4647" s="229" t="s">
        <v>705</v>
      </c>
      <c r="B4647" s="247"/>
      <c r="C4647" s="280">
        <v>4634</v>
      </c>
      <c r="D4647" s="296" t="s">
        <v>9897</v>
      </c>
      <c r="E4647" s="296" t="s">
        <v>9898</v>
      </c>
      <c r="F4647" s="296" t="s">
        <v>1071</v>
      </c>
      <c r="G4647" s="281" t="s">
        <v>804</v>
      </c>
      <c r="H4647" s="250">
        <v>0</v>
      </c>
      <c r="I4647" s="250"/>
      <c r="J4647" s="250">
        <v>0</v>
      </c>
      <c r="K4647" s="250"/>
      <c r="L4647" s="250">
        <v>0</v>
      </c>
      <c r="M4647" s="251" t="str">
        <f t="shared" si="216"/>
        <v>NA</v>
      </c>
      <c r="N4647" s="251" t="str">
        <f t="shared" si="217"/>
        <v>NA</v>
      </c>
      <c r="O4647" s="250">
        <v>0</v>
      </c>
      <c r="P4647" s="251" t="str">
        <f t="shared" si="218"/>
        <v>NA</v>
      </c>
      <c r="Q4647" s="251" t="s">
        <v>707</v>
      </c>
      <c r="R4647" s="258"/>
      <c r="S4647" s="299" t="s">
        <v>809</v>
      </c>
      <c r="T4647" s="299" t="s">
        <v>809</v>
      </c>
      <c r="U4647" s="299" t="s">
        <v>832</v>
      </c>
      <c r="V4647" s="283" t="s">
        <v>809</v>
      </c>
      <c r="W4647" s="284" t="s">
        <v>809</v>
      </c>
      <c r="X4647" s="284" t="s">
        <v>809</v>
      </c>
      <c r="Y4647" s="257"/>
    </row>
    <row r="4648" spans="1:25" ht="12.75" customHeight="1" x14ac:dyDescent="0.2">
      <c r="A4648" s="229" t="s">
        <v>705</v>
      </c>
      <c r="B4648" s="247"/>
      <c r="C4648" s="280">
        <v>4635</v>
      </c>
      <c r="D4648" s="296" t="s">
        <v>9899</v>
      </c>
      <c r="E4648" s="296" t="s">
        <v>9900</v>
      </c>
      <c r="F4648" s="296" t="s">
        <v>1387</v>
      </c>
      <c r="G4648" s="281"/>
      <c r="H4648" s="250">
        <v>0</v>
      </c>
      <c r="I4648" s="250"/>
      <c r="J4648" s="250">
        <v>0</v>
      </c>
      <c r="K4648" s="250"/>
      <c r="L4648" s="250">
        <v>0</v>
      </c>
      <c r="M4648" s="251" t="str">
        <f t="shared" si="216"/>
        <v>NA</v>
      </c>
      <c r="N4648" s="251" t="str">
        <f t="shared" si="217"/>
        <v>NA</v>
      </c>
      <c r="O4648" s="250">
        <v>0</v>
      </c>
      <c r="P4648" s="251" t="str">
        <f t="shared" si="218"/>
        <v>NA</v>
      </c>
      <c r="Q4648" s="251" t="s">
        <v>707</v>
      </c>
      <c r="R4648" s="258"/>
      <c r="S4648" s="299" t="s">
        <v>809</v>
      </c>
      <c r="T4648" s="299" t="s">
        <v>809</v>
      </c>
      <c r="U4648" s="299" t="s">
        <v>832</v>
      </c>
      <c r="V4648" s="283" t="s">
        <v>809</v>
      </c>
      <c r="W4648" s="284" t="s">
        <v>809</v>
      </c>
      <c r="X4648" s="284" t="s">
        <v>809</v>
      </c>
      <c r="Y4648" s="257"/>
    </row>
    <row r="4649" spans="1:25" ht="12.75" customHeight="1" x14ac:dyDescent="0.2">
      <c r="A4649" s="229" t="s">
        <v>705</v>
      </c>
      <c r="B4649" s="247"/>
      <c r="C4649" s="280">
        <v>4636</v>
      </c>
      <c r="D4649" s="249" t="s">
        <v>9901</v>
      </c>
      <c r="E4649" s="249" t="s">
        <v>9902</v>
      </c>
      <c r="F4649" s="249" t="s">
        <v>830</v>
      </c>
      <c r="G4649" s="297" t="s">
        <v>707</v>
      </c>
      <c r="H4649" s="250">
        <v>0</v>
      </c>
      <c r="I4649" s="250"/>
      <c r="J4649" s="250">
        <v>0</v>
      </c>
      <c r="K4649" s="250"/>
      <c r="L4649" s="250">
        <v>0</v>
      </c>
      <c r="M4649" s="251" t="str">
        <f t="shared" si="216"/>
        <v>NA</v>
      </c>
      <c r="N4649" s="251" t="str">
        <f t="shared" si="217"/>
        <v>NA</v>
      </c>
      <c r="O4649" s="250">
        <v>0</v>
      </c>
      <c r="P4649" s="251" t="str">
        <f t="shared" si="218"/>
        <v>NA</v>
      </c>
      <c r="Q4649" s="298" t="s">
        <v>848</v>
      </c>
      <c r="R4649" s="299" t="s">
        <v>849</v>
      </c>
      <c r="S4649" s="299" t="s">
        <v>832</v>
      </c>
      <c r="T4649" s="299" t="s">
        <v>832</v>
      </c>
      <c r="U4649" s="299" t="s">
        <v>832</v>
      </c>
      <c r="V4649" s="299" t="s">
        <v>832</v>
      </c>
      <c r="W4649" s="299" t="s">
        <v>832</v>
      </c>
      <c r="X4649" s="299" t="s">
        <v>832</v>
      </c>
      <c r="Y4649" s="257"/>
    </row>
    <row r="4650" spans="1:25" ht="12.75" customHeight="1" x14ac:dyDescent="0.2">
      <c r="A4650" s="229" t="s">
        <v>705</v>
      </c>
      <c r="B4650" s="247"/>
      <c r="C4650" s="280">
        <v>4637</v>
      </c>
      <c r="D4650" s="249" t="s">
        <v>9903</v>
      </c>
      <c r="E4650" s="249" t="s">
        <v>9904</v>
      </c>
      <c r="F4650" s="249" t="s">
        <v>928</v>
      </c>
      <c r="G4650" s="297" t="s">
        <v>707</v>
      </c>
      <c r="H4650" s="250">
        <v>0</v>
      </c>
      <c r="I4650" s="250"/>
      <c r="J4650" s="250">
        <v>0</v>
      </c>
      <c r="K4650" s="250"/>
      <c r="L4650" s="250">
        <v>0</v>
      </c>
      <c r="M4650" s="251" t="str">
        <f t="shared" si="216"/>
        <v>NA</v>
      </c>
      <c r="N4650" s="251" t="str">
        <f t="shared" si="217"/>
        <v>NA</v>
      </c>
      <c r="O4650" s="250">
        <v>0</v>
      </c>
      <c r="P4650" s="251" t="str">
        <f t="shared" si="218"/>
        <v>NA</v>
      </c>
      <c r="Q4650" s="298" t="s">
        <v>848</v>
      </c>
      <c r="R4650" s="299" t="s">
        <v>849</v>
      </c>
      <c r="S4650" s="299" t="s">
        <v>832</v>
      </c>
      <c r="T4650" s="299" t="s">
        <v>832</v>
      </c>
      <c r="U4650" s="299" t="s">
        <v>832</v>
      </c>
      <c r="V4650" s="283" t="s">
        <v>809</v>
      </c>
      <c r="W4650" s="284" t="s">
        <v>809</v>
      </c>
      <c r="X4650" s="284" t="s">
        <v>809</v>
      </c>
      <c r="Y4650" s="257"/>
    </row>
    <row r="4651" spans="1:25" ht="12.75" customHeight="1" x14ac:dyDescent="0.2">
      <c r="A4651" s="229" t="s">
        <v>705</v>
      </c>
      <c r="B4651" s="247"/>
      <c r="C4651" s="280">
        <v>4638</v>
      </c>
      <c r="D4651" s="249" t="s">
        <v>9905</v>
      </c>
      <c r="E4651" s="249" t="s">
        <v>9906</v>
      </c>
      <c r="F4651" s="249" t="s">
        <v>943</v>
      </c>
      <c r="G4651" s="297" t="s">
        <v>707</v>
      </c>
      <c r="H4651" s="250">
        <v>0</v>
      </c>
      <c r="I4651" s="250"/>
      <c r="J4651" s="250">
        <v>0</v>
      </c>
      <c r="K4651" s="250"/>
      <c r="L4651" s="250">
        <v>0</v>
      </c>
      <c r="M4651" s="251" t="str">
        <f t="shared" si="216"/>
        <v>NA</v>
      </c>
      <c r="N4651" s="251" t="str">
        <f t="shared" si="217"/>
        <v>NA</v>
      </c>
      <c r="O4651" s="250">
        <v>0</v>
      </c>
      <c r="P4651" s="251" t="str">
        <f t="shared" si="218"/>
        <v>NA</v>
      </c>
      <c r="Q4651" s="298" t="s">
        <v>848</v>
      </c>
      <c r="R4651" s="299" t="s">
        <v>849</v>
      </c>
      <c r="S4651" s="299" t="s">
        <v>832</v>
      </c>
      <c r="T4651" s="299" t="s">
        <v>832</v>
      </c>
      <c r="U4651" s="299" t="s">
        <v>832</v>
      </c>
      <c r="V4651" s="299" t="s">
        <v>832</v>
      </c>
      <c r="W4651" s="299" t="s">
        <v>832</v>
      </c>
      <c r="X4651" s="299" t="s">
        <v>832</v>
      </c>
      <c r="Y4651" s="257"/>
    </row>
    <row r="4652" spans="1:25" ht="12.75" customHeight="1" x14ac:dyDescent="0.2">
      <c r="A4652" s="229" t="s">
        <v>705</v>
      </c>
      <c r="B4652" s="247"/>
      <c r="C4652" s="280">
        <v>4639</v>
      </c>
      <c r="D4652" s="249" t="s">
        <v>9907</v>
      </c>
      <c r="E4652" s="249" t="s">
        <v>9908</v>
      </c>
      <c r="F4652" s="249" t="s">
        <v>819</v>
      </c>
      <c r="G4652" s="281" t="s">
        <v>813</v>
      </c>
      <c r="H4652" s="250">
        <v>379241.35</v>
      </c>
      <c r="I4652" s="250"/>
      <c r="J4652" s="250">
        <v>326267.44810000004</v>
      </c>
      <c r="K4652" s="250"/>
      <c r="L4652" s="250">
        <v>241701.13999999996</v>
      </c>
      <c r="M4652" s="251">
        <f t="shared" si="216"/>
        <v>0.13968387650766442</v>
      </c>
      <c r="N4652" s="251">
        <f t="shared" si="217"/>
        <v>0.25919321278438034</v>
      </c>
      <c r="O4652" s="250">
        <v>243877.45</v>
      </c>
      <c r="P4652" s="251">
        <f t="shared" si="218"/>
        <v>9.0041362651415557E-3</v>
      </c>
      <c r="Q4652" s="251" t="s">
        <v>805</v>
      </c>
      <c r="R4652" s="258"/>
      <c r="S4652" s="258" t="s">
        <v>806</v>
      </c>
      <c r="T4652" s="258" t="s">
        <v>807</v>
      </c>
      <c r="U4652" s="282" t="s">
        <v>814</v>
      </c>
      <c r="V4652" s="285">
        <v>819</v>
      </c>
      <c r="W4652" s="286" t="s">
        <v>816</v>
      </c>
      <c r="X4652" s="286" t="s">
        <v>824</v>
      </c>
      <c r="Y4652" s="257"/>
    </row>
    <row r="4653" spans="1:25" ht="12.75" customHeight="1" x14ac:dyDescent="0.2">
      <c r="A4653" s="229" t="s">
        <v>705</v>
      </c>
      <c r="B4653" s="247"/>
      <c r="C4653" s="280">
        <v>4640</v>
      </c>
      <c r="D4653" s="249" t="s">
        <v>9909</v>
      </c>
      <c r="E4653" s="249" t="s">
        <v>9910</v>
      </c>
      <c r="F4653" s="249" t="s">
        <v>1374</v>
      </c>
      <c r="G4653" s="281"/>
      <c r="H4653" s="250">
        <v>1075019.5999999999</v>
      </c>
      <c r="I4653" s="250"/>
      <c r="J4653" s="250">
        <v>758103.27580000029</v>
      </c>
      <c r="K4653" s="250"/>
      <c r="L4653" s="250">
        <v>1593454.449999999</v>
      </c>
      <c r="M4653" s="251">
        <f t="shared" si="216"/>
        <v>0.29480050800934199</v>
      </c>
      <c r="N4653" s="251">
        <f t="shared" si="217"/>
        <v>1.1018962730618482</v>
      </c>
      <c r="O4653" s="250">
        <v>1702735.0099999993</v>
      </c>
      <c r="P4653" s="251">
        <f t="shared" si="218"/>
        <v>6.8580912369349725E-2</v>
      </c>
      <c r="Q4653" s="251" t="s">
        <v>805</v>
      </c>
      <c r="R4653" s="258"/>
      <c r="S4653" s="258" t="s">
        <v>925</v>
      </c>
      <c r="T4653" s="258" t="s">
        <v>908</v>
      </c>
      <c r="U4653" s="282" t="s">
        <v>956</v>
      </c>
      <c r="V4653" s="285">
        <v>6158</v>
      </c>
      <c r="W4653" s="286" t="s">
        <v>874</v>
      </c>
      <c r="X4653" s="286" t="s">
        <v>815</v>
      </c>
      <c r="Y4653" s="257"/>
    </row>
    <row r="4654" spans="1:25" ht="12.75" customHeight="1" x14ac:dyDescent="0.2">
      <c r="A4654" s="229" t="s">
        <v>705</v>
      </c>
      <c r="B4654" s="247"/>
      <c r="C4654" s="280">
        <v>4641</v>
      </c>
      <c r="D4654" s="249" t="s">
        <v>9911</v>
      </c>
      <c r="E4654" s="249" t="s">
        <v>9912</v>
      </c>
      <c r="F4654" s="249" t="s">
        <v>1374</v>
      </c>
      <c r="G4654" s="281"/>
      <c r="H4654" s="250">
        <v>0</v>
      </c>
      <c r="I4654" s="250"/>
      <c r="J4654" s="250">
        <v>24064.193500000001</v>
      </c>
      <c r="K4654" s="250"/>
      <c r="L4654" s="250">
        <v>26917.11</v>
      </c>
      <c r="M4654" s="251" t="str">
        <f t="shared" si="216"/>
        <v>NA</v>
      </c>
      <c r="N4654" s="251">
        <f t="shared" si="217"/>
        <v>0.11855441986867331</v>
      </c>
      <c r="O4654" s="250">
        <v>28203.35</v>
      </c>
      <c r="P4654" s="251">
        <f t="shared" si="218"/>
        <v>4.7785219141282177E-2</v>
      </c>
      <c r="Q4654" s="251" t="s">
        <v>805</v>
      </c>
      <c r="R4654" s="258"/>
      <c r="S4654" s="258" t="s">
        <v>840</v>
      </c>
      <c r="T4654" s="258" t="s">
        <v>841</v>
      </c>
      <c r="U4654" s="282" t="s">
        <v>841</v>
      </c>
      <c r="V4654" s="283" t="s">
        <v>809</v>
      </c>
      <c r="W4654" s="284" t="s">
        <v>809</v>
      </c>
      <c r="X4654" s="284" t="s">
        <v>809</v>
      </c>
      <c r="Y4654" s="257"/>
    </row>
    <row r="4655" spans="1:25" ht="12.75" customHeight="1" x14ac:dyDescent="0.2">
      <c r="A4655" s="229" t="s">
        <v>705</v>
      </c>
      <c r="B4655" s="247"/>
      <c r="C4655" s="280">
        <v>4642</v>
      </c>
      <c r="D4655" s="249" t="s">
        <v>9913</v>
      </c>
      <c r="E4655" s="249" t="s">
        <v>9914</v>
      </c>
      <c r="F4655" s="249" t="s">
        <v>847</v>
      </c>
      <c r="G4655" s="297" t="s">
        <v>707</v>
      </c>
      <c r="H4655" s="250">
        <v>0</v>
      </c>
      <c r="I4655" s="250"/>
      <c r="J4655" s="250">
        <v>0</v>
      </c>
      <c r="K4655" s="250"/>
      <c r="L4655" s="250">
        <v>0</v>
      </c>
      <c r="M4655" s="251" t="str">
        <f t="shared" si="216"/>
        <v>NA</v>
      </c>
      <c r="N4655" s="251" t="str">
        <f t="shared" si="217"/>
        <v>NA</v>
      </c>
      <c r="O4655" s="250">
        <v>0</v>
      </c>
      <c r="P4655" s="251" t="str">
        <f t="shared" si="218"/>
        <v>NA</v>
      </c>
      <c r="Q4655" s="298" t="s">
        <v>848</v>
      </c>
      <c r="R4655" s="299" t="s">
        <v>849</v>
      </c>
      <c r="S4655" s="299" t="s">
        <v>832</v>
      </c>
      <c r="T4655" s="299" t="s">
        <v>832</v>
      </c>
      <c r="U4655" s="299" t="s">
        <v>832</v>
      </c>
      <c r="V4655" s="299" t="s">
        <v>832</v>
      </c>
      <c r="W4655" s="299" t="s">
        <v>832</v>
      </c>
      <c r="X4655" s="299" t="s">
        <v>832</v>
      </c>
      <c r="Y4655" s="257"/>
    </row>
    <row r="4656" spans="1:25" ht="12.75" customHeight="1" x14ac:dyDescent="0.2">
      <c r="A4656" s="229" t="s">
        <v>705</v>
      </c>
      <c r="B4656" s="247"/>
      <c r="C4656" s="280">
        <v>4643</v>
      </c>
      <c r="D4656" s="249" t="s">
        <v>9915</v>
      </c>
      <c r="E4656" s="249" t="s">
        <v>9916</v>
      </c>
      <c r="F4656" s="249" t="s">
        <v>1002</v>
      </c>
      <c r="G4656" s="297" t="s">
        <v>707</v>
      </c>
      <c r="H4656" s="250">
        <v>0</v>
      </c>
      <c r="I4656" s="250"/>
      <c r="J4656" s="250">
        <v>0</v>
      </c>
      <c r="K4656" s="250"/>
      <c r="L4656" s="250">
        <v>0</v>
      </c>
      <c r="M4656" s="251" t="str">
        <f t="shared" si="216"/>
        <v>NA</v>
      </c>
      <c r="N4656" s="251" t="str">
        <f t="shared" si="217"/>
        <v>NA</v>
      </c>
      <c r="O4656" s="250">
        <v>0</v>
      </c>
      <c r="P4656" s="251" t="str">
        <f t="shared" si="218"/>
        <v>NA</v>
      </c>
      <c r="Q4656" s="298" t="s">
        <v>848</v>
      </c>
      <c r="R4656" s="299" t="s">
        <v>849</v>
      </c>
      <c r="S4656" s="299" t="s">
        <v>832</v>
      </c>
      <c r="T4656" s="299" t="s">
        <v>832</v>
      </c>
      <c r="U4656" s="299" t="s">
        <v>832</v>
      </c>
      <c r="V4656" s="299" t="s">
        <v>832</v>
      </c>
      <c r="W4656" s="299" t="s">
        <v>832</v>
      </c>
      <c r="X4656" s="299" t="s">
        <v>832</v>
      </c>
      <c r="Y4656" s="257"/>
    </row>
    <row r="4657" spans="1:25" ht="12.75" customHeight="1" x14ac:dyDescent="0.2">
      <c r="A4657" s="229" t="s">
        <v>705</v>
      </c>
      <c r="B4657" s="247"/>
      <c r="C4657" s="280">
        <v>4644</v>
      </c>
      <c r="D4657" s="249" t="s">
        <v>9917</v>
      </c>
      <c r="E4657" s="249" t="s">
        <v>9918</v>
      </c>
      <c r="F4657" s="249" t="s">
        <v>803</v>
      </c>
      <c r="G4657" s="281" t="s">
        <v>804</v>
      </c>
      <c r="H4657" s="250">
        <v>347334.08</v>
      </c>
      <c r="I4657" s="250"/>
      <c r="J4657" s="250">
        <v>345042.60050000006</v>
      </c>
      <c r="K4657" s="250"/>
      <c r="L4657" s="250">
        <v>360208.91</v>
      </c>
      <c r="M4657" s="251">
        <f t="shared" si="216"/>
        <v>6.5973356256891274E-3</v>
      </c>
      <c r="N4657" s="251">
        <f t="shared" si="217"/>
        <v>4.3954889854245442E-2</v>
      </c>
      <c r="O4657" s="250">
        <v>407269.92999999993</v>
      </c>
      <c r="P4657" s="251">
        <f t="shared" si="218"/>
        <v>0.13064923907629039</v>
      </c>
      <c r="Q4657" s="251" t="s">
        <v>805</v>
      </c>
      <c r="R4657" s="258"/>
      <c r="S4657" s="258" t="s">
        <v>806</v>
      </c>
      <c r="T4657" s="299" t="s">
        <v>809</v>
      </c>
      <c r="U4657" s="282" t="s">
        <v>1103</v>
      </c>
      <c r="V4657" s="285">
        <v>824</v>
      </c>
      <c r="W4657" s="286" t="s">
        <v>816</v>
      </c>
      <c r="X4657" s="286" t="s">
        <v>816</v>
      </c>
      <c r="Y4657" s="257"/>
    </row>
    <row r="4658" spans="1:25" ht="12.75" customHeight="1" x14ac:dyDescent="0.2">
      <c r="A4658" s="229" t="s">
        <v>705</v>
      </c>
      <c r="B4658" s="247"/>
      <c r="C4658" s="280">
        <v>4645</v>
      </c>
      <c r="D4658" s="249" t="s">
        <v>9919</v>
      </c>
      <c r="E4658" s="249" t="s">
        <v>9920</v>
      </c>
      <c r="F4658" s="249" t="s">
        <v>803</v>
      </c>
      <c r="G4658" s="281" t="s">
        <v>804</v>
      </c>
      <c r="H4658" s="250">
        <v>96003.22</v>
      </c>
      <c r="I4658" s="250"/>
      <c r="J4658" s="250">
        <v>136805.67480000001</v>
      </c>
      <c r="K4658" s="250"/>
      <c r="L4658" s="250">
        <v>142806.84999999998</v>
      </c>
      <c r="M4658" s="251">
        <f t="shared" si="216"/>
        <v>0.42501131524546787</v>
      </c>
      <c r="N4658" s="251">
        <f t="shared" si="217"/>
        <v>4.3866420079234671E-2</v>
      </c>
      <c r="O4658" s="250">
        <v>156181.54999999999</v>
      </c>
      <c r="P4658" s="251">
        <f t="shared" si="218"/>
        <v>9.365587154957912E-2</v>
      </c>
      <c r="Q4658" s="251" t="s">
        <v>805</v>
      </c>
      <c r="R4658" s="258"/>
      <c r="S4658" s="258" t="s">
        <v>806</v>
      </c>
      <c r="T4658" s="258" t="s">
        <v>807</v>
      </c>
      <c r="U4658" s="282" t="s">
        <v>1103</v>
      </c>
      <c r="V4658" s="285">
        <v>816</v>
      </c>
      <c r="W4658" s="286" t="s">
        <v>874</v>
      </c>
      <c r="X4658" s="286" t="s">
        <v>816</v>
      </c>
      <c r="Y4658" s="257"/>
    </row>
    <row r="4659" spans="1:25" ht="12.75" customHeight="1" x14ac:dyDescent="0.2">
      <c r="A4659" s="229" t="s">
        <v>705</v>
      </c>
      <c r="B4659" s="247"/>
      <c r="C4659" s="280">
        <v>4646</v>
      </c>
      <c r="D4659" s="249" t="s">
        <v>9921</v>
      </c>
      <c r="E4659" s="249" t="s">
        <v>9922</v>
      </c>
      <c r="F4659" s="249" t="s">
        <v>852</v>
      </c>
      <c r="G4659" s="297" t="s">
        <v>707</v>
      </c>
      <c r="H4659" s="250">
        <v>0</v>
      </c>
      <c r="I4659" s="250"/>
      <c r="J4659" s="250">
        <v>0</v>
      </c>
      <c r="K4659" s="250"/>
      <c r="L4659" s="250">
        <v>0</v>
      </c>
      <c r="M4659" s="251" t="str">
        <f t="shared" si="216"/>
        <v>NA</v>
      </c>
      <c r="N4659" s="251" t="str">
        <f t="shared" si="217"/>
        <v>NA</v>
      </c>
      <c r="O4659" s="250">
        <v>0</v>
      </c>
      <c r="P4659" s="251" t="str">
        <f t="shared" si="218"/>
        <v>NA</v>
      </c>
      <c r="Q4659" s="298" t="s">
        <v>848</v>
      </c>
      <c r="R4659" s="299" t="s">
        <v>849</v>
      </c>
      <c r="S4659" s="299" t="s">
        <v>832</v>
      </c>
      <c r="T4659" s="299" t="s">
        <v>832</v>
      </c>
      <c r="U4659" s="299" t="s">
        <v>832</v>
      </c>
      <c r="V4659" s="283" t="s">
        <v>809</v>
      </c>
      <c r="W4659" s="284" t="s">
        <v>809</v>
      </c>
      <c r="X4659" s="284" t="s">
        <v>809</v>
      </c>
      <c r="Y4659" s="257"/>
    </row>
    <row r="4660" spans="1:25" ht="12.75" customHeight="1" x14ac:dyDescent="0.2">
      <c r="A4660" s="229" t="s">
        <v>705</v>
      </c>
      <c r="B4660" s="247"/>
      <c r="C4660" s="280">
        <v>4647</v>
      </c>
      <c r="D4660" s="249" t="s">
        <v>9923</v>
      </c>
      <c r="E4660" s="249" t="s">
        <v>9924</v>
      </c>
      <c r="F4660" s="249" t="s">
        <v>886</v>
      </c>
      <c r="G4660" s="281"/>
      <c r="H4660" s="250">
        <v>261126.6</v>
      </c>
      <c r="I4660" s="250"/>
      <c r="J4660" s="250">
        <v>250144.63630000001</v>
      </c>
      <c r="K4660" s="250"/>
      <c r="L4660" s="250">
        <v>68862.42</v>
      </c>
      <c r="M4660" s="251">
        <f t="shared" si="216"/>
        <v>4.2056089651532985E-2</v>
      </c>
      <c r="N4660" s="251">
        <f t="shared" si="217"/>
        <v>0.72470958794649964</v>
      </c>
      <c r="O4660" s="250">
        <v>88997.5</v>
      </c>
      <c r="P4660" s="251">
        <f t="shared" si="218"/>
        <v>0.29239576535358475</v>
      </c>
      <c r="Q4660" s="251" t="s">
        <v>805</v>
      </c>
      <c r="R4660" s="258"/>
      <c r="S4660" s="258" t="s">
        <v>806</v>
      </c>
      <c r="T4660" s="258" t="s">
        <v>807</v>
      </c>
      <c r="U4660" s="282" t="s">
        <v>932</v>
      </c>
      <c r="V4660" s="285">
        <v>3844</v>
      </c>
      <c r="W4660" s="286" t="s">
        <v>824</v>
      </c>
      <c r="X4660" s="286" t="s">
        <v>824</v>
      </c>
      <c r="Y4660" s="257"/>
    </row>
    <row r="4661" spans="1:25" ht="12.75" customHeight="1" x14ac:dyDescent="0.2">
      <c r="A4661" s="229" t="s">
        <v>705</v>
      </c>
      <c r="B4661" s="247"/>
      <c r="C4661" s="280">
        <v>4648</v>
      </c>
      <c r="D4661" s="249" t="s">
        <v>9925</v>
      </c>
      <c r="E4661" s="249" t="s">
        <v>9926</v>
      </c>
      <c r="F4661" s="249" t="s">
        <v>920</v>
      </c>
      <c r="G4661" s="297" t="s">
        <v>707</v>
      </c>
      <c r="H4661" s="250">
        <v>0</v>
      </c>
      <c r="I4661" s="250"/>
      <c r="J4661" s="250">
        <v>0</v>
      </c>
      <c r="K4661" s="250"/>
      <c r="L4661" s="250">
        <v>0</v>
      </c>
      <c r="M4661" s="251" t="str">
        <f t="shared" si="216"/>
        <v>NA</v>
      </c>
      <c r="N4661" s="251" t="str">
        <f t="shared" si="217"/>
        <v>NA</v>
      </c>
      <c r="O4661" s="250">
        <v>0</v>
      </c>
      <c r="P4661" s="251" t="str">
        <f t="shared" si="218"/>
        <v>NA</v>
      </c>
      <c r="Q4661" s="298" t="s">
        <v>848</v>
      </c>
      <c r="R4661" s="299" t="s">
        <v>849</v>
      </c>
      <c r="S4661" s="299" t="s">
        <v>832</v>
      </c>
      <c r="T4661" s="299" t="s">
        <v>832</v>
      </c>
      <c r="U4661" s="299" t="s">
        <v>832</v>
      </c>
      <c r="V4661" s="283" t="s">
        <v>809</v>
      </c>
      <c r="W4661" s="284" t="s">
        <v>809</v>
      </c>
      <c r="X4661" s="284" t="s">
        <v>809</v>
      </c>
      <c r="Y4661" s="257"/>
    </row>
    <row r="4662" spans="1:25" ht="12.75" customHeight="1" x14ac:dyDescent="0.2">
      <c r="A4662" s="229" t="s">
        <v>705</v>
      </c>
      <c r="B4662" s="247"/>
      <c r="C4662" s="280">
        <v>4649</v>
      </c>
      <c r="D4662" s="249" t="s">
        <v>9927</v>
      </c>
      <c r="E4662" s="249" t="s">
        <v>9928</v>
      </c>
      <c r="F4662" s="249" t="s">
        <v>877</v>
      </c>
      <c r="G4662" s="281"/>
      <c r="H4662" s="250">
        <v>2053571.4499999995</v>
      </c>
      <c r="I4662" s="250"/>
      <c r="J4662" s="250">
        <v>1813047.0073000004</v>
      </c>
      <c r="K4662" s="250"/>
      <c r="L4662" s="250">
        <v>3388118.7199999988</v>
      </c>
      <c r="M4662" s="251">
        <f t="shared" si="216"/>
        <v>0.11712494478826103</v>
      </c>
      <c r="N4662" s="251">
        <f t="shared" si="217"/>
        <v>0.86874289875451371</v>
      </c>
      <c r="O4662" s="250">
        <v>3596035.8600000003</v>
      </c>
      <c r="P4662" s="251">
        <f t="shared" si="218"/>
        <v>6.1366545030630333E-2</v>
      </c>
      <c r="Q4662" s="251" t="s">
        <v>805</v>
      </c>
      <c r="R4662" s="258"/>
      <c r="S4662" s="258" t="s">
        <v>908</v>
      </c>
      <c r="T4662" s="258" t="s">
        <v>908</v>
      </c>
      <c r="U4662" s="282" t="s">
        <v>956</v>
      </c>
      <c r="V4662" s="285">
        <v>11367</v>
      </c>
      <c r="W4662" s="286" t="s">
        <v>815</v>
      </c>
      <c r="X4662" s="286" t="s">
        <v>815</v>
      </c>
      <c r="Y4662" s="257"/>
    </row>
    <row r="4663" spans="1:25" ht="12.75" customHeight="1" x14ac:dyDescent="0.2">
      <c r="A4663" s="229" t="s">
        <v>705</v>
      </c>
      <c r="B4663" s="247"/>
      <c r="C4663" s="280">
        <v>4650</v>
      </c>
      <c r="D4663" s="296" t="s">
        <v>9929</v>
      </c>
      <c r="E4663" s="296" t="s">
        <v>9930</v>
      </c>
      <c r="F4663" s="296" t="s">
        <v>877</v>
      </c>
      <c r="G4663" s="281"/>
      <c r="H4663" s="250">
        <v>60580.18</v>
      </c>
      <c r="I4663" s="250"/>
      <c r="J4663" s="250">
        <v>48859.587700000004</v>
      </c>
      <c r="K4663" s="250"/>
      <c r="L4663" s="250">
        <v>35474.530000000006</v>
      </c>
      <c r="M4663" s="251">
        <f t="shared" si="216"/>
        <v>0.19347239146532738</v>
      </c>
      <c r="N4663" s="251">
        <f t="shared" si="217"/>
        <v>0.27394946069100778</v>
      </c>
      <c r="O4663" s="250">
        <v>36855.08</v>
      </c>
      <c r="P4663" s="251">
        <f t="shared" si="218"/>
        <v>3.8916653723107687E-2</v>
      </c>
      <c r="Q4663" s="251" t="s">
        <v>805</v>
      </c>
      <c r="R4663" s="258"/>
      <c r="S4663" s="258" t="s">
        <v>840</v>
      </c>
      <c r="T4663" s="258" t="s">
        <v>841</v>
      </c>
      <c r="U4663" s="282" t="s">
        <v>841</v>
      </c>
      <c r="V4663" s="283" t="s">
        <v>809</v>
      </c>
      <c r="W4663" s="284" t="s">
        <v>809</v>
      </c>
      <c r="X4663" s="284" t="s">
        <v>809</v>
      </c>
      <c r="Y4663" s="257"/>
    </row>
    <row r="4664" spans="1:25" ht="12.75" customHeight="1" x14ac:dyDescent="0.2">
      <c r="A4664" s="229" t="s">
        <v>705</v>
      </c>
      <c r="B4664" s="247"/>
      <c r="C4664" s="280">
        <v>4651</v>
      </c>
      <c r="D4664" s="249" t="s">
        <v>9931</v>
      </c>
      <c r="E4664" s="249" t="s">
        <v>9932</v>
      </c>
      <c r="F4664" s="249" t="s">
        <v>877</v>
      </c>
      <c r="G4664" s="281" t="s">
        <v>813</v>
      </c>
      <c r="H4664" s="250">
        <v>34054.800000000003</v>
      </c>
      <c r="I4664" s="250"/>
      <c r="J4664" s="250">
        <v>32622.5717</v>
      </c>
      <c r="K4664" s="250"/>
      <c r="L4664" s="250">
        <v>34055.61</v>
      </c>
      <c r="M4664" s="251">
        <f t="shared" si="216"/>
        <v>4.2056576459118901E-2</v>
      </c>
      <c r="N4664" s="251">
        <f t="shared" si="217"/>
        <v>4.3927815169764808E-2</v>
      </c>
      <c r="O4664" s="250">
        <v>35372.160000000003</v>
      </c>
      <c r="P4664" s="251">
        <f t="shared" si="218"/>
        <v>3.8658828897794019E-2</v>
      </c>
      <c r="Q4664" s="251" t="s">
        <v>805</v>
      </c>
      <c r="R4664" s="258"/>
      <c r="S4664" s="258" t="s">
        <v>806</v>
      </c>
      <c r="T4664" s="299" t="s">
        <v>809</v>
      </c>
      <c r="U4664" s="282" t="s">
        <v>814</v>
      </c>
      <c r="V4664" s="285">
        <v>513</v>
      </c>
      <c r="W4664" s="286" t="s">
        <v>824</v>
      </c>
      <c r="X4664" s="286" t="s">
        <v>824</v>
      </c>
      <c r="Y4664" s="257"/>
    </row>
    <row r="4665" spans="1:25" ht="12.75" customHeight="1" x14ac:dyDescent="0.2">
      <c r="A4665" s="229" t="s">
        <v>705</v>
      </c>
      <c r="B4665" s="247"/>
      <c r="C4665" s="280">
        <v>4652</v>
      </c>
      <c r="D4665" s="249" t="s">
        <v>9933</v>
      </c>
      <c r="E4665" s="249" t="s">
        <v>9934</v>
      </c>
      <c r="F4665" s="249" t="s">
        <v>819</v>
      </c>
      <c r="G4665" s="281" t="s">
        <v>813</v>
      </c>
      <c r="H4665" s="250">
        <v>107353.29000000001</v>
      </c>
      <c r="I4665" s="250"/>
      <c r="J4665" s="250">
        <v>105121.8551</v>
      </c>
      <c r="K4665" s="250"/>
      <c r="L4665" s="250">
        <v>109766.11000000002</v>
      </c>
      <c r="M4665" s="251">
        <f t="shared" si="216"/>
        <v>2.0785901391564315E-2</v>
      </c>
      <c r="N4665" s="251">
        <f t="shared" si="217"/>
        <v>4.4179727380020468E-2</v>
      </c>
      <c r="O4665" s="250">
        <v>115957.85999999999</v>
      </c>
      <c r="P4665" s="251">
        <f t="shared" si="218"/>
        <v>5.6408576381179673E-2</v>
      </c>
      <c r="Q4665" s="251" t="s">
        <v>805</v>
      </c>
      <c r="R4665" s="258"/>
      <c r="S4665" s="258" t="s">
        <v>806</v>
      </c>
      <c r="T4665" s="258" t="s">
        <v>807</v>
      </c>
      <c r="U4665" s="282" t="s">
        <v>814</v>
      </c>
      <c r="V4665" s="285">
        <v>307</v>
      </c>
      <c r="W4665" s="286" t="s">
        <v>824</v>
      </c>
      <c r="X4665" s="286" t="s">
        <v>824</v>
      </c>
      <c r="Y4665" s="257"/>
    </row>
    <row r="4666" spans="1:25" ht="12.75" customHeight="1" x14ac:dyDescent="0.2">
      <c r="A4666" s="229" t="s">
        <v>705</v>
      </c>
      <c r="B4666" s="247"/>
      <c r="C4666" s="280">
        <v>4653</v>
      </c>
      <c r="D4666" s="249" t="s">
        <v>9935</v>
      </c>
      <c r="E4666" s="249" t="s">
        <v>9936</v>
      </c>
      <c r="F4666" s="249" t="s">
        <v>822</v>
      </c>
      <c r="G4666" s="281" t="s">
        <v>813</v>
      </c>
      <c r="H4666" s="250">
        <v>36649.26</v>
      </c>
      <c r="I4666" s="250"/>
      <c r="J4666" s="250">
        <v>29007.120999999999</v>
      </c>
      <c r="K4666" s="250"/>
      <c r="L4666" s="250">
        <v>41100.589999999997</v>
      </c>
      <c r="M4666" s="251">
        <f t="shared" si="216"/>
        <v>0.20852096331549402</v>
      </c>
      <c r="N4666" s="251">
        <f t="shared" si="217"/>
        <v>0.41691379851175159</v>
      </c>
      <c r="O4666" s="250">
        <v>42856.770000000004</v>
      </c>
      <c r="P4666" s="251">
        <f t="shared" si="218"/>
        <v>4.272882700710641E-2</v>
      </c>
      <c r="Q4666" s="251" t="s">
        <v>805</v>
      </c>
      <c r="R4666" s="258"/>
      <c r="S4666" s="258" t="s">
        <v>806</v>
      </c>
      <c r="T4666" s="258" t="s">
        <v>807</v>
      </c>
      <c r="U4666" s="282" t="s">
        <v>823</v>
      </c>
      <c r="V4666" s="285">
        <v>826</v>
      </c>
      <c r="W4666" s="286" t="s">
        <v>824</v>
      </c>
      <c r="X4666" s="286" t="s">
        <v>824</v>
      </c>
      <c r="Y4666" s="257"/>
    </row>
    <row r="4667" spans="1:25" ht="12.75" customHeight="1" x14ac:dyDescent="0.2">
      <c r="A4667" s="229" t="s">
        <v>705</v>
      </c>
      <c r="B4667" s="247"/>
      <c r="C4667" s="280">
        <v>4654</v>
      </c>
      <c r="D4667" s="249" t="s">
        <v>9937</v>
      </c>
      <c r="E4667" s="249" t="s">
        <v>9938</v>
      </c>
      <c r="F4667" s="249" t="s">
        <v>943</v>
      </c>
      <c r="G4667" s="297" t="s">
        <v>707</v>
      </c>
      <c r="H4667" s="250">
        <v>0</v>
      </c>
      <c r="I4667" s="250"/>
      <c r="J4667" s="250">
        <v>0</v>
      </c>
      <c r="K4667" s="250"/>
      <c r="L4667" s="250">
        <v>0</v>
      </c>
      <c r="M4667" s="251" t="str">
        <f t="shared" si="216"/>
        <v>NA</v>
      </c>
      <c r="N4667" s="251" t="str">
        <f t="shared" si="217"/>
        <v>NA</v>
      </c>
      <c r="O4667" s="250">
        <v>0</v>
      </c>
      <c r="P4667" s="251" t="str">
        <f t="shared" si="218"/>
        <v>NA</v>
      </c>
      <c r="Q4667" s="298" t="s">
        <v>848</v>
      </c>
      <c r="R4667" s="299" t="s">
        <v>849</v>
      </c>
      <c r="S4667" s="299" t="s">
        <v>832</v>
      </c>
      <c r="T4667" s="299" t="s">
        <v>832</v>
      </c>
      <c r="U4667" s="299" t="s">
        <v>832</v>
      </c>
      <c r="V4667" s="299" t="s">
        <v>832</v>
      </c>
      <c r="W4667" s="299" t="s">
        <v>832</v>
      </c>
      <c r="X4667" s="299" t="s">
        <v>832</v>
      </c>
      <c r="Y4667" s="257"/>
    </row>
    <row r="4668" spans="1:25" ht="12.75" customHeight="1" x14ac:dyDescent="0.2">
      <c r="A4668" s="229" t="s">
        <v>705</v>
      </c>
      <c r="B4668" s="247"/>
      <c r="C4668" s="280">
        <v>4655</v>
      </c>
      <c r="D4668" s="249" t="s">
        <v>9939</v>
      </c>
      <c r="E4668" s="249" t="s">
        <v>9940</v>
      </c>
      <c r="F4668" s="249" t="s">
        <v>883</v>
      </c>
      <c r="G4668" s="297" t="s">
        <v>707</v>
      </c>
      <c r="H4668" s="250">
        <v>0</v>
      </c>
      <c r="I4668" s="250"/>
      <c r="J4668" s="250">
        <v>0</v>
      </c>
      <c r="K4668" s="250"/>
      <c r="L4668" s="250">
        <v>0</v>
      </c>
      <c r="M4668" s="251" t="str">
        <f t="shared" si="216"/>
        <v>NA</v>
      </c>
      <c r="N4668" s="251" t="str">
        <f t="shared" si="217"/>
        <v>NA</v>
      </c>
      <c r="O4668" s="250">
        <v>0</v>
      </c>
      <c r="P4668" s="251" t="str">
        <f t="shared" si="218"/>
        <v>NA</v>
      </c>
      <c r="Q4668" s="298" t="s">
        <v>848</v>
      </c>
      <c r="R4668" s="299" t="s">
        <v>849</v>
      </c>
      <c r="S4668" s="299" t="s">
        <v>832</v>
      </c>
      <c r="T4668" s="299" t="s">
        <v>832</v>
      </c>
      <c r="U4668" s="299" t="s">
        <v>832</v>
      </c>
      <c r="V4668" s="299" t="s">
        <v>832</v>
      </c>
      <c r="W4668" s="299" t="s">
        <v>832</v>
      </c>
      <c r="X4668" s="299" t="s">
        <v>832</v>
      </c>
      <c r="Y4668" s="257"/>
    </row>
    <row r="4669" spans="1:25" ht="12.75" customHeight="1" x14ac:dyDescent="0.2">
      <c r="A4669" s="229" t="s">
        <v>705</v>
      </c>
      <c r="B4669" s="247"/>
      <c r="C4669" s="280">
        <v>4656</v>
      </c>
      <c r="D4669" s="249" t="s">
        <v>9941</v>
      </c>
      <c r="E4669" s="249" t="s">
        <v>9942</v>
      </c>
      <c r="F4669" s="249" t="s">
        <v>1615</v>
      </c>
      <c r="G4669" s="281" t="s">
        <v>813</v>
      </c>
      <c r="H4669" s="250">
        <v>150802.66</v>
      </c>
      <c r="I4669" s="250"/>
      <c r="J4669" s="250">
        <v>144460.49470000001</v>
      </c>
      <c r="K4669" s="250"/>
      <c r="L4669" s="250">
        <v>150201.32</v>
      </c>
      <c r="M4669" s="251">
        <f t="shared" si="216"/>
        <v>4.2056057234003651E-2</v>
      </c>
      <c r="N4669" s="251">
        <f t="shared" si="217"/>
        <v>3.9739759384888752E-2</v>
      </c>
      <c r="O4669" s="250">
        <v>157437.12</v>
      </c>
      <c r="P4669" s="251">
        <f t="shared" si="218"/>
        <v>4.8174010721077472E-2</v>
      </c>
      <c r="Q4669" s="251" t="s">
        <v>805</v>
      </c>
      <c r="R4669" s="258"/>
      <c r="S4669" s="258" t="s">
        <v>904</v>
      </c>
      <c r="T4669" s="258" t="s">
        <v>807</v>
      </c>
      <c r="U4669" s="282" t="s">
        <v>814</v>
      </c>
      <c r="V4669" s="285">
        <v>106</v>
      </c>
      <c r="W4669" s="286" t="s">
        <v>824</v>
      </c>
      <c r="X4669" s="286" t="s">
        <v>824</v>
      </c>
      <c r="Y4669" s="257"/>
    </row>
    <row r="4670" spans="1:25" ht="12.75" customHeight="1" x14ac:dyDescent="0.2">
      <c r="A4670" s="229" t="s">
        <v>705</v>
      </c>
      <c r="B4670" s="247"/>
      <c r="C4670" s="280">
        <v>4657</v>
      </c>
      <c r="D4670" s="249" t="s">
        <v>9943</v>
      </c>
      <c r="E4670" s="249" t="s">
        <v>9944</v>
      </c>
      <c r="F4670" s="249" t="s">
        <v>886</v>
      </c>
      <c r="G4670" s="281" t="s">
        <v>813</v>
      </c>
      <c r="H4670" s="250">
        <v>19398.77</v>
      </c>
      <c r="I4670" s="250"/>
      <c r="J4670" s="250">
        <v>18582.9267</v>
      </c>
      <c r="K4670" s="250"/>
      <c r="L4670" s="250">
        <v>26967.700000000004</v>
      </c>
      <c r="M4670" s="251">
        <f t="shared" si="216"/>
        <v>4.205644481583113E-2</v>
      </c>
      <c r="N4670" s="251">
        <f t="shared" si="217"/>
        <v>0.45120843639769642</v>
      </c>
      <c r="O4670" s="250">
        <v>28293.53</v>
      </c>
      <c r="P4670" s="251">
        <f t="shared" si="218"/>
        <v>4.9163629082198124E-2</v>
      </c>
      <c r="Q4670" s="251" t="s">
        <v>805</v>
      </c>
      <c r="R4670" s="258"/>
      <c r="S4670" s="258" t="s">
        <v>806</v>
      </c>
      <c r="T4670" s="258" t="s">
        <v>807</v>
      </c>
      <c r="U4670" s="282" t="s">
        <v>823</v>
      </c>
      <c r="V4670" s="285">
        <v>824</v>
      </c>
      <c r="W4670" s="286" t="s">
        <v>824</v>
      </c>
      <c r="X4670" s="286" t="s">
        <v>824</v>
      </c>
      <c r="Y4670" s="257"/>
    </row>
    <row r="4671" spans="1:25" ht="12.75" customHeight="1" x14ac:dyDescent="0.2">
      <c r="A4671" s="229" t="s">
        <v>705</v>
      </c>
      <c r="B4671" s="247"/>
      <c r="C4671" s="287">
        <v>4658</v>
      </c>
      <c r="D4671" s="288" t="s">
        <v>9945</v>
      </c>
      <c r="E4671" s="288" t="s">
        <v>9946</v>
      </c>
      <c r="F4671" s="288" t="s">
        <v>5100</v>
      </c>
      <c r="G4671" s="289" t="s">
        <v>707</v>
      </c>
      <c r="H4671" s="290">
        <v>0</v>
      </c>
      <c r="I4671" s="290"/>
      <c r="J4671" s="290">
        <v>0</v>
      </c>
      <c r="K4671" s="290"/>
      <c r="L4671" s="290">
        <v>0</v>
      </c>
      <c r="M4671" s="291" t="str">
        <f t="shared" si="216"/>
        <v>NA</v>
      </c>
      <c r="N4671" s="291" t="str">
        <f t="shared" si="217"/>
        <v>NA</v>
      </c>
      <c r="O4671" s="290">
        <v>0</v>
      </c>
      <c r="P4671" s="291" t="str">
        <f t="shared" si="218"/>
        <v>NA</v>
      </c>
      <c r="Q4671" s="291" t="s">
        <v>707</v>
      </c>
      <c r="R4671" s="292" t="s">
        <v>831</v>
      </c>
      <c r="S4671" s="293" t="s">
        <v>832</v>
      </c>
      <c r="T4671" s="293" t="s">
        <v>832</v>
      </c>
      <c r="U4671" s="293" t="s">
        <v>832</v>
      </c>
      <c r="V4671" s="294" t="s">
        <v>809</v>
      </c>
      <c r="W4671" s="295" t="s">
        <v>809</v>
      </c>
      <c r="X4671" s="295" t="s">
        <v>809</v>
      </c>
      <c r="Y4671" s="257"/>
    </row>
    <row r="4672" spans="1:25" ht="12.75" customHeight="1" x14ac:dyDescent="0.2">
      <c r="A4672" s="229" t="s">
        <v>705</v>
      </c>
      <c r="B4672" s="247"/>
      <c r="C4672" s="280">
        <v>4659</v>
      </c>
      <c r="D4672" s="249" t="s">
        <v>9947</v>
      </c>
      <c r="E4672" s="249" t="s">
        <v>9948</v>
      </c>
      <c r="F4672" s="249" t="s">
        <v>1074</v>
      </c>
      <c r="G4672" s="281" t="s">
        <v>813</v>
      </c>
      <c r="H4672" s="250">
        <v>148902.09000000003</v>
      </c>
      <c r="I4672" s="250"/>
      <c r="J4672" s="250">
        <v>142639.8725</v>
      </c>
      <c r="K4672" s="250"/>
      <c r="L4672" s="250">
        <v>164466.70000000001</v>
      </c>
      <c r="M4672" s="251">
        <f t="shared" si="216"/>
        <v>4.205594092064139E-2</v>
      </c>
      <c r="N4672" s="251">
        <f t="shared" si="217"/>
        <v>0.15302052026161209</v>
      </c>
      <c r="O4672" s="250">
        <v>172400.47999999998</v>
      </c>
      <c r="P4672" s="251">
        <f t="shared" si="218"/>
        <v>4.8239430839190967E-2</v>
      </c>
      <c r="Q4672" s="251" t="s">
        <v>805</v>
      </c>
      <c r="R4672" s="258"/>
      <c r="S4672" s="258" t="s">
        <v>806</v>
      </c>
      <c r="T4672" s="258" t="s">
        <v>807</v>
      </c>
      <c r="U4672" s="282" t="s">
        <v>814</v>
      </c>
      <c r="V4672" s="285">
        <v>334</v>
      </c>
      <c r="W4672" s="286" t="s">
        <v>874</v>
      </c>
      <c r="X4672" s="286" t="s">
        <v>816</v>
      </c>
      <c r="Y4672" s="257"/>
    </row>
    <row r="4673" spans="1:25" ht="12.75" customHeight="1" x14ac:dyDescent="0.2">
      <c r="A4673" s="229" t="s">
        <v>705</v>
      </c>
      <c r="B4673" s="247"/>
      <c r="C4673" s="280">
        <v>4660</v>
      </c>
      <c r="D4673" s="249" t="s">
        <v>9949</v>
      </c>
      <c r="E4673" s="249" t="s">
        <v>9950</v>
      </c>
      <c r="F4673" s="249" t="s">
        <v>1074</v>
      </c>
      <c r="G4673" s="281" t="s">
        <v>813</v>
      </c>
      <c r="H4673" s="250">
        <v>6460.8899999999994</v>
      </c>
      <c r="I4673" s="250"/>
      <c r="J4673" s="250">
        <v>4279.2294999999995</v>
      </c>
      <c r="K4673" s="250"/>
      <c r="L4673" s="250">
        <v>13207.05</v>
      </c>
      <c r="M4673" s="251">
        <f t="shared" si="216"/>
        <v>0.33767182230311926</v>
      </c>
      <c r="N4673" s="251">
        <f t="shared" si="217"/>
        <v>2.0863149545963826</v>
      </c>
      <c r="O4673" s="250">
        <v>13723.279999999999</v>
      </c>
      <c r="P4673" s="251">
        <f t="shared" si="218"/>
        <v>3.9087457077848539E-2</v>
      </c>
      <c r="Q4673" s="251" t="s">
        <v>805</v>
      </c>
      <c r="R4673" s="258"/>
      <c r="S4673" s="258" t="s">
        <v>806</v>
      </c>
      <c r="T4673" s="258" t="s">
        <v>807</v>
      </c>
      <c r="U4673" s="282" t="s">
        <v>814</v>
      </c>
      <c r="V4673" s="285">
        <v>310</v>
      </c>
      <c r="W4673" s="286" t="s">
        <v>824</v>
      </c>
      <c r="X4673" s="286" t="s">
        <v>824</v>
      </c>
      <c r="Y4673" s="257"/>
    </row>
    <row r="4674" spans="1:25" ht="12.75" customHeight="1" x14ac:dyDescent="0.2">
      <c r="A4674" s="229" t="s">
        <v>705</v>
      </c>
      <c r="B4674" s="247"/>
      <c r="C4674" s="280">
        <v>4661</v>
      </c>
      <c r="D4674" s="249" t="s">
        <v>9951</v>
      </c>
      <c r="E4674" s="249" t="s">
        <v>9952</v>
      </c>
      <c r="F4674" s="249" t="s">
        <v>1002</v>
      </c>
      <c r="G4674" s="297" t="s">
        <v>707</v>
      </c>
      <c r="H4674" s="250">
        <v>0</v>
      </c>
      <c r="I4674" s="250"/>
      <c r="J4674" s="250">
        <v>0</v>
      </c>
      <c r="K4674" s="250"/>
      <c r="L4674" s="250">
        <v>0</v>
      </c>
      <c r="M4674" s="251" t="str">
        <f t="shared" si="216"/>
        <v>NA</v>
      </c>
      <c r="N4674" s="251" t="str">
        <f t="shared" si="217"/>
        <v>NA</v>
      </c>
      <c r="O4674" s="250">
        <v>0</v>
      </c>
      <c r="P4674" s="251" t="str">
        <f t="shared" si="218"/>
        <v>NA</v>
      </c>
      <c r="Q4674" s="298" t="s">
        <v>848</v>
      </c>
      <c r="R4674" s="299" t="s">
        <v>849</v>
      </c>
      <c r="S4674" s="299" t="s">
        <v>832</v>
      </c>
      <c r="T4674" s="299" t="s">
        <v>832</v>
      </c>
      <c r="U4674" s="299" t="s">
        <v>832</v>
      </c>
      <c r="V4674" s="299" t="s">
        <v>832</v>
      </c>
      <c r="W4674" s="299" t="s">
        <v>832</v>
      </c>
      <c r="X4674" s="299" t="s">
        <v>832</v>
      </c>
      <c r="Y4674" s="257"/>
    </row>
    <row r="4675" spans="1:25" ht="12.75" customHeight="1" x14ac:dyDescent="0.2">
      <c r="A4675" s="229" t="s">
        <v>705</v>
      </c>
      <c r="B4675" s="247"/>
      <c r="C4675" s="280">
        <v>4662</v>
      </c>
      <c r="D4675" s="249" t="s">
        <v>9953</v>
      </c>
      <c r="E4675" s="249" t="s">
        <v>9954</v>
      </c>
      <c r="F4675" s="249" t="s">
        <v>861</v>
      </c>
      <c r="G4675" s="297" t="s">
        <v>707</v>
      </c>
      <c r="H4675" s="250">
        <v>0</v>
      </c>
      <c r="I4675" s="250"/>
      <c r="J4675" s="250">
        <v>0</v>
      </c>
      <c r="K4675" s="250"/>
      <c r="L4675" s="250">
        <v>0</v>
      </c>
      <c r="M4675" s="251" t="str">
        <f t="shared" si="216"/>
        <v>NA</v>
      </c>
      <c r="N4675" s="251" t="str">
        <f t="shared" si="217"/>
        <v>NA</v>
      </c>
      <c r="O4675" s="250">
        <v>0</v>
      </c>
      <c r="P4675" s="251" t="str">
        <f t="shared" si="218"/>
        <v>NA</v>
      </c>
      <c r="Q4675" s="298" t="s">
        <v>848</v>
      </c>
      <c r="R4675" s="299" t="s">
        <v>849</v>
      </c>
      <c r="S4675" s="299" t="s">
        <v>832</v>
      </c>
      <c r="T4675" s="299" t="s">
        <v>832</v>
      </c>
      <c r="U4675" s="299" t="s">
        <v>832</v>
      </c>
      <c r="V4675" s="299" t="s">
        <v>832</v>
      </c>
      <c r="W4675" s="299" t="s">
        <v>832</v>
      </c>
      <c r="X4675" s="299" t="s">
        <v>832</v>
      </c>
      <c r="Y4675" s="257"/>
    </row>
    <row r="4676" spans="1:25" ht="12.75" customHeight="1" x14ac:dyDescent="0.2">
      <c r="A4676" s="229" t="s">
        <v>705</v>
      </c>
      <c r="B4676" s="247"/>
      <c r="C4676" s="280">
        <v>4663</v>
      </c>
      <c r="D4676" s="249" t="s">
        <v>9955</v>
      </c>
      <c r="E4676" s="249" t="s">
        <v>9956</v>
      </c>
      <c r="F4676" s="249" t="s">
        <v>877</v>
      </c>
      <c r="G4676" s="281" t="s">
        <v>813</v>
      </c>
      <c r="H4676" s="250">
        <v>32987.620000000003</v>
      </c>
      <c r="I4676" s="250"/>
      <c r="J4676" s="250">
        <v>31600.289799999999</v>
      </c>
      <c r="K4676" s="250"/>
      <c r="L4676" s="250">
        <v>32987.910000000003</v>
      </c>
      <c r="M4676" s="251">
        <f t="shared" si="216"/>
        <v>4.2056086495479331E-2</v>
      </c>
      <c r="N4676" s="251">
        <f t="shared" si="217"/>
        <v>4.3911628937023384E-2</v>
      </c>
      <c r="O4676" s="250">
        <v>34564.239999999998</v>
      </c>
      <c r="P4676" s="251">
        <f t="shared" si="218"/>
        <v>4.778508247415475E-2</v>
      </c>
      <c r="Q4676" s="251" t="s">
        <v>805</v>
      </c>
      <c r="R4676" s="258"/>
      <c r="S4676" s="258" t="s">
        <v>806</v>
      </c>
      <c r="T4676" s="258" t="s">
        <v>807</v>
      </c>
      <c r="U4676" s="282" t="s">
        <v>814</v>
      </c>
      <c r="V4676" s="285">
        <v>125</v>
      </c>
      <c r="W4676" s="286" t="s">
        <v>816</v>
      </c>
      <c r="X4676" s="286" t="s">
        <v>816</v>
      </c>
      <c r="Y4676" s="257"/>
    </row>
    <row r="4677" spans="1:25" ht="12.75" customHeight="1" x14ac:dyDescent="0.2">
      <c r="A4677" s="229" t="s">
        <v>705</v>
      </c>
      <c r="B4677" s="247"/>
      <c r="C4677" s="280">
        <v>4664</v>
      </c>
      <c r="D4677" s="249" t="s">
        <v>9957</v>
      </c>
      <c r="E4677" s="249" t="s">
        <v>9958</v>
      </c>
      <c r="F4677" s="249" t="s">
        <v>1522</v>
      </c>
      <c r="G4677" s="281" t="s">
        <v>813</v>
      </c>
      <c r="H4677" s="250">
        <v>72284.399999999994</v>
      </c>
      <c r="I4677" s="250"/>
      <c r="J4677" s="250">
        <v>60877.869900000005</v>
      </c>
      <c r="K4677" s="250"/>
      <c r="L4677" s="250">
        <v>81368.070000000007</v>
      </c>
      <c r="M4677" s="251">
        <f t="shared" si="216"/>
        <v>0.15780071633713486</v>
      </c>
      <c r="N4677" s="251">
        <f t="shared" si="217"/>
        <v>0.3365787951131976</v>
      </c>
      <c r="O4677" s="250">
        <v>84844.82</v>
      </c>
      <c r="P4677" s="251">
        <f t="shared" si="218"/>
        <v>4.2728677231744588E-2</v>
      </c>
      <c r="Q4677" s="251" t="s">
        <v>805</v>
      </c>
      <c r="R4677" s="258"/>
      <c r="S4677" s="258" t="s">
        <v>806</v>
      </c>
      <c r="T4677" s="258" t="s">
        <v>807</v>
      </c>
      <c r="U4677" s="282" t="s">
        <v>814</v>
      </c>
      <c r="V4677" s="285">
        <v>405</v>
      </c>
      <c r="W4677" s="286" t="s">
        <v>824</v>
      </c>
      <c r="X4677" s="286" t="s">
        <v>824</v>
      </c>
      <c r="Y4677" s="257"/>
    </row>
    <row r="4678" spans="1:25" ht="12.75" customHeight="1" x14ac:dyDescent="0.2">
      <c r="A4678" s="229" t="s">
        <v>705</v>
      </c>
      <c r="B4678" s="247"/>
      <c r="C4678" s="280">
        <v>4665</v>
      </c>
      <c r="D4678" s="249" t="s">
        <v>9959</v>
      </c>
      <c r="E4678" s="249" t="s">
        <v>9960</v>
      </c>
      <c r="F4678" s="249" t="s">
        <v>852</v>
      </c>
      <c r="G4678" s="297" t="s">
        <v>707</v>
      </c>
      <c r="H4678" s="250">
        <v>0</v>
      </c>
      <c r="I4678" s="250"/>
      <c r="J4678" s="250">
        <v>0</v>
      </c>
      <c r="K4678" s="250"/>
      <c r="L4678" s="250">
        <v>0</v>
      </c>
      <c r="M4678" s="251" t="str">
        <f t="shared" si="216"/>
        <v>NA</v>
      </c>
      <c r="N4678" s="251" t="str">
        <f t="shared" si="217"/>
        <v>NA</v>
      </c>
      <c r="O4678" s="250">
        <v>0</v>
      </c>
      <c r="P4678" s="251" t="str">
        <f t="shared" si="218"/>
        <v>NA</v>
      </c>
      <c r="Q4678" s="298" t="s">
        <v>848</v>
      </c>
      <c r="R4678" s="299" t="s">
        <v>849</v>
      </c>
      <c r="S4678" s="299" t="s">
        <v>832</v>
      </c>
      <c r="T4678" s="299" t="s">
        <v>832</v>
      </c>
      <c r="U4678" s="299" t="s">
        <v>832</v>
      </c>
      <c r="V4678" s="299" t="s">
        <v>832</v>
      </c>
      <c r="W4678" s="299" t="s">
        <v>832</v>
      </c>
      <c r="X4678" s="299" t="s">
        <v>832</v>
      </c>
      <c r="Y4678" s="257"/>
    </row>
    <row r="4679" spans="1:25" ht="12.75" customHeight="1" x14ac:dyDescent="0.2">
      <c r="A4679" s="229" t="s">
        <v>705</v>
      </c>
      <c r="B4679" s="247"/>
      <c r="C4679" s="280">
        <v>4666</v>
      </c>
      <c r="D4679" s="249" t="s">
        <v>9961</v>
      </c>
      <c r="E4679" s="249" t="s">
        <v>9962</v>
      </c>
      <c r="F4679" s="249" t="s">
        <v>928</v>
      </c>
      <c r="G4679" s="297" t="s">
        <v>707</v>
      </c>
      <c r="H4679" s="250">
        <v>0</v>
      </c>
      <c r="I4679" s="250"/>
      <c r="J4679" s="250">
        <v>0</v>
      </c>
      <c r="K4679" s="250"/>
      <c r="L4679" s="250">
        <v>0</v>
      </c>
      <c r="M4679" s="251" t="str">
        <f t="shared" si="216"/>
        <v>NA</v>
      </c>
      <c r="N4679" s="251" t="str">
        <f t="shared" si="217"/>
        <v>NA</v>
      </c>
      <c r="O4679" s="250">
        <v>0</v>
      </c>
      <c r="P4679" s="251" t="str">
        <f t="shared" si="218"/>
        <v>NA</v>
      </c>
      <c r="Q4679" s="298" t="s">
        <v>848</v>
      </c>
      <c r="R4679" s="299" t="s">
        <v>849</v>
      </c>
      <c r="S4679" s="299" t="s">
        <v>832</v>
      </c>
      <c r="T4679" s="299" t="s">
        <v>832</v>
      </c>
      <c r="U4679" s="299" t="s">
        <v>832</v>
      </c>
      <c r="V4679" s="299" t="s">
        <v>832</v>
      </c>
      <c r="W4679" s="299" t="s">
        <v>832</v>
      </c>
      <c r="X4679" s="299" t="s">
        <v>832</v>
      </c>
      <c r="Y4679" s="257"/>
    </row>
    <row r="4680" spans="1:25" ht="12.75" customHeight="1" x14ac:dyDescent="0.2">
      <c r="A4680" s="229" t="s">
        <v>705</v>
      </c>
      <c r="B4680" s="247"/>
      <c r="C4680" s="280">
        <v>4667</v>
      </c>
      <c r="D4680" s="249" t="s">
        <v>9963</v>
      </c>
      <c r="E4680" s="249" t="s">
        <v>9964</v>
      </c>
      <c r="F4680" s="249" t="s">
        <v>877</v>
      </c>
      <c r="G4680" s="281" t="s">
        <v>813</v>
      </c>
      <c r="H4680" s="250">
        <v>290798.69</v>
      </c>
      <c r="I4680" s="250"/>
      <c r="J4680" s="250">
        <v>278568.84029999998</v>
      </c>
      <c r="K4680" s="250"/>
      <c r="L4680" s="250">
        <v>290802.44</v>
      </c>
      <c r="M4680" s="251">
        <f t="shared" si="216"/>
        <v>4.2056068753267152E-2</v>
      </c>
      <c r="N4680" s="251">
        <f t="shared" si="217"/>
        <v>4.3915894135271027E-2</v>
      </c>
      <c r="O4680" s="250">
        <v>302645.67</v>
      </c>
      <c r="P4680" s="251">
        <f t="shared" si="218"/>
        <v>4.0726033798065726E-2</v>
      </c>
      <c r="Q4680" s="251" t="s">
        <v>805</v>
      </c>
      <c r="R4680" s="258"/>
      <c r="S4680" s="258" t="s">
        <v>806</v>
      </c>
      <c r="T4680" s="258" t="s">
        <v>807</v>
      </c>
      <c r="U4680" s="282" t="s">
        <v>823</v>
      </c>
      <c r="V4680" s="285">
        <v>824</v>
      </c>
      <c r="W4680" s="286" t="s">
        <v>815</v>
      </c>
      <c r="X4680" s="286" t="s">
        <v>816</v>
      </c>
      <c r="Y4680" s="257"/>
    </row>
    <row r="4681" spans="1:25" ht="12.75" customHeight="1" x14ac:dyDescent="0.2">
      <c r="A4681" s="229" t="s">
        <v>705</v>
      </c>
      <c r="B4681" s="247"/>
      <c r="C4681" s="280">
        <v>4668</v>
      </c>
      <c r="D4681" s="249" t="s">
        <v>9965</v>
      </c>
      <c r="E4681" s="249" t="s">
        <v>9966</v>
      </c>
      <c r="F4681" s="249" t="s">
        <v>883</v>
      </c>
      <c r="G4681" s="297" t="s">
        <v>707</v>
      </c>
      <c r="H4681" s="250">
        <v>0</v>
      </c>
      <c r="I4681" s="250"/>
      <c r="J4681" s="250">
        <v>0</v>
      </c>
      <c r="K4681" s="250"/>
      <c r="L4681" s="250">
        <v>0</v>
      </c>
      <c r="M4681" s="251" t="str">
        <f t="shared" si="216"/>
        <v>NA</v>
      </c>
      <c r="N4681" s="251" t="str">
        <f t="shared" si="217"/>
        <v>NA</v>
      </c>
      <c r="O4681" s="250">
        <v>0</v>
      </c>
      <c r="P4681" s="251" t="str">
        <f t="shared" si="218"/>
        <v>NA</v>
      </c>
      <c r="Q4681" s="298" t="s">
        <v>848</v>
      </c>
      <c r="R4681" s="299" t="s">
        <v>849</v>
      </c>
      <c r="S4681" s="299" t="s">
        <v>832</v>
      </c>
      <c r="T4681" s="299" t="s">
        <v>832</v>
      </c>
      <c r="U4681" s="299" t="s">
        <v>832</v>
      </c>
      <c r="V4681" s="299" t="s">
        <v>832</v>
      </c>
      <c r="W4681" s="299" t="s">
        <v>832</v>
      </c>
      <c r="X4681" s="299" t="s">
        <v>832</v>
      </c>
      <c r="Y4681" s="257"/>
    </row>
    <row r="4682" spans="1:25" ht="12.75" customHeight="1" x14ac:dyDescent="0.2">
      <c r="A4682" s="229" t="s">
        <v>705</v>
      </c>
      <c r="B4682" s="247"/>
      <c r="C4682" s="280">
        <v>4669</v>
      </c>
      <c r="D4682" s="249" t="s">
        <v>9967</v>
      </c>
      <c r="E4682" s="249" t="s">
        <v>9968</v>
      </c>
      <c r="F4682" s="249" t="s">
        <v>877</v>
      </c>
      <c r="G4682" s="281" t="s">
        <v>813</v>
      </c>
      <c r="H4682" s="250">
        <v>18079.79</v>
      </c>
      <c r="I4682" s="250"/>
      <c r="J4682" s="250">
        <v>17980.541100000002</v>
      </c>
      <c r="K4682" s="250"/>
      <c r="L4682" s="250">
        <v>20271.379999999997</v>
      </c>
      <c r="M4682" s="251">
        <f t="shared" si="216"/>
        <v>5.4894940704509664E-3</v>
      </c>
      <c r="N4682" s="251">
        <f t="shared" si="217"/>
        <v>0.12740656064015754</v>
      </c>
      <c r="O4682" s="250">
        <v>21097.78</v>
      </c>
      <c r="P4682" s="251">
        <f t="shared" si="218"/>
        <v>4.076683481834989E-2</v>
      </c>
      <c r="Q4682" s="251" t="s">
        <v>805</v>
      </c>
      <c r="R4682" s="258"/>
      <c r="S4682" s="258" t="s">
        <v>806</v>
      </c>
      <c r="T4682" s="258" t="s">
        <v>807</v>
      </c>
      <c r="U4682" s="282" t="s">
        <v>823</v>
      </c>
      <c r="V4682" s="285">
        <v>826</v>
      </c>
      <c r="W4682" s="286" t="s">
        <v>824</v>
      </c>
      <c r="X4682" s="286" t="s">
        <v>824</v>
      </c>
      <c r="Y4682" s="257"/>
    </row>
    <row r="4683" spans="1:25" ht="12.75" customHeight="1" x14ac:dyDescent="0.2">
      <c r="A4683" s="229" t="s">
        <v>705</v>
      </c>
      <c r="B4683" s="247"/>
      <c r="C4683" s="280">
        <v>4670</v>
      </c>
      <c r="D4683" s="249" t="s">
        <v>9969</v>
      </c>
      <c r="E4683" s="249" t="s">
        <v>9970</v>
      </c>
      <c r="F4683" s="249" t="s">
        <v>852</v>
      </c>
      <c r="G4683" s="297" t="s">
        <v>707</v>
      </c>
      <c r="H4683" s="250">
        <v>0</v>
      </c>
      <c r="I4683" s="250"/>
      <c r="J4683" s="250">
        <v>0</v>
      </c>
      <c r="K4683" s="250"/>
      <c r="L4683" s="250">
        <v>0</v>
      </c>
      <c r="M4683" s="251" t="str">
        <f t="shared" si="216"/>
        <v>NA</v>
      </c>
      <c r="N4683" s="251" t="str">
        <f t="shared" si="217"/>
        <v>NA</v>
      </c>
      <c r="O4683" s="250">
        <v>0</v>
      </c>
      <c r="P4683" s="251" t="str">
        <f t="shared" si="218"/>
        <v>NA</v>
      </c>
      <c r="Q4683" s="298" t="s">
        <v>848</v>
      </c>
      <c r="R4683" s="299" t="s">
        <v>849</v>
      </c>
      <c r="S4683" s="299" t="s">
        <v>832</v>
      </c>
      <c r="T4683" s="299" t="s">
        <v>832</v>
      </c>
      <c r="U4683" s="299" t="s">
        <v>832</v>
      </c>
      <c r="V4683" s="283" t="s">
        <v>809</v>
      </c>
      <c r="W4683" s="284" t="s">
        <v>809</v>
      </c>
      <c r="X4683" s="284" t="s">
        <v>809</v>
      </c>
      <c r="Y4683" s="257"/>
    </row>
    <row r="4684" spans="1:25" ht="12.75" customHeight="1" x14ac:dyDescent="0.2">
      <c r="A4684" s="229" t="s">
        <v>705</v>
      </c>
      <c r="B4684" s="247"/>
      <c r="C4684" s="280">
        <v>4671</v>
      </c>
      <c r="D4684" s="249" t="s">
        <v>9971</v>
      </c>
      <c r="E4684" s="249" t="s">
        <v>9972</v>
      </c>
      <c r="F4684" s="249" t="s">
        <v>822</v>
      </c>
      <c r="G4684" s="281" t="s">
        <v>813</v>
      </c>
      <c r="H4684" s="250">
        <v>20534.23</v>
      </c>
      <c r="I4684" s="250"/>
      <c r="J4684" s="250">
        <v>19670.638800000001</v>
      </c>
      <c r="K4684" s="250"/>
      <c r="L4684" s="250">
        <v>20534.3</v>
      </c>
      <c r="M4684" s="251">
        <f t="shared" si="216"/>
        <v>4.2056176442944244E-2</v>
      </c>
      <c r="N4684" s="251">
        <f t="shared" si="217"/>
        <v>4.390610842795805E-2</v>
      </c>
      <c r="O4684" s="250">
        <v>22860.02</v>
      </c>
      <c r="P4684" s="251">
        <f t="shared" si="218"/>
        <v>0.11326025235824942</v>
      </c>
      <c r="Q4684" s="251" t="s">
        <v>805</v>
      </c>
      <c r="R4684" s="258"/>
      <c r="S4684" s="258" t="s">
        <v>806</v>
      </c>
      <c r="T4684" s="299" t="s">
        <v>809</v>
      </c>
      <c r="U4684" s="282" t="s">
        <v>814</v>
      </c>
      <c r="V4684" s="285">
        <v>81</v>
      </c>
      <c r="W4684" s="286" t="s">
        <v>815</v>
      </c>
      <c r="X4684" s="286" t="s">
        <v>816</v>
      </c>
      <c r="Y4684" s="257"/>
    </row>
    <row r="4685" spans="1:25" ht="12.75" customHeight="1" x14ac:dyDescent="0.2">
      <c r="A4685" s="229" t="s">
        <v>705</v>
      </c>
      <c r="B4685" s="247"/>
      <c r="C4685" s="280">
        <v>4672</v>
      </c>
      <c r="D4685" s="249" t="s">
        <v>9973</v>
      </c>
      <c r="E4685" s="249" t="s">
        <v>9974</v>
      </c>
      <c r="F4685" s="249" t="s">
        <v>2361</v>
      </c>
      <c r="G4685" s="281" t="s">
        <v>804</v>
      </c>
      <c r="H4685" s="250">
        <v>14706</v>
      </c>
      <c r="I4685" s="250"/>
      <c r="J4685" s="250">
        <v>14087.5283</v>
      </c>
      <c r="K4685" s="250"/>
      <c r="L4685" s="250">
        <v>18743.739999999998</v>
      </c>
      <c r="M4685" s="251">
        <f t="shared" si="216"/>
        <v>4.2055739154086773E-2</v>
      </c>
      <c r="N4685" s="251">
        <f t="shared" si="217"/>
        <v>0.33052013105805067</v>
      </c>
      <c r="O4685" s="250">
        <v>20117.940000000002</v>
      </c>
      <c r="P4685" s="251">
        <f t="shared" si="218"/>
        <v>7.3315144149460276E-2</v>
      </c>
      <c r="Q4685" s="251" t="s">
        <v>805</v>
      </c>
      <c r="R4685" s="258"/>
      <c r="S4685" s="258" t="s">
        <v>1405</v>
      </c>
      <c r="T4685" s="258" t="s">
        <v>807</v>
      </c>
      <c r="U4685" s="282" t="s">
        <v>808</v>
      </c>
      <c r="V4685" s="283" t="s">
        <v>809</v>
      </c>
      <c r="W4685" s="284" t="s">
        <v>809</v>
      </c>
      <c r="X4685" s="284" t="s">
        <v>809</v>
      </c>
      <c r="Y4685" s="257"/>
    </row>
    <row r="4686" spans="1:25" ht="12.75" customHeight="1" x14ac:dyDescent="0.2">
      <c r="A4686" s="229" t="s">
        <v>705</v>
      </c>
      <c r="B4686" s="247"/>
      <c r="C4686" s="280">
        <v>4673</v>
      </c>
      <c r="D4686" s="249" t="s">
        <v>9975</v>
      </c>
      <c r="E4686" s="249" t="s">
        <v>9976</v>
      </c>
      <c r="F4686" s="249" t="s">
        <v>803</v>
      </c>
      <c r="G4686" s="281" t="s">
        <v>804</v>
      </c>
      <c r="H4686" s="250">
        <v>19410.29</v>
      </c>
      <c r="I4686" s="250"/>
      <c r="J4686" s="250">
        <v>18593.984499999999</v>
      </c>
      <c r="K4686" s="250"/>
      <c r="L4686" s="250">
        <v>27906.800000000003</v>
      </c>
      <c r="M4686" s="251">
        <f t="shared" ref="M4686:M4749" si="219">IF(H4686&gt;0,ABS((J4686-H4686)/H4686),"NA")</f>
        <v>4.2055296443278392E-2</v>
      </c>
      <c r="N4686" s="251">
        <f t="shared" ref="N4686:N4749" si="220">IF(J4686&gt;0,ABS((L4686-J4686)/J4686),"NA")</f>
        <v>0.50085098758687274</v>
      </c>
      <c r="O4686" s="250">
        <v>28662.25</v>
      </c>
      <c r="P4686" s="251">
        <f t="shared" ref="P4686:P4749" si="221">IF(L4686&gt;0,ABS((O4686-L4686)/L4686),"NA")</f>
        <v>2.707046311293294E-2</v>
      </c>
      <c r="Q4686" s="251" t="s">
        <v>805</v>
      </c>
      <c r="R4686" s="258"/>
      <c r="S4686" s="258" t="s">
        <v>806</v>
      </c>
      <c r="T4686" s="258" t="s">
        <v>807</v>
      </c>
      <c r="U4686" s="282" t="s">
        <v>808</v>
      </c>
      <c r="V4686" s="285">
        <v>104</v>
      </c>
      <c r="W4686" s="286" t="s">
        <v>824</v>
      </c>
      <c r="X4686" s="286" t="s">
        <v>824</v>
      </c>
      <c r="Y4686" s="257"/>
    </row>
    <row r="4687" spans="1:25" ht="12.75" customHeight="1" x14ac:dyDescent="0.2">
      <c r="A4687" s="229" t="s">
        <v>705</v>
      </c>
      <c r="B4687" s="247"/>
      <c r="C4687" s="287">
        <v>4674</v>
      </c>
      <c r="D4687" s="288" t="s">
        <v>9977</v>
      </c>
      <c r="E4687" s="288" t="s">
        <v>9978</v>
      </c>
      <c r="F4687" s="288" t="s">
        <v>5100</v>
      </c>
      <c r="G4687" s="289" t="s">
        <v>707</v>
      </c>
      <c r="H4687" s="290">
        <v>0</v>
      </c>
      <c r="I4687" s="290"/>
      <c r="J4687" s="290">
        <v>0</v>
      </c>
      <c r="K4687" s="290"/>
      <c r="L4687" s="290">
        <v>0</v>
      </c>
      <c r="M4687" s="291" t="str">
        <f t="shared" si="219"/>
        <v>NA</v>
      </c>
      <c r="N4687" s="291" t="str">
        <f t="shared" si="220"/>
        <v>NA</v>
      </c>
      <c r="O4687" s="290">
        <v>0</v>
      </c>
      <c r="P4687" s="291" t="str">
        <f t="shared" si="221"/>
        <v>NA</v>
      </c>
      <c r="Q4687" s="291" t="s">
        <v>707</v>
      </c>
      <c r="R4687" s="292" t="s">
        <v>831</v>
      </c>
      <c r="S4687" s="293" t="s">
        <v>832</v>
      </c>
      <c r="T4687" s="293" t="s">
        <v>832</v>
      </c>
      <c r="U4687" s="293" t="s">
        <v>832</v>
      </c>
      <c r="V4687" s="294" t="s">
        <v>809</v>
      </c>
      <c r="W4687" s="295" t="s">
        <v>809</v>
      </c>
      <c r="X4687" s="295" t="s">
        <v>809</v>
      </c>
      <c r="Y4687" s="257"/>
    </row>
    <row r="4688" spans="1:25" ht="12.75" customHeight="1" x14ac:dyDescent="0.2">
      <c r="A4688" s="229" t="s">
        <v>705</v>
      </c>
      <c r="B4688" s="247"/>
      <c r="C4688" s="287">
        <v>4675</v>
      </c>
      <c r="D4688" s="288" t="s">
        <v>9979</v>
      </c>
      <c r="E4688" s="288" t="s">
        <v>9980</v>
      </c>
      <c r="F4688" s="288" t="s">
        <v>5100</v>
      </c>
      <c r="G4688" s="289" t="s">
        <v>707</v>
      </c>
      <c r="H4688" s="290">
        <v>0</v>
      </c>
      <c r="I4688" s="290"/>
      <c r="J4688" s="290">
        <v>0</v>
      </c>
      <c r="K4688" s="290"/>
      <c r="L4688" s="290">
        <v>0</v>
      </c>
      <c r="M4688" s="291" t="str">
        <f t="shared" si="219"/>
        <v>NA</v>
      </c>
      <c r="N4688" s="291" t="str">
        <f t="shared" si="220"/>
        <v>NA</v>
      </c>
      <c r="O4688" s="290">
        <v>0</v>
      </c>
      <c r="P4688" s="291" t="str">
        <f t="shared" si="221"/>
        <v>NA</v>
      </c>
      <c r="Q4688" s="291" t="s">
        <v>707</v>
      </c>
      <c r="R4688" s="292" t="s">
        <v>831</v>
      </c>
      <c r="S4688" s="293" t="s">
        <v>832</v>
      </c>
      <c r="T4688" s="293" t="s">
        <v>832</v>
      </c>
      <c r="U4688" s="293" t="s">
        <v>832</v>
      </c>
      <c r="V4688" s="294" t="s">
        <v>809</v>
      </c>
      <c r="W4688" s="295" t="s">
        <v>809</v>
      </c>
      <c r="X4688" s="295" t="s">
        <v>809</v>
      </c>
      <c r="Y4688" s="257"/>
    </row>
    <row r="4689" spans="1:25" ht="12.75" customHeight="1" x14ac:dyDescent="0.2">
      <c r="A4689" s="229" t="s">
        <v>705</v>
      </c>
      <c r="B4689" s="247"/>
      <c r="C4689" s="280">
        <v>4676</v>
      </c>
      <c r="D4689" s="249" t="s">
        <v>9981</v>
      </c>
      <c r="E4689" s="249" t="s">
        <v>9982</v>
      </c>
      <c r="F4689" s="249" t="s">
        <v>1002</v>
      </c>
      <c r="G4689" s="297" t="s">
        <v>707</v>
      </c>
      <c r="H4689" s="250">
        <v>0</v>
      </c>
      <c r="I4689" s="250"/>
      <c r="J4689" s="250">
        <v>0</v>
      </c>
      <c r="K4689" s="250"/>
      <c r="L4689" s="250">
        <v>0</v>
      </c>
      <c r="M4689" s="251" t="str">
        <f t="shared" si="219"/>
        <v>NA</v>
      </c>
      <c r="N4689" s="251" t="str">
        <f t="shared" si="220"/>
        <v>NA</v>
      </c>
      <c r="O4689" s="250">
        <v>0</v>
      </c>
      <c r="P4689" s="251" t="str">
        <f t="shared" si="221"/>
        <v>NA</v>
      </c>
      <c r="Q4689" s="298" t="s">
        <v>848</v>
      </c>
      <c r="R4689" s="299" t="s">
        <v>849</v>
      </c>
      <c r="S4689" s="299" t="s">
        <v>832</v>
      </c>
      <c r="T4689" s="299" t="s">
        <v>832</v>
      </c>
      <c r="U4689" s="299" t="s">
        <v>832</v>
      </c>
      <c r="V4689" s="299" t="s">
        <v>832</v>
      </c>
      <c r="W4689" s="299" t="s">
        <v>832</v>
      </c>
      <c r="X4689" s="299" t="s">
        <v>832</v>
      </c>
      <c r="Y4689" s="257"/>
    </row>
    <row r="4690" spans="1:25" ht="12.75" customHeight="1" x14ac:dyDescent="0.2">
      <c r="A4690" s="229" t="s">
        <v>705</v>
      </c>
      <c r="B4690" s="247"/>
      <c r="C4690" s="280">
        <v>4677</v>
      </c>
      <c r="D4690" s="249" t="s">
        <v>9983</v>
      </c>
      <c r="E4690" s="249" t="s">
        <v>9984</v>
      </c>
      <c r="F4690" s="249" t="s">
        <v>852</v>
      </c>
      <c r="G4690" s="297" t="s">
        <v>707</v>
      </c>
      <c r="H4690" s="250">
        <v>0</v>
      </c>
      <c r="I4690" s="250"/>
      <c r="J4690" s="250">
        <v>0</v>
      </c>
      <c r="K4690" s="250"/>
      <c r="L4690" s="250">
        <v>0</v>
      </c>
      <c r="M4690" s="251" t="str">
        <f t="shared" si="219"/>
        <v>NA</v>
      </c>
      <c r="N4690" s="251" t="str">
        <f t="shared" si="220"/>
        <v>NA</v>
      </c>
      <c r="O4690" s="250">
        <v>0</v>
      </c>
      <c r="P4690" s="251" t="str">
        <f t="shared" si="221"/>
        <v>NA</v>
      </c>
      <c r="Q4690" s="298" t="s">
        <v>848</v>
      </c>
      <c r="R4690" s="299" t="s">
        <v>849</v>
      </c>
      <c r="S4690" s="299" t="s">
        <v>832</v>
      </c>
      <c r="T4690" s="299" t="s">
        <v>832</v>
      </c>
      <c r="U4690" s="299" t="s">
        <v>832</v>
      </c>
      <c r="V4690" s="299" t="s">
        <v>832</v>
      </c>
      <c r="W4690" s="299" t="s">
        <v>832</v>
      </c>
      <c r="X4690" s="299" t="s">
        <v>832</v>
      </c>
      <c r="Y4690" s="257"/>
    </row>
    <row r="4691" spans="1:25" ht="12.75" customHeight="1" x14ac:dyDescent="0.2">
      <c r="A4691" s="229" t="s">
        <v>705</v>
      </c>
      <c r="B4691" s="247"/>
      <c r="C4691" s="280">
        <v>4678</v>
      </c>
      <c r="D4691" s="249" t="s">
        <v>9985</v>
      </c>
      <c r="E4691" s="249" t="s">
        <v>9986</v>
      </c>
      <c r="F4691" s="249" t="s">
        <v>866</v>
      </c>
      <c r="G4691" s="281" t="s">
        <v>813</v>
      </c>
      <c r="H4691" s="250">
        <v>58204.03</v>
      </c>
      <c r="I4691" s="250"/>
      <c r="J4691" s="250">
        <v>55756.205900000001</v>
      </c>
      <c r="K4691" s="250"/>
      <c r="L4691" s="250">
        <v>94293.34000000004</v>
      </c>
      <c r="M4691" s="251">
        <f t="shared" si="219"/>
        <v>4.2055921213702864E-2</v>
      </c>
      <c r="N4691" s="251">
        <f t="shared" si="220"/>
        <v>0.69117210322949962</v>
      </c>
      <c r="O4691" s="250">
        <v>97419.500000000102</v>
      </c>
      <c r="P4691" s="251">
        <f t="shared" si="221"/>
        <v>3.3153561004415161E-2</v>
      </c>
      <c r="Q4691" s="251" t="s">
        <v>805</v>
      </c>
      <c r="R4691" s="258"/>
      <c r="S4691" s="258" t="s">
        <v>806</v>
      </c>
      <c r="T4691" s="258" t="s">
        <v>807</v>
      </c>
      <c r="U4691" s="282" t="s">
        <v>814</v>
      </c>
      <c r="V4691" s="285">
        <v>235</v>
      </c>
      <c r="W4691" s="286" t="s">
        <v>816</v>
      </c>
      <c r="X4691" s="286" t="s">
        <v>816</v>
      </c>
      <c r="Y4691" s="257"/>
    </row>
    <row r="4692" spans="1:25" ht="12.75" customHeight="1" x14ac:dyDescent="0.2">
      <c r="A4692" s="229" t="s">
        <v>705</v>
      </c>
      <c r="B4692" s="247"/>
      <c r="C4692" s="300">
        <v>4679</v>
      </c>
      <c r="D4692" s="301" t="s">
        <v>9987</v>
      </c>
      <c r="E4692" s="301" t="s">
        <v>9988</v>
      </c>
      <c r="F4692" s="301" t="s">
        <v>803</v>
      </c>
      <c r="G4692" s="326" t="s">
        <v>804</v>
      </c>
      <c r="H4692" s="303">
        <v>0</v>
      </c>
      <c r="I4692" s="303"/>
      <c r="J4692" s="303">
        <v>0</v>
      </c>
      <c r="K4692" s="303"/>
      <c r="L4692" s="303">
        <v>0</v>
      </c>
      <c r="M4692" s="304" t="str">
        <f t="shared" si="219"/>
        <v>NA</v>
      </c>
      <c r="N4692" s="304" t="str">
        <f t="shared" si="220"/>
        <v>NA</v>
      </c>
      <c r="O4692" s="303">
        <v>0</v>
      </c>
      <c r="P4692" s="304" t="str">
        <f t="shared" si="221"/>
        <v>NA</v>
      </c>
      <c r="Q4692" s="304" t="s">
        <v>707</v>
      </c>
      <c r="R4692" s="305" t="s">
        <v>887</v>
      </c>
      <c r="S4692" s="306" t="s">
        <v>832</v>
      </c>
      <c r="T4692" s="306" t="s">
        <v>832</v>
      </c>
      <c r="U4692" s="306" t="s">
        <v>832</v>
      </c>
      <c r="V4692" s="307" t="s">
        <v>809</v>
      </c>
      <c r="W4692" s="308" t="s">
        <v>809</v>
      </c>
      <c r="X4692" s="308" t="s">
        <v>809</v>
      </c>
      <c r="Y4692" s="257"/>
    </row>
    <row r="4693" spans="1:25" ht="12.75" customHeight="1" x14ac:dyDescent="0.2">
      <c r="A4693" s="229" t="s">
        <v>705</v>
      </c>
      <c r="B4693" s="247"/>
      <c r="C4693" s="300">
        <v>4680</v>
      </c>
      <c r="D4693" s="301" t="s">
        <v>9989</v>
      </c>
      <c r="E4693" s="301" t="s">
        <v>9990</v>
      </c>
      <c r="F4693" s="301" t="s">
        <v>803</v>
      </c>
      <c r="G4693" s="326" t="s">
        <v>804</v>
      </c>
      <c r="H4693" s="303">
        <v>0</v>
      </c>
      <c r="I4693" s="303"/>
      <c r="J4693" s="303">
        <v>0</v>
      </c>
      <c r="K4693" s="303"/>
      <c r="L4693" s="303">
        <v>0</v>
      </c>
      <c r="M4693" s="304" t="str">
        <f t="shared" si="219"/>
        <v>NA</v>
      </c>
      <c r="N4693" s="304" t="str">
        <f t="shared" si="220"/>
        <v>NA</v>
      </c>
      <c r="O4693" s="303">
        <v>0</v>
      </c>
      <c r="P4693" s="304" t="str">
        <f t="shared" si="221"/>
        <v>NA</v>
      </c>
      <c r="Q4693" s="304" t="s">
        <v>707</v>
      </c>
      <c r="R4693" s="305" t="s">
        <v>887</v>
      </c>
      <c r="S4693" s="306" t="s">
        <v>832</v>
      </c>
      <c r="T4693" s="306" t="s">
        <v>832</v>
      </c>
      <c r="U4693" s="306" t="s">
        <v>832</v>
      </c>
      <c r="V4693" s="307" t="s">
        <v>809</v>
      </c>
      <c r="W4693" s="308" t="s">
        <v>809</v>
      </c>
      <c r="X4693" s="308" t="s">
        <v>809</v>
      </c>
      <c r="Y4693" s="257"/>
    </row>
    <row r="4694" spans="1:25" ht="12.75" customHeight="1" x14ac:dyDescent="0.2">
      <c r="B4694" s="247"/>
      <c r="C4694" s="280">
        <v>4681</v>
      </c>
      <c r="D4694" s="249" t="s">
        <v>9991</v>
      </c>
      <c r="E4694" s="249" t="s">
        <v>9992</v>
      </c>
      <c r="F4694" s="249" t="s">
        <v>803</v>
      </c>
      <c r="G4694" s="281" t="s">
        <v>804</v>
      </c>
      <c r="H4694" s="250">
        <v>11493.04</v>
      </c>
      <c r="I4694" s="250"/>
      <c r="J4694" s="250">
        <v>11009.6795</v>
      </c>
      <c r="K4694" s="250"/>
      <c r="L4694" s="250">
        <v>11492.57</v>
      </c>
      <c r="M4694" s="251">
        <f t="shared" si="219"/>
        <v>4.2056801333676785E-2</v>
      </c>
      <c r="N4694" s="251">
        <f t="shared" si="220"/>
        <v>4.3860541081145871E-2</v>
      </c>
      <c r="O4694" s="250">
        <v>12335.17</v>
      </c>
      <c r="P4694" s="251">
        <f t="shared" si="221"/>
        <v>7.3316934332355629E-2</v>
      </c>
      <c r="Q4694" s="251" t="s">
        <v>805</v>
      </c>
      <c r="R4694" s="258"/>
      <c r="S4694" s="258" t="s">
        <v>1405</v>
      </c>
      <c r="T4694" s="258" t="s">
        <v>807</v>
      </c>
      <c r="U4694" s="282" t="s">
        <v>808</v>
      </c>
      <c r="V4694" s="283" t="s">
        <v>809</v>
      </c>
      <c r="W4694" s="284" t="s">
        <v>809</v>
      </c>
      <c r="X4694" s="284" t="s">
        <v>809</v>
      </c>
      <c r="Y4694" s="257"/>
    </row>
    <row r="4695" spans="1:25" ht="12.75" customHeight="1" x14ac:dyDescent="0.2">
      <c r="A4695" s="229" t="s">
        <v>705</v>
      </c>
      <c r="B4695" s="247"/>
      <c r="C4695" s="287">
        <v>4682</v>
      </c>
      <c r="D4695" s="288" t="s">
        <v>9993</v>
      </c>
      <c r="E4695" s="288" t="s">
        <v>9994</v>
      </c>
      <c r="F4695" s="288" t="s">
        <v>5100</v>
      </c>
      <c r="G4695" s="289" t="s">
        <v>707</v>
      </c>
      <c r="H4695" s="290">
        <v>0</v>
      </c>
      <c r="I4695" s="290"/>
      <c r="J4695" s="290">
        <v>0</v>
      </c>
      <c r="K4695" s="290"/>
      <c r="L4695" s="290">
        <v>0</v>
      </c>
      <c r="M4695" s="291" t="str">
        <f t="shared" si="219"/>
        <v>NA</v>
      </c>
      <c r="N4695" s="291" t="str">
        <f t="shared" si="220"/>
        <v>NA</v>
      </c>
      <c r="O4695" s="290">
        <v>0</v>
      </c>
      <c r="P4695" s="291" t="str">
        <f t="shared" si="221"/>
        <v>NA</v>
      </c>
      <c r="Q4695" s="291" t="s">
        <v>707</v>
      </c>
      <c r="R4695" s="292" t="s">
        <v>831</v>
      </c>
      <c r="S4695" s="293" t="s">
        <v>832</v>
      </c>
      <c r="T4695" s="293" t="s">
        <v>832</v>
      </c>
      <c r="U4695" s="293" t="s">
        <v>832</v>
      </c>
      <c r="V4695" s="294" t="s">
        <v>809</v>
      </c>
      <c r="W4695" s="295" t="s">
        <v>809</v>
      </c>
      <c r="X4695" s="295" t="s">
        <v>809</v>
      </c>
      <c r="Y4695" s="257"/>
    </row>
    <row r="4696" spans="1:25" ht="12.75" customHeight="1" x14ac:dyDescent="0.2">
      <c r="A4696" s="229" t="s">
        <v>705</v>
      </c>
      <c r="B4696" s="247"/>
      <c r="C4696" s="280">
        <v>4683</v>
      </c>
      <c r="D4696" s="249" t="s">
        <v>9995</v>
      </c>
      <c r="E4696" s="249" t="s">
        <v>9996</v>
      </c>
      <c r="F4696" s="249" t="s">
        <v>1821</v>
      </c>
      <c r="G4696" s="297" t="s">
        <v>707</v>
      </c>
      <c r="H4696" s="250">
        <v>0</v>
      </c>
      <c r="I4696" s="250"/>
      <c r="J4696" s="250">
        <v>0</v>
      </c>
      <c r="K4696" s="250"/>
      <c r="L4696" s="250">
        <v>0</v>
      </c>
      <c r="M4696" s="251" t="str">
        <f t="shared" si="219"/>
        <v>NA</v>
      </c>
      <c r="N4696" s="251" t="str">
        <f t="shared" si="220"/>
        <v>NA</v>
      </c>
      <c r="O4696" s="250">
        <v>0</v>
      </c>
      <c r="P4696" s="251" t="str">
        <f t="shared" si="221"/>
        <v>NA</v>
      </c>
      <c r="Q4696" s="298" t="s">
        <v>848</v>
      </c>
      <c r="R4696" s="299" t="s">
        <v>849</v>
      </c>
      <c r="S4696" s="299" t="s">
        <v>832</v>
      </c>
      <c r="T4696" s="299" t="s">
        <v>832</v>
      </c>
      <c r="U4696" s="299" t="s">
        <v>832</v>
      </c>
      <c r="V4696" s="299" t="s">
        <v>832</v>
      </c>
      <c r="W4696" s="299" t="s">
        <v>832</v>
      </c>
      <c r="X4696" s="299" t="s">
        <v>832</v>
      </c>
      <c r="Y4696" s="257"/>
    </row>
    <row r="4697" spans="1:25" ht="12.75" customHeight="1" x14ac:dyDescent="0.2">
      <c r="A4697" s="229" t="s">
        <v>705</v>
      </c>
      <c r="B4697" s="247"/>
      <c r="C4697" s="280">
        <v>4684</v>
      </c>
      <c r="D4697" s="249" t="s">
        <v>9997</v>
      </c>
      <c r="E4697" s="249" t="s">
        <v>9998</v>
      </c>
      <c r="F4697" s="249" t="s">
        <v>869</v>
      </c>
      <c r="G4697" s="281" t="s">
        <v>813</v>
      </c>
      <c r="H4697" s="250">
        <v>66035.509999999995</v>
      </c>
      <c r="I4697" s="250"/>
      <c r="J4697" s="250">
        <v>63258.319000000003</v>
      </c>
      <c r="K4697" s="250"/>
      <c r="L4697" s="250">
        <v>77037.37</v>
      </c>
      <c r="M4697" s="251">
        <f t="shared" si="219"/>
        <v>4.2056024099760746E-2</v>
      </c>
      <c r="N4697" s="251">
        <f t="shared" si="220"/>
        <v>0.21782195951175989</v>
      </c>
      <c r="O4697" s="250">
        <v>80824.87</v>
      </c>
      <c r="P4697" s="251">
        <f t="shared" si="221"/>
        <v>4.9164450967108565E-2</v>
      </c>
      <c r="Q4697" s="251" t="s">
        <v>805</v>
      </c>
      <c r="R4697" s="258"/>
      <c r="S4697" s="258" t="s">
        <v>806</v>
      </c>
      <c r="T4697" s="258" t="s">
        <v>807</v>
      </c>
      <c r="U4697" s="282" t="s">
        <v>823</v>
      </c>
      <c r="V4697" s="285">
        <v>824</v>
      </c>
      <c r="W4697" s="286" t="s">
        <v>815</v>
      </c>
      <c r="X4697" s="286" t="s">
        <v>816</v>
      </c>
      <c r="Y4697" s="257"/>
    </row>
    <row r="4698" spans="1:25" ht="12.75" customHeight="1" x14ac:dyDescent="0.2">
      <c r="A4698" s="229" t="s">
        <v>705</v>
      </c>
      <c r="B4698" s="247"/>
      <c r="C4698" s="280">
        <v>4685</v>
      </c>
      <c r="D4698" s="249" t="s">
        <v>9999</v>
      </c>
      <c r="E4698" s="249" t="s">
        <v>10000</v>
      </c>
      <c r="F4698" s="249" t="s">
        <v>812</v>
      </c>
      <c r="G4698" s="281" t="s">
        <v>813</v>
      </c>
      <c r="H4698" s="250">
        <v>119703.47</v>
      </c>
      <c r="I4698" s="250"/>
      <c r="J4698" s="250">
        <v>114669.20249999998</v>
      </c>
      <c r="K4698" s="250"/>
      <c r="L4698" s="250">
        <v>147451.98000000001</v>
      </c>
      <c r="M4698" s="251">
        <f t="shared" si="219"/>
        <v>4.2056153426463044E-2</v>
      </c>
      <c r="N4698" s="251">
        <f t="shared" si="220"/>
        <v>0.28588999299964635</v>
      </c>
      <c r="O4698" s="250">
        <v>164152.37</v>
      </c>
      <c r="P4698" s="251">
        <f t="shared" si="221"/>
        <v>0.11325985585273242</v>
      </c>
      <c r="Q4698" s="251" t="s">
        <v>805</v>
      </c>
      <c r="R4698" s="258"/>
      <c r="S4698" s="258" t="s">
        <v>806</v>
      </c>
      <c r="T4698" s="258" t="s">
        <v>807</v>
      </c>
      <c r="U4698" s="282" t="s">
        <v>814</v>
      </c>
      <c r="V4698" s="285">
        <v>405</v>
      </c>
      <c r="W4698" s="286" t="s">
        <v>824</v>
      </c>
      <c r="X4698" s="286" t="s">
        <v>824</v>
      </c>
      <c r="Y4698" s="257"/>
    </row>
    <row r="4699" spans="1:25" ht="12.75" customHeight="1" x14ac:dyDescent="0.2">
      <c r="A4699" s="229" t="s">
        <v>705</v>
      </c>
      <c r="B4699" s="247"/>
      <c r="C4699" s="280">
        <v>4686</v>
      </c>
      <c r="D4699" s="249" t="s">
        <v>10001</v>
      </c>
      <c r="E4699" s="249" t="s">
        <v>10002</v>
      </c>
      <c r="F4699" s="249" t="s">
        <v>852</v>
      </c>
      <c r="G4699" s="297" t="s">
        <v>707</v>
      </c>
      <c r="H4699" s="250">
        <v>0</v>
      </c>
      <c r="I4699" s="250"/>
      <c r="J4699" s="250">
        <v>0</v>
      </c>
      <c r="K4699" s="250"/>
      <c r="L4699" s="250">
        <v>0</v>
      </c>
      <c r="M4699" s="251" t="str">
        <f t="shared" si="219"/>
        <v>NA</v>
      </c>
      <c r="N4699" s="251" t="str">
        <f t="shared" si="220"/>
        <v>NA</v>
      </c>
      <c r="O4699" s="250">
        <v>0</v>
      </c>
      <c r="P4699" s="251" t="str">
        <f t="shared" si="221"/>
        <v>NA</v>
      </c>
      <c r="Q4699" s="298" t="s">
        <v>848</v>
      </c>
      <c r="R4699" s="299" t="s">
        <v>849</v>
      </c>
      <c r="S4699" s="299" t="s">
        <v>832</v>
      </c>
      <c r="T4699" s="299" t="s">
        <v>832</v>
      </c>
      <c r="U4699" s="299" t="s">
        <v>832</v>
      </c>
      <c r="V4699" s="299" t="s">
        <v>832</v>
      </c>
      <c r="W4699" s="299" t="s">
        <v>832</v>
      </c>
      <c r="X4699" s="299" t="s">
        <v>832</v>
      </c>
      <c r="Y4699" s="257"/>
    </row>
    <row r="4700" spans="1:25" ht="12.75" customHeight="1" x14ac:dyDescent="0.2">
      <c r="A4700" s="229" t="s">
        <v>705</v>
      </c>
      <c r="B4700" s="247"/>
      <c r="C4700" s="280">
        <v>4687</v>
      </c>
      <c r="D4700" s="249" t="s">
        <v>10003</v>
      </c>
      <c r="E4700" s="249" t="s">
        <v>10004</v>
      </c>
      <c r="F4700" s="249" t="s">
        <v>847</v>
      </c>
      <c r="G4700" s="297" t="s">
        <v>707</v>
      </c>
      <c r="H4700" s="250">
        <v>0</v>
      </c>
      <c r="I4700" s="250"/>
      <c r="J4700" s="250">
        <v>0</v>
      </c>
      <c r="K4700" s="250"/>
      <c r="L4700" s="250">
        <v>0</v>
      </c>
      <c r="M4700" s="251" t="str">
        <f t="shared" si="219"/>
        <v>NA</v>
      </c>
      <c r="N4700" s="251" t="str">
        <f t="shared" si="220"/>
        <v>NA</v>
      </c>
      <c r="O4700" s="250">
        <v>0</v>
      </c>
      <c r="P4700" s="251" t="str">
        <f t="shared" si="221"/>
        <v>NA</v>
      </c>
      <c r="Q4700" s="298" t="s">
        <v>848</v>
      </c>
      <c r="R4700" s="299" t="s">
        <v>849</v>
      </c>
      <c r="S4700" s="299" t="s">
        <v>832</v>
      </c>
      <c r="T4700" s="299" t="s">
        <v>832</v>
      </c>
      <c r="U4700" s="299" t="s">
        <v>832</v>
      </c>
      <c r="V4700" s="299" t="s">
        <v>832</v>
      </c>
      <c r="W4700" s="299" t="s">
        <v>832</v>
      </c>
      <c r="X4700" s="299" t="s">
        <v>832</v>
      </c>
      <c r="Y4700" s="257"/>
    </row>
    <row r="4701" spans="1:25" ht="12.75" customHeight="1" x14ac:dyDescent="0.2">
      <c r="A4701" s="229" t="s">
        <v>705</v>
      </c>
      <c r="B4701" s="247"/>
      <c r="C4701" s="287">
        <v>4688</v>
      </c>
      <c r="D4701" s="324" t="s">
        <v>10005</v>
      </c>
      <c r="E4701" s="324" t="s">
        <v>10006</v>
      </c>
      <c r="F4701" s="324" t="s">
        <v>1227</v>
      </c>
      <c r="G4701" s="289" t="s">
        <v>707</v>
      </c>
      <c r="H4701" s="290">
        <v>0</v>
      </c>
      <c r="I4701" s="290"/>
      <c r="J4701" s="290">
        <v>0</v>
      </c>
      <c r="K4701" s="290"/>
      <c r="L4701" s="290">
        <v>0</v>
      </c>
      <c r="M4701" s="291" t="str">
        <f t="shared" si="219"/>
        <v>NA</v>
      </c>
      <c r="N4701" s="291" t="str">
        <f t="shared" si="220"/>
        <v>NA</v>
      </c>
      <c r="O4701" s="290">
        <v>0</v>
      </c>
      <c r="P4701" s="291" t="str">
        <f t="shared" si="221"/>
        <v>NA</v>
      </c>
      <c r="Q4701" s="291" t="s">
        <v>707</v>
      </c>
      <c r="R4701" s="292" t="s">
        <v>831</v>
      </c>
      <c r="S4701" s="293" t="s">
        <v>832</v>
      </c>
      <c r="T4701" s="293" t="s">
        <v>832</v>
      </c>
      <c r="U4701" s="293" t="s">
        <v>832</v>
      </c>
      <c r="V4701" s="294" t="s">
        <v>809</v>
      </c>
      <c r="W4701" s="295" t="s">
        <v>809</v>
      </c>
      <c r="X4701" s="295" t="s">
        <v>809</v>
      </c>
      <c r="Y4701" s="257"/>
    </row>
    <row r="4702" spans="1:25" ht="12.75" customHeight="1" x14ac:dyDescent="0.2">
      <c r="A4702" s="229" t="s">
        <v>705</v>
      </c>
      <c r="B4702" s="247"/>
      <c r="C4702" s="280">
        <v>4689</v>
      </c>
      <c r="D4702" s="249" t="s">
        <v>10007</v>
      </c>
      <c r="E4702" s="249" t="s">
        <v>10008</v>
      </c>
      <c r="F4702" s="249" t="s">
        <v>866</v>
      </c>
      <c r="G4702" s="281" t="s">
        <v>813</v>
      </c>
      <c r="H4702" s="250">
        <v>12392.74</v>
      </c>
      <c r="I4702" s="250"/>
      <c r="J4702" s="250">
        <v>11871.5535</v>
      </c>
      <c r="K4702" s="250"/>
      <c r="L4702" s="250">
        <v>20998.36</v>
      </c>
      <c r="M4702" s="251">
        <f t="shared" si="219"/>
        <v>4.205579234293625E-2</v>
      </c>
      <c r="N4702" s="251">
        <f t="shared" si="220"/>
        <v>0.76879630791370313</v>
      </c>
      <c r="O4702" s="250">
        <v>22799.29</v>
      </c>
      <c r="P4702" s="251">
        <f t="shared" si="221"/>
        <v>8.576526928769676E-2</v>
      </c>
      <c r="Q4702" s="251" t="s">
        <v>805</v>
      </c>
      <c r="R4702" s="258"/>
      <c r="S4702" s="258" t="s">
        <v>806</v>
      </c>
      <c r="T4702" s="258" t="s">
        <v>807</v>
      </c>
      <c r="U4702" s="282" t="s">
        <v>814</v>
      </c>
      <c r="V4702" s="285">
        <v>70</v>
      </c>
      <c r="W4702" s="286" t="s">
        <v>874</v>
      </c>
      <c r="X4702" s="286" t="s">
        <v>816</v>
      </c>
      <c r="Y4702" s="257"/>
    </row>
    <row r="4703" spans="1:25" ht="12.75" customHeight="1" x14ac:dyDescent="0.2">
      <c r="A4703" s="229" t="s">
        <v>705</v>
      </c>
      <c r="B4703" s="247"/>
      <c r="C4703" s="280">
        <v>4690</v>
      </c>
      <c r="D4703" s="249" t="s">
        <v>10009</v>
      </c>
      <c r="E4703" s="249" t="s">
        <v>10010</v>
      </c>
      <c r="F4703" s="249" t="s">
        <v>869</v>
      </c>
      <c r="G4703" s="281" t="s">
        <v>813</v>
      </c>
      <c r="H4703" s="250">
        <v>52249.66</v>
      </c>
      <c r="I4703" s="250"/>
      <c r="J4703" s="250">
        <v>48683.773100000006</v>
      </c>
      <c r="K4703" s="250"/>
      <c r="L4703" s="250">
        <v>37179.730000000003</v>
      </c>
      <c r="M4703" s="251">
        <f t="shared" si="219"/>
        <v>6.8247083330302966E-2</v>
      </c>
      <c r="N4703" s="251">
        <f t="shared" si="220"/>
        <v>0.23630138683724991</v>
      </c>
      <c r="O4703" s="250">
        <v>38796.82</v>
      </c>
      <c r="P4703" s="251">
        <f t="shared" si="221"/>
        <v>4.349386076768165E-2</v>
      </c>
      <c r="Q4703" s="251" t="s">
        <v>805</v>
      </c>
      <c r="R4703" s="258"/>
      <c r="S4703" s="258" t="s">
        <v>806</v>
      </c>
      <c r="T4703" s="258" t="s">
        <v>807</v>
      </c>
      <c r="U4703" s="282" t="s">
        <v>823</v>
      </c>
      <c r="V4703" s="285">
        <v>826</v>
      </c>
      <c r="W4703" s="286" t="s">
        <v>816</v>
      </c>
      <c r="X4703" s="286" t="s">
        <v>816</v>
      </c>
      <c r="Y4703" s="257"/>
    </row>
    <row r="4704" spans="1:25" ht="12.75" customHeight="1" x14ac:dyDescent="0.2">
      <c r="A4704" s="229" t="s">
        <v>705</v>
      </c>
      <c r="B4704" s="247"/>
      <c r="C4704" s="280">
        <v>4691</v>
      </c>
      <c r="D4704" s="249" t="s">
        <v>10011</v>
      </c>
      <c r="E4704" s="249" t="s">
        <v>10012</v>
      </c>
      <c r="F4704" s="249" t="s">
        <v>890</v>
      </c>
      <c r="G4704" s="281"/>
      <c r="H4704" s="250">
        <v>18364.98</v>
      </c>
      <c r="I4704" s="250"/>
      <c r="J4704" s="250">
        <v>16779.84</v>
      </c>
      <c r="K4704" s="250"/>
      <c r="L4704" s="250">
        <v>20955.909999999996</v>
      </c>
      <c r="M4704" s="251">
        <f t="shared" si="219"/>
        <v>8.6313189559694567E-2</v>
      </c>
      <c r="N4704" s="251">
        <f t="shared" si="220"/>
        <v>0.24887424433129254</v>
      </c>
      <c r="O4704" s="250">
        <v>21737.919999999998</v>
      </c>
      <c r="P4704" s="251">
        <f t="shared" si="221"/>
        <v>3.7316919188906721E-2</v>
      </c>
      <c r="Q4704" s="251" t="s">
        <v>805</v>
      </c>
      <c r="R4704" s="258"/>
      <c r="S4704" s="258" t="s">
        <v>806</v>
      </c>
      <c r="T4704" s="258" t="s">
        <v>807</v>
      </c>
      <c r="U4704" s="282" t="s">
        <v>932</v>
      </c>
      <c r="V4704" s="285">
        <v>2057</v>
      </c>
      <c r="W4704" s="286" t="s">
        <v>824</v>
      </c>
      <c r="X4704" s="286" t="s">
        <v>824</v>
      </c>
      <c r="Y4704" s="257"/>
    </row>
    <row r="4705" spans="1:25" ht="12.75" customHeight="1" x14ac:dyDescent="0.2">
      <c r="A4705" s="229" t="s">
        <v>705</v>
      </c>
      <c r="B4705" s="247"/>
      <c r="C4705" s="280">
        <v>4692</v>
      </c>
      <c r="D4705" s="249" t="s">
        <v>10013</v>
      </c>
      <c r="E4705" s="249" t="s">
        <v>10014</v>
      </c>
      <c r="F4705" s="249" t="s">
        <v>877</v>
      </c>
      <c r="G4705" s="281" t="s">
        <v>813</v>
      </c>
      <c r="H4705" s="250">
        <v>161637.05000000002</v>
      </c>
      <c r="I4705" s="250"/>
      <c r="J4705" s="250">
        <v>154839.2292</v>
      </c>
      <c r="K4705" s="250"/>
      <c r="L4705" s="250">
        <v>161639.78</v>
      </c>
      <c r="M4705" s="251">
        <f t="shared" si="219"/>
        <v>4.205608058300999E-2</v>
      </c>
      <c r="N4705" s="251">
        <f t="shared" si="220"/>
        <v>4.392007655382979E-2</v>
      </c>
      <c r="O4705" s="250">
        <v>167099.53</v>
      </c>
      <c r="P4705" s="251">
        <f t="shared" si="221"/>
        <v>3.3777266957428428E-2</v>
      </c>
      <c r="Q4705" s="251" t="s">
        <v>805</v>
      </c>
      <c r="R4705" s="258"/>
      <c r="S4705" s="258" t="s">
        <v>806</v>
      </c>
      <c r="T4705" s="258" t="s">
        <v>807</v>
      </c>
      <c r="U4705" s="282" t="s">
        <v>823</v>
      </c>
      <c r="V4705" s="285">
        <v>824</v>
      </c>
      <c r="W4705" s="286" t="s">
        <v>815</v>
      </c>
      <c r="X4705" s="286" t="s">
        <v>816</v>
      </c>
      <c r="Y4705" s="257"/>
    </row>
    <row r="4706" spans="1:25" ht="12.75" customHeight="1" x14ac:dyDescent="0.2">
      <c r="A4706" s="229" t="s">
        <v>705</v>
      </c>
      <c r="B4706" s="247"/>
      <c r="C4706" s="280">
        <v>4693</v>
      </c>
      <c r="D4706" s="249" t="s">
        <v>10015</v>
      </c>
      <c r="E4706" s="249" t="s">
        <v>10016</v>
      </c>
      <c r="F4706" s="249" t="s">
        <v>886</v>
      </c>
      <c r="G4706" s="281" t="s">
        <v>813</v>
      </c>
      <c r="H4706" s="250">
        <v>69447.7</v>
      </c>
      <c r="I4706" s="250"/>
      <c r="J4706" s="250">
        <v>103920.2954</v>
      </c>
      <c r="K4706" s="250"/>
      <c r="L4706" s="250">
        <v>175906.51999999996</v>
      </c>
      <c r="M4706" s="251">
        <f t="shared" si="219"/>
        <v>0.49638210336699423</v>
      </c>
      <c r="N4706" s="251">
        <f t="shared" si="220"/>
        <v>0.69270611984807695</v>
      </c>
      <c r="O4706" s="250">
        <v>184797.15</v>
      </c>
      <c r="P4706" s="251">
        <f t="shared" si="221"/>
        <v>5.0541787763182605E-2</v>
      </c>
      <c r="Q4706" s="251" t="s">
        <v>805</v>
      </c>
      <c r="R4706" s="258"/>
      <c r="S4706" s="258" t="s">
        <v>806</v>
      </c>
      <c r="T4706" s="258" t="s">
        <v>807</v>
      </c>
      <c r="U4706" s="282" t="s">
        <v>823</v>
      </c>
      <c r="V4706" s="285">
        <v>824</v>
      </c>
      <c r="W4706" s="286" t="s">
        <v>824</v>
      </c>
      <c r="X4706" s="286" t="s">
        <v>824</v>
      </c>
      <c r="Y4706" s="257"/>
    </row>
    <row r="4707" spans="1:25" ht="12.75" customHeight="1" x14ac:dyDescent="0.2">
      <c r="A4707" s="229" t="s">
        <v>705</v>
      </c>
      <c r="B4707" s="247"/>
      <c r="C4707" s="280">
        <v>4694</v>
      </c>
      <c r="D4707" s="249" t="s">
        <v>10017</v>
      </c>
      <c r="E4707" s="249" t="s">
        <v>10018</v>
      </c>
      <c r="F4707" s="249" t="s">
        <v>886</v>
      </c>
      <c r="G4707" s="281" t="s">
        <v>813</v>
      </c>
      <c r="H4707" s="250">
        <v>381915.67</v>
      </c>
      <c r="I4707" s="250"/>
      <c r="J4707" s="250">
        <v>365853.7999000001</v>
      </c>
      <c r="K4707" s="250"/>
      <c r="L4707" s="250">
        <v>372636.54999999993</v>
      </c>
      <c r="M4707" s="251">
        <f t="shared" si="219"/>
        <v>4.2056064628088932E-2</v>
      </c>
      <c r="N4707" s="251">
        <f t="shared" si="220"/>
        <v>1.8539509776456551E-2</v>
      </c>
      <c r="O4707" s="250">
        <v>428760.30000000005</v>
      </c>
      <c r="P4707" s="251">
        <f t="shared" si="221"/>
        <v>0.15061257410203086</v>
      </c>
      <c r="Q4707" s="251" t="s">
        <v>805</v>
      </c>
      <c r="R4707" s="258"/>
      <c r="S4707" s="258" t="s">
        <v>925</v>
      </c>
      <c r="T4707" s="258" t="s">
        <v>908</v>
      </c>
      <c r="U4707" s="282" t="s">
        <v>823</v>
      </c>
      <c r="V4707" s="285">
        <v>937</v>
      </c>
      <c r="W4707" s="286" t="s">
        <v>824</v>
      </c>
      <c r="X4707" s="286" t="s">
        <v>824</v>
      </c>
      <c r="Y4707" s="257"/>
    </row>
    <row r="4708" spans="1:25" ht="12.75" customHeight="1" x14ac:dyDescent="0.2">
      <c r="A4708" s="229" t="s">
        <v>705</v>
      </c>
      <c r="B4708" s="247"/>
      <c r="C4708" s="280">
        <v>4695</v>
      </c>
      <c r="D4708" s="249" t="s">
        <v>10019</v>
      </c>
      <c r="E4708" s="249" t="s">
        <v>10020</v>
      </c>
      <c r="F4708" s="249" t="s">
        <v>1046</v>
      </c>
      <c r="G4708" s="281" t="s">
        <v>813</v>
      </c>
      <c r="H4708" s="250">
        <v>64095.83</v>
      </c>
      <c r="I4708" s="250"/>
      <c r="J4708" s="250">
        <v>61400.207899999994</v>
      </c>
      <c r="K4708" s="250"/>
      <c r="L4708" s="250">
        <v>68452.490000000005</v>
      </c>
      <c r="M4708" s="251">
        <f t="shared" si="219"/>
        <v>4.205612283981669E-2</v>
      </c>
      <c r="N4708" s="251">
        <f t="shared" si="220"/>
        <v>0.11485762575080811</v>
      </c>
      <c r="O4708" s="250">
        <v>70468.299999999988</v>
      </c>
      <c r="P4708" s="251">
        <f t="shared" si="221"/>
        <v>2.9448307870173648E-2</v>
      </c>
      <c r="Q4708" s="251" t="s">
        <v>805</v>
      </c>
      <c r="R4708" s="258"/>
      <c r="S4708" s="258" t="s">
        <v>806</v>
      </c>
      <c r="T4708" s="258" t="s">
        <v>807</v>
      </c>
      <c r="U4708" s="282" t="s">
        <v>814</v>
      </c>
      <c r="V4708" s="285">
        <v>213</v>
      </c>
      <c r="W4708" s="286" t="s">
        <v>874</v>
      </c>
      <c r="X4708" s="286" t="s">
        <v>815</v>
      </c>
      <c r="Y4708" s="257"/>
    </row>
    <row r="4709" spans="1:25" ht="12.75" customHeight="1" x14ac:dyDescent="0.2">
      <c r="A4709" s="229" t="s">
        <v>705</v>
      </c>
      <c r="B4709" s="247"/>
      <c r="C4709" s="280">
        <v>4696</v>
      </c>
      <c r="D4709" s="249" t="s">
        <v>10021</v>
      </c>
      <c r="E4709" s="249" t="s">
        <v>10022</v>
      </c>
      <c r="F4709" s="249" t="s">
        <v>830</v>
      </c>
      <c r="G4709" s="297" t="s">
        <v>707</v>
      </c>
      <c r="H4709" s="250">
        <v>0</v>
      </c>
      <c r="I4709" s="250"/>
      <c r="J4709" s="250">
        <v>0</v>
      </c>
      <c r="K4709" s="250"/>
      <c r="L4709" s="250">
        <v>0</v>
      </c>
      <c r="M4709" s="251" t="str">
        <f t="shared" si="219"/>
        <v>NA</v>
      </c>
      <c r="N4709" s="251" t="str">
        <f t="shared" si="220"/>
        <v>NA</v>
      </c>
      <c r="O4709" s="250">
        <v>0</v>
      </c>
      <c r="P4709" s="251" t="str">
        <f t="shared" si="221"/>
        <v>NA</v>
      </c>
      <c r="Q4709" s="298" t="s">
        <v>848</v>
      </c>
      <c r="R4709" s="299" t="s">
        <v>849</v>
      </c>
      <c r="S4709" s="299" t="s">
        <v>832</v>
      </c>
      <c r="T4709" s="299" t="s">
        <v>832</v>
      </c>
      <c r="U4709" s="299" t="s">
        <v>832</v>
      </c>
      <c r="V4709" s="299" t="s">
        <v>832</v>
      </c>
      <c r="W4709" s="299" t="s">
        <v>832</v>
      </c>
      <c r="X4709" s="299" t="s">
        <v>832</v>
      </c>
      <c r="Y4709" s="257"/>
    </row>
    <row r="4710" spans="1:25" ht="12.75" customHeight="1" x14ac:dyDescent="0.2">
      <c r="A4710" s="229" t="s">
        <v>705</v>
      </c>
      <c r="B4710" s="247"/>
      <c r="C4710" s="280">
        <v>4697</v>
      </c>
      <c r="D4710" s="249" t="s">
        <v>10023</v>
      </c>
      <c r="E4710" s="249" t="s">
        <v>10024</v>
      </c>
      <c r="F4710" s="249" t="s">
        <v>886</v>
      </c>
      <c r="G4710" s="281" t="s">
        <v>813</v>
      </c>
      <c r="H4710" s="250">
        <v>88689.549999999988</v>
      </c>
      <c r="I4710" s="250"/>
      <c r="J4710" s="250">
        <v>84959.613599999997</v>
      </c>
      <c r="K4710" s="250"/>
      <c r="L4710" s="250">
        <v>93849.55</v>
      </c>
      <c r="M4710" s="251">
        <f t="shared" si="219"/>
        <v>4.2056097928109819E-2</v>
      </c>
      <c r="N4710" s="251">
        <f t="shared" si="220"/>
        <v>0.10463720376430721</v>
      </c>
      <c r="O4710" s="250">
        <v>98463.59</v>
      </c>
      <c r="P4710" s="251">
        <f t="shared" si="221"/>
        <v>4.9164220819385852E-2</v>
      </c>
      <c r="Q4710" s="251" t="s">
        <v>805</v>
      </c>
      <c r="R4710" s="258"/>
      <c r="S4710" s="258" t="s">
        <v>806</v>
      </c>
      <c r="T4710" s="258" t="s">
        <v>807</v>
      </c>
      <c r="U4710" s="282" t="s">
        <v>823</v>
      </c>
      <c r="V4710" s="285">
        <v>824</v>
      </c>
      <c r="W4710" s="286" t="s">
        <v>815</v>
      </c>
      <c r="X4710" s="286" t="s">
        <v>816</v>
      </c>
      <c r="Y4710" s="257"/>
    </row>
    <row r="4711" spans="1:25" ht="12.75" customHeight="1" x14ac:dyDescent="0.2">
      <c r="A4711" s="229" t="s">
        <v>705</v>
      </c>
      <c r="B4711" s="247"/>
      <c r="C4711" s="280">
        <v>4698</v>
      </c>
      <c r="D4711" s="249" t="s">
        <v>10025</v>
      </c>
      <c r="E4711" s="249" t="s">
        <v>10026</v>
      </c>
      <c r="F4711" s="249" t="s">
        <v>1160</v>
      </c>
      <c r="G4711" s="281" t="s">
        <v>813</v>
      </c>
      <c r="H4711" s="250">
        <v>553347.79</v>
      </c>
      <c r="I4711" s="250"/>
      <c r="J4711" s="250">
        <v>1360731.4967</v>
      </c>
      <c r="K4711" s="250"/>
      <c r="L4711" s="250">
        <v>1268280.3699999996</v>
      </c>
      <c r="M4711" s="251">
        <f t="shared" si="219"/>
        <v>1.4590890598840196</v>
      </c>
      <c r="N4711" s="251">
        <f t="shared" si="220"/>
        <v>6.794222587204729E-2</v>
      </c>
      <c r="O4711" s="250">
        <v>1277496.3300000003</v>
      </c>
      <c r="P4711" s="251">
        <f t="shared" si="221"/>
        <v>7.2665005451441811E-3</v>
      </c>
      <c r="Q4711" s="251" t="s">
        <v>805</v>
      </c>
      <c r="R4711" s="258"/>
      <c r="S4711" s="258" t="s">
        <v>925</v>
      </c>
      <c r="T4711" s="258" t="s">
        <v>908</v>
      </c>
      <c r="U4711" s="282" t="s">
        <v>823</v>
      </c>
      <c r="V4711" s="285">
        <v>1904</v>
      </c>
      <c r="W4711" s="286" t="s">
        <v>816</v>
      </c>
      <c r="X4711" s="286" t="s">
        <v>816</v>
      </c>
      <c r="Y4711" s="257"/>
    </row>
    <row r="4712" spans="1:25" ht="12.75" customHeight="1" x14ac:dyDescent="0.2">
      <c r="A4712" s="229" t="s">
        <v>705</v>
      </c>
      <c r="B4712" s="247"/>
      <c r="C4712" s="280">
        <v>4699</v>
      </c>
      <c r="D4712" s="249" t="s">
        <v>10027</v>
      </c>
      <c r="E4712" s="249" t="s">
        <v>10026</v>
      </c>
      <c r="F4712" s="249" t="s">
        <v>830</v>
      </c>
      <c r="G4712" s="297" t="s">
        <v>707</v>
      </c>
      <c r="H4712" s="250">
        <v>0</v>
      </c>
      <c r="I4712" s="250"/>
      <c r="J4712" s="250">
        <v>0</v>
      </c>
      <c r="K4712" s="250"/>
      <c r="L4712" s="250">
        <v>0</v>
      </c>
      <c r="M4712" s="251" t="str">
        <f t="shared" si="219"/>
        <v>NA</v>
      </c>
      <c r="N4712" s="251" t="str">
        <f t="shared" si="220"/>
        <v>NA</v>
      </c>
      <c r="O4712" s="250">
        <v>0</v>
      </c>
      <c r="P4712" s="251" t="str">
        <f t="shared" si="221"/>
        <v>NA</v>
      </c>
      <c r="Q4712" s="298" t="s">
        <v>848</v>
      </c>
      <c r="R4712" s="299" t="s">
        <v>849</v>
      </c>
      <c r="S4712" s="299" t="s">
        <v>832</v>
      </c>
      <c r="T4712" s="299" t="s">
        <v>832</v>
      </c>
      <c r="U4712" s="299" t="s">
        <v>832</v>
      </c>
      <c r="V4712" s="299" t="s">
        <v>832</v>
      </c>
      <c r="W4712" s="299" t="s">
        <v>832</v>
      </c>
      <c r="X4712" s="299" t="s">
        <v>832</v>
      </c>
      <c r="Y4712" s="257"/>
    </row>
    <row r="4713" spans="1:25" ht="12.75" customHeight="1" x14ac:dyDescent="0.2">
      <c r="A4713" s="229" t="s">
        <v>705</v>
      </c>
      <c r="B4713" s="247"/>
      <c r="C4713" s="280">
        <v>4700</v>
      </c>
      <c r="D4713" s="249" t="s">
        <v>10028</v>
      </c>
      <c r="E4713" s="249" t="s">
        <v>10029</v>
      </c>
      <c r="F4713" s="249" t="s">
        <v>943</v>
      </c>
      <c r="G4713" s="297" t="s">
        <v>707</v>
      </c>
      <c r="H4713" s="250">
        <v>0</v>
      </c>
      <c r="I4713" s="250"/>
      <c r="J4713" s="250">
        <v>0</v>
      </c>
      <c r="K4713" s="250"/>
      <c r="L4713" s="250">
        <v>0</v>
      </c>
      <c r="M4713" s="251" t="str">
        <f t="shared" si="219"/>
        <v>NA</v>
      </c>
      <c r="N4713" s="251" t="str">
        <f t="shared" si="220"/>
        <v>NA</v>
      </c>
      <c r="O4713" s="250">
        <v>0</v>
      </c>
      <c r="P4713" s="251" t="str">
        <f t="shared" si="221"/>
        <v>NA</v>
      </c>
      <c r="Q4713" s="298" t="s">
        <v>848</v>
      </c>
      <c r="R4713" s="299" t="s">
        <v>849</v>
      </c>
      <c r="S4713" s="299" t="s">
        <v>832</v>
      </c>
      <c r="T4713" s="299" t="s">
        <v>832</v>
      </c>
      <c r="U4713" s="299" t="s">
        <v>832</v>
      </c>
      <c r="V4713" s="299" t="s">
        <v>832</v>
      </c>
      <c r="W4713" s="299" t="s">
        <v>832</v>
      </c>
      <c r="X4713" s="299" t="s">
        <v>832</v>
      </c>
      <c r="Y4713" s="257"/>
    </row>
    <row r="4714" spans="1:25" ht="12.75" customHeight="1" x14ac:dyDescent="0.2">
      <c r="A4714" s="229" t="s">
        <v>705</v>
      </c>
      <c r="B4714" s="247"/>
      <c r="C4714" s="280">
        <v>4701</v>
      </c>
      <c r="D4714" s="249" t="s">
        <v>10030</v>
      </c>
      <c r="E4714" s="249" t="s">
        <v>10031</v>
      </c>
      <c r="F4714" s="249" t="s">
        <v>1002</v>
      </c>
      <c r="G4714" s="297" t="s">
        <v>707</v>
      </c>
      <c r="H4714" s="250">
        <v>0</v>
      </c>
      <c r="I4714" s="250"/>
      <c r="J4714" s="250">
        <v>0</v>
      </c>
      <c r="K4714" s="250"/>
      <c r="L4714" s="250">
        <v>0</v>
      </c>
      <c r="M4714" s="251" t="str">
        <f t="shared" si="219"/>
        <v>NA</v>
      </c>
      <c r="N4714" s="251" t="str">
        <f t="shared" si="220"/>
        <v>NA</v>
      </c>
      <c r="O4714" s="250">
        <v>0</v>
      </c>
      <c r="P4714" s="251" t="str">
        <f t="shared" si="221"/>
        <v>NA</v>
      </c>
      <c r="Q4714" s="298" t="s">
        <v>848</v>
      </c>
      <c r="R4714" s="299" t="s">
        <v>849</v>
      </c>
      <c r="S4714" s="299" t="s">
        <v>832</v>
      </c>
      <c r="T4714" s="299" t="s">
        <v>832</v>
      </c>
      <c r="U4714" s="299" t="s">
        <v>832</v>
      </c>
      <c r="V4714" s="299" t="s">
        <v>832</v>
      </c>
      <c r="W4714" s="299" t="s">
        <v>832</v>
      </c>
      <c r="X4714" s="299" t="s">
        <v>832</v>
      </c>
      <c r="Y4714" s="257"/>
    </row>
    <row r="4715" spans="1:25" ht="12.75" customHeight="1" x14ac:dyDescent="0.2">
      <c r="A4715" s="229" t="s">
        <v>705</v>
      </c>
      <c r="B4715" s="247"/>
      <c r="C4715" s="280">
        <v>4702</v>
      </c>
      <c r="D4715" s="249" t="s">
        <v>10032</v>
      </c>
      <c r="E4715" s="249" t="s">
        <v>10033</v>
      </c>
      <c r="F4715" s="249" t="s">
        <v>1503</v>
      </c>
      <c r="G4715" s="297" t="s">
        <v>707</v>
      </c>
      <c r="H4715" s="250">
        <v>0</v>
      </c>
      <c r="I4715" s="250"/>
      <c r="J4715" s="250">
        <v>0</v>
      </c>
      <c r="K4715" s="250"/>
      <c r="L4715" s="250">
        <v>0</v>
      </c>
      <c r="M4715" s="251" t="str">
        <f t="shared" si="219"/>
        <v>NA</v>
      </c>
      <c r="N4715" s="251" t="str">
        <f t="shared" si="220"/>
        <v>NA</v>
      </c>
      <c r="O4715" s="250">
        <v>0</v>
      </c>
      <c r="P4715" s="251" t="str">
        <f t="shared" si="221"/>
        <v>NA</v>
      </c>
      <c r="Q4715" s="298" t="s">
        <v>848</v>
      </c>
      <c r="R4715" s="299" t="s">
        <v>849</v>
      </c>
      <c r="S4715" s="299" t="s">
        <v>832</v>
      </c>
      <c r="T4715" s="299" t="s">
        <v>832</v>
      </c>
      <c r="U4715" s="299" t="s">
        <v>832</v>
      </c>
      <c r="V4715" s="283" t="s">
        <v>809</v>
      </c>
      <c r="W4715" s="284" t="s">
        <v>809</v>
      </c>
      <c r="X4715" s="284" t="s">
        <v>809</v>
      </c>
      <c r="Y4715" s="257"/>
    </row>
    <row r="4716" spans="1:25" ht="12.75" customHeight="1" x14ac:dyDescent="0.2">
      <c r="A4716" s="229" t="s">
        <v>705</v>
      </c>
      <c r="B4716" s="247"/>
      <c r="C4716" s="280">
        <v>4703</v>
      </c>
      <c r="D4716" s="249" t="s">
        <v>10034</v>
      </c>
      <c r="E4716" s="249" t="s">
        <v>10035</v>
      </c>
      <c r="F4716" s="249" t="s">
        <v>847</v>
      </c>
      <c r="G4716" s="297" t="s">
        <v>707</v>
      </c>
      <c r="H4716" s="250">
        <v>0</v>
      </c>
      <c r="I4716" s="250"/>
      <c r="J4716" s="250">
        <v>0</v>
      </c>
      <c r="K4716" s="250"/>
      <c r="L4716" s="250">
        <v>0</v>
      </c>
      <c r="M4716" s="251" t="str">
        <f t="shared" si="219"/>
        <v>NA</v>
      </c>
      <c r="N4716" s="251" t="str">
        <f t="shared" si="220"/>
        <v>NA</v>
      </c>
      <c r="O4716" s="250">
        <v>0</v>
      </c>
      <c r="P4716" s="251" t="str">
        <f t="shared" si="221"/>
        <v>NA</v>
      </c>
      <c r="Q4716" s="298" t="s">
        <v>848</v>
      </c>
      <c r="R4716" s="299" t="s">
        <v>849</v>
      </c>
      <c r="S4716" s="299" t="s">
        <v>832</v>
      </c>
      <c r="T4716" s="299" t="s">
        <v>832</v>
      </c>
      <c r="U4716" s="299" t="s">
        <v>832</v>
      </c>
      <c r="V4716" s="299" t="s">
        <v>832</v>
      </c>
      <c r="W4716" s="299" t="s">
        <v>832</v>
      </c>
      <c r="X4716" s="299" t="s">
        <v>832</v>
      </c>
      <c r="Y4716" s="257"/>
    </row>
    <row r="4717" spans="1:25" ht="12.75" customHeight="1" x14ac:dyDescent="0.2">
      <c r="A4717" s="229" t="s">
        <v>705</v>
      </c>
      <c r="B4717" s="247"/>
      <c r="C4717" s="280">
        <v>4704</v>
      </c>
      <c r="D4717" s="249" t="s">
        <v>10036</v>
      </c>
      <c r="E4717" s="249" t="s">
        <v>10037</v>
      </c>
      <c r="F4717" s="249" t="s">
        <v>877</v>
      </c>
      <c r="G4717" s="281" t="s">
        <v>813</v>
      </c>
      <c r="H4717" s="250">
        <v>57616.890000000007</v>
      </c>
      <c r="I4717" s="250"/>
      <c r="J4717" s="250">
        <v>55193.743300000002</v>
      </c>
      <c r="K4717" s="250"/>
      <c r="L4717" s="250">
        <v>57615.44</v>
      </c>
      <c r="M4717" s="251">
        <f t="shared" si="219"/>
        <v>4.2056186996556125E-2</v>
      </c>
      <c r="N4717" s="251">
        <f t="shared" si="220"/>
        <v>4.3876290231613997E-2</v>
      </c>
      <c r="O4717" s="250">
        <v>60698.09</v>
      </c>
      <c r="P4717" s="251">
        <f t="shared" si="221"/>
        <v>5.3503887152471528E-2</v>
      </c>
      <c r="Q4717" s="251" t="s">
        <v>805</v>
      </c>
      <c r="R4717" s="258"/>
      <c r="S4717" s="258" t="s">
        <v>806</v>
      </c>
      <c r="T4717" s="258" t="s">
        <v>807</v>
      </c>
      <c r="U4717" s="282" t="s">
        <v>823</v>
      </c>
      <c r="V4717" s="285">
        <v>824</v>
      </c>
      <c r="W4717" s="286" t="s">
        <v>815</v>
      </c>
      <c r="X4717" s="286" t="s">
        <v>816</v>
      </c>
      <c r="Y4717" s="257"/>
    </row>
    <row r="4718" spans="1:25" ht="12.75" customHeight="1" x14ac:dyDescent="0.2">
      <c r="A4718" s="229" t="s">
        <v>705</v>
      </c>
      <c r="B4718" s="247"/>
      <c r="C4718" s="280">
        <v>4705</v>
      </c>
      <c r="D4718" s="249" t="s">
        <v>10038</v>
      </c>
      <c r="E4718" s="249" t="s">
        <v>10039</v>
      </c>
      <c r="F4718" s="249" t="s">
        <v>943</v>
      </c>
      <c r="G4718" s="297" t="s">
        <v>707</v>
      </c>
      <c r="H4718" s="250">
        <v>0</v>
      </c>
      <c r="I4718" s="250"/>
      <c r="J4718" s="250">
        <v>0</v>
      </c>
      <c r="K4718" s="250"/>
      <c r="L4718" s="250">
        <v>0</v>
      </c>
      <c r="M4718" s="251" t="str">
        <f t="shared" si="219"/>
        <v>NA</v>
      </c>
      <c r="N4718" s="251" t="str">
        <f t="shared" si="220"/>
        <v>NA</v>
      </c>
      <c r="O4718" s="250">
        <v>0</v>
      </c>
      <c r="P4718" s="251" t="str">
        <f t="shared" si="221"/>
        <v>NA</v>
      </c>
      <c r="Q4718" s="298" t="s">
        <v>848</v>
      </c>
      <c r="R4718" s="299" t="s">
        <v>849</v>
      </c>
      <c r="S4718" s="299" t="s">
        <v>832</v>
      </c>
      <c r="T4718" s="299" t="s">
        <v>832</v>
      </c>
      <c r="U4718" s="299" t="s">
        <v>832</v>
      </c>
      <c r="V4718" s="299" t="s">
        <v>832</v>
      </c>
      <c r="W4718" s="299" t="s">
        <v>832</v>
      </c>
      <c r="X4718" s="299" t="s">
        <v>832</v>
      </c>
      <c r="Y4718" s="257"/>
    </row>
    <row r="4719" spans="1:25" ht="12.75" customHeight="1" x14ac:dyDescent="0.2">
      <c r="A4719" s="229" t="s">
        <v>705</v>
      </c>
      <c r="B4719" s="247"/>
      <c r="C4719" s="280">
        <v>4706</v>
      </c>
      <c r="D4719" s="249" t="s">
        <v>10040</v>
      </c>
      <c r="E4719" s="249" t="s">
        <v>10041</v>
      </c>
      <c r="F4719" s="249" t="s">
        <v>847</v>
      </c>
      <c r="G4719" s="297" t="s">
        <v>707</v>
      </c>
      <c r="H4719" s="250">
        <v>0</v>
      </c>
      <c r="I4719" s="250"/>
      <c r="J4719" s="250">
        <v>0</v>
      </c>
      <c r="K4719" s="250"/>
      <c r="L4719" s="250">
        <v>0</v>
      </c>
      <c r="M4719" s="251" t="str">
        <f t="shared" si="219"/>
        <v>NA</v>
      </c>
      <c r="N4719" s="251" t="str">
        <f t="shared" si="220"/>
        <v>NA</v>
      </c>
      <c r="O4719" s="250">
        <v>0</v>
      </c>
      <c r="P4719" s="251" t="str">
        <f t="shared" si="221"/>
        <v>NA</v>
      </c>
      <c r="Q4719" s="298" t="s">
        <v>848</v>
      </c>
      <c r="R4719" s="299" t="s">
        <v>849</v>
      </c>
      <c r="S4719" s="299" t="s">
        <v>832</v>
      </c>
      <c r="T4719" s="299" t="s">
        <v>832</v>
      </c>
      <c r="U4719" s="299" t="s">
        <v>832</v>
      </c>
      <c r="V4719" s="299" t="s">
        <v>832</v>
      </c>
      <c r="W4719" s="299" t="s">
        <v>832</v>
      </c>
      <c r="X4719" s="299" t="s">
        <v>832</v>
      </c>
      <c r="Y4719" s="257"/>
    </row>
    <row r="4720" spans="1:25" ht="12.75" customHeight="1" x14ac:dyDescent="0.2">
      <c r="A4720" s="229" t="s">
        <v>705</v>
      </c>
      <c r="B4720" s="247"/>
      <c r="C4720" s="280">
        <v>4707</v>
      </c>
      <c r="D4720" s="249" t="s">
        <v>10042</v>
      </c>
      <c r="E4720" s="249" t="s">
        <v>10043</v>
      </c>
      <c r="F4720" s="249" t="s">
        <v>1387</v>
      </c>
      <c r="G4720" s="281" t="s">
        <v>813</v>
      </c>
      <c r="H4720" s="250">
        <v>104242.82999999999</v>
      </c>
      <c r="I4720" s="250"/>
      <c r="J4720" s="250">
        <v>99858.771000000008</v>
      </c>
      <c r="K4720" s="250"/>
      <c r="L4720" s="250">
        <v>104243.72</v>
      </c>
      <c r="M4720" s="251">
        <f t="shared" si="219"/>
        <v>4.2056216240483682E-2</v>
      </c>
      <c r="N4720" s="251">
        <f t="shared" si="220"/>
        <v>4.3911505780498669E-2</v>
      </c>
      <c r="O4720" s="250">
        <v>109248.60999999999</v>
      </c>
      <c r="P4720" s="251">
        <f t="shared" si="221"/>
        <v>4.8011429369558038E-2</v>
      </c>
      <c r="Q4720" s="251" t="s">
        <v>805</v>
      </c>
      <c r="R4720" s="258"/>
      <c r="S4720" s="258" t="s">
        <v>806</v>
      </c>
      <c r="T4720" s="299" t="s">
        <v>809</v>
      </c>
      <c r="U4720" s="282" t="s">
        <v>823</v>
      </c>
      <c r="V4720" s="285">
        <v>824</v>
      </c>
      <c r="W4720" s="286" t="s">
        <v>816</v>
      </c>
      <c r="X4720" s="286" t="s">
        <v>816</v>
      </c>
      <c r="Y4720" s="257"/>
    </row>
    <row r="4721" spans="1:25" ht="12.75" customHeight="1" x14ac:dyDescent="0.2">
      <c r="A4721" s="229" t="s">
        <v>705</v>
      </c>
      <c r="B4721" s="247"/>
      <c r="C4721" s="280">
        <v>4708</v>
      </c>
      <c r="D4721" s="249" t="s">
        <v>10044</v>
      </c>
      <c r="E4721" s="249" t="s">
        <v>10045</v>
      </c>
      <c r="F4721" s="249" t="s">
        <v>877</v>
      </c>
      <c r="G4721" s="281" t="s">
        <v>813</v>
      </c>
      <c r="H4721" s="250">
        <v>17779.61</v>
      </c>
      <c r="I4721" s="250"/>
      <c r="J4721" s="250">
        <v>21911.684400000002</v>
      </c>
      <c r="K4721" s="250"/>
      <c r="L4721" s="250">
        <v>23306.769999999997</v>
      </c>
      <c r="M4721" s="251">
        <f t="shared" si="219"/>
        <v>0.23240523273570124</v>
      </c>
      <c r="N4721" s="251">
        <f t="shared" si="220"/>
        <v>6.3668569450552812E-2</v>
      </c>
      <c r="O4721" s="250">
        <v>24104.17</v>
      </c>
      <c r="P4721" s="251">
        <f t="shared" si="221"/>
        <v>3.4213235038574694E-2</v>
      </c>
      <c r="Q4721" s="251" t="s">
        <v>805</v>
      </c>
      <c r="R4721" s="258"/>
      <c r="S4721" s="258" t="s">
        <v>806</v>
      </c>
      <c r="T4721" s="258" t="s">
        <v>807</v>
      </c>
      <c r="U4721" s="282" t="s">
        <v>823</v>
      </c>
      <c r="V4721" s="285">
        <v>826</v>
      </c>
      <c r="W4721" s="286" t="s">
        <v>824</v>
      </c>
      <c r="X4721" s="286" t="s">
        <v>824</v>
      </c>
      <c r="Y4721" s="257"/>
    </row>
    <row r="4722" spans="1:25" ht="12.75" customHeight="1" x14ac:dyDescent="0.2">
      <c r="A4722" s="229" t="s">
        <v>705</v>
      </c>
      <c r="B4722" s="247"/>
      <c r="C4722" s="280">
        <v>4709</v>
      </c>
      <c r="D4722" s="249" t="s">
        <v>10046</v>
      </c>
      <c r="E4722" s="249" t="s">
        <v>10047</v>
      </c>
      <c r="F4722" s="249" t="s">
        <v>869</v>
      </c>
      <c r="G4722" s="281" t="s">
        <v>813</v>
      </c>
      <c r="H4722" s="250">
        <v>249676.56999999998</v>
      </c>
      <c r="I4722" s="250"/>
      <c r="J4722" s="250">
        <v>239176.1606</v>
      </c>
      <c r="K4722" s="250"/>
      <c r="L4722" s="250">
        <v>287921.90999999997</v>
      </c>
      <c r="M4722" s="251">
        <f t="shared" si="219"/>
        <v>4.2056046348281605E-2</v>
      </c>
      <c r="N4722" s="251">
        <f t="shared" si="220"/>
        <v>0.20380688977411393</v>
      </c>
      <c r="O4722" s="250">
        <v>320532.01999999996</v>
      </c>
      <c r="P4722" s="251">
        <f t="shared" si="221"/>
        <v>0.11326025865832853</v>
      </c>
      <c r="Q4722" s="251" t="s">
        <v>805</v>
      </c>
      <c r="R4722" s="258"/>
      <c r="S4722" s="258" t="s">
        <v>925</v>
      </c>
      <c r="T4722" s="258" t="s">
        <v>908</v>
      </c>
      <c r="U4722" s="282" t="s">
        <v>823</v>
      </c>
      <c r="V4722" s="285">
        <v>1550</v>
      </c>
      <c r="W4722" s="286" t="s">
        <v>874</v>
      </c>
      <c r="X4722" s="286" t="s">
        <v>816</v>
      </c>
      <c r="Y4722" s="257"/>
    </row>
    <row r="4723" spans="1:25" ht="12.75" customHeight="1" x14ac:dyDescent="0.2">
      <c r="A4723" s="229" t="s">
        <v>705</v>
      </c>
      <c r="B4723" s="247"/>
      <c r="C4723" s="280">
        <v>4710</v>
      </c>
      <c r="D4723" s="249" t="s">
        <v>10048</v>
      </c>
      <c r="E4723" s="249" t="s">
        <v>10049</v>
      </c>
      <c r="F4723" s="249" t="s">
        <v>866</v>
      </c>
      <c r="G4723" s="281" t="s">
        <v>813</v>
      </c>
      <c r="H4723" s="250">
        <v>102893.02999999998</v>
      </c>
      <c r="I4723" s="250"/>
      <c r="J4723" s="250">
        <v>62476.876000000004</v>
      </c>
      <c r="K4723" s="250"/>
      <c r="L4723" s="250">
        <v>89259.89</v>
      </c>
      <c r="M4723" s="251">
        <f t="shared" si="219"/>
        <v>0.39279778231819967</v>
      </c>
      <c r="N4723" s="251">
        <f t="shared" si="220"/>
        <v>0.42868683126857998</v>
      </c>
      <c r="O4723" s="250">
        <v>93245.46</v>
      </c>
      <c r="P4723" s="251">
        <f t="shared" si="221"/>
        <v>4.4651298584392242E-2</v>
      </c>
      <c r="Q4723" s="251" t="s">
        <v>805</v>
      </c>
      <c r="R4723" s="258"/>
      <c r="S4723" s="258" t="s">
        <v>806</v>
      </c>
      <c r="T4723" s="258" t="s">
        <v>807</v>
      </c>
      <c r="U4723" s="282" t="s">
        <v>814</v>
      </c>
      <c r="V4723" s="285">
        <v>312</v>
      </c>
      <c r="W4723" s="286" t="s">
        <v>824</v>
      </c>
      <c r="X4723" s="286" t="s">
        <v>824</v>
      </c>
      <c r="Y4723" s="257"/>
    </row>
    <row r="4724" spans="1:25" ht="12.75" customHeight="1" x14ac:dyDescent="0.2">
      <c r="A4724" s="229" t="s">
        <v>705</v>
      </c>
      <c r="B4724" s="247"/>
      <c r="C4724" s="280">
        <v>4711</v>
      </c>
      <c r="D4724" s="249" t="s">
        <v>10050</v>
      </c>
      <c r="E4724" s="249" t="s">
        <v>10051</v>
      </c>
      <c r="F4724" s="249" t="s">
        <v>943</v>
      </c>
      <c r="G4724" s="297" t="s">
        <v>707</v>
      </c>
      <c r="H4724" s="250">
        <v>0</v>
      </c>
      <c r="I4724" s="250"/>
      <c r="J4724" s="250">
        <v>0</v>
      </c>
      <c r="K4724" s="250"/>
      <c r="L4724" s="250">
        <v>0</v>
      </c>
      <c r="M4724" s="251" t="str">
        <f t="shared" si="219"/>
        <v>NA</v>
      </c>
      <c r="N4724" s="251" t="str">
        <f t="shared" si="220"/>
        <v>NA</v>
      </c>
      <c r="O4724" s="250">
        <v>0</v>
      </c>
      <c r="P4724" s="251" t="str">
        <f t="shared" si="221"/>
        <v>NA</v>
      </c>
      <c r="Q4724" s="298" t="s">
        <v>848</v>
      </c>
      <c r="R4724" s="299" t="s">
        <v>849</v>
      </c>
      <c r="S4724" s="299" t="s">
        <v>832</v>
      </c>
      <c r="T4724" s="299" t="s">
        <v>832</v>
      </c>
      <c r="U4724" s="299" t="s">
        <v>832</v>
      </c>
      <c r="V4724" s="299" t="s">
        <v>832</v>
      </c>
      <c r="W4724" s="299" t="s">
        <v>832</v>
      </c>
      <c r="X4724" s="299" t="s">
        <v>832</v>
      </c>
      <c r="Y4724" s="257"/>
    </row>
    <row r="4725" spans="1:25" ht="12.75" customHeight="1" x14ac:dyDescent="0.2">
      <c r="A4725" s="229" t="s">
        <v>705</v>
      </c>
      <c r="B4725" s="247"/>
      <c r="C4725" s="318">
        <v>4712</v>
      </c>
      <c r="D4725" s="319" t="s">
        <v>988</v>
      </c>
      <c r="E4725" s="319" t="s">
        <v>988</v>
      </c>
      <c r="F4725" s="319"/>
      <c r="G4725" s="320" t="s">
        <v>707</v>
      </c>
      <c r="H4725" s="321">
        <v>0</v>
      </c>
      <c r="I4725" s="321"/>
      <c r="J4725" s="321">
        <v>0</v>
      </c>
      <c r="K4725" s="321"/>
      <c r="L4725" s="321">
        <v>0</v>
      </c>
      <c r="M4725" s="322" t="str">
        <f t="shared" si="219"/>
        <v>NA</v>
      </c>
      <c r="N4725" s="322" t="str">
        <f t="shared" si="220"/>
        <v>NA</v>
      </c>
      <c r="O4725" s="321">
        <v>0</v>
      </c>
      <c r="P4725" s="322" t="str">
        <f t="shared" si="221"/>
        <v>NA</v>
      </c>
      <c r="Q4725" s="322" t="s">
        <v>707</v>
      </c>
      <c r="R4725" s="323" t="s">
        <v>989</v>
      </c>
      <c r="S4725" s="323" t="s">
        <v>809</v>
      </c>
      <c r="T4725" s="323" t="s">
        <v>809</v>
      </c>
      <c r="U4725" s="323" t="s">
        <v>989</v>
      </c>
      <c r="V4725" s="323" t="s">
        <v>989</v>
      </c>
      <c r="W4725" s="323" t="s">
        <v>989</v>
      </c>
      <c r="X4725" s="323" t="s">
        <v>989</v>
      </c>
      <c r="Y4725" s="257"/>
    </row>
    <row r="4726" spans="1:25" ht="12.75" customHeight="1" x14ac:dyDescent="0.2">
      <c r="A4726" s="229" t="s">
        <v>705</v>
      </c>
      <c r="B4726" s="247"/>
      <c r="C4726" s="318">
        <v>4713</v>
      </c>
      <c r="D4726" s="319" t="s">
        <v>988</v>
      </c>
      <c r="E4726" s="319" t="s">
        <v>988</v>
      </c>
      <c r="F4726" s="319"/>
      <c r="G4726" s="320" t="s">
        <v>707</v>
      </c>
      <c r="H4726" s="321">
        <v>0</v>
      </c>
      <c r="I4726" s="321"/>
      <c r="J4726" s="321">
        <v>0</v>
      </c>
      <c r="K4726" s="321"/>
      <c r="L4726" s="321">
        <v>0</v>
      </c>
      <c r="M4726" s="322" t="str">
        <f t="shared" si="219"/>
        <v>NA</v>
      </c>
      <c r="N4726" s="322" t="str">
        <f t="shared" si="220"/>
        <v>NA</v>
      </c>
      <c r="O4726" s="321">
        <v>0</v>
      </c>
      <c r="P4726" s="322" t="str">
        <f t="shared" si="221"/>
        <v>NA</v>
      </c>
      <c r="Q4726" s="322" t="s">
        <v>707</v>
      </c>
      <c r="R4726" s="323" t="s">
        <v>989</v>
      </c>
      <c r="S4726" s="323" t="s">
        <v>809</v>
      </c>
      <c r="T4726" s="323" t="s">
        <v>809</v>
      </c>
      <c r="U4726" s="323" t="s">
        <v>989</v>
      </c>
      <c r="V4726" s="323" t="s">
        <v>989</v>
      </c>
      <c r="W4726" s="323" t="s">
        <v>989</v>
      </c>
      <c r="X4726" s="323" t="s">
        <v>989</v>
      </c>
      <c r="Y4726" s="257"/>
    </row>
    <row r="4727" spans="1:25" ht="12.75" customHeight="1" x14ac:dyDescent="0.2">
      <c r="A4727" s="229" t="s">
        <v>705</v>
      </c>
      <c r="B4727" s="247"/>
      <c r="C4727" s="300">
        <v>4714</v>
      </c>
      <c r="D4727" s="301" t="s">
        <v>10052</v>
      </c>
      <c r="E4727" s="301" t="s">
        <v>10053</v>
      </c>
      <c r="F4727" s="301" t="s">
        <v>1067</v>
      </c>
      <c r="G4727" s="326" t="s">
        <v>804</v>
      </c>
      <c r="H4727" s="303">
        <v>0</v>
      </c>
      <c r="I4727" s="303"/>
      <c r="J4727" s="303">
        <v>0</v>
      </c>
      <c r="K4727" s="303"/>
      <c r="L4727" s="303">
        <v>0</v>
      </c>
      <c r="M4727" s="304" t="str">
        <f t="shared" si="219"/>
        <v>NA</v>
      </c>
      <c r="N4727" s="304" t="str">
        <f t="shared" si="220"/>
        <v>NA</v>
      </c>
      <c r="O4727" s="303">
        <v>0</v>
      </c>
      <c r="P4727" s="304" t="str">
        <f t="shared" si="221"/>
        <v>NA</v>
      </c>
      <c r="Q4727" s="304" t="s">
        <v>707</v>
      </c>
      <c r="R4727" s="305" t="s">
        <v>887</v>
      </c>
      <c r="S4727" s="306" t="s">
        <v>832</v>
      </c>
      <c r="T4727" s="306" t="s">
        <v>832</v>
      </c>
      <c r="U4727" s="306" t="s">
        <v>832</v>
      </c>
      <c r="V4727" s="307" t="s">
        <v>809</v>
      </c>
      <c r="W4727" s="308" t="s">
        <v>809</v>
      </c>
      <c r="X4727" s="308" t="s">
        <v>809</v>
      </c>
      <c r="Y4727" s="257"/>
    </row>
    <row r="4728" spans="1:25" ht="12.75" customHeight="1" x14ac:dyDescent="0.2">
      <c r="A4728" s="229" t="s">
        <v>705</v>
      </c>
      <c r="B4728" s="247"/>
      <c r="C4728" s="300">
        <v>4715</v>
      </c>
      <c r="D4728" s="301" t="s">
        <v>10054</v>
      </c>
      <c r="E4728" s="301" t="s">
        <v>10055</v>
      </c>
      <c r="F4728" s="301" t="s">
        <v>1067</v>
      </c>
      <c r="G4728" s="326" t="s">
        <v>804</v>
      </c>
      <c r="H4728" s="303">
        <v>0</v>
      </c>
      <c r="I4728" s="303"/>
      <c r="J4728" s="303">
        <v>0</v>
      </c>
      <c r="K4728" s="303"/>
      <c r="L4728" s="303">
        <v>0</v>
      </c>
      <c r="M4728" s="304" t="str">
        <f t="shared" si="219"/>
        <v>NA</v>
      </c>
      <c r="N4728" s="304" t="str">
        <f t="shared" si="220"/>
        <v>NA</v>
      </c>
      <c r="O4728" s="303">
        <v>0</v>
      </c>
      <c r="P4728" s="304" t="str">
        <f t="shared" si="221"/>
        <v>NA</v>
      </c>
      <c r="Q4728" s="304" t="s">
        <v>707</v>
      </c>
      <c r="R4728" s="305" t="s">
        <v>887</v>
      </c>
      <c r="S4728" s="306" t="s">
        <v>832</v>
      </c>
      <c r="T4728" s="306" t="s">
        <v>832</v>
      </c>
      <c r="U4728" s="306" t="s">
        <v>832</v>
      </c>
      <c r="V4728" s="307" t="s">
        <v>809</v>
      </c>
      <c r="W4728" s="308" t="s">
        <v>809</v>
      </c>
      <c r="X4728" s="308" t="s">
        <v>809</v>
      </c>
      <c r="Y4728" s="257"/>
    </row>
    <row r="4729" spans="1:25" ht="12.75" customHeight="1" x14ac:dyDescent="0.2">
      <c r="A4729" s="229" t="s">
        <v>705</v>
      </c>
      <c r="B4729" s="247"/>
      <c r="C4729" s="280">
        <v>4716</v>
      </c>
      <c r="D4729" s="249" t="s">
        <v>10056</v>
      </c>
      <c r="E4729" s="249" t="s">
        <v>10057</v>
      </c>
      <c r="F4729" s="249" t="s">
        <v>822</v>
      </c>
      <c r="G4729" s="281" t="s">
        <v>813</v>
      </c>
      <c r="H4729" s="250">
        <v>60777.66</v>
      </c>
      <c r="I4729" s="250"/>
      <c r="J4729" s="250">
        <v>71769.954700000002</v>
      </c>
      <c r="K4729" s="250"/>
      <c r="L4729" s="250">
        <v>74921.16</v>
      </c>
      <c r="M4729" s="251">
        <f t="shared" si="219"/>
        <v>0.18086077515982021</v>
      </c>
      <c r="N4729" s="251">
        <f t="shared" si="220"/>
        <v>4.3907026459360454E-2</v>
      </c>
      <c r="O4729" s="250">
        <v>77961.91</v>
      </c>
      <c r="P4729" s="251">
        <f t="shared" si="221"/>
        <v>4.0585997333730549E-2</v>
      </c>
      <c r="Q4729" s="251" t="s">
        <v>805</v>
      </c>
      <c r="R4729" s="258"/>
      <c r="S4729" s="258" t="s">
        <v>904</v>
      </c>
      <c r="T4729" s="258" t="s">
        <v>807</v>
      </c>
      <c r="U4729" s="282" t="s">
        <v>814</v>
      </c>
      <c r="V4729" s="285">
        <v>106</v>
      </c>
      <c r="W4729" s="286" t="s">
        <v>824</v>
      </c>
      <c r="X4729" s="286" t="s">
        <v>824</v>
      </c>
      <c r="Y4729" s="257"/>
    </row>
    <row r="4730" spans="1:25" ht="12.75" customHeight="1" x14ac:dyDescent="0.2">
      <c r="A4730" s="229" t="s">
        <v>705</v>
      </c>
      <c r="B4730" s="247"/>
      <c r="C4730" s="280">
        <v>4717</v>
      </c>
      <c r="D4730" s="249" t="s">
        <v>10058</v>
      </c>
      <c r="E4730" s="249" t="s">
        <v>10059</v>
      </c>
      <c r="F4730" s="249" t="s">
        <v>1387</v>
      </c>
      <c r="G4730" s="281" t="s">
        <v>813</v>
      </c>
      <c r="H4730" s="250">
        <v>228822.08</v>
      </c>
      <c r="I4730" s="250"/>
      <c r="J4730" s="250">
        <v>219198.72039999996</v>
      </c>
      <c r="K4730" s="250"/>
      <c r="L4730" s="250">
        <v>228826.56999999998</v>
      </c>
      <c r="M4730" s="251">
        <f t="shared" si="219"/>
        <v>4.2056079553162116E-2</v>
      </c>
      <c r="N4730" s="251">
        <f t="shared" si="220"/>
        <v>4.3922927936946195E-2</v>
      </c>
      <c r="O4730" s="250">
        <v>236402.33999999997</v>
      </c>
      <c r="P4730" s="251">
        <f t="shared" si="221"/>
        <v>3.3107038225499735E-2</v>
      </c>
      <c r="Q4730" s="251" t="s">
        <v>805</v>
      </c>
      <c r="R4730" s="258"/>
      <c r="S4730" s="258" t="s">
        <v>806</v>
      </c>
      <c r="T4730" s="299" t="s">
        <v>809</v>
      </c>
      <c r="U4730" s="282" t="s">
        <v>823</v>
      </c>
      <c r="V4730" s="285">
        <v>805</v>
      </c>
      <c r="W4730" s="286" t="s">
        <v>816</v>
      </c>
      <c r="X4730" s="286" t="s">
        <v>824</v>
      </c>
      <c r="Y4730" s="257"/>
    </row>
    <row r="4731" spans="1:25" ht="12.75" customHeight="1" x14ac:dyDescent="0.2">
      <c r="A4731" s="229" t="s">
        <v>705</v>
      </c>
      <c r="B4731" s="247"/>
      <c r="C4731" s="287">
        <v>4718</v>
      </c>
      <c r="D4731" s="288" t="s">
        <v>10060</v>
      </c>
      <c r="E4731" s="288" t="s">
        <v>10061</v>
      </c>
      <c r="F4731" s="288" t="s">
        <v>5100</v>
      </c>
      <c r="G4731" s="289" t="s">
        <v>707</v>
      </c>
      <c r="H4731" s="290">
        <v>0</v>
      </c>
      <c r="I4731" s="290"/>
      <c r="J4731" s="290">
        <v>0</v>
      </c>
      <c r="K4731" s="290"/>
      <c r="L4731" s="290">
        <v>0</v>
      </c>
      <c r="M4731" s="291" t="str">
        <f t="shared" si="219"/>
        <v>NA</v>
      </c>
      <c r="N4731" s="291" t="str">
        <f t="shared" si="220"/>
        <v>NA</v>
      </c>
      <c r="O4731" s="290">
        <v>0</v>
      </c>
      <c r="P4731" s="291" t="str">
        <f t="shared" si="221"/>
        <v>NA</v>
      </c>
      <c r="Q4731" s="291" t="s">
        <v>707</v>
      </c>
      <c r="R4731" s="292" t="s">
        <v>831</v>
      </c>
      <c r="S4731" s="293" t="s">
        <v>832</v>
      </c>
      <c r="T4731" s="293" t="s">
        <v>832</v>
      </c>
      <c r="U4731" s="293" t="s">
        <v>832</v>
      </c>
      <c r="V4731" s="294" t="s">
        <v>809</v>
      </c>
      <c r="W4731" s="295" t="s">
        <v>809</v>
      </c>
      <c r="X4731" s="295" t="s">
        <v>809</v>
      </c>
      <c r="Y4731" s="257"/>
    </row>
    <row r="4732" spans="1:25" ht="12.75" customHeight="1" x14ac:dyDescent="0.2">
      <c r="A4732" s="229" t="s">
        <v>705</v>
      </c>
      <c r="B4732" s="247"/>
      <c r="C4732" s="280">
        <v>4719</v>
      </c>
      <c r="D4732" s="249" t="s">
        <v>10062</v>
      </c>
      <c r="E4732" s="249" t="s">
        <v>10063</v>
      </c>
      <c r="F4732" s="249" t="s">
        <v>869</v>
      </c>
      <c r="G4732" s="281" t="s">
        <v>813</v>
      </c>
      <c r="H4732" s="250">
        <v>68004.899999999994</v>
      </c>
      <c r="I4732" s="250"/>
      <c r="J4732" s="250">
        <v>17347.704000000002</v>
      </c>
      <c r="K4732" s="250"/>
      <c r="L4732" s="250">
        <v>21640.93</v>
      </c>
      <c r="M4732" s="251">
        <f t="shared" si="219"/>
        <v>0.74490508772162012</v>
      </c>
      <c r="N4732" s="251">
        <f t="shared" si="220"/>
        <v>0.24748093465279314</v>
      </c>
      <c r="O4732" s="250">
        <v>22725.39</v>
      </c>
      <c r="P4732" s="251">
        <f t="shared" si="221"/>
        <v>5.0111524781975593E-2</v>
      </c>
      <c r="Q4732" s="251" t="s">
        <v>805</v>
      </c>
      <c r="R4732" s="258"/>
      <c r="S4732" s="258" t="s">
        <v>806</v>
      </c>
      <c r="T4732" s="258" t="s">
        <v>807</v>
      </c>
      <c r="U4732" s="282" t="s">
        <v>823</v>
      </c>
      <c r="V4732" s="285">
        <v>824</v>
      </c>
      <c r="W4732" s="286" t="s">
        <v>815</v>
      </c>
      <c r="X4732" s="286" t="s">
        <v>816</v>
      </c>
      <c r="Y4732" s="257"/>
    </row>
    <row r="4733" spans="1:25" ht="12.75" customHeight="1" x14ac:dyDescent="0.2">
      <c r="A4733" s="229" t="s">
        <v>705</v>
      </c>
      <c r="B4733" s="247"/>
      <c r="C4733" s="280">
        <v>4720</v>
      </c>
      <c r="D4733" s="249" t="s">
        <v>10064</v>
      </c>
      <c r="E4733" s="249" t="s">
        <v>10065</v>
      </c>
      <c r="F4733" s="249" t="s">
        <v>858</v>
      </c>
      <c r="G4733" s="281" t="s">
        <v>813</v>
      </c>
      <c r="H4733" s="250">
        <v>426536.56</v>
      </c>
      <c r="I4733" s="250"/>
      <c r="J4733" s="250">
        <v>65556.151899999997</v>
      </c>
      <c r="K4733" s="250"/>
      <c r="L4733" s="250">
        <v>68434.960000000006</v>
      </c>
      <c r="M4733" s="251">
        <f t="shared" si="219"/>
        <v>0.84630590189033272</v>
      </c>
      <c r="N4733" s="251">
        <f t="shared" si="220"/>
        <v>4.3913622391859905E-2</v>
      </c>
      <c r="O4733" s="250">
        <v>71482.450000000012</v>
      </c>
      <c r="P4733" s="251">
        <f t="shared" si="221"/>
        <v>4.4531186983962655E-2</v>
      </c>
      <c r="Q4733" s="251" t="s">
        <v>805</v>
      </c>
      <c r="R4733" s="258"/>
      <c r="S4733" s="258" t="s">
        <v>806</v>
      </c>
      <c r="T4733" s="258" t="s">
        <v>807</v>
      </c>
      <c r="U4733" s="282" t="s">
        <v>814</v>
      </c>
      <c r="V4733" s="285">
        <v>808</v>
      </c>
      <c r="W4733" s="286" t="s">
        <v>816</v>
      </c>
      <c r="X4733" s="286" t="s">
        <v>824</v>
      </c>
      <c r="Y4733" s="257"/>
    </row>
    <row r="4734" spans="1:25" ht="12.75" customHeight="1" x14ac:dyDescent="0.2">
      <c r="A4734" s="229" t="s">
        <v>705</v>
      </c>
      <c r="B4734" s="247"/>
      <c r="C4734" s="280">
        <v>4721</v>
      </c>
      <c r="D4734" s="249" t="s">
        <v>10066</v>
      </c>
      <c r="E4734" s="249" t="s">
        <v>10067</v>
      </c>
      <c r="F4734" s="249" t="s">
        <v>1175</v>
      </c>
      <c r="G4734" s="281" t="s">
        <v>813</v>
      </c>
      <c r="H4734" s="250">
        <v>17145.57</v>
      </c>
      <c r="I4734" s="250"/>
      <c r="J4734" s="250">
        <v>16424.504499999999</v>
      </c>
      <c r="K4734" s="250"/>
      <c r="L4734" s="250">
        <v>17145.86</v>
      </c>
      <c r="M4734" s="251">
        <f t="shared" si="219"/>
        <v>4.2055498883968312E-2</v>
      </c>
      <c r="N4734" s="251">
        <f t="shared" si="220"/>
        <v>4.3919468011957473E-2</v>
      </c>
      <c r="O4734" s="250">
        <v>18604.329999999998</v>
      </c>
      <c r="P4734" s="251">
        <f t="shared" si="221"/>
        <v>8.5062516549184314E-2</v>
      </c>
      <c r="Q4734" s="251" t="s">
        <v>805</v>
      </c>
      <c r="R4734" s="258"/>
      <c r="S4734" s="258" t="s">
        <v>806</v>
      </c>
      <c r="T4734" s="299" t="s">
        <v>809</v>
      </c>
      <c r="U4734" s="282" t="s">
        <v>814</v>
      </c>
      <c r="V4734" s="285">
        <v>124</v>
      </c>
      <c r="W4734" s="286" t="s">
        <v>824</v>
      </c>
      <c r="X4734" s="286" t="s">
        <v>824</v>
      </c>
      <c r="Y4734" s="257"/>
    </row>
    <row r="4735" spans="1:25" ht="12.75" customHeight="1" x14ac:dyDescent="0.2">
      <c r="A4735" s="229" t="s">
        <v>705</v>
      </c>
      <c r="B4735" s="247"/>
      <c r="C4735" s="280">
        <v>4722</v>
      </c>
      <c r="D4735" s="249" t="s">
        <v>10068</v>
      </c>
      <c r="E4735" s="249" t="s">
        <v>10069</v>
      </c>
      <c r="F4735" s="249" t="s">
        <v>822</v>
      </c>
      <c r="G4735" s="281" t="s">
        <v>813</v>
      </c>
      <c r="H4735" s="250">
        <v>65416.610000000008</v>
      </c>
      <c r="I4735" s="250"/>
      <c r="J4735" s="250">
        <v>10068.8418</v>
      </c>
      <c r="K4735" s="250"/>
      <c r="L4735" s="250">
        <v>13845.480000000001</v>
      </c>
      <c r="M4735" s="251">
        <f t="shared" si="219"/>
        <v>0.84608126590479082</v>
      </c>
      <c r="N4735" s="251">
        <f t="shared" si="220"/>
        <v>0.37508169013043796</v>
      </c>
      <c r="O4735" s="250">
        <v>14960.97</v>
      </c>
      <c r="P4735" s="251">
        <f t="shared" si="221"/>
        <v>8.0567087598262963E-2</v>
      </c>
      <c r="Q4735" s="251" t="s">
        <v>805</v>
      </c>
      <c r="R4735" s="258"/>
      <c r="S4735" s="258" t="s">
        <v>925</v>
      </c>
      <c r="T4735" s="258" t="s">
        <v>908</v>
      </c>
      <c r="U4735" s="282" t="s">
        <v>823</v>
      </c>
      <c r="V4735" s="285">
        <v>1163</v>
      </c>
      <c r="W4735" s="286" t="s">
        <v>912</v>
      </c>
      <c r="X4735" s="286" t="s">
        <v>815</v>
      </c>
      <c r="Y4735" s="257"/>
    </row>
    <row r="4736" spans="1:25" ht="12.75" customHeight="1" x14ac:dyDescent="0.2">
      <c r="A4736" s="229" t="s">
        <v>705</v>
      </c>
      <c r="B4736" s="247"/>
      <c r="C4736" s="280">
        <v>4723</v>
      </c>
      <c r="D4736" s="249" t="s">
        <v>10070</v>
      </c>
      <c r="E4736" s="249" t="s">
        <v>10071</v>
      </c>
      <c r="F4736" s="249" t="s">
        <v>861</v>
      </c>
      <c r="G4736" s="297" t="s">
        <v>707</v>
      </c>
      <c r="H4736" s="250">
        <v>0</v>
      </c>
      <c r="I4736" s="250"/>
      <c r="J4736" s="250">
        <v>0</v>
      </c>
      <c r="K4736" s="250"/>
      <c r="L4736" s="250">
        <v>0</v>
      </c>
      <c r="M4736" s="251" t="str">
        <f t="shared" si="219"/>
        <v>NA</v>
      </c>
      <c r="N4736" s="251" t="str">
        <f t="shared" si="220"/>
        <v>NA</v>
      </c>
      <c r="O4736" s="250">
        <v>0</v>
      </c>
      <c r="P4736" s="251" t="str">
        <f t="shared" si="221"/>
        <v>NA</v>
      </c>
      <c r="Q4736" s="298" t="s">
        <v>848</v>
      </c>
      <c r="R4736" s="299" t="s">
        <v>849</v>
      </c>
      <c r="S4736" s="299" t="s">
        <v>832</v>
      </c>
      <c r="T4736" s="299" t="s">
        <v>832</v>
      </c>
      <c r="U4736" s="299" t="s">
        <v>832</v>
      </c>
      <c r="V4736" s="299" t="s">
        <v>832</v>
      </c>
      <c r="W4736" s="299" t="s">
        <v>832</v>
      </c>
      <c r="X4736" s="299" t="s">
        <v>832</v>
      </c>
      <c r="Y4736" s="257"/>
    </row>
    <row r="4737" spans="1:25" ht="12.75" customHeight="1" x14ac:dyDescent="0.2">
      <c r="A4737" s="229" t="s">
        <v>705</v>
      </c>
      <c r="B4737" s="247"/>
      <c r="C4737" s="280">
        <v>4724</v>
      </c>
      <c r="D4737" s="249" t="s">
        <v>10072</v>
      </c>
      <c r="E4737" s="249" t="s">
        <v>10073</v>
      </c>
      <c r="F4737" s="249" t="s">
        <v>803</v>
      </c>
      <c r="G4737" s="281" t="s">
        <v>804</v>
      </c>
      <c r="H4737" s="250">
        <v>144043.16</v>
      </c>
      <c r="I4737" s="250"/>
      <c r="J4737" s="250">
        <v>139114.06890000001</v>
      </c>
      <c r="K4737" s="250"/>
      <c r="L4737" s="250">
        <v>142589.26999999999</v>
      </c>
      <c r="M4737" s="251">
        <f t="shared" si="219"/>
        <v>3.4219542948099653E-2</v>
      </c>
      <c r="N4737" s="251">
        <f t="shared" si="220"/>
        <v>2.4980946409511397E-2</v>
      </c>
      <c r="O4737" s="250">
        <v>149916.82</v>
      </c>
      <c r="P4737" s="251">
        <f t="shared" si="221"/>
        <v>5.138921042235519E-2</v>
      </c>
      <c r="Q4737" s="251" t="s">
        <v>805</v>
      </c>
      <c r="R4737" s="258"/>
      <c r="S4737" s="258" t="s">
        <v>806</v>
      </c>
      <c r="T4737" s="258" t="s">
        <v>807</v>
      </c>
      <c r="U4737" s="282" t="s">
        <v>808</v>
      </c>
      <c r="V4737" s="285">
        <v>514</v>
      </c>
      <c r="W4737" s="286" t="s">
        <v>824</v>
      </c>
      <c r="X4737" s="286" t="s">
        <v>824</v>
      </c>
      <c r="Y4737" s="257"/>
    </row>
    <row r="4738" spans="1:25" ht="12.75" customHeight="1" x14ac:dyDescent="0.2">
      <c r="A4738" s="229" t="s">
        <v>705</v>
      </c>
      <c r="B4738" s="247"/>
      <c r="C4738" s="280">
        <v>4725</v>
      </c>
      <c r="D4738" s="249" t="s">
        <v>10074</v>
      </c>
      <c r="E4738" s="249" t="s">
        <v>10075</v>
      </c>
      <c r="F4738" s="249" t="s">
        <v>852</v>
      </c>
      <c r="G4738" s="297" t="s">
        <v>707</v>
      </c>
      <c r="H4738" s="250">
        <v>0</v>
      </c>
      <c r="I4738" s="250"/>
      <c r="J4738" s="250">
        <v>0</v>
      </c>
      <c r="K4738" s="250"/>
      <c r="L4738" s="250">
        <v>0</v>
      </c>
      <c r="M4738" s="251" t="str">
        <f t="shared" si="219"/>
        <v>NA</v>
      </c>
      <c r="N4738" s="251" t="str">
        <f t="shared" si="220"/>
        <v>NA</v>
      </c>
      <c r="O4738" s="250">
        <v>0</v>
      </c>
      <c r="P4738" s="251" t="str">
        <f t="shared" si="221"/>
        <v>NA</v>
      </c>
      <c r="Q4738" s="298" t="s">
        <v>848</v>
      </c>
      <c r="R4738" s="299" t="s">
        <v>849</v>
      </c>
      <c r="S4738" s="299" t="s">
        <v>832</v>
      </c>
      <c r="T4738" s="299" t="s">
        <v>832</v>
      </c>
      <c r="U4738" s="299" t="s">
        <v>832</v>
      </c>
      <c r="V4738" s="299" t="s">
        <v>832</v>
      </c>
      <c r="W4738" s="299" t="s">
        <v>832</v>
      </c>
      <c r="X4738" s="299" t="s">
        <v>832</v>
      </c>
      <c r="Y4738" s="257"/>
    </row>
    <row r="4739" spans="1:25" ht="12.75" customHeight="1" x14ac:dyDescent="0.2">
      <c r="A4739" s="229" t="s">
        <v>705</v>
      </c>
      <c r="B4739" s="247"/>
      <c r="C4739" s="280">
        <v>4726</v>
      </c>
      <c r="D4739" s="249" t="s">
        <v>10076</v>
      </c>
      <c r="E4739" s="249" t="s">
        <v>10077</v>
      </c>
      <c r="F4739" s="249" t="s">
        <v>877</v>
      </c>
      <c r="G4739" s="281" t="s">
        <v>813</v>
      </c>
      <c r="H4739" s="250">
        <v>46585.54</v>
      </c>
      <c r="I4739" s="250"/>
      <c r="J4739" s="250">
        <v>44626.34</v>
      </c>
      <c r="K4739" s="250"/>
      <c r="L4739" s="250">
        <v>46585.94</v>
      </c>
      <c r="M4739" s="251">
        <f t="shared" si="219"/>
        <v>4.2055968439992417E-2</v>
      </c>
      <c r="N4739" s="251">
        <f t="shared" si="220"/>
        <v>4.3911286473414711E-2</v>
      </c>
      <c r="O4739" s="250">
        <v>49078.04</v>
      </c>
      <c r="P4739" s="251">
        <f t="shared" si="221"/>
        <v>5.3494681013198368E-2</v>
      </c>
      <c r="Q4739" s="251" t="s">
        <v>805</v>
      </c>
      <c r="R4739" s="258"/>
      <c r="S4739" s="258" t="s">
        <v>806</v>
      </c>
      <c r="T4739" s="299" t="s">
        <v>809</v>
      </c>
      <c r="U4739" s="282" t="s">
        <v>814</v>
      </c>
      <c r="V4739" s="285">
        <v>224</v>
      </c>
      <c r="W4739" s="286" t="s">
        <v>816</v>
      </c>
      <c r="X4739" s="286" t="s">
        <v>816</v>
      </c>
      <c r="Y4739" s="257"/>
    </row>
    <row r="4740" spans="1:25" ht="12.75" customHeight="1" x14ac:dyDescent="0.2">
      <c r="A4740" s="229" t="s">
        <v>705</v>
      </c>
      <c r="B4740" s="247"/>
      <c r="C4740" s="280">
        <v>4727</v>
      </c>
      <c r="D4740" s="249" t="s">
        <v>10078</v>
      </c>
      <c r="E4740" s="249" t="s">
        <v>10079</v>
      </c>
      <c r="F4740" s="249" t="s">
        <v>1046</v>
      </c>
      <c r="G4740" s="281" t="s">
        <v>813</v>
      </c>
      <c r="H4740" s="250">
        <v>61835.59</v>
      </c>
      <c r="I4740" s="250"/>
      <c r="J4740" s="250">
        <v>59235.014999999999</v>
      </c>
      <c r="K4740" s="250"/>
      <c r="L4740" s="250">
        <v>61836.5</v>
      </c>
      <c r="M4740" s="251">
        <f t="shared" si="219"/>
        <v>4.2056281827342432E-2</v>
      </c>
      <c r="N4740" s="251">
        <f t="shared" si="220"/>
        <v>4.3918027200634632E-2</v>
      </c>
      <c r="O4740" s="250">
        <v>64422.5</v>
      </c>
      <c r="P4740" s="251">
        <f t="shared" si="221"/>
        <v>4.1819960702821152E-2</v>
      </c>
      <c r="Q4740" s="251" t="s">
        <v>805</v>
      </c>
      <c r="R4740" s="258"/>
      <c r="S4740" s="258" t="s">
        <v>806</v>
      </c>
      <c r="T4740" s="299" t="s">
        <v>809</v>
      </c>
      <c r="U4740" s="282" t="s">
        <v>814</v>
      </c>
      <c r="V4740" s="285">
        <v>290</v>
      </c>
      <c r="W4740" s="286" t="s">
        <v>816</v>
      </c>
      <c r="X4740" s="286" t="s">
        <v>816</v>
      </c>
      <c r="Y4740" s="257"/>
    </row>
    <row r="4741" spans="1:25" ht="12.75" customHeight="1" x14ac:dyDescent="0.2">
      <c r="A4741" s="229" t="s">
        <v>705</v>
      </c>
      <c r="B4741" s="247"/>
      <c r="C4741" s="280">
        <v>4728</v>
      </c>
      <c r="D4741" s="249" t="s">
        <v>10080</v>
      </c>
      <c r="E4741" s="249" t="s">
        <v>10081</v>
      </c>
      <c r="F4741" s="249" t="s">
        <v>877</v>
      </c>
      <c r="G4741" s="281" t="s">
        <v>813</v>
      </c>
      <c r="H4741" s="250">
        <v>134452.19999999998</v>
      </c>
      <c r="I4741" s="250"/>
      <c r="J4741" s="250">
        <v>215868.4736</v>
      </c>
      <c r="K4741" s="250"/>
      <c r="L4741" s="250">
        <v>233987.21000000002</v>
      </c>
      <c r="M4741" s="251">
        <f t="shared" si="219"/>
        <v>0.60554065757198483</v>
      </c>
      <c r="N4741" s="251">
        <f t="shared" si="220"/>
        <v>8.3934147945909338E-2</v>
      </c>
      <c r="O4741" s="250">
        <v>242122.91000000003</v>
      </c>
      <c r="P4741" s="251">
        <f t="shared" si="221"/>
        <v>3.4769849172525333E-2</v>
      </c>
      <c r="Q4741" s="251" t="s">
        <v>805</v>
      </c>
      <c r="R4741" s="258"/>
      <c r="S4741" s="258" t="s">
        <v>806</v>
      </c>
      <c r="T4741" s="258" t="s">
        <v>807</v>
      </c>
      <c r="U4741" s="282" t="s">
        <v>823</v>
      </c>
      <c r="V4741" s="285">
        <v>824</v>
      </c>
      <c r="W4741" s="286" t="s">
        <v>815</v>
      </c>
      <c r="X4741" s="286" t="s">
        <v>816</v>
      </c>
      <c r="Y4741" s="257"/>
    </row>
    <row r="4742" spans="1:25" ht="12.75" customHeight="1" x14ac:dyDescent="0.2">
      <c r="A4742" s="229" t="s">
        <v>705</v>
      </c>
      <c r="B4742" s="247"/>
      <c r="C4742" s="280">
        <v>4729</v>
      </c>
      <c r="D4742" s="249" t="s">
        <v>10082</v>
      </c>
      <c r="E4742" s="249" t="s">
        <v>10083</v>
      </c>
      <c r="F4742" s="249" t="s">
        <v>866</v>
      </c>
      <c r="G4742" s="281" t="s">
        <v>813</v>
      </c>
      <c r="H4742" s="250">
        <v>19216.89</v>
      </c>
      <c r="I4742" s="250"/>
      <c r="J4742" s="250">
        <v>18408.709599999998</v>
      </c>
      <c r="K4742" s="250"/>
      <c r="L4742" s="250">
        <v>34001.94</v>
      </c>
      <c r="M4742" s="251">
        <f t="shared" si="219"/>
        <v>4.2055733263811214E-2</v>
      </c>
      <c r="N4742" s="251">
        <f t="shared" si="220"/>
        <v>0.84705722121880855</v>
      </c>
      <c r="O4742" s="250">
        <v>35626.71</v>
      </c>
      <c r="P4742" s="251">
        <f t="shared" si="221"/>
        <v>4.7784626406610818E-2</v>
      </c>
      <c r="Q4742" s="251" t="s">
        <v>805</v>
      </c>
      <c r="R4742" s="258"/>
      <c r="S4742" s="258" t="s">
        <v>806</v>
      </c>
      <c r="T4742" s="258" t="s">
        <v>807</v>
      </c>
      <c r="U4742" s="282" t="s">
        <v>814</v>
      </c>
      <c r="V4742" s="285">
        <v>92</v>
      </c>
      <c r="W4742" s="286" t="s">
        <v>824</v>
      </c>
      <c r="X4742" s="286" t="s">
        <v>824</v>
      </c>
      <c r="Y4742" s="257"/>
    </row>
    <row r="4743" spans="1:25" ht="12.75" customHeight="1" x14ac:dyDescent="0.2">
      <c r="A4743" s="229" t="s">
        <v>705</v>
      </c>
      <c r="B4743" s="247"/>
      <c r="C4743" s="280">
        <v>4730</v>
      </c>
      <c r="D4743" s="249" t="s">
        <v>10084</v>
      </c>
      <c r="E4743" s="249" t="s">
        <v>10085</v>
      </c>
      <c r="F4743" s="249" t="s">
        <v>877</v>
      </c>
      <c r="G4743" s="281" t="s">
        <v>813</v>
      </c>
      <c r="H4743" s="250">
        <v>65833.929999999993</v>
      </c>
      <c r="I4743" s="250"/>
      <c r="J4743" s="250">
        <v>63065.199800000002</v>
      </c>
      <c r="K4743" s="250"/>
      <c r="L4743" s="250">
        <v>67642.679999999993</v>
      </c>
      <c r="M4743" s="251">
        <f t="shared" si="219"/>
        <v>4.2056280097511896E-2</v>
      </c>
      <c r="N4743" s="251">
        <f t="shared" si="220"/>
        <v>7.2583298150432421E-2</v>
      </c>
      <c r="O4743" s="250">
        <v>75041.86</v>
      </c>
      <c r="P4743" s="251">
        <f t="shared" si="221"/>
        <v>0.10938626322907384</v>
      </c>
      <c r="Q4743" s="251" t="s">
        <v>805</v>
      </c>
      <c r="R4743" s="258"/>
      <c r="S4743" s="258" t="s">
        <v>806</v>
      </c>
      <c r="T4743" s="258" t="s">
        <v>807</v>
      </c>
      <c r="U4743" s="282" t="s">
        <v>823</v>
      </c>
      <c r="V4743" s="285">
        <v>824</v>
      </c>
      <c r="W4743" s="286" t="s">
        <v>815</v>
      </c>
      <c r="X4743" s="286" t="s">
        <v>874</v>
      </c>
      <c r="Y4743" s="257"/>
    </row>
    <row r="4744" spans="1:25" ht="12.75" customHeight="1" x14ac:dyDescent="0.2">
      <c r="A4744" s="229" t="s">
        <v>705</v>
      </c>
      <c r="B4744" s="247"/>
      <c r="C4744" s="280">
        <v>4731</v>
      </c>
      <c r="D4744" s="249" t="s">
        <v>10086</v>
      </c>
      <c r="E4744" s="249" t="s">
        <v>10087</v>
      </c>
      <c r="F4744" s="249" t="s">
        <v>1046</v>
      </c>
      <c r="G4744" s="281" t="s">
        <v>813</v>
      </c>
      <c r="H4744" s="250">
        <v>79437.84</v>
      </c>
      <c r="I4744" s="250"/>
      <c r="J4744" s="250">
        <v>76097.006999999998</v>
      </c>
      <c r="K4744" s="250"/>
      <c r="L4744" s="250">
        <v>79439.03</v>
      </c>
      <c r="M4744" s="251">
        <f t="shared" si="219"/>
        <v>4.2055939587481217E-2</v>
      </c>
      <c r="N4744" s="251">
        <f t="shared" si="220"/>
        <v>4.3917929649979544E-2</v>
      </c>
      <c r="O4744" s="250">
        <v>82761.16</v>
      </c>
      <c r="P4744" s="251">
        <f t="shared" si="221"/>
        <v>4.1819871164086531E-2</v>
      </c>
      <c r="Q4744" s="251" t="s">
        <v>805</v>
      </c>
      <c r="R4744" s="258"/>
      <c r="S4744" s="258" t="s">
        <v>806</v>
      </c>
      <c r="T4744" s="299" t="s">
        <v>809</v>
      </c>
      <c r="U4744" s="282" t="s">
        <v>814</v>
      </c>
      <c r="V4744" s="285">
        <v>312</v>
      </c>
      <c r="W4744" s="286" t="s">
        <v>874</v>
      </c>
      <c r="X4744" s="286" t="s">
        <v>815</v>
      </c>
      <c r="Y4744" s="257"/>
    </row>
    <row r="4745" spans="1:25" ht="12.75" customHeight="1" x14ac:dyDescent="0.2">
      <c r="A4745" s="229" t="s">
        <v>705</v>
      </c>
      <c r="B4745" s="247"/>
      <c r="C4745" s="280">
        <v>4732</v>
      </c>
      <c r="D4745" s="249" t="s">
        <v>10088</v>
      </c>
      <c r="E4745" s="249" t="s">
        <v>10089</v>
      </c>
      <c r="F4745" s="249" t="s">
        <v>886</v>
      </c>
      <c r="G4745" s="281" t="s">
        <v>813</v>
      </c>
      <c r="H4745" s="250">
        <v>115150.84</v>
      </c>
      <c r="I4745" s="250"/>
      <c r="J4745" s="250">
        <v>110308.0356</v>
      </c>
      <c r="K4745" s="250"/>
      <c r="L4745" s="250">
        <v>156470.37</v>
      </c>
      <c r="M4745" s="251">
        <f t="shared" si="219"/>
        <v>4.2056179529389399E-2</v>
      </c>
      <c r="N4745" s="251">
        <f t="shared" si="220"/>
        <v>0.41848569008512004</v>
      </c>
      <c r="O4745" s="250">
        <v>162342.15</v>
      </c>
      <c r="P4745" s="251">
        <f t="shared" si="221"/>
        <v>3.7526465873379086E-2</v>
      </c>
      <c r="Q4745" s="251" t="s">
        <v>805</v>
      </c>
      <c r="R4745" s="258"/>
      <c r="S4745" s="258" t="s">
        <v>806</v>
      </c>
      <c r="T4745" s="258" t="s">
        <v>807</v>
      </c>
      <c r="U4745" s="282" t="s">
        <v>823</v>
      </c>
      <c r="V4745" s="285">
        <v>824</v>
      </c>
      <c r="W4745" s="286" t="s">
        <v>815</v>
      </c>
      <c r="X4745" s="286" t="s">
        <v>816</v>
      </c>
      <c r="Y4745" s="257"/>
    </row>
    <row r="4746" spans="1:25" ht="12.75" customHeight="1" x14ac:dyDescent="0.2">
      <c r="A4746" s="229" t="s">
        <v>705</v>
      </c>
      <c r="B4746" s="247"/>
      <c r="C4746" s="280">
        <v>4733</v>
      </c>
      <c r="D4746" s="249" t="s">
        <v>10090</v>
      </c>
      <c r="E4746" s="249" t="s">
        <v>10091</v>
      </c>
      <c r="F4746" s="249" t="s">
        <v>869</v>
      </c>
      <c r="G4746" s="281" t="s">
        <v>813</v>
      </c>
      <c r="H4746" s="250">
        <v>58129.849999999991</v>
      </c>
      <c r="I4746" s="250"/>
      <c r="J4746" s="250">
        <v>55685.14</v>
      </c>
      <c r="K4746" s="250"/>
      <c r="L4746" s="250">
        <v>68418.01999999999</v>
      </c>
      <c r="M4746" s="251">
        <f t="shared" si="219"/>
        <v>4.2056017691426903E-2</v>
      </c>
      <c r="N4746" s="251">
        <f t="shared" si="220"/>
        <v>0.22865848950007112</v>
      </c>
      <c r="O4746" s="250">
        <v>71781.75</v>
      </c>
      <c r="P4746" s="251">
        <f t="shared" si="221"/>
        <v>4.9164386809206276E-2</v>
      </c>
      <c r="Q4746" s="251" t="s">
        <v>805</v>
      </c>
      <c r="R4746" s="258"/>
      <c r="S4746" s="258" t="s">
        <v>806</v>
      </c>
      <c r="T4746" s="258" t="s">
        <v>807</v>
      </c>
      <c r="U4746" s="282" t="s">
        <v>823</v>
      </c>
      <c r="V4746" s="285">
        <v>824</v>
      </c>
      <c r="W4746" s="286" t="s">
        <v>815</v>
      </c>
      <c r="X4746" s="286" t="s">
        <v>816</v>
      </c>
      <c r="Y4746" s="257"/>
    </row>
    <row r="4747" spans="1:25" ht="12.75" customHeight="1" x14ac:dyDescent="0.2">
      <c r="A4747" s="229" t="s">
        <v>705</v>
      </c>
      <c r="B4747" s="247"/>
      <c r="C4747" s="280">
        <v>4734</v>
      </c>
      <c r="D4747" s="249" t="s">
        <v>10092</v>
      </c>
      <c r="E4747" s="249" t="s">
        <v>10093</v>
      </c>
      <c r="F4747" s="249" t="s">
        <v>877</v>
      </c>
      <c r="G4747" s="281" t="s">
        <v>813</v>
      </c>
      <c r="H4747" s="250">
        <v>61292.2</v>
      </c>
      <c r="I4747" s="250"/>
      <c r="J4747" s="250">
        <v>58714.492400000003</v>
      </c>
      <c r="K4747" s="250"/>
      <c r="L4747" s="250">
        <v>61292.53</v>
      </c>
      <c r="M4747" s="251">
        <f t="shared" si="219"/>
        <v>4.2056046283213758E-2</v>
      </c>
      <c r="N4747" s="251">
        <f t="shared" si="220"/>
        <v>4.3908028403563205E-2</v>
      </c>
      <c r="O4747" s="250">
        <v>68234.53</v>
      </c>
      <c r="P4747" s="251">
        <f t="shared" si="221"/>
        <v>0.11326013137326849</v>
      </c>
      <c r="Q4747" s="251" t="s">
        <v>805</v>
      </c>
      <c r="R4747" s="258"/>
      <c r="S4747" s="258" t="s">
        <v>806</v>
      </c>
      <c r="T4747" s="258" t="s">
        <v>807</v>
      </c>
      <c r="U4747" s="282" t="s">
        <v>814</v>
      </c>
      <c r="V4747" s="285">
        <v>235</v>
      </c>
      <c r="W4747" s="286" t="s">
        <v>824</v>
      </c>
      <c r="X4747" s="286" t="s">
        <v>824</v>
      </c>
      <c r="Y4747" s="257"/>
    </row>
    <row r="4748" spans="1:25" ht="12.75" customHeight="1" x14ac:dyDescent="0.2">
      <c r="A4748" s="229" t="s">
        <v>705</v>
      </c>
      <c r="B4748" s="247"/>
      <c r="C4748" s="280">
        <v>4735</v>
      </c>
      <c r="D4748" s="249" t="s">
        <v>10094</v>
      </c>
      <c r="E4748" s="249" t="s">
        <v>10095</v>
      </c>
      <c r="F4748" s="249" t="s">
        <v>886</v>
      </c>
      <c r="G4748" s="281" t="s">
        <v>813</v>
      </c>
      <c r="H4748" s="250">
        <v>75517.87</v>
      </c>
      <c r="I4748" s="250"/>
      <c r="J4748" s="250">
        <v>117468.0686</v>
      </c>
      <c r="K4748" s="250"/>
      <c r="L4748" s="250">
        <v>130295.32999999999</v>
      </c>
      <c r="M4748" s="251">
        <f t="shared" si="219"/>
        <v>0.55550028887202463</v>
      </c>
      <c r="N4748" s="251">
        <f t="shared" si="220"/>
        <v>0.10919785736563978</v>
      </c>
      <c r="O4748" s="250">
        <v>136701.22</v>
      </c>
      <c r="P4748" s="251">
        <f t="shared" si="221"/>
        <v>4.9164386781936194E-2</v>
      </c>
      <c r="Q4748" s="251" t="s">
        <v>805</v>
      </c>
      <c r="R4748" s="258"/>
      <c r="S4748" s="258" t="s">
        <v>806</v>
      </c>
      <c r="T4748" s="258" t="s">
        <v>807</v>
      </c>
      <c r="U4748" s="282" t="s">
        <v>823</v>
      </c>
      <c r="V4748" s="285">
        <v>824</v>
      </c>
      <c r="W4748" s="286" t="s">
        <v>824</v>
      </c>
      <c r="X4748" s="286" t="s">
        <v>824</v>
      </c>
      <c r="Y4748" s="257"/>
    </row>
    <row r="4749" spans="1:25" ht="12.75" customHeight="1" x14ac:dyDescent="0.2">
      <c r="A4749" s="229" t="s">
        <v>705</v>
      </c>
      <c r="B4749" s="247"/>
      <c r="C4749" s="280">
        <v>4736</v>
      </c>
      <c r="D4749" s="249" t="s">
        <v>10096</v>
      </c>
      <c r="E4749" s="249" t="s">
        <v>10097</v>
      </c>
      <c r="F4749" s="249" t="s">
        <v>1160</v>
      </c>
      <c r="G4749" s="281" t="s">
        <v>813</v>
      </c>
      <c r="H4749" s="250">
        <v>347196.27</v>
      </c>
      <c r="I4749" s="250"/>
      <c r="J4749" s="250">
        <v>335485.12979999994</v>
      </c>
      <c r="K4749" s="250"/>
      <c r="L4749" s="250">
        <v>350217.04</v>
      </c>
      <c r="M4749" s="251">
        <f t="shared" si="219"/>
        <v>3.373060488236259E-2</v>
      </c>
      <c r="N4749" s="251">
        <f t="shared" si="220"/>
        <v>4.3912259863149512E-2</v>
      </c>
      <c r="O4749" s="250">
        <v>366561.50999999995</v>
      </c>
      <c r="P4749" s="251">
        <f t="shared" si="221"/>
        <v>4.6669545262560536E-2</v>
      </c>
      <c r="Q4749" s="251" t="s">
        <v>805</v>
      </c>
      <c r="R4749" s="258"/>
      <c r="S4749" s="258" t="s">
        <v>806</v>
      </c>
      <c r="T4749" s="299" t="s">
        <v>809</v>
      </c>
      <c r="U4749" s="282" t="s">
        <v>823</v>
      </c>
      <c r="V4749" s="285">
        <v>824</v>
      </c>
      <c r="W4749" s="286" t="s">
        <v>815</v>
      </c>
      <c r="X4749" s="286" t="s">
        <v>816</v>
      </c>
      <c r="Y4749" s="257"/>
    </row>
    <row r="4750" spans="1:25" ht="12.75" customHeight="1" x14ac:dyDescent="0.2">
      <c r="A4750" s="229" t="s">
        <v>705</v>
      </c>
      <c r="B4750" s="247"/>
      <c r="C4750" s="280">
        <v>4737</v>
      </c>
      <c r="D4750" s="249" t="s">
        <v>10098</v>
      </c>
      <c r="E4750" s="249" t="s">
        <v>10099</v>
      </c>
      <c r="F4750" s="249" t="s">
        <v>1374</v>
      </c>
      <c r="G4750" s="281" t="s">
        <v>813</v>
      </c>
      <c r="H4750" s="250">
        <v>21391.7</v>
      </c>
      <c r="I4750" s="250"/>
      <c r="J4750" s="250">
        <v>20492.053899999999</v>
      </c>
      <c r="K4750" s="250"/>
      <c r="L4750" s="250">
        <v>21391.89</v>
      </c>
      <c r="M4750" s="251">
        <f t="shared" ref="M4750:M4813" si="222">IF(H4750&gt;0,ABS((J4750-H4750)/H4750),"NA")</f>
        <v>4.2055848763772948E-2</v>
      </c>
      <c r="N4750" s="251">
        <f t="shared" ref="N4750:N4813" si="223">IF(J4750&gt;0,ABS((L4750-J4750)/J4750),"NA")</f>
        <v>4.3911464628735943E-2</v>
      </c>
      <c r="O4750" s="250">
        <v>22524.77</v>
      </c>
      <c r="P4750" s="251">
        <f t="shared" ref="P4750:P4813" si="224">IF(L4750&gt;0,ABS((O4750-L4750)/L4750),"NA")</f>
        <v>5.2958387501057691E-2</v>
      </c>
      <c r="Q4750" s="251" t="s">
        <v>805</v>
      </c>
      <c r="R4750" s="258"/>
      <c r="S4750" s="258" t="s">
        <v>806</v>
      </c>
      <c r="T4750" s="299" t="s">
        <v>809</v>
      </c>
      <c r="U4750" s="282" t="s">
        <v>814</v>
      </c>
      <c r="V4750" s="285">
        <v>103</v>
      </c>
      <c r="W4750" s="286" t="s">
        <v>815</v>
      </c>
      <c r="X4750" s="286" t="s">
        <v>816</v>
      </c>
      <c r="Y4750" s="257"/>
    </row>
    <row r="4751" spans="1:25" ht="12.75" customHeight="1" x14ac:dyDescent="0.2">
      <c r="A4751" s="229" t="s">
        <v>705</v>
      </c>
      <c r="B4751" s="247"/>
      <c r="C4751" s="280">
        <v>4738</v>
      </c>
      <c r="D4751" s="249" t="s">
        <v>10100</v>
      </c>
      <c r="E4751" s="249" t="s">
        <v>10101</v>
      </c>
      <c r="F4751" s="249" t="s">
        <v>886</v>
      </c>
      <c r="G4751" s="281" t="s">
        <v>813</v>
      </c>
      <c r="H4751" s="250">
        <v>24258.639999999999</v>
      </c>
      <c r="I4751" s="250"/>
      <c r="J4751" s="250">
        <v>23238.4306</v>
      </c>
      <c r="K4751" s="250"/>
      <c r="L4751" s="250">
        <v>38291.599999999999</v>
      </c>
      <c r="M4751" s="251">
        <f t="shared" si="222"/>
        <v>4.20555068214871E-2</v>
      </c>
      <c r="N4751" s="251">
        <f t="shared" si="223"/>
        <v>0.64777048240082091</v>
      </c>
      <c r="O4751" s="250">
        <v>39823.67</v>
      </c>
      <c r="P4751" s="251">
        <f t="shared" si="224"/>
        <v>4.0010602847621923E-2</v>
      </c>
      <c r="Q4751" s="251" t="s">
        <v>805</v>
      </c>
      <c r="R4751" s="258"/>
      <c r="S4751" s="258" t="s">
        <v>806</v>
      </c>
      <c r="T4751" s="258" t="s">
        <v>807</v>
      </c>
      <c r="U4751" s="282" t="s">
        <v>823</v>
      </c>
      <c r="V4751" s="285">
        <v>824</v>
      </c>
      <c r="W4751" s="286" t="s">
        <v>824</v>
      </c>
      <c r="X4751" s="286" t="s">
        <v>824</v>
      </c>
      <c r="Y4751" s="257"/>
    </row>
    <row r="4752" spans="1:25" ht="12.75" customHeight="1" x14ac:dyDescent="0.2">
      <c r="A4752" s="229" t="s">
        <v>705</v>
      </c>
      <c r="B4752" s="247"/>
      <c r="C4752" s="280">
        <v>4739</v>
      </c>
      <c r="D4752" s="249" t="s">
        <v>10102</v>
      </c>
      <c r="E4752" s="249" t="s">
        <v>10103</v>
      </c>
      <c r="F4752" s="249" t="s">
        <v>866</v>
      </c>
      <c r="G4752" s="281" t="s">
        <v>813</v>
      </c>
      <c r="H4752" s="250">
        <v>54743.61</v>
      </c>
      <c r="I4752" s="250"/>
      <c r="J4752" s="250">
        <v>52441.31</v>
      </c>
      <c r="K4752" s="250"/>
      <c r="L4752" s="250">
        <v>54743.840000000004</v>
      </c>
      <c r="M4752" s="251">
        <f t="shared" si="222"/>
        <v>4.2056050012047118E-2</v>
      </c>
      <c r="N4752" s="251">
        <f t="shared" si="223"/>
        <v>4.3906797904171464E-2</v>
      </c>
      <c r="O4752" s="250">
        <v>61349.679999999993</v>
      </c>
      <c r="P4752" s="251">
        <f t="shared" si="224"/>
        <v>0.12066818842083399</v>
      </c>
      <c r="Q4752" s="251" t="s">
        <v>805</v>
      </c>
      <c r="R4752" s="258"/>
      <c r="S4752" s="258" t="s">
        <v>806</v>
      </c>
      <c r="T4752" s="299" t="s">
        <v>809</v>
      </c>
      <c r="U4752" s="282" t="s">
        <v>814</v>
      </c>
      <c r="V4752" s="285">
        <v>224</v>
      </c>
      <c r="W4752" s="286" t="s">
        <v>816</v>
      </c>
      <c r="X4752" s="286" t="s">
        <v>824</v>
      </c>
      <c r="Y4752" s="257"/>
    </row>
    <row r="4753" spans="1:25" ht="12.75" customHeight="1" x14ac:dyDescent="0.2">
      <c r="A4753" s="229" t="s">
        <v>705</v>
      </c>
      <c r="B4753" s="247"/>
      <c r="C4753" s="280">
        <v>4740</v>
      </c>
      <c r="D4753" s="249" t="s">
        <v>10104</v>
      </c>
      <c r="E4753" s="249" t="s">
        <v>10105</v>
      </c>
      <c r="F4753" s="249" t="s">
        <v>822</v>
      </c>
      <c r="G4753" s="281" t="s">
        <v>813</v>
      </c>
      <c r="H4753" s="250">
        <v>316169.42</v>
      </c>
      <c r="I4753" s="250"/>
      <c r="J4753" s="250">
        <v>268239.66779999994</v>
      </c>
      <c r="K4753" s="250"/>
      <c r="L4753" s="250">
        <v>370682.69000000006</v>
      </c>
      <c r="M4753" s="251">
        <f t="shared" si="222"/>
        <v>0.15159515490144509</v>
      </c>
      <c r="N4753" s="251">
        <f t="shared" si="223"/>
        <v>0.38190854857597667</v>
      </c>
      <c r="O4753" s="250">
        <v>389392.22000000003</v>
      </c>
      <c r="P4753" s="251">
        <f t="shared" si="224"/>
        <v>5.0473168844220824E-2</v>
      </c>
      <c r="Q4753" s="251" t="s">
        <v>805</v>
      </c>
      <c r="R4753" s="258"/>
      <c r="S4753" s="258" t="s">
        <v>925</v>
      </c>
      <c r="T4753" s="258" t="s">
        <v>807</v>
      </c>
      <c r="U4753" s="282" t="s">
        <v>823</v>
      </c>
      <c r="V4753" s="285">
        <v>1890</v>
      </c>
      <c r="W4753" s="286" t="s">
        <v>816</v>
      </c>
      <c r="X4753" s="286" t="s">
        <v>824</v>
      </c>
      <c r="Y4753" s="257"/>
    </row>
    <row r="4754" spans="1:25" ht="12.75" customHeight="1" x14ac:dyDescent="0.2">
      <c r="A4754" s="229" t="s">
        <v>705</v>
      </c>
      <c r="B4754" s="247"/>
      <c r="C4754" s="300">
        <v>4741</v>
      </c>
      <c r="D4754" s="301" t="s">
        <v>10106</v>
      </c>
      <c r="E4754" s="301" t="s">
        <v>10107</v>
      </c>
      <c r="F4754" s="301" t="s">
        <v>1002</v>
      </c>
      <c r="G4754" s="302" t="s">
        <v>707</v>
      </c>
      <c r="H4754" s="303">
        <v>0</v>
      </c>
      <c r="I4754" s="303"/>
      <c r="J4754" s="303">
        <v>0</v>
      </c>
      <c r="K4754" s="303"/>
      <c r="L4754" s="303">
        <v>0</v>
      </c>
      <c r="M4754" s="304" t="str">
        <f t="shared" si="222"/>
        <v>NA</v>
      </c>
      <c r="N4754" s="304" t="str">
        <f t="shared" si="223"/>
        <v>NA</v>
      </c>
      <c r="O4754" s="303">
        <v>0</v>
      </c>
      <c r="P4754" s="304" t="str">
        <f t="shared" si="224"/>
        <v>NA</v>
      </c>
      <c r="Q4754" s="304" t="s">
        <v>707</v>
      </c>
      <c r="R4754" s="305" t="s">
        <v>887</v>
      </c>
      <c r="S4754" s="306" t="s">
        <v>832</v>
      </c>
      <c r="T4754" s="306" t="s">
        <v>832</v>
      </c>
      <c r="U4754" s="306" t="s">
        <v>832</v>
      </c>
      <c r="V4754" s="307" t="s">
        <v>809</v>
      </c>
      <c r="W4754" s="308" t="s">
        <v>809</v>
      </c>
      <c r="X4754" s="308" t="s">
        <v>809</v>
      </c>
      <c r="Y4754" s="257"/>
    </row>
    <row r="4755" spans="1:25" ht="12.75" customHeight="1" x14ac:dyDescent="0.2">
      <c r="A4755" s="229" t="s">
        <v>705</v>
      </c>
      <c r="B4755" s="247"/>
      <c r="C4755" s="280">
        <v>4742</v>
      </c>
      <c r="D4755" s="249" t="s">
        <v>10108</v>
      </c>
      <c r="E4755" s="249" t="s">
        <v>10109</v>
      </c>
      <c r="F4755" s="249" t="s">
        <v>866</v>
      </c>
      <c r="G4755" s="281" t="s">
        <v>813</v>
      </c>
      <c r="H4755" s="250">
        <v>21420.639999999999</v>
      </c>
      <c r="I4755" s="250"/>
      <c r="J4755" s="250">
        <v>20519.782900000002</v>
      </c>
      <c r="K4755" s="250"/>
      <c r="L4755" s="250">
        <v>30962.560000000001</v>
      </c>
      <c r="M4755" s="251">
        <f t="shared" si="222"/>
        <v>4.205556416614991E-2</v>
      </c>
      <c r="N4755" s="251">
        <f t="shared" si="223"/>
        <v>0.50891265033803057</v>
      </c>
      <c r="O4755" s="250">
        <v>32456.18</v>
      </c>
      <c r="P4755" s="251">
        <f t="shared" si="224"/>
        <v>4.8239551251576064E-2</v>
      </c>
      <c r="Q4755" s="251" t="s">
        <v>805</v>
      </c>
      <c r="R4755" s="258"/>
      <c r="S4755" s="258" t="s">
        <v>806</v>
      </c>
      <c r="T4755" s="258" t="s">
        <v>807</v>
      </c>
      <c r="U4755" s="282" t="s">
        <v>823</v>
      </c>
      <c r="V4755" s="285">
        <v>819</v>
      </c>
      <c r="W4755" s="286" t="s">
        <v>824</v>
      </c>
      <c r="X4755" s="286" t="s">
        <v>824</v>
      </c>
      <c r="Y4755" s="257"/>
    </row>
    <row r="4756" spans="1:25" ht="12.75" customHeight="1" x14ac:dyDescent="0.2">
      <c r="A4756" s="229" t="s">
        <v>705</v>
      </c>
      <c r="B4756" s="247"/>
      <c r="C4756" s="280">
        <v>4743</v>
      </c>
      <c r="D4756" s="249" t="s">
        <v>10110</v>
      </c>
      <c r="E4756" s="249" t="s">
        <v>10111</v>
      </c>
      <c r="F4756" s="249" t="s">
        <v>1390</v>
      </c>
      <c r="G4756" s="281" t="s">
        <v>813</v>
      </c>
      <c r="H4756" s="250">
        <v>82371.739999999991</v>
      </c>
      <c r="I4756" s="250"/>
      <c r="J4756" s="250">
        <v>78907.497000000003</v>
      </c>
      <c r="K4756" s="250"/>
      <c r="L4756" s="250">
        <v>75835.73</v>
      </c>
      <c r="M4756" s="251">
        <f t="shared" si="222"/>
        <v>4.2056207626547507E-2</v>
      </c>
      <c r="N4756" s="251">
        <f t="shared" si="223"/>
        <v>3.8928709144075459E-2</v>
      </c>
      <c r="O4756" s="250">
        <v>79386.509999999995</v>
      </c>
      <c r="P4756" s="251">
        <f t="shared" si="224"/>
        <v>4.6821992746690765E-2</v>
      </c>
      <c r="Q4756" s="251" t="s">
        <v>805</v>
      </c>
      <c r="R4756" s="258"/>
      <c r="S4756" s="258" t="s">
        <v>806</v>
      </c>
      <c r="T4756" s="258" t="s">
        <v>807</v>
      </c>
      <c r="U4756" s="282" t="s">
        <v>814</v>
      </c>
      <c r="V4756" s="285">
        <v>308</v>
      </c>
      <c r="W4756" s="286" t="s">
        <v>815</v>
      </c>
      <c r="X4756" s="286" t="s">
        <v>816</v>
      </c>
      <c r="Y4756" s="257"/>
    </row>
    <row r="4757" spans="1:25" ht="12.75" customHeight="1" x14ac:dyDescent="0.2">
      <c r="B4757" s="247"/>
      <c r="C4757" s="280">
        <v>4744</v>
      </c>
      <c r="D4757" s="249" t="s">
        <v>10112</v>
      </c>
      <c r="E4757" s="249" t="s">
        <v>10113</v>
      </c>
      <c r="F4757" s="249" t="s">
        <v>877</v>
      </c>
      <c r="G4757" s="281" t="s">
        <v>813</v>
      </c>
      <c r="H4757" s="250">
        <v>13370.630000000001</v>
      </c>
      <c r="I4757" s="250"/>
      <c r="J4757" s="250">
        <v>12808.319800000001</v>
      </c>
      <c r="K4757" s="250"/>
      <c r="L4757" s="250">
        <v>13370.75</v>
      </c>
      <c r="M4757" s="251">
        <f t="shared" si="222"/>
        <v>4.20556249032394E-2</v>
      </c>
      <c r="N4757" s="251">
        <f t="shared" si="223"/>
        <v>4.3911317704606254E-2</v>
      </c>
      <c r="O4757" s="250">
        <v>14012.71</v>
      </c>
      <c r="P4757" s="251">
        <f t="shared" si="224"/>
        <v>4.8012265579716856E-2</v>
      </c>
      <c r="Q4757" s="251" t="s">
        <v>805</v>
      </c>
      <c r="R4757" s="258"/>
      <c r="S4757" s="258" t="s">
        <v>806</v>
      </c>
      <c r="T4757" s="258" t="s">
        <v>807</v>
      </c>
      <c r="U4757" s="282" t="s">
        <v>814</v>
      </c>
      <c r="V4757" s="285">
        <v>37</v>
      </c>
      <c r="W4757" s="286" t="s">
        <v>824</v>
      </c>
      <c r="X4757" s="286" t="s">
        <v>824</v>
      </c>
      <c r="Y4757" s="257"/>
    </row>
    <row r="4758" spans="1:25" ht="12.75" customHeight="1" x14ac:dyDescent="0.2">
      <c r="A4758" s="229" t="s">
        <v>705</v>
      </c>
      <c r="B4758" s="247"/>
      <c r="C4758" s="280">
        <v>4745</v>
      </c>
      <c r="D4758" s="249" t="s">
        <v>10114</v>
      </c>
      <c r="E4758" s="249" t="s">
        <v>10115</v>
      </c>
      <c r="F4758" s="249" t="s">
        <v>931</v>
      </c>
      <c r="G4758" s="281" t="s">
        <v>813</v>
      </c>
      <c r="H4758" s="250">
        <v>172877.94</v>
      </c>
      <c r="I4758" s="250"/>
      <c r="J4758" s="250">
        <v>141908.16320000001</v>
      </c>
      <c r="K4758" s="250"/>
      <c r="L4758" s="250">
        <v>110713.06999999999</v>
      </c>
      <c r="M4758" s="251">
        <f t="shared" si="222"/>
        <v>0.17914244466355853</v>
      </c>
      <c r="N4758" s="251">
        <f t="shared" si="223"/>
        <v>0.21982592471466797</v>
      </c>
      <c r="O4758" s="250">
        <v>118235.58</v>
      </c>
      <c r="P4758" s="251">
        <f t="shared" si="224"/>
        <v>6.7945997703794225E-2</v>
      </c>
      <c r="Q4758" s="251" t="s">
        <v>805</v>
      </c>
      <c r="R4758" s="258"/>
      <c r="S4758" s="258" t="s">
        <v>925</v>
      </c>
      <c r="T4758" s="258" t="s">
        <v>807</v>
      </c>
      <c r="U4758" s="282" t="s">
        <v>823</v>
      </c>
      <c r="V4758" s="285">
        <v>1158</v>
      </c>
      <c r="W4758" s="286" t="s">
        <v>824</v>
      </c>
      <c r="X4758" s="286" t="s">
        <v>824</v>
      </c>
      <c r="Y4758" s="257"/>
    </row>
    <row r="4759" spans="1:25" ht="12.75" customHeight="1" x14ac:dyDescent="0.2">
      <c r="A4759" s="229" t="s">
        <v>705</v>
      </c>
      <c r="B4759" s="247"/>
      <c r="C4759" s="280">
        <v>4746</v>
      </c>
      <c r="D4759" s="249" t="s">
        <v>10116</v>
      </c>
      <c r="E4759" s="249" t="s">
        <v>10117</v>
      </c>
      <c r="F4759" s="249" t="s">
        <v>1170</v>
      </c>
      <c r="G4759" s="281" t="s">
        <v>804</v>
      </c>
      <c r="H4759" s="250">
        <v>74933.42</v>
      </c>
      <c r="I4759" s="250"/>
      <c r="J4759" s="250">
        <v>187698.35330000002</v>
      </c>
      <c r="K4759" s="250"/>
      <c r="L4759" s="250">
        <v>187498.49</v>
      </c>
      <c r="M4759" s="251">
        <f t="shared" si="222"/>
        <v>1.5048683658106092</v>
      </c>
      <c r="N4759" s="251">
        <f t="shared" si="223"/>
        <v>1.0648111530343742E-3</v>
      </c>
      <c r="O4759" s="250">
        <v>201245.02000000002</v>
      </c>
      <c r="P4759" s="251">
        <f t="shared" si="224"/>
        <v>7.3315417100159194E-2</v>
      </c>
      <c r="Q4759" s="251" t="s">
        <v>805</v>
      </c>
      <c r="R4759" s="258"/>
      <c r="S4759" s="258" t="s">
        <v>806</v>
      </c>
      <c r="T4759" s="258" t="s">
        <v>807</v>
      </c>
      <c r="U4759" s="282" t="s">
        <v>808</v>
      </c>
      <c r="V4759" s="283" t="s">
        <v>809</v>
      </c>
      <c r="W4759" s="284" t="s">
        <v>809</v>
      </c>
      <c r="X4759" s="284" t="s">
        <v>809</v>
      </c>
      <c r="Y4759" s="257"/>
    </row>
    <row r="4760" spans="1:25" ht="12.75" customHeight="1" x14ac:dyDescent="0.2">
      <c r="B4760" s="247"/>
      <c r="C4760" s="280">
        <v>4747</v>
      </c>
      <c r="D4760" s="249" t="s">
        <v>10118</v>
      </c>
      <c r="E4760" s="249" t="s">
        <v>10119</v>
      </c>
      <c r="F4760" s="249" t="s">
        <v>803</v>
      </c>
      <c r="G4760" s="281" t="s">
        <v>804</v>
      </c>
      <c r="H4760" s="250">
        <v>6792.26</v>
      </c>
      <c r="I4760" s="250"/>
      <c r="J4760" s="250">
        <v>6544.4131000000007</v>
      </c>
      <c r="K4760" s="250"/>
      <c r="L4760" s="250">
        <v>11227.539999999999</v>
      </c>
      <c r="M4760" s="251">
        <f t="shared" si="222"/>
        <v>3.6489607288295728E-2</v>
      </c>
      <c r="N4760" s="251">
        <f t="shared" si="223"/>
        <v>0.71559157841059851</v>
      </c>
      <c r="O4760" s="250">
        <v>11472.419999999998</v>
      </c>
      <c r="P4760" s="251">
        <f t="shared" si="224"/>
        <v>2.181065487185966E-2</v>
      </c>
      <c r="Q4760" s="251" t="s">
        <v>805</v>
      </c>
      <c r="R4760" s="258"/>
      <c r="S4760" s="258" t="s">
        <v>806</v>
      </c>
      <c r="T4760" s="258" t="s">
        <v>807</v>
      </c>
      <c r="U4760" s="282" t="s">
        <v>808</v>
      </c>
      <c r="V4760" s="285">
        <v>24</v>
      </c>
      <c r="W4760" s="286" t="s">
        <v>824</v>
      </c>
      <c r="X4760" s="286" t="s">
        <v>824</v>
      </c>
      <c r="Y4760" s="257"/>
    </row>
    <row r="4761" spans="1:25" ht="12.75" customHeight="1" x14ac:dyDescent="0.2">
      <c r="A4761" s="229" t="s">
        <v>705</v>
      </c>
      <c r="B4761" s="247"/>
      <c r="C4761" s="280">
        <v>4748</v>
      </c>
      <c r="D4761" s="249" t="s">
        <v>10120</v>
      </c>
      <c r="E4761" s="249" t="s">
        <v>3436</v>
      </c>
      <c r="F4761" s="249" t="s">
        <v>920</v>
      </c>
      <c r="G4761" s="297" t="s">
        <v>707</v>
      </c>
      <c r="H4761" s="250">
        <v>0</v>
      </c>
      <c r="I4761" s="250"/>
      <c r="J4761" s="250">
        <v>0</v>
      </c>
      <c r="K4761" s="250"/>
      <c r="L4761" s="250">
        <v>0</v>
      </c>
      <c r="M4761" s="251" t="str">
        <f t="shared" si="222"/>
        <v>NA</v>
      </c>
      <c r="N4761" s="251" t="str">
        <f t="shared" si="223"/>
        <v>NA</v>
      </c>
      <c r="O4761" s="250">
        <v>0</v>
      </c>
      <c r="P4761" s="251" t="str">
        <f t="shared" si="224"/>
        <v>NA</v>
      </c>
      <c r="Q4761" s="298" t="s">
        <v>848</v>
      </c>
      <c r="R4761" s="299" t="s">
        <v>849</v>
      </c>
      <c r="S4761" s="299" t="s">
        <v>832</v>
      </c>
      <c r="T4761" s="299" t="s">
        <v>832</v>
      </c>
      <c r="U4761" s="299" t="s">
        <v>832</v>
      </c>
      <c r="V4761" s="299" t="s">
        <v>832</v>
      </c>
      <c r="W4761" s="299" t="s">
        <v>832</v>
      </c>
      <c r="X4761" s="299" t="s">
        <v>832</v>
      </c>
      <c r="Y4761" s="257"/>
    </row>
    <row r="4762" spans="1:25" ht="12.75" customHeight="1" x14ac:dyDescent="0.2">
      <c r="A4762" s="229" t="s">
        <v>705</v>
      </c>
      <c r="B4762" s="247"/>
      <c r="C4762" s="300">
        <v>4749</v>
      </c>
      <c r="D4762" s="301" t="s">
        <v>10121</v>
      </c>
      <c r="E4762" s="301" t="s">
        <v>4532</v>
      </c>
      <c r="F4762" s="301" t="s">
        <v>1002</v>
      </c>
      <c r="G4762" s="302" t="s">
        <v>707</v>
      </c>
      <c r="H4762" s="303">
        <v>0</v>
      </c>
      <c r="I4762" s="303"/>
      <c r="J4762" s="303">
        <v>0</v>
      </c>
      <c r="K4762" s="303"/>
      <c r="L4762" s="303">
        <v>0</v>
      </c>
      <c r="M4762" s="304" t="str">
        <f t="shared" si="222"/>
        <v>NA</v>
      </c>
      <c r="N4762" s="304" t="str">
        <f t="shared" si="223"/>
        <v>NA</v>
      </c>
      <c r="O4762" s="303">
        <v>0</v>
      </c>
      <c r="P4762" s="304" t="str">
        <f t="shared" si="224"/>
        <v>NA</v>
      </c>
      <c r="Q4762" s="304" t="s">
        <v>707</v>
      </c>
      <c r="R4762" s="305" t="s">
        <v>887</v>
      </c>
      <c r="S4762" s="306" t="s">
        <v>832</v>
      </c>
      <c r="T4762" s="306" t="s">
        <v>832</v>
      </c>
      <c r="U4762" s="306" t="s">
        <v>832</v>
      </c>
      <c r="V4762" s="307" t="s">
        <v>809</v>
      </c>
      <c r="W4762" s="308" t="s">
        <v>809</v>
      </c>
      <c r="X4762" s="308" t="s">
        <v>809</v>
      </c>
      <c r="Y4762" s="257"/>
    </row>
    <row r="4763" spans="1:25" ht="12.75" customHeight="1" x14ac:dyDescent="0.2">
      <c r="A4763" s="229" t="s">
        <v>705</v>
      </c>
      <c r="B4763" s="247"/>
      <c r="C4763" s="280">
        <v>4750</v>
      </c>
      <c r="D4763" s="249" t="s">
        <v>10122</v>
      </c>
      <c r="E4763" s="249" t="s">
        <v>4826</v>
      </c>
      <c r="F4763" s="249" t="s">
        <v>920</v>
      </c>
      <c r="G4763" s="297" t="s">
        <v>707</v>
      </c>
      <c r="H4763" s="250">
        <v>0</v>
      </c>
      <c r="I4763" s="250"/>
      <c r="J4763" s="250">
        <v>0</v>
      </c>
      <c r="K4763" s="250"/>
      <c r="L4763" s="250">
        <v>0</v>
      </c>
      <c r="M4763" s="251" t="str">
        <f t="shared" si="222"/>
        <v>NA</v>
      </c>
      <c r="N4763" s="251" t="str">
        <f t="shared" si="223"/>
        <v>NA</v>
      </c>
      <c r="O4763" s="250">
        <v>0</v>
      </c>
      <c r="P4763" s="251" t="str">
        <f t="shared" si="224"/>
        <v>NA</v>
      </c>
      <c r="Q4763" s="298" t="s">
        <v>848</v>
      </c>
      <c r="R4763" s="299" t="s">
        <v>849</v>
      </c>
      <c r="S4763" s="299" t="s">
        <v>832</v>
      </c>
      <c r="T4763" s="299" t="s">
        <v>832</v>
      </c>
      <c r="U4763" s="299" t="s">
        <v>832</v>
      </c>
      <c r="V4763" s="299" t="s">
        <v>832</v>
      </c>
      <c r="W4763" s="299" t="s">
        <v>832</v>
      </c>
      <c r="X4763" s="299" t="s">
        <v>832</v>
      </c>
      <c r="Y4763" s="257"/>
    </row>
    <row r="4764" spans="1:25" ht="12.75" customHeight="1" x14ac:dyDescent="0.2">
      <c r="A4764" s="229" t="s">
        <v>705</v>
      </c>
      <c r="B4764" s="247"/>
      <c r="C4764" s="280">
        <v>4751</v>
      </c>
      <c r="D4764" s="249" t="s">
        <v>10123</v>
      </c>
      <c r="E4764" s="249" t="s">
        <v>6185</v>
      </c>
      <c r="F4764" s="249" t="s">
        <v>1002</v>
      </c>
      <c r="G4764" s="297" t="s">
        <v>707</v>
      </c>
      <c r="H4764" s="250">
        <v>0</v>
      </c>
      <c r="I4764" s="250"/>
      <c r="J4764" s="250">
        <v>0</v>
      </c>
      <c r="K4764" s="250"/>
      <c r="L4764" s="250">
        <v>0</v>
      </c>
      <c r="M4764" s="251" t="str">
        <f t="shared" si="222"/>
        <v>NA</v>
      </c>
      <c r="N4764" s="251" t="str">
        <f t="shared" si="223"/>
        <v>NA</v>
      </c>
      <c r="O4764" s="250">
        <v>0</v>
      </c>
      <c r="P4764" s="251" t="str">
        <f t="shared" si="224"/>
        <v>NA</v>
      </c>
      <c r="Q4764" s="298" t="s">
        <v>848</v>
      </c>
      <c r="R4764" s="299" t="s">
        <v>849</v>
      </c>
      <c r="S4764" s="299" t="s">
        <v>832</v>
      </c>
      <c r="T4764" s="299" t="s">
        <v>832</v>
      </c>
      <c r="U4764" s="299" t="s">
        <v>832</v>
      </c>
      <c r="V4764" s="299" t="s">
        <v>832</v>
      </c>
      <c r="W4764" s="299" t="s">
        <v>832</v>
      </c>
      <c r="X4764" s="299" t="s">
        <v>832</v>
      </c>
      <c r="Y4764" s="257"/>
    </row>
    <row r="4765" spans="1:25" ht="12.75" customHeight="1" x14ac:dyDescent="0.2">
      <c r="A4765" s="229" t="s">
        <v>705</v>
      </c>
      <c r="B4765" s="247"/>
      <c r="C4765" s="280">
        <v>4752</v>
      </c>
      <c r="D4765" s="249" t="s">
        <v>10124</v>
      </c>
      <c r="E4765" s="249" t="s">
        <v>7299</v>
      </c>
      <c r="F4765" s="249" t="s">
        <v>830</v>
      </c>
      <c r="G4765" s="297" t="s">
        <v>707</v>
      </c>
      <c r="H4765" s="250">
        <v>0</v>
      </c>
      <c r="I4765" s="250"/>
      <c r="J4765" s="250">
        <v>0</v>
      </c>
      <c r="K4765" s="250"/>
      <c r="L4765" s="250">
        <v>0</v>
      </c>
      <c r="M4765" s="251" t="str">
        <f t="shared" si="222"/>
        <v>NA</v>
      </c>
      <c r="N4765" s="251" t="str">
        <f t="shared" si="223"/>
        <v>NA</v>
      </c>
      <c r="O4765" s="250">
        <v>0</v>
      </c>
      <c r="P4765" s="251" t="str">
        <f t="shared" si="224"/>
        <v>NA</v>
      </c>
      <c r="Q4765" s="298" t="s">
        <v>848</v>
      </c>
      <c r="R4765" s="299" t="s">
        <v>849</v>
      </c>
      <c r="S4765" s="299" t="s">
        <v>832</v>
      </c>
      <c r="T4765" s="299" t="s">
        <v>832</v>
      </c>
      <c r="U4765" s="299" t="s">
        <v>832</v>
      </c>
      <c r="V4765" s="299" t="s">
        <v>832</v>
      </c>
      <c r="W4765" s="299" t="s">
        <v>832</v>
      </c>
      <c r="X4765" s="299" t="s">
        <v>832</v>
      </c>
      <c r="Y4765" s="257"/>
    </row>
    <row r="4766" spans="1:25" ht="12.75" customHeight="1" x14ac:dyDescent="0.2">
      <c r="A4766" s="229" t="s">
        <v>705</v>
      </c>
      <c r="B4766" s="247"/>
      <c r="C4766" s="280">
        <v>4753</v>
      </c>
      <c r="D4766" s="249" t="s">
        <v>10125</v>
      </c>
      <c r="E4766" s="249" t="s">
        <v>5993</v>
      </c>
      <c r="F4766" s="249" t="s">
        <v>920</v>
      </c>
      <c r="G4766" s="297" t="s">
        <v>707</v>
      </c>
      <c r="H4766" s="250">
        <v>0</v>
      </c>
      <c r="I4766" s="250"/>
      <c r="J4766" s="250">
        <v>0</v>
      </c>
      <c r="K4766" s="250"/>
      <c r="L4766" s="250">
        <v>0</v>
      </c>
      <c r="M4766" s="251" t="str">
        <f t="shared" si="222"/>
        <v>NA</v>
      </c>
      <c r="N4766" s="251" t="str">
        <f t="shared" si="223"/>
        <v>NA</v>
      </c>
      <c r="O4766" s="250">
        <v>0</v>
      </c>
      <c r="P4766" s="251" t="str">
        <f t="shared" si="224"/>
        <v>NA</v>
      </c>
      <c r="Q4766" s="298" t="s">
        <v>848</v>
      </c>
      <c r="R4766" s="299" t="s">
        <v>849</v>
      </c>
      <c r="S4766" s="299" t="s">
        <v>832</v>
      </c>
      <c r="T4766" s="299" t="s">
        <v>832</v>
      </c>
      <c r="U4766" s="299" t="s">
        <v>832</v>
      </c>
      <c r="V4766" s="299" t="s">
        <v>832</v>
      </c>
      <c r="W4766" s="299" t="s">
        <v>832</v>
      </c>
      <c r="X4766" s="299" t="s">
        <v>832</v>
      </c>
      <c r="Y4766" s="257"/>
    </row>
    <row r="4767" spans="1:25" ht="12.75" customHeight="1" x14ac:dyDescent="0.2">
      <c r="A4767" s="229" t="s">
        <v>705</v>
      </c>
      <c r="B4767" s="247"/>
      <c r="C4767" s="280">
        <v>4754</v>
      </c>
      <c r="D4767" s="249" t="s">
        <v>10126</v>
      </c>
      <c r="E4767" s="249" t="s">
        <v>1091</v>
      </c>
      <c r="F4767" s="249" t="s">
        <v>920</v>
      </c>
      <c r="G4767" s="297" t="s">
        <v>707</v>
      </c>
      <c r="H4767" s="250">
        <v>0</v>
      </c>
      <c r="I4767" s="250"/>
      <c r="J4767" s="250">
        <v>0</v>
      </c>
      <c r="K4767" s="250"/>
      <c r="L4767" s="250">
        <v>0</v>
      </c>
      <c r="M4767" s="251" t="str">
        <f t="shared" si="222"/>
        <v>NA</v>
      </c>
      <c r="N4767" s="251" t="str">
        <f t="shared" si="223"/>
        <v>NA</v>
      </c>
      <c r="O4767" s="250">
        <v>0</v>
      </c>
      <c r="P4767" s="251" t="str">
        <f t="shared" si="224"/>
        <v>NA</v>
      </c>
      <c r="Q4767" s="298" t="s">
        <v>848</v>
      </c>
      <c r="R4767" s="299" t="s">
        <v>849</v>
      </c>
      <c r="S4767" s="299" t="s">
        <v>832</v>
      </c>
      <c r="T4767" s="299" t="s">
        <v>832</v>
      </c>
      <c r="U4767" s="299" t="s">
        <v>832</v>
      </c>
      <c r="V4767" s="299" t="s">
        <v>832</v>
      </c>
      <c r="W4767" s="299" t="s">
        <v>832</v>
      </c>
      <c r="X4767" s="299" t="s">
        <v>832</v>
      </c>
      <c r="Y4767" s="257"/>
    </row>
    <row r="4768" spans="1:25" ht="12.75" customHeight="1" x14ac:dyDescent="0.2">
      <c r="A4768" s="229" t="s">
        <v>705</v>
      </c>
      <c r="B4768" s="247"/>
      <c r="C4768" s="280">
        <v>4755</v>
      </c>
      <c r="D4768" s="249" t="s">
        <v>10127</v>
      </c>
      <c r="E4768" s="249" t="s">
        <v>3980</v>
      </c>
      <c r="F4768" s="249" t="s">
        <v>920</v>
      </c>
      <c r="G4768" s="297" t="s">
        <v>707</v>
      </c>
      <c r="H4768" s="250">
        <v>0</v>
      </c>
      <c r="I4768" s="250"/>
      <c r="J4768" s="250">
        <v>0</v>
      </c>
      <c r="K4768" s="250"/>
      <c r="L4768" s="250">
        <v>0</v>
      </c>
      <c r="M4768" s="251" t="str">
        <f t="shared" si="222"/>
        <v>NA</v>
      </c>
      <c r="N4768" s="251" t="str">
        <f t="shared" si="223"/>
        <v>NA</v>
      </c>
      <c r="O4768" s="250">
        <v>0</v>
      </c>
      <c r="P4768" s="251" t="str">
        <f t="shared" si="224"/>
        <v>NA</v>
      </c>
      <c r="Q4768" s="298" t="s">
        <v>848</v>
      </c>
      <c r="R4768" s="299" t="s">
        <v>849</v>
      </c>
      <c r="S4768" s="299" t="s">
        <v>832</v>
      </c>
      <c r="T4768" s="299" t="s">
        <v>832</v>
      </c>
      <c r="U4768" s="299" t="s">
        <v>832</v>
      </c>
      <c r="V4768" s="299" t="s">
        <v>832</v>
      </c>
      <c r="W4768" s="299" t="s">
        <v>832</v>
      </c>
      <c r="X4768" s="299" t="s">
        <v>832</v>
      </c>
      <c r="Y4768" s="257"/>
    </row>
    <row r="4769" spans="1:25" ht="12.75" customHeight="1" x14ac:dyDescent="0.2">
      <c r="A4769" s="229" t="s">
        <v>705</v>
      </c>
      <c r="B4769" s="247"/>
      <c r="C4769" s="280">
        <v>4756</v>
      </c>
      <c r="D4769" s="249" t="s">
        <v>10128</v>
      </c>
      <c r="E4769" s="249" t="s">
        <v>2881</v>
      </c>
      <c r="F4769" s="249" t="s">
        <v>855</v>
      </c>
      <c r="G4769" s="297" t="s">
        <v>707</v>
      </c>
      <c r="H4769" s="250">
        <v>0</v>
      </c>
      <c r="I4769" s="250"/>
      <c r="J4769" s="250">
        <v>0</v>
      </c>
      <c r="K4769" s="250"/>
      <c r="L4769" s="250">
        <v>0</v>
      </c>
      <c r="M4769" s="251" t="str">
        <f t="shared" si="222"/>
        <v>NA</v>
      </c>
      <c r="N4769" s="251" t="str">
        <f t="shared" si="223"/>
        <v>NA</v>
      </c>
      <c r="O4769" s="250">
        <v>0</v>
      </c>
      <c r="P4769" s="251" t="str">
        <f t="shared" si="224"/>
        <v>NA</v>
      </c>
      <c r="Q4769" s="298" t="s">
        <v>848</v>
      </c>
      <c r="R4769" s="299" t="s">
        <v>849</v>
      </c>
      <c r="S4769" s="299" t="s">
        <v>832</v>
      </c>
      <c r="T4769" s="299" t="s">
        <v>832</v>
      </c>
      <c r="U4769" s="299" t="s">
        <v>832</v>
      </c>
      <c r="V4769" s="299" t="s">
        <v>832</v>
      </c>
      <c r="W4769" s="299" t="s">
        <v>832</v>
      </c>
      <c r="X4769" s="299" t="s">
        <v>832</v>
      </c>
      <c r="Y4769" s="257"/>
    </row>
    <row r="4770" spans="1:25" ht="12.75" customHeight="1" x14ac:dyDescent="0.2">
      <c r="A4770" s="229" t="s">
        <v>705</v>
      </c>
      <c r="B4770" s="247"/>
      <c r="C4770" s="280">
        <v>4757</v>
      </c>
      <c r="D4770" s="249" t="s">
        <v>10129</v>
      </c>
      <c r="E4770" s="249" t="s">
        <v>3386</v>
      </c>
      <c r="F4770" s="249" t="s">
        <v>920</v>
      </c>
      <c r="G4770" s="297" t="s">
        <v>707</v>
      </c>
      <c r="H4770" s="250">
        <v>0</v>
      </c>
      <c r="I4770" s="250"/>
      <c r="J4770" s="250">
        <v>0</v>
      </c>
      <c r="K4770" s="250"/>
      <c r="L4770" s="250">
        <v>0</v>
      </c>
      <c r="M4770" s="251" t="str">
        <f t="shared" si="222"/>
        <v>NA</v>
      </c>
      <c r="N4770" s="251" t="str">
        <f t="shared" si="223"/>
        <v>NA</v>
      </c>
      <c r="O4770" s="250">
        <v>0</v>
      </c>
      <c r="P4770" s="251" t="str">
        <f t="shared" si="224"/>
        <v>NA</v>
      </c>
      <c r="Q4770" s="298" t="s">
        <v>848</v>
      </c>
      <c r="R4770" s="299" t="s">
        <v>849</v>
      </c>
      <c r="S4770" s="299" t="s">
        <v>832</v>
      </c>
      <c r="T4770" s="299" t="s">
        <v>832</v>
      </c>
      <c r="U4770" s="299" t="s">
        <v>832</v>
      </c>
      <c r="V4770" s="299" t="s">
        <v>832</v>
      </c>
      <c r="W4770" s="299" t="s">
        <v>832</v>
      </c>
      <c r="X4770" s="299" t="s">
        <v>832</v>
      </c>
      <c r="Y4770" s="257"/>
    </row>
    <row r="4771" spans="1:25" ht="12.75" customHeight="1" x14ac:dyDescent="0.2">
      <c r="A4771" s="229" t="s">
        <v>705</v>
      </c>
      <c r="B4771" s="247"/>
      <c r="C4771" s="280">
        <v>4758</v>
      </c>
      <c r="D4771" s="249" t="s">
        <v>10130</v>
      </c>
      <c r="E4771" s="249" t="s">
        <v>5982</v>
      </c>
      <c r="F4771" s="249" t="s">
        <v>928</v>
      </c>
      <c r="G4771" s="297" t="s">
        <v>707</v>
      </c>
      <c r="H4771" s="250">
        <v>0</v>
      </c>
      <c r="I4771" s="250"/>
      <c r="J4771" s="250">
        <v>0</v>
      </c>
      <c r="K4771" s="250"/>
      <c r="L4771" s="250">
        <v>0</v>
      </c>
      <c r="M4771" s="251" t="str">
        <f t="shared" si="222"/>
        <v>NA</v>
      </c>
      <c r="N4771" s="251" t="str">
        <f t="shared" si="223"/>
        <v>NA</v>
      </c>
      <c r="O4771" s="250">
        <v>0</v>
      </c>
      <c r="P4771" s="251" t="str">
        <f t="shared" si="224"/>
        <v>NA</v>
      </c>
      <c r="Q4771" s="298" t="s">
        <v>848</v>
      </c>
      <c r="R4771" s="299" t="s">
        <v>849</v>
      </c>
      <c r="S4771" s="299" t="s">
        <v>832</v>
      </c>
      <c r="T4771" s="299" t="s">
        <v>832</v>
      </c>
      <c r="U4771" s="299" t="s">
        <v>832</v>
      </c>
      <c r="V4771" s="299" t="s">
        <v>832</v>
      </c>
      <c r="W4771" s="299" t="s">
        <v>832</v>
      </c>
      <c r="X4771" s="299" t="s">
        <v>832</v>
      </c>
      <c r="Y4771" s="257"/>
    </row>
    <row r="4772" spans="1:25" ht="12.75" customHeight="1" x14ac:dyDescent="0.2">
      <c r="A4772" s="229" t="s">
        <v>705</v>
      </c>
      <c r="B4772" s="247"/>
      <c r="C4772" s="280">
        <v>4759</v>
      </c>
      <c r="D4772" s="249" t="s">
        <v>10131</v>
      </c>
      <c r="E4772" s="249" t="s">
        <v>6130</v>
      </c>
      <c r="F4772" s="249" t="s">
        <v>1002</v>
      </c>
      <c r="G4772" s="297" t="s">
        <v>707</v>
      </c>
      <c r="H4772" s="250">
        <v>0</v>
      </c>
      <c r="I4772" s="250"/>
      <c r="J4772" s="250">
        <v>0</v>
      </c>
      <c r="K4772" s="250"/>
      <c r="L4772" s="250">
        <v>0</v>
      </c>
      <c r="M4772" s="251" t="str">
        <f t="shared" si="222"/>
        <v>NA</v>
      </c>
      <c r="N4772" s="251" t="str">
        <f t="shared" si="223"/>
        <v>NA</v>
      </c>
      <c r="O4772" s="250">
        <v>0</v>
      </c>
      <c r="P4772" s="251" t="str">
        <f t="shared" si="224"/>
        <v>NA</v>
      </c>
      <c r="Q4772" s="298" t="s">
        <v>848</v>
      </c>
      <c r="R4772" s="299" t="s">
        <v>849</v>
      </c>
      <c r="S4772" s="299" t="s">
        <v>832</v>
      </c>
      <c r="T4772" s="299" t="s">
        <v>832</v>
      </c>
      <c r="U4772" s="299" t="s">
        <v>832</v>
      </c>
      <c r="V4772" s="299" t="s">
        <v>832</v>
      </c>
      <c r="W4772" s="299" t="s">
        <v>832</v>
      </c>
      <c r="X4772" s="299" t="s">
        <v>832</v>
      </c>
      <c r="Y4772" s="257"/>
    </row>
    <row r="4773" spans="1:25" ht="12.75" customHeight="1" x14ac:dyDescent="0.2">
      <c r="A4773" s="229" t="s">
        <v>705</v>
      </c>
      <c r="B4773" s="247"/>
      <c r="C4773" s="280">
        <v>4760</v>
      </c>
      <c r="D4773" s="249" t="s">
        <v>10132</v>
      </c>
      <c r="E4773" s="249" t="s">
        <v>6750</v>
      </c>
      <c r="F4773" s="249" t="s">
        <v>830</v>
      </c>
      <c r="G4773" s="297" t="s">
        <v>707</v>
      </c>
      <c r="H4773" s="250">
        <v>0</v>
      </c>
      <c r="I4773" s="250"/>
      <c r="J4773" s="250">
        <v>0</v>
      </c>
      <c r="K4773" s="250"/>
      <c r="L4773" s="250">
        <v>0</v>
      </c>
      <c r="M4773" s="251" t="str">
        <f t="shared" si="222"/>
        <v>NA</v>
      </c>
      <c r="N4773" s="251" t="str">
        <f t="shared" si="223"/>
        <v>NA</v>
      </c>
      <c r="O4773" s="250">
        <v>0</v>
      </c>
      <c r="P4773" s="251" t="str">
        <f t="shared" si="224"/>
        <v>NA</v>
      </c>
      <c r="Q4773" s="298" t="s">
        <v>848</v>
      </c>
      <c r="R4773" s="299" t="s">
        <v>849</v>
      </c>
      <c r="S4773" s="299" t="s">
        <v>832</v>
      </c>
      <c r="T4773" s="299" t="s">
        <v>832</v>
      </c>
      <c r="U4773" s="299" t="s">
        <v>832</v>
      </c>
      <c r="V4773" s="299" t="s">
        <v>832</v>
      </c>
      <c r="W4773" s="299" t="s">
        <v>832</v>
      </c>
      <c r="X4773" s="299" t="s">
        <v>832</v>
      </c>
      <c r="Y4773" s="257"/>
    </row>
    <row r="4774" spans="1:25" ht="12.75" customHeight="1" x14ac:dyDescent="0.2">
      <c r="A4774" s="229" t="s">
        <v>705</v>
      </c>
      <c r="B4774" s="247"/>
      <c r="C4774" s="280">
        <v>4761</v>
      </c>
      <c r="D4774" s="249" t="s">
        <v>10133</v>
      </c>
      <c r="E4774" s="249" t="s">
        <v>7174</v>
      </c>
      <c r="F4774" s="249" t="s">
        <v>928</v>
      </c>
      <c r="G4774" s="297" t="s">
        <v>707</v>
      </c>
      <c r="H4774" s="250">
        <v>0</v>
      </c>
      <c r="I4774" s="250"/>
      <c r="J4774" s="250">
        <v>0</v>
      </c>
      <c r="K4774" s="250"/>
      <c r="L4774" s="250">
        <v>0</v>
      </c>
      <c r="M4774" s="251" t="str">
        <f t="shared" si="222"/>
        <v>NA</v>
      </c>
      <c r="N4774" s="251" t="str">
        <f t="shared" si="223"/>
        <v>NA</v>
      </c>
      <c r="O4774" s="250">
        <v>0</v>
      </c>
      <c r="P4774" s="251" t="str">
        <f t="shared" si="224"/>
        <v>NA</v>
      </c>
      <c r="Q4774" s="298" t="s">
        <v>848</v>
      </c>
      <c r="R4774" s="299" t="s">
        <v>849</v>
      </c>
      <c r="S4774" s="299" t="s">
        <v>832</v>
      </c>
      <c r="T4774" s="299" t="s">
        <v>832</v>
      </c>
      <c r="U4774" s="299" t="s">
        <v>832</v>
      </c>
      <c r="V4774" s="299" t="s">
        <v>832</v>
      </c>
      <c r="W4774" s="299" t="s">
        <v>832</v>
      </c>
      <c r="X4774" s="299" t="s">
        <v>832</v>
      </c>
      <c r="Y4774" s="257"/>
    </row>
    <row r="4775" spans="1:25" ht="12.75" customHeight="1" x14ac:dyDescent="0.2">
      <c r="A4775" s="229" t="s">
        <v>705</v>
      </c>
      <c r="B4775" s="247"/>
      <c r="C4775" s="280">
        <v>4762</v>
      </c>
      <c r="D4775" s="249" t="s">
        <v>10134</v>
      </c>
      <c r="E4775" s="249" t="s">
        <v>9708</v>
      </c>
      <c r="F4775" s="249" t="s">
        <v>852</v>
      </c>
      <c r="G4775" s="297" t="s">
        <v>707</v>
      </c>
      <c r="H4775" s="250">
        <v>0</v>
      </c>
      <c r="I4775" s="250"/>
      <c r="J4775" s="250">
        <v>0</v>
      </c>
      <c r="K4775" s="250"/>
      <c r="L4775" s="250">
        <v>0</v>
      </c>
      <c r="M4775" s="251" t="str">
        <f t="shared" si="222"/>
        <v>NA</v>
      </c>
      <c r="N4775" s="251" t="str">
        <f t="shared" si="223"/>
        <v>NA</v>
      </c>
      <c r="O4775" s="250">
        <v>0</v>
      </c>
      <c r="P4775" s="251" t="str">
        <f t="shared" si="224"/>
        <v>NA</v>
      </c>
      <c r="Q4775" s="298" t="s">
        <v>848</v>
      </c>
      <c r="R4775" s="299" t="s">
        <v>849</v>
      </c>
      <c r="S4775" s="299" t="s">
        <v>832</v>
      </c>
      <c r="T4775" s="299" t="s">
        <v>832</v>
      </c>
      <c r="U4775" s="299" t="s">
        <v>832</v>
      </c>
      <c r="V4775" s="299" t="s">
        <v>832</v>
      </c>
      <c r="W4775" s="299" t="s">
        <v>832</v>
      </c>
      <c r="X4775" s="299" t="s">
        <v>832</v>
      </c>
      <c r="Y4775" s="257"/>
    </row>
    <row r="4776" spans="1:25" ht="12.75" customHeight="1" x14ac:dyDescent="0.2">
      <c r="A4776" s="229" t="s">
        <v>705</v>
      </c>
      <c r="B4776" s="247"/>
      <c r="C4776" s="280">
        <v>4763</v>
      </c>
      <c r="D4776" s="249" t="s">
        <v>10135</v>
      </c>
      <c r="E4776" s="249" t="s">
        <v>9873</v>
      </c>
      <c r="F4776" s="249" t="s">
        <v>852</v>
      </c>
      <c r="G4776" s="297" t="s">
        <v>707</v>
      </c>
      <c r="H4776" s="250">
        <v>0</v>
      </c>
      <c r="I4776" s="250"/>
      <c r="J4776" s="250">
        <v>0</v>
      </c>
      <c r="K4776" s="250"/>
      <c r="L4776" s="250">
        <v>0</v>
      </c>
      <c r="M4776" s="251" t="str">
        <f t="shared" si="222"/>
        <v>NA</v>
      </c>
      <c r="N4776" s="251" t="str">
        <f t="shared" si="223"/>
        <v>NA</v>
      </c>
      <c r="O4776" s="250">
        <v>0</v>
      </c>
      <c r="P4776" s="251" t="str">
        <f t="shared" si="224"/>
        <v>NA</v>
      </c>
      <c r="Q4776" s="298" t="s">
        <v>848</v>
      </c>
      <c r="R4776" s="299" t="s">
        <v>849</v>
      </c>
      <c r="S4776" s="299" t="s">
        <v>832</v>
      </c>
      <c r="T4776" s="299" t="s">
        <v>832</v>
      </c>
      <c r="U4776" s="299" t="s">
        <v>832</v>
      </c>
      <c r="V4776" s="299" t="s">
        <v>832</v>
      </c>
      <c r="W4776" s="299" t="s">
        <v>832</v>
      </c>
      <c r="X4776" s="299" t="s">
        <v>832</v>
      </c>
      <c r="Y4776" s="257"/>
    </row>
    <row r="4777" spans="1:25" ht="12.75" customHeight="1" x14ac:dyDescent="0.2">
      <c r="A4777" s="229" t="s">
        <v>705</v>
      </c>
      <c r="B4777" s="247"/>
      <c r="C4777" s="300">
        <v>4764</v>
      </c>
      <c r="D4777" s="301" t="s">
        <v>10136</v>
      </c>
      <c r="E4777" s="301" t="s">
        <v>10137</v>
      </c>
      <c r="F4777" s="301" t="s">
        <v>5100</v>
      </c>
      <c r="G4777" s="302" t="s">
        <v>707</v>
      </c>
      <c r="H4777" s="303">
        <v>0</v>
      </c>
      <c r="I4777" s="303"/>
      <c r="J4777" s="303">
        <v>0</v>
      </c>
      <c r="K4777" s="303"/>
      <c r="L4777" s="303">
        <v>0</v>
      </c>
      <c r="M4777" s="304" t="str">
        <f t="shared" si="222"/>
        <v>NA</v>
      </c>
      <c r="N4777" s="304" t="str">
        <f t="shared" si="223"/>
        <v>NA</v>
      </c>
      <c r="O4777" s="303">
        <v>0</v>
      </c>
      <c r="P4777" s="304" t="str">
        <f t="shared" si="224"/>
        <v>NA</v>
      </c>
      <c r="Q4777" s="304" t="s">
        <v>707</v>
      </c>
      <c r="R4777" s="305" t="s">
        <v>887</v>
      </c>
      <c r="S4777" s="306" t="s">
        <v>832</v>
      </c>
      <c r="T4777" s="306" t="s">
        <v>832</v>
      </c>
      <c r="U4777" s="306" t="s">
        <v>832</v>
      </c>
      <c r="V4777" s="307" t="s">
        <v>809</v>
      </c>
      <c r="W4777" s="308" t="s">
        <v>809</v>
      </c>
      <c r="X4777" s="308" t="s">
        <v>809</v>
      </c>
      <c r="Y4777" s="257"/>
    </row>
    <row r="4778" spans="1:25" ht="12.75" customHeight="1" x14ac:dyDescent="0.2">
      <c r="A4778" s="229" t="s">
        <v>705</v>
      </c>
      <c r="B4778" s="247"/>
      <c r="C4778" s="280">
        <v>4765</v>
      </c>
      <c r="D4778" s="249" t="s">
        <v>10138</v>
      </c>
      <c r="E4778" s="249" t="s">
        <v>3980</v>
      </c>
      <c r="F4778" s="249" t="s">
        <v>847</v>
      </c>
      <c r="G4778" s="297" t="s">
        <v>707</v>
      </c>
      <c r="H4778" s="250">
        <v>0</v>
      </c>
      <c r="I4778" s="250"/>
      <c r="J4778" s="250">
        <v>0</v>
      </c>
      <c r="K4778" s="250"/>
      <c r="L4778" s="250">
        <v>0</v>
      </c>
      <c r="M4778" s="251" t="str">
        <f t="shared" si="222"/>
        <v>NA</v>
      </c>
      <c r="N4778" s="251" t="str">
        <f t="shared" si="223"/>
        <v>NA</v>
      </c>
      <c r="O4778" s="250">
        <v>0</v>
      </c>
      <c r="P4778" s="251" t="str">
        <f t="shared" si="224"/>
        <v>NA</v>
      </c>
      <c r="Q4778" s="298" t="s">
        <v>848</v>
      </c>
      <c r="R4778" s="299" t="s">
        <v>849</v>
      </c>
      <c r="S4778" s="299" t="s">
        <v>832</v>
      </c>
      <c r="T4778" s="299" t="s">
        <v>832</v>
      </c>
      <c r="U4778" s="299" t="s">
        <v>832</v>
      </c>
      <c r="V4778" s="299" t="s">
        <v>832</v>
      </c>
      <c r="W4778" s="299" t="s">
        <v>832</v>
      </c>
      <c r="X4778" s="299" t="s">
        <v>832</v>
      </c>
      <c r="Y4778" s="257"/>
    </row>
    <row r="4779" spans="1:25" ht="12.75" customHeight="1" x14ac:dyDescent="0.2">
      <c r="A4779" s="229" t="s">
        <v>705</v>
      </c>
      <c r="B4779" s="247"/>
      <c r="C4779" s="309">
        <v>4766</v>
      </c>
      <c r="D4779" s="310" t="s">
        <v>10139</v>
      </c>
      <c r="E4779" s="310" t="s">
        <v>10140</v>
      </c>
      <c r="F4779" s="310" t="s">
        <v>847</v>
      </c>
      <c r="G4779" s="297" t="s">
        <v>707</v>
      </c>
      <c r="H4779" s="312">
        <v>0</v>
      </c>
      <c r="I4779" s="312"/>
      <c r="J4779" s="312">
        <v>0</v>
      </c>
      <c r="K4779" s="312"/>
      <c r="L4779" s="312">
        <v>0</v>
      </c>
      <c r="M4779" s="313" t="str">
        <f t="shared" si="222"/>
        <v>NA</v>
      </c>
      <c r="N4779" s="313" t="str">
        <f t="shared" si="223"/>
        <v>NA</v>
      </c>
      <c r="O4779" s="312">
        <v>0</v>
      </c>
      <c r="P4779" s="313" t="str">
        <f t="shared" si="224"/>
        <v>NA</v>
      </c>
      <c r="Q4779" s="337" t="s">
        <v>848</v>
      </c>
      <c r="R4779" s="299" t="s">
        <v>849</v>
      </c>
      <c r="S4779" s="314" t="s">
        <v>1529</v>
      </c>
      <c r="T4779" s="338" t="s">
        <v>809</v>
      </c>
      <c r="U4779" s="338" t="s">
        <v>832</v>
      </c>
      <c r="V4779" s="316">
        <v>10038.071428571429</v>
      </c>
      <c r="W4779" s="317" t="s">
        <v>816</v>
      </c>
      <c r="X4779" s="317" t="s">
        <v>824</v>
      </c>
      <c r="Y4779" s="257"/>
    </row>
    <row r="4780" spans="1:25" ht="12.75" customHeight="1" x14ac:dyDescent="0.2">
      <c r="A4780" s="229" t="s">
        <v>705</v>
      </c>
      <c r="B4780" s="247"/>
      <c r="C4780" s="280">
        <v>4767</v>
      </c>
      <c r="D4780" s="249" t="s">
        <v>10141</v>
      </c>
      <c r="E4780" s="249" t="s">
        <v>10142</v>
      </c>
      <c r="F4780" s="249" t="s">
        <v>812</v>
      </c>
      <c r="G4780" s="281" t="s">
        <v>813</v>
      </c>
      <c r="H4780" s="250">
        <v>81618.709999999992</v>
      </c>
      <c r="I4780" s="250"/>
      <c r="J4780" s="250">
        <v>78465.507299999997</v>
      </c>
      <c r="K4780" s="250"/>
      <c r="L4780" s="250">
        <v>101430.23000000001</v>
      </c>
      <c r="M4780" s="251">
        <f t="shared" si="222"/>
        <v>3.8633331744645248E-2</v>
      </c>
      <c r="N4780" s="251">
        <f t="shared" si="223"/>
        <v>0.29267283791587761</v>
      </c>
      <c r="O4780" s="250">
        <v>107135.93</v>
      </c>
      <c r="P4780" s="251">
        <f t="shared" si="224"/>
        <v>5.6252460435118626E-2</v>
      </c>
      <c r="Q4780" s="251" t="s">
        <v>805</v>
      </c>
      <c r="R4780" s="258"/>
      <c r="S4780" s="258" t="s">
        <v>806</v>
      </c>
      <c r="T4780" s="258" t="s">
        <v>807</v>
      </c>
      <c r="U4780" s="282" t="s">
        <v>814</v>
      </c>
      <c r="V4780" s="285">
        <v>405</v>
      </c>
      <c r="W4780" s="286" t="s">
        <v>824</v>
      </c>
      <c r="X4780" s="286" t="s">
        <v>824</v>
      </c>
      <c r="Y4780" s="257"/>
    </row>
    <row r="4781" spans="1:25" ht="12.75" customHeight="1" x14ac:dyDescent="0.2">
      <c r="A4781" s="229" t="s">
        <v>705</v>
      </c>
      <c r="B4781" s="247"/>
      <c r="C4781" s="280">
        <v>4768</v>
      </c>
      <c r="D4781" s="249" t="s">
        <v>10143</v>
      </c>
      <c r="E4781" s="249" t="s">
        <v>10144</v>
      </c>
      <c r="F4781" s="249" t="s">
        <v>812</v>
      </c>
      <c r="G4781" s="281" t="s">
        <v>813</v>
      </c>
      <c r="H4781" s="250">
        <v>89969.23</v>
      </c>
      <c r="I4781" s="250"/>
      <c r="J4781" s="250">
        <v>86185.471199999985</v>
      </c>
      <c r="K4781" s="250"/>
      <c r="L4781" s="250">
        <v>89970.12000000001</v>
      </c>
      <c r="M4781" s="251">
        <f t="shared" si="222"/>
        <v>4.2056142972436358E-2</v>
      </c>
      <c r="N4781" s="251">
        <f t="shared" si="223"/>
        <v>4.3912839917269318E-2</v>
      </c>
      <c r="O4781" s="250">
        <v>100381.81</v>
      </c>
      <c r="P4781" s="251">
        <f t="shared" si="224"/>
        <v>0.11572386476754712</v>
      </c>
      <c r="Q4781" s="251" t="s">
        <v>805</v>
      </c>
      <c r="R4781" s="258"/>
      <c r="S4781" s="258" t="s">
        <v>1364</v>
      </c>
      <c r="T4781" s="258" t="s">
        <v>807</v>
      </c>
      <c r="U4781" s="282" t="s">
        <v>814</v>
      </c>
      <c r="V4781" s="285">
        <v>205</v>
      </c>
      <c r="W4781" s="286" t="s">
        <v>824</v>
      </c>
      <c r="X4781" s="286" t="s">
        <v>824</v>
      </c>
      <c r="Y4781" s="257"/>
    </row>
    <row r="4782" spans="1:25" ht="12.75" customHeight="1" x14ac:dyDescent="0.2">
      <c r="A4782" s="229" t="s">
        <v>705</v>
      </c>
      <c r="B4782" s="247"/>
      <c r="C4782" s="280">
        <v>4769</v>
      </c>
      <c r="D4782" s="249" t="s">
        <v>10145</v>
      </c>
      <c r="E4782" s="249" t="s">
        <v>10146</v>
      </c>
      <c r="F4782" s="249" t="s">
        <v>812</v>
      </c>
      <c r="G4782" s="281" t="s">
        <v>813</v>
      </c>
      <c r="H4782" s="250">
        <v>56280.270000000004</v>
      </c>
      <c r="I4782" s="250"/>
      <c r="J4782" s="250">
        <v>56676.565299999995</v>
      </c>
      <c r="K4782" s="250"/>
      <c r="L4782" s="250">
        <v>59165.259999999995</v>
      </c>
      <c r="M4782" s="251">
        <f t="shared" si="222"/>
        <v>7.041460533149373E-3</v>
      </c>
      <c r="N4782" s="251">
        <f t="shared" si="223"/>
        <v>4.3910471406071606E-2</v>
      </c>
      <c r="O4782" s="250">
        <v>68889.48000000001</v>
      </c>
      <c r="P4782" s="251">
        <f t="shared" si="224"/>
        <v>0.1643569216124465</v>
      </c>
      <c r="Q4782" s="251" t="s">
        <v>805</v>
      </c>
      <c r="R4782" s="258"/>
      <c r="S4782" s="258" t="s">
        <v>1364</v>
      </c>
      <c r="T4782" s="258" t="s">
        <v>807</v>
      </c>
      <c r="U4782" s="282" t="s">
        <v>814</v>
      </c>
      <c r="V4782" s="283" t="s">
        <v>809</v>
      </c>
      <c r="W4782" s="284" t="s">
        <v>809</v>
      </c>
      <c r="X4782" s="284" t="s">
        <v>809</v>
      </c>
      <c r="Y4782" s="257"/>
    </row>
    <row r="4783" spans="1:25" ht="12.75" customHeight="1" x14ac:dyDescent="0.2">
      <c r="A4783" s="229" t="s">
        <v>705</v>
      </c>
      <c r="B4783" s="247"/>
      <c r="C4783" s="280">
        <v>4770</v>
      </c>
      <c r="D4783" s="249" t="s">
        <v>10147</v>
      </c>
      <c r="E4783" s="249" t="s">
        <v>10148</v>
      </c>
      <c r="F4783" s="249" t="s">
        <v>812</v>
      </c>
      <c r="G4783" s="281" t="s">
        <v>813</v>
      </c>
      <c r="H4783" s="250">
        <v>149423.94</v>
      </c>
      <c r="I4783" s="250"/>
      <c r="J4783" s="250">
        <v>139054.41290000002</v>
      </c>
      <c r="K4783" s="250"/>
      <c r="L4783" s="250">
        <v>133689.38</v>
      </c>
      <c r="M4783" s="251">
        <f t="shared" si="222"/>
        <v>6.9396691721553966E-2</v>
      </c>
      <c r="N4783" s="251">
        <f t="shared" si="223"/>
        <v>3.8582255594133821E-2</v>
      </c>
      <c r="O4783" s="250">
        <v>148829.82999999996</v>
      </c>
      <c r="P4783" s="251">
        <f t="shared" si="224"/>
        <v>0.11325095531148363</v>
      </c>
      <c r="Q4783" s="251" t="s">
        <v>805</v>
      </c>
      <c r="R4783" s="258"/>
      <c r="S4783" s="299" t="s">
        <v>809</v>
      </c>
      <c r="T4783" s="258" t="s">
        <v>807</v>
      </c>
      <c r="U4783" s="282" t="s">
        <v>814</v>
      </c>
      <c r="V4783" s="283" t="s">
        <v>809</v>
      </c>
      <c r="W4783" s="284" t="s">
        <v>809</v>
      </c>
      <c r="X4783" s="284" t="s">
        <v>809</v>
      </c>
      <c r="Y4783" s="257"/>
    </row>
    <row r="4784" spans="1:25" ht="12.75" customHeight="1" x14ac:dyDescent="0.2">
      <c r="A4784" s="229" t="s">
        <v>705</v>
      </c>
      <c r="B4784" s="247"/>
      <c r="C4784" s="280">
        <v>4771</v>
      </c>
      <c r="D4784" s="249" t="s">
        <v>10149</v>
      </c>
      <c r="E4784" s="249" t="s">
        <v>10150</v>
      </c>
      <c r="F4784" s="249" t="s">
        <v>812</v>
      </c>
      <c r="G4784" s="281" t="s">
        <v>813</v>
      </c>
      <c r="H4784" s="250">
        <v>45268.3</v>
      </c>
      <c r="I4784" s="250"/>
      <c r="J4784" s="250">
        <v>44325.07880000001</v>
      </c>
      <c r="K4784" s="250"/>
      <c r="L4784" s="250">
        <v>71297.600000000006</v>
      </c>
      <c r="M4784" s="251">
        <f t="shared" si="222"/>
        <v>2.0836240813107466E-2</v>
      </c>
      <c r="N4784" s="251">
        <f t="shared" si="223"/>
        <v>0.60851603494498441</v>
      </c>
      <c r="O4784" s="250">
        <v>79731.53</v>
      </c>
      <c r="P4784" s="251">
        <f t="shared" si="224"/>
        <v>0.11829192006463039</v>
      </c>
      <c r="Q4784" s="251" t="s">
        <v>805</v>
      </c>
      <c r="R4784" s="258"/>
      <c r="S4784" s="299" t="s">
        <v>809</v>
      </c>
      <c r="T4784" s="258" t="s">
        <v>807</v>
      </c>
      <c r="U4784" s="282" t="s">
        <v>814</v>
      </c>
      <c r="V4784" s="283" t="s">
        <v>809</v>
      </c>
      <c r="W4784" s="284" t="s">
        <v>809</v>
      </c>
      <c r="X4784" s="284" t="s">
        <v>809</v>
      </c>
      <c r="Y4784" s="257"/>
    </row>
    <row r="4785" spans="1:25" ht="12.75" customHeight="1" x14ac:dyDescent="0.2">
      <c r="A4785" s="229" t="s">
        <v>705</v>
      </c>
      <c r="B4785" s="247"/>
      <c r="C4785" s="318">
        <v>4772</v>
      </c>
      <c r="D4785" s="319" t="s">
        <v>988</v>
      </c>
      <c r="E4785" s="319" t="s">
        <v>988</v>
      </c>
      <c r="F4785" s="319"/>
      <c r="G4785" s="320" t="s">
        <v>707</v>
      </c>
      <c r="H4785" s="321">
        <v>0</v>
      </c>
      <c r="I4785" s="321"/>
      <c r="J4785" s="321">
        <v>0</v>
      </c>
      <c r="K4785" s="321"/>
      <c r="L4785" s="321">
        <v>0</v>
      </c>
      <c r="M4785" s="322" t="str">
        <f t="shared" si="222"/>
        <v>NA</v>
      </c>
      <c r="N4785" s="322" t="str">
        <f t="shared" si="223"/>
        <v>NA</v>
      </c>
      <c r="O4785" s="321">
        <v>0</v>
      </c>
      <c r="P4785" s="322" t="str">
        <f t="shared" si="224"/>
        <v>NA</v>
      </c>
      <c r="Q4785" s="322" t="s">
        <v>707</v>
      </c>
      <c r="R4785" s="323" t="s">
        <v>989</v>
      </c>
      <c r="S4785" s="323" t="s">
        <v>809</v>
      </c>
      <c r="T4785" s="323" t="s">
        <v>809</v>
      </c>
      <c r="U4785" s="323" t="s">
        <v>989</v>
      </c>
      <c r="V4785" s="323" t="s">
        <v>989</v>
      </c>
      <c r="W4785" s="323" t="s">
        <v>989</v>
      </c>
      <c r="X4785" s="323" t="s">
        <v>989</v>
      </c>
      <c r="Y4785" s="257"/>
    </row>
    <row r="4786" spans="1:25" ht="12.75" customHeight="1" x14ac:dyDescent="0.2">
      <c r="A4786" s="229" t="s">
        <v>705</v>
      </c>
      <c r="B4786" s="247"/>
      <c r="C4786" s="280">
        <v>4773</v>
      </c>
      <c r="D4786" s="249" t="s">
        <v>10151</v>
      </c>
      <c r="E4786" s="249" t="s">
        <v>10152</v>
      </c>
      <c r="F4786" s="249" t="s">
        <v>812</v>
      </c>
      <c r="G4786" s="281" t="s">
        <v>813</v>
      </c>
      <c r="H4786" s="250">
        <v>190024.73</v>
      </c>
      <c r="I4786" s="250"/>
      <c r="J4786" s="250">
        <v>183406.95320000002</v>
      </c>
      <c r="K4786" s="250"/>
      <c r="L4786" s="250">
        <v>188079.35</v>
      </c>
      <c r="M4786" s="251">
        <f t="shared" si="222"/>
        <v>3.4825871348429183E-2</v>
      </c>
      <c r="N4786" s="251">
        <f t="shared" si="223"/>
        <v>2.5475570682998442E-2</v>
      </c>
      <c r="O4786" s="250">
        <v>199643.40000000002</v>
      </c>
      <c r="P4786" s="251">
        <f t="shared" si="224"/>
        <v>6.1484953026475352E-2</v>
      </c>
      <c r="Q4786" s="251" t="s">
        <v>805</v>
      </c>
      <c r="R4786" s="258"/>
      <c r="S4786" s="258" t="s">
        <v>806</v>
      </c>
      <c r="T4786" s="258" t="s">
        <v>807</v>
      </c>
      <c r="U4786" s="282" t="s">
        <v>814</v>
      </c>
      <c r="V4786" s="285">
        <v>305</v>
      </c>
      <c r="W4786" s="286" t="s">
        <v>824</v>
      </c>
      <c r="X4786" s="286" t="s">
        <v>824</v>
      </c>
      <c r="Y4786" s="257"/>
    </row>
    <row r="4787" spans="1:25" ht="12.75" customHeight="1" x14ac:dyDescent="0.2">
      <c r="A4787" s="229" t="s">
        <v>705</v>
      </c>
      <c r="B4787" s="247"/>
      <c r="C4787" s="280">
        <v>4774</v>
      </c>
      <c r="D4787" s="249" t="s">
        <v>10153</v>
      </c>
      <c r="E4787" s="249" t="s">
        <v>10154</v>
      </c>
      <c r="F4787" s="249" t="s">
        <v>812</v>
      </c>
      <c r="G4787" s="281" t="s">
        <v>813</v>
      </c>
      <c r="H4787" s="250">
        <v>93783.87</v>
      </c>
      <c r="I4787" s="250"/>
      <c r="J4787" s="250">
        <v>84520.934899999993</v>
      </c>
      <c r="K4787" s="250"/>
      <c r="L4787" s="250">
        <v>88233.770000000019</v>
      </c>
      <c r="M4787" s="251">
        <f t="shared" si="222"/>
        <v>9.8768957817586364E-2</v>
      </c>
      <c r="N4787" s="251">
        <f t="shared" si="223"/>
        <v>4.3927993749629315E-2</v>
      </c>
      <c r="O4787" s="250">
        <v>91458.539999999979</v>
      </c>
      <c r="P4787" s="251">
        <f t="shared" si="224"/>
        <v>3.6548024639545151E-2</v>
      </c>
      <c r="Q4787" s="251" t="s">
        <v>805</v>
      </c>
      <c r="R4787" s="258"/>
      <c r="S4787" s="258" t="s">
        <v>806</v>
      </c>
      <c r="T4787" s="258" t="s">
        <v>807</v>
      </c>
      <c r="U4787" s="282" t="s">
        <v>814</v>
      </c>
      <c r="V4787" s="285">
        <v>305</v>
      </c>
      <c r="W4787" s="286" t="s">
        <v>824</v>
      </c>
      <c r="X4787" s="286" t="s">
        <v>824</v>
      </c>
      <c r="Y4787" s="257"/>
    </row>
    <row r="4788" spans="1:25" ht="12.75" customHeight="1" x14ac:dyDescent="0.2">
      <c r="A4788" s="229" t="s">
        <v>705</v>
      </c>
      <c r="B4788" s="247"/>
      <c r="C4788" s="318">
        <v>4775</v>
      </c>
      <c r="D4788" s="319" t="s">
        <v>988</v>
      </c>
      <c r="E4788" s="319" t="s">
        <v>988</v>
      </c>
      <c r="F4788" s="319"/>
      <c r="G4788" s="320" t="s">
        <v>707</v>
      </c>
      <c r="H4788" s="321">
        <v>0</v>
      </c>
      <c r="I4788" s="321"/>
      <c r="J4788" s="321">
        <v>0</v>
      </c>
      <c r="K4788" s="321"/>
      <c r="L4788" s="321">
        <v>0</v>
      </c>
      <c r="M4788" s="322" t="str">
        <f t="shared" si="222"/>
        <v>NA</v>
      </c>
      <c r="N4788" s="322" t="str">
        <f t="shared" si="223"/>
        <v>NA</v>
      </c>
      <c r="O4788" s="321">
        <v>0</v>
      </c>
      <c r="P4788" s="322" t="str">
        <f t="shared" si="224"/>
        <v>NA</v>
      </c>
      <c r="Q4788" s="322" t="s">
        <v>707</v>
      </c>
      <c r="R4788" s="323" t="s">
        <v>989</v>
      </c>
      <c r="S4788" s="370" t="s">
        <v>1364</v>
      </c>
      <c r="T4788" s="323" t="s">
        <v>809</v>
      </c>
      <c r="U4788" s="323" t="s">
        <v>989</v>
      </c>
      <c r="V4788" s="323" t="s">
        <v>989</v>
      </c>
      <c r="W4788" s="323" t="s">
        <v>989</v>
      </c>
      <c r="X4788" s="323" t="s">
        <v>989</v>
      </c>
      <c r="Y4788" s="257"/>
    </row>
    <row r="4789" spans="1:25" ht="12.75" customHeight="1" x14ac:dyDescent="0.2">
      <c r="A4789" s="229" t="s">
        <v>705</v>
      </c>
      <c r="B4789" s="247"/>
      <c r="C4789" s="287">
        <v>4776</v>
      </c>
      <c r="D4789" s="288" t="s">
        <v>10155</v>
      </c>
      <c r="E4789" s="288" t="s">
        <v>10156</v>
      </c>
      <c r="F4789" s="288" t="s">
        <v>858</v>
      </c>
      <c r="G4789" s="289" t="s">
        <v>707</v>
      </c>
      <c r="H4789" s="290">
        <v>0</v>
      </c>
      <c r="I4789" s="290"/>
      <c r="J4789" s="290">
        <v>0</v>
      </c>
      <c r="K4789" s="290"/>
      <c r="L4789" s="290">
        <v>0</v>
      </c>
      <c r="M4789" s="291" t="str">
        <f t="shared" si="222"/>
        <v>NA</v>
      </c>
      <c r="N4789" s="291" t="str">
        <f t="shared" si="223"/>
        <v>NA</v>
      </c>
      <c r="O4789" s="290">
        <v>0</v>
      </c>
      <c r="P4789" s="291" t="str">
        <f t="shared" si="224"/>
        <v>NA</v>
      </c>
      <c r="Q4789" s="291" t="s">
        <v>707</v>
      </c>
      <c r="R4789" s="292" t="s">
        <v>831</v>
      </c>
      <c r="S4789" s="293" t="s">
        <v>832</v>
      </c>
      <c r="T4789" s="293" t="s">
        <v>832</v>
      </c>
      <c r="U4789" s="293" t="s">
        <v>832</v>
      </c>
      <c r="V4789" s="294" t="s">
        <v>809</v>
      </c>
      <c r="W4789" s="295" t="s">
        <v>809</v>
      </c>
      <c r="X4789" s="295" t="s">
        <v>809</v>
      </c>
      <c r="Y4789" s="257"/>
    </row>
    <row r="4790" spans="1:25" ht="12.75" customHeight="1" x14ac:dyDescent="0.2">
      <c r="A4790" s="229" t="s">
        <v>705</v>
      </c>
      <c r="B4790" s="247"/>
      <c r="C4790" s="287">
        <v>4777</v>
      </c>
      <c r="D4790" s="288" t="s">
        <v>10157</v>
      </c>
      <c r="E4790" s="288" t="s">
        <v>10158</v>
      </c>
      <c r="F4790" s="288" t="s">
        <v>858</v>
      </c>
      <c r="G4790" s="289" t="s">
        <v>707</v>
      </c>
      <c r="H4790" s="290">
        <v>0</v>
      </c>
      <c r="I4790" s="290"/>
      <c r="J4790" s="290">
        <v>0</v>
      </c>
      <c r="K4790" s="290"/>
      <c r="L4790" s="290">
        <v>0</v>
      </c>
      <c r="M4790" s="291" t="str">
        <f t="shared" si="222"/>
        <v>NA</v>
      </c>
      <c r="N4790" s="291" t="str">
        <f t="shared" si="223"/>
        <v>NA</v>
      </c>
      <c r="O4790" s="290">
        <v>0</v>
      </c>
      <c r="P4790" s="291" t="str">
        <f t="shared" si="224"/>
        <v>NA</v>
      </c>
      <c r="Q4790" s="291" t="s">
        <v>707</v>
      </c>
      <c r="R4790" s="292" t="s">
        <v>831</v>
      </c>
      <c r="S4790" s="293" t="s">
        <v>832</v>
      </c>
      <c r="T4790" s="293" t="s">
        <v>832</v>
      </c>
      <c r="U4790" s="293" t="s">
        <v>832</v>
      </c>
      <c r="V4790" s="294" t="s">
        <v>809</v>
      </c>
      <c r="W4790" s="295" t="s">
        <v>809</v>
      </c>
      <c r="X4790" s="295" t="s">
        <v>809</v>
      </c>
      <c r="Y4790" s="257"/>
    </row>
    <row r="4791" spans="1:25" ht="12.75" customHeight="1" x14ac:dyDescent="0.2">
      <c r="A4791" s="229" t="s">
        <v>705</v>
      </c>
      <c r="B4791" s="247"/>
      <c r="C4791" s="280">
        <v>4778</v>
      </c>
      <c r="D4791" s="249" t="s">
        <v>10159</v>
      </c>
      <c r="E4791" s="249" t="s">
        <v>10160</v>
      </c>
      <c r="F4791" s="249" t="s">
        <v>812</v>
      </c>
      <c r="G4791" s="281" t="s">
        <v>813</v>
      </c>
      <c r="H4791" s="250">
        <v>206838.08000000002</v>
      </c>
      <c r="I4791" s="250"/>
      <c r="J4791" s="250">
        <v>203977.93360000002</v>
      </c>
      <c r="K4791" s="250"/>
      <c r="L4791" s="250">
        <v>212132.33</v>
      </c>
      <c r="M4791" s="251">
        <f t="shared" si="222"/>
        <v>1.3827948896064002E-2</v>
      </c>
      <c r="N4791" s="251">
        <f t="shared" si="223"/>
        <v>3.9976855614150451E-2</v>
      </c>
      <c r="O4791" s="250">
        <v>236036.24000000002</v>
      </c>
      <c r="P4791" s="251">
        <f t="shared" si="224"/>
        <v>0.11268395534051803</v>
      </c>
      <c r="Q4791" s="251" t="s">
        <v>805</v>
      </c>
      <c r="R4791" s="258"/>
      <c r="S4791" s="258" t="s">
        <v>806</v>
      </c>
      <c r="T4791" s="258" t="s">
        <v>807</v>
      </c>
      <c r="U4791" s="282" t="s">
        <v>814</v>
      </c>
      <c r="V4791" s="285">
        <v>606</v>
      </c>
      <c r="W4791" s="286" t="s">
        <v>824</v>
      </c>
      <c r="X4791" s="286" t="s">
        <v>824</v>
      </c>
      <c r="Y4791" s="257"/>
    </row>
    <row r="4792" spans="1:25" ht="12.75" customHeight="1" x14ac:dyDescent="0.2">
      <c r="A4792" s="229" t="s">
        <v>705</v>
      </c>
      <c r="B4792" s="247"/>
      <c r="C4792" s="280">
        <v>4779</v>
      </c>
      <c r="D4792" s="249" t="s">
        <v>10161</v>
      </c>
      <c r="E4792" s="249" t="s">
        <v>10162</v>
      </c>
      <c r="F4792" s="249" t="s">
        <v>812</v>
      </c>
      <c r="G4792" s="281" t="s">
        <v>813</v>
      </c>
      <c r="H4792" s="250">
        <v>70171.48000000001</v>
      </c>
      <c r="I4792" s="250"/>
      <c r="J4792" s="250">
        <v>64119.934999999998</v>
      </c>
      <c r="K4792" s="250"/>
      <c r="L4792" s="250">
        <v>72438.28</v>
      </c>
      <c r="M4792" s="251">
        <f t="shared" si="222"/>
        <v>8.6239381013483135E-2</v>
      </c>
      <c r="N4792" s="251">
        <f t="shared" si="223"/>
        <v>0.12973102670799652</v>
      </c>
      <c r="O4792" s="250">
        <v>75713.55</v>
      </c>
      <c r="P4792" s="251">
        <f t="shared" si="224"/>
        <v>4.5214629612961604E-2</v>
      </c>
      <c r="Q4792" s="251" t="s">
        <v>805</v>
      </c>
      <c r="R4792" s="258"/>
      <c r="S4792" s="258" t="s">
        <v>806</v>
      </c>
      <c r="T4792" s="258" t="s">
        <v>807</v>
      </c>
      <c r="U4792" s="282" t="s">
        <v>814</v>
      </c>
      <c r="V4792" s="285">
        <v>305</v>
      </c>
      <c r="W4792" s="286" t="s">
        <v>824</v>
      </c>
      <c r="X4792" s="286" t="s">
        <v>824</v>
      </c>
      <c r="Y4792" s="257"/>
    </row>
    <row r="4793" spans="1:25" ht="12.75" customHeight="1" x14ac:dyDescent="0.2">
      <c r="A4793" s="229" t="s">
        <v>705</v>
      </c>
      <c r="B4793" s="247"/>
      <c r="C4793" s="280">
        <v>4780</v>
      </c>
      <c r="D4793" s="249" t="s">
        <v>10163</v>
      </c>
      <c r="E4793" s="249" t="s">
        <v>10164</v>
      </c>
      <c r="F4793" s="249" t="s">
        <v>10165</v>
      </c>
      <c r="G4793" s="281" t="s">
        <v>813</v>
      </c>
      <c r="H4793" s="250">
        <v>125773.11</v>
      </c>
      <c r="I4793" s="250"/>
      <c r="J4793" s="250">
        <v>140932.48430000001</v>
      </c>
      <c r="K4793" s="250"/>
      <c r="L4793" s="250">
        <v>147122.53000000003</v>
      </c>
      <c r="M4793" s="251">
        <f t="shared" si="222"/>
        <v>0.12052953369762431</v>
      </c>
      <c r="N4793" s="251">
        <f t="shared" si="223"/>
        <v>4.3922064744302651E-2</v>
      </c>
      <c r="O4793" s="250">
        <v>162845.66</v>
      </c>
      <c r="P4793" s="251">
        <f t="shared" si="224"/>
        <v>0.10687098706092107</v>
      </c>
      <c r="Q4793" s="251" t="s">
        <v>1195</v>
      </c>
      <c r="R4793" s="258"/>
      <c r="S4793" s="258" t="s">
        <v>806</v>
      </c>
      <c r="T4793" s="258" t="s">
        <v>807</v>
      </c>
      <c r="U4793" s="282" t="s">
        <v>814</v>
      </c>
      <c r="V4793" s="285">
        <v>306</v>
      </c>
      <c r="W4793" s="286" t="s">
        <v>824</v>
      </c>
      <c r="X4793" s="286" t="s">
        <v>824</v>
      </c>
      <c r="Y4793" s="257"/>
    </row>
    <row r="4794" spans="1:25" ht="12.75" customHeight="1" x14ac:dyDescent="0.2">
      <c r="A4794" s="229" t="s">
        <v>705</v>
      </c>
      <c r="B4794" s="247"/>
      <c r="C4794" s="280">
        <v>4781</v>
      </c>
      <c r="D4794" s="249" t="s">
        <v>10166</v>
      </c>
      <c r="E4794" s="249" t="s">
        <v>10167</v>
      </c>
      <c r="F4794" s="249" t="s">
        <v>812</v>
      </c>
      <c r="G4794" s="281" t="s">
        <v>813</v>
      </c>
      <c r="H4794" s="250">
        <v>56082.32</v>
      </c>
      <c r="I4794" s="250"/>
      <c r="J4794" s="250">
        <v>49798.3344</v>
      </c>
      <c r="K4794" s="250"/>
      <c r="L4794" s="250">
        <v>69392.42</v>
      </c>
      <c r="M4794" s="251">
        <f t="shared" si="222"/>
        <v>0.11204931607679568</v>
      </c>
      <c r="N4794" s="251">
        <f t="shared" si="223"/>
        <v>0.39346869400515527</v>
      </c>
      <c r="O4794" s="250">
        <v>74357.95</v>
      </c>
      <c r="P4794" s="251">
        <f t="shared" si="224"/>
        <v>7.1557239248897772E-2</v>
      </c>
      <c r="Q4794" s="251" t="s">
        <v>805</v>
      </c>
      <c r="R4794" s="258"/>
      <c r="S4794" s="258" t="s">
        <v>806</v>
      </c>
      <c r="T4794" s="258" t="s">
        <v>807</v>
      </c>
      <c r="U4794" s="282" t="s">
        <v>814</v>
      </c>
      <c r="V4794" s="285">
        <v>305</v>
      </c>
      <c r="W4794" s="286" t="s">
        <v>824</v>
      </c>
      <c r="X4794" s="286" t="s">
        <v>824</v>
      </c>
      <c r="Y4794" s="257"/>
    </row>
    <row r="4795" spans="1:25" ht="12.75" customHeight="1" x14ac:dyDescent="0.2">
      <c r="A4795" s="229" t="s">
        <v>705</v>
      </c>
      <c r="B4795" s="247"/>
      <c r="C4795" s="280">
        <v>4782</v>
      </c>
      <c r="D4795" s="249" t="s">
        <v>10168</v>
      </c>
      <c r="E4795" s="249" t="s">
        <v>10169</v>
      </c>
      <c r="F4795" s="249" t="s">
        <v>812</v>
      </c>
      <c r="G4795" s="281" t="s">
        <v>813</v>
      </c>
      <c r="H4795" s="250">
        <v>236347.78</v>
      </c>
      <c r="I4795" s="250"/>
      <c r="J4795" s="250">
        <v>217125.7</v>
      </c>
      <c r="K4795" s="250"/>
      <c r="L4795" s="250">
        <v>234419.41999999998</v>
      </c>
      <c r="M4795" s="251">
        <f t="shared" si="222"/>
        <v>8.1329640583042442E-2</v>
      </c>
      <c r="N4795" s="251">
        <f t="shared" si="223"/>
        <v>7.9648424852516178E-2</v>
      </c>
      <c r="O4795" s="250">
        <v>265784.49000000005</v>
      </c>
      <c r="P4795" s="251">
        <f t="shared" si="224"/>
        <v>0.13379894037789219</v>
      </c>
      <c r="Q4795" s="251" t="s">
        <v>805</v>
      </c>
      <c r="R4795" s="258"/>
      <c r="S4795" s="258" t="s">
        <v>806</v>
      </c>
      <c r="T4795" s="258" t="s">
        <v>807</v>
      </c>
      <c r="U4795" s="282" t="s">
        <v>814</v>
      </c>
      <c r="V4795" s="285">
        <v>606</v>
      </c>
      <c r="W4795" s="286" t="s">
        <v>824</v>
      </c>
      <c r="X4795" s="286" t="s">
        <v>824</v>
      </c>
      <c r="Y4795" s="257"/>
    </row>
    <row r="4796" spans="1:25" ht="12.75" customHeight="1" x14ac:dyDescent="0.2">
      <c r="A4796" s="229" t="s">
        <v>705</v>
      </c>
      <c r="B4796" s="247"/>
      <c r="C4796" s="280">
        <v>4783</v>
      </c>
      <c r="D4796" s="249" t="s">
        <v>10170</v>
      </c>
      <c r="E4796" s="249" t="s">
        <v>10171</v>
      </c>
      <c r="F4796" s="249" t="s">
        <v>10172</v>
      </c>
      <c r="G4796" s="281" t="s">
        <v>813</v>
      </c>
      <c r="H4796" s="250">
        <v>24338.22</v>
      </c>
      <c r="I4796" s="250"/>
      <c r="J4796" s="250">
        <v>22575.064600000002</v>
      </c>
      <c r="K4796" s="250"/>
      <c r="L4796" s="250">
        <v>22514.14</v>
      </c>
      <c r="M4796" s="251">
        <f t="shared" si="222"/>
        <v>7.2443892774409949E-2</v>
      </c>
      <c r="N4796" s="251">
        <f t="shared" si="223"/>
        <v>2.6987563969142351E-3</v>
      </c>
      <c r="O4796" s="250">
        <v>24848.690000000002</v>
      </c>
      <c r="P4796" s="251">
        <f t="shared" si="224"/>
        <v>0.10369261273137695</v>
      </c>
      <c r="Q4796" s="251" t="s">
        <v>1195</v>
      </c>
      <c r="R4796" s="258"/>
      <c r="S4796" s="258" t="s">
        <v>806</v>
      </c>
      <c r="T4796" s="258" t="s">
        <v>807</v>
      </c>
      <c r="U4796" s="282" t="s">
        <v>814</v>
      </c>
      <c r="V4796" s="285">
        <v>106</v>
      </c>
      <c r="W4796" s="286" t="s">
        <v>824</v>
      </c>
      <c r="X4796" s="286" t="s">
        <v>824</v>
      </c>
      <c r="Y4796" s="257"/>
    </row>
    <row r="4797" spans="1:25" ht="12.75" customHeight="1" x14ac:dyDescent="0.2">
      <c r="A4797" s="229" t="s">
        <v>705</v>
      </c>
      <c r="B4797" s="247"/>
      <c r="C4797" s="280">
        <v>4784</v>
      </c>
      <c r="D4797" s="249" t="s">
        <v>10173</v>
      </c>
      <c r="E4797" s="249" t="s">
        <v>10174</v>
      </c>
      <c r="F4797" s="249" t="s">
        <v>10175</v>
      </c>
      <c r="G4797" s="281" t="s">
        <v>813</v>
      </c>
      <c r="H4797" s="250">
        <v>83374.86</v>
      </c>
      <c r="I4797" s="250"/>
      <c r="J4797" s="250">
        <v>112691.1146</v>
      </c>
      <c r="K4797" s="250"/>
      <c r="L4797" s="250">
        <v>117641.05</v>
      </c>
      <c r="M4797" s="251">
        <f t="shared" si="222"/>
        <v>0.35161983600332281</v>
      </c>
      <c r="N4797" s="251">
        <f t="shared" si="223"/>
        <v>4.3924806472719034E-2</v>
      </c>
      <c r="O4797" s="250">
        <v>129323.85</v>
      </c>
      <c r="P4797" s="251">
        <f t="shared" si="224"/>
        <v>9.9308872200647672E-2</v>
      </c>
      <c r="Q4797" s="251" t="s">
        <v>1195</v>
      </c>
      <c r="R4797" s="258"/>
      <c r="S4797" s="258" t="s">
        <v>904</v>
      </c>
      <c r="T4797" s="258" t="s">
        <v>807</v>
      </c>
      <c r="U4797" s="282" t="s">
        <v>814</v>
      </c>
      <c r="V4797" s="285">
        <v>106</v>
      </c>
      <c r="W4797" s="286" t="s">
        <v>824</v>
      </c>
      <c r="X4797" s="286" t="s">
        <v>824</v>
      </c>
      <c r="Y4797" s="257"/>
    </row>
    <row r="4798" spans="1:25" ht="12.75" customHeight="1" x14ac:dyDescent="0.2">
      <c r="A4798" s="229" t="s">
        <v>705</v>
      </c>
      <c r="B4798" s="247"/>
      <c r="C4798" s="280">
        <v>4785</v>
      </c>
      <c r="D4798" s="249" t="s">
        <v>10176</v>
      </c>
      <c r="E4798" s="249" t="s">
        <v>821</v>
      </c>
      <c r="F4798" s="249" t="s">
        <v>10177</v>
      </c>
      <c r="G4798" s="281" t="s">
        <v>804</v>
      </c>
      <c r="H4798" s="250">
        <v>102543.20000000001</v>
      </c>
      <c r="I4798" s="250"/>
      <c r="J4798" s="250">
        <v>11270.218999999999</v>
      </c>
      <c r="K4798" s="250"/>
      <c r="L4798" s="250">
        <v>96770.03</v>
      </c>
      <c r="M4798" s="251">
        <f t="shared" si="222"/>
        <v>0.89009296569640894</v>
      </c>
      <c r="N4798" s="251">
        <f t="shared" si="223"/>
        <v>7.5863486769866677</v>
      </c>
      <c r="O4798" s="250">
        <v>108510.12</v>
      </c>
      <c r="P4798" s="251">
        <f t="shared" si="224"/>
        <v>0.12131948290188602</v>
      </c>
      <c r="Q4798" s="251" t="s">
        <v>1195</v>
      </c>
      <c r="R4798" s="258"/>
      <c r="S4798" s="258" t="s">
        <v>1405</v>
      </c>
      <c r="T4798" s="258" t="s">
        <v>807</v>
      </c>
      <c r="U4798" s="282" t="s">
        <v>808</v>
      </c>
      <c r="V4798" s="285">
        <v>203</v>
      </c>
      <c r="W4798" s="286" t="s">
        <v>824</v>
      </c>
      <c r="X4798" s="286" t="s">
        <v>824</v>
      </c>
      <c r="Y4798" s="257"/>
    </row>
    <row r="4799" spans="1:25" ht="12.75" customHeight="1" x14ac:dyDescent="0.2">
      <c r="A4799" s="229" t="s">
        <v>705</v>
      </c>
      <c r="B4799" s="247"/>
      <c r="C4799" s="280">
        <v>4786</v>
      </c>
      <c r="D4799" s="249" t="s">
        <v>10178</v>
      </c>
      <c r="E4799" s="249" t="s">
        <v>821</v>
      </c>
      <c r="F4799" s="249" t="s">
        <v>10179</v>
      </c>
      <c r="G4799" s="281" t="s">
        <v>813</v>
      </c>
      <c r="H4799" s="250">
        <v>64577.509999999995</v>
      </c>
      <c r="I4799" s="250"/>
      <c r="J4799" s="250">
        <v>61861.6302</v>
      </c>
      <c r="K4799" s="250"/>
      <c r="L4799" s="250">
        <v>72217.47</v>
      </c>
      <c r="M4799" s="251">
        <f t="shared" si="222"/>
        <v>4.2056124492876781E-2</v>
      </c>
      <c r="N4799" s="251">
        <f t="shared" si="223"/>
        <v>0.1674032799736985</v>
      </c>
      <c r="O4799" s="250">
        <v>79705.899999999994</v>
      </c>
      <c r="P4799" s="251">
        <f t="shared" si="224"/>
        <v>0.10369277683086922</v>
      </c>
      <c r="Q4799" s="251" t="s">
        <v>1195</v>
      </c>
      <c r="R4799" s="258"/>
      <c r="S4799" s="258" t="s">
        <v>806</v>
      </c>
      <c r="T4799" s="258" t="s">
        <v>807</v>
      </c>
      <c r="U4799" s="282" t="s">
        <v>814</v>
      </c>
      <c r="V4799" s="285">
        <v>303</v>
      </c>
      <c r="W4799" s="286" t="s">
        <v>824</v>
      </c>
      <c r="X4799" s="286" t="s">
        <v>824</v>
      </c>
      <c r="Y4799" s="257"/>
    </row>
    <row r="4800" spans="1:25" ht="12.75" customHeight="1" x14ac:dyDescent="0.2">
      <c r="A4800" s="229" t="s">
        <v>705</v>
      </c>
      <c r="B4800" s="247"/>
      <c r="C4800" s="280">
        <v>4787</v>
      </c>
      <c r="D4800" s="249" t="s">
        <v>10180</v>
      </c>
      <c r="E4800" s="249" t="s">
        <v>10181</v>
      </c>
      <c r="F4800" s="249" t="s">
        <v>10182</v>
      </c>
      <c r="G4800" s="281" t="s">
        <v>813</v>
      </c>
      <c r="H4800" s="250">
        <v>26694.989999999998</v>
      </c>
      <c r="I4800" s="250"/>
      <c r="J4800" s="250">
        <v>34117.711800000005</v>
      </c>
      <c r="K4800" s="250"/>
      <c r="L4800" s="250">
        <v>35615.840000000004</v>
      </c>
      <c r="M4800" s="251">
        <f t="shared" si="222"/>
        <v>0.27805673648875717</v>
      </c>
      <c r="N4800" s="251">
        <f t="shared" si="223"/>
        <v>4.3910570813837493E-2</v>
      </c>
      <c r="O4800" s="250">
        <v>39308.93</v>
      </c>
      <c r="P4800" s="251">
        <f t="shared" si="224"/>
        <v>0.10369234587756448</v>
      </c>
      <c r="Q4800" s="251" t="s">
        <v>1195</v>
      </c>
      <c r="R4800" s="258"/>
      <c r="S4800" s="258" t="s">
        <v>904</v>
      </c>
      <c r="T4800" s="258" t="s">
        <v>807</v>
      </c>
      <c r="U4800" s="282" t="s">
        <v>814</v>
      </c>
      <c r="V4800" s="285">
        <v>207</v>
      </c>
      <c r="W4800" s="286" t="s">
        <v>824</v>
      </c>
      <c r="X4800" s="286" t="s">
        <v>824</v>
      </c>
      <c r="Y4800" s="257"/>
    </row>
    <row r="4801" spans="1:25" ht="12.75" customHeight="1" x14ac:dyDescent="0.2">
      <c r="A4801" s="229" t="s">
        <v>705</v>
      </c>
      <c r="B4801" s="247"/>
      <c r="C4801" s="280">
        <v>4788</v>
      </c>
      <c r="D4801" s="249" t="s">
        <v>10183</v>
      </c>
      <c r="E4801" s="249" t="s">
        <v>10184</v>
      </c>
      <c r="F4801" s="249" t="s">
        <v>10185</v>
      </c>
      <c r="G4801" s="281" t="s">
        <v>813</v>
      </c>
      <c r="H4801" s="250">
        <v>40994.97</v>
      </c>
      <c r="I4801" s="250"/>
      <c r="J4801" s="250">
        <v>18853.3626</v>
      </c>
      <c r="K4801" s="250"/>
      <c r="L4801" s="250">
        <v>19681.21</v>
      </c>
      <c r="M4801" s="251">
        <f t="shared" si="222"/>
        <v>0.54010546659748748</v>
      </c>
      <c r="N4801" s="251">
        <f t="shared" si="223"/>
        <v>4.3909801002819451E-2</v>
      </c>
      <c r="O4801" s="250">
        <v>21722.02</v>
      </c>
      <c r="P4801" s="251">
        <f t="shared" si="224"/>
        <v>0.10369331966886189</v>
      </c>
      <c r="Q4801" s="251" t="s">
        <v>1195</v>
      </c>
      <c r="R4801" s="258"/>
      <c r="S4801" s="258" t="s">
        <v>904</v>
      </c>
      <c r="T4801" s="258" t="s">
        <v>807</v>
      </c>
      <c r="U4801" s="282" t="s">
        <v>814</v>
      </c>
      <c r="V4801" s="285">
        <v>53</v>
      </c>
      <c r="W4801" s="286" t="s">
        <v>815</v>
      </c>
      <c r="X4801" s="286" t="s">
        <v>816</v>
      </c>
      <c r="Y4801" s="257"/>
    </row>
    <row r="4802" spans="1:25" ht="12.75" customHeight="1" x14ac:dyDescent="0.2">
      <c r="A4802" s="229" t="s">
        <v>705</v>
      </c>
      <c r="B4802" s="247"/>
      <c r="C4802" s="280">
        <v>4789</v>
      </c>
      <c r="D4802" s="249" t="s">
        <v>10186</v>
      </c>
      <c r="E4802" s="249" t="s">
        <v>10187</v>
      </c>
      <c r="F4802" s="249" t="s">
        <v>10188</v>
      </c>
      <c r="G4802" s="281" t="s">
        <v>813</v>
      </c>
      <c r="H4802" s="250">
        <v>132198.78999999998</v>
      </c>
      <c r="I4802" s="250"/>
      <c r="J4802" s="250">
        <v>126639.03879999998</v>
      </c>
      <c r="K4802" s="250"/>
      <c r="L4802" s="250">
        <v>132199.78</v>
      </c>
      <c r="M4802" s="251">
        <f t="shared" si="222"/>
        <v>4.2055991586609831E-2</v>
      </c>
      <c r="N4802" s="251">
        <f t="shared" si="223"/>
        <v>4.3910165875327374E-2</v>
      </c>
      <c r="O4802" s="250">
        <v>145907.93</v>
      </c>
      <c r="P4802" s="251">
        <f t="shared" si="224"/>
        <v>0.10369268390613051</v>
      </c>
      <c r="Q4802" s="251" t="s">
        <v>1195</v>
      </c>
      <c r="R4802" s="258"/>
      <c r="S4802" s="258" t="s">
        <v>904</v>
      </c>
      <c r="T4802" s="258" t="s">
        <v>807</v>
      </c>
      <c r="U4802" s="282" t="s">
        <v>814</v>
      </c>
      <c r="V4802" s="285">
        <v>303</v>
      </c>
      <c r="W4802" s="286" t="s">
        <v>824</v>
      </c>
      <c r="X4802" s="286" t="s">
        <v>824</v>
      </c>
      <c r="Y4802" s="257"/>
    </row>
    <row r="4803" spans="1:25" ht="12.75" customHeight="1" x14ac:dyDescent="0.2">
      <c r="A4803" s="229" t="s">
        <v>705</v>
      </c>
      <c r="B4803" s="247"/>
      <c r="C4803" s="280">
        <v>4790</v>
      </c>
      <c r="D4803" s="249" t="s">
        <v>10189</v>
      </c>
      <c r="E4803" s="249" t="s">
        <v>10190</v>
      </c>
      <c r="F4803" s="249" t="s">
        <v>10182</v>
      </c>
      <c r="G4803" s="281" t="s">
        <v>813</v>
      </c>
      <c r="H4803" s="250">
        <v>10626.400000000001</v>
      </c>
      <c r="I4803" s="250"/>
      <c r="J4803" s="250">
        <v>12831.7498</v>
      </c>
      <c r="K4803" s="250"/>
      <c r="L4803" s="250">
        <v>13395.34</v>
      </c>
      <c r="M4803" s="251">
        <f t="shared" si="222"/>
        <v>0.20753498833094913</v>
      </c>
      <c r="N4803" s="251">
        <f t="shared" si="223"/>
        <v>4.3921539056193303E-2</v>
      </c>
      <c r="O4803" s="250">
        <v>14374.92</v>
      </c>
      <c r="P4803" s="251">
        <f t="shared" si="224"/>
        <v>7.3128416299996862E-2</v>
      </c>
      <c r="Q4803" s="251" t="s">
        <v>1195</v>
      </c>
      <c r="R4803" s="258"/>
      <c r="S4803" s="258" t="s">
        <v>904</v>
      </c>
      <c r="T4803" s="258" t="s">
        <v>807</v>
      </c>
      <c r="U4803" s="282" t="s">
        <v>814</v>
      </c>
      <c r="V4803" s="285">
        <v>55</v>
      </c>
      <c r="W4803" s="286" t="s">
        <v>824</v>
      </c>
      <c r="X4803" s="286" t="s">
        <v>824</v>
      </c>
      <c r="Y4803" s="257"/>
    </row>
    <row r="4804" spans="1:25" ht="12.75" customHeight="1" x14ac:dyDescent="0.2">
      <c r="B4804" s="247"/>
      <c r="C4804" s="280">
        <v>4791</v>
      </c>
      <c r="D4804" s="249" t="s">
        <v>10191</v>
      </c>
      <c r="E4804" s="249" t="s">
        <v>10192</v>
      </c>
      <c r="F4804" s="249" t="s">
        <v>10193</v>
      </c>
      <c r="G4804" s="281" t="s">
        <v>813</v>
      </c>
      <c r="H4804" s="250">
        <v>4080.91</v>
      </c>
      <c r="I4804" s="250"/>
      <c r="J4804" s="250">
        <v>3909.2918</v>
      </c>
      <c r="K4804" s="250"/>
      <c r="L4804" s="250">
        <v>4080.98</v>
      </c>
      <c r="M4804" s="251">
        <f t="shared" si="222"/>
        <v>4.2053904643817162E-2</v>
      </c>
      <c r="N4804" s="251">
        <f t="shared" si="223"/>
        <v>4.3917980233657679E-2</v>
      </c>
      <c r="O4804" s="250">
        <v>4747.2999999999993</v>
      </c>
      <c r="P4804" s="251">
        <f t="shared" si="224"/>
        <v>0.16327450759376405</v>
      </c>
      <c r="Q4804" s="251" t="s">
        <v>1195</v>
      </c>
      <c r="R4804" s="258"/>
      <c r="S4804" s="258" t="s">
        <v>1405</v>
      </c>
      <c r="T4804" s="258" t="s">
        <v>2261</v>
      </c>
      <c r="U4804" s="282" t="s">
        <v>814</v>
      </c>
      <c r="V4804" s="283" t="s">
        <v>809</v>
      </c>
      <c r="W4804" s="284" t="s">
        <v>809</v>
      </c>
      <c r="X4804" s="284" t="s">
        <v>809</v>
      </c>
      <c r="Y4804" s="257"/>
    </row>
    <row r="4805" spans="1:25" ht="12.75" customHeight="1" x14ac:dyDescent="0.2">
      <c r="A4805" s="229" t="s">
        <v>705</v>
      </c>
      <c r="B4805" s="247"/>
      <c r="C4805" s="280">
        <v>4792</v>
      </c>
      <c r="D4805" s="249" t="s">
        <v>10194</v>
      </c>
      <c r="E4805" s="249" t="s">
        <v>10195</v>
      </c>
      <c r="F4805" s="249" t="s">
        <v>10188</v>
      </c>
      <c r="G4805" s="281" t="s">
        <v>813</v>
      </c>
      <c r="H4805" s="250">
        <v>185886.66999999998</v>
      </c>
      <c r="I4805" s="250"/>
      <c r="J4805" s="250">
        <v>178068.9872</v>
      </c>
      <c r="K4805" s="250"/>
      <c r="L4805" s="250">
        <v>119245.75999999999</v>
      </c>
      <c r="M4805" s="251">
        <f t="shared" si="222"/>
        <v>4.2056177562382398E-2</v>
      </c>
      <c r="N4805" s="251">
        <f t="shared" si="223"/>
        <v>0.33033953932658749</v>
      </c>
      <c r="O4805" s="250">
        <v>134293.99</v>
      </c>
      <c r="P4805" s="251">
        <f t="shared" si="224"/>
        <v>0.12619509490316466</v>
      </c>
      <c r="Q4805" s="251" t="s">
        <v>1195</v>
      </c>
      <c r="R4805" s="258"/>
      <c r="S4805" s="258" t="s">
        <v>806</v>
      </c>
      <c r="T4805" s="258" t="s">
        <v>807</v>
      </c>
      <c r="U4805" s="282" t="s">
        <v>814</v>
      </c>
      <c r="V4805" s="285">
        <v>403</v>
      </c>
      <c r="W4805" s="286" t="s">
        <v>824</v>
      </c>
      <c r="X4805" s="286" t="s">
        <v>824</v>
      </c>
      <c r="Y4805" s="257"/>
    </row>
    <row r="4806" spans="1:25" ht="12.75" customHeight="1" x14ac:dyDescent="0.2">
      <c r="A4806" s="229" t="s">
        <v>705</v>
      </c>
      <c r="B4806" s="247"/>
      <c r="C4806" s="280">
        <v>4793</v>
      </c>
      <c r="D4806" s="249" t="s">
        <v>10196</v>
      </c>
      <c r="E4806" s="249" t="s">
        <v>10197</v>
      </c>
      <c r="F4806" s="249" t="s">
        <v>10188</v>
      </c>
      <c r="G4806" s="281" t="s">
        <v>813</v>
      </c>
      <c r="H4806" s="250">
        <v>16016.240000000002</v>
      </c>
      <c r="I4806" s="250"/>
      <c r="J4806" s="250">
        <v>15342.6656</v>
      </c>
      <c r="K4806" s="250"/>
      <c r="L4806" s="250">
        <v>16016.36</v>
      </c>
      <c r="M4806" s="251">
        <f t="shared" si="222"/>
        <v>4.2055713450847472E-2</v>
      </c>
      <c r="N4806" s="251">
        <f t="shared" si="223"/>
        <v>4.3909866614051753E-2</v>
      </c>
      <c r="O4806" s="250">
        <v>17677.18</v>
      </c>
      <c r="P4806" s="251">
        <f t="shared" si="224"/>
        <v>0.1036952216358773</v>
      </c>
      <c r="Q4806" s="251" t="s">
        <v>1195</v>
      </c>
      <c r="R4806" s="258"/>
      <c r="S4806" s="258" t="s">
        <v>904</v>
      </c>
      <c r="T4806" s="258" t="s">
        <v>807</v>
      </c>
      <c r="U4806" s="282" t="s">
        <v>814</v>
      </c>
      <c r="V4806" s="285">
        <v>53</v>
      </c>
      <c r="W4806" s="286" t="s">
        <v>824</v>
      </c>
      <c r="X4806" s="286" t="s">
        <v>824</v>
      </c>
      <c r="Y4806" s="257"/>
    </row>
    <row r="4807" spans="1:25" ht="12.75" customHeight="1" x14ac:dyDescent="0.2">
      <c r="A4807" s="229" t="s">
        <v>705</v>
      </c>
      <c r="B4807" s="247"/>
      <c r="C4807" s="280">
        <v>4794</v>
      </c>
      <c r="D4807" s="249" t="s">
        <v>10198</v>
      </c>
      <c r="E4807" s="249" t="s">
        <v>10199</v>
      </c>
      <c r="F4807" s="249" t="s">
        <v>10185</v>
      </c>
      <c r="G4807" s="281" t="s">
        <v>813</v>
      </c>
      <c r="H4807" s="250">
        <v>101503.32</v>
      </c>
      <c r="I4807" s="250"/>
      <c r="J4807" s="250">
        <v>97234.488400000002</v>
      </c>
      <c r="K4807" s="250"/>
      <c r="L4807" s="250">
        <v>101861.33</v>
      </c>
      <c r="M4807" s="251">
        <f t="shared" si="222"/>
        <v>4.2056078559794936E-2</v>
      </c>
      <c r="N4807" s="251">
        <f t="shared" si="223"/>
        <v>4.7584367194551926E-2</v>
      </c>
      <c r="O4807" s="250">
        <v>110604.26</v>
      </c>
      <c r="P4807" s="251">
        <f t="shared" si="224"/>
        <v>8.5831689022713459E-2</v>
      </c>
      <c r="Q4807" s="251" t="s">
        <v>1195</v>
      </c>
      <c r="R4807" s="258"/>
      <c r="S4807" s="258" t="s">
        <v>806</v>
      </c>
      <c r="T4807" s="258" t="s">
        <v>807</v>
      </c>
      <c r="U4807" s="282" t="s">
        <v>814</v>
      </c>
      <c r="V4807" s="285">
        <v>253</v>
      </c>
      <c r="W4807" s="286" t="s">
        <v>824</v>
      </c>
      <c r="X4807" s="286" t="s">
        <v>824</v>
      </c>
      <c r="Y4807" s="257"/>
    </row>
    <row r="4808" spans="1:25" ht="12.75" customHeight="1" x14ac:dyDescent="0.2">
      <c r="A4808" s="229" t="s">
        <v>705</v>
      </c>
      <c r="B4808" s="247"/>
      <c r="C4808" s="280">
        <v>4795</v>
      </c>
      <c r="D4808" s="249" t="s">
        <v>10200</v>
      </c>
      <c r="E4808" s="249" t="s">
        <v>10201</v>
      </c>
      <c r="F4808" s="249" t="s">
        <v>10202</v>
      </c>
      <c r="G4808" s="281" t="s">
        <v>804</v>
      </c>
      <c r="H4808" s="250">
        <v>76821.61</v>
      </c>
      <c r="I4808" s="250"/>
      <c r="J4808" s="250">
        <v>55623.283500000005</v>
      </c>
      <c r="K4808" s="250"/>
      <c r="L4808" s="250">
        <v>58065.710000000006</v>
      </c>
      <c r="M4808" s="251">
        <f t="shared" si="222"/>
        <v>0.27594223161946224</v>
      </c>
      <c r="N4808" s="251">
        <f t="shared" si="223"/>
        <v>4.3910146009269679E-2</v>
      </c>
      <c r="O4808" s="250">
        <v>64086.71</v>
      </c>
      <c r="P4808" s="251">
        <f t="shared" si="224"/>
        <v>0.10369286795942032</v>
      </c>
      <c r="Q4808" s="251" t="s">
        <v>1195</v>
      </c>
      <c r="R4808" s="258"/>
      <c r="S4808" s="258" t="s">
        <v>904</v>
      </c>
      <c r="T4808" s="258" t="s">
        <v>807</v>
      </c>
      <c r="U4808" s="282" t="s">
        <v>808</v>
      </c>
      <c r="V4808" s="285">
        <v>204</v>
      </c>
      <c r="W4808" s="286" t="s">
        <v>824</v>
      </c>
      <c r="X4808" s="286" t="s">
        <v>824</v>
      </c>
      <c r="Y4808" s="257"/>
    </row>
    <row r="4809" spans="1:25" ht="12.75" customHeight="1" x14ac:dyDescent="0.2">
      <c r="A4809" s="229" t="s">
        <v>705</v>
      </c>
      <c r="B4809" s="247"/>
      <c r="C4809" s="280">
        <v>4796</v>
      </c>
      <c r="D4809" s="249" t="s">
        <v>10203</v>
      </c>
      <c r="E4809" s="249" t="s">
        <v>10204</v>
      </c>
      <c r="F4809" s="249" t="s">
        <v>10205</v>
      </c>
      <c r="G4809" s="281" t="s">
        <v>813</v>
      </c>
      <c r="H4809" s="250">
        <v>112523.37000000001</v>
      </c>
      <c r="I4809" s="250"/>
      <c r="J4809" s="250">
        <v>103409.1689</v>
      </c>
      <c r="K4809" s="250"/>
      <c r="L4809" s="250">
        <v>111121.19</v>
      </c>
      <c r="M4809" s="251">
        <f t="shared" si="222"/>
        <v>8.0998294843106861E-2</v>
      </c>
      <c r="N4809" s="251">
        <f t="shared" si="223"/>
        <v>7.4577730215178217E-2</v>
      </c>
      <c r="O4809" s="250">
        <v>122643.73000000001</v>
      </c>
      <c r="P4809" s="251">
        <f t="shared" si="224"/>
        <v>0.10369345396679075</v>
      </c>
      <c r="Q4809" s="251" t="s">
        <v>1195</v>
      </c>
      <c r="R4809" s="258"/>
      <c r="S4809" s="258" t="s">
        <v>806</v>
      </c>
      <c r="T4809" s="258" t="s">
        <v>807</v>
      </c>
      <c r="U4809" s="282" t="s">
        <v>814</v>
      </c>
      <c r="V4809" s="285">
        <v>620</v>
      </c>
      <c r="W4809" s="286" t="s">
        <v>816</v>
      </c>
      <c r="X4809" s="286" t="s">
        <v>824</v>
      </c>
      <c r="Y4809" s="257"/>
    </row>
    <row r="4810" spans="1:25" ht="12.75" customHeight="1" x14ac:dyDescent="0.2">
      <c r="A4810" s="229" t="s">
        <v>705</v>
      </c>
      <c r="B4810" s="247"/>
      <c r="C4810" s="280">
        <v>4797</v>
      </c>
      <c r="D4810" s="249" t="s">
        <v>10206</v>
      </c>
      <c r="E4810" s="249" t="s">
        <v>10207</v>
      </c>
      <c r="F4810" s="249" t="s">
        <v>10208</v>
      </c>
      <c r="G4810" s="281" t="s">
        <v>804</v>
      </c>
      <c r="H4810" s="250">
        <v>18420.37</v>
      </c>
      <c r="I4810" s="250"/>
      <c r="J4810" s="250">
        <v>24453.776199999997</v>
      </c>
      <c r="K4810" s="250"/>
      <c r="L4810" s="250">
        <v>25527.719999999998</v>
      </c>
      <c r="M4810" s="251">
        <f t="shared" si="222"/>
        <v>0.32753990283582785</v>
      </c>
      <c r="N4810" s="251">
        <f t="shared" si="223"/>
        <v>4.3917298956878535E-2</v>
      </c>
      <c r="O4810" s="250">
        <v>29450.829999999998</v>
      </c>
      <c r="P4810" s="251">
        <f t="shared" si="224"/>
        <v>0.15368039135496633</v>
      </c>
      <c r="Q4810" s="251" t="s">
        <v>1195</v>
      </c>
      <c r="R4810" s="258"/>
      <c r="S4810" s="258" t="s">
        <v>1405</v>
      </c>
      <c r="T4810" s="258" t="s">
        <v>807</v>
      </c>
      <c r="U4810" s="282" t="s">
        <v>808</v>
      </c>
      <c r="V4810" s="285">
        <v>53</v>
      </c>
      <c r="W4810" s="286" t="s">
        <v>815</v>
      </c>
      <c r="X4810" s="286" t="s">
        <v>815</v>
      </c>
      <c r="Y4810" s="257"/>
    </row>
    <row r="4811" spans="1:25" ht="12.75" customHeight="1" x14ac:dyDescent="0.2">
      <c r="A4811" s="229" t="s">
        <v>705</v>
      </c>
      <c r="B4811" s="247"/>
      <c r="C4811" s="280">
        <v>4798</v>
      </c>
      <c r="D4811" s="249" t="s">
        <v>10209</v>
      </c>
      <c r="E4811" s="249" t="s">
        <v>10210</v>
      </c>
      <c r="F4811" s="249" t="s">
        <v>10211</v>
      </c>
      <c r="G4811" s="281" t="s">
        <v>804</v>
      </c>
      <c r="H4811" s="250">
        <v>1378941.1700000004</v>
      </c>
      <c r="I4811" s="250"/>
      <c r="J4811" s="250">
        <v>1983365.7886999999</v>
      </c>
      <c r="K4811" s="250"/>
      <c r="L4811" s="250">
        <v>2063741.0500000003</v>
      </c>
      <c r="M4811" s="251">
        <f t="shared" si="222"/>
        <v>0.43832516705553098</v>
      </c>
      <c r="N4811" s="251">
        <f t="shared" si="223"/>
        <v>4.0524678684047709E-2</v>
      </c>
      <c r="O4811" s="250">
        <v>2344575.9299999997</v>
      </c>
      <c r="P4811" s="251">
        <f t="shared" si="224"/>
        <v>0.13608048354709976</v>
      </c>
      <c r="Q4811" s="251" t="s">
        <v>1195</v>
      </c>
      <c r="R4811" s="258"/>
      <c r="S4811" s="258" t="s">
        <v>3566</v>
      </c>
      <c r="T4811" s="258" t="s">
        <v>1092</v>
      </c>
      <c r="U4811" s="282" t="s">
        <v>808</v>
      </c>
      <c r="V4811" s="285">
        <v>441</v>
      </c>
      <c r="W4811" s="286" t="s">
        <v>816</v>
      </c>
      <c r="X4811" s="286" t="s">
        <v>816</v>
      </c>
      <c r="Y4811" s="257"/>
    </row>
    <row r="4812" spans="1:25" ht="12.75" customHeight="1" x14ac:dyDescent="0.2">
      <c r="A4812" s="229" t="s">
        <v>705</v>
      </c>
      <c r="B4812" s="247"/>
      <c r="C4812" s="280">
        <v>4799</v>
      </c>
      <c r="D4812" s="249" t="s">
        <v>10212</v>
      </c>
      <c r="E4812" s="249" t="s">
        <v>10213</v>
      </c>
      <c r="F4812" s="249" t="s">
        <v>10205</v>
      </c>
      <c r="G4812" s="281" t="s">
        <v>813</v>
      </c>
      <c r="H4812" s="250">
        <v>61441.73000000001</v>
      </c>
      <c r="I4812" s="250"/>
      <c r="J4812" s="250">
        <v>56405.616399999999</v>
      </c>
      <c r="K4812" s="250"/>
      <c r="L4812" s="250">
        <v>58882.58</v>
      </c>
      <c r="M4812" s="251">
        <f t="shared" si="222"/>
        <v>8.1965686838570639E-2</v>
      </c>
      <c r="N4812" s="251">
        <f t="shared" si="223"/>
        <v>4.3913421359224838E-2</v>
      </c>
      <c r="O4812" s="250">
        <v>65183.3</v>
      </c>
      <c r="P4812" s="251">
        <f t="shared" si="224"/>
        <v>0.10700482213924731</v>
      </c>
      <c r="Q4812" s="251" t="s">
        <v>1195</v>
      </c>
      <c r="R4812" s="258"/>
      <c r="S4812" s="258" t="s">
        <v>904</v>
      </c>
      <c r="T4812" s="258" t="s">
        <v>807</v>
      </c>
      <c r="U4812" s="282" t="s">
        <v>814</v>
      </c>
      <c r="V4812" s="285">
        <v>106</v>
      </c>
      <c r="W4812" s="286" t="s">
        <v>824</v>
      </c>
      <c r="X4812" s="286" t="s">
        <v>824</v>
      </c>
      <c r="Y4812" s="257"/>
    </row>
    <row r="4813" spans="1:25" ht="12.75" customHeight="1" x14ac:dyDescent="0.2">
      <c r="A4813" s="229" t="s">
        <v>705</v>
      </c>
      <c r="B4813" s="247"/>
      <c r="C4813" s="280">
        <v>4800</v>
      </c>
      <c r="D4813" s="249" t="s">
        <v>10214</v>
      </c>
      <c r="E4813" s="249" t="s">
        <v>10215</v>
      </c>
      <c r="F4813" s="249" t="s">
        <v>10188</v>
      </c>
      <c r="G4813" s="281" t="s">
        <v>813</v>
      </c>
      <c r="H4813" s="250">
        <v>31126.689999999995</v>
      </c>
      <c r="I4813" s="250"/>
      <c r="J4813" s="250">
        <v>29817.6234</v>
      </c>
      <c r="K4813" s="250"/>
      <c r="L4813" s="250">
        <v>31126.92</v>
      </c>
      <c r="M4813" s="251">
        <f t="shared" si="222"/>
        <v>4.2056081131658873E-2</v>
      </c>
      <c r="N4813" s="251">
        <f t="shared" si="223"/>
        <v>4.3910159519956839E-2</v>
      </c>
      <c r="O4813" s="250">
        <v>34354.579999999994</v>
      </c>
      <c r="P4813" s="251">
        <f t="shared" si="224"/>
        <v>0.10369352316258712</v>
      </c>
      <c r="Q4813" s="251" t="s">
        <v>1195</v>
      </c>
      <c r="R4813" s="258"/>
      <c r="S4813" s="258" t="s">
        <v>904</v>
      </c>
      <c r="T4813" s="258" t="s">
        <v>807</v>
      </c>
      <c r="U4813" s="282" t="s">
        <v>814</v>
      </c>
      <c r="V4813" s="285">
        <v>103</v>
      </c>
      <c r="W4813" s="286" t="s">
        <v>816</v>
      </c>
      <c r="X4813" s="286" t="s">
        <v>824</v>
      </c>
      <c r="Y4813" s="257"/>
    </row>
    <row r="4814" spans="1:25" ht="12.75" customHeight="1" x14ac:dyDescent="0.2">
      <c r="A4814" s="229" t="s">
        <v>705</v>
      </c>
      <c r="B4814" s="247"/>
      <c r="C4814" s="280">
        <v>4801</v>
      </c>
      <c r="D4814" s="249" t="s">
        <v>10216</v>
      </c>
      <c r="E4814" s="249" t="s">
        <v>10217</v>
      </c>
      <c r="F4814" s="249" t="s">
        <v>10185</v>
      </c>
      <c r="G4814" s="281" t="s">
        <v>813</v>
      </c>
      <c r="H4814" s="250">
        <v>33804.61</v>
      </c>
      <c r="I4814" s="250"/>
      <c r="J4814" s="250">
        <v>32382.921299999998</v>
      </c>
      <c r="K4814" s="250"/>
      <c r="L4814" s="250">
        <v>33804.78</v>
      </c>
      <c r="M4814" s="251">
        <f t="shared" ref="M4814:M4877" si="225">IF(H4814&gt;0,ABS((J4814-H4814)/H4814),"NA")</f>
        <v>4.2056059809594086E-2</v>
      </c>
      <c r="N4814" s="251">
        <f t="shared" ref="N4814:N4877" si="226">IF(J4814&gt;0,ABS((L4814-J4814)/J4814),"NA")</f>
        <v>4.3907672406318723E-2</v>
      </c>
      <c r="O4814" s="250">
        <v>36706.31</v>
      </c>
      <c r="P4814" s="251">
        <f t="shared" ref="P4814:P4877" si="227">IF(L4814&gt;0,ABS((O4814-L4814)/L4814),"NA")</f>
        <v>8.5831944476491159E-2</v>
      </c>
      <c r="Q4814" s="251" t="s">
        <v>1195</v>
      </c>
      <c r="R4814" s="258"/>
      <c r="S4814" s="258" t="s">
        <v>904</v>
      </c>
      <c r="T4814" s="258" t="s">
        <v>807</v>
      </c>
      <c r="U4814" s="282" t="s">
        <v>814</v>
      </c>
      <c r="V4814" s="285">
        <v>53</v>
      </c>
      <c r="W4814" s="286" t="s">
        <v>874</v>
      </c>
      <c r="X4814" s="286" t="s">
        <v>816</v>
      </c>
      <c r="Y4814" s="257"/>
    </row>
    <row r="4815" spans="1:25" ht="12.75" customHeight="1" x14ac:dyDescent="0.2">
      <c r="A4815" s="229" t="s">
        <v>705</v>
      </c>
      <c r="B4815" s="247"/>
      <c r="C4815" s="280">
        <v>4802</v>
      </c>
      <c r="D4815" s="249" t="s">
        <v>10218</v>
      </c>
      <c r="E4815" s="249" t="s">
        <v>930</v>
      </c>
      <c r="F4815" s="249" t="s">
        <v>10165</v>
      </c>
      <c r="G4815" s="281"/>
      <c r="H4815" s="250">
        <v>291103.13999999996</v>
      </c>
      <c r="I4815" s="250"/>
      <c r="J4815" s="250">
        <v>308824.20159999997</v>
      </c>
      <c r="K4815" s="250"/>
      <c r="L4815" s="250">
        <v>322384.23</v>
      </c>
      <c r="M4815" s="251">
        <f t="shared" si="225"/>
        <v>6.0875542599781021E-2</v>
      </c>
      <c r="N4815" s="251">
        <f t="shared" si="226"/>
        <v>4.3908567818669336E-2</v>
      </c>
      <c r="O4815" s="250">
        <v>352077.49999999994</v>
      </c>
      <c r="P4815" s="251">
        <f t="shared" si="227"/>
        <v>9.2105218670280375E-2</v>
      </c>
      <c r="Q4815" s="251" t="s">
        <v>1195</v>
      </c>
      <c r="R4815" s="258"/>
      <c r="S4815" s="258" t="s">
        <v>1698</v>
      </c>
      <c r="T4815" s="258" t="s">
        <v>807</v>
      </c>
      <c r="U4815" s="282" t="s">
        <v>932</v>
      </c>
      <c r="V4815" s="285">
        <v>3037</v>
      </c>
      <c r="W4815" s="286" t="s">
        <v>874</v>
      </c>
      <c r="X4815" s="286" t="s">
        <v>815</v>
      </c>
      <c r="Y4815" s="257"/>
    </row>
    <row r="4816" spans="1:25" ht="12.75" customHeight="1" x14ac:dyDescent="0.2">
      <c r="A4816" s="229" t="s">
        <v>705</v>
      </c>
      <c r="B4816" s="247"/>
      <c r="C4816" s="280">
        <v>4803</v>
      </c>
      <c r="D4816" s="249" t="s">
        <v>10219</v>
      </c>
      <c r="E4816" s="249" t="s">
        <v>934</v>
      </c>
      <c r="F4816" s="249" t="s">
        <v>10179</v>
      </c>
      <c r="G4816" s="281" t="s">
        <v>813</v>
      </c>
      <c r="H4816" s="250">
        <v>302450.68</v>
      </c>
      <c r="I4816" s="250"/>
      <c r="J4816" s="250">
        <v>296861.08700000006</v>
      </c>
      <c r="K4816" s="250"/>
      <c r="L4816" s="250">
        <v>276826.3</v>
      </c>
      <c r="M4816" s="251">
        <f t="shared" si="225"/>
        <v>1.8481006556176151E-2</v>
      </c>
      <c r="N4816" s="251">
        <f t="shared" si="226"/>
        <v>6.7488761165925615E-2</v>
      </c>
      <c r="O4816" s="250">
        <v>301720.60000000003</v>
      </c>
      <c r="P4816" s="251">
        <f t="shared" si="227"/>
        <v>8.9927510500266941E-2</v>
      </c>
      <c r="Q4816" s="251" t="s">
        <v>1195</v>
      </c>
      <c r="R4816" s="258"/>
      <c r="S4816" s="258" t="s">
        <v>925</v>
      </c>
      <c r="T4816" s="258" t="s">
        <v>807</v>
      </c>
      <c r="U4816" s="282" t="s">
        <v>823</v>
      </c>
      <c r="V4816" s="285">
        <v>1265</v>
      </c>
      <c r="W4816" s="286" t="s">
        <v>816</v>
      </c>
      <c r="X4816" s="286" t="s">
        <v>824</v>
      </c>
      <c r="Y4816" s="257"/>
    </row>
    <row r="4817" spans="1:25" ht="12.75" customHeight="1" x14ac:dyDescent="0.2">
      <c r="A4817" s="229" t="s">
        <v>705</v>
      </c>
      <c r="B4817" s="247"/>
      <c r="C4817" s="280">
        <v>4804</v>
      </c>
      <c r="D4817" s="296" t="s">
        <v>10220</v>
      </c>
      <c r="E4817" s="296" t="s">
        <v>10221</v>
      </c>
      <c r="F4817" s="296" t="s">
        <v>10222</v>
      </c>
      <c r="G4817" s="281" t="s">
        <v>813</v>
      </c>
      <c r="H4817" s="250">
        <v>111821.32</v>
      </c>
      <c r="I4817" s="250"/>
      <c r="J4817" s="250">
        <v>107118.55380000001</v>
      </c>
      <c r="K4817" s="250"/>
      <c r="L4817" s="250">
        <v>111821.94999999998</v>
      </c>
      <c r="M4817" s="251">
        <f t="shared" si="225"/>
        <v>4.2056078393637258E-2</v>
      </c>
      <c r="N4817" s="251">
        <f t="shared" si="226"/>
        <v>4.3908324311226592E-2</v>
      </c>
      <c r="O4817" s="250">
        <v>122035.46</v>
      </c>
      <c r="P4817" s="251">
        <f t="shared" si="227"/>
        <v>9.1337255342086462E-2</v>
      </c>
      <c r="Q4817" s="251" t="s">
        <v>1195</v>
      </c>
      <c r="R4817" s="258"/>
      <c r="S4817" s="258" t="s">
        <v>904</v>
      </c>
      <c r="T4817" s="258" t="s">
        <v>807</v>
      </c>
      <c r="U4817" s="282" t="s">
        <v>814</v>
      </c>
      <c r="V4817" s="285">
        <v>204</v>
      </c>
      <c r="W4817" s="286" t="s">
        <v>816</v>
      </c>
      <c r="X4817" s="286" t="s">
        <v>824</v>
      </c>
      <c r="Y4817" s="257"/>
    </row>
    <row r="4818" spans="1:25" ht="12.75" customHeight="1" x14ac:dyDescent="0.2">
      <c r="A4818" s="229" t="s">
        <v>705</v>
      </c>
      <c r="B4818" s="247"/>
      <c r="C4818" s="280">
        <v>4805</v>
      </c>
      <c r="D4818" s="249" t="s">
        <v>10223</v>
      </c>
      <c r="E4818" s="249" t="s">
        <v>10224</v>
      </c>
      <c r="F4818" s="249" t="s">
        <v>10225</v>
      </c>
      <c r="G4818" s="281" t="s">
        <v>813</v>
      </c>
      <c r="H4818" s="250">
        <v>137579.66999999998</v>
      </c>
      <c r="I4818" s="250"/>
      <c r="J4818" s="250">
        <v>140386.02380000002</v>
      </c>
      <c r="K4818" s="250"/>
      <c r="L4818" s="250">
        <v>338988.98</v>
      </c>
      <c r="M4818" s="251">
        <f t="shared" si="225"/>
        <v>2.0398026830563274E-2</v>
      </c>
      <c r="N4818" s="251">
        <f t="shared" si="226"/>
        <v>1.4146917964065873</v>
      </c>
      <c r="O4818" s="250">
        <v>369059.67</v>
      </c>
      <c r="P4818" s="251">
        <f t="shared" si="227"/>
        <v>8.8706983926144164E-2</v>
      </c>
      <c r="Q4818" s="251" t="s">
        <v>1195</v>
      </c>
      <c r="R4818" s="258"/>
      <c r="S4818" s="258" t="s">
        <v>925</v>
      </c>
      <c r="T4818" s="258" t="s">
        <v>908</v>
      </c>
      <c r="U4818" s="282" t="s">
        <v>823</v>
      </c>
      <c r="V4818" s="285">
        <v>1305</v>
      </c>
      <c r="W4818" s="286" t="s">
        <v>815</v>
      </c>
      <c r="X4818" s="286" t="s">
        <v>816</v>
      </c>
      <c r="Y4818" s="257"/>
    </row>
    <row r="4819" spans="1:25" ht="12.75" customHeight="1" x14ac:dyDescent="0.2">
      <c r="A4819" s="229" t="s">
        <v>705</v>
      </c>
      <c r="B4819" s="247"/>
      <c r="C4819" s="280">
        <v>4806</v>
      </c>
      <c r="D4819" s="249" t="s">
        <v>10226</v>
      </c>
      <c r="E4819" s="249" t="s">
        <v>10227</v>
      </c>
      <c r="F4819" s="249" t="s">
        <v>10228</v>
      </c>
      <c r="G4819" s="281" t="s">
        <v>804</v>
      </c>
      <c r="H4819" s="250">
        <v>32329.100000000002</v>
      </c>
      <c r="I4819" s="250"/>
      <c r="J4819" s="250">
        <v>27650.229299999999</v>
      </c>
      <c r="K4819" s="250"/>
      <c r="L4819" s="250">
        <v>28864.36</v>
      </c>
      <c r="M4819" s="251">
        <f t="shared" si="225"/>
        <v>0.14472628993692999</v>
      </c>
      <c r="N4819" s="251">
        <f t="shared" si="226"/>
        <v>4.3910330248147403E-2</v>
      </c>
      <c r="O4819" s="250">
        <v>31857.38</v>
      </c>
      <c r="P4819" s="251">
        <f t="shared" si="227"/>
        <v>0.10369258143953305</v>
      </c>
      <c r="Q4819" s="251" t="s">
        <v>1195</v>
      </c>
      <c r="R4819" s="258"/>
      <c r="S4819" s="258" t="s">
        <v>814</v>
      </c>
      <c r="T4819" s="258" t="s">
        <v>807</v>
      </c>
      <c r="U4819" s="282" t="s">
        <v>808</v>
      </c>
      <c r="V4819" s="285">
        <v>103</v>
      </c>
      <c r="W4819" s="286" t="s">
        <v>824</v>
      </c>
      <c r="X4819" s="286" t="s">
        <v>824</v>
      </c>
      <c r="Y4819" s="257"/>
    </row>
    <row r="4820" spans="1:25" ht="12.75" customHeight="1" x14ac:dyDescent="0.2">
      <c r="A4820" s="229" t="s">
        <v>705</v>
      </c>
      <c r="B4820" s="247"/>
      <c r="C4820" s="280">
        <v>4807</v>
      </c>
      <c r="D4820" s="249" t="s">
        <v>10229</v>
      </c>
      <c r="E4820" s="249" t="s">
        <v>10230</v>
      </c>
      <c r="F4820" s="249" t="s">
        <v>10231</v>
      </c>
      <c r="G4820" s="281" t="s">
        <v>813</v>
      </c>
      <c r="H4820" s="250">
        <v>265705.19999999995</v>
      </c>
      <c r="I4820" s="250"/>
      <c r="J4820" s="250">
        <v>254530.68060000002</v>
      </c>
      <c r="K4820" s="250"/>
      <c r="L4820" s="250">
        <v>265706.52000000008</v>
      </c>
      <c r="M4820" s="251">
        <f t="shared" si="225"/>
        <v>4.2056080949864488E-2</v>
      </c>
      <c r="N4820" s="251">
        <f t="shared" si="226"/>
        <v>4.3907631778045283E-2</v>
      </c>
      <c r="O4820" s="250">
        <v>288512.60000000003</v>
      </c>
      <c r="P4820" s="251">
        <f t="shared" si="227"/>
        <v>8.5831841838130099E-2</v>
      </c>
      <c r="Q4820" s="251" t="s">
        <v>1195</v>
      </c>
      <c r="R4820" s="258"/>
      <c r="S4820" s="258" t="s">
        <v>806</v>
      </c>
      <c r="T4820" s="258" t="s">
        <v>807</v>
      </c>
      <c r="U4820" s="282" t="s">
        <v>814</v>
      </c>
      <c r="V4820" s="285">
        <v>203</v>
      </c>
      <c r="W4820" s="286" t="s">
        <v>816</v>
      </c>
      <c r="X4820" s="286" t="s">
        <v>816</v>
      </c>
      <c r="Y4820" s="257"/>
    </row>
    <row r="4821" spans="1:25" ht="12.75" customHeight="1" x14ac:dyDescent="0.2">
      <c r="A4821" s="229" t="s">
        <v>705</v>
      </c>
      <c r="B4821" s="247"/>
      <c r="C4821" s="280">
        <v>4808</v>
      </c>
      <c r="D4821" s="249" t="s">
        <v>10232</v>
      </c>
      <c r="E4821" s="249" t="s">
        <v>10233</v>
      </c>
      <c r="F4821" s="249" t="s">
        <v>10234</v>
      </c>
      <c r="G4821" s="281" t="s">
        <v>804</v>
      </c>
      <c r="H4821" s="250">
        <v>109606.74</v>
      </c>
      <c r="I4821" s="250"/>
      <c r="J4821" s="250">
        <v>97091.339800000002</v>
      </c>
      <c r="K4821" s="250"/>
      <c r="L4821" s="250">
        <v>100565.85</v>
      </c>
      <c r="M4821" s="251">
        <f t="shared" si="225"/>
        <v>0.11418458572894334</v>
      </c>
      <c r="N4821" s="251">
        <f t="shared" si="226"/>
        <v>3.5785994993551465E-2</v>
      </c>
      <c r="O4821" s="250">
        <v>116020.81999999999</v>
      </c>
      <c r="P4821" s="251">
        <f t="shared" si="227"/>
        <v>0.15368010114765585</v>
      </c>
      <c r="Q4821" s="251" t="s">
        <v>1195</v>
      </c>
      <c r="R4821" s="258"/>
      <c r="S4821" s="258" t="s">
        <v>1405</v>
      </c>
      <c r="T4821" s="258" t="s">
        <v>807</v>
      </c>
      <c r="U4821" s="282" t="s">
        <v>808</v>
      </c>
      <c r="V4821" s="285">
        <v>103</v>
      </c>
      <c r="W4821" s="286" t="s">
        <v>816</v>
      </c>
      <c r="X4821" s="286" t="s">
        <v>816</v>
      </c>
      <c r="Y4821" s="257"/>
    </row>
    <row r="4822" spans="1:25" ht="12.75" customHeight="1" x14ac:dyDescent="0.2">
      <c r="A4822" s="229" t="s">
        <v>705</v>
      </c>
      <c r="B4822" s="247"/>
      <c r="C4822" s="280">
        <v>4809</v>
      </c>
      <c r="D4822" s="249" t="s">
        <v>10235</v>
      </c>
      <c r="E4822" s="249" t="s">
        <v>10236</v>
      </c>
      <c r="F4822" s="249" t="s">
        <v>10237</v>
      </c>
      <c r="G4822" s="281" t="s">
        <v>804</v>
      </c>
      <c r="H4822" s="250">
        <v>369665.77</v>
      </c>
      <c r="I4822" s="250"/>
      <c r="J4822" s="250">
        <v>354119.07439999992</v>
      </c>
      <c r="K4822" s="250"/>
      <c r="L4822" s="250">
        <v>369671.22000000009</v>
      </c>
      <c r="M4822" s="251">
        <f t="shared" si="225"/>
        <v>4.2056086502139739E-2</v>
      </c>
      <c r="N4822" s="251">
        <f t="shared" si="226"/>
        <v>4.3917842116669013E-2</v>
      </c>
      <c r="O4822" s="250">
        <v>427400.29000000004</v>
      </c>
      <c r="P4822" s="251">
        <f t="shared" si="227"/>
        <v>0.15616327935942628</v>
      </c>
      <c r="Q4822" s="251" t="s">
        <v>1195</v>
      </c>
      <c r="R4822" s="258"/>
      <c r="S4822" s="258" t="s">
        <v>1405</v>
      </c>
      <c r="T4822" s="258" t="s">
        <v>2261</v>
      </c>
      <c r="U4822" s="282" t="s">
        <v>808</v>
      </c>
      <c r="V4822" s="285">
        <v>303</v>
      </c>
      <c r="W4822" s="286" t="s">
        <v>824</v>
      </c>
      <c r="X4822" s="286" t="s">
        <v>824</v>
      </c>
      <c r="Y4822" s="257"/>
    </row>
    <row r="4823" spans="1:25" ht="12.75" customHeight="1" x14ac:dyDescent="0.2">
      <c r="A4823" s="229" t="s">
        <v>705</v>
      </c>
      <c r="B4823" s="247"/>
      <c r="C4823" s="280">
        <v>4810</v>
      </c>
      <c r="D4823" s="249" t="s">
        <v>10238</v>
      </c>
      <c r="E4823" s="249" t="s">
        <v>10239</v>
      </c>
      <c r="F4823" s="249" t="s">
        <v>10240</v>
      </c>
      <c r="G4823" s="281" t="s">
        <v>813</v>
      </c>
      <c r="H4823" s="250">
        <v>38216.44</v>
      </c>
      <c r="I4823" s="250"/>
      <c r="J4823" s="250">
        <v>36609.2022</v>
      </c>
      <c r="K4823" s="250"/>
      <c r="L4823" s="250">
        <v>38216.800000000003</v>
      </c>
      <c r="M4823" s="251">
        <f t="shared" si="225"/>
        <v>4.2056188383847434E-2</v>
      </c>
      <c r="N4823" s="251">
        <f t="shared" si="226"/>
        <v>4.3912396430206918E-2</v>
      </c>
      <c r="O4823" s="250">
        <v>46129.91</v>
      </c>
      <c r="P4823" s="251">
        <f t="shared" si="227"/>
        <v>0.20705841410060496</v>
      </c>
      <c r="Q4823" s="251" t="s">
        <v>1195</v>
      </c>
      <c r="R4823" s="258"/>
      <c r="S4823" s="258" t="s">
        <v>904</v>
      </c>
      <c r="T4823" s="258" t="s">
        <v>807</v>
      </c>
      <c r="U4823" s="282" t="s">
        <v>814</v>
      </c>
      <c r="V4823" s="283" t="s">
        <v>809</v>
      </c>
      <c r="W4823" s="284" t="s">
        <v>809</v>
      </c>
      <c r="X4823" s="284" t="s">
        <v>809</v>
      </c>
      <c r="Y4823" s="257"/>
    </row>
    <row r="4824" spans="1:25" ht="12.75" customHeight="1" x14ac:dyDescent="0.2">
      <c r="A4824" s="229" t="s">
        <v>705</v>
      </c>
      <c r="B4824" s="247"/>
      <c r="C4824" s="280">
        <v>4811</v>
      </c>
      <c r="D4824" s="249" t="s">
        <v>10241</v>
      </c>
      <c r="E4824" s="249" t="s">
        <v>971</v>
      </c>
      <c r="F4824" s="249" t="s">
        <v>10185</v>
      </c>
      <c r="G4824" s="281" t="s">
        <v>813</v>
      </c>
      <c r="H4824" s="250">
        <v>134101.44</v>
      </c>
      <c r="I4824" s="250"/>
      <c r="J4824" s="250">
        <v>128461.65160000001</v>
      </c>
      <c r="K4824" s="250"/>
      <c r="L4824" s="250">
        <v>134102.09999999998</v>
      </c>
      <c r="M4824" s="251">
        <f t="shared" si="225"/>
        <v>4.2056136011663935E-2</v>
      </c>
      <c r="N4824" s="251">
        <f t="shared" si="226"/>
        <v>4.3907643485411672E-2</v>
      </c>
      <c r="O4824" s="250">
        <v>145612.31</v>
      </c>
      <c r="P4824" s="251">
        <f t="shared" si="227"/>
        <v>8.5831690928031876E-2</v>
      </c>
      <c r="Q4824" s="251" t="s">
        <v>1195</v>
      </c>
      <c r="R4824" s="258"/>
      <c r="S4824" s="258" t="s">
        <v>806</v>
      </c>
      <c r="T4824" s="258" t="s">
        <v>807</v>
      </c>
      <c r="U4824" s="282" t="s">
        <v>814</v>
      </c>
      <c r="V4824" s="285">
        <v>303</v>
      </c>
      <c r="W4824" s="286" t="s">
        <v>816</v>
      </c>
      <c r="X4824" s="286" t="s">
        <v>824</v>
      </c>
      <c r="Y4824" s="257"/>
    </row>
    <row r="4825" spans="1:25" ht="12.75" customHeight="1" x14ac:dyDescent="0.2">
      <c r="A4825" s="229" t="s">
        <v>705</v>
      </c>
      <c r="B4825" s="247"/>
      <c r="C4825" s="280">
        <v>4812</v>
      </c>
      <c r="D4825" s="249" t="s">
        <v>10242</v>
      </c>
      <c r="E4825" s="249" t="s">
        <v>10243</v>
      </c>
      <c r="F4825" s="249" t="s">
        <v>10182</v>
      </c>
      <c r="G4825" s="281" t="s">
        <v>813</v>
      </c>
      <c r="H4825" s="250">
        <v>147516.85</v>
      </c>
      <c r="I4825" s="250"/>
      <c r="J4825" s="250">
        <v>90907.94</v>
      </c>
      <c r="K4825" s="250"/>
      <c r="L4825" s="250">
        <v>94899.73000000001</v>
      </c>
      <c r="M4825" s="251">
        <f t="shared" si="225"/>
        <v>0.38374538230717375</v>
      </c>
      <c r="N4825" s="251">
        <f t="shared" si="226"/>
        <v>4.391024590371323E-2</v>
      </c>
      <c r="O4825" s="250">
        <v>104740.16</v>
      </c>
      <c r="P4825" s="251">
        <f t="shared" si="227"/>
        <v>0.10369291883127583</v>
      </c>
      <c r="Q4825" s="251" t="s">
        <v>1195</v>
      </c>
      <c r="R4825" s="258"/>
      <c r="S4825" s="258" t="s">
        <v>806</v>
      </c>
      <c r="T4825" s="258" t="s">
        <v>807</v>
      </c>
      <c r="U4825" s="282" t="s">
        <v>814</v>
      </c>
      <c r="V4825" s="285">
        <v>308</v>
      </c>
      <c r="W4825" s="286" t="s">
        <v>824</v>
      </c>
      <c r="X4825" s="286" t="s">
        <v>824</v>
      </c>
      <c r="Y4825" s="257"/>
    </row>
    <row r="4826" spans="1:25" ht="12.75" customHeight="1" x14ac:dyDescent="0.2">
      <c r="A4826" s="229" t="s">
        <v>705</v>
      </c>
      <c r="B4826" s="247"/>
      <c r="C4826" s="280">
        <v>4813</v>
      </c>
      <c r="D4826" s="249" t="s">
        <v>10244</v>
      </c>
      <c r="E4826" s="249" t="s">
        <v>981</v>
      </c>
      <c r="F4826" s="249" t="s">
        <v>10188</v>
      </c>
      <c r="G4826" s="281" t="s">
        <v>813</v>
      </c>
      <c r="H4826" s="250">
        <v>100593.13</v>
      </c>
      <c r="I4826" s="250"/>
      <c r="J4826" s="250">
        <v>96362.573300000018</v>
      </c>
      <c r="K4826" s="250"/>
      <c r="L4826" s="250">
        <v>100593.63</v>
      </c>
      <c r="M4826" s="251">
        <f t="shared" si="225"/>
        <v>4.2056119538183036E-2</v>
      </c>
      <c r="N4826" s="251">
        <f t="shared" si="226"/>
        <v>4.3907676550185959E-2</v>
      </c>
      <c r="O4826" s="250">
        <v>109227.75</v>
      </c>
      <c r="P4826" s="251">
        <f t="shared" si="227"/>
        <v>8.5831677413370958E-2</v>
      </c>
      <c r="Q4826" s="251" t="s">
        <v>1195</v>
      </c>
      <c r="R4826" s="258"/>
      <c r="S4826" s="258" t="s">
        <v>806</v>
      </c>
      <c r="T4826" s="258" t="s">
        <v>807</v>
      </c>
      <c r="U4826" s="282" t="s">
        <v>814</v>
      </c>
      <c r="V4826" s="285">
        <v>203</v>
      </c>
      <c r="W4826" s="286" t="s">
        <v>816</v>
      </c>
      <c r="X4826" s="286" t="s">
        <v>824</v>
      </c>
      <c r="Y4826" s="257"/>
    </row>
    <row r="4827" spans="1:25" ht="12.75" customHeight="1" x14ac:dyDescent="0.2">
      <c r="A4827" s="229" t="s">
        <v>705</v>
      </c>
      <c r="B4827" s="247"/>
      <c r="C4827" s="280">
        <v>4814</v>
      </c>
      <c r="D4827" s="249" t="s">
        <v>10245</v>
      </c>
      <c r="E4827" s="249" t="s">
        <v>983</v>
      </c>
      <c r="F4827" s="249" t="s">
        <v>10182</v>
      </c>
      <c r="G4827" s="281" t="s">
        <v>813</v>
      </c>
      <c r="H4827" s="250">
        <v>78143.540000000008</v>
      </c>
      <c r="I4827" s="250"/>
      <c r="J4827" s="250">
        <v>74857.1342</v>
      </c>
      <c r="K4827" s="250"/>
      <c r="L4827" s="250">
        <v>84575.260000000009</v>
      </c>
      <c r="M4827" s="251">
        <f t="shared" si="225"/>
        <v>4.205601384324293E-2</v>
      </c>
      <c r="N4827" s="251">
        <f t="shared" si="226"/>
        <v>0.12982230623517524</v>
      </c>
      <c r="O4827" s="250">
        <v>92376.200000000012</v>
      </c>
      <c r="P4827" s="251">
        <f t="shared" si="227"/>
        <v>9.2236665899696924E-2</v>
      </c>
      <c r="Q4827" s="251" t="s">
        <v>1195</v>
      </c>
      <c r="R4827" s="258"/>
      <c r="S4827" s="258" t="s">
        <v>904</v>
      </c>
      <c r="T4827" s="258" t="s">
        <v>807</v>
      </c>
      <c r="U4827" s="282" t="s">
        <v>814</v>
      </c>
      <c r="V4827" s="285">
        <v>506</v>
      </c>
      <c r="W4827" s="286" t="s">
        <v>816</v>
      </c>
      <c r="X4827" s="286" t="s">
        <v>816</v>
      </c>
      <c r="Y4827" s="257"/>
    </row>
    <row r="4828" spans="1:25" ht="12.75" customHeight="1" x14ac:dyDescent="0.2">
      <c r="A4828" s="229" t="s">
        <v>705</v>
      </c>
      <c r="B4828" s="247"/>
      <c r="C4828" s="280">
        <v>4815</v>
      </c>
      <c r="D4828" s="249" t="s">
        <v>10246</v>
      </c>
      <c r="E4828" s="249" t="s">
        <v>10247</v>
      </c>
      <c r="F4828" s="249" t="s">
        <v>10188</v>
      </c>
      <c r="G4828" s="281" t="s">
        <v>813</v>
      </c>
      <c r="H4828" s="250">
        <v>39832.620000000003</v>
      </c>
      <c r="I4828" s="250"/>
      <c r="J4828" s="250">
        <v>38157.415800000002</v>
      </c>
      <c r="K4828" s="250"/>
      <c r="L4828" s="250">
        <v>19749.830000000002</v>
      </c>
      <c r="M4828" s="251">
        <f t="shared" si="225"/>
        <v>4.2056088703178451E-2</v>
      </c>
      <c r="N4828" s="251">
        <f t="shared" si="226"/>
        <v>0.48241175179373652</v>
      </c>
      <c r="O4828" s="250">
        <v>22974.42</v>
      </c>
      <c r="P4828" s="251">
        <f t="shared" si="227"/>
        <v>0.16327178512422619</v>
      </c>
      <c r="Q4828" s="251" t="s">
        <v>1195</v>
      </c>
      <c r="R4828" s="258"/>
      <c r="S4828" s="258" t="s">
        <v>904</v>
      </c>
      <c r="T4828" s="258" t="s">
        <v>807</v>
      </c>
      <c r="U4828" s="282" t="s">
        <v>814</v>
      </c>
      <c r="V4828" s="285">
        <v>103</v>
      </c>
      <c r="W4828" s="286" t="s">
        <v>824</v>
      </c>
      <c r="X4828" s="286" t="s">
        <v>824</v>
      </c>
      <c r="Y4828" s="257"/>
    </row>
    <row r="4829" spans="1:25" ht="12.75" customHeight="1" x14ac:dyDescent="0.2">
      <c r="A4829" s="229" t="s">
        <v>705</v>
      </c>
      <c r="B4829" s="247"/>
      <c r="C4829" s="280">
        <v>4816</v>
      </c>
      <c r="D4829" s="249" t="s">
        <v>10248</v>
      </c>
      <c r="E4829" s="249" t="s">
        <v>10249</v>
      </c>
      <c r="F4829" s="249" t="s">
        <v>10228</v>
      </c>
      <c r="G4829" s="281" t="s">
        <v>804</v>
      </c>
      <c r="H4829" s="250">
        <v>255869.89999999997</v>
      </c>
      <c r="I4829" s="250"/>
      <c r="J4829" s="250">
        <v>338790.10769999993</v>
      </c>
      <c r="K4829" s="250"/>
      <c r="L4829" s="250">
        <v>271321.36</v>
      </c>
      <c r="M4829" s="251">
        <f t="shared" si="225"/>
        <v>0.32407175560704865</v>
      </c>
      <c r="N4829" s="251">
        <f t="shared" si="226"/>
        <v>0.19914615617922293</v>
      </c>
      <c r="O4829" s="250">
        <v>300100.84000000003</v>
      </c>
      <c r="P4829" s="251">
        <f t="shared" si="227"/>
        <v>0.10607156030767367</v>
      </c>
      <c r="Q4829" s="251" t="s">
        <v>1195</v>
      </c>
      <c r="R4829" s="258"/>
      <c r="S4829" s="258" t="s">
        <v>904</v>
      </c>
      <c r="T4829" s="258" t="s">
        <v>807</v>
      </c>
      <c r="U4829" s="282" t="s">
        <v>808</v>
      </c>
      <c r="V4829" s="285">
        <v>53</v>
      </c>
      <c r="W4829" s="286" t="s">
        <v>824</v>
      </c>
      <c r="X4829" s="286" t="s">
        <v>824</v>
      </c>
      <c r="Y4829" s="257"/>
    </row>
    <row r="4830" spans="1:25" ht="12.75" customHeight="1" x14ac:dyDescent="0.2">
      <c r="A4830" s="229" t="s">
        <v>705</v>
      </c>
      <c r="B4830" s="247"/>
      <c r="C4830" s="280">
        <v>4817</v>
      </c>
      <c r="D4830" s="249" t="s">
        <v>10250</v>
      </c>
      <c r="E4830" s="249" t="s">
        <v>999</v>
      </c>
      <c r="F4830" s="249" t="s">
        <v>10188</v>
      </c>
      <c r="G4830" s="281" t="s">
        <v>813</v>
      </c>
      <c r="H4830" s="250">
        <v>23712.22</v>
      </c>
      <c r="I4830" s="250"/>
      <c r="J4830" s="250">
        <v>22714.978299999999</v>
      </c>
      <c r="K4830" s="250"/>
      <c r="L4830" s="250">
        <v>23712.39</v>
      </c>
      <c r="M4830" s="251">
        <f t="shared" si="225"/>
        <v>4.2056024277777548E-2</v>
      </c>
      <c r="N4830" s="251">
        <f t="shared" si="226"/>
        <v>4.3909868053891146E-2</v>
      </c>
      <c r="O4830" s="250">
        <v>26171.22</v>
      </c>
      <c r="P4830" s="251">
        <f t="shared" si="227"/>
        <v>0.1036938916743526</v>
      </c>
      <c r="Q4830" s="251" t="s">
        <v>1195</v>
      </c>
      <c r="R4830" s="258"/>
      <c r="S4830" s="258" t="s">
        <v>806</v>
      </c>
      <c r="T4830" s="258" t="s">
        <v>807</v>
      </c>
      <c r="U4830" s="282" t="s">
        <v>823</v>
      </c>
      <c r="V4830" s="285">
        <v>753</v>
      </c>
      <c r="W4830" s="286" t="s">
        <v>816</v>
      </c>
      <c r="X4830" s="286" t="s">
        <v>816</v>
      </c>
      <c r="Y4830" s="257"/>
    </row>
    <row r="4831" spans="1:25" ht="12.75" customHeight="1" x14ac:dyDescent="0.2">
      <c r="A4831" s="229" t="s">
        <v>705</v>
      </c>
      <c r="B4831" s="247"/>
      <c r="C4831" s="280">
        <v>4818</v>
      </c>
      <c r="D4831" s="249" t="s">
        <v>10251</v>
      </c>
      <c r="E4831" s="249" t="s">
        <v>10252</v>
      </c>
      <c r="F4831" s="249" t="s">
        <v>10253</v>
      </c>
      <c r="G4831" s="281"/>
      <c r="H4831" s="250">
        <v>379726.73000000004</v>
      </c>
      <c r="I4831" s="250"/>
      <c r="J4831" s="250">
        <v>390412.99040000001</v>
      </c>
      <c r="K4831" s="250"/>
      <c r="L4831" s="250">
        <v>407555.53999999992</v>
      </c>
      <c r="M4831" s="251">
        <f t="shared" si="225"/>
        <v>2.814197567814088E-2</v>
      </c>
      <c r="N4831" s="251">
        <f t="shared" si="226"/>
        <v>4.3908758216360595E-2</v>
      </c>
      <c r="O4831" s="250">
        <v>445601.54</v>
      </c>
      <c r="P4831" s="251">
        <f t="shared" si="227"/>
        <v>9.3351693857480295E-2</v>
      </c>
      <c r="Q4831" s="251" t="s">
        <v>1195</v>
      </c>
      <c r="R4831" s="258"/>
      <c r="S4831" s="258" t="s">
        <v>925</v>
      </c>
      <c r="T4831" s="258" t="s">
        <v>807</v>
      </c>
      <c r="U4831" s="282" t="s">
        <v>932</v>
      </c>
      <c r="V4831" s="285">
        <v>2049</v>
      </c>
      <c r="W4831" s="286" t="s">
        <v>824</v>
      </c>
      <c r="X4831" s="286" t="s">
        <v>824</v>
      </c>
      <c r="Y4831" s="257"/>
    </row>
    <row r="4832" spans="1:25" ht="12.75" customHeight="1" x14ac:dyDescent="0.2">
      <c r="A4832" s="229" t="s">
        <v>705</v>
      </c>
      <c r="B4832" s="247"/>
      <c r="C4832" s="280">
        <v>4819</v>
      </c>
      <c r="D4832" s="296" t="s">
        <v>10254</v>
      </c>
      <c r="E4832" s="296" t="s">
        <v>10255</v>
      </c>
      <c r="F4832" s="296" t="s">
        <v>10237</v>
      </c>
      <c r="G4832" s="281" t="s">
        <v>804</v>
      </c>
      <c r="H4832" s="250">
        <v>0</v>
      </c>
      <c r="I4832" s="250"/>
      <c r="J4832" s="250">
        <v>0</v>
      </c>
      <c r="K4832" s="250"/>
      <c r="L4832" s="250">
        <v>0</v>
      </c>
      <c r="M4832" s="251" t="str">
        <f t="shared" si="225"/>
        <v>NA</v>
      </c>
      <c r="N4832" s="251" t="str">
        <f t="shared" si="226"/>
        <v>NA</v>
      </c>
      <c r="O4832" s="250">
        <v>0</v>
      </c>
      <c r="P4832" s="251" t="str">
        <f t="shared" si="227"/>
        <v>NA</v>
      </c>
      <c r="Q4832" s="251" t="s">
        <v>707</v>
      </c>
      <c r="R4832" s="258"/>
      <c r="S4832" s="299" t="s">
        <v>809</v>
      </c>
      <c r="T4832" s="258" t="s">
        <v>2261</v>
      </c>
      <c r="U4832" s="299" t="s">
        <v>832</v>
      </c>
      <c r="V4832" s="283" t="s">
        <v>809</v>
      </c>
      <c r="W4832" s="284" t="s">
        <v>809</v>
      </c>
      <c r="X4832" s="284" t="s">
        <v>809</v>
      </c>
      <c r="Y4832" s="257"/>
    </row>
    <row r="4833" spans="1:25" ht="12.75" customHeight="1" x14ac:dyDescent="0.2">
      <c r="A4833" s="229" t="s">
        <v>705</v>
      </c>
      <c r="B4833" s="247"/>
      <c r="C4833" s="280">
        <v>4820</v>
      </c>
      <c r="D4833" s="249" t="s">
        <v>10256</v>
      </c>
      <c r="E4833" s="249" t="s">
        <v>10257</v>
      </c>
      <c r="F4833" s="249" t="s">
        <v>10185</v>
      </c>
      <c r="G4833" s="281" t="s">
        <v>813</v>
      </c>
      <c r="H4833" s="250">
        <v>347594.1</v>
      </c>
      <c r="I4833" s="250"/>
      <c r="J4833" s="250">
        <v>142353.46339999998</v>
      </c>
      <c r="K4833" s="250"/>
      <c r="L4833" s="250">
        <v>148603.87</v>
      </c>
      <c r="M4833" s="251">
        <f t="shared" si="225"/>
        <v>0.590460645333163</v>
      </c>
      <c r="N4833" s="251">
        <f t="shared" si="226"/>
        <v>4.3907653882905233E-2</v>
      </c>
      <c r="O4833" s="250">
        <v>161358.78</v>
      </c>
      <c r="P4833" s="251">
        <f t="shared" si="227"/>
        <v>8.5831613941144358E-2</v>
      </c>
      <c r="Q4833" s="251" t="s">
        <v>1195</v>
      </c>
      <c r="R4833" s="258"/>
      <c r="S4833" s="258" t="s">
        <v>806</v>
      </c>
      <c r="T4833" s="258" t="s">
        <v>807</v>
      </c>
      <c r="U4833" s="282" t="s">
        <v>814</v>
      </c>
      <c r="V4833" s="285">
        <v>287</v>
      </c>
      <c r="W4833" s="286" t="s">
        <v>816</v>
      </c>
      <c r="X4833" s="286" t="s">
        <v>824</v>
      </c>
      <c r="Y4833" s="257"/>
    </row>
    <row r="4834" spans="1:25" ht="12.75" customHeight="1" x14ac:dyDescent="0.2">
      <c r="A4834" s="229" t="s">
        <v>705</v>
      </c>
      <c r="B4834" s="247"/>
      <c r="C4834" s="280">
        <v>4821</v>
      </c>
      <c r="D4834" s="249" t="s">
        <v>10258</v>
      </c>
      <c r="E4834" s="249" t="s">
        <v>10259</v>
      </c>
      <c r="F4834" s="249" t="s">
        <v>10260</v>
      </c>
      <c r="G4834" s="281" t="s">
        <v>813</v>
      </c>
      <c r="H4834" s="250">
        <v>57321.81</v>
      </c>
      <c r="I4834" s="250"/>
      <c r="J4834" s="250">
        <v>54911.097399999999</v>
      </c>
      <c r="K4834" s="250"/>
      <c r="L4834" s="250">
        <v>73393.34</v>
      </c>
      <c r="M4834" s="251">
        <f t="shared" si="225"/>
        <v>4.2055765510544747E-2</v>
      </c>
      <c r="N4834" s="251">
        <f t="shared" si="226"/>
        <v>0.33658483394287431</v>
      </c>
      <c r="O4834" s="250">
        <v>80162.86</v>
      </c>
      <c r="P4834" s="251">
        <f t="shared" si="227"/>
        <v>9.2236162027780788E-2</v>
      </c>
      <c r="Q4834" s="251" t="s">
        <v>1195</v>
      </c>
      <c r="R4834" s="258"/>
      <c r="S4834" s="258" t="s">
        <v>806</v>
      </c>
      <c r="T4834" s="258" t="s">
        <v>807</v>
      </c>
      <c r="U4834" s="282" t="s">
        <v>814</v>
      </c>
      <c r="V4834" s="285">
        <v>203</v>
      </c>
      <c r="W4834" s="286" t="s">
        <v>815</v>
      </c>
      <c r="X4834" s="286" t="s">
        <v>816</v>
      </c>
      <c r="Y4834" s="257"/>
    </row>
    <row r="4835" spans="1:25" ht="12.75" customHeight="1" x14ac:dyDescent="0.2">
      <c r="A4835" s="229" t="s">
        <v>705</v>
      </c>
      <c r="B4835" s="247"/>
      <c r="C4835" s="280">
        <v>4822</v>
      </c>
      <c r="D4835" s="249" t="s">
        <v>10261</v>
      </c>
      <c r="E4835" s="249" t="s">
        <v>10262</v>
      </c>
      <c r="F4835" s="249" t="s">
        <v>10185</v>
      </c>
      <c r="G4835" s="281" t="s">
        <v>813</v>
      </c>
      <c r="H4835" s="250">
        <v>6077.2099999999991</v>
      </c>
      <c r="I4835" s="250"/>
      <c r="J4835" s="250">
        <v>5821.6242000000002</v>
      </c>
      <c r="K4835" s="250"/>
      <c r="L4835" s="250">
        <v>6077.26</v>
      </c>
      <c r="M4835" s="251">
        <f t="shared" si="225"/>
        <v>4.2056437082147721E-2</v>
      </c>
      <c r="N4835" s="251">
        <f t="shared" si="226"/>
        <v>4.3911422520196343E-2</v>
      </c>
      <c r="O4835" s="250">
        <v>6707.43</v>
      </c>
      <c r="P4835" s="251">
        <f t="shared" si="227"/>
        <v>0.10369311169836408</v>
      </c>
      <c r="Q4835" s="251" t="s">
        <v>1195</v>
      </c>
      <c r="R4835" s="258"/>
      <c r="S4835" s="258" t="s">
        <v>904</v>
      </c>
      <c r="T4835" s="258" t="s">
        <v>807</v>
      </c>
      <c r="U4835" s="282" t="s">
        <v>814</v>
      </c>
      <c r="V4835" s="285">
        <v>53</v>
      </c>
      <c r="W4835" s="286" t="s">
        <v>816</v>
      </c>
      <c r="X4835" s="286" t="s">
        <v>824</v>
      </c>
      <c r="Y4835" s="257"/>
    </row>
    <row r="4836" spans="1:25" ht="12.75" customHeight="1" x14ac:dyDescent="0.2">
      <c r="A4836" s="229" t="s">
        <v>705</v>
      </c>
      <c r="B4836" s="247"/>
      <c r="C4836" s="280">
        <v>4823</v>
      </c>
      <c r="D4836" s="249" t="s">
        <v>10263</v>
      </c>
      <c r="E4836" s="249" t="s">
        <v>10264</v>
      </c>
      <c r="F4836" s="249" t="s">
        <v>10228</v>
      </c>
      <c r="G4836" s="281" t="s">
        <v>804</v>
      </c>
      <c r="H4836" s="250">
        <v>129815.73</v>
      </c>
      <c r="I4836" s="250"/>
      <c r="J4836" s="250">
        <v>124356.20540000001</v>
      </c>
      <c r="K4836" s="250"/>
      <c r="L4836" s="250">
        <v>129816.7</v>
      </c>
      <c r="M4836" s="251">
        <f t="shared" si="225"/>
        <v>4.2055955776699711E-2</v>
      </c>
      <c r="N4836" s="251">
        <f t="shared" si="226"/>
        <v>4.391010953121275E-2</v>
      </c>
      <c r="O4836" s="250">
        <v>143277.76999999999</v>
      </c>
      <c r="P4836" s="251">
        <f t="shared" si="227"/>
        <v>0.10369289929569919</v>
      </c>
      <c r="Q4836" s="251" t="s">
        <v>1195</v>
      </c>
      <c r="R4836" s="258"/>
      <c r="S4836" s="258" t="s">
        <v>806</v>
      </c>
      <c r="T4836" s="258" t="s">
        <v>807</v>
      </c>
      <c r="U4836" s="282" t="s">
        <v>808</v>
      </c>
      <c r="V4836" s="285">
        <v>303</v>
      </c>
      <c r="W4836" s="286" t="s">
        <v>824</v>
      </c>
      <c r="X4836" s="286" t="s">
        <v>824</v>
      </c>
      <c r="Y4836" s="257"/>
    </row>
    <row r="4837" spans="1:25" ht="12.75" customHeight="1" x14ac:dyDescent="0.2">
      <c r="A4837" s="229" t="s">
        <v>705</v>
      </c>
      <c r="B4837" s="247"/>
      <c r="C4837" s="280">
        <v>4824</v>
      </c>
      <c r="D4837" s="249" t="s">
        <v>10265</v>
      </c>
      <c r="E4837" s="249" t="s">
        <v>10266</v>
      </c>
      <c r="F4837" s="249" t="s">
        <v>10185</v>
      </c>
      <c r="G4837" s="281" t="s">
        <v>813</v>
      </c>
      <c r="H4837" s="250">
        <v>180137.64</v>
      </c>
      <c r="I4837" s="250"/>
      <c r="J4837" s="250">
        <v>183048.4578</v>
      </c>
      <c r="K4837" s="250"/>
      <c r="L4837" s="250">
        <v>191086.14000000004</v>
      </c>
      <c r="M4837" s="251">
        <f t="shared" si="225"/>
        <v>1.6158853863079307E-2</v>
      </c>
      <c r="N4837" s="251">
        <f t="shared" si="226"/>
        <v>4.3910133396382209E-2</v>
      </c>
      <c r="O4837" s="250">
        <v>210900.47</v>
      </c>
      <c r="P4837" s="251">
        <f t="shared" si="227"/>
        <v>0.10369318256153981</v>
      </c>
      <c r="Q4837" s="251" t="s">
        <v>1195</v>
      </c>
      <c r="R4837" s="258"/>
      <c r="S4837" s="258" t="s">
        <v>806</v>
      </c>
      <c r="T4837" s="258" t="s">
        <v>807</v>
      </c>
      <c r="U4837" s="282" t="s">
        <v>814</v>
      </c>
      <c r="V4837" s="285">
        <v>209</v>
      </c>
      <c r="W4837" s="286" t="s">
        <v>816</v>
      </c>
      <c r="X4837" s="286" t="s">
        <v>824</v>
      </c>
      <c r="Y4837" s="257"/>
    </row>
    <row r="4838" spans="1:25" ht="12.75" customHeight="1" x14ac:dyDescent="0.2">
      <c r="A4838" s="229" t="s">
        <v>705</v>
      </c>
      <c r="B4838" s="247"/>
      <c r="C4838" s="280">
        <v>4825</v>
      </c>
      <c r="D4838" s="249" t="s">
        <v>10267</v>
      </c>
      <c r="E4838" s="249" t="s">
        <v>10268</v>
      </c>
      <c r="F4838" s="249" t="s">
        <v>10175</v>
      </c>
      <c r="G4838" s="281" t="s">
        <v>813</v>
      </c>
      <c r="H4838" s="250">
        <v>67473.119999999995</v>
      </c>
      <c r="I4838" s="250"/>
      <c r="J4838" s="250">
        <v>46651.878299999997</v>
      </c>
      <c r="K4838" s="250"/>
      <c r="L4838" s="250">
        <v>45574.81</v>
      </c>
      <c r="M4838" s="251">
        <f t="shared" si="225"/>
        <v>0.30858572569343168</v>
      </c>
      <c r="N4838" s="251">
        <f t="shared" si="226"/>
        <v>2.308735123318709E-2</v>
      </c>
      <c r="O4838" s="250">
        <v>51326.119999999995</v>
      </c>
      <c r="P4838" s="251">
        <f t="shared" si="227"/>
        <v>0.12619493092785242</v>
      </c>
      <c r="Q4838" s="251" t="s">
        <v>1195</v>
      </c>
      <c r="R4838" s="258"/>
      <c r="S4838" s="258" t="s">
        <v>904</v>
      </c>
      <c r="T4838" s="258" t="s">
        <v>807</v>
      </c>
      <c r="U4838" s="282" t="s">
        <v>814</v>
      </c>
      <c r="V4838" s="285">
        <v>204</v>
      </c>
      <c r="W4838" s="286" t="s">
        <v>824</v>
      </c>
      <c r="X4838" s="286" t="s">
        <v>824</v>
      </c>
      <c r="Y4838" s="257"/>
    </row>
    <row r="4839" spans="1:25" ht="12.75" customHeight="1" x14ac:dyDescent="0.2">
      <c r="A4839" s="229" t="s">
        <v>705</v>
      </c>
      <c r="B4839" s="247"/>
      <c r="C4839" s="280">
        <v>4826</v>
      </c>
      <c r="D4839" s="249" t="s">
        <v>10269</v>
      </c>
      <c r="E4839" s="249" t="s">
        <v>10270</v>
      </c>
      <c r="F4839" s="249" t="s">
        <v>10182</v>
      </c>
      <c r="G4839" s="281" t="s">
        <v>813</v>
      </c>
      <c r="H4839" s="250">
        <v>44822.270000000004</v>
      </c>
      <c r="I4839" s="250"/>
      <c r="J4839" s="250">
        <v>21019.602299999999</v>
      </c>
      <c r="K4839" s="250"/>
      <c r="L4839" s="250">
        <v>21942.58</v>
      </c>
      <c r="M4839" s="251">
        <f t="shared" si="225"/>
        <v>0.53104556507289802</v>
      </c>
      <c r="N4839" s="251">
        <f t="shared" si="226"/>
        <v>4.3910331262547397E-2</v>
      </c>
      <c r="O4839" s="250">
        <v>24217.9</v>
      </c>
      <c r="P4839" s="251">
        <f t="shared" si="227"/>
        <v>0.10369427843033953</v>
      </c>
      <c r="Q4839" s="251" t="s">
        <v>1195</v>
      </c>
      <c r="R4839" s="258"/>
      <c r="S4839" s="258" t="s">
        <v>904</v>
      </c>
      <c r="T4839" s="258" t="s">
        <v>807</v>
      </c>
      <c r="U4839" s="282" t="s">
        <v>814</v>
      </c>
      <c r="V4839" s="285">
        <v>103</v>
      </c>
      <c r="W4839" s="286" t="s">
        <v>816</v>
      </c>
      <c r="X4839" s="286" t="s">
        <v>824</v>
      </c>
      <c r="Y4839" s="257"/>
    </row>
    <row r="4840" spans="1:25" ht="12.75" customHeight="1" x14ac:dyDescent="0.2">
      <c r="A4840" s="229" t="s">
        <v>705</v>
      </c>
      <c r="B4840" s="247"/>
      <c r="C4840" s="280">
        <v>4827</v>
      </c>
      <c r="D4840" s="249" t="s">
        <v>10271</v>
      </c>
      <c r="E4840" s="249" t="s">
        <v>10272</v>
      </c>
      <c r="F4840" s="249" t="s">
        <v>10193</v>
      </c>
      <c r="G4840" s="281" t="s">
        <v>813</v>
      </c>
      <c r="H4840" s="250">
        <v>71414.540000000008</v>
      </c>
      <c r="I4840" s="250"/>
      <c r="J4840" s="250">
        <v>162585.88510000001</v>
      </c>
      <c r="K4840" s="250"/>
      <c r="L4840" s="250">
        <v>169724.65000000002</v>
      </c>
      <c r="M4840" s="251">
        <f t="shared" si="225"/>
        <v>1.2766496164506556</v>
      </c>
      <c r="N4840" s="251">
        <f t="shared" si="226"/>
        <v>4.3907654687301075E-2</v>
      </c>
      <c r="O4840" s="250">
        <v>184292.38</v>
      </c>
      <c r="P4840" s="251">
        <f t="shared" si="227"/>
        <v>8.5831551280264706E-2</v>
      </c>
      <c r="Q4840" s="251" t="s">
        <v>1195</v>
      </c>
      <c r="R4840" s="258"/>
      <c r="S4840" s="258" t="s">
        <v>1405</v>
      </c>
      <c r="T4840" s="258" t="s">
        <v>807</v>
      </c>
      <c r="U4840" s="282" t="s">
        <v>814</v>
      </c>
      <c r="V4840" s="285">
        <v>103</v>
      </c>
      <c r="W4840" s="286" t="s">
        <v>824</v>
      </c>
      <c r="X4840" s="286" t="s">
        <v>824</v>
      </c>
      <c r="Y4840" s="257"/>
    </row>
    <row r="4841" spans="1:25" ht="12.75" customHeight="1" x14ac:dyDescent="0.2">
      <c r="A4841" s="229" t="s">
        <v>705</v>
      </c>
      <c r="B4841" s="247"/>
      <c r="C4841" s="280">
        <v>4828</v>
      </c>
      <c r="D4841" s="249" t="s">
        <v>10273</v>
      </c>
      <c r="E4841" s="249" t="s">
        <v>1057</v>
      </c>
      <c r="F4841" s="249" t="s">
        <v>10205</v>
      </c>
      <c r="G4841" s="281" t="s">
        <v>813</v>
      </c>
      <c r="H4841" s="250">
        <v>29141.380000000005</v>
      </c>
      <c r="I4841" s="250"/>
      <c r="J4841" s="250">
        <v>27915.8079</v>
      </c>
      <c r="K4841" s="250"/>
      <c r="L4841" s="250">
        <v>29141.590000000004</v>
      </c>
      <c r="M4841" s="251">
        <f t="shared" si="225"/>
        <v>4.2056076273670112E-2</v>
      </c>
      <c r="N4841" s="251">
        <f t="shared" si="226"/>
        <v>4.3909963286428974E-2</v>
      </c>
      <c r="O4841" s="250">
        <v>32163.359999999997</v>
      </c>
      <c r="P4841" s="251">
        <f t="shared" si="227"/>
        <v>0.10369269487354646</v>
      </c>
      <c r="Q4841" s="251" t="s">
        <v>1195</v>
      </c>
      <c r="R4841" s="258"/>
      <c r="S4841" s="258" t="s">
        <v>904</v>
      </c>
      <c r="T4841" s="258" t="s">
        <v>807</v>
      </c>
      <c r="U4841" s="282" t="s">
        <v>814</v>
      </c>
      <c r="V4841" s="285">
        <v>154</v>
      </c>
      <c r="W4841" s="286" t="s">
        <v>816</v>
      </c>
      <c r="X4841" s="286" t="s">
        <v>824</v>
      </c>
      <c r="Y4841" s="257"/>
    </row>
    <row r="4842" spans="1:25" ht="12.75" customHeight="1" x14ac:dyDescent="0.2">
      <c r="A4842" s="229" t="s">
        <v>705</v>
      </c>
      <c r="B4842" s="247"/>
      <c r="C4842" s="280">
        <v>4829</v>
      </c>
      <c r="D4842" s="249" t="s">
        <v>10274</v>
      </c>
      <c r="E4842" s="249" t="s">
        <v>10275</v>
      </c>
      <c r="F4842" s="249" t="s">
        <v>10185</v>
      </c>
      <c r="G4842" s="281" t="s">
        <v>813</v>
      </c>
      <c r="H4842" s="250">
        <v>28326.73</v>
      </c>
      <c r="I4842" s="250"/>
      <c r="J4842" s="250">
        <v>27135.428200000002</v>
      </c>
      <c r="K4842" s="250"/>
      <c r="L4842" s="250">
        <v>28326.939999999995</v>
      </c>
      <c r="M4842" s="251">
        <f t="shared" si="225"/>
        <v>4.2055747345351807E-2</v>
      </c>
      <c r="N4842" s="251">
        <f t="shared" si="226"/>
        <v>4.3909821183510674E-2</v>
      </c>
      <c r="O4842" s="250">
        <v>31264.29</v>
      </c>
      <c r="P4842" s="251">
        <f t="shared" si="227"/>
        <v>0.10369457484641852</v>
      </c>
      <c r="Q4842" s="251" t="s">
        <v>1195</v>
      </c>
      <c r="R4842" s="258"/>
      <c r="S4842" s="258" t="s">
        <v>806</v>
      </c>
      <c r="T4842" s="258" t="s">
        <v>807</v>
      </c>
      <c r="U4842" s="282" t="s">
        <v>814</v>
      </c>
      <c r="V4842" s="285">
        <v>203</v>
      </c>
      <c r="W4842" s="286" t="s">
        <v>824</v>
      </c>
      <c r="X4842" s="286" t="s">
        <v>824</v>
      </c>
      <c r="Y4842" s="257"/>
    </row>
    <row r="4843" spans="1:25" ht="12.75" customHeight="1" x14ac:dyDescent="0.2">
      <c r="A4843" s="229" t="s">
        <v>705</v>
      </c>
      <c r="B4843" s="247"/>
      <c r="C4843" s="280">
        <v>4830</v>
      </c>
      <c r="D4843" s="249" t="s">
        <v>10276</v>
      </c>
      <c r="E4843" s="249" t="s">
        <v>10277</v>
      </c>
      <c r="F4843" s="249" t="s">
        <v>10278</v>
      </c>
      <c r="G4843" s="281" t="s">
        <v>804</v>
      </c>
      <c r="H4843" s="250">
        <v>107605.56999999999</v>
      </c>
      <c r="I4843" s="250"/>
      <c r="J4843" s="250">
        <v>111592.37549999999</v>
      </c>
      <c r="K4843" s="250"/>
      <c r="L4843" s="250">
        <v>77716.36</v>
      </c>
      <c r="M4843" s="251">
        <f t="shared" si="225"/>
        <v>3.7050177792841046E-2</v>
      </c>
      <c r="N4843" s="251">
        <f t="shared" si="226"/>
        <v>0.303569265805261</v>
      </c>
      <c r="O4843" s="250">
        <v>90405.25</v>
      </c>
      <c r="P4843" s="251">
        <f t="shared" si="227"/>
        <v>0.16327180017180423</v>
      </c>
      <c r="Q4843" s="251" t="s">
        <v>1195</v>
      </c>
      <c r="R4843" s="258"/>
      <c r="S4843" s="258" t="s">
        <v>806</v>
      </c>
      <c r="T4843" s="258" t="s">
        <v>807</v>
      </c>
      <c r="U4843" s="282" t="s">
        <v>808</v>
      </c>
      <c r="V4843" s="285">
        <v>156</v>
      </c>
      <c r="W4843" s="286" t="s">
        <v>824</v>
      </c>
      <c r="X4843" s="286" t="s">
        <v>824</v>
      </c>
      <c r="Y4843" s="257"/>
    </row>
    <row r="4844" spans="1:25" ht="12.75" customHeight="1" x14ac:dyDescent="0.2">
      <c r="A4844" s="229" t="s">
        <v>705</v>
      </c>
      <c r="B4844" s="247"/>
      <c r="C4844" s="280">
        <v>4831</v>
      </c>
      <c r="D4844" s="249" t="s">
        <v>10279</v>
      </c>
      <c r="E4844" s="249" t="s">
        <v>10280</v>
      </c>
      <c r="F4844" s="249" t="s">
        <v>10281</v>
      </c>
      <c r="G4844" s="281" t="s">
        <v>813</v>
      </c>
      <c r="H4844" s="250">
        <v>133109.23000000001</v>
      </c>
      <c r="I4844" s="250"/>
      <c r="J4844" s="250">
        <v>123734.2173</v>
      </c>
      <c r="K4844" s="250"/>
      <c r="L4844" s="250">
        <v>0</v>
      </c>
      <c r="M4844" s="251">
        <f t="shared" si="225"/>
        <v>7.0430973870106578E-2</v>
      </c>
      <c r="N4844" s="251">
        <f t="shared" si="226"/>
        <v>1</v>
      </c>
      <c r="O4844" s="250">
        <v>0</v>
      </c>
      <c r="P4844" s="251" t="str">
        <f t="shared" si="227"/>
        <v>NA</v>
      </c>
      <c r="Q4844" s="251" t="s">
        <v>1195</v>
      </c>
      <c r="R4844" s="258"/>
      <c r="S4844" s="258" t="s">
        <v>823</v>
      </c>
      <c r="T4844" s="258" t="s">
        <v>807</v>
      </c>
      <c r="U4844" s="282" t="s">
        <v>814</v>
      </c>
      <c r="V4844" s="285">
        <v>223</v>
      </c>
      <c r="W4844" s="286" t="s">
        <v>912</v>
      </c>
      <c r="X4844" s="286" t="s">
        <v>874</v>
      </c>
      <c r="Y4844" s="257"/>
    </row>
    <row r="4845" spans="1:25" ht="12.75" customHeight="1" x14ac:dyDescent="0.2">
      <c r="A4845" s="229" t="s">
        <v>705</v>
      </c>
      <c r="B4845" s="247"/>
      <c r="C4845" s="280">
        <v>4832</v>
      </c>
      <c r="D4845" s="249" t="s">
        <v>10282</v>
      </c>
      <c r="E4845" s="249" t="s">
        <v>10283</v>
      </c>
      <c r="F4845" s="249" t="s">
        <v>10228</v>
      </c>
      <c r="G4845" s="281" t="s">
        <v>804</v>
      </c>
      <c r="H4845" s="250">
        <v>129830.80000000002</v>
      </c>
      <c r="I4845" s="250"/>
      <c r="J4845" s="250">
        <v>124370.63279999999</v>
      </c>
      <c r="K4845" s="250"/>
      <c r="L4845" s="250">
        <v>129832.01000000001</v>
      </c>
      <c r="M4845" s="251">
        <f t="shared" si="225"/>
        <v>4.205602368621332E-2</v>
      </c>
      <c r="N4845" s="251">
        <f t="shared" si="226"/>
        <v>4.3912112345544145E-2</v>
      </c>
      <c r="O4845" s="250">
        <v>145037.14000000001</v>
      </c>
      <c r="P4845" s="251">
        <f t="shared" si="227"/>
        <v>0.1171138766164061</v>
      </c>
      <c r="Q4845" s="251" t="s">
        <v>1195</v>
      </c>
      <c r="R4845" s="258"/>
      <c r="S4845" s="258" t="s">
        <v>1405</v>
      </c>
      <c r="T4845" s="258" t="s">
        <v>2261</v>
      </c>
      <c r="U4845" s="282" t="s">
        <v>808</v>
      </c>
      <c r="V4845" s="285">
        <v>303</v>
      </c>
      <c r="W4845" s="286" t="s">
        <v>824</v>
      </c>
      <c r="X4845" s="286" t="s">
        <v>824</v>
      </c>
      <c r="Y4845" s="257"/>
    </row>
    <row r="4846" spans="1:25" ht="12.75" customHeight="1" x14ac:dyDescent="0.2">
      <c r="A4846" s="229" t="s">
        <v>705</v>
      </c>
      <c r="B4846" s="247"/>
      <c r="C4846" s="280">
        <v>4833</v>
      </c>
      <c r="D4846" s="249" t="s">
        <v>10284</v>
      </c>
      <c r="E4846" s="249" t="s">
        <v>10285</v>
      </c>
      <c r="F4846" s="249" t="s">
        <v>10182</v>
      </c>
      <c r="G4846" s="281" t="s">
        <v>813</v>
      </c>
      <c r="H4846" s="250">
        <v>59526.210000000006</v>
      </c>
      <c r="I4846" s="250"/>
      <c r="J4846" s="250">
        <v>74990.655399999989</v>
      </c>
      <c r="K4846" s="250"/>
      <c r="L4846" s="250">
        <v>78284.67</v>
      </c>
      <c r="M4846" s="251">
        <f t="shared" si="225"/>
        <v>0.25979220581992335</v>
      </c>
      <c r="N4846" s="251">
        <f t="shared" si="226"/>
        <v>4.3925667570575866E-2</v>
      </c>
      <c r="O4846" s="250">
        <v>83633.16</v>
      </c>
      <c r="P4846" s="251">
        <f t="shared" si="227"/>
        <v>6.8321039099992445E-2</v>
      </c>
      <c r="Q4846" s="251" t="s">
        <v>1195</v>
      </c>
      <c r="R4846" s="258"/>
      <c r="S4846" s="258" t="s">
        <v>806</v>
      </c>
      <c r="T4846" s="258" t="s">
        <v>807</v>
      </c>
      <c r="U4846" s="282" t="s">
        <v>814</v>
      </c>
      <c r="V4846" s="285">
        <v>106</v>
      </c>
      <c r="W4846" s="286" t="s">
        <v>824</v>
      </c>
      <c r="X4846" s="286" t="s">
        <v>824</v>
      </c>
      <c r="Y4846" s="257"/>
    </row>
    <row r="4847" spans="1:25" ht="12.75" customHeight="1" x14ac:dyDescent="0.2">
      <c r="A4847" s="229" t="s">
        <v>705</v>
      </c>
      <c r="B4847" s="247"/>
      <c r="C4847" s="280">
        <v>4834</v>
      </c>
      <c r="D4847" s="249" t="s">
        <v>10286</v>
      </c>
      <c r="E4847" s="249" t="s">
        <v>10287</v>
      </c>
      <c r="F4847" s="249" t="s">
        <v>10182</v>
      </c>
      <c r="G4847" s="281" t="s">
        <v>813</v>
      </c>
      <c r="H4847" s="250">
        <v>89806.52</v>
      </c>
      <c r="I4847" s="250"/>
      <c r="J4847" s="250">
        <v>60337.726700000007</v>
      </c>
      <c r="K4847" s="250"/>
      <c r="L4847" s="250">
        <v>62987.18</v>
      </c>
      <c r="M4847" s="251">
        <f t="shared" si="225"/>
        <v>0.32813645713028405</v>
      </c>
      <c r="N4847" s="251">
        <f t="shared" si="226"/>
        <v>4.3910393130538565E-2</v>
      </c>
      <c r="O4847" s="250">
        <v>69518.47</v>
      </c>
      <c r="P4847" s="251">
        <f t="shared" si="227"/>
        <v>0.10369237041569412</v>
      </c>
      <c r="Q4847" s="251" t="s">
        <v>1195</v>
      </c>
      <c r="R4847" s="258"/>
      <c r="S4847" s="258" t="s">
        <v>904</v>
      </c>
      <c r="T4847" s="258" t="s">
        <v>807</v>
      </c>
      <c r="U4847" s="282" t="s">
        <v>814</v>
      </c>
      <c r="V4847" s="285">
        <v>157</v>
      </c>
      <c r="W4847" s="286" t="s">
        <v>824</v>
      </c>
      <c r="X4847" s="286" t="s">
        <v>824</v>
      </c>
      <c r="Y4847" s="257"/>
    </row>
    <row r="4848" spans="1:25" ht="12.75" customHeight="1" x14ac:dyDescent="0.2">
      <c r="A4848" s="229" t="s">
        <v>705</v>
      </c>
      <c r="B4848" s="247"/>
      <c r="C4848" s="280">
        <v>4835</v>
      </c>
      <c r="D4848" s="249" t="s">
        <v>10288</v>
      </c>
      <c r="E4848" s="249" t="s">
        <v>10289</v>
      </c>
      <c r="F4848" s="249" t="s">
        <v>10182</v>
      </c>
      <c r="G4848" s="281" t="s">
        <v>813</v>
      </c>
      <c r="H4848" s="250">
        <v>45538.76</v>
      </c>
      <c r="I4848" s="250"/>
      <c r="J4848" s="250">
        <v>46471.713000000003</v>
      </c>
      <c r="K4848" s="250"/>
      <c r="L4848" s="250">
        <v>48512.289999999994</v>
      </c>
      <c r="M4848" s="251">
        <f t="shared" si="225"/>
        <v>2.0487009308114697E-2</v>
      </c>
      <c r="N4848" s="251">
        <f t="shared" si="226"/>
        <v>4.3910087842038231E-2</v>
      </c>
      <c r="O4848" s="250">
        <v>53542.740000000013</v>
      </c>
      <c r="P4848" s="251">
        <f t="shared" si="227"/>
        <v>0.10369434219658605</v>
      </c>
      <c r="Q4848" s="251" t="s">
        <v>1195</v>
      </c>
      <c r="R4848" s="258"/>
      <c r="S4848" s="258" t="s">
        <v>904</v>
      </c>
      <c r="T4848" s="258" t="s">
        <v>807</v>
      </c>
      <c r="U4848" s="282" t="s">
        <v>814</v>
      </c>
      <c r="V4848" s="285">
        <v>106</v>
      </c>
      <c r="W4848" s="286" t="s">
        <v>824</v>
      </c>
      <c r="X4848" s="286" t="s">
        <v>824</v>
      </c>
      <c r="Y4848" s="257"/>
    </row>
    <row r="4849" spans="1:25" ht="12.75" customHeight="1" x14ac:dyDescent="0.2">
      <c r="A4849" s="229" t="s">
        <v>705</v>
      </c>
      <c r="B4849" s="247"/>
      <c r="C4849" s="280">
        <v>4836</v>
      </c>
      <c r="D4849" s="249" t="s">
        <v>10290</v>
      </c>
      <c r="E4849" s="249" t="s">
        <v>1091</v>
      </c>
      <c r="F4849" s="249" t="s">
        <v>10240</v>
      </c>
      <c r="G4849" s="281" t="s">
        <v>813</v>
      </c>
      <c r="H4849" s="250">
        <v>228352.09000000003</v>
      </c>
      <c r="I4849" s="250"/>
      <c r="J4849" s="250">
        <v>119580.34570000001</v>
      </c>
      <c r="K4849" s="250"/>
      <c r="L4849" s="250">
        <v>124830.93</v>
      </c>
      <c r="M4849" s="251">
        <f t="shared" si="225"/>
        <v>0.47633347389113018</v>
      </c>
      <c r="N4849" s="251">
        <f t="shared" si="226"/>
        <v>4.3908422151350143E-2</v>
      </c>
      <c r="O4849" s="250">
        <v>136190.15</v>
      </c>
      <c r="P4849" s="251">
        <f t="shared" si="227"/>
        <v>9.0996838684130624E-2</v>
      </c>
      <c r="Q4849" s="251" t="s">
        <v>1195</v>
      </c>
      <c r="R4849" s="258"/>
      <c r="S4849" s="258" t="s">
        <v>806</v>
      </c>
      <c r="T4849" s="258" t="s">
        <v>807</v>
      </c>
      <c r="U4849" s="282" t="s">
        <v>814</v>
      </c>
      <c r="V4849" s="285">
        <v>279</v>
      </c>
      <c r="W4849" s="286" t="s">
        <v>815</v>
      </c>
      <c r="X4849" s="286" t="s">
        <v>816</v>
      </c>
      <c r="Y4849" s="257"/>
    </row>
    <row r="4850" spans="1:25" ht="12.75" customHeight="1" x14ac:dyDescent="0.2">
      <c r="A4850" s="229" t="s">
        <v>705</v>
      </c>
      <c r="B4850" s="247"/>
      <c r="C4850" s="280">
        <v>4837</v>
      </c>
      <c r="D4850" s="249" t="s">
        <v>10291</v>
      </c>
      <c r="E4850" s="249" t="s">
        <v>10292</v>
      </c>
      <c r="F4850" s="249" t="s">
        <v>10205</v>
      </c>
      <c r="G4850" s="281" t="s">
        <v>813</v>
      </c>
      <c r="H4850" s="250">
        <v>36637.599999999999</v>
      </c>
      <c r="I4850" s="250"/>
      <c r="J4850" s="250">
        <v>23790.393300000003</v>
      </c>
      <c r="K4850" s="250"/>
      <c r="L4850" s="250">
        <v>24835.040000000001</v>
      </c>
      <c r="M4850" s="251">
        <f t="shared" si="225"/>
        <v>0.35065633938904284</v>
      </c>
      <c r="N4850" s="251">
        <f t="shared" si="226"/>
        <v>4.391044262391397E-2</v>
      </c>
      <c r="O4850" s="250">
        <v>27410.259999999995</v>
      </c>
      <c r="P4850" s="251">
        <f t="shared" si="227"/>
        <v>0.1036930079436149</v>
      </c>
      <c r="Q4850" s="251" t="s">
        <v>1195</v>
      </c>
      <c r="R4850" s="258"/>
      <c r="S4850" s="258" t="s">
        <v>904</v>
      </c>
      <c r="T4850" s="258" t="s">
        <v>807</v>
      </c>
      <c r="U4850" s="282" t="s">
        <v>814</v>
      </c>
      <c r="V4850" s="285">
        <v>107</v>
      </c>
      <c r="W4850" s="286" t="s">
        <v>824</v>
      </c>
      <c r="X4850" s="286" t="s">
        <v>824</v>
      </c>
      <c r="Y4850" s="257"/>
    </row>
    <row r="4851" spans="1:25" ht="12.75" customHeight="1" x14ac:dyDescent="0.2">
      <c r="A4851" s="229" t="s">
        <v>705</v>
      </c>
      <c r="B4851" s="247"/>
      <c r="C4851" s="280">
        <v>4838</v>
      </c>
      <c r="D4851" s="249" t="s">
        <v>10293</v>
      </c>
      <c r="E4851" s="249" t="s">
        <v>10294</v>
      </c>
      <c r="F4851" s="249" t="s">
        <v>10193</v>
      </c>
      <c r="G4851" s="281" t="s">
        <v>813</v>
      </c>
      <c r="H4851" s="250">
        <v>69207.61</v>
      </c>
      <c r="I4851" s="250"/>
      <c r="J4851" s="250">
        <v>66297.014599999995</v>
      </c>
      <c r="K4851" s="250"/>
      <c r="L4851" s="250">
        <v>69208.61</v>
      </c>
      <c r="M4851" s="251">
        <f t="shared" si="225"/>
        <v>4.2056002222877018E-2</v>
      </c>
      <c r="N4851" s="251">
        <f t="shared" si="226"/>
        <v>4.3917443606880088E-2</v>
      </c>
      <c r="O4851" s="250">
        <v>79844.58</v>
      </c>
      <c r="P4851" s="251">
        <f t="shared" si="227"/>
        <v>0.15367986728818858</v>
      </c>
      <c r="Q4851" s="251" t="s">
        <v>1195</v>
      </c>
      <c r="R4851" s="258"/>
      <c r="S4851" s="258" t="s">
        <v>806</v>
      </c>
      <c r="T4851" s="258" t="s">
        <v>807</v>
      </c>
      <c r="U4851" s="282" t="s">
        <v>814</v>
      </c>
      <c r="V4851" s="285">
        <v>253</v>
      </c>
      <c r="W4851" s="286" t="s">
        <v>824</v>
      </c>
      <c r="X4851" s="286" t="s">
        <v>824</v>
      </c>
      <c r="Y4851" s="257"/>
    </row>
    <row r="4852" spans="1:25" ht="12.75" customHeight="1" x14ac:dyDescent="0.2">
      <c r="A4852" s="229" t="s">
        <v>705</v>
      </c>
      <c r="B4852" s="247"/>
      <c r="C4852" s="280">
        <v>4839</v>
      </c>
      <c r="D4852" s="249" t="s">
        <v>10295</v>
      </c>
      <c r="E4852" s="249" t="s">
        <v>10296</v>
      </c>
      <c r="F4852" s="249" t="s">
        <v>10297</v>
      </c>
      <c r="G4852" s="281" t="s">
        <v>804</v>
      </c>
      <c r="H4852" s="250">
        <v>288.39999999999998</v>
      </c>
      <c r="I4852" s="250"/>
      <c r="J4852" s="250">
        <v>0</v>
      </c>
      <c r="K4852" s="250"/>
      <c r="L4852" s="250">
        <v>0</v>
      </c>
      <c r="M4852" s="251">
        <f t="shared" si="225"/>
        <v>1</v>
      </c>
      <c r="N4852" s="251" t="str">
        <f t="shared" si="226"/>
        <v>NA</v>
      </c>
      <c r="O4852" s="250">
        <v>0</v>
      </c>
      <c r="P4852" s="251" t="str">
        <f t="shared" si="227"/>
        <v>NA</v>
      </c>
      <c r="Q4852" s="251" t="s">
        <v>1195</v>
      </c>
      <c r="R4852" s="258"/>
      <c r="S4852" s="299" t="s">
        <v>809</v>
      </c>
      <c r="T4852" s="258" t="s">
        <v>2261</v>
      </c>
      <c r="U4852" s="299" t="s">
        <v>832</v>
      </c>
      <c r="V4852" s="283" t="s">
        <v>809</v>
      </c>
      <c r="W4852" s="284" t="s">
        <v>809</v>
      </c>
      <c r="X4852" s="284" t="s">
        <v>809</v>
      </c>
      <c r="Y4852" s="257"/>
    </row>
    <row r="4853" spans="1:25" ht="12.75" customHeight="1" x14ac:dyDescent="0.2">
      <c r="A4853" s="229" t="s">
        <v>705</v>
      </c>
      <c r="B4853" s="247"/>
      <c r="C4853" s="280">
        <v>4840</v>
      </c>
      <c r="D4853" s="249" t="s">
        <v>10298</v>
      </c>
      <c r="E4853" s="249" t="s">
        <v>10299</v>
      </c>
      <c r="F4853" s="249" t="s">
        <v>10175</v>
      </c>
      <c r="G4853" s="281"/>
      <c r="H4853" s="250">
        <v>407632.45999999996</v>
      </c>
      <c r="I4853" s="250"/>
      <c r="J4853" s="250">
        <v>546007.88179999997</v>
      </c>
      <c r="K4853" s="250"/>
      <c r="L4853" s="250">
        <v>569983.05999999994</v>
      </c>
      <c r="M4853" s="251">
        <f t="shared" si="225"/>
        <v>0.33946124359183766</v>
      </c>
      <c r="N4853" s="251">
        <f t="shared" si="226"/>
        <v>4.3909948920447923E-2</v>
      </c>
      <c r="O4853" s="250">
        <v>628046.28999999992</v>
      </c>
      <c r="P4853" s="251">
        <f t="shared" si="227"/>
        <v>0.10186834324514835</v>
      </c>
      <c r="Q4853" s="251" t="s">
        <v>1195</v>
      </c>
      <c r="R4853" s="258"/>
      <c r="S4853" s="258" t="s">
        <v>1358</v>
      </c>
      <c r="T4853" s="258" t="s">
        <v>908</v>
      </c>
      <c r="U4853" s="282" t="s">
        <v>956</v>
      </c>
      <c r="V4853" s="285">
        <v>7594</v>
      </c>
      <c r="W4853" s="286" t="s">
        <v>815</v>
      </c>
      <c r="X4853" s="286" t="s">
        <v>824</v>
      </c>
      <c r="Y4853" s="257"/>
    </row>
    <row r="4854" spans="1:25" ht="12.75" customHeight="1" x14ac:dyDescent="0.2">
      <c r="A4854" s="229" t="s">
        <v>705</v>
      </c>
      <c r="B4854" s="247"/>
      <c r="C4854" s="280">
        <v>4841</v>
      </c>
      <c r="D4854" s="249" t="s">
        <v>10300</v>
      </c>
      <c r="E4854" s="249" t="s">
        <v>10301</v>
      </c>
      <c r="F4854" s="249" t="s">
        <v>10302</v>
      </c>
      <c r="G4854" s="281" t="s">
        <v>804</v>
      </c>
      <c r="H4854" s="250">
        <v>210195.81</v>
      </c>
      <c r="I4854" s="250"/>
      <c r="J4854" s="250">
        <v>201355.79820000002</v>
      </c>
      <c r="K4854" s="250"/>
      <c r="L4854" s="250">
        <v>210559.46</v>
      </c>
      <c r="M4854" s="251">
        <f t="shared" si="225"/>
        <v>4.2056079995124444E-2</v>
      </c>
      <c r="N4854" s="251">
        <f t="shared" si="226"/>
        <v>4.5708451816511793E-2</v>
      </c>
      <c r="O4854" s="250">
        <v>242918.19999999998</v>
      </c>
      <c r="P4854" s="251">
        <f t="shared" si="227"/>
        <v>0.15367982041747252</v>
      </c>
      <c r="Q4854" s="251" t="s">
        <v>1195</v>
      </c>
      <c r="R4854" s="258"/>
      <c r="S4854" s="258" t="s">
        <v>1405</v>
      </c>
      <c r="T4854" s="258" t="s">
        <v>807</v>
      </c>
      <c r="U4854" s="282" t="s">
        <v>808</v>
      </c>
      <c r="V4854" s="285">
        <v>102</v>
      </c>
      <c r="W4854" s="286" t="s">
        <v>816</v>
      </c>
      <c r="X4854" s="286" t="s">
        <v>816</v>
      </c>
      <c r="Y4854" s="257"/>
    </row>
    <row r="4855" spans="1:25" ht="12.75" customHeight="1" x14ac:dyDescent="0.2">
      <c r="A4855" s="229" t="s">
        <v>705</v>
      </c>
      <c r="B4855" s="247"/>
      <c r="C4855" s="280">
        <v>4842</v>
      </c>
      <c r="D4855" s="249" t="s">
        <v>10303</v>
      </c>
      <c r="E4855" s="249" t="s">
        <v>10304</v>
      </c>
      <c r="F4855" s="249" t="s">
        <v>10172</v>
      </c>
      <c r="G4855" s="281" t="s">
        <v>813</v>
      </c>
      <c r="H4855" s="250">
        <v>25430.570000000003</v>
      </c>
      <c r="I4855" s="250"/>
      <c r="J4855" s="250">
        <v>24361.077700000002</v>
      </c>
      <c r="K4855" s="250"/>
      <c r="L4855" s="250">
        <v>25430.77</v>
      </c>
      <c r="M4855" s="251">
        <f t="shared" si="225"/>
        <v>4.2055380591154726E-2</v>
      </c>
      <c r="N4855" s="251">
        <f t="shared" si="226"/>
        <v>4.3909892377216084E-2</v>
      </c>
      <c r="O4855" s="250">
        <v>28067.75</v>
      </c>
      <c r="P4855" s="251">
        <f t="shared" si="227"/>
        <v>0.10369249535110417</v>
      </c>
      <c r="Q4855" s="251" t="s">
        <v>1195</v>
      </c>
      <c r="R4855" s="258"/>
      <c r="S4855" s="258" t="s">
        <v>806</v>
      </c>
      <c r="T4855" s="258" t="s">
        <v>807</v>
      </c>
      <c r="U4855" s="282" t="s">
        <v>814</v>
      </c>
      <c r="V4855" s="285">
        <v>135</v>
      </c>
      <c r="W4855" s="286" t="s">
        <v>816</v>
      </c>
      <c r="X4855" s="286" t="s">
        <v>824</v>
      </c>
      <c r="Y4855" s="257"/>
    </row>
    <row r="4856" spans="1:25" ht="12.75" customHeight="1" x14ac:dyDescent="0.2">
      <c r="A4856" s="229" t="s">
        <v>705</v>
      </c>
      <c r="B4856" s="247"/>
      <c r="C4856" s="280">
        <v>4843</v>
      </c>
      <c r="D4856" s="249" t="s">
        <v>10305</v>
      </c>
      <c r="E4856" s="249" t="s">
        <v>10306</v>
      </c>
      <c r="F4856" s="249" t="s">
        <v>10172</v>
      </c>
      <c r="G4856" s="281" t="s">
        <v>813</v>
      </c>
      <c r="H4856" s="250">
        <v>21644.58</v>
      </c>
      <c r="I4856" s="250"/>
      <c r="J4856" s="250">
        <v>19544.408799999997</v>
      </c>
      <c r="K4856" s="250"/>
      <c r="L4856" s="250">
        <v>20402.599999999999</v>
      </c>
      <c r="M4856" s="251">
        <f t="shared" si="225"/>
        <v>9.7029889237860198E-2</v>
      </c>
      <c r="N4856" s="251">
        <f t="shared" si="226"/>
        <v>4.3909806061772576E-2</v>
      </c>
      <c r="O4856" s="250">
        <v>22518.23</v>
      </c>
      <c r="P4856" s="251">
        <f t="shared" si="227"/>
        <v>0.10369413702175219</v>
      </c>
      <c r="Q4856" s="251" t="s">
        <v>1195</v>
      </c>
      <c r="R4856" s="258"/>
      <c r="S4856" s="258" t="s">
        <v>904</v>
      </c>
      <c r="T4856" s="258" t="s">
        <v>807</v>
      </c>
      <c r="U4856" s="282" t="s">
        <v>814</v>
      </c>
      <c r="V4856" s="285">
        <v>106</v>
      </c>
      <c r="W4856" s="286" t="s">
        <v>824</v>
      </c>
      <c r="X4856" s="286" t="s">
        <v>824</v>
      </c>
      <c r="Y4856" s="257"/>
    </row>
    <row r="4857" spans="1:25" ht="12.75" customHeight="1" x14ac:dyDescent="0.2">
      <c r="A4857" s="229" t="s">
        <v>705</v>
      </c>
      <c r="B4857" s="247"/>
      <c r="C4857" s="280">
        <v>4844</v>
      </c>
      <c r="D4857" s="249" t="s">
        <v>10307</v>
      </c>
      <c r="E4857" s="249" t="s">
        <v>10308</v>
      </c>
      <c r="F4857" s="249" t="s">
        <v>10260</v>
      </c>
      <c r="G4857" s="281" t="s">
        <v>813</v>
      </c>
      <c r="H4857" s="250">
        <v>42680.639999999999</v>
      </c>
      <c r="I4857" s="250"/>
      <c r="J4857" s="250">
        <v>40885.668399999995</v>
      </c>
      <c r="K4857" s="250"/>
      <c r="L4857" s="250">
        <v>42680.86</v>
      </c>
      <c r="M4857" s="251">
        <f t="shared" si="225"/>
        <v>4.2055873576403828E-2</v>
      </c>
      <c r="N4857" s="251">
        <f t="shared" si="226"/>
        <v>4.3907600639837056E-2</v>
      </c>
      <c r="O4857" s="250">
        <v>46344.240000000005</v>
      </c>
      <c r="P4857" s="251">
        <f t="shared" si="227"/>
        <v>8.5831916226617844E-2</v>
      </c>
      <c r="Q4857" s="251" t="s">
        <v>1195</v>
      </c>
      <c r="R4857" s="258"/>
      <c r="S4857" s="258" t="s">
        <v>925</v>
      </c>
      <c r="T4857" s="258" t="s">
        <v>807</v>
      </c>
      <c r="U4857" s="282" t="s">
        <v>823</v>
      </c>
      <c r="V4857" s="285">
        <v>1247</v>
      </c>
      <c r="W4857" s="286" t="s">
        <v>816</v>
      </c>
      <c r="X4857" s="286" t="s">
        <v>824</v>
      </c>
      <c r="Y4857" s="257"/>
    </row>
    <row r="4858" spans="1:25" ht="12.75" customHeight="1" x14ac:dyDescent="0.2">
      <c r="A4858" s="229" t="s">
        <v>705</v>
      </c>
      <c r="B4858" s="247"/>
      <c r="C4858" s="280">
        <v>4845</v>
      </c>
      <c r="D4858" s="249" t="s">
        <v>10309</v>
      </c>
      <c r="E4858" s="249" t="s">
        <v>1127</v>
      </c>
      <c r="F4858" s="249" t="s">
        <v>10177</v>
      </c>
      <c r="G4858" s="281" t="s">
        <v>804</v>
      </c>
      <c r="H4858" s="250">
        <v>88125.209999999992</v>
      </c>
      <c r="I4858" s="250"/>
      <c r="J4858" s="250">
        <v>56232.0409</v>
      </c>
      <c r="K4858" s="250"/>
      <c r="L4858" s="250">
        <v>54933.810000000005</v>
      </c>
      <c r="M4858" s="251">
        <f t="shared" si="225"/>
        <v>0.36190743942624359</v>
      </c>
      <c r="N4858" s="251">
        <f t="shared" si="226"/>
        <v>2.3087031507689686E-2</v>
      </c>
      <c r="O4858" s="250">
        <v>61866.18</v>
      </c>
      <c r="P4858" s="251">
        <f t="shared" si="227"/>
        <v>0.12619496080828901</v>
      </c>
      <c r="Q4858" s="251" t="s">
        <v>1195</v>
      </c>
      <c r="R4858" s="258"/>
      <c r="S4858" s="258" t="s">
        <v>806</v>
      </c>
      <c r="T4858" s="258" t="s">
        <v>807</v>
      </c>
      <c r="U4858" s="282" t="s">
        <v>808</v>
      </c>
      <c r="V4858" s="285">
        <v>203</v>
      </c>
      <c r="W4858" s="286" t="s">
        <v>824</v>
      </c>
      <c r="X4858" s="286" t="s">
        <v>824</v>
      </c>
      <c r="Y4858" s="257"/>
    </row>
    <row r="4859" spans="1:25" ht="12.75" customHeight="1" x14ac:dyDescent="0.2">
      <c r="A4859" s="229" t="s">
        <v>705</v>
      </c>
      <c r="B4859" s="247"/>
      <c r="C4859" s="280">
        <v>4846</v>
      </c>
      <c r="D4859" s="249" t="s">
        <v>10310</v>
      </c>
      <c r="E4859" s="249" t="s">
        <v>10311</v>
      </c>
      <c r="F4859" s="249" t="s">
        <v>10281</v>
      </c>
      <c r="G4859" s="281" t="s">
        <v>813</v>
      </c>
      <c r="H4859" s="250">
        <v>30368.81</v>
      </c>
      <c r="I4859" s="250"/>
      <c r="J4859" s="250">
        <v>29091.600699999999</v>
      </c>
      <c r="K4859" s="250"/>
      <c r="L4859" s="250">
        <v>30368.94</v>
      </c>
      <c r="M4859" s="251">
        <f t="shared" si="225"/>
        <v>4.20566133477078E-2</v>
      </c>
      <c r="N4859" s="251">
        <f t="shared" si="226"/>
        <v>4.3907494577979676E-2</v>
      </c>
      <c r="O4859" s="250">
        <v>32975.57</v>
      </c>
      <c r="P4859" s="251">
        <f t="shared" si="227"/>
        <v>8.5832103458336084E-2</v>
      </c>
      <c r="Q4859" s="251" t="s">
        <v>1195</v>
      </c>
      <c r="R4859" s="258"/>
      <c r="S4859" s="258" t="s">
        <v>904</v>
      </c>
      <c r="T4859" s="258" t="s">
        <v>807</v>
      </c>
      <c r="U4859" s="282" t="s">
        <v>814</v>
      </c>
      <c r="V4859" s="285">
        <v>103</v>
      </c>
      <c r="W4859" s="286" t="s">
        <v>824</v>
      </c>
      <c r="X4859" s="286" t="s">
        <v>824</v>
      </c>
      <c r="Y4859" s="257"/>
    </row>
    <row r="4860" spans="1:25" ht="12.75" customHeight="1" x14ac:dyDescent="0.2">
      <c r="A4860" s="229" t="s">
        <v>705</v>
      </c>
      <c r="B4860" s="247"/>
      <c r="C4860" s="280">
        <v>4847</v>
      </c>
      <c r="D4860" s="249" t="s">
        <v>10312</v>
      </c>
      <c r="E4860" s="249" t="s">
        <v>10313</v>
      </c>
      <c r="F4860" s="249" t="s">
        <v>10177</v>
      </c>
      <c r="G4860" s="281" t="s">
        <v>804</v>
      </c>
      <c r="H4860" s="250">
        <v>48810.479999999996</v>
      </c>
      <c r="I4860" s="250"/>
      <c r="J4860" s="250">
        <v>23833.013599999998</v>
      </c>
      <c r="K4860" s="250"/>
      <c r="L4860" s="250">
        <v>23282.78</v>
      </c>
      <c r="M4860" s="251">
        <f t="shared" si="225"/>
        <v>0.5117234331643532</v>
      </c>
      <c r="N4860" s="251">
        <f t="shared" si="226"/>
        <v>2.3087034196967841E-2</v>
      </c>
      <c r="O4860" s="250">
        <v>26220.940000000002</v>
      </c>
      <c r="P4860" s="251">
        <f t="shared" si="227"/>
        <v>0.12619455236874649</v>
      </c>
      <c r="Q4860" s="251" t="s">
        <v>1195</v>
      </c>
      <c r="R4860" s="258"/>
      <c r="S4860" s="258" t="s">
        <v>806</v>
      </c>
      <c r="T4860" s="258" t="s">
        <v>807</v>
      </c>
      <c r="U4860" s="282" t="s">
        <v>808</v>
      </c>
      <c r="V4860" s="285">
        <v>203</v>
      </c>
      <c r="W4860" s="286" t="s">
        <v>824</v>
      </c>
      <c r="X4860" s="286" t="s">
        <v>824</v>
      </c>
      <c r="Y4860" s="257"/>
    </row>
    <row r="4861" spans="1:25" ht="12.75" customHeight="1" x14ac:dyDescent="0.2">
      <c r="A4861" s="229" t="s">
        <v>705</v>
      </c>
      <c r="B4861" s="247"/>
      <c r="C4861" s="280">
        <v>4848</v>
      </c>
      <c r="D4861" s="249" t="s">
        <v>10314</v>
      </c>
      <c r="E4861" s="249" t="s">
        <v>10315</v>
      </c>
      <c r="F4861" s="249" t="s">
        <v>10281</v>
      </c>
      <c r="G4861" s="281" t="s">
        <v>813</v>
      </c>
      <c r="H4861" s="250">
        <v>18220.66</v>
      </c>
      <c r="I4861" s="250"/>
      <c r="J4861" s="250">
        <v>17454.37</v>
      </c>
      <c r="K4861" s="250"/>
      <c r="L4861" s="250">
        <v>18220.75</v>
      </c>
      <c r="M4861" s="251">
        <f t="shared" si="225"/>
        <v>4.2056105541731247E-2</v>
      </c>
      <c r="N4861" s="251">
        <f t="shared" si="226"/>
        <v>4.3907628863144366E-2</v>
      </c>
      <c r="O4861" s="250">
        <v>19784.68</v>
      </c>
      <c r="P4861" s="251">
        <f t="shared" si="227"/>
        <v>8.5832361456032291E-2</v>
      </c>
      <c r="Q4861" s="251" t="s">
        <v>1195</v>
      </c>
      <c r="R4861" s="258"/>
      <c r="S4861" s="258" t="s">
        <v>904</v>
      </c>
      <c r="T4861" s="258" t="s">
        <v>807</v>
      </c>
      <c r="U4861" s="282" t="s">
        <v>814</v>
      </c>
      <c r="V4861" s="285">
        <v>53</v>
      </c>
      <c r="W4861" s="286" t="s">
        <v>816</v>
      </c>
      <c r="X4861" s="286" t="s">
        <v>824</v>
      </c>
      <c r="Y4861" s="257"/>
    </row>
    <row r="4862" spans="1:25" ht="12.75" customHeight="1" x14ac:dyDescent="0.2">
      <c r="A4862" s="229" t="s">
        <v>705</v>
      </c>
      <c r="B4862" s="247"/>
      <c r="C4862" s="280">
        <v>4849</v>
      </c>
      <c r="D4862" s="249" t="s">
        <v>10316</v>
      </c>
      <c r="E4862" s="249" t="s">
        <v>10317</v>
      </c>
      <c r="F4862" s="249" t="s">
        <v>10318</v>
      </c>
      <c r="G4862" s="281" t="s">
        <v>813</v>
      </c>
      <c r="H4862" s="250">
        <v>21840.969999999998</v>
      </c>
      <c r="I4862" s="250"/>
      <c r="J4862" s="250">
        <v>20922.411899999999</v>
      </c>
      <c r="K4862" s="250"/>
      <c r="L4862" s="250">
        <v>21841.120000000003</v>
      </c>
      <c r="M4862" s="251">
        <f t="shared" si="225"/>
        <v>4.2056653161466659E-2</v>
      </c>
      <c r="N4862" s="251">
        <f t="shared" si="226"/>
        <v>4.3910238666126415E-2</v>
      </c>
      <c r="O4862" s="250">
        <v>24105.89</v>
      </c>
      <c r="P4862" s="251">
        <f t="shared" si="227"/>
        <v>0.10369294248646574</v>
      </c>
      <c r="Q4862" s="251" t="s">
        <v>1195</v>
      </c>
      <c r="R4862" s="258"/>
      <c r="S4862" s="258" t="s">
        <v>806</v>
      </c>
      <c r="T4862" s="258" t="s">
        <v>807</v>
      </c>
      <c r="U4862" s="282" t="s">
        <v>814</v>
      </c>
      <c r="V4862" s="285">
        <v>503</v>
      </c>
      <c r="W4862" s="286" t="s">
        <v>912</v>
      </c>
      <c r="X4862" s="286" t="s">
        <v>815</v>
      </c>
      <c r="Y4862" s="257"/>
    </row>
    <row r="4863" spans="1:25" ht="12.75" customHeight="1" x14ac:dyDescent="0.2">
      <c r="A4863" s="229" t="s">
        <v>705</v>
      </c>
      <c r="B4863" s="247"/>
      <c r="C4863" s="280">
        <v>4850</v>
      </c>
      <c r="D4863" s="249" t="s">
        <v>10319</v>
      </c>
      <c r="E4863" s="249" t="s">
        <v>10320</v>
      </c>
      <c r="F4863" s="249" t="s">
        <v>10321</v>
      </c>
      <c r="G4863" s="281" t="s">
        <v>804</v>
      </c>
      <c r="H4863" s="250">
        <v>46628.05</v>
      </c>
      <c r="I4863" s="250"/>
      <c r="J4863" s="250">
        <v>44667.054399999994</v>
      </c>
      <c r="K4863" s="250"/>
      <c r="L4863" s="250">
        <v>49240.82</v>
      </c>
      <c r="M4863" s="251">
        <f t="shared" si="225"/>
        <v>4.2056135738037709E-2</v>
      </c>
      <c r="N4863" s="251">
        <f t="shared" si="226"/>
        <v>0.10239684844765601</v>
      </c>
      <c r="O4863" s="250">
        <v>57280.46</v>
      </c>
      <c r="P4863" s="251">
        <f t="shared" si="227"/>
        <v>0.16327185453044851</v>
      </c>
      <c r="Q4863" s="251" t="s">
        <v>1195</v>
      </c>
      <c r="R4863" s="258"/>
      <c r="S4863" s="258" t="s">
        <v>1405</v>
      </c>
      <c r="T4863" s="258" t="s">
        <v>2261</v>
      </c>
      <c r="U4863" s="282" t="s">
        <v>808</v>
      </c>
      <c r="V4863" s="283" t="s">
        <v>809</v>
      </c>
      <c r="W4863" s="284" t="s">
        <v>809</v>
      </c>
      <c r="X4863" s="284" t="s">
        <v>809</v>
      </c>
      <c r="Y4863" s="257"/>
    </row>
    <row r="4864" spans="1:25" ht="12.75" customHeight="1" x14ac:dyDescent="0.2">
      <c r="A4864" s="229" t="s">
        <v>705</v>
      </c>
      <c r="B4864" s="247"/>
      <c r="C4864" s="280">
        <v>4851</v>
      </c>
      <c r="D4864" s="249" t="s">
        <v>10322</v>
      </c>
      <c r="E4864" s="249" t="s">
        <v>10323</v>
      </c>
      <c r="F4864" s="249" t="s">
        <v>10211</v>
      </c>
      <c r="G4864" s="281" t="s">
        <v>804</v>
      </c>
      <c r="H4864" s="250">
        <v>211052.21</v>
      </c>
      <c r="I4864" s="250"/>
      <c r="J4864" s="250">
        <v>254462.64210000003</v>
      </c>
      <c r="K4864" s="250"/>
      <c r="L4864" s="250">
        <v>265581.02</v>
      </c>
      <c r="M4864" s="251">
        <f t="shared" si="225"/>
        <v>0.20568574998575015</v>
      </c>
      <c r="N4864" s="251">
        <f t="shared" si="226"/>
        <v>4.3693556776128399E-2</v>
      </c>
      <c r="O4864" s="250">
        <v>306395.46999999997</v>
      </c>
      <c r="P4864" s="251">
        <f t="shared" si="227"/>
        <v>0.15367984504314333</v>
      </c>
      <c r="Q4864" s="251" t="s">
        <v>1195</v>
      </c>
      <c r="R4864" s="258"/>
      <c r="S4864" s="258" t="s">
        <v>1405</v>
      </c>
      <c r="T4864" s="258" t="s">
        <v>807</v>
      </c>
      <c r="U4864" s="282" t="s">
        <v>808</v>
      </c>
      <c r="V4864" s="285">
        <v>303</v>
      </c>
      <c r="W4864" s="286" t="s">
        <v>824</v>
      </c>
      <c r="X4864" s="286" t="s">
        <v>816</v>
      </c>
      <c r="Y4864" s="257"/>
    </row>
    <row r="4865" spans="1:25" ht="12.75" customHeight="1" x14ac:dyDescent="0.2">
      <c r="A4865" s="229" t="s">
        <v>705</v>
      </c>
      <c r="B4865" s="247"/>
      <c r="C4865" s="280">
        <v>4852</v>
      </c>
      <c r="D4865" s="249" t="s">
        <v>10324</v>
      </c>
      <c r="E4865" s="249" t="s">
        <v>10325</v>
      </c>
      <c r="F4865" s="249" t="s">
        <v>10182</v>
      </c>
      <c r="G4865" s="281" t="s">
        <v>813</v>
      </c>
      <c r="H4865" s="250">
        <v>101538.62</v>
      </c>
      <c r="I4865" s="250"/>
      <c r="J4865" s="250">
        <v>97268.31259999999</v>
      </c>
      <c r="K4865" s="250"/>
      <c r="L4865" s="250">
        <v>101539.14000000001</v>
      </c>
      <c r="M4865" s="251">
        <f t="shared" si="225"/>
        <v>4.2055992094436633E-2</v>
      </c>
      <c r="N4865" s="251">
        <f t="shared" si="226"/>
        <v>4.390769497115779E-2</v>
      </c>
      <c r="O4865" s="250">
        <v>110254.43</v>
      </c>
      <c r="P4865" s="251">
        <f t="shared" si="227"/>
        <v>8.5831828002482374E-2</v>
      </c>
      <c r="Q4865" s="251" t="s">
        <v>1195</v>
      </c>
      <c r="R4865" s="258"/>
      <c r="S4865" s="258" t="s">
        <v>904</v>
      </c>
      <c r="T4865" s="258" t="s">
        <v>807</v>
      </c>
      <c r="U4865" s="282" t="s">
        <v>814</v>
      </c>
      <c r="V4865" s="285">
        <v>154</v>
      </c>
      <c r="W4865" s="286" t="s">
        <v>824</v>
      </c>
      <c r="X4865" s="286" t="s">
        <v>824</v>
      </c>
      <c r="Y4865" s="257"/>
    </row>
    <row r="4866" spans="1:25" ht="12.75" customHeight="1" x14ac:dyDescent="0.2">
      <c r="A4866" s="229" t="s">
        <v>705</v>
      </c>
      <c r="B4866" s="247"/>
      <c r="C4866" s="280">
        <v>4853</v>
      </c>
      <c r="D4866" s="249" t="s">
        <v>10326</v>
      </c>
      <c r="E4866" s="249" t="s">
        <v>10327</v>
      </c>
      <c r="F4866" s="249" t="s">
        <v>10237</v>
      </c>
      <c r="G4866" s="281" t="s">
        <v>804</v>
      </c>
      <c r="H4866" s="250">
        <v>133443.45000000001</v>
      </c>
      <c r="I4866" s="250"/>
      <c r="J4866" s="250">
        <v>127831.3511</v>
      </c>
      <c r="K4866" s="250"/>
      <c r="L4866" s="250">
        <v>133444.44</v>
      </c>
      <c r="M4866" s="251">
        <f t="shared" si="225"/>
        <v>4.2056008743778815E-2</v>
      </c>
      <c r="N4866" s="251">
        <f t="shared" si="226"/>
        <v>4.3910111656482384E-2</v>
      </c>
      <c r="O4866" s="250">
        <v>147281.74000000002</v>
      </c>
      <c r="P4866" s="251">
        <f t="shared" si="227"/>
        <v>0.10369334233783002</v>
      </c>
      <c r="Q4866" s="251" t="s">
        <v>1195</v>
      </c>
      <c r="R4866" s="258"/>
      <c r="S4866" s="258" t="s">
        <v>904</v>
      </c>
      <c r="T4866" s="258" t="s">
        <v>807</v>
      </c>
      <c r="U4866" s="282" t="s">
        <v>808</v>
      </c>
      <c r="V4866" s="285">
        <v>204</v>
      </c>
      <c r="W4866" s="286" t="s">
        <v>824</v>
      </c>
      <c r="X4866" s="286" t="s">
        <v>824</v>
      </c>
      <c r="Y4866" s="257"/>
    </row>
    <row r="4867" spans="1:25" ht="12.75" customHeight="1" x14ac:dyDescent="0.2">
      <c r="A4867" s="229" t="s">
        <v>705</v>
      </c>
      <c r="B4867" s="247"/>
      <c r="C4867" s="280">
        <v>4854</v>
      </c>
      <c r="D4867" s="249" t="s">
        <v>10328</v>
      </c>
      <c r="E4867" s="249" t="s">
        <v>10329</v>
      </c>
      <c r="F4867" s="249" t="s">
        <v>10205</v>
      </c>
      <c r="G4867" s="281" t="s">
        <v>813</v>
      </c>
      <c r="H4867" s="250">
        <v>25357.15</v>
      </c>
      <c r="I4867" s="250"/>
      <c r="J4867" s="250">
        <v>32535.465300000003</v>
      </c>
      <c r="K4867" s="250"/>
      <c r="L4867" s="250">
        <v>33964.1</v>
      </c>
      <c r="M4867" s="251">
        <f t="shared" si="225"/>
        <v>0.28308841096101106</v>
      </c>
      <c r="N4867" s="251">
        <f t="shared" si="226"/>
        <v>4.3910074339708151E-2</v>
      </c>
      <c r="O4867" s="250">
        <v>37485.96</v>
      </c>
      <c r="P4867" s="251">
        <f t="shared" si="227"/>
        <v>0.10369360589563688</v>
      </c>
      <c r="Q4867" s="251" t="s">
        <v>1195</v>
      </c>
      <c r="R4867" s="258"/>
      <c r="S4867" s="258" t="s">
        <v>904</v>
      </c>
      <c r="T4867" s="258" t="s">
        <v>807</v>
      </c>
      <c r="U4867" s="282" t="s">
        <v>814</v>
      </c>
      <c r="V4867" s="285">
        <v>154</v>
      </c>
      <c r="W4867" s="286" t="s">
        <v>816</v>
      </c>
      <c r="X4867" s="286" t="s">
        <v>824</v>
      </c>
      <c r="Y4867" s="257"/>
    </row>
    <row r="4868" spans="1:25" ht="12.75" customHeight="1" x14ac:dyDescent="0.2">
      <c r="A4868" s="229" t="s">
        <v>705</v>
      </c>
      <c r="B4868" s="247"/>
      <c r="C4868" s="280">
        <v>4855</v>
      </c>
      <c r="D4868" s="249" t="s">
        <v>10330</v>
      </c>
      <c r="E4868" s="249" t="s">
        <v>10331</v>
      </c>
      <c r="F4868" s="249" t="s">
        <v>10231</v>
      </c>
      <c r="G4868" s="281" t="s">
        <v>813</v>
      </c>
      <c r="H4868" s="250">
        <v>50461.81</v>
      </c>
      <c r="I4868" s="250"/>
      <c r="J4868" s="250">
        <v>48339.566299999999</v>
      </c>
      <c r="K4868" s="250"/>
      <c r="L4868" s="250">
        <v>50462.16</v>
      </c>
      <c r="M4868" s="251">
        <f t="shared" si="225"/>
        <v>4.2056432379258678E-2</v>
      </c>
      <c r="N4868" s="251">
        <f t="shared" si="226"/>
        <v>4.3910069172465968E-2</v>
      </c>
      <c r="O4868" s="250">
        <v>55694.75</v>
      </c>
      <c r="P4868" s="251">
        <f t="shared" si="227"/>
        <v>0.10369334170396187</v>
      </c>
      <c r="Q4868" s="251" t="s">
        <v>1195</v>
      </c>
      <c r="R4868" s="258"/>
      <c r="S4868" s="258" t="s">
        <v>904</v>
      </c>
      <c r="T4868" s="258" t="s">
        <v>807</v>
      </c>
      <c r="U4868" s="282" t="s">
        <v>814</v>
      </c>
      <c r="V4868" s="285">
        <v>154</v>
      </c>
      <c r="W4868" s="286" t="s">
        <v>824</v>
      </c>
      <c r="X4868" s="286" t="s">
        <v>824</v>
      </c>
      <c r="Y4868" s="257"/>
    </row>
    <row r="4869" spans="1:25" ht="12.75" customHeight="1" x14ac:dyDescent="0.2">
      <c r="A4869" s="229" t="s">
        <v>705</v>
      </c>
      <c r="B4869" s="247"/>
      <c r="C4869" s="280">
        <v>4856</v>
      </c>
      <c r="D4869" s="249" t="s">
        <v>10332</v>
      </c>
      <c r="E4869" s="249" t="s">
        <v>10333</v>
      </c>
      <c r="F4869" s="249" t="s">
        <v>10185</v>
      </c>
      <c r="G4869" s="281" t="s">
        <v>813</v>
      </c>
      <c r="H4869" s="250">
        <v>21758.66</v>
      </c>
      <c r="I4869" s="250"/>
      <c r="J4869" s="250">
        <v>20843.565600000002</v>
      </c>
      <c r="K4869" s="250"/>
      <c r="L4869" s="250">
        <v>21758.81</v>
      </c>
      <c r="M4869" s="251">
        <f t="shared" si="225"/>
        <v>4.2056560468337577E-2</v>
      </c>
      <c r="N4869" s="251">
        <f t="shared" si="226"/>
        <v>4.3910164775262807E-2</v>
      </c>
      <c r="O4869" s="250">
        <v>24015.059999999998</v>
      </c>
      <c r="P4869" s="251">
        <f t="shared" si="227"/>
        <v>0.10369363030423062</v>
      </c>
      <c r="Q4869" s="251" t="s">
        <v>1195</v>
      </c>
      <c r="R4869" s="258"/>
      <c r="S4869" s="258" t="s">
        <v>904</v>
      </c>
      <c r="T4869" s="258" t="s">
        <v>807</v>
      </c>
      <c r="U4869" s="282" t="s">
        <v>814</v>
      </c>
      <c r="V4869" s="285">
        <v>53</v>
      </c>
      <c r="W4869" s="286" t="s">
        <v>816</v>
      </c>
      <c r="X4869" s="286" t="s">
        <v>824</v>
      </c>
      <c r="Y4869" s="257"/>
    </row>
    <row r="4870" spans="1:25" ht="12.75" customHeight="1" x14ac:dyDescent="0.2">
      <c r="A4870" s="229" t="s">
        <v>705</v>
      </c>
      <c r="B4870" s="247"/>
      <c r="C4870" s="280">
        <v>4857</v>
      </c>
      <c r="D4870" s="249" t="s">
        <v>10334</v>
      </c>
      <c r="E4870" s="249" t="s">
        <v>10335</v>
      </c>
      <c r="F4870" s="249" t="s">
        <v>10260</v>
      </c>
      <c r="G4870" s="281" t="s">
        <v>813</v>
      </c>
      <c r="H4870" s="250">
        <v>87466.59</v>
      </c>
      <c r="I4870" s="250"/>
      <c r="J4870" s="250">
        <v>83788.088399999993</v>
      </c>
      <c r="K4870" s="250"/>
      <c r="L4870" s="250">
        <v>76767.22</v>
      </c>
      <c r="M4870" s="251">
        <f t="shared" si="225"/>
        <v>4.2056076497323187E-2</v>
      </c>
      <c r="N4870" s="251">
        <f t="shared" si="226"/>
        <v>8.3793156450624934E-2</v>
      </c>
      <c r="O4870" s="250">
        <v>83847.95</v>
      </c>
      <c r="P4870" s="251">
        <f t="shared" si="227"/>
        <v>9.2236373806424091E-2</v>
      </c>
      <c r="Q4870" s="251" t="s">
        <v>1195</v>
      </c>
      <c r="R4870" s="258"/>
      <c r="S4870" s="258" t="s">
        <v>806</v>
      </c>
      <c r="T4870" s="258" t="s">
        <v>807</v>
      </c>
      <c r="U4870" s="282" t="s">
        <v>814</v>
      </c>
      <c r="V4870" s="285">
        <v>303</v>
      </c>
      <c r="W4870" s="286" t="s">
        <v>824</v>
      </c>
      <c r="X4870" s="286" t="s">
        <v>824</v>
      </c>
      <c r="Y4870" s="257"/>
    </row>
    <row r="4871" spans="1:25" ht="12.75" customHeight="1" x14ac:dyDescent="0.2">
      <c r="A4871" s="229" t="s">
        <v>705</v>
      </c>
      <c r="B4871" s="247"/>
      <c r="C4871" s="280">
        <v>4858</v>
      </c>
      <c r="D4871" s="249" t="s">
        <v>10336</v>
      </c>
      <c r="E4871" s="249" t="s">
        <v>10337</v>
      </c>
      <c r="F4871" s="249" t="s">
        <v>10318</v>
      </c>
      <c r="G4871" s="281" t="s">
        <v>813</v>
      </c>
      <c r="H4871" s="250">
        <v>47539.45</v>
      </c>
      <c r="I4871" s="250"/>
      <c r="J4871" s="250">
        <v>45540.121400000004</v>
      </c>
      <c r="K4871" s="250"/>
      <c r="L4871" s="250">
        <v>47539.69</v>
      </c>
      <c r="M4871" s="251">
        <f t="shared" si="225"/>
        <v>4.2056199640508961E-2</v>
      </c>
      <c r="N4871" s="251">
        <f t="shared" si="226"/>
        <v>4.3907845181984921E-2</v>
      </c>
      <c r="O4871" s="250">
        <v>51620.08</v>
      </c>
      <c r="P4871" s="251">
        <f t="shared" si="227"/>
        <v>8.5831228600775467E-2</v>
      </c>
      <c r="Q4871" s="251" t="s">
        <v>1195</v>
      </c>
      <c r="R4871" s="258"/>
      <c r="S4871" s="258" t="s">
        <v>904</v>
      </c>
      <c r="T4871" s="258" t="s">
        <v>807</v>
      </c>
      <c r="U4871" s="282" t="s">
        <v>814</v>
      </c>
      <c r="V4871" s="285">
        <v>103</v>
      </c>
      <c r="W4871" s="286" t="s">
        <v>816</v>
      </c>
      <c r="X4871" s="286" t="s">
        <v>824</v>
      </c>
      <c r="Y4871" s="257"/>
    </row>
    <row r="4872" spans="1:25" ht="12.75" customHeight="1" x14ac:dyDescent="0.2">
      <c r="A4872" s="229" t="s">
        <v>705</v>
      </c>
      <c r="B4872" s="247"/>
      <c r="C4872" s="280">
        <v>4859</v>
      </c>
      <c r="D4872" s="249" t="s">
        <v>10338</v>
      </c>
      <c r="E4872" s="249" t="s">
        <v>10339</v>
      </c>
      <c r="F4872" s="249" t="s">
        <v>10260</v>
      </c>
      <c r="G4872" s="281" t="s">
        <v>813</v>
      </c>
      <c r="H4872" s="250">
        <v>69572.11</v>
      </c>
      <c r="I4872" s="250"/>
      <c r="J4872" s="250">
        <v>66646.174999999988</v>
      </c>
      <c r="K4872" s="250"/>
      <c r="L4872" s="250">
        <v>69573.11</v>
      </c>
      <c r="M4872" s="251">
        <f t="shared" si="225"/>
        <v>4.2056148649221824E-2</v>
      </c>
      <c r="N4872" s="251">
        <f t="shared" si="226"/>
        <v>4.3917524148985483E-2</v>
      </c>
      <c r="O4872" s="250">
        <v>80265.09</v>
      </c>
      <c r="P4872" s="251">
        <f t="shared" si="227"/>
        <v>0.1536797765688496</v>
      </c>
      <c r="Q4872" s="251" t="s">
        <v>1195</v>
      </c>
      <c r="R4872" s="258"/>
      <c r="S4872" s="258" t="s">
        <v>806</v>
      </c>
      <c r="T4872" s="258" t="s">
        <v>807</v>
      </c>
      <c r="U4872" s="282" t="s">
        <v>814</v>
      </c>
      <c r="V4872" s="285">
        <v>635</v>
      </c>
      <c r="W4872" s="286" t="s">
        <v>824</v>
      </c>
      <c r="X4872" s="286" t="s">
        <v>824</v>
      </c>
      <c r="Y4872" s="257"/>
    </row>
    <row r="4873" spans="1:25" ht="12.75" customHeight="1" x14ac:dyDescent="0.2">
      <c r="A4873" s="229" t="s">
        <v>705</v>
      </c>
      <c r="B4873" s="247"/>
      <c r="C4873" s="280">
        <v>4860</v>
      </c>
      <c r="D4873" s="249" t="s">
        <v>10340</v>
      </c>
      <c r="E4873" s="249" t="s">
        <v>10341</v>
      </c>
      <c r="F4873" s="249" t="s">
        <v>10188</v>
      </c>
      <c r="G4873" s="281" t="s">
        <v>813</v>
      </c>
      <c r="H4873" s="250">
        <v>71448.38</v>
      </c>
      <c r="I4873" s="250"/>
      <c r="J4873" s="250">
        <v>68443.547200000001</v>
      </c>
      <c r="K4873" s="250"/>
      <c r="L4873" s="250">
        <v>71448.91</v>
      </c>
      <c r="M4873" s="251">
        <f t="shared" si="225"/>
        <v>4.2055996231125235E-2</v>
      </c>
      <c r="N4873" s="251">
        <f t="shared" si="226"/>
        <v>4.3910097050025521E-2</v>
      </c>
      <c r="O4873" s="250">
        <v>78857.64</v>
      </c>
      <c r="P4873" s="251">
        <f t="shared" si="227"/>
        <v>0.103692694542156</v>
      </c>
      <c r="Q4873" s="251" t="s">
        <v>1195</v>
      </c>
      <c r="R4873" s="258"/>
      <c r="S4873" s="258" t="s">
        <v>904</v>
      </c>
      <c r="T4873" s="258" t="s">
        <v>807</v>
      </c>
      <c r="U4873" s="282" t="s">
        <v>814</v>
      </c>
      <c r="V4873" s="285">
        <v>303</v>
      </c>
      <c r="W4873" s="286" t="s">
        <v>912</v>
      </c>
      <c r="X4873" s="286" t="s">
        <v>815</v>
      </c>
      <c r="Y4873" s="257"/>
    </row>
    <row r="4874" spans="1:25" ht="12.75" customHeight="1" x14ac:dyDescent="0.2">
      <c r="A4874" s="229" t="s">
        <v>705</v>
      </c>
      <c r="B4874" s="247"/>
      <c r="C4874" s="280">
        <v>4861</v>
      </c>
      <c r="D4874" s="249" t="s">
        <v>10342</v>
      </c>
      <c r="E4874" s="249" t="s">
        <v>10343</v>
      </c>
      <c r="F4874" s="249" t="s">
        <v>10202</v>
      </c>
      <c r="G4874" s="281" t="s">
        <v>804</v>
      </c>
      <c r="H4874" s="250">
        <v>31360.050000000003</v>
      </c>
      <c r="I4874" s="250"/>
      <c r="J4874" s="250">
        <v>30041.156999999999</v>
      </c>
      <c r="K4874" s="250"/>
      <c r="L4874" s="250">
        <v>31360.269999999997</v>
      </c>
      <c r="M4874" s="251">
        <f t="shared" si="225"/>
        <v>4.2056469935475342E-2</v>
      </c>
      <c r="N4874" s="251">
        <f t="shared" si="226"/>
        <v>4.391019293963936E-2</v>
      </c>
      <c r="O4874" s="250">
        <v>34612.119999999995</v>
      </c>
      <c r="P4874" s="251">
        <f t="shared" si="227"/>
        <v>0.10369330366096972</v>
      </c>
      <c r="Q4874" s="251" t="s">
        <v>1195</v>
      </c>
      <c r="R4874" s="258"/>
      <c r="S4874" s="258" t="s">
        <v>904</v>
      </c>
      <c r="T4874" s="258" t="s">
        <v>807</v>
      </c>
      <c r="U4874" s="282" t="s">
        <v>808</v>
      </c>
      <c r="V4874" s="285">
        <v>103</v>
      </c>
      <c r="W4874" s="286" t="s">
        <v>824</v>
      </c>
      <c r="X4874" s="286" t="s">
        <v>824</v>
      </c>
      <c r="Y4874" s="257"/>
    </row>
    <row r="4875" spans="1:25" ht="12.75" customHeight="1" x14ac:dyDescent="0.2">
      <c r="A4875" s="229" t="s">
        <v>705</v>
      </c>
      <c r="B4875" s="247"/>
      <c r="C4875" s="280">
        <v>4862</v>
      </c>
      <c r="D4875" s="249" t="s">
        <v>10344</v>
      </c>
      <c r="E4875" s="249" t="s">
        <v>1194</v>
      </c>
      <c r="F4875" s="249" t="s">
        <v>10253</v>
      </c>
      <c r="G4875" s="281" t="s">
        <v>813</v>
      </c>
      <c r="H4875" s="250">
        <v>796866.7899999998</v>
      </c>
      <c r="I4875" s="250"/>
      <c r="J4875" s="250">
        <v>812284.53729999997</v>
      </c>
      <c r="K4875" s="250"/>
      <c r="L4875" s="250">
        <v>824165</v>
      </c>
      <c r="M4875" s="251">
        <f t="shared" si="225"/>
        <v>1.9347960654754061E-2</v>
      </c>
      <c r="N4875" s="251">
        <f t="shared" si="226"/>
        <v>1.462598652867405E-2</v>
      </c>
      <c r="O4875" s="250">
        <v>903553.79000000015</v>
      </c>
      <c r="P4875" s="251">
        <f t="shared" si="227"/>
        <v>9.6326330285804604E-2</v>
      </c>
      <c r="Q4875" s="251" t="s">
        <v>1195</v>
      </c>
      <c r="R4875" s="258"/>
      <c r="S4875" s="258" t="s">
        <v>925</v>
      </c>
      <c r="T4875" s="258" t="s">
        <v>807</v>
      </c>
      <c r="U4875" s="282" t="s">
        <v>823</v>
      </c>
      <c r="V4875" s="285">
        <v>1559</v>
      </c>
      <c r="W4875" s="286" t="s">
        <v>824</v>
      </c>
      <c r="X4875" s="286" t="s">
        <v>824</v>
      </c>
      <c r="Y4875" s="257"/>
    </row>
    <row r="4876" spans="1:25" ht="12.75" customHeight="1" x14ac:dyDescent="0.2">
      <c r="A4876" s="229" t="s">
        <v>705</v>
      </c>
      <c r="B4876" s="247"/>
      <c r="C4876" s="280">
        <v>4863</v>
      </c>
      <c r="D4876" s="249" t="s">
        <v>10345</v>
      </c>
      <c r="E4876" s="249" t="s">
        <v>10346</v>
      </c>
      <c r="F4876" s="249" t="s">
        <v>10205</v>
      </c>
      <c r="G4876" s="281" t="s">
        <v>813</v>
      </c>
      <c r="H4876" s="250">
        <v>128894.91</v>
      </c>
      <c r="I4876" s="250"/>
      <c r="J4876" s="250">
        <v>158072.14429999999</v>
      </c>
      <c r="K4876" s="250"/>
      <c r="L4876" s="250">
        <v>163347.51</v>
      </c>
      <c r="M4876" s="251">
        <f t="shared" si="225"/>
        <v>0.22636451897130758</v>
      </c>
      <c r="N4876" s="251">
        <f t="shared" si="226"/>
        <v>3.337315200828856E-2</v>
      </c>
      <c r="O4876" s="250">
        <v>188376.09</v>
      </c>
      <c r="P4876" s="251">
        <f t="shared" si="227"/>
        <v>0.15322290495888174</v>
      </c>
      <c r="Q4876" s="251" t="s">
        <v>1195</v>
      </c>
      <c r="R4876" s="258"/>
      <c r="S4876" s="258" t="s">
        <v>904</v>
      </c>
      <c r="T4876" s="258" t="s">
        <v>807</v>
      </c>
      <c r="U4876" s="282" t="s">
        <v>814</v>
      </c>
      <c r="V4876" s="285">
        <v>309</v>
      </c>
      <c r="W4876" s="286" t="s">
        <v>824</v>
      </c>
      <c r="X4876" s="286" t="s">
        <v>824</v>
      </c>
      <c r="Y4876" s="257"/>
    </row>
    <row r="4877" spans="1:25" ht="12.75" customHeight="1" x14ac:dyDescent="0.2">
      <c r="A4877" s="229" t="s">
        <v>705</v>
      </c>
      <c r="B4877" s="247"/>
      <c r="C4877" s="280">
        <v>4864</v>
      </c>
      <c r="D4877" s="249" t="s">
        <v>10347</v>
      </c>
      <c r="E4877" s="249" t="s">
        <v>10348</v>
      </c>
      <c r="F4877" s="249" t="s">
        <v>10185</v>
      </c>
      <c r="G4877" s="281" t="s">
        <v>813</v>
      </c>
      <c r="H4877" s="250">
        <v>38833.49</v>
      </c>
      <c r="I4877" s="250"/>
      <c r="J4877" s="250">
        <v>37200.306000000004</v>
      </c>
      <c r="K4877" s="250"/>
      <c r="L4877" s="250">
        <v>38833.68</v>
      </c>
      <c r="M4877" s="251">
        <f t="shared" si="225"/>
        <v>4.2056070675079521E-2</v>
      </c>
      <c r="N4877" s="251">
        <f t="shared" si="226"/>
        <v>4.3907542050863668E-2</v>
      </c>
      <c r="O4877" s="250">
        <v>42166.84</v>
      </c>
      <c r="P4877" s="251">
        <f t="shared" si="227"/>
        <v>8.5831680129207333E-2</v>
      </c>
      <c r="Q4877" s="251" t="s">
        <v>1195</v>
      </c>
      <c r="R4877" s="258"/>
      <c r="S4877" s="258" t="s">
        <v>904</v>
      </c>
      <c r="T4877" s="258" t="s">
        <v>807</v>
      </c>
      <c r="U4877" s="282" t="s">
        <v>814</v>
      </c>
      <c r="V4877" s="285">
        <v>103</v>
      </c>
      <c r="W4877" s="286" t="s">
        <v>824</v>
      </c>
      <c r="X4877" s="286" t="s">
        <v>824</v>
      </c>
      <c r="Y4877" s="257"/>
    </row>
    <row r="4878" spans="1:25" ht="12.75" customHeight="1" x14ac:dyDescent="0.2">
      <c r="A4878" s="229" t="s">
        <v>705</v>
      </c>
      <c r="B4878" s="247"/>
      <c r="C4878" s="280">
        <v>4865</v>
      </c>
      <c r="D4878" s="249" t="s">
        <v>10349</v>
      </c>
      <c r="E4878" s="249" t="s">
        <v>10350</v>
      </c>
      <c r="F4878" s="249" t="s">
        <v>10188</v>
      </c>
      <c r="G4878" s="281" t="s">
        <v>813</v>
      </c>
      <c r="H4878" s="250">
        <v>130500.13</v>
      </c>
      <c r="I4878" s="250"/>
      <c r="J4878" s="250">
        <v>125011.80930000001</v>
      </c>
      <c r="K4878" s="250"/>
      <c r="L4878" s="250">
        <v>130500.79000000001</v>
      </c>
      <c r="M4878" s="251">
        <f t="shared" ref="M4878:M4941" si="228">IF(H4878&gt;0,ABS((J4878-H4878)/H4878),"NA")</f>
        <v>4.2056055423086526E-2</v>
      </c>
      <c r="N4878" s="251">
        <f t="shared" ref="N4878:N4941" si="229">IF(J4878&gt;0,ABS((L4878-J4878)/J4878),"NA")</f>
        <v>4.3907697446628348E-2</v>
      </c>
      <c r="O4878" s="250">
        <v>141701.89000000001</v>
      </c>
      <c r="P4878" s="251">
        <f t="shared" ref="P4878:P4941" si="230">IF(L4878&gt;0,ABS((O4878-L4878)/L4878),"NA")</f>
        <v>8.5831664314062805E-2</v>
      </c>
      <c r="Q4878" s="251" t="s">
        <v>1195</v>
      </c>
      <c r="R4878" s="258"/>
      <c r="S4878" s="258" t="s">
        <v>806</v>
      </c>
      <c r="T4878" s="258" t="s">
        <v>807</v>
      </c>
      <c r="U4878" s="282" t="s">
        <v>814</v>
      </c>
      <c r="V4878" s="285">
        <v>303</v>
      </c>
      <c r="W4878" s="286" t="s">
        <v>912</v>
      </c>
      <c r="X4878" s="286" t="s">
        <v>874</v>
      </c>
      <c r="Y4878" s="257"/>
    </row>
    <row r="4879" spans="1:25" ht="12.75" customHeight="1" x14ac:dyDescent="0.2">
      <c r="A4879" s="229" t="s">
        <v>705</v>
      </c>
      <c r="B4879" s="247"/>
      <c r="C4879" s="280">
        <v>4866</v>
      </c>
      <c r="D4879" s="249" t="s">
        <v>10351</v>
      </c>
      <c r="E4879" s="249" t="s">
        <v>10352</v>
      </c>
      <c r="F4879" s="249" t="s">
        <v>10182</v>
      </c>
      <c r="G4879" s="281" t="s">
        <v>813</v>
      </c>
      <c r="H4879" s="250">
        <v>483054.36</v>
      </c>
      <c r="I4879" s="250"/>
      <c r="J4879" s="250">
        <v>352198.52830000001</v>
      </c>
      <c r="K4879" s="250"/>
      <c r="L4879" s="250">
        <v>367663.62</v>
      </c>
      <c r="M4879" s="251">
        <f t="shared" si="228"/>
        <v>0.27089255896582731</v>
      </c>
      <c r="N4879" s="251">
        <f t="shared" si="229"/>
        <v>4.3910154237859121E-2</v>
      </c>
      <c r="O4879" s="250">
        <v>405787.66</v>
      </c>
      <c r="P4879" s="251">
        <f t="shared" si="230"/>
        <v>0.1036927178163561</v>
      </c>
      <c r="Q4879" s="251" t="s">
        <v>1195</v>
      </c>
      <c r="R4879" s="258"/>
      <c r="S4879" s="258" t="s">
        <v>925</v>
      </c>
      <c r="T4879" s="258" t="s">
        <v>908</v>
      </c>
      <c r="U4879" s="282" t="s">
        <v>823</v>
      </c>
      <c r="V4879" s="285">
        <v>1040</v>
      </c>
      <c r="W4879" s="286" t="s">
        <v>815</v>
      </c>
      <c r="X4879" s="286" t="s">
        <v>816</v>
      </c>
      <c r="Y4879" s="257"/>
    </row>
    <row r="4880" spans="1:25" ht="12.75" customHeight="1" x14ac:dyDescent="0.2">
      <c r="A4880" s="229" t="s">
        <v>705</v>
      </c>
      <c r="B4880" s="247"/>
      <c r="C4880" s="280">
        <v>4867</v>
      </c>
      <c r="D4880" s="249" t="s">
        <v>10353</v>
      </c>
      <c r="E4880" s="249" t="s">
        <v>10354</v>
      </c>
      <c r="F4880" s="249" t="s">
        <v>10355</v>
      </c>
      <c r="G4880" s="281" t="s">
        <v>804</v>
      </c>
      <c r="H4880" s="250">
        <v>53526.04</v>
      </c>
      <c r="I4880" s="250"/>
      <c r="J4880" s="250">
        <v>51274.936199999996</v>
      </c>
      <c r="K4880" s="250"/>
      <c r="L4880" s="250">
        <v>53526.81</v>
      </c>
      <c r="M4880" s="251">
        <f t="shared" si="228"/>
        <v>4.2056236553273965E-2</v>
      </c>
      <c r="N4880" s="251">
        <f t="shared" si="229"/>
        <v>4.3917632412383216E-2</v>
      </c>
      <c r="O4880" s="250">
        <v>61752.79</v>
      </c>
      <c r="P4880" s="251">
        <f t="shared" si="230"/>
        <v>0.15367962335136362</v>
      </c>
      <c r="Q4880" s="251" t="s">
        <v>1195</v>
      </c>
      <c r="R4880" s="258"/>
      <c r="S4880" s="258" t="s">
        <v>806</v>
      </c>
      <c r="T4880" s="258" t="s">
        <v>807</v>
      </c>
      <c r="U4880" s="282" t="s">
        <v>808</v>
      </c>
      <c r="V4880" s="285">
        <v>153</v>
      </c>
      <c r="W4880" s="286" t="s">
        <v>824</v>
      </c>
      <c r="X4880" s="286" t="s">
        <v>824</v>
      </c>
      <c r="Y4880" s="257"/>
    </row>
    <row r="4881" spans="1:25" ht="12.75" customHeight="1" x14ac:dyDescent="0.2">
      <c r="A4881" s="229" t="s">
        <v>705</v>
      </c>
      <c r="B4881" s="247"/>
      <c r="C4881" s="280">
        <v>4868</v>
      </c>
      <c r="D4881" s="249" t="s">
        <v>10356</v>
      </c>
      <c r="E4881" s="249" t="s">
        <v>10357</v>
      </c>
      <c r="F4881" s="249" t="s">
        <v>10185</v>
      </c>
      <c r="G4881" s="281" t="s">
        <v>813</v>
      </c>
      <c r="H4881" s="250">
        <v>27182.11</v>
      </c>
      <c r="I4881" s="250"/>
      <c r="J4881" s="250">
        <v>26038.942999999999</v>
      </c>
      <c r="K4881" s="250"/>
      <c r="L4881" s="250">
        <v>27182.32</v>
      </c>
      <c r="M4881" s="251">
        <f t="shared" si="228"/>
        <v>4.2055859534083306E-2</v>
      </c>
      <c r="N4881" s="251">
        <f t="shared" si="229"/>
        <v>4.3910269322376121E-2</v>
      </c>
      <c r="O4881" s="250">
        <v>30000.909999999996</v>
      </c>
      <c r="P4881" s="251">
        <f t="shared" si="230"/>
        <v>0.10369203217385406</v>
      </c>
      <c r="Q4881" s="251" t="s">
        <v>1195</v>
      </c>
      <c r="R4881" s="258"/>
      <c r="S4881" s="258" t="s">
        <v>904</v>
      </c>
      <c r="T4881" s="258" t="s">
        <v>807</v>
      </c>
      <c r="U4881" s="282" t="s">
        <v>814</v>
      </c>
      <c r="V4881" s="285">
        <v>103</v>
      </c>
      <c r="W4881" s="286" t="s">
        <v>816</v>
      </c>
      <c r="X4881" s="286" t="s">
        <v>824</v>
      </c>
      <c r="Y4881" s="257"/>
    </row>
    <row r="4882" spans="1:25" ht="12.75" customHeight="1" x14ac:dyDescent="0.2">
      <c r="A4882" s="229" t="s">
        <v>705</v>
      </c>
      <c r="B4882" s="247"/>
      <c r="C4882" s="280">
        <v>4869</v>
      </c>
      <c r="D4882" s="249" t="s">
        <v>10358</v>
      </c>
      <c r="E4882" s="249" t="s">
        <v>1239</v>
      </c>
      <c r="F4882" s="249" t="s">
        <v>10355</v>
      </c>
      <c r="G4882" s="281" t="s">
        <v>804</v>
      </c>
      <c r="H4882" s="250">
        <v>7792.25</v>
      </c>
      <c r="I4882" s="250"/>
      <c r="J4882" s="250">
        <v>7464.5375000000004</v>
      </c>
      <c r="K4882" s="250"/>
      <c r="L4882" s="250">
        <v>7792.32</v>
      </c>
      <c r="M4882" s="251">
        <f t="shared" si="228"/>
        <v>4.2056209695530769E-2</v>
      </c>
      <c r="N4882" s="251">
        <f t="shared" si="229"/>
        <v>4.3911963735194487E-2</v>
      </c>
      <c r="O4882" s="250">
        <v>8661.9</v>
      </c>
      <c r="P4882" s="251">
        <f t="shared" si="230"/>
        <v>0.11159449303930023</v>
      </c>
      <c r="Q4882" s="251" t="s">
        <v>1195</v>
      </c>
      <c r="R4882" s="258"/>
      <c r="S4882" s="258" t="s">
        <v>806</v>
      </c>
      <c r="T4882" s="258" t="s">
        <v>807</v>
      </c>
      <c r="U4882" s="282" t="s">
        <v>808</v>
      </c>
      <c r="V4882" s="285">
        <v>55</v>
      </c>
      <c r="W4882" s="286" t="s">
        <v>824</v>
      </c>
      <c r="X4882" s="286" t="s">
        <v>824</v>
      </c>
      <c r="Y4882" s="257"/>
    </row>
    <row r="4883" spans="1:25" ht="12.75" customHeight="1" x14ac:dyDescent="0.2">
      <c r="A4883" s="229" t="s">
        <v>705</v>
      </c>
      <c r="B4883" s="247"/>
      <c r="C4883" s="280">
        <v>4870</v>
      </c>
      <c r="D4883" s="249" t="s">
        <v>10359</v>
      </c>
      <c r="E4883" s="249" t="s">
        <v>10360</v>
      </c>
      <c r="F4883" s="249" t="s">
        <v>10185</v>
      </c>
      <c r="G4883" s="281" t="s">
        <v>813</v>
      </c>
      <c r="H4883" s="250">
        <v>32205.79</v>
      </c>
      <c r="I4883" s="250"/>
      <c r="J4883" s="250">
        <v>41381.534200000002</v>
      </c>
      <c r="K4883" s="250"/>
      <c r="L4883" s="250">
        <v>43198.32</v>
      </c>
      <c r="M4883" s="251">
        <f t="shared" si="228"/>
        <v>0.28490976933029749</v>
      </c>
      <c r="N4883" s="251">
        <f t="shared" si="229"/>
        <v>4.3903297331107601E-2</v>
      </c>
      <c r="O4883" s="250">
        <v>44047.72</v>
      </c>
      <c r="P4883" s="251">
        <f t="shared" si="230"/>
        <v>1.9662801701547685E-2</v>
      </c>
      <c r="Q4883" s="251" t="s">
        <v>1195</v>
      </c>
      <c r="R4883" s="258"/>
      <c r="S4883" s="258" t="s">
        <v>904</v>
      </c>
      <c r="T4883" s="258" t="s">
        <v>2261</v>
      </c>
      <c r="U4883" s="282" t="s">
        <v>814</v>
      </c>
      <c r="V4883" s="283" t="s">
        <v>809</v>
      </c>
      <c r="W4883" s="284" t="s">
        <v>809</v>
      </c>
      <c r="X4883" s="284" t="s">
        <v>809</v>
      </c>
      <c r="Y4883" s="257"/>
    </row>
    <row r="4884" spans="1:25" ht="12.75" customHeight="1" x14ac:dyDescent="0.2">
      <c r="A4884" s="229" t="s">
        <v>705</v>
      </c>
      <c r="B4884" s="247"/>
      <c r="C4884" s="280">
        <v>4871</v>
      </c>
      <c r="D4884" s="249" t="s">
        <v>10361</v>
      </c>
      <c r="E4884" s="249" t="s">
        <v>10362</v>
      </c>
      <c r="F4884" s="249" t="s">
        <v>10182</v>
      </c>
      <c r="G4884" s="281" t="s">
        <v>813</v>
      </c>
      <c r="H4884" s="250">
        <v>55317.35</v>
      </c>
      <c r="I4884" s="250"/>
      <c r="J4884" s="250">
        <v>52990.9018</v>
      </c>
      <c r="K4884" s="250"/>
      <c r="L4884" s="250">
        <v>55303.72</v>
      </c>
      <c r="M4884" s="251">
        <f t="shared" si="228"/>
        <v>4.2056392795388767E-2</v>
      </c>
      <c r="N4884" s="251">
        <f t="shared" si="229"/>
        <v>4.3645571625278538E-2</v>
      </c>
      <c r="O4884" s="250">
        <v>61038.31</v>
      </c>
      <c r="P4884" s="251">
        <f t="shared" si="230"/>
        <v>0.10369266298903575</v>
      </c>
      <c r="Q4884" s="251" t="s">
        <v>1195</v>
      </c>
      <c r="R4884" s="258"/>
      <c r="S4884" s="258" t="s">
        <v>904</v>
      </c>
      <c r="T4884" s="258" t="s">
        <v>807</v>
      </c>
      <c r="U4884" s="282" t="s">
        <v>814</v>
      </c>
      <c r="V4884" s="285">
        <v>253</v>
      </c>
      <c r="W4884" s="286" t="s">
        <v>824</v>
      </c>
      <c r="X4884" s="286" t="s">
        <v>824</v>
      </c>
      <c r="Y4884" s="257"/>
    </row>
    <row r="4885" spans="1:25" ht="12.75" customHeight="1" x14ac:dyDescent="0.2">
      <c r="A4885" s="229" t="s">
        <v>705</v>
      </c>
      <c r="B4885" s="247"/>
      <c r="C4885" s="280">
        <v>4872</v>
      </c>
      <c r="D4885" s="249" t="s">
        <v>10363</v>
      </c>
      <c r="E4885" s="249" t="s">
        <v>10364</v>
      </c>
      <c r="F4885" s="249" t="s">
        <v>10302</v>
      </c>
      <c r="G4885" s="281" t="s">
        <v>804</v>
      </c>
      <c r="H4885" s="250">
        <v>32873.919999999998</v>
      </c>
      <c r="I4885" s="250"/>
      <c r="J4885" s="250">
        <v>34508.119900000005</v>
      </c>
      <c r="K4885" s="250"/>
      <c r="L4885" s="250">
        <v>36023.630000000005</v>
      </c>
      <c r="M4885" s="251">
        <f t="shared" si="228"/>
        <v>4.971113575746388E-2</v>
      </c>
      <c r="N4885" s="251">
        <f t="shared" si="229"/>
        <v>4.3917492589910678E-2</v>
      </c>
      <c r="O4885" s="250">
        <v>41559.74</v>
      </c>
      <c r="P4885" s="251">
        <f t="shared" si="230"/>
        <v>0.15367995951546229</v>
      </c>
      <c r="Q4885" s="251" t="s">
        <v>1195</v>
      </c>
      <c r="R4885" s="258"/>
      <c r="S4885" s="258" t="s">
        <v>1405</v>
      </c>
      <c r="T4885" s="258" t="s">
        <v>807</v>
      </c>
      <c r="U4885" s="282" t="s">
        <v>808</v>
      </c>
      <c r="V4885" s="285">
        <v>103</v>
      </c>
      <c r="W4885" s="286" t="s">
        <v>816</v>
      </c>
      <c r="X4885" s="286" t="s">
        <v>824</v>
      </c>
      <c r="Y4885" s="257"/>
    </row>
    <row r="4886" spans="1:25" ht="12.75" customHeight="1" x14ac:dyDescent="0.2">
      <c r="A4886" s="229" t="s">
        <v>705</v>
      </c>
      <c r="B4886" s="247"/>
      <c r="C4886" s="280">
        <v>4873</v>
      </c>
      <c r="D4886" s="296" t="s">
        <v>10365</v>
      </c>
      <c r="E4886" s="296" t="s">
        <v>10366</v>
      </c>
      <c r="F4886" s="296" t="s">
        <v>10297</v>
      </c>
      <c r="G4886" s="281" t="s">
        <v>804</v>
      </c>
      <c r="H4886" s="250">
        <v>0</v>
      </c>
      <c r="I4886" s="250"/>
      <c r="J4886" s="250">
        <v>0</v>
      </c>
      <c r="K4886" s="250"/>
      <c r="L4886" s="250">
        <v>0</v>
      </c>
      <c r="M4886" s="251" t="str">
        <f t="shared" si="228"/>
        <v>NA</v>
      </c>
      <c r="N4886" s="251" t="str">
        <f t="shared" si="229"/>
        <v>NA</v>
      </c>
      <c r="O4886" s="250">
        <v>0</v>
      </c>
      <c r="P4886" s="251" t="str">
        <f t="shared" si="230"/>
        <v>NA</v>
      </c>
      <c r="Q4886" s="251" t="s">
        <v>707</v>
      </c>
      <c r="R4886" s="258"/>
      <c r="S4886" s="299" t="s">
        <v>809</v>
      </c>
      <c r="T4886" s="258" t="s">
        <v>2261</v>
      </c>
      <c r="U4886" s="299" t="s">
        <v>832</v>
      </c>
      <c r="V4886" s="283" t="s">
        <v>809</v>
      </c>
      <c r="W4886" s="284" t="s">
        <v>809</v>
      </c>
      <c r="X4886" s="284" t="s">
        <v>809</v>
      </c>
      <c r="Y4886" s="257"/>
    </row>
    <row r="4887" spans="1:25" ht="12.75" customHeight="1" x14ac:dyDescent="0.2">
      <c r="A4887" s="229" t="s">
        <v>705</v>
      </c>
      <c r="B4887" s="247"/>
      <c r="C4887" s="280">
        <v>4874</v>
      </c>
      <c r="D4887" s="249" t="s">
        <v>10367</v>
      </c>
      <c r="E4887" s="249" t="s">
        <v>10368</v>
      </c>
      <c r="F4887" s="249" t="s">
        <v>10237</v>
      </c>
      <c r="G4887" s="281" t="s">
        <v>804</v>
      </c>
      <c r="H4887" s="250">
        <v>17013.330000000002</v>
      </c>
      <c r="I4887" s="250"/>
      <c r="J4887" s="250">
        <v>37250.0533</v>
      </c>
      <c r="K4887" s="250"/>
      <c r="L4887" s="250">
        <v>38886.58</v>
      </c>
      <c r="M4887" s="251">
        <f t="shared" si="228"/>
        <v>1.1894628094558795</v>
      </c>
      <c r="N4887" s="251">
        <f t="shared" si="229"/>
        <v>4.3933539821270594E-2</v>
      </c>
      <c r="O4887" s="250">
        <v>40455.86</v>
      </c>
      <c r="P4887" s="251">
        <f t="shared" si="230"/>
        <v>4.0355310238133532E-2</v>
      </c>
      <c r="Q4887" s="251" t="s">
        <v>1195</v>
      </c>
      <c r="R4887" s="258"/>
      <c r="S4887" s="258" t="s">
        <v>904</v>
      </c>
      <c r="T4887" s="258" t="s">
        <v>807</v>
      </c>
      <c r="U4887" s="282" t="s">
        <v>808</v>
      </c>
      <c r="V4887" s="285">
        <v>55</v>
      </c>
      <c r="W4887" s="286" t="s">
        <v>824</v>
      </c>
      <c r="X4887" s="286" t="s">
        <v>824</v>
      </c>
      <c r="Y4887" s="257"/>
    </row>
    <row r="4888" spans="1:25" ht="12.75" customHeight="1" x14ac:dyDescent="0.2">
      <c r="A4888" s="229" t="s">
        <v>705</v>
      </c>
      <c r="B4888" s="247"/>
      <c r="C4888" s="280">
        <v>4875</v>
      </c>
      <c r="D4888" s="249" t="s">
        <v>10369</v>
      </c>
      <c r="E4888" s="249" t="s">
        <v>10370</v>
      </c>
      <c r="F4888" s="249" t="s">
        <v>10237</v>
      </c>
      <c r="G4888" s="281" t="s">
        <v>804</v>
      </c>
      <c r="H4888" s="250">
        <v>64782.770000000004</v>
      </c>
      <c r="I4888" s="250"/>
      <c r="J4888" s="250">
        <v>62058.261899999998</v>
      </c>
      <c r="K4888" s="250"/>
      <c r="L4888" s="250">
        <v>64783.26</v>
      </c>
      <c r="M4888" s="251">
        <f t="shared" si="228"/>
        <v>4.2056060585245213E-2</v>
      </c>
      <c r="N4888" s="251">
        <f t="shared" si="229"/>
        <v>4.3910319376830702E-2</v>
      </c>
      <c r="O4888" s="250">
        <v>71500.819999999992</v>
      </c>
      <c r="P4888" s="251">
        <f t="shared" si="230"/>
        <v>0.1036928366988631</v>
      </c>
      <c r="Q4888" s="251" t="s">
        <v>1195</v>
      </c>
      <c r="R4888" s="258"/>
      <c r="S4888" s="258" t="s">
        <v>904</v>
      </c>
      <c r="T4888" s="258" t="s">
        <v>807</v>
      </c>
      <c r="U4888" s="282" t="s">
        <v>808</v>
      </c>
      <c r="V4888" s="285">
        <v>106</v>
      </c>
      <c r="W4888" s="286" t="s">
        <v>824</v>
      </c>
      <c r="X4888" s="286" t="s">
        <v>824</v>
      </c>
      <c r="Y4888" s="257"/>
    </row>
    <row r="4889" spans="1:25" ht="12.75" customHeight="1" x14ac:dyDescent="0.2">
      <c r="A4889" s="229" t="s">
        <v>705</v>
      </c>
      <c r="B4889" s="247"/>
      <c r="C4889" s="280">
        <v>4876</v>
      </c>
      <c r="D4889" s="249" t="s">
        <v>10371</v>
      </c>
      <c r="E4889" s="249" t="s">
        <v>10372</v>
      </c>
      <c r="F4889" s="249" t="s">
        <v>10355</v>
      </c>
      <c r="G4889" s="281" t="s">
        <v>804</v>
      </c>
      <c r="H4889" s="250">
        <v>239380.03</v>
      </c>
      <c r="I4889" s="250"/>
      <c r="J4889" s="250">
        <v>219989.33179999999</v>
      </c>
      <c r="K4889" s="250"/>
      <c r="L4889" s="250">
        <v>229649.70999999996</v>
      </c>
      <c r="M4889" s="251">
        <f t="shared" si="228"/>
        <v>8.100382559063099E-2</v>
      </c>
      <c r="N4889" s="251">
        <f t="shared" si="229"/>
        <v>4.3912939418273997E-2</v>
      </c>
      <c r="O4889" s="250">
        <v>257809.08999999997</v>
      </c>
      <c r="P4889" s="251">
        <f t="shared" si="230"/>
        <v>0.12261883544290132</v>
      </c>
      <c r="Q4889" s="251" t="s">
        <v>1195</v>
      </c>
      <c r="R4889" s="258"/>
      <c r="S4889" s="258" t="s">
        <v>1405</v>
      </c>
      <c r="T4889" s="258" t="s">
        <v>807</v>
      </c>
      <c r="U4889" s="282" t="s">
        <v>808</v>
      </c>
      <c r="V4889" s="285">
        <v>208</v>
      </c>
      <c r="W4889" s="286" t="s">
        <v>816</v>
      </c>
      <c r="X4889" s="286" t="s">
        <v>824</v>
      </c>
      <c r="Y4889" s="257"/>
    </row>
    <row r="4890" spans="1:25" ht="12.75" customHeight="1" x14ac:dyDescent="0.2">
      <c r="A4890" s="229" t="s">
        <v>705</v>
      </c>
      <c r="B4890" s="247"/>
      <c r="C4890" s="280">
        <v>4877</v>
      </c>
      <c r="D4890" s="249" t="s">
        <v>10373</v>
      </c>
      <c r="E4890" s="249" t="s">
        <v>10374</v>
      </c>
      <c r="F4890" s="249" t="s">
        <v>10260</v>
      </c>
      <c r="G4890" s="281" t="s">
        <v>813</v>
      </c>
      <c r="H4890" s="250">
        <v>266397.87</v>
      </c>
      <c r="I4890" s="250"/>
      <c r="J4890" s="250">
        <v>308508.15130000003</v>
      </c>
      <c r="K4890" s="250"/>
      <c r="L4890" s="250">
        <v>293461.63</v>
      </c>
      <c r="M4890" s="251">
        <f t="shared" si="228"/>
        <v>0.15807289037258457</v>
      </c>
      <c r="N4890" s="251">
        <f t="shared" si="229"/>
        <v>4.8771875999374999E-2</v>
      </c>
      <c r="O4890" s="250">
        <v>299232.03999999998</v>
      </c>
      <c r="P4890" s="251">
        <f t="shared" si="230"/>
        <v>1.966325205785838E-2</v>
      </c>
      <c r="Q4890" s="251" t="s">
        <v>1195</v>
      </c>
      <c r="R4890" s="258"/>
      <c r="S4890" s="258" t="s">
        <v>904</v>
      </c>
      <c r="T4890" s="258" t="s">
        <v>807</v>
      </c>
      <c r="U4890" s="282" t="s">
        <v>814</v>
      </c>
      <c r="V4890" s="283" t="s">
        <v>809</v>
      </c>
      <c r="W4890" s="284" t="s">
        <v>809</v>
      </c>
      <c r="X4890" s="284" t="s">
        <v>809</v>
      </c>
      <c r="Y4890" s="257"/>
    </row>
    <row r="4891" spans="1:25" ht="12.75" customHeight="1" x14ac:dyDescent="0.2">
      <c r="A4891" s="229" t="s">
        <v>705</v>
      </c>
      <c r="B4891" s="247"/>
      <c r="C4891" s="280">
        <v>4878</v>
      </c>
      <c r="D4891" s="249" t="s">
        <v>10375</v>
      </c>
      <c r="E4891" s="249" t="s">
        <v>10376</v>
      </c>
      <c r="F4891" s="249" t="s">
        <v>10182</v>
      </c>
      <c r="G4891" s="281" t="s">
        <v>813</v>
      </c>
      <c r="H4891" s="250">
        <v>38115.57</v>
      </c>
      <c r="I4891" s="250"/>
      <c r="J4891" s="250">
        <v>25075.919900000001</v>
      </c>
      <c r="K4891" s="250"/>
      <c r="L4891" s="250">
        <v>26177</v>
      </c>
      <c r="M4891" s="251">
        <f t="shared" si="228"/>
        <v>0.3421082276875303</v>
      </c>
      <c r="N4891" s="251">
        <f t="shared" si="229"/>
        <v>4.3909858716688566E-2</v>
      </c>
      <c r="O4891" s="250">
        <v>28891.410000000003</v>
      </c>
      <c r="P4891" s="251">
        <f t="shared" si="230"/>
        <v>0.10369446460633394</v>
      </c>
      <c r="Q4891" s="251" t="s">
        <v>1195</v>
      </c>
      <c r="R4891" s="258"/>
      <c r="S4891" s="258" t="s">
        <v>904</v>
      </c>
      <c r="T4891" s="258" t="s">
        <v>807</v>
      </c>
      <c r="U4891" s="282" t="s">
        <v>814</v>
      </c>
      <c r="V4891" s="285">
        <v>154</v>
      </c>
      <c r="W4891" s="286" t="s">
        <v>816</v>
      </c>
      <c r="X4891" s="286" t="s">
        <v>824</v>
      </c>
      <c r="Y4891" s="257"/>
    </row>
    <row r="4892" spans="1:25" ht="12.75" customHeight="1" x14ac:dyDescent="0.2">
      <c r="A4892" s="229" t="s">
        <v>705</v>
      </c>
      <c r="B4892" s="247"/>
      <c r="C4892" s="280">
        <v>4879</v>
      </c>
      <c r="D4892" s="249" t="s">
        <v>10377</v>
      </c>
      <c r="E4892" s="249" t="s">
        <v>10378</v>
      </c>
      <c r="F4892" s="249" t="s">
        <v>10379</v>
      </c>
      <c r="G4892" s="281" t="s">
        <v>813</v>
      </c>
      <c r="H4892" s="250">
        <v>39421.269999999997</v>
      </c>
      <c r="I4892" s="250"/>
      <c r="J4892" s="250">
        <v>37763.373999999996</v>
      </c>
      <c r="K4892" s="250"/>
      <c r="L4892" s="250">
        <v>39421.47</v>
      </c>
      <c r="M4892" s="251">
        <f t="shared" si="228"/>
        <v>4.2055874912198435E-2</v>
      </c>
      <c r="N4892" s="251">
        <f t="shared" si="229"/>
        <v>4.3907517373844962E-2</v>
      </c>
      <c r="O4892" s="250">
        <v>42805.08</v>
      </c>
      <c r="P4892" s="251">
        <f t="shared" si="230"/>
        <v>8.5831654679543928E-2</v>
      </c>
      <c r="Q4892" s="251" t="s">
        <v>1195</v>
      </c>
      <c r="R4892" s="258"/>
      <c r="S4892" s="258" t="s">
        <v>904</v>
      </c>
      <c r="T4892" s="258" t="s">
        <v>807</v>
      </c>
      <c r="U4892" s="282" t="s">
        <v>814</v>
      </c>
      <c r="V4892" s="285">
        <v>103</v>
      </c>
      <c r="W4892" s="286" t="s">
        <v>816</v>
      </c>
      <c r="X4892" s="286" t="s">
        <v>824</v>
      </c>
      <c r="Y4892" s="257"/>
    </row>
    <row r="4893" spans="1:25" ht="12.75" customHeight="1" x14ac:dyDescent="0.2">
      <c r="A4893" s="229" t="s">
        <v>705</v>
      </c>
      <c r="B4893" s="247"/>
      <c r="C4893" s="280">
        <v>4880</v>
      </c>
      <c r="D4893" s="249" t="s">
        <v>10380</v>
      </c>
      <c r="E4893" s="249" t="s">
        <v>10381</v>
      </c>
      <c r="F4893" s="249" t="s">
        <v>10355</v>
      </c>
      <c r="G4893" s="281" t="s">
        <v>804</v>
      </c>
      <c r="H4893" s="250">
        <v>26925.809999999998</v>
      </c>
      <c r="I4893" s="250"/>
      <c r="J4893" s="250">
        <v>25793.429899999996</v>
      </c>
      <c r="K4893" s="250"/>
      <c r="L4893" s="250">
        <v>26926.22</v>
      </c>
      <c r="M4893" s="251">
        <f t="shared" si="228"/>
        <v>4.2055563045271513E-2</v>
      </c>
      <c r="N4893" s="251">
        <f t="shared" si="229"/>
        <v>4.391777690643639E-2</v>
      </c>
      <c r="O4893" s="250">
        <v>31064.240000000002</v>
      </c>
      <c r="P4893" s="251">
        <f t="shared" si="230"/>
        <v>0.15367994467845841</v>
      </c>
      <c r="Q4893" s="251" t="s">
        <v>1195</v>
      </c>
      <c r="R4893" s="258"/>
      <c r="S4893" s="258" t="s">
        <v>1405</v>
      </c>
      <c r="T4893" s="258" t="s">
        <v>807</v>
      </c>
      <c r="U4893" s="282" t="s">
        <v>808</v>
      </c>
      <c r="V4893" s="285">
        <v>103</v>
      </c>
      <c r="W4893" s="286" t="s">
        <v>815</v>
      </c>
      <c r="X4893" s="286" t="s">
        <v>816</v>
      </c>
      <c r="Y4893" s="257"/>
    </row>
    <row r="4894" spans="1:25" ht="12.75" customHeight="1" x14ac:dyDescent="0.2">
      <c r="A4894" s="229" t="s">
        <v>705</v>
      </c>
      <c r="B4894" s="247"/>
      <c r="C4894" s="280">
        <v>4881</v>
      </c>
      <c r="D4894" s="249" t="s">
        <v>10382</v>
      </c>
      <c r="E4894" s="249" t="s">
        <v>10383</v>
      </c>
      <c r="F4894" s="249" t="s">
        <v>10185</v>
      </c>
      <c r="G4894" s="281" t="s">
        <v>813</v>
      </c>
      <c r="H4894" s="250">
        <v>12388.05</v>
      </c>
      <c r="I4894" s="250"/>
      <c r="J4894" s="250">
        <v>169251.77920000002</v>
      </c>
      <c r="K4894" s="250"/>
      <c r="L4894" s="250">
        <v>176682.49</v>
      </c>
      <c r="M4894" s="251">
        <f t="shared" si="228"/>
        <v>12.662503719310145</v>
      </c>
      <c r="N4894" s="251">
        <f t="shared" si="229"/>
        <v>4.3903295050265391E-2</v>
      </c>
      <c r="O4894" s="250">
        <v>180156.64</v>
      </c>
      <c r="P4894" s="251">
        <f t="shared" si="230"/>
        <v>1.9663238841608036E-2</v>
      </c>
      <c r="Q4894" s="251" t="s">
        <v>1195</v>
      </c>
      <c r="R4894" s="258"/>
      <c r="S4894" s="258" t="s">
        <v>904</v>
      </c>
      <c r="T4894" s="258" t="s">
        <v>807</v>
      </c>
      <c r="U4894" s="282" t="s">
        <v>814</v>
      </c>
      <c r="V4894" s="283" t="s">
        <v>809</v>
      </c>
      <c r="W4894" s="284" t="s">
        <v>809</v>
      </c>
      <c r="X4894" s="284" t="s">
        <v>809</v>
      </c>
      <c r="Y4894" s="257"/>
    </row>
    <row r="4895" spans="1:25" ht="12.75" customHeight="1" x14ac:dyDescent="0.2">
      <c r="A4895" s="229" t="s">
        <v>705</v>
      </c>
      <c r="B4895" s="247"/>
      <c r="C4895" s="280">
        <v>4882</v>
      </c>
      <c r="D4895" s="249" t="s">
        <v>10384</v>
      </c>
      <c r="E4895" s="249" t="s">
        <v>10385</v>
      </c>
      <c r="F4895" s="249" t="s">
        <v>10260</v>
      </c>
      <c r="G4895" s="281" t="s">
        <v>813</v>
      </c>
      <c r="H4895" s="250">
        <v>362802.72</v>
      </c>
      <c r="I4895" s="250"/>
      <c r="J4895" s="250">
        <v>347544.68280000001</v>
      </c>
      <c r="K4895" s="250"/>
      <c r="L4895" s="250">
        <v>362805.43999999994</v>
      </c>
      <c r="M4895" s="251">
        <f t="shared" si="228"/>
        <v>4.2056016559081928E-2</v>
      </c>
      <c r="N4895" s="251">
        <f t="shared" si="229"/>
        <v>4.3910201925839776E-2</v>
      </c>
      <c r="O4895" s="250">
        <v>400425.76000000007</v>
      </c>
      <c r="P4895" s="251">
        <f t="shared" si="230"/>
        <v>0.10369282224654661</v>
      </c>
      <c r="Q4895" s="251" t="s">
        <v>1195</v>
      </c>
      <c r="R4895" s="258"/>
      <c r="S4895" s="258" t="s">
        <v>806</v>
      </c>
      <c r="T4895" s="258" t="s">
        <v>807</v>
      </c>
      <c r="U4895" s="282" t="s">
        <v>814</v>
      </c>
      <c r="V4895" s="285">
        <v>403</v>
      </c>
      <c r="W4895" s="286" t="s">
        <v>824</v>
      </c>
      <c r="X4895" s="286" t="s">
        <v>824</v>
      </c>
      <c r="Y4895" s="257"/>
    </row>
    <row r="4896" spans="1:25" ht="12.75" customHeight="1" x14ac:dyDescent="0.2">
      <c r="A4896" s="229" t="s">
        <v>705</v>
      </c>
      <c r="B4896" s="247"/>
      <c r="C4896" s="280">
        <v>4883</v>
      </c>
      <c r="D4896" s="249" t="s">
        <v>10386</v>
      </c>
      <c r="E4896" s="249" t="s">
        <v>10387</v>
      </c>
      <c r="F4896" s="249" t="s">
        <v>10237</v>
      </c>
      <c r="G4896" s="281" t="s">
        <v>804</v>
      </c>
      <c r="H4896" s="250">
        <v>148536.31000000003</v>
      </c>
      <c r="I4896" s="250"/>
      <c r="J4896" s="250">
        <v>118759.43180000001</v>
      </c>
      <c r="K4896" s="250"/>
      <c r="L4896" s="250">
        <v>101985.58999999998</v>
      </c>
      <c r="M4896" s="251">
        <f t="shared" si="228"/>
        <v>0.20046868136147999</v>
      </c>
      <c r="N4896" s="251">
        <f t="shared" si="229"/>
        <v>0.14124218637428698</v>
      </c>
      <c r="O4896" s="250">
        <v>115035.03999999998</v>
      </c>
      <c r="P4896" s="251">
        <f t="shared" si="230"/>
        <v>0.12795386093270628</v>
      </c>
      <c r="Q4896" s="251" t="s">
        <v>1195</v>
      </c>
      <c r="R4896" s="258"/>
      <c r="S4896" s="258" t="s">
        <v>1405</v>
      </c>
      <c r="T4896" s="258" t="s">
        <v>807</v>
      </c>
      <c r="U4896" s="282" t="s">
        <v>808</v>
      </c>
      <c r="V4896" s="285">
        <v>82.666666666666671</v>
      </c>
      <c r="W4896" s="286" t="s">
        <v>824</v>
      </c>
      <c r="X4896" s="286" t="s">
        <v>824</v>
      </c>
      <c r="Y4896" s="257"/>
    </row>
    <row r="4897" spans="1:25" ht="12.75" customHeight="1" x14ac:dyDescent="0.2">
      <c r="A4897" s="229" t="s">
        <v>705</v>
      </c>
      <c r="B4897" s="247"/>
      <c r="C4897" s="280">
        <v>4884</v>
      </c>
      <c r="D4897" s="249" t="s">
        <v>10388</v>
      </c>
      <c r="E4897" s="249" t="s">
        <v>10389</v>
      </c>
      <c r="F4897" s="249" t="s">
        <v>10390</v>
      </c>
      <c r="G4897" s="281" t="s">
        <v>813</v>
      </c>
      <c r="H4897" s="250">
        <v>27051.860000000004</v>
      </c>
      <c r="I4897" s="250"/>
      <c r="J4897" s="250">
        <v>25914.171200000001</v>
      </c>
      <c r="K4897" s="250"/>
      <c r="L4897" s="250">
        <v>27052.06</v>
      </c>
      <c r="M4897" s="251">
        <f t="shared" si="228"/>
        <v>4.2055843849554277E-2</v>
      </c>
      <c r="N4897" s="251">
        <f t="shared" si="229"/>
        <v>4.3909905171885283E-2</v>
      </c>
      <c r="O4897" s="250">
        <v>29857.200000000001</v>
      </c>
      <c r="P4897" s="251">
        <f t="shared" si="230"/>
        <v>0.10369413641696786</v>
      </c>
      <c r="Q4897" s="251" t="s">
        <v>1195</v>
      </c>
      <c r="R4897" s="258"/>
      <c r="S4897" s="258" t="s">
        <v>904</v>
      </c>
      <c r="T4897" s="258" t="s">
        <v>807</v>
      </c>
      <c r="U4897" s="282" t="s">
        <v>814</v>
      </c>
      <c r="V4897" s="285">
        <v>106</v>
      </c>
      <c r="W4897" s="286" t="s">
        <v>824</v>
      </c>
      <c r="X4897" s="286" t="s">
        <v>824</v>
      </c>
      <c r="Y4897" s="257"/>
    </row>
    <row r="4898" spans="1:25" ht="12.75" customHeight="1" x14ac:dyDescent="0.2">
      <c r="A4898" s="229" t="s">
        <v>705</v>
      </c>
      <c r="B4898" s="247"/>
      <c r="C4898" s="280">
        <v>4885</v>
      </c>
      <c r="D4898" s="249" t="s">
        <v>10391</v>
      </c>
      <c r="E4898" s="249" t="s">
        <v>10392</v>
      </c>
      <c r="F4898" s="249" t="s">
        <v>10172</v>
      </c>
      <c r="G4898" s="281" t="s">
        <v>813</v>
      </c>
      <c r="H4898" s="250">
        <v>118652.37000000001</v>
      </c>
      <c r="I4898" s="250"/>
      <c r="J4898" s="250">
        <v>111877.64069999999</v>
      </c>
      <c r="K4898" s="250"/>
      <c r="L4898" s="250">
        <v>116790.21000000002</v>
      </c>
      <c r="M4898" s="251">
        <f t="shared" si="228"/>
        <v>5.7097294390327138E-2</v>
      </c>
      <c r="N4898" s="251">
        <f t="shared" si="229"/>
        <v>4.3910197509197495E-2</v>
      </c>
      <c r="O4898" s="250">
        <v>128900.5</v>
      </c>
      <c r="P4898" s="251">
        <f t="shared" si="230"/>
        <v>0.10369268109030694</v>
      </c>
      <c r="Q4898" s="251" t="s">
        <v>1195</v>
      </c>
      <c r="R4898" s="258"/>
      <c r="S4898" s="258" t="s">
        <v>806</v>
      </c>
      <c r="T4898" s="258" t="s">
        <v>807</v>
      </c>
      <c r="U4898" s="282" t="s">
        <v>814</v>
      </c>
      <c r="V4898" s="285">
        <v>309</v>
      </c>
      <c r="W4898" s="286" t="s">
        <v>816</v>
      </c>
      <c r="X4898" s="286" t="s">
        <v>824</v>
      </c>
      <c r="Y4898" s="257"/>
    </row>
    <row r="4899" spans="1:25" ht="12.75" customHeight="1" x14ac:dyDescent="0.2">
      <c r="A4899" s="229" t="s">
        <v>705</v>
      </c>
      <c r="B4899" s="247"/>
      <c r="C4899" s="280">
        <v>4886</v>
      </c>
      <c r="D4899" s="249" t="s">
        <v>10393</v>
      </c>
      <c r="E4899" s="249" t="s">
        <v>10394</v>
      </c>
      <c r="F4899" s="249" t="s">
        <v>10318</v>
      </c>
      <c r="G4899" s="281" t="s">
        <v>813</v>
      </c>
      <c r="H4899" s="250">
        <v>20438.48</v>
      </c>
      <c r="I4899" s="250"/>
      <c r="J4899" s="250">
        <v>19578.900600000001</v>
      </c>
      <c r="K4899" s="250"/>
      <c r="L4899" s="250">
        <v>20438.62</v>
      </c>
      <c r="M4899" s="251">
        <f t="shared" si="228"/>
        <v>4.2056914212798543E-2</v>
      </c>
      <c r="N4899" s="251">
        <f t="shared" si="229"/>
        <v>4.391050435181218E-2</v>
      </c>
      <c r="O4899" s="250">
        <v>22557.99</v>
      </c>
      <c r="P4899" s="251">
        <f t="shared" si="230"/>
        <v>0.10369437858329</v>
      </c>
      <c r="Q4899" s="251" t="s">
        <v>1195</v>
      </c>
      <c r="R4899" s="258"/>
      <c r="S4899" s="258" t="s">
        <v>904</v>
      </c>
      <c r="T4899" s="258" t="s">
        <v>807</v>
      </c>
      <c r="U4899" s="282" t="s">
        <v>814</v>
      </c>
      <c r="V4899" s="285">
        <v>53</v>
      </c>
      <c r="W4899" s="286" t="s">
        <v>815</v>
      </c>
      <c r="X4899" s="286" t="s">
        <v>816</v>
      </c>
      <c r="Y4899" s="257"/>
    </row>
    <row r="4900" spans="1:25" ht="12.75" customHeight="1" x14ac:dyDescent="0.2">
      <c r="A4900" s="229" t="s">
        <v>705</v>
      </c>
      <c r="B4900" s="247"/>
      <c r="C4900" s="280">
        <v>4887</v>
      </c>
      <c r="D4900" s="249" t="s">
        <v>10395</v>
      </c>
      <c r="E4900" s="249" t="s">
        <v>10396</v>
      </c>
      <c r="F4900" s="249" t="s">
        <v>10397</v>
      </c>
      <c r="G4900" s="281" t="s">
        <v>804</v>
      </c>
      <c r="H4900" s="250">
        <v>178181.00999999998</v>
      </c>
      <c r="I4900" s="250"/>
      <c r="J4900" s="250">
        <v>170687.43309999999</v>
      </c>
      <c r="K4900" s="250"/>
      <c r="L4900" s="250">
        <v>178182.34000000003</v>
      </c>
      <c r="M4900" s="251">
        <f t="shared" si="228"/>
        <v>4.2055979478396642E-2</v>
      </c>
      <c r="N4900" s="251">
        <f t="shared" si="229"/>
        <v>4.391012720666447E-2</v>
      </c>
      <c r="O4900" s="250">
        <v>196658.55</v>
      </c>
      <c r="P4900" s="251">
        <f t="shared" si="230"/>
        <v>0.10369271163460958</v>
      </c>
      <c r="Q4900" s="251" t="s">
        <v>1195</v>
      </c>
      <c r="R4900" s="258"/>
      <c r="S4900" s="258" t="s">
        <v>904</v>
      </c>
      <c r="T4900" s="258" t="s">
        <v>807</v>
      </c>
      <c r="U4900" s="282" t="s">
        <v>808</v>
      </c>
      <c r="V4900" s="285">
        <v>303</v>
      </c>
      <c r="W4900" s="286" t="s">
        <v>816</v>
      </c>
      <c r="X4900" s="286" t="s">
        <v>824</v>
      </c>
      <c r="Y4900" s="257"/>
    </row>
    <row r="4901" spans="1:25" ht="12.75" customHeight="1" x14ac:dyDescent="0.2">
      <c r="A4901" s="229" t="s">
        <v>705</v>
      </c>
      <c r="B4901" s="247"/>
      <c r="C4901" s="280">
        <v>4888</v>
      </c>
      <c r="D4901" s="249" t="s">
        <v>10398</v>
      </c>
      <c r="E4901" s="249" t="s">
        <v>1337</v>
      </c>
      <c r="F4901" s="249" t="s">
        <v>10399</v>
      </c>
      <c r="G4901" s="281" t="s">
        <v>804</v>
      </c>
      <c r="H4901" s="250">
        <v>82437.440000000002</v>
      </c>
      <c r="I4901" s="250"/>
      <c r="J4901" s="250">
        <v>78970.443599999999</v>
      </c>
      <c r="K4901" s="250"/>
      <c r="L4901" s="250">
        <v>82499.179999999993</v>
      </c>
      <c r="M4901" s="251">
        <f t="shared" si="228"/>
        <v>4.2056090048405236E-2</v>
      </c>
      <c r="N4901" s="251">
        <f t="shared" si="229"/>
        <v>4.4684267165494236E-2</v>
      </c>
      <c r="O4901" s="250">
        <v>95968.97</v>
      </c>
      <c r="P4901" s="251">
        <f t="shared" si="230"/>
        <v>0.16327180464096747</v>
      </c>
      <c r="Q4901" s="251" t="s">
        <v>1195</v>
      </c>
      <c r="R4901" s="258"/>
      <c r="S4901" s="258" t="s">
        <v>1405</v>
      </c>
      <c r="T4901" s="258" t="s">
        <v>2261</v>
      </c>
      <c r="U4901" s="282" t="s">
        <v>808</v>
      </c>
      <c r="V4901" s="283" t="s">
        <v>809</v>
      </c>
      <c r="W4901" s="284" t="s">
        <v>809</v>
      </c>
      <c r="X4901" s="284" t="s">
        <v>809</v>
      </c>
      <c r="Y4901" s="257"/>
    </row>
    <row r="4902" spans="1:25" ht="12.75" customHeight="1" x14ac:dyDescent="0.2">
      <c r="A4902" s="229" t="s">
        <v>705</v>
      </c>
      <c r="B4902" s="247"/>
      <c r="C4902" s="280">
        <v>4889</v>
      </c>
      <c r="D4902" s="249" t="s">
        <v>10400</v>
      </c>
      <c r="E4902" s="249" t="s">
        <v>10401</v>
      </c>
      <c r="F4902" s="249" t="s">
        <v>10397</v>
      </c>
      <c r="G4902" s="281" t="s">
        <v>804</v>
      </c>
      <c r="H4902" s="250">
        <v>2084859.6499999997</v>
      </c>
      <c r="I4902" s="250"/>
      <c r="J4902" s="250">
        <v>2254938.0064999997</v>
      </c>
      <c r="K4902" s="250"/>
      <c r="L4902" s="250">
        <v>2353957.2800000003</v>
      </c>
      <c r="M4902" s="251">
        <f t="shared" si="228"/>
        <v>8.1577844580569256E-2</v>
      </c>
      <c r="N4902" s="251">
        <f t="shared" si="229"/>
        <v>4.3912193246364799E-2</v>
      </c>
      <c r="O4902" s="250">
        <v>2643807.9299999997</v>
      </c>
      <c r="P4902" s="251">
        <f t="shared" si="230"/>
        <v>0.1231333518508031</v>
      </c>
      <c r="Q4902" s="251" t="s">
        <v>1195</v>
      </c>
      <c r="R4902" s="258"/>
      <c r="S4902" s="258" t="s">
        <v>3566</v>
      </c>
      <c r="T4902" s="258" t="s">
        <v>908</v>
      </c>
      <c r="U4902" s="282" t="s">
        <v>1103</v>
      </c>
      <c r="V4902" s="285">
        <v>830</v>
      </c>
      <c r="W4902" s="286" t="s">
        <v>824</v>
      </c>
      <c r="X4902" s="286" t="s">
        <v>824</v>
      </c>
      <c r="Y4902" s="257"/>
    </row>
    <row r="4903" spans="1:25" ht="12.75" customHeight="1" x14ac:dyDescent="0.2">
      <c r="A4903" s="229" t="s">
        <v>705</v>
      </c>
      <c r="B4903" s="247"/>
      <c r="C4903" s="280">
        <v>4890</v>
      </c>
      <c r="D4903" s="249" t="s">
        <v>10402</v>
      </c>
      <c r="E4903" s="249" t="s">
        <v>10403</v>
      </c>
      <c r="F4903" s="249" t="s">
        <v>10253</v>
      </c>
      <c r="G4903" s="281"/>
      <c r="H4903" s="250">
        <v>243290.8</v>
      </c>
      <c r="I4903" s="250"/>
      <c r="J4903" s="250">
        <v>258803.92869999999</v>
      </c>
      <c r="K4903" s="250"/>
      <c r="L4903" s="250">
        <v>270168.03999999998</v>
      </c>
      <c r="M4903" s="251">
        <f t="shared" si="228"/>
        <v>6.3763729249112597E-2</v>
      </c>
      <c r="N4903" s="251">
        <f t="shared" si="229"/>
        <v>4.3910118973398686E-2</v>
      </c>
      <c r="O4903" s="250">
        <v>298182.53999999998</v>
      </c>
      <c r="P4903" s="251">
        <f t="shared" si="230"/>
        <v>0.10369287203623345</v>
      </c>
      <c r="Q4903" s="251" t="s">
        <v>1195</v>
      </c>
      <c r="R4903" s="258"/>
      <c r="S4903" s="258" t="s">
        <v>1698</v>
      </c>
      <c r="T4903" s="258" t="s">
        <v>1092</v>
      </c>
      <c r="U4903" s="282" t="s">
        <v>1092</v>
      </c>
      <c r="V4903" s="285">
        <v>4495</v>
      </c>
      <c r="W4903" s="286" t="s">
        <v>815</v>
      </c>
      <c r="X4903" s="286" t="s">
        <v>816</v>
      </c>
      <c r="Y4903" s="257"/>
    </row>
    <row r="4904" spans="1:25" ht="12.75" customHeight="1" x14ac:dyDescent="0.2">
      <c r="A4904" s="229" t="s">
        <v>705</v>
      </c>
      <c r="B4904" s="247"/>
      <c r="C4904" s="280">
        <v>4891</v>
      </c>
      <c r="D4904" s="249" t="s">
        <v>10404</v>
      </c>
      <c r="E4904" s="249" t="s">
        <v>10405</v>
      </c>
      <c r="F4904" s="249" t="s">
        <v>10188</v>
      </c>
      <c r="G4904" s="281" t="s">
        <v>813</v>
      </c>
      <c r="H4904" s="250">
        <v>56796.530000000006</v>
      </c>
      <c r="I4904" s="250"/>
      <c r="J4904" s="250">
        <v>54407.891499999998</v>
      </c>
      <c r="K4904" s="250"/>
      <c r="L4904" s="250">
        <v>56797.350000000006</v>
      </c>
      <c r="M4904" s="251">
        <f t="shared" si="228"/>
        <v>4.2056063988416333E-2</v>
      </c>
      <c r="N4904" s="251">
        <f t="shared" si="229"/>
        <v>4.3917498622419657E-2</v>
      </c>
      <c r="O4904" s="250">
        <v>65525.96</v>
      </c>
      <c r="P4904" s="251">
        <f t="shared" si="230"/>
        <v>0.15367988119163997</v>
      </c>
      <c r="Q4904" s="251" t="s">
        <v>1195</v>
      </c>
      <c r="R4904" s="258"/>
      <c r="S4904" s="258" t="s">
        <v>806</v>
      </c>
      <c r="T4904" s="258" t="s">
        <v>807</v>
      </c>
      <c r="U4904" s="282" t="s">
        <v>814</v>
      </c>
      <c r="V4904" s="285">
        <v>203</v>
      </c>
      <c r="W4904" s="286" t="s">
        <v>824</v>
      </c>
      <c r="X4904" s="286" t="s">
        <v>824</v>
      </c>
      <c r="Y4904" s="257"/>
    </row>
    <row r="4905" spans="1:25" ht="12.75" customHeight="1" x14ac:dyDescent="0.2">
      <c r="A4905" s="229" t="s">
        <v>705</v>
      </c>
      <c r="B4905" s="247"/>
      <c r="C4905" s="280">
        <v>4892</v>
      </c>
      <c r="D4905" s="249" t="s">
        <v>10406</v>
      </c>
      <c r="E4905" s="249" t="s">
        <v>10407</v>
      </c>
      <c r="F4905" s="249" t="s">
        <v>10379</v>
      </c>
      <c r="G4905" s="281" t="s">
        <v>813</v>
      </c>
      <c r="H4905" s="250">
        <v>86832.23000000001</v>
      </c>
      <c r="I4905" s="250"/>
      <c r="J4905" s="250">
        <v>83180.411399999997</v>
      </c>
      <c r="K4905" s="250"/>
      <c r="L4905" s="250">
        <v>86832.88</v>
      </c>
      <c r="M4905" s="251">
        <f t="shared" si="228"/>
        <v>4.2056026892318819E-2</v>
      </c>
      <c r="N4905" s="251">
        <f t="shared" si="229"/>
        <v>4.3910201194316378E-2</v>
      </c>
      <c r="O4905" s="250">
        <v>95836.800000000017</v>
      </c>
      <c r="P4905" s="251">
        <f t="shared" si="230"/>
        <v>0.10369251831794607</v>
      </c>
      <c r="Q4905" s="251" t="s">
        <v>1195</v>
      </c>
      <c r="R4905" s="258"/>
      <c r="S4905" s="258" t="s">
        <v>806</v>
      </c>
      <c r="T4905" s="258" t="s">
        <v>807</v>
      </c>
      <c r="U4905" s="282" t="s">
        <v>814</v>
      </c>
      <c r="V4905" s="285">
        <v>303</v>
      </c>
      <c r="W4905" s="286" t="s">
        <v>912</v>
      </c>
      <c r="X4905" s="286" t="s">
        <v>815</v>
      </c>
      <c r="Y4905" s="257"/>
    </row>
    <row r="4906" spans="1:25" ht="12.75" customHeight="1" x14ac:dyDescent="0.2">
      <c r="A4906" s="229" t="s">
        <v>705</v>
      </c>
      <c r="B4906" s="247"/>
      <c r="C4906" s="280">
        <v>4893</v>
      </c>
      <c r="D4906" s="249" t="s">
        <v>10408</v>
      </c>
      <c r="E4906" s="249" t="s">
        <v>10407</v>
      </c>
      <c r="F4906" s="249" t="s">
        <v>10281</v>
      </c>
      <c r="G4906" s="281" t="s">
        <v>813</v>
      </c>
      <c r="H4906" s="250">
        <v>34363.67</v>
      </c>
      <c r="I4906" s="250"/>
      <c r="J4906" s="250">
        <v>32918.4712</v>
      </c>
      <c r="K4906" s="250"/>
      <c r="L4906" s="250">
        <v>34363.93</v>
      </c>
      <c r="M4906" s="251">
        <f t="shared" si="228"/>
        <v>4.2056008569515371E-2</v>
      </c>
      <c r="N4906" s="251">
        <f t="shared" si="229"/>
        <v>4.3910265188743039E-2</v>
      </c>
      <c r="O4906" s="250">
        <v>37927.24</v>
      </c>
      <c r="P4906" s="251">
        <f t="shared" si="230"/>
        <v>0.10369332029252759</v>
      </c>
      <c r="Q4906" s="251" t="s">
        <v>1195</v>
      </c>
      <c r="R4906" s="258"/>
      <c r="S4906" s="258" t="s">
        <v>806</v>
      </c>
      <c r="T4906" s="258" t="s">
        <v>807</v>
      </c>
      <c r="U4906" s="282" t="s">
        <v>814</v>
      </c>
      <c r="V4906" s="285">
        <v>203</v>
      </c>
      <c r="W4906" s="286" t="s">
        <v>824</v>
      </c>
      <c r="X4906" s="286" t="s">
        <v>824</v>
      </c>
      <c r="Y4906" s="257"/>
    </row>
    <row r="4907" spans="1:25" ht="12.75" customHeight="1" x14ac:dyDescent="0.2">
      <c r="A4907" s="229" t="s">
        <v>705</v>
      </c>
      <c r="B4907" s="247"/>
      <c r="C4907" s="280">
        <v>4894</v>
      </c>
      <c r="D4907" s="249" t="s">
        <v>10409</v>
      </c>
      <c r="E4907" s="249" t="s">
        <v>10410</v>
      </c>
      <c r="F4907" s="249" t="s">
        <v>10411</v>
      </c>
      <c r="G4907" s="281" t="s">
        <v>813</v>
      </c>
      <c r="H4907" s="250">
        <v>80792.739999999991</v>
      </c>
      <c r="I4907" s="250"/>
      <c r="J4907" s="250">
        <v>77394.907899999991</v>
      </c>
      <c r="K4907" s="250"/>
      <c r="L4907" s="250">
        <v>80793.91</v>
      </c>
      <c r="M4907" s="251">
        <f t="shared" si="228"/>
        <v>4.2056156283349223E-2</v>
      </c>
      <c r="N4907" s="251">
        <f t="shared" si="229"/>
        <v>4.3917645129725812E-2</v>
      </c>
      <c r="O4907" s="250">
        <v>93210.3</v>
      </c>
      <c r="P4907" s="251">
        <f t="shared" si="230"/>
        <v>0.15367977611183811</v>
      </c>
      <c r="Q4907" s="251" t="s">
        <v>1195</v>
      </c>
      <c r="R4907" s="258"/>
      <c r="S4907" s="258" t="s">
        <v>1405</v>
      </c>
      <c r="T4907" s="258" t="s">
        <v>807</v>
      </c>
      <c r="U4907" s="282" t="s">
        <v>814</v>
      </c>
      <c r="V4907" s="285">
        <v>204</v>
      </c>
      <c r="W4907" s="286" t="s">
        <v>815</v>
      </c>
      <c r="X4907" s="286" t="s">
        <v>816</v>
      </c>
      <c r="Y4907" s="257"/>
    </row>
    <row r="4908" spans="1:25" ht="12.75" customHeight="1" x14ac:dyDescent="0.2">
      <c r="A4908" s="229" t="s">
        <v>705</v>
      </c>
      <c r="B4908" s="247"/>
      <c r="C4908" s="280">
        <v>4895</v>
      </c>
      <c r="D4908" s="249" t="s">
        <v>10412</v>
      </c>
      <c r="E4908" s="249" t="s">
        <v>10413</v>
      </c>
      <c r="F4908" s="249" t="s">
        <v>10205</v>
      </c>
      <c r="G4908" s="281" t="s">
        <v>813</v>
      </c>
      <c r="H4908" s="250">
        <v>45611.380000000005</v>
      </c>
      <c r="I4908" s="250"/>
      <c r="J4908" s="250">
        <v>34297.420599999998</v>
      </c>
      <c r="K4908" s="250"/>
      <c r="L4908" s="250">
        <v>35803.42</v>
      </c>
      <c r="M4908" s="251">
        <f t="shared" si="228"/>
        <v>0.2480512407210658</v>
      </c>
      <c r="N4908" s="251">
        <f t="shared" si="229"/>
        <v>4.3909990129111946E-2</v>
      </c>
      <c r="O4908" s="250">
        <v>39515.979999999996</v>
      </c>
      <c r="P4908" s="251">
        <f t="shared" si="230"/>
        <v>0.10369288743924457</v>
      </c>
      <c r="Q4908" s="251" t="s">
        <v>1195</v>
      </c>
      <c r="R4908" s="258"/>
      <c r="S4908" s="258" t="s">
        <v>904</v>
      </c>
      <c r="T4908" s="258" t="s">
        <v>807</v>
      </c>
      <c r="U4908" s="282" t="s">
        <v>814</v>
      </c>
      <c r="V4908" s="285">
        <v>158</v>
      </c>
      <c r="W4908" s="286" t="s">
        <v>824</v>
      </c>
      <c r="X4908" s="286" t="s">
        <v>824</v>
      </c>
      <c r="Y4908" s="257"/>
    </row>
    <row r="4909" spans="1:25" ht="12.75" customHeight="1" x14ac:dyDescent="0.2">
      <c r="A4909" s="229" t="s">
        <v>705</v>
      </c>
      <c r="B4909" s="247"/>
      <c r="C4909" s="280">
        <v>4896</v>
      </c>
      <c r="D4909" s="249" t="s">
        <v>10414</v>
      </c>
      <c r="E4909" s="249" t="s">
        <v>10415</v>
      </c>
      <c r="F4909" s="249" t="s">
        <v>10225</v>
      </c>
      <c r="G4909" s="281" t="s">
        <v>813</v>
      </c>
      <c r="H4909" s="250">
        <v>145088.51</v>
      </c>
      <c r="I4909" s="250"/>
      <c r="J4909" s="250">
        <v>92203.84139999999</v>
      </c>
      <c r="K4909" s="250"/>
      <c r="L4909" s="250">
        <v>104173.04999999999</v>
      </c>
      <c r="M4909" s="251">
        <f t="shared" si="228"/>
        <v>0.36449935697871605</v>
      </c>
      <c r="N4909" s="251">
        <f t="shared" si="229"/>
        <v>0.12981247221658598</v>
      </c>
      <c r="O4909" s="250">
        <v>113781.75999999999</v>
      </c>
      <c r="P4909" s="251">
        <f t="shared" si="230"/>
        <v>9.223796365758713E-2</v>
      </c>
      <c r="Q4909" s="251" t="s">
        <v>1195</v>
      </c>
      <c r="R4909" s="258"/>
      <c r="S4909" s="258" t="s">
        <v>925</v>
      </c>
      <c r="T4909" s="258" t="s">
        <v>908</v>
      </c>
      <c r="U4909" s="282" t="s">
        <v>823</v>
      </c>
      <c r="V4909" s="285">
        <v>1433</v>
      </c>
      <c r="W4909" s="286" t="s">
        <v>824</v>
      </c>
      <c r="X4909" s="286" t="s">
        <v>824</v>
      </c>
      <c r="Y4909" s="257"/>
    </row>
    <row r="4910" spans="1:25" ht="12.75" customHeight="1" x14ac:dyDescent="0.2">
      <c r="A4910" s="229" t="s">
        <v>705</v>
      </c>
      <c r="B4910" s="247"/>
      <c r="C4910" s="280">
        <v>4897</v>
      </c>
      <c r="D4910" s="249" t="s">
        <v>10416</v>
      </c>
      <c r="E4910" s="249" t="s">
        <v>10417</v>
      </c>
      <c r="F4910" s="249" t="s">
        <v>10318</v>
      </c>
      <c r="G4910" s="281" t="s">
        <v>813</v>
      </c>
      <c r="H4910" s="250">
        <v>115677.75999999999</v>
      </c>
      <c r="I4910" s="250"/>
      <c r="J4910" s="250">
        <v>110812.80429999999</v>
      </c>
      <c r="K4910" s="250"/>
      <c r="L4910" s="250">
        <v>109180.20000000001</v>
      </c>
      <c r="M4910" s="251">
        <f t="shared" si="228"/>
        <v>4.2056102227429074E-2</v>
      </c>
      <c r="N4910" s="251">
        <f t="shared" si="229"/>
        <v>1.4732993270164696E-2</v>
      </c>
      <c r="O4910" s="250">
        <v>122958.18000000001</v>
      </c>
      <c r="P4910" s="251">
        <f t="shared" si="230"/>
        <v>0.12619485950749307</v>
      </c>
      <c r="Q4910" s="251" t="s">
        <v>1195</v>
      </c>
      <c r="R4910" s="258"/>
      <c r="S4910" s="258" t="s">
        <v>806</v>
      </c>
      <c r="T4910" s="258" t="s">
        <v>807</v>
      </c>
      <c r="U4910" s="282" t="s">
        <v>814</v>
      </c>
      <c r="V4910" s="285">
        <v>503</v>
      </c>
      <c r="W4910" s="286" t="s">
        <v>824</v>
      </c>
      <c r="X4910" s="286" t="s">
        <v>824</v>
      </c>
      <c r="Y4910" s="257"/>
    </row>
    <row r="4911" spans="1:25" ht="12.75" customHeight="1" x14ac:dyDescent="0.2">
      <c r="A4911" s="229" t="s">
        <v>705</v>
      </c>
      <c r="B4911" s="247"/>
      <c r="C4911" s="280">
        <v>4898</v>
      </c>
      <c r="D4911" s="249" t="s">
        <v>10418</v>
      </c>
      <c r="E4911" s="249" t="s">
        <v>10419</v>
      </c>
      <c r="F4911" s="249" t="s">
        <v>10205</v>
      </c>
      <c r="G4911" s="281" t="s">
        <v>813</v>
      </c>
      <c r="H4911" s="250">
        <v>47661.96</v>
      </c>
      <c r="I4911" s="250"/>
      <c r="J4911" s="250">
        <v>46890.686799999996</v>
      </c>
      <c r="K4911" s="250"/>
      <c r="L4911" s="250">
        <v>48949.66</v>
      </c>
      <c r="M4911" s="251">
        <f t="shared" si="228"/>
        <v>1.6182154489660167E-2</v>
      </c>
      <c r="N4911" s="251">
        <f t="shared" si="229"/>
        <v>4.3910067019961155E-2</v>
      </c>
      <c r="O4911" s="250">
        <v>54025.409999999996</v>
      </c>
      <c r="P4911" s="251">
        <f t="shared" si="230"/>
        <v>0.10369326365086075</v>
      </c>
      <c r="Q4911" s="251" t="s">
        <v>1195</v>
      </c>
      <c r="R4911" s="258"/>
      <c r="S4911" s="258" t="s">
        <v>806</v>
      </c>
      <c r="T4911" s="258" t="s">
        <v>807</v>
      </c>
      <c r="U4911" s="282" t="s">
        <v>814</v>
      </c>
      <c r="V4911" s="285">
        <v>203</v>
      </c>
      <c r="W4911" s="286" t="s">
        <v>816</v>
      </c>
      <c r="X4911" s="286" t="s">
        <v>824</v>
      </c>
      <c r="Y4911" s="257"/>
    </row>
    <row r="4912" spans="1:25" ht="12.75" customHeight="1" x14ac:dyDescent="0.2">
      <c r="A4912" s="229" t="s">
        <v>705</v>
      </c>
      <c r="B4912" s="247"/>
      <c r="C4912" s="280">
        <v>4899</v>
      </c>
      <c r="D4912" s="249" t="s">
        <v>10420</v>
      </c>
      <c r="E4912" s="249" t="s">
        <v>10421</v>
      </c>
      <c r="F4912" s="249" t="s">
        <v>10188</v>
      </c>
      <c r="G4912" s="281" t="s">
        <v>813</v>
      </c>
      <c r="H4912" s="250">
        <v>25385.72</v>
      </c>
      <c r="I4912" s="250"/>
      <c r="J4912" s="250">
        <v>24318.086499999998</v>
      </c>
      <c r="K4912" s="250"/>
      <c r="L4912" s="250">
        <v>25385.9</v>
      </c>
      <c r="M4912" s="251">
        <f t="shared" si="228"/>
        <v>4.2056459300740867E-2</v>
      </c>
      <c r="N4912" s="251">
        <f t="shared" si="229"/>
        <v>4.3910259962271457E-2</v>
      </c>
      <c r="O4912" s="250">
        <v>28018.26</v>
      </c>
      <c r="P4912" s="251">
        <f t="shared" si="230"/>
        <v>0.10369378276917489</v>
      </c>
      <c r="Q4912" s="251" t="s">
        <v>1195</v>
      </c>
      <c r="R4912" s="258"/>
      <c r="S4912" s="258" t="s">
        <v>806</v>
      </c>
      <c r="T4912" s="258" t="s">
        <v>807</v>
      </c>
      <c r="U4912" s="282" t="s">
        <v>814</v>
      </c>
      <c r="V4912" s="285">
        <v>503</v>
      </c>
      <c r="W4912" s="286" t="s">
        <v>824</v>
      </c>
      <c r="X4912" s="286" t="s">
        <v>824</v>
      </c>
      <c r="Y4912" s="257"/>
    </row>
    <row r="4913" spans="1:25" ht="12.75" customHeight="1" x14ac:dyDescent="0.2">
      <c r="A4913" s="229" t="s">
        <v>705</v>
      </c>
      <c r="B4913" s="247"/>
      <c r="C4913" s="280">
        <v>4900</v>
      </c>
      <c r="D4913" s="249" t="s">
        <v>10422</v>
      </c>
      <c r="E4913" s="249" t="s">
        <v>10423</v>
      </c>
      <c r="F4913" s="249" t="s">
        <v>10318</v>
      </c>
      <c r="G4913" s="281" t="s">
        <v>813</v>
      </c>
      <c r="H4913" s="250">
        <v>84712.81</v>
      </c>
      <c r="I4913" s="250"/>
      <c r="J4913" s="250">
        <v>81150.127400000012</v>
      </c>
      <c r="K4913" s="250"/>
      <c r="L4913" s="250">
        <v>0</v>
      </c>
      <c r="M4913" s="251">
        <f t="shared" si="228"/>
        <v>4.2056007822193431E-2</v>
      </c>
      <c r="N4913" s="251">
        <f t="shared" si="229"/>
        <v>1</v>
      </c>
      <c r="O4913" s="250">
        <v>0</v>
      </c>
      <c r="P4913" s="251" t="str">
        <f t="shared" si="230"/>
        <v>NA</v>
      </c>
      <c r="Q4913" s="251" t="s">
        <v>1195</v>
      </c>
      <c r="R4913" s="258"/>
      <c r="S4913" s="258" t="s">
        <v>823</v>
      </c>
      <c r="T4913" s="258" t="s">
        <v>807</v>
      </c>
      <c r="U4913" s="282" t="s">
        <v>814</v>
      </c>
      <c r="V4913" s="285">
        <v>503</v>
      </c>
      <c r="W4913" s="286" t="s">
        <v>824</v>
      </c>
      <c r="X4913" s="286" t="s">
        <v>824</v>
      </c>
      <c r="Y4913" s="257"/>
    </row>
    <row r="4914" spans="1:25" ht="12.75" customHeight="1" x14ac:dyDescent="0.2">
      <c r="A4914" s="229" t="s">
        <v>705</v>
      </c>
      <c r="B4914" s="247"/>
      <c r="C4914" s="280">
        <v>4901</v>
      </c>
      <c r="D4914" s="249" t="s">
        <v>10424</v>
      </c>
      <c r="E4914" s="249" t="s">
        <v>10425</v>
      </c>
      <c r="F4914" s="249" t="s">
        <v>10225</v>
      </c>
      <c r="G4914" s="281" t="s">
        <v>813</v>
      </c>
      <c r="H4914" s="250">
        <v>37702.07</v>
      </c>
      <c r="I4914" s="250"/>
      <c r="J4914" s="250">
        <v>40021.1299</v>
      </c>
      <c r="K4914" s="250"/>
      <c r="L4914" s="250">
        <v>41778.51</v>
      </c>
      <c r="M4914" s="251">
        <f t="shared" si="228"/>
        <v>6.1510147851298359E-2</v>
      </c>
      <c r="N4914" s="251">
        <f t="shared" si="229"/>
        <v>4.3911306462139692E-2</v>
      </c>
      <c r="O4914" s="250">
        <v>46440.68</v>
      </c>
      <c r="P4914" s="251">
        <f t="shared" si="230"/>
        <v>0.11159253884353458</v>
      </c>
      <c r="Q4914" s="251" t="s">
        <v>1195</v>
      </c>
      <c r="R4914" s="258"/>
      <c r="S4914" s="258" t="s">
        <v>904</v>
      </c>
      <c r="T4914" s="258" t="s">
        <v>807</v>
      </c>
      <c r="U4914" s="282" t="s">
        <v>814</v>
      </c>
      <c r="V4914" s="285">
        <v>55</v>
      </c>
      <c r="W4914" s="286" t="s">
        <v>824</v>
      </c>
      <c r="X4914" s="286" t="s">
        <v>824</v>
      </c>
      <c r="Y4914" s="257"/>
    </row>
    <row r="4915" spans="1:25" ht="12.75" customHeight="1" x14ac:dyDescent="0.2">
      <c r="A4915" s="229" t="s">
        <v>705</v>
      </c>
      <c r="B4915" s="247"/>
      <c r="C4915" s="280">
        <v>4902</v>
      </c>
      <c r="D4915" s="249" t="s">
        <v>10426</v>
      </c>
      <c r="E4915" s="249" t="s">
        <v>1389</v>
      </c>
      <c r="F4915" s="249" t="s">
        <v>10379</v>
      </c>
      <c r="G4915" s="281" t="s">
        <v>813</v>
      </c>
      <c r="H4915" s="250">
        <v>157627.32</v>
      </c>
      <c r="I4915" s="250"/>
      <c r="J4915" s="250">
        <v>150998.13199999998</v>
      </c>
      <c r="K4915" s="250"/>
      <c r="L4915" s="250">
        <v>157628.09999999998</v>
      </c>
      <c r="M4915" s="251">
        <f t="shared" si="228"/>
        <v>4.2056085201474108E-2</v>
      </c>
      <c r="N4915" s="251">
        <f t="shared" si="229"/>
        <v>4.3907616022693538E-2</v>
      </c>
      <c r="O4915" s="250">
        <v>171157.6</v>
      </c>
      <c r="P4915" s="251">
        <f t="shared" si="230"/>
        <v>8.5831777455923353E-2</v>
      </c>
      <c r="Q4915" s="251" t="s">
        <v>1195</v>
      </c>
      <c r="R4915" s="258"/>
      <c r="S4915" s="258" t="s">
        <v>925</v>
      </c>
      <c r="T4915" s="258" t="s">
        <v>807</v>
      </c>
      <c r="U4915" s="282" t="s">
        <v>823</v>
      </c>
      <c r="V4915" s="285">
        <v>1347</v>
      </c>
      <c r="W4915" s="286" t="s">
        <v>874</v>
      </c>
      <c r="X4915" s="286" t="s">
        <v>816</v>
      </c>
      <c r="Y4915" s="257"/>
    </row>
    <row r="4916" spans="1:25" ht="12.75" customHeight="1" x14ac:dyDescent="0.2">
      <c r="A4916" s="229" t="s">
        <v>705</v>
      </c>
      <c r="B4916" s="247"/>
      <c r="C4916" s="280">
        <v>4903</v>
      </c>
      <c r="D4916" s="249" t="s">
        <v>10427</v>
      </c>
      <c r="E4916" s="249" t="s">
        <v>10428</v>
      </c>
      <c r="F4916" s="249" t="s">
        <v>10222</v>
      </c>
      <c r="G4916" s="281" t="s">
        <v>813</v>
      </c>
      <c r="H4916" s="250">
        <v>82153.36</v>
      </c>
      <c r="I4916" s="250"/>
      <c r="J4916" s="250">
        <v>78698.311799999996</v>
      </c>
      <c r="K4916" s="250"/>
      <c r="L4916" s="250">
        <v>82153.77</v>
      </c>
      <c r="M4916" s="251">
        <f t="shared" si="228"/>
        <v>4.2056079020992017E-2</v>
      </c>
      <c r="N4916" s="251">
        <f t="shared" si="229"/>
        <v>4.3907653429485743E-2</v>
      </c>
      <c r="O4916" s="250">
        <v>89205.16</v>
      </c>
      <c r="P4916" s="251">
        <f t="shared" si="230"/>
        <v>8.5831605780233813E-2</v>
      </c>
      <c r="Q4916" s="251" t="s">
        <v>1195</v>
      </c>
      <c r="R4916" s="258"/>
      <c r="S4916" s="258" t="s">
        <v>806</v>
      </c>
      <c r="T4916" s="258" t="s">
        <v>807</v>
      </c>
      <c r="U4916" s="282" t="s">
        <v>814</v>
      </c>
      <c r="V4916" s="285">
        <v>253</v>
      </c>
      <c r="W4916" s="286" t="s">
        <v>816</v>
      </c>
      <c r="X4916" s="286" t="s">
        <v>824</v>
      </c>
      <c r="Y4916" s="257"/>
    </row>
    <row r="4917" spans="1:25" ht="12.75" customHeight="1" x14ac:dyDescent="0.2">
      <c r="A4917" s="229" t="s">
        <v>705</v>
      </c>
      <c r="B4917" s="247"/>
      <c r="C4917" s="280">
        <v>4904</v>
      </c>
      <c r="D4917" s="249" t="s">
        <v>10429</v>
      </c>
      <c r="E4917" s="249" t="s">
        <v>10428</v>
      </c>
      <c r="F4917" s="249" t="s">
        <v>10237</v>
      </c>
      <c r="G4917" s="281" t="s">
        <v>804</v>
      </c>
      <c r="H4917" s="250">
        <v>22703.21</v>
      </c>
      <c r="I4917" s="250"/>
      <c r="J4917" s="250">
        <v>21748.396000000001</v>
      </c>
      <c r="K4917" s="250"/>
      <c r="L4917" s="250">
        <v>22703.37</v>
      </c>
      <c r="M4917" s="251">
        <f t="shared" si="228"/>
        <v>4.2056343574322683E-2</v>
      </c>
      <c r="N4917" s="251">
        <f t="shared" si="229"/>
        <v>4.3910088817584444E-2</v>
      </c>
      <c r="O4917" s="250">
        <v>25057.550000000003</v>
      </c>
      <c r="P4917" s="251">
        <f t="shared" si="230"/>
        <v>0.10369297597669438</v>
      </c>
      <c r="Q4917" s="251" t="s">
        <v>1195</v>
      </c>
      <c r="R4917" s="258"/>
      <c r="S4917" s="258" t="s">
        <v>904</v>
      </c>
      <c r="T4917" s="258" t="s">
        <v>807</v>
      </c>
      <c r="U4917" s="282" t="s">
        <v>808</v>
      </c>
      <c r="V4917" s="285">
        <v>103</v>
      </c>
      <c r="W4917" s="286" t="s">
        <v>824</v>
      </c>
      <c r="X4917" s="286" t="s">
        <v>824</v>
      </c>
      <c r="Y4917" s="257"/>
    </row>
    <row r="4918" spans="1:25" ht="12.75" customHeight="1" x14ac:dyDescent="0.2">
      <c r="A4918" s="229" t="s">
        <v>705</v>
      </c>
      <c r="B4918" s="247"/>
      <c r="C4918" s="280">
        <v>4905</v>
      </c>
      <c r="D4918" s="249" t="s">
        <v>10430</v>
      </c>
      <c r="E4918" s="249" t="s">
        <v>1411</v>
      </c>
      <c r="F4918" s="249" t="s">
        <v>10399</v>
      </c>
      <c r="G4918" s="281" t="s">
        <v>804</v>
      </c>
      <c r="H4918" s="250">
        <v>0</v>
      </c>
      <c r="I4918" s="250"/>
      <c r="J4918" s="250">
        <v>0</v>
      </c>
      <c r="K4918" s="250"/>
      <c r="L4918" s="250">
        <v>0</v>
      </c>
      <c r="M4918" s="251" t="str">
        <f t="shared" si="228"/>
        <v>NA</v>
      </c>
      <c r="N4918" s="251" t="str">
        <f t="shared" si="229"/>
        <v>NA</v>
      </c>
      <c r="O4918" s="250">
        <v>0</v>
      </c>
      <c r="P4918" s="251" t="str">
        <f t="shared" si="230"/>
        <v>NA</v>
      </c>
      <c r="Q4918" s="251" t="s">
        <v>707</v>
      </c>
      <c r="R4918" s="258"/>
      <c r="S4918" s="299" t="s">
        <v>809</v>
      </c>
      <c r="T4918" s="258" t="s">
        <v>2261</v>
      </c>
      <c r="U4918" s="299" t="s">
        <v>832</v>
      </c>
      <c r="V4918" s="283" t="s">
        <v>809</v>
      </c>
      <c r="W4918" s="284" t="s">
        <v>809</v>
      </c>
      <c r="X4918" s="284" t="s">
        <v>809</v>
      </c>
      <c r="Y4918" s="257"/>
    </row>
    <row r="4919" spans="1:25" ht="12.75" customHeight="1" x14ac:dyDescent="0.2">
      <c r="A4919" s="229" t="s">
        <v>705</v>
      </c>
      <c r="B4919" s="247"/>
      <c r="C4919" s="280">
        <v>4906</v>
      </c>
      <c r="D4919" s="249" t="s">
        <v>10431</v>
      </c>
      <c r="E4919" s="249" t="s">
        <v>10432</v>
      </c>
      <c r="F4919" s="249" t="s">
        <v>10165</v>
      </c>
      <c r="G4919" s="281" t="s">
        <v>813</v>
      </c>
      <c r="H4919" s="250">
        <v>57734.97</v>
      </c>
      <c r="I4919" s="250"/>
      <c r="J4919" s="250">
        <v>55306.856900000006</v>
      </c>
      <c r="K4919" s="250"/>
      <c r="L4919" s="250">
        <v>57735.39</v>
      </c>
      <c r="M4919" s="251">
        <f t="shared" si="228"/>
        <v>4.2056194018980093E-2</v>
      </c>
      <c r="N4919" s="251">
        <f t="shared" si="229"/>
        <v>4.3910162972938586E-2</v>
      </c>
      <c r="O4919" s="250">
        <v>63722.119999999995</v>
      </c>
      <c r="P4919" s="251">
        <f t="shared" si="230"/>
        <v>0.1036925532156273</v>
      </c>
      <c r="Q4919" s="251" t="s">
        <v>1195</v>
      </c>
      <c r="R4919" s="258"/>
      <c r="S4919" s="258" t="s">
        <v>904</v>
      </c>
      <c r="T4919" s="258" t="s">
        <v>807</v>
      </c>
      <c r="U4919" s="282" t="s">
        <v>814</v>
      </c>
      <c r="V4919" s="285">
        <v>204</v>
      </c>
      <c r="W4919" s="286" t="s">
        <v>824</v>
      </c>
      <c r="X4919" s="286" t="s">
        <v>824</v>
      </c>
      <c r="Y4919" s="257"/>
    </row>
    <row r="4920" spans="1:25" ht="12.75" customHeight="1" x14ac:dyDescent="0.2">
      <c r="A4920" s="229" t="s">
        <v>705</v>
      </c>
      <c r="B4920" s="247"/>
      <c r="C4920" s="280">
        <v>4907</v>
      </c>
      <c r="D4920" s="249" t="s">
        <v>10433</v>
      </c>
      <c r="E4920" s="249" t="s">
        <v>10434</v>
      </c>
      <c r="F4920" s="249" t="s">
        <v>10172</v>
      </c>
      <c r="G4920" s="281" t="s">
        <v>813</v>
      </c>
      <c r="H4920" s="250">
        <v>137067.01999999999</v>
      </c>
      <c r="I4920" s="250"/>
      <c r="J4920" s="250">
        <v>125845.97530000002</v>
      </c>
      <c r="K4920" s="250"/>
      <c r="L4920" s="250">
        <v>131371.89000000001</v>
      </c>
      <c r="M4920" s="251">
        <f t="shared" si="228"/>
        <v>8.186538745790177E-2</v>
      </c>
      <c r="N4920" s="251">
        <f t="shared" si="229"/>
        <v>4.3910142432659845E-2</v>
      </c>
      <c r="O4920" s="250">
        <v>144994.22</v>
      </c>
      <c r="P4920" s="251">
        <f t="shared" si="230"/>
        <v>0.10369288285340179</v>
      </c>
      <c r="Q4920" s="251" t="s">
        <v>1195</v>
      </c>
      <c r="R4920" s="258"/>
      <c r="S4920" s="258" t="s">
        <v>925</v>
      </c>
      <c r="T4920" s="258" t="s">
        <v>908</v>
      </c>
      <c r="U4920" s="282" t="s">
        <v>814</v>
      </c>
      <c r="V4920" s="285">
        <v>717</v>
      </c>
      <c r="W4920" s="286" t="s">
        <v>824</v>
      </c>
      <c r="X4920" s="286" t="s">
        <v>824</v>
      </c>
      <c r="Y4920" s="257"/>
    </row>
    <row r="4921" spans="1:25" ht="12.75" customHeight="1" x14ac:dyDescent="0.2">
      <c r="A4921" s="229" t="s">
        <v>705</v>
      </c>
      <c r="B4921" s="247"/>
      <c r="C4921" s="280">
        <v>4908</v>
      </c>
      <c r="D4921" s="249" t="s">
        <v>10435</v>
      </c>
      <c r="E4921" s="249" t="s">
        <v>10436</v>
      </c>
      <c r="F4921" s="249" t="s">
        <v>10237</v>
      </c>
      <c r="G4921" s="281" t="s">
        <v>804</v>
      </c>
      <c r="H4921" s="250">
        <v>48172.420000000006</v>
      </c>
      <c r="I4921" s="250"/>
      <c r="J4921" s="250">
        <v>46146.483200000002</v>
      </c>
      <c r="K4921" s="250"/>
      <c r="L4921" s="250">
        <v>48172.78</v>
      </c>
      <c r="M4921" s="251">
        <f t="shared" si="228"/>
        <v>4.2055948196084041E-2</v>
      </c>
      <c r="N4921" s="251">
        <f t="shared" si="229"/>
        <v>4.3910102341233152E-2</v>
      </c>
      <c r="O4921" s="250">
        <v>53167.97</v>
      </c>
      <c r="P4921" s="251">
        <f t="shared" si="230"/>
        <v>0.1036932059972458</v>
      </c>
      <c r="Q4921" s="251" t="s">
        <v>1195</v>
      </c>
      <c r="R4921" s="258"/>
      <c r="S4921" s="258" t="s">
        <v>904</v>
      </c>
      <c r="T4921" s="258" t="s">
        <v>807</v>
      </c>
      <c r="U4921" s="282" t="s">
        <v>808</v>
      </c>
      <c r="V4921" s="285">
        <v>154</v>
      </c>
      <c r="W4921" s="286" t="s">
        <v>824</v>
      </c>
      <c r="X4921" s="286" t="s">
        <v>824</v>
      </c>
      <c r="Y4921" s="257"/>
    </row>
    <row r="4922" spans="1:25" ht="12.75" customHeight="1" x14ac:dyDescent="0.2">
      <c r="A4922" s="229" t="s">
        <v>705</v>
      </c>
      <c r="B4922" s="247"/>
      <c r="C4922" s="280">
        <v>4909</v>
      </c>
      <c r="D4922" s="249" t="s">
        <v>10437</v>
      </c>
      <c r="E4922" s="249" t="s">
        <v>10438</v>
      </c>
      <c r="F4922" s="249" t="s">
        <v>10172</v>
      </c>
      <c r="G4922" s="281" t="s">
        <v>813</v>
      </c>
      <c r="H4922" s="250">
        <v>75307.819999999992</v>
      </c>
      <c r="I4922" s="250"/>
      <c r="J4922" s="250">
        <v>72140.655400000003</v>
      </c>
      <c r="K4922" s="250"/>
      <c r="L4922" s="250">
        <v>75308.36</v>
      </c>
      <c r="M4922" s="251">
        <f t="shared" si="228"/>
        <v>4.2056251263148894E-2</v>
      </c>
      <c r="N4922" s="251">
        <f t="shared" si="229"/>
        <v>4.3910116735645807E-2</v>
      </c>
      <c r="O4922" s="250">
        <v>83117.33</v>
      </c>
      <c r="P4922" s="251">
        <f t="shared" si="230"/>
        <v>0.10369326858266467</v>
      </c>
      <c r="Q4922" s="251" t="s">
        <v>1195</v>
      </c>
      <c r="R4922" s="258"/>
      <c r="S4922" s="258" t="s">
        <v>806</v>
      </c>
      <c r="T4922" s="258" t="s">
        <v>807</v>
      </c>
      <c r="U4922" s="282" t="s">
        <v>814</v>
      </c>
      <c r="V4922" s="285">
        <v>106</v>
      </c>
      <c r="W4922" s="286" t="s">
        <v>824</v>
      </c>
      <c r="X4922" s="286" t="s">
        <v>824</v>
      </c>
      <c r="Y4922" s="257"/>
    </row>
    <row r="4923" spans="1:25" ht="12.75" customHeight="1" x14ac:dyDescent="0.2">
      <c r="A4923" s="229" t="s">
        <v>705</v>
      </c>
      <c r="B4923" s="247"/>
      <c r="C4923" s="280">
        <v>4910</v>
      </c>
      <c r="D4923" s="249" t="s">
        <v>10439</v>
      </c>
      <c r="E4923" s="249" t="s">
        <v>10440</v>
      </c>
      <c r="F4923" s="249" t="s">
        <v>10318</v>
      </c>
      <c r="G4923" s="281" t="s">
        <v>813</v>
      </c>
      <c r="H4923" s="250">
        <v>100258.75</v>
      </c>
      <c r="I4923" s="250"/>
      <c r="J4923" s="250">
        <v>96042.275099999999</v>
      </c>
      <c r="K4923" s="250"/>
      <c r="L4923" s="250">
        <v>100259.26000000001</v>
      </c>
      <c r="M4923" s="251">
        <f t="shared" si="228"/>
        <v>4.2055929282980298E-2</v>
      </c>
      <c r="N4923" s="251">
        <f t="shared" si="229"/>
        <v>4.3907590648068796E-2</v>
      </c>
      <c r="O4923" s="250">
        <v>108864.70000000001</v>
      </c>
      <c r="P4923" s="251">
        <f t="shared" si="230"/>
        <v>8.5831872287906383E-2</v>
      </c>
      <c r="Q4923" s="251" t="s">
        <v>1195</v>
      </c>
      <c r="R4923" s="258"/>
      <c r="S4923" s="258" t="s">
        <v>904</v>
      </c>
      <c r="T4923" s="258" t="s">
        <v>807</v>
      </c>
      <c r="U4923" s="282" t="s">
        <v>814</v>
      </c>
      <c r="V4923" s="285">
        <v>204</v>
      </c>
      <c r="W4923" s="286" t="s">
        <v>824</v>
      </c>
      <c r="X4923" s="286" t="s">
        <v>824</v>
      </c>
      <c r="Y4923" s="257"/>
    </row>
    <row r="4924" spans="1:25" ht="12.75" customHeight="1" x14ac:dyDescent="0.2">
      <c r="A4924" s="229" t="s">
        <v>705</v>
      </c>
      <c r="B4924" s="247"/>
      <c r="C4924" s="280">
        <v>4911</v>
      </c>
      <c r="D4924" s="249" t="s">
        <v>10441</v>
      </c>
      <c r="E4924" s="249" t="s">
        <v>10442</v>
      </c>
      <c r="F4924" s="249" t="s">
        <v>10260</v>
      </c>
      <c r="G4924" s="281" t="s">
        <v>813</v>
      </c>
      <c r="H4924" s="250">
        <v>260792.88999999998</v>
      </c>
      <c r="I4924" s="250"/>
      <c r="J4924" s="250">
        <v>249824.97019999998</v>
      </c>
      <c r="K4924" s="250"/>
      <c r="L4924" s="250">
        <v>228891.06</v>
      </c>
      <c r="M4924" s="251">
        <f t="shared" si="228"/>
        <v>4.2056053752078916E-2</v>
      </c>
      <c r="N4924" s="251">
        <f t="shared" si="229"/>
        <v>8.3794306803043436E-2</v>
      </c>
      <c r="O4924" s="250">
        <v>250003.15000000002</v>
      </c>
      <c r="P4924" s="251">
        <f t="shared" si="230"/>
        <v>9.2236411505106516E-2</v>
      </c>
      <c r="Q4924" s="251" t="s">
        <v>1195</v>
      </c>
      <c r="R4924" s="258"/>
      <c r="S4924" s="258" t="s">
        <v>806</v>
      </c>
      <c r="T4924" s="258" t="s">
        <v>807</v>
      </c>
      <c r="U4924" s="282" t="s">
        <v>814</v>
      </c>
      <c r="V4924" s="285">
        <v>147</v>
      </c>
      <c r="W4924" s="286" t="s">
        <v>824</v>
      </c>
      <c r="X4924" s="286" t="s">
        <v>824</v>
      </c>
      <c r="Y4924" s="257"/>
    </row>
    <row r="4925" spans="1:25" ht="12.75" customHeight="1" x14ac:dyDescent="0.2">
      <c r="A4925" s="229" t="s">
        <v>705</v>
      </c>
      <c r="B4925" s="247"/>
      <c r="C4925" s="280">
        <v>4912</v>
      </c>
      <c r="D4925" s="249" t="s">
        <v>10443</v>
      </c>
      <c r="E4925" s="249" t="s">
        <v>10444</v>
      </c>
      <c r="F4925" s="249" t="s">
        <v>10188</v>
      </c>
      <c r="G4925" s="281" t="s">
        <v>813</v>
      </c>
      <c r="H4925" s="250">
        <v>72921.69</v>
      </c>
      <c r="I4925" s="250"/>
      <c r="J4925" s="250">
        <v>69854.887499999997</v>
      </c>
      <c r="K4925" s="250"/>
      <c r="L4925" s="250">
        <v>72922.23</v>
      </c>
      <c r="M4925" s="251">
        <f t="shared" si="228"/>
        <v>4.2056108408897341E-2</v>
      </c>
      <c r="N4925" s="251">
        <f t="shared" si="229"/>
        <v>4.3910205996681322E-2</v>
      </c>
      <c r="O4925" s="250">
        <v>80483.75</v>
      </c>
      <c r="P4925" s="251">
        <f t="shared" si="230"/>
        <v>0.10369293423966881</v>
      </c>
      <c r="Q4925" s="251" t="s">
        <v>1195</v>
      </c>
      <c r="R4925" s="258"/>
      <c r="S4925" s="258" t="s">
        <v>806</v>
      </c>
      <c r="T4925" s="258" t="s">
        <v>807</v>
      </c>
      <c r="U4925" s="282" t="s">
        <v>814</v>
      </c>
      <c r="V4925" s="285">
        <v>503</v>
      </c>
      <c r="W4925" s="286" t="s">
        <v>816</v>
      </c>
      <c r="X4925" s="286" t="s">
        <v>824</v>
      </c>
      <c r="Y4925" s="257"/>
    </row>
    <row r="4926" spans="1:25" ht="12.75" customHeight="1" x14ac:dyDescent="0.2">
      <c r="A4926" s="229" t="s">
        <v>705</v>
      </c>
      <c r="B4926" s="247"/>
      <c r="C4926" s="280">
        <v>4913</v>
      </c>
      <c r="D4926" s="249" t="s">
        <v>10445</v>
      </c>
      <c r="E4926" s="249" t="s">
        <v>10446</v>
      </c>
      <c r="F4926" s="249" t="s">
        <v>10318</v>
      </c>
      <c r="G4926" s="281" t="s">
        <v>813</v>
      </c>
      <c r="H4926" s="250">
        <v>54960.27</v>
      </c>
      <c r="I4926" s="250"/>
      <c r="J4926" s="250">
        <v>52648.863100000002</v>
      </c>
      <c r="K4926" s="250"/>
      <c r="L4926" s="250">
        <v>54961.079999999994</v>
      </c>
      <c r="M4926" s="251">
        <f t="shared" si="228"/>
        <v>4.2055959695976648E-2</v>
      </c>
      <c r="N4926" s="251">
        <f t="shared" si="229"/>
        <v>4.3917698576096925E-2</v>
      </c>
      <c r="O4926" s="250">
        <v>63407.479999999996</v>
      </c>
      <c r="P4926" s="251">
        <f t="shared" si="230"/>
        <v>0.15367965840554812</v>
      </c>
      <c r="Q4926" s="251" t="s">
        <v>1195</v>
      </c>
      <c r="R4926" s="258"/>
      <c r="S4926" s="258" t="s">
        <v>806</v>
      </c>
      <c r="T4926" s="258" t="s">
        <v>807</v>
      </c>
      <c r="U4926" s="282" t="s">
        <v>814</v>
      </c>
      <c r="V4926" s="285">
        <v>151</v>
      </c>
      <c r="W4926" s="286" t="s">
        <v>824</v>
      </c>
      <c r="X4926" s="286" t="s">
        <v>824</v>
      </c>
      <c r="Y4926" s="257"/>
    </row>
    <row r="4927" spans="1:25" ht="12.75" customHeight="1" x14ac:dyDescent="0.2">
      <c r="A4927" s="229" t="s">
        <v>705</v>
      </c>
      <c r="B4927" s="247"/>
      <c r="C4927" s="280">
        <v>4914</v>
      </c>
      <c r="D4927" s="249" t="s">
        <v>10447</v>
      </c>
      <c r="E4927" s="249" t="s">
        <v>10448</v>
      </c>
      <c r="F4927" s="249" t="s">
        <v>10185</v>
      </c>
      <c r="G4927" s="281" t="s">
        <v>813</v>
      </c>
      <c r="H4927" s="250">
        <v>21074.05</v>
      </c>
      <c r="I4927" s="250"/>
      <c r="J4927" s="250">
        <v>20187.749599999999</v>
      </c>
      <c r="K4927" s="250"/>
      <c r="L4927" s="250">
        <v>21074.19</v>
      </c>
      <c r="M4927" s="251">
        <f t="shared" si="228"/>
        <v>4.2056481786842119E-2</v>
      </c>
      <c r="N4927" s="251">
        <f t="shared" si="229"/>
        <v>4.3909817466727424E-2</v>
      </c>
      <c r="O4927" s="250">
        <v>23259.449999999997</v>
      </c>
      <c r="P4927" s="251">
        <f t="shared" si="230"/>
        <v>0.10369366509460143</v>
      </c>
      <c r="Q4927" s="251" t="s">
        <v>1195</v>
      </c>
      <c r="R4927" s="258"/>
      <c r="S4927" s="258" t="s">
        <v>904</v>
      </c>
      <c r="T4927" s="258" t="s">
        <v>807</v>
      </c>
      <c r="U4927" s="282" t="s">
        <v>814</v>
      </c>
      <c r="V4927" s="285">
        <v>53</v>
      </c>
      <c r="W4927" s="286" t="s">
        <v>816</v>
      </c>
      <c r="X4927" s="286" t="s">
        <v>824</v>
      </c>
      <c r="Y4927" s="257"/>
    </row>
    <row r="4928" spans="1:25" ht="12.75" customHeight="1" x14ac:dyDescent="0.2">
      <c r="A4928" s="229" t="s">
        <v>705</v>
      </c>
      <c r="B4928" s="247"/>
      <c r="C4928" s="280">
        <v>4915</v>
      </c>
      <c r="D4928" s="249" t="s">
        <v>10449</v>
      </c>
      <c r="E4928" s="249" t="s">
        <v>10450</v>
      </c>
      <c r="F4928" s="249" t="s">
        <v>10175</v>
      </c>
      <c r="G4928" s="281" t="s">
        <v>813</v>
      </c>
      <c r="H4928" s="250">
        <v>80920.489999999991</v>
      </c>
      <c r="I4928" s="250"/>
      <c r="J4928" s="250">
        <v>77517.312999999995</v>
      </c>
      <c r="K4928" s="250"/>
      <c r="L4928" s="250">
        <v>80921.119999999995</v>
      </c>
      <c r="M4928" s="251">
        <f t="shared" si="228"/>
        <v>4.2055813057978224E-2</v>
      </c>
      <c r="N4928" s="251">
        <f t="shared" si="229"/>
        <v>4.3910281049086425E-2</v>
      </c>
      <c r="O4928" s="250">
        <v>89312.040000000008</v>
      </c>
      <c r="P4928" s="251">
        <f t="shared" si="230"/>
        <v>0.10369258359251594</v>
      </c>
      <c r="Q4928" s="251" t="s">
        <v>1195</v>
      </c>
      <c r="R4928" s="258"/>
      <c r="S4928" s="258" t="s">
        <v>806</v>
      </c>
      <c r="T4928" s="258" t="s">
        <v>807</v>
      </c>
      <c r="U4928" s="282" t="s">
        <v>814</v>
      </c>
      <c r="V4928" s="285">
        <v>303</v>
      </c>
      <c r="W4928" s="286" t="s">
        <v>824</v>
      </c>
      <c r="X4928" s="286" t="s">
        <v>824</v>
      </c>
      <c r="Y4928" s="257"/>
    </row>
    <row r="4929" spans="1:25" ht="12.75" customHeight="1" x14ac:dyDescent="0.2">
      <c r="A4929" s="229" t="s">
        <v>705</v>
      </c>
      <c r="B4929" s="247"/>
      <c r="C4929" s="280">
        <v>4916</v>
      </c>
      <c r="D4929" s="249" t="s">
        <v>10451</v>
      </c>
      <c r="E4929" s="249" t="s">
        <v>10452</v>
      </c>
      <c r="F4929" s="249" t="s">
        <v>10453</v>
      </c>
      <c r="G4929" s="281" t="s">
        <v>804</v>
      </c>
      <c r="H4929" s="250">
        <v>165874.78</v>
      </c>
      <c r="I4929" s="250"/>
      <c r="J4929" s="250">
        <v>158898.74619999999</v>
      </c>
      <c r="K4929" s="250"/>
      <c r="L4929" s="250">
        <v>165877.20000000001</v>
      </c>
      <c r="M4929" s="251">
        <f t="shared" si="228"/>
        <v>4.2056024429994752E-2</v>
      </c>
      <c r="N4929" s="251">
        <f t="shared" si="229"/>
        <v>4.391761399562269E-2</v>
      </c>
      <c r="O4929" s="250">
        <v>191369.17</v>
      </c>
      <c r="P4929" s="251">
        <f t="shared" si="230"/>
        <v>0.15367977033612817</v>
      </c>
      <c r="Q4929" s="251" t="s">
        <v>1195</v>
      </c>
      <c r="R4929" s="258"/>
      <c r="S4929" s="258" t="s">
        <v>3566</v>
      </c>
      <c r="T4929" s="258" t="s">
        <v>908</v>
      </c>
      <c r="U4929" s="282" t="s">
        <v>808</v>
      </c>
      <c r="V4929" s="285">
        <v>120</v>
      </c>
      <c r="W4929" s="286" t="s">
        <v>816</v>
      </c>
      <c r="X4929" s="286" t="s">
        <v>816</v>
      </c>
      <c r="Y4929" s="257"/>
    </row>
    <row r="4930" spans="1:25" ht="12.75" customHeight="1" x14ac:dyDescent="0.2">
      <c r="A4930" s="229" t="s">
        <v>705</v>
      </c>
      <c r="B4930" s="247"/>
      <c r="C4930" s="280">
        <v>4917</v>
      </c>
      <c r="D4930" s="249" t="s">
        <v>10454</v>
      </c>
      <c r="E4930" s="249" t="s">
        <v>10455</v>
      </c>
      <c r="F4930" s="249" t="s">
        <v>10456</v>
      </c>
      <c r="G4930" s="281" t="s">
        <v>813</v>
      </c>
      <c r="H4930" s="250">
        <v>163944.41999999998</v>
      </c>
      <c r="I4930" s="250"/>
      <c r="J4930" s="250">
        <v>157049.56900000002</v>
      </c>
      <c r="K4930" s="250"/>
      <c r="L4930" s="250">
        <v>163946.79</v>
      </c>
      <c r="M4930" s="251">
        <f t="shared" si="228"/>
        <v>4.2056027280464724E-2</v>
      </c>
      <c r="N4930" s="251">
        <f t="shared" si="229"/>
        <v>4.3917478054333214E-2</v>
      </c>
      <c r="O4930" s="250">
        <v>189142.11000000004</v>
      </c>
      <c r="P4930" s="251">
        <f t="shared" si="230"/>
        <v>0.15367986161851679</v>
      </c>
      <c r="Q4930" s="251" t="s">
        <v>1195</v>
      </c>
      <c r="R4930" s="258"/>
      <c r="S4930" s="258" t="s">
        <v>806</v>
      </c>
      <c r="T4930" s="258" t="s">
        <v>807</v>
      </c>
      <c r="U4930" s="282" t="s">
        <v>814</v>
      </c>
      <c r="V4930" s="285">
        <v>393</v>
      </c>
      <c r="W4930" s="286" t="s">
        <v>824</v>
      </c>
      <c r="X4930" s="286" t="s">
        <v>824</v>
      </c>
      <c r="Y4930" s="257"/>
    </row>
    <row r="4931" spans="1:25" ht="12.75" customHeight="1" x14ac:dyDescent="0.2">
      <c r="A4931" s="229" t="s">
        <v>705</v>
      </c>
      <c r="B4931" s="247"/>
      <c r="C4931" s="280">
        <v>4918</v>
      </c>
      <c r="D4931" s="249" t="s">
        <v>10457</v>
      </c>
      <c r="E4931" s="249" t="s">
        <v>10458</v>
      </c>
      <c r="F4931" s="249" t="s">
        <v>10179</v>
      </c>
      <c r="G4931" s="281" t="s">
        <v>813</v>
      </c>
      <c r="H4931" s="250">
        <v>52013.289999999994</v>
      </c>
      <c r="I4931" s="250"/>
      <c r="J4931" s="250">
        <v>32292.1963</v>
      </c>
      <c r="K4931" s="250"/>
      <c r="L4931" s="250">
        <v>31546.65</v>
      </c>
      <c r="M4931" s="251">
        <f t="shared" si="228"/>
        <v>0.37915489868070251</v>
      </c>
      <c r="N4931" s="251">
        <f t="shared" si="229"/>
        <v>2.3087506748495711E-2</v>
      </c>
      <c r="O4931" s="250">
        <v>35527.68</v>
      </c>
      <c r="P4931" s="251">
        <f t="shared" si="230"/>
        <v>0.12619501595256544</v>
      </c>
      <c r="Q4931" s="251" t="s">
        <v>1195</v>
      </c>
      <c r="R4931" s="258"/>
      <c r="S4931" s="258" t="s">
        <v>806</v>
      </c>
      <c r="T4931" s="258" t="s">
        <v>807</v>
      </c>
      <c r="U4931" s="282" t="s">
        <v>814</v>
      </c>
      <c r="V4931" s="285">
        <v>153</v>
      </c>
      <c r="W4931" s="286" t="s">
        <v>824</v>
      </c>
      <c r="X4931" s="286" t="s">
        <v>824</v>
      </c>
      <c r="Y4931" s="257"/>
    </row>
    <row r="4932" spans="1:25" ht="12.75" customHeight="1" x14ac:dyDescent="0.2">
      <c r="A4932" s="229" t="s">
        <v>705</v>
      </c>
      <c r="B4932" s="247"/>
      <c r="C4932" s="280">
        <v>4919</v>
      </c>
      <c r="D4932" s="249" t="s">
        <v>10459</v>
      </c>
      <c r="E4932" s="249" t="s">
        <v>10460</v>
      </c>
      <c r="F4932" s="249" t="s">
        <v>10225</v>
      </c>
      <c r="G4932" s="281" t="s">
        <v>813</v>
      </c>
      <c r="H4932" s="250">
        <v>72611.12</v>
      </c>
      <c r="I4932" s="250"/>
      <c r="J4932" s="250">
        <v>70173.36069999999</v>
      </c>
      <c r="K4932" s="250"/>
      <c r="L4932" s="250">
        <v>73255.58</v>
      </c>
      <c r="M4932" s="251">
        <f t="shared" si="228"/>
        <v>3.3572809509067006E-2</v>
      </c>
      <c r="N4932" s="251">
        <f t="shared" si="229"/>
        <v>4.3922925583924785E-2</v>
      </c>
      <c r="O4932" s="250">
        <v>78909.75</v>
      </c>
      <c r="P4932" s="251">
        <f t="shared" si="230"/>
        <v>7.7184154435743987E-2</v>
      </c>
      <c r="Q4932" s="251" t="s">
        <v>1195</v>
      </c>
      <c r="R4932" s="258"/>
      <c r="S4932" s="258" t="s">
        <v>904</v>
      </c>
      <c r="T4932" s="258" t="s">
        <v>807</v>
      </c>
      <c r="U4932" s="282" t="s">
        <v>814</v>
      </c>
      <c r="V4932" s="285">
        <v>156</v>
      </c>
      <c r="W4932" s="286" t="s">
        <v>824</v>
      </c>
      <c r="X4932" s="286" t="s">
        <v>824</v>
      </c>
      <c r="Y4932" s="257"/>
    </row>
    <row r="4933" spans="1:25" ht="12.75" customHeight="1" x14ac:dyDescent="0.2">
      <c r="A4933" s="229" t="s">
        <v>705</v>
      </c>
      <c r="B4933" s="247"/>
      <c r="C4933" s="280">
        <v>4920</v>
      </c>
      <c r="D4933" s="296" t="s">
        <v>10461</v>
      </c>
      <c r="E4933" s="296" t="s">
        <v>10462</v>
      </c>
      <c r="F4933" s="296" t="s">
        <v>10463</v>
      </c>
      <c r="G4933" s="281" t="s">
        <v>804</v>
      </c>
      <c r="H4933" s="250">
        <v>40331.509999999995</v>
      </c>
      <c r="I4933" s="250"/>
      <c r="J4933" s="250">
        <v>0</v>
      </c>
      <c r="K4933" s="250"/>
      <c r="L4933" s="250">
        <v>0</v>
      </c>
      <c r="M4933" s="251">
        <f t="shared" si="228"/>
        <v>1</v>
      </c>
      <c r="N4933" s="251" t="str">
        <f t="shared" si="229"/>
        <v>NA</v>
      </c>
      <c r="O4933" s="250">
        <v>0</v>
      </c>
      <c r="P4933" s="251" t="str">
        <f t="shared" si="230"/>
        <v>NA</v>
      </c>
      <c r="Q4933" s="251" t="s">
        <v>1195</v>
      </c>
      <c r="R4933" s="258"/>
      <c r="S4933" s="258" t="s">
        <v>2946</v>
      </c>
      <c r="T4933" s="299" t="s">
        <v>809</v>
      </c>
      <c r="U4933" s="299" t="s">
        <v>832</v>
      </c>
      <c r="V4933" s="283" t="s">
        <v>809</v>
      </c>
      <c r="W4933" s="284" t="s">
        <v>809</v>
      </c>
      <c r="X4933" s="284" t="s">
        <v>809</v>
      </c>
      <c r="Y4933" s="257"/>
    </row>
    <row r="4934" spans="1:25" ht="12.75" customHeight="1" x14ac:dyDescent="0.2">
      <c r="A4934" s="229" t="s">
        <v>705</v>
      </c>
      <c r="B4934" s="247"/>
      <c r="C4934" s="280">
        <v>4921</v>
      </c>
      <c r="D4934" s="249" t="s">
        <v>10464</v>
      </c>
      <c r="E4934" s="249" t="s">
        <v>10465</v>
      </c>
      <c r="F4934" s="249" t="s">
        <v>10228</v>
      </c>
      <c r="G4934" s="281" t="s">
        <v>804</v>
      </c>
      <c r="H4934" s="250">
        <v>664205.27000000014</v>
      </c>
      <c r="I4934" s="250"/>
      <c r="J4934" s="250">
        <v>494913.16769999999</v>
      </c>
      <c r="K4934" s="250"/>
      <c r="L4934" s="250">
        <v>516648.51</v>
      </c>
      <c r="M4934" s="251">
        <f t="shared" si="228"/>
        <v>0.25487919163905476</v>
      </c>
      <c r="N4934" s="251">
        <f t="shared" si="229"/>
        <v>4.3917486376469306E-2</v>
      </c>
      <c r="O4934" s="250">
        <v>596046.96</v>
      </c>
      <c r="P4934" s="251">
        <f t="shared" si="230"/>
        <v>0.15367981996115687</v>
      </c>
      <c r="Q4934" s="251" t="s">
        <v>1195</v>
      </c>
      <c r="R4934" s="258"/>
      <c r="S4934" s="258" t="s">
        <v>3566</v>
      </c>
      <c r="T4934" s="258" t="s">
        <v>807</v>
      </c>
      <c r="U4934" s="282" t="s">
        <v>808</v>
      </c>
      <c r="V4934" s="285">
        <v>389</v>
      </c>
      <c r="W4934" s="286" t="s">
        <v>824</v>
      </c>
      <c r="X4934" s="286" t="s">
        <v>824</v>
      </c>
      <c r="Y4934" s="257"/>
    </row>
    <row r="4935" spans="1:25" ht="12.75" customHeight="1" x14ac:dyDescent="0.2">
      <c r="A4935" s="229" t="s">
        <v>705</v>
      </c>
      <c r="B4935" s="247"/>
      <c r="C4935" s="280">
        <v>4922</v>
      </c>
      <c r="D4935" s="249" t="s">
        <v>10466</v>
      </c>
      <c r="E4935" s="249" t="s">
        <v>10467</v>
      </c>
      <c r="F4935" s="249" t="s">
        <v>10228</v>
      </c>
      <c r="G4935" s="281" t="s">
        <v>804</v>
      </c>
      <c r="H4935" s="250">
        <v>0</v>
      </c>
      <c r="I4935" s="250"/>
      <c r="J4935" s="250">
        <v>0</v>
      </c>
      <c r="K4935" s="250"/>
      <c r="L4935" s="250">
        <v>0</v>
      </c>
      <c r="M4935" s="251" t="str">
        <f t="shared" si="228"/>
        <v>NA</v>
      </c>
      <c r="N4935" s="251" t="str">
        <f t="shared" si="229"/>
        <v>NA</v>
      </c>
      <c r="O4935" s="250">
        <v>0</v>
      </c>
      <c r="P4935" s="251" t="str">
        <f t="shared" si="230"/>
        <v>NA</v>
      </c>
      <c r="Q4935" s="251" t="s">
        <v>707</v>
      </c>
      <c r="R4935" s="258"/>
      <c r="S4935" s="299" t="s">
        <v>809</v>
      </c>
      <c r="T4935" s="258" t="s">
        <v>2261</v>
      </c>
      <c r="U4935" s="299" t="s">
        <v>832</v>
      </c>
      <c r="V4935" s="283" t="s">
        <v>809</v>
      </c>
      <c r="W4935" s="284" t="s">
        <v>809</v>
      </c>
      <c r="X4935" s="284" t="s">
        <v>809</v>
      </c>
      <c r="Y4935" s="257"/>
    </row>
    <row r="4936" spans="1:25" ht="12.75" customHeight="1" x14ac:dyDescent="0.2">
      <c r="A4936" s="229" t="s">
        <v>705</v>
      </c>
      <c r="B4936" s="247"/>
      <c r="C4936" s="280">
        <v>4923</v>
      </c>
      <c r="D4936" s="249" t="s">
        <v>10468</v>
      </c>
      <c r="E4936" s="249" t="s">
        <v>10469</v>
      </c>
      <c r="F4936" s="249" t="s">
        <v>10228</v>
      </c>
      <c r="G4936" s="281" t="s">
        <v>804</v>
      </c>
      <c r="H4936" s="250">
        <v>15897.56</v>
      </c>
      <c r="I4936" s="250"/>
      <c r="J4936" s="250">
        <v>15228.978800000001</v>
      </c>
      <c r="K4936" s="250"/>
      <c r="L4936" s="250">
        <v>15897.8</v>
      </c>
      <c r="M4936" s="251">
        <f t="shared" si="228"/>
        <v>4.2055585888652013E-2</v>
      </c>
      <c r="N4936" s="251">
        <f t="shared" si="229"/>
        <v>4.3917665707171281E-2</v>
      </c>
      <c r="O4936" s="250">
        <v>18340.97</v>
      </c>
      <c r="P4936" s="251">
        <f t="shared" si="230"/>
        <v>0.15367975443143089</v>
      </c>
      <c r="Q4936" s="251" t="s">
        <v>1195</v>
      </c>
      <c r="R4936" s="258"/>
      <c r="S4936" s="258" t="s">
        <v>3566</v>
      </c>
      <c r="T4936" s="258" t="s">
        <v>908</v>
      </c>
      <c r="U4936" s="282" t="s">
        <v>808</v>
      </c>
      <c r="V4936" s="285">
        <v>521</v>
      </c>
      <c r="W4936" s="286" t="s">
        <v>824</v>
      </c>
      <c r="X4936" s="286" t="s">
        <v>824</v>
      </c>
      <c r="Y4936" s="257"/>
    </row>
    <row r="4937" spans="1:25" ht="12.75" customHeight="1" x14ac:dyDescent="0.2">
      <c r="A4937" s="229" t="s">
        <v>705</v>
      </c>
      <c r="B4937" s="247"/>
      <c r="C4937" s="280">
        <v>4924</v>
      </c>
      <c r="D4937" s="249" t="s">
        <v>10470</v>
      </c>
      <c r="E4937" s="249" t="s">
        <v>10471</v>
      </c>
      <c r="F4937" s="249" t="s">
        <v>10237</v>
      </c>
      <c r="G4937" s="281" t="s">
        <v>804</v>
      </c>
      <c r="H4937" s="250">
        <v>32814.68</v>
      </c>
      <c r="I4937" s="250"/>
      <c r="J4937" s="250">
        <v>31434.621599999999</v>
      </c>
      <c r="K4937" s="250"/>
      <c r="L4937" s="250">
        <v>32815.159999999996</v>
      </c>
      <c r="M4937" s="251">
        <f t="shared" si="228"/>
        <v>4.2056128537593593E-2</v>
      </c>
      <c r="N4937" s="251">
        <f t="shared" si="229"/>
        <v>4.3917767408404168E-2</v>
      </c>
      <c r="O4937" s="250">
        <v>37952.89</v>
      </c>
      <c r="P4937" s="251">
        <f t="shared" si="230"/>
        <v>0.15656574583210942</v>
      </c>
      <c r="Q4937" s="251" t="s">
        <v>1195</v>
      </c>
      <c r="R4937" s="258"/>
      <c r="S4937" s="258" t="s">
        <v>1405</v>
      </c>
      <c r="T4937" s="258" t="s">
        <v>2261</v>
      </c>
      <c r="U4937" s="282" t="s">
        <v>808</v>
      </c>
      <c r="V4937" s="285">
        <v>103</v>
      </c>
      <c r="W4937" s="286" t="s">
        <v>816</v>
      </c>
      <c r="X4937" s="286" t="s">
        <v>824</v>
      </c>
      <c r="Y4937" s="257"/>
    </row>
    <row r="4938" spans="1:25" ht="12.75" customHeight="1" x14ac:dyDescent="0.2">
      <c r="A4938" s="229" t="s">
        <v>705</v>
      </c>
      <c r="B4938" s="247"/>
      <c r="C4938" s="280">
        <v>4925</v>
      </c>
      <c r="D4938" s="249" t="s">
        <v>10472</v>
      </c>
      <c r="E4938" s="249" t="s">
        <v>10473</v>
      </c>
      <c r="F4938" s="249" t="s">
        <v>10185</v>
      </c>
      <c r="G4938" s="281" t="s">
        <v>813</v>
      </c>
      <c r="H4938" s="250">
        <v>71842.739999999991</v>
      </c>
      <c r="I4938" s="250"/>
      <c r="J4938" s="250">
        <v>68821.309200000003</v>
      </c>
      <c r="K4938" s="250"/>
      <c r="L4938" s="250">
        <v>71843.27</v>
      </c>
      <c r="M4938" s="251">
        <f t="shared" si="228"/>
        <v>4.2056174360832949E-2</v>
      </c>
      <c r="N4938" s="251">
        <f t="shared" si="229"/>
        <v>4.3910248658855802E-2</v>
      </c>
      <c r="O4938" s="250">
        <v>79292.87999999999</v>
      </c>
      <c r="P4938" s="251">
        <f t="shared" si="230"/>
        <v>0.10369252401790711</v>
      </c>
      <c r="Q4938" s="251" t="s">
        <v>1195</v>
      </c>
      <c r="R4938" s="258"/>
      <c r="S4938" s="258" t="s">
        <v>806</v>
      </c>
      <c r="T4938" s="258" t="s">
        <v>807</v>
      </c>
      <c r="U4938" s="282" t="s">
        <v>814</v>
      </c>
      <c r="V4938" s="285">
        <v>155</v>
      </c>
      <c r="W4938" s="286" t="s">
        <v>824</v>
      </c>
      <c r="X4938" s="286" t="s">
        <v>824</v>
      </c>
      <c r="Y4938" s="257"/>
    </row>
    <row r="4939" spans="1:25" ht="12.75" customHeight="1" x14ac:dyDescent="0.2">
      <c r="A4939" s="229" t="s">
        <v>705</v>
      </c>
      <c r="B4939" s="247"/>
      <c r="C4939" s="280">
        <v>4926</v>
      </c>
      <c r="D4939" s="249" t="s">
        <v>10474</v>
      </c>
      <c r="E4939" s="249" t="s">
        <v>10475</v>
      </c>
      <c r="F4939" s="249" t="s">
        <v>10185</v>
      </c>
      <c r="G4939" s="281" t="s">
        <v>813</v>
      </c>
      <c r="H4939" s="250">
        <v>14688.07</v>
      </c>
      <c r="I4939" s="250"/>
      <c r="J4939" s="250">
        <v>14070.352200000001</v>
      </c>
      <c r="K4939" s="250"/>
      <c r="L4939" s="250">
        <v>14688.189999999999</v>
      </c>
      <c r="M4939" s="251">
        <f t="shared" si="228"/>
        <v>4.2055750006637943E-2</v>
      </c>
      <c r="N4939" s="251">
        <f t="shared" si="229"/>
        <v>4.3910613694517008E-2</v>
      </c>
      <c r="O4939" s="250">
        <v>16211.240000000002</v>
      </c>
      <c r="P4939" s="251">
        <f t="shared" si="230"/>
        <v>0.10369214995176418</v>
      </c>
      <c r="Q4939" s="251" t="s">
        <v>1195</v>
      </c>
      <c r="R4939" s="258"/>
      <c r="S4939" s="258" t="s">
        <v>814</v>
      </c>
      <c r="T4939" s="258" t="s">
        <v>807</v>
      </c>
      <c r="U4939" s="282" t="s">
        <v>814</v>
      </c>
      <c r="V4939" s="285">
        <v>53</v>
      </c>
      <c r="W4939" s="286" t="s">
        <v>816</v>
      </c>
      <c r="X4939" s="286" t="s">
        <v>824</v>
      </c>
      <c r="Y4939" s="257"/>
    </row>
    <row r="4940" spans="1:25" ht="12.75" customHeight="1" x14ac:dyDescent="0.2">
      <c r="A4940" s="229" t="s">
        <v>705</v>
      </c>
      <c r="B4940" s="247"/>
      <c r="C4940" s="280">
        <v>4927</v>
      </c>
      <c r="D4940" s="249" t="s">
        <v>10476</v>
      </c>
      <c r="E4940" s="249" t="s">
        <v>10477</v>
      </c>
      <c r="F4940" s="249" t="s">
        <v>10228</v>
      </c>
      <c r="G4940" s="281" t="s">
        <v>804</v>
      </c>
      <c r="H4940" s="250">
        <v>60287.9</v>
      </c>
      <c r="I4940" s="250"/>
      <c r="J4940" s="250">
        <v>62376.037700000001</v>
      </c>
      <c r="K4940" s="250"/>
      <c r="L4940" s="250">
        <v>65115.44</v>
      </c>
      <c r="M4940" s="251">
        <f t="shared" si="228"/>
        <v>3.4636099449474926E-2</v>
      </c>
      <c r="N4940" s="251">
        <f t="shared" si="229"/>
        <v>4.3917542713682207E-2</v>
      </c>
      <c r="O4940" s="250">
        <v>75122.36</v>
      </c>
      <c r="P4940" s="251">
        <f t="shared" si="230"/>
        <v>0.15367968027245149</v>
      </c>
      <c r="Q4940" s="251" t="s">
        <v>1195</v>
      </c>
      <c r="R4940" s="258"/>
      <c r="S4940" s="258" t="s">
        <v>1405</v>
      </c>
      <c r="T4940" s="258" t="s">
        <v>807</v>
      </c>
      <c r="U4940" s="282" t="s">
        <v>808</v>
      </c>
      <c r="V4940" s="285">
        <v>53</v>
      </c>
      <c r="W4940" s="286" t="s">
        <v>816</v>
      </c>
      <c r="X4940" s="286" t="s">
        <v>824</v>
      </c>
      <c r="Y4940" s="257"/>
    </row>
    <row r="4941" spans="1:25" ht="12.75" customHeight="1" x14ac:dyDescent="0.2">
      <c r="A4941" s="229" t="s">
        <v>705</v>
      </c>
      <c r="B4941" s="247"/>
      <c r="C4941" s="280">
        <v>4928</v>
      </c>
      <c r="D4941" s="249" t="s">
        <v>10478</v>
      </c>
      <c r="E4941" s="249" t="s">
        <v>10479</v>
      </c>
      <c r="F4941" s="249" t="s">
        <v>10260</v>
      </c>
      <c r="G4941" s="281" t="s">
        <v>813</v>
      </c>
      <c r="H4941" s="250">
        <v>16296.330000000002</v>
      </c>
      <c r="I4941" s="250"/>
      <c r="J4941" s="250">
        <v>15610.970300000001</v>
      </c>
      <c r="K4941" s="250"/>
      <c r="L4941" s="250">
        <v>16296.45</v>
      </c>
      <c r="M4941" s="251">
        <f t="shared" si="228"/>
        <v>4.2056076429478347E-2</v>
      </c>
      <c r="N4941" s="251">
        <f t="shared" si="229"/>
        <v>4.3910127738824779E-2</v>
      </c>
      <c r="O4941" s="250">
        <v>17986.3</v>
      </c>
      <c r="P4941" s="251">
        <f t="shared" si="230"/>
        <v>0.10369436288271362</v>
      </c>
      <c r="Q4941" s="251" t="s">
        <v>1195</v>
      </c>
      <c r="R4941" s="258"/>
      <c r="S4941" s="258" t="s">
        <v>806</v>
      </c>
      <c r="T4941" s="258" t="s">
        <v>807</v>
      </c>
      <c r="U4941" s="282" t="s">
        <v>814</v>
      </c>
      <c r="V4941" s="285">
        <v>106</v>
      </c>
      <c r="W4941" s="286" t="s">
        <v>824</v>
      </c>
      <c r="X4941" s="286" t="s">
        <v>824</v>
      </c>
      <c r="Y4941" s="257"/>
    </row>
    <row r="4942" spans="1:25" ht="12.75" customHeight="1" x14ac:dyDescent="0.2">
      <c r="A4942" s="229" t="s">
        <v>705</v>
      </c>
      <c r="B4942" s="247"/>
      <c r="C4942" s="280">
        <v>4929</v>
      </c>
      <c r="D4942" s="249" t="s">
        <v>10480</v>
      </c>
      <c r="E4942" s="249" t="s">
        <v>10481</v>
      </c>
      <c r="F4942" s="249" t="s">
        <v>10185</v>
      </c>
      <c r="G4942" s="281" t="s">
        <v>813</v>
      </c>
      <c r="H4942" s="250">
        <v>41068.350000000006</v>
      </c>
      <c r="I4942" s="250"/>
      <c r="J4942" s="250">
        <v>39341.182800000002</v>
      </c>
      <c r="K4942" s="250"/>
      <c r="L4942" s="250">
        <v>41068.660000000003</v>
      </c>
      <c r="M4942" s="251">
        <f t="shared" ref="M4942:M5005" si="231">IF(H4942&gt;0,ABS((J4942-H4942)/H4942),"NA")</f>
        <v>4.2055918974100576E-2</v>
      </c>
      <c r="N4942" s="251">
        <f t="shared" ref="N4942:N5005" si="232">IF(J4942&gt;0,ABS((L4942-J4942)/J4942),"NA")</f>
        <v>4.3910149035986813E-2</v>
      </c>
      <c r="O4942" s="250">
        <v>45327.22</v>
      </c>
      <c r="P4942" s="251">
        <f t="shared" ref="P4942:P5005" si="233">IF(L4942&gt;0,ABS((O4942-L4942)/L4942),"NA")</f>
        <v>0.10369366811578458</v>
      </c>
      <c r="Q4942" s="251" t="s">
        <v>1195</v>
      </c>
      <c r="R4942" s="258"/>
      <c r="S4942" s="258" t="s">
        <v>904</v>
      </c>
      <c r="T4942" s="258" t="s">
        <v>807</v>
      </c>
      <c r="U4942" s="282" t="s">
        <v>814</v>
      </c>
      <c r="V4942" s="285">
        <v>253</v>
      </c>
      <c r="W4942" s="286" t="s">
        <v>816</v>
      </c>
      <c r="X4942" s="286" t="s">
        <v>824</v>
      </c>
      <c r="Y4942" s="257"/>
    </row>
    <row r="4943" spans="1:25" ht="12.75" customHeight="1" x14ac:dyDescent="0.2">
      <c r="A4943" s="229" t="s">
        <v>705</v>
      </c>
      <c r="B4943" s="247"/>
      <c r="C4943" s="280">
        <v>4930</v>
      </c>
      <c r="D4943" s="249" t="s">
        <v>10482</v>
      </c>
      <c r="E4943" s="249" t="s">
        <v>10483</v>
      </c>
      <c r="F4943" s="249" t="s">
        <v>10456</v>
      </c>
      <c r="G4943" s="281" t="s">
        <v>813</v>
      </c>
      <c r="H4943" s="250">
        <v>132232.52000000002</v>
      </c>
      <c r="I4943" s="250"/>
      <c r="J4943" s="250">
        <v>126671.33439999999</v>
      </c>
      <c r="K4943" s="250"/>
      <c r="L4943" s="250">
        <v>133864.09</v>
      </c>
      <c r="M4943" s="251">
        <f t="shared" si="231"/>
        <v>4.2056111461840288E-2</v>
      </c>
      <c r="N4943" s="251">
        <f t="shared" si="232"/>
        <v>5.6782820154770583E-2</v>
      </c>
      <c r="O4943" s="250">
        <v>145554.04999999999</v>
      </c>
      <c r="P4943" s="251">
        <f t="shared" si="233"/>
        <v>8.7327079278692238E-2</v>
      </c>
      <c r="Q4943" s="251" t="s">
        <v>1195</v>
      </c>
      <c r="R4943" s="258"/>
      <c r="S4943" s="258" t="s">
        <v>908</v>
      </c>
      <c r="T4943" s="258" t="s">
        <v>908</v>
      </c>
      <c r="U4943" s="282" t="s">
        <v>814</v>
      </c>
      <c r="V4943" s="285">
        <v>549</v>
      </c>
      <c r="W4943" s="286" t="s">
        <v>815</v>
      </c>
      <c r="X4943" s="286" t="s">
        <v>816</v>
      </c>
      <c r="Y4943" s="257"/>
    </row>
    <row r="4944" spans="1:25" ht="12.75" customHeight="1" x14ac:dyDescent="0.2">
      <c r="A4944" s="229" t="s">
        <v>705</v>
      </c>
      <c r="B4944" s="247"/>
      <c r="C4944" s="280">
        <v>4931</v>
      </c>
      <c r="D4944" s="249" t="s">
        <v>10484</v>
      </c>
      <c r="E4944" s="249" t="s">
        <v>10485</v>
      </c>
      <c r="F4944" s="249" t="s">
        <v>10456</v>
      </c>
      <c r="G4944" s="281" t="s">
        <v>813</v>
      </c>
      <c r="H4944" s="250">
        <v>223535.83000000002</v>
      </c>
      <c r="I4944" s="250"/>
      <c r="J4944" s="250">
        <v>260984.54680000001</v>
      </c>
      <c r="K4944" s="250"/>
      <c r="L4944" s="250">
        <v>272442.62</v>
      </c>
      <c r="M4944" s="251">
        <f t="shared" si="231"/>
        <v>0.16752892276822015</v>
      </c>
      <c r="N4944" s="251">
        <f t="shared" si="232"/>
        <v>4.3903263011126237E-2</v>
      </c>
      <c r="O4944" s="250">
        <v>277799.76</v>
      </c>
      <c r="P4944" s="251">
        <f t="shared" si="233"/>
        <v>1.9663369850135833E-2</v>
      </c>
      <c r="Q4944" s="251" t="s">
        <v>1195</v>
      </c>
      <c r="R4944" s="258"/>
      <c r="S4944" s="258" t="s">
        <v>904</v>
      </c>
      <c r="T4944" s="258" t="s">
        <v>807</v>
      </c>
      <c r="U4944" s="282" t="s">
        <v>814</v>
      </c>
      <c r="V4944" s="283" t="s">
        <v>809</v>
      </c>
      <c r="W4944" s="284" t="s">
        <v>809</v>
      </c>
      <c r="X4944" s="284" t="s">
        <v>809</v>
      </c>
      <c r="Y4944" s="257"/>
    </row>
    <row r="4945" spans="1:25" ht="12.75" customHeight="1" x14ac:dyDescent="0.2">
      <c r="A4945" s="229" t="s">
        <v>705</v>
      </c>
      <c r="B4945" s="247"/>
      <c r="C4945" s="280">
        <v>4932</v>
      </c>
      <c r="D4945" s="249" t="s">
        <v>10486</v>
      </c>
      <c r="E4945" s="249" t="s">
        <v>10487</v>
      </c>
      <c r="F4945" s="249" t="s">
        <v>10179</v>
      </c>
      <c r="G4945" s="281" t="s">
        <v>813</v>
      </c>
      <c r="H4945" s="250">
        <v>26483.53</v>
      </c>
      <c r="I4945" s="250"/>
      <c r="J4945" s="250">
        <v>25369.739000000001</v>
      </c>
      <c r="K4945" s="250"/>
      <c r="L4945" s="250">
        <v>26483.919999999998</v>
      </c>
      <c r="M4945" s="251">
        <f t="shared" si="231"/>
        <v>4.2055987249433796E-2</v>
      </c>
      <c r="N4945" s="251">
        <f t="shared" si="232"/>
        <v>4.3917716299722152E-2</v>
      </c>
      <c r="O4945" s="250">
        <v>30553.96</v>
      </c>
      <c r="P4945" s="251">
        <f t="shared" si="233"/>
        <v>0.15367966675628084</v>
      </c>
      <c r="Q4945" s="251" t="s">
        <v>1195</v>
      </c>
      <c r="R4945" s="258"/>
      <c r="S4945" s="258" t="s">
        <v>904</v>
      </c>
      <c r="T4945" s="258" t="s">
        <v>807</v>
      </c>
      <c r="U4945" s="282" t="s">
        <v>814</v>
      </c>
      <c r="V4945" s="285">
        <v>311</v>
      </c>
      <c r="W4945" s="286" t="s">
        <v>824</v>
      </c>
      <c r="X4945" s="286" t="s">
        <v>824</v>
      </c>
      <c r="Y4945" s="257"/>
    </row>
    <row r="4946" spans="1:25" ht="12.75" customHeight="1" x14ac:dyDescent="0.2">
      <c r="A4946" s="229" t="s">
        <v>705</v>
      </c>
      <c r="B4946" s="247"/>
      <c r="C4946" s="280">
        <v>4933</v>
      </c>
      <c r="D4946" s="249" t="s">
        <v>10488</v>
      </c>
      <c r="E4946" s="249" t="s">
        <v>10489</v>
      </c>
      <c r="F4946" s="249" t="s">
        <v>10355</v>
      </c>
      <c r="G4946" s="281" t="s">
        <v>804</v>
      </c>
      <c r="H4946" s="250">
        <v>148624.43</v>
      </c>
      <c r="I4946" s="250"/>
      <c r="J4946" s="250">
        <v>125810.89240000001</v>
      </c>
      <c r="K4946" s="250"/>
      <c r="L4946" s="250">
        <v>131335.62999999998</v>
      </c>
      <c r="M4946" s="251">
        <f t="shared" si="231"/>
        <v>0.1534978980238981</v>
      </c>
      <c r="N4946" s="251">
        <f t="shared" si="232"/>
        <v>4.3913030856142017E-2</v>
      </c>
      <c r="O4946" s="250">
        <v>144397.51999999996</v>
      </c>
      <c r="P4946" s="251">
        <f t="shared" si="233"/>
        <v>9.9454276040705683E-2</v>
      </c>
      <c r="Q4946" s="251" t="s">
        <v>1195</v>
      </c>
      <c r="R4946" s="258"/>
      <c r="S4946" s="258" t="s">
        <v>925</v>
      </c>
      <c r="T4946" s="258" t="s">
        <v>908</v>
      </c>
      <c r="U4946" s="282" t="s">
        <v>808</v>
      </c>
      <c r="V4946" s="285">
        <v>520</v>
      </c>
      <c r="W4946" s="286" t="s">
        <v>824</v>
      </c>
      <c r="X4946" s="286" t="s">
        <v>824</v>
      </c>
      <c r="Y4946" s="257"/>
    </row>
    <row r="4947" spans="1:25" ht="12.75" customHeight="1" x14ac:dyDescent="0.2">
      <c r="A4947" s="229" t="s">
        <v>705</v>
      </c>
      <c r="B4947" s="247"/>
      <c r="C4947" s="280">
        <v>4934</v>
      </c>
      <c r="D4947" s="249" t="s">
        <v>10490</v>
      </c>
      <c r="E4947" s="249" t="s">
        <v>10491</v>
      </c>
      <c r="F4947" s="249" t="s">
        <v>10228</v>
      </c>
      <c r="G4947" s="281" t="s">
        <v>804</v>
      </c>
      <c r="H4947" s="250">
        <v>23470.35</v>
      </c>
      <c r="I4947" s="250"/>
      <c r="J4947" s="250">
        <v>22483.266600000003</v>
      </c>
      <c r="K4947" s="250"/>
      <c r="L4947" s="250">
        <v>23470.510000000002</v>
      </c>
      <c r="M4947" s="251">
        <f t="shared" si="231"/>
        <v>4.2056611852826907E-2</v>
      </c>
      <c r="N4947" s="251">
        <f t="shared" si="232"/>
        <v>4.3910140708823833E-2</v>
      </c>
      <c r="O4947" s="250">
        <v>25904.260000000002</v>
      </c>
      <c r="P4947" s="251">
        <f t="shared" si="233"/>
        <v>0.10369395466907194</v>
      </c>
      <c r="Q4947" s="251" t="s">
        <v>1195</v>
      </c>
      <c r="R4947" s="258"/>
      <c r="S4947" s="258" t="s">
        <v>823</v>
      </c>
      <c r="T4947" s="258" t="s">
        <v>807</v>
      </c>
      <c r="U4947" s="282" t="s">
        <v>808</v>
      </c>
      <c r="V4947" s="285">
        <v>203</v>
      </c>
      <c r="W4947" s="286" t="s">
        <v>824</v>
      </c>
      <c r="X4947" s="286" t="s">
        <v>824</v>
      </c>
      <c r="Y4947" s="257"/>
    </row>
    <row r="4948" spans="1:25" ht="12.75" customHeight="1" x14ac:dyDescent="0.2">
      <c r="A4948" s="229" t="s">
        <v>705</v>
      </c>
      <c r="B4948" s="247"/>
      <c r="C4948" s="280">
        <v>4935</v>
      </c>
      <c r="D4948" s="249" t="s">
        <v>10492</v>
      </c>
      <c r="E4948" s="249" t="s">
        <v>10493</v>
      </c>
      <c r="F4948" s="249" t="s">
        <v>10318</v>
      </c>
      <c r="G4948" s="281" t="s">
        <v>2994</v>
      </c>
      <c r="H4948" s="250">
        <v>144136.29999999999</v>
      </c>
      <c r="I4948" s="250"/>
      <c r="J4948" s="250">
        <v>138074.48450000002</v>
      </c>
      <c r="K4948" s="250"/>
      <c r="L4948" s="250">
        <v>0</v>
      </c>
      <c r="M4948" s="251">
        <f t="shared" si="231"/>
        <v>4.2056133673474126E-2</v>
      </c>
      <c r="N4948" s="251">
        <f t="shared" si="232"/>
        <v>1</v>
      </c>
      <c r="O4948" s="250">
        <v>0</v>
      </c>
      <c r="P4948" s="251" t="str">
        <f t="shared" si="233"/>
        <v>NA</v>
      </c>
      <c r="Q4948" s="251" t="s">
        <v>1195</v>
      </c>
      <c r="R4948" s="258"/>
      <c r="S4948" s="258" t="s">
        <v>2996</v>
      </c>
      <c r="T4948" s="258" t="s">
        <v>807</v>
      </c>
      <c r="U4948" s="282" t="s">
        <v>10494</v>
      </c>
      <c r="V4948" s="285">
        <v>2078</v>
      </c>
      <c r="W4948" s="286" t="s">
        <v>874</v>
      </c>
      <c r="X4948" s="286" t="s">
        <v>816</v>
      </c>
      <c r="Y4948" s="257"/>
    </row>
    <row r="4949" spans="1:25" ht="12.75" customHeight="1" x14ac:dyDescent="0.2">
      <c r="A4949" s="229" t="s">
        <v>705</v>
      </c>
      <c r="B4949" s="247"/>
      <c r="C4949" s="280">
        <v>4936</v>
      </c>
      <c r="D4949" s="249" t="s">
        <v>10495</v>
      </c>
      <c r="E4949" s="249" t="s">
        <v>10496</v>
      </c>
      <c r="F4949" s="249" t="s">
        <v>10175</v>
      </c>
      <c r="G4949" s="281"/>
      <c r="H4949" s="250">
        <v>224777.65000000002</v>
      </c>
      <c r="I4949" s="250"/>
      <c r="J4949" s="250">
        <v>217997.99690000003</v>
      </c>
      <c r="K4949" s="250"/>
      <c r="L4949" s="250">
        <v>326106.99000000005</v>
      </c>
      <c r="M4949" s="251">
        <f t="shared" si="231"/>
        <v>3.016159791687472E-2</v>
      </c>
      <c r="N4949" s="251">
        <f t="shared" si="232"/>
        <v>0.49591736913799139</v>
      </c>
      <c r="O4949" s="250">
        <v>347227.29000000004</v>
      </c>
      <c r="P4949" s="251">
        <f t="shared" si="233"/>
        <v>6.4764941101078471E-2</v>
      </c>
      <c r="Q4949" s="251" t="s">
        <v>1195</v>
      </c>
      <c r="R4949" s="258"/>
      <c r="S4949" s="258" t="s">
        <v>925</v>
      </c>
      <c r="T4949" s="258" t="s">
        <v>908</v>
      </c>
      <c r="U4949" s="282" t="s">
        <v>932</v>
      </c>
      <c r="V4949" s="285">
        <v>2077</v>
      </c>
      <c r="W4949" s="286" t="s">
        <v>816</v>
      </c>
      <c r="X4949" s="286" t="s">
        <v>824</v>
      </c>
      <c r="Y4949" s="257"/>
    </row>
    <row r="4950" spans="1:25" ht="12.75" customHeight="1" x14ac:dyDescent="0.2">
      <c r="A4950" s="229" t="s">
        <v>705</v>
      </c>
      <c r="B4950" s="247"/>
      <c r="C4950" s="280">
        <v>4937</v>
      </c>
      <c r="D4950" s="249" t="s">
        <v>10497</v>
      </c>
      <c r="E4950" s="249" t="s">
        <v>10498</v>
      </c>
      <c r="F4950" s="249" t="s">
        <v>10253</v>
      </c>
      <c r="G4950" s="281" t="s">
        <v>813</v>
      </c>
      <c r="H4950" s="250">
        <v>57148.02</v>
      </c>
      <c r="I4950" s="250"/>
      <c r="J4950" s="250">
        <v>54744.602299999999</v>
      </c>
      <c r="K4950" s="250"/>
      <c r="L4950" s="250">
        <v>57148.31</v>
      </c>
      <c r="M4950" s="251">
        <f t="shared" si="231"/>
        <v>4.205600998949742E-2</v>
      </c>
      <c r="N4950" s="251">
        <f t="shared" si="232"/>
        <v>4.3907665760867153E-2</v>
      </c>
      <c r="O4950" s="250">
        <v>62053.42</v>
      </c>
      <c r="P4950" s="251">
        <f t="shared" si="233"/>
        <v>8.5831234554442651E-2</v>
      </c>
      <c r="Q4950" s="251" t="s">
        <v>1195</v>
      </c>
      <c r="R4950" s="258"/>
      <c r="S4950" s="258" t="s">
        <v>806</v>
      </c>
      <c r="T4950" s="258" t="s">
        <v>807</v>
      </c>
      <c r="U4950" s="282" t="s">
        <v>814</v>
      </c>
      <c r="V4950" s="285">
        <v>303</v>
      </c>
      <c r="W4950" s="286" t="s">
        <v>816</v>
      </c>
      <c r="X4950" s="286" t="s">
        <v>816</v>
      </c>
      <c r="Y4950" s="257"/>
    </row>
    <row r="4951" spans="1:25" ht="12.75" customHeight="1" x14ac:dyDescent="0.2">
      <c r="A4951" s="229" t="s">
        <v>705</v>
      </c>
      <c r="B4951" s="247"/>
      <c r="C4951" s="280">
        <v>4938</v>
      </c>
      <c r="D4951" s="249" t="s">
        <v>10499</v>
      </c>
      <c r="E4951" s="249" t="s">
        <v>10500</v>
      </c>
      <c r="F4951" s="249" t="s">
        <v>10211</v>
      </c>
      <c r="G4951" s="281" t="s">
        <v>804</v>
      </c>
      <c r="H4951" s="250">
        <v>176070.64</v>
      </c>
      <c r="I4951" s="250"/>
      <c r="J4951" s="250">
        <v>199942.75410000002</v>
      </c>
      <c r="K4951" s="250"/>
      <c r="L4951" s="250">
        <v>216887.64999999997</v>
      </c>
      <c r="M4951" s="251">
        <f t="shared" si="231"/>
        <v>0.13558259400885919</v>
      </c>
      <c r="N4951" s="251">
        <f t="shared" si="232"/>
        <v>8.4748737088642223E-2</v>
      </c>
      <c r="O4951" s="250">
        <v>252278.06000000003</v>
      </c>
      <c r="P4951" s="251">
        <f t="shared" si="233"/>
        <v>0.16317392899042463</v>
      </c>
      <c r="Q4951" s="251" t="s">
        <v>1195</v>
      </c>
      <c r="R4951" s="258"/>
      <c r="S4951" s="258" t="s">
        <v>1405</v>
      </c>
      <c r="T4951" s="258" t="s">
        <v>807</v>
      </c>
      <c r="U4951" s="282" t="s">
        <v>808</v>
      </c>
      <c r="V4951" s="285">
        <v>103</v>
      </c>
      <c r="W4951" s="286" t="s">
        <v>912</v>
      </c>
      <c r="X4951" s="286" t="s">
        <v>912</v>
      </c>
      <c r="Y4951" s="257"/>
    </row>
    <row r="4952" spans="1:25" ht="12.75" customHeight="1" x14ac:dyDescent="0.2">
      <c r="A4952" s="229" t="s">
        <v>705</v>
      </c>
      <c r="B4952" s="247"/>
      <c r="C4952" s="280">
        <v>4939</v>
      </c>
      <c r="D4952" s="249" t="s">
        <v>10501</v>
      </c>
      <c r="E4952" s="249" t="s">
        <v>10502</v>
      </c>
      <c r="F4952" s="249" t="s">
        <v>10193</v>
      </c>
      <c r="G4952" s="281" t="s">
        <v>813</v>
      </c>
      <c r="H4952" s="250">
        <v>94840.83</v>
      </c>
      <c r="I4952" s="250"/>
      <c r="J4952" s="250">
        <v>90852.200400000002</v>
      </c>
      <c r="K4952" s="250"/>
      <c r="L4952" s="250">
        <v>94842.2</v>
      </c>
      <c r="M4952" s="251">
        <f t="shared" si="231"/>
        <v>4.2056038522648949E-2</v>
      </c>
      <c r="N4952" s="251">
        <f t="shared" si="232"/>
        <v>4.3917478965099399E-2</v>
      </c>
      <c r="O4952" s="250">
        <v>109417.53</v>
      </c>
      <c r="P4952" s="251">
        <f t="shared" si="233"/>
        <v>0.15367979654626318</v>
      </c>
      <c r="Q4952" s="251" t="s">
        <v>1195</v>
      </c>
      <c r="R4952" s="258"/>
      <c r="S4952" s="258" t="s">
        <v>806</v>
      </c>
      <c r="T4952" s="258" t="s">
        <v>807</v>
      </c>
      <c r="U4952" s="282" t="s">
        <v>814</v>
      </c>
      <c r="V4952" s="285">
        <v>153</v>
      </c>
      <c r="W4952" s="286" t="s">
        <v>824</v>
      </c>
      <c r="X4952" s="286" t="s">
        <v>824</v>
      </c>
      <c r="Y4952" s="257"/>
    </row>
    <row r="4953" spans="1:25" ht="12.75" customHeight="1" x14ac:dyDescent="0.2">
      <c r="A4953" s="229" t="s">
        <v>705</v>
      </c>
      <c r="B4953" s="247"/>
      <c r="C4953" s="309">
        <v>4940</v>
      </c>
      <c r="D4953" s="310" t="s">
        <v>10503</v>
      </c>
      <c r="E4953" s="310" t="s">
        <v>1537</v>
      </c>
      <c r="F4953" s="310" t="s">
        <v>10355</v>
      </c>
      <c r="G4953" s="311" t="s">
        <v>804</v>
      </c>
      <c r="H4953" s="312">
        <v>87517.739999999991</v>
      </c>
      <c r="I4953" s="312"/>
      <c r="J4953" s="312">
        <v>63367.9064</v>
      </c>
      <c r="K4953" s="312"/>
      <c r="L4953" s="312">
        <v>66150.399999999994</v>
      </c>
      <c r="M4953" s="313">
        <f t="shared" si="231"/>
        <v>0.27594215298521185</v>
      </c>
      <c r="N4953" s="313">
        <f t="shared" si="232"/>
        <v>4.3910139344606691E-2</v>
      </c>
      <c r="O4953" s="312">
        <v>73009.709999999992</v>
      </c>
      <c r="P4953" s="313">
        <f t="shared" si="233"/>
        <v>0.10369264584945818</v>
      </c>
      <c r="Q4953" s="313" t="s">
        <v>1195</v>
      </c>
      <c r="R4953" s="314" t="s">
        <v>954</v>
      </c>
      <c r="S4953" s="314" t="s">
        <v>1358</v>
      </c>
      <c r="T4953" s="314" t="s">
        <v>2261</v>
      </c>
      <c r="U4953" s="315" t="s">
        <v>808</v>
      </c>
      <c r="V4953" s="316">
        <v>103</v>
      </c>
      <c r="W4953" s="317" t="s">
        <v>816</v>
      </c>
      <c r="X4953" s="317" t="s">
        <v>824</v>
      </c>
      <c r="Y4953" s="257"/>
    </row>
    <row r="4954" spans="1:25" ht="12.75" customHeight="1" x14ac:dyDescent="0.2">
      <c r="A4954" s="229" t="s">
        <v>705</v>
      </c>
      <c r="B4954" s="247"/>
      <c r="C4954" s="280">
        <v>4941</v>
      </c>
      <c r="D4954" s="249" t="s">
        <v>10504</v>
      </c>
      <c r="E4954" s="249" t="s">
        <v>10505</v>
      </c>
      <c r="F4954" s="249" t="s">
        <v>10225</v>
      </c>
      <c r="G4954" s="281" t="s">
        <v>813</v>
      </c>
      <c r="H4954" s="250">
        <v>9716.59</v>
      </c>
      <c r="I4954" s="250"/>
      <c r="J4954" s="250">
        <v>15488.091</v>
      </c>
      <c r="K4954" s="250"/>
      <c r="L4954" s="250">
        <v>0</v>
      </c>
      <c r="M4954" s="251">
        <f t="shared" si="231"/>
        <v>0.59398420639339522</v>
      </c>
      <c r="N4954" s="251">
        <f t="shared" si="232"/>
        <v>1</v>
      </c>
      <c r="O4954" s="250">
        <v>0</v>
      </c>
      <c r="P4954" s="251" t="str">
        <f t="shared" si="233"/>
        <v>NA</v>
      </c>
      <c r="Q4954" s="251" t="s">
        <v>1195</v>
      </c>
      <c r="R4954" s="258"/>
      <c r="S4954" s="258" t="s">
        <v>814</v>
      </c>
      <c r="T4954" s="258" t="s">
        <v>807</v>
      </c>
      <c r="U4954" s="282" t="s">
        <v>814</v>
      </c>
      <c r="V4954" s="285">
        <v>53</v>
      </c>
      <c r="W4954" s="286" t="s">
        <v>816</v>
      </c>
      <c r="X4954" s="286" t="s">
        <v>816</v>
      </c>
      <c r="Y4954" s="257"/>
    </row>
    <row r="4955" spans="1:25" ht="12.75" customHeight="1" x14ac:dyDescent="0.2">
      <c r="A4955" s="229" t="s">
        <v>705</v>
      </c>
      <c r="B4955" s="247"/>
      <c r="C4955" s="280">
        <v>4942</v>
      </c>
      <c r="D4955" s="249" t="s">
        <v>10506</v>
      </c>
      <c r="E4955" s="249" t="s">
        <v>10507</v>
      </c>
      <c r="F4955" s="249" t="s">
        <v>10508</v>
      </c>
      <c r="G4955" s="281" t="s">
        <v>804</v>
      </c>
      <c r="H4955" s="250">
        <v>47909.21</v>
      </c>
      <c r="I4955" s="250"/>
      <c r="J4955" s="250">
        <v>45894.348999999995</v>
      </c>
      <c r="K4955" s="250"/>
      <c r="L4955" s="250">
        <v>47909.91</v>
      </c>
      <c r="M4955" s="251">
        <f t="shared" si="231"/>
        <v>4.2055817660111794E-2</v>
      </c>
      <c r="N4955" s="251">
        <f t="shared" si="232"/>
        <v>4.391741126995851E-2</v>
      </c>
      <c r="O4955" s="250">
        <v>55272.7</v>
      </c>
      <c r="P4955" s="251">
        <f t="shared" si="233"/>
        <v>0.15367989628868001</v>
      </c>
      <c r="Q4955" s="251" t="s">
        <v>1195</v>
      </c>
      <c r="R4955" s="258"/>
      <c r="S4955" s="258" t="s">
        <v>1405</v>
      </c>
      <c r="T4955" s="258" t="s">
        <v>807</v>
      </c>
      <c r="U4955" s="282" t="s">
        <v>808</v>
      </c>
      <c r="V4955" s="285">
        <v>103</v>
      </c>
      <c r="W4955" s="286" t="s">
        <v>824</v>
      </c>
      <c r="X4955" s="286" t="s">
        <v>824</v>
      </c>
      <c r="Y4955" s="257"/>
    </row>
    <row r="4956" spans="1:25" ht="12.75" customHeight="1" x14ac:dyDescent="0.2">
      <c r="A4956" s="229" t="s">
        <v>705</v>
      </c>
      <c r="B4956" s="247"/>
      <c r="C4956" s="280">
        <v>4943</v>
      </c>
      <c r="D4956" s="249" t="s">
        <v>10509</v>
      </c>
      <c r="E4956" s="249" t="s">
        <v>10510</v>
      </c>
      <c r="F4956" s="249" t="s">
        <v>10193</v>
      </c>
      <c r="G4956" s="281" t="s">
        <v>813</v>
      </c>
      <c r="H4956" s="250">
        <v>432429.18</v>
      </c>
      <c r="I4956" s="250"/>
      <c r="J4956" s="250">
        <v>118590.74059999999</v>
      </c>
      <c r="K4956" s="250"/>
      <c r="L4956" s="250">
        <v>123798.93999999999</v>
      </c>
      <c r="M4956" s="251">
        <f t="shared" si="231"/>
        <v>0.72575684971120602</v>
      </c>
      <c r="N4956" s="251">
        <f t="shared" si="232"/>
        <v>4.391742031164951E-2</v>
      </c>
      <c r="O4956" s="250">
        <v>142824.37</v>
      </c>
      <c r="P4956" s="251">
        <f t="shared" si="233"/>
        <v>0.1536800718972231</v>
      </c>
      <c r="Q4956" s="251" t="s">
        <v>1195</v>
      </c>
      <c r="R4956" s="258"/>
      <c r="S4956" s="258" t="s">
        <v>806</v>
      </c>
      <c r="T4956" s="258" t="s">
        <v>1359</v>
      </c>
      <c r="U4956" s="282" t="s">
        <v>814</v>
      </c>
      <c r="V4956" s="285">
        <v>103</v>
      </c>
      <c r="W4956" s="286" t="s">
        <v>824</v>
      </c>
      <c r="X4956" s="286" t="s">
        <v>824</v>
      </c>
      <c r="Y4956" s="257"/>
    </row>
    <row r="4957" spans="1:25" ht="12.75" customHeight="1" x14ac:dyDescent="0.2">
      <c r="A4957" s="229" t="s">
        <v>705</v>
      </c>
      <c r="B4957" s="247"/>
      <c r="C4957" s="300">
        <v>4944</v>
      </c>
      <c r="D4957" s="301" t="s">
        <v>10511</v>
      </c>
      <c r="E4957" s="301" t="s">
        <v>10512</v>
      </c>
      <c r="F4957" s="301" t="s">
        <v>10177</v>
      </c>
      <c r="G4957" s="326" t="s">
        <v>804</v>
      </c>
      <c r="H4957" s="303">
        <v>0</v>
      </c>
      <c r="I4957" s="303"/>
      <c r="J4957" s="303">
        <v>0</v>
      </c>
      <c r="K4957" s="303"/>
      <c r="L4957" s="303">
        <v>0</v>
      </c>
      <c r="M4957" s="304" t="str">
        <f t="shared" si="231"/>
        <v>NA</v>
      </c>
      <c r="N4957" s="304" t="str">
        <f t="shared" si="232"/>
        <v>NA</v>
      </c>
      <c r="O4957" s="303">
        <v>0</v>
      </c>
      <c r="P4957" s="304" t="str">
        <f t="shared" si="233"/>
        <v>NA</v>
      </c>
      <c r="Q4957" s="304" t="s">
        <v>707</v>
      </c>
      <c r="R4957" s="305" t="s">
        <v>887</v>
      </c>
      <c r="S4957" s="306" t="s">
        <v>832</v>
      </c>
      <c r="T4957" s="306" t="s">
        <v>832</v>
      </c>
      <c r="U4957" s="306" t="s">
        <v>832</v>
      </c>
      <c r="V4957" s="307" t="s">
        <v>809</v>
      </c>
      <c r="W4957" s="308" t="s">
        <v>809</v>
      </c>
      <c r="X4957" s="308" t="s">
        <v>809</v>
      </c>
      <c r="Y4957" s="257"/>
    </row>
    <row r="4958" spans="1:25" ht="12.75" customHeight="1" x14ac:dyDescent="0.2">
      <c r="A4958" s="229" t="s">
        <v>705</v>
      </c>
      <c r="B4958" s="247"/>
      <c r="C4958" s="280">
        <v>4945</v>
      </c>
      <c r="D4958" s="249" t="s">
        <v>10513</v>
      </c>
      <c r="E4958" s="249" t="s">
        <v>10510</v>
      </c>
      <c r="F4958" s="249" t="s">
        <v>10240</v>
      </c>
      <c r="G4958" s="281"/>
      <c r="H4958" s="250">
        <v>1808447.3400000005</v>
      </c>
      <c r="I4958" s="250"/>
      <c r="J4958" s="250">
        <v>1560419.2735999995</v>
      </c>
      <c r="K4958" s="250"/>
      <c r="L4958" s="250">
        <v>1692630.2999999998</v>
      </c>
      <c r="M4958" s="251">
        <f t="shared" si="231"/>
        <v>0.13714973110580095</v>
      </c>
      <c r="N4958" s="251">
        <f t="shared" si="232"/>
        <v>8.4727886047562054E-2</v>
      </c>
      <c r="O4958" s="250">
        <v>1862738.8099999998</v>
      </c>
      <c r="P4958" s="251">
        <f t="shared" si="233"/>
        <v>0.10049950659633118</v>
      </c>
      <c r="Q4958" s="251" t="s">
        <v>1195</v>
      </c>
      <c r="R4958" s="258"/>
      <c r="S4958" s="258" t="s">
        <v>10514</v>
      </c>
      <c r="T4958" s="258" t="s">
        <v>1359</v>
      </c>
      <c r="U4958" s="282" t="s">
        <v>956</v>
      </c>
      <c r="V4958" s="285">
        <v>10575</v>
      </c>
      <c r="W4958" s="286" t="s">
        <v>912</v>
      </c>
      <c r="X4958" s="286" t="s">
        <v>874</v>
      </c>
      <c r="Y4958" s="257"/>
    </row>
    <row r="4959" spans="1:25" ht="12.75" customHeight="1" x14ac:dyDescent="0.2">
      <c r="A4959" s="229" t="s">
        <v>705</v>
      </c>
      <c r="B4959" s="247"/>
      <c r="C4959" s="280">
        <v>4946</v>
      </c>
      <c r="D4959" s="249" t="s">
        <v>10515</v>
      </c>
      <c r="E4959" s="249" t="s">
        <v>10515</v>
      </c>
      <c r="F4959" s="249"/>
      <c r="G4959" s="281"/>
      <c r="H4959" s="250">
        <v>0</v>
      </c>
      <c r="I4959" s="250"/>
      <c r="J4959" s="250">
        <v>0</v>
      </c>
      <c r="K4959" s="250"/>
      <c r="L4959" s="250">
        <v>14531.32</v>
      </c>
      <c r="M4959" s="251" t="str">
        <f t="shared" si="231"/>
        <v>NA</v>
      </c>
      <c r="N4959" s="251" t="str">
        <f t="shared" si="232"/>
        <v>NA</v>
      </c>
      <c r="O4959" s="250">
        <v>14675.87</v>
      </c>
      <c r="P4959" s="251">
        <f t="shared" si="233"/>
        <v>9.9474789626820617E-3</v>
      </c>
      <c r="Q4959" s="251" t="s">
        <v>1195</v>
      </c>
      <c r="R4959" s="258"/>
      <c r="S4959" s="258" t="s">
        <v>840</v>
      </c>
      <c r="T4959" s="258" t="s">
        <v>841</v>
      </c>
      <c r="U4959" s="282" t="s">
        <v>841</v>
      </c>
      <c r="V4959" s="283" t="s">
        <v>809</v>
      </c>
      <c r="W4959" s="284" t="s">
        <v>809</v>
      </c>
      <c r="X4959" s="284" t="s">
        <v>809</v>
      </c>
      <c r="Y4959" s="257"/>
    </row>
    <row r="4960" spans="1:25" ht="12.75" customHeight="1" x14ac:dyDescent="0.2">
      <c r="A4960" s="229" t="s">
        <v>705</v>
      </c>
      <c r="B4960" s="247"/>
      <c r="C4960" s="280">
        <v>4947</v>
      </c>
      <c r="D4960" s="249" t="s">
        <v>10516</v>
      </c>
      <c r="E4960" s="249" t="s">
        <v>10517</v>
      </c>
      <c r="F4960" s="249" t="s">
        <v>10177</v>
      </c>
      <c r="G4960" s="281" t="s">
        <v>804</v>
      </c>
      <c r="H4960" s="250">
        <v>1783558.3499999996</v>
      </c>
      <c r="I4960" s="250"/>
      <c r="J4960" s="250">
        <v>1744557.2109999999</v>
      </c>
      <c r="K4960" s="250"/>
      <c r="L4960" s="250">
        <v>1592890.0799999998</v>
      </c>
      <c r="M4960" s="251">
        <f t="shared" si="231"/>
        <v>2.1867038440317774E-2</v>
      </c>
      <c r="N4960" s="251">
        <f t="shared" si="232"/>
        <v>8.6937321426714773E-2</v>
      </c>
      <c r="O4960" s="250">
        <v>1831311.0399999996</v>
      </c>
      <c r="P4960" s="251">
        <f t="shared" si="233"/>
        <v>0.14967822512900561</v>
      </c>
      <c r="Q4960" s="251" t="s">
        <v>1195</v>
      </c>
      <c r="R4960" s="258"/>
      <c r="S4960" s="258" t="s">
        <v>1358</v>
      </c>
      <c r="T4960" s="258" t="s">
        <v>1359</v>
      </c>
      <c r="U4960" s="282" t="s">
        <v>808</v>
      </c>
      <c r="V4960" s="285">
        <v>211</v>
      </c>
      <c r="W4960" s="286" t="s">
        <v>816</v>
      </c>
      <c r="X4960" s="286" t="s">
        <v>816</v>
      </c>
      <c r="Y4960" s="257"/>
    </row>
    <row r="4961" spans="1:25" ht="12.75" customHeight="1" x14ac:dyDescent="0.2">
      <c r="A4961" s="229" t="s">
        <v>705</v>
      </c>
      <c r="B4961" s="247"/>
      <c r="C4961" s="280">
        <v>4948</v>
      </c>
      <c r="D4961" s="249" t="s">
        <v>10518</v>
      </c>
      <c r="E4961" s="249" t="s">
        <v>10519</v>
      </c>
      <c r="F4961" s="249" t="s">
        <v>10240</v>
      </c>
      <c r="G4961" s="281" t="s">
        <v>813</v>
      </c>
      <c r="H4961" s="250">
        <v>181849.13999999998</v>
      </c>
      <c r="I4961" s="250"/>
      <c r="J4961" s="250">
        <v>9435.9182000000001</v>
      </c>
      <c r="K4961" s="250"/>
      <c r="L4961" s="250">
        <v>9850.33</v>
      </c>
      <c r="M4961" s="251">
        <f t="shared" si="231"/>
        <v>0.94811128499150454</v>
      </c>
      <c r="N4961" s="251">
        <f t="shared" si="232"/>
        <v>4.3918545203157848E-2</v>
      </c>
      <c r="O4961" s="250">
        <v>11364.11</v>
      </c>
      <c r="P4961" s="251">
        <f t="shared" si="233"/>
        <v>0.15367810012456443</v>
      </c>
      <c r="Q4961" s="251" t="s">
        <v>1195</v>
      </c>
      <c r="R4961" s="258"/>
      <c r="S4961" s="258" t="s">
        <v>904</v>
      </c>
      <c r="T4961" s="258" t="s">
        <v>807</v>
      </c>
      <c r="U4961" s="282" t="s">
        <v>814</v>
      </c>
      <c r="V4961" s="285">
        <v>53</v>
      </c>
      <c r="W4961" s="286" t="s">
        <v>824</v>
      </c>
      <c r="X4961" s="286" t="s">
        <v>824</v>
      </c>
      <c r="Y4961" s="257"/>
    </row>
    <row r="4962" spans="1:25" ht="12.75" customHeight="1" x14ac:dyDescent="0.2">
      <c r="A4962" s="229" t="s">
        <v>705</v>
      </c>
      <c r="B4962" s="247"/>
      <c r="C4962" s="280">
        <v>4949</v>
      </c>
      <c r="D4962" s="249" t="s">
        <v>10520</v>
      </c>
      <c r="E4962" s="249" t="s">
        <v>10519</v>
      </c>
      <c r="F4962" s="249" t="s">
        <v>10237</v>
      </c>
      <c r="G4962" s="281" t="s">
        <v>804</v>
      </c>
      <c r="H4962" s="250">
        <v>495540.56999999995</v>
      </c>
      <c r="I4962" s="250"/>
      <c r="J4962" s="250">
        <v>417178.97919999994</v>
      </c>
      <c r="K4962" s="250"/>
      <c r="L4962" s="250">
        <v>440245.2300000001</v>
      </c>
      <c r="M4962" s="251">
        <f t="shared" si="231"/>
        <v>0.15813355261709452</v>
      </c>
      <c r="N4962" s="251">
        <f t="shared" si="232"/>
        <v>5.5291018843358249E-2</v>
      </c>
      <c r="O4962" s="250">
        <v>487693.1999999999</v>
      </c>
      <c r="P4962" s="251">
        <f t="shared" si="233"/>
        <v>0.1077762273540131</v>
      </c>
      <c r="Q4962" s="251" t="s">
        <v>1195</v>
      </c>
      <c r="R4962" s="258"/>
      <c r="S4962" s="258" t="s">
        <v>806</v>
      </c>
      <c r="T4962" s="258" t="s">
        <v>807</v>
      </c>
      <c r="U4962" s="282" t="s">
        <v>1103</v>
      </c>
      <c r="V4962" s="285">
        <v>1872</v>
      </c>
      <c r="W4962" s="286" t="s">
        <v>824</v>
      </c>
      <c r="X4962" s="286" t="s">
        <v>824</v>
      </c>
      <c r="Y4962" s="257"/>
    </row>
    <row r="4963" spans="1:25" ht="12.75" customHeight="1" x14ac:dyDescent="0.2">
      <c r="A4963" s="229" t="s">
        <v>705</v>
      </c>
      <c r="B4963" s="247"/>
      <c r="C4963" s="280">
        <v>4950</v>
      </c>
      <c r="D4963" s="249" t="s">
        <v>10521</v>
      </c>
      <c r="E4963" s="249" t="s">
        <v>10522</v>
      </c>
      <c r="F4963" s="249" t="s">
        <v>10193</v>
      </c>
      <c r="G4963" s="281" t="s">
        <v>813</v>
      </c>
      <c r="H4963" s="250">
        <v>23165.199999999997</v>
      </c>
      <c r="I4963" s="250"/>
      <c r="J4963" s="250">
        <v>20730.8626</v>
      </c>
      <c r="K4963" s="250"/>
      <c r="L4963" s="250">
        <v>32794.92</v>
      </c>
      <c r="M4963" s="251">
        <f t="shared" si="231"/>
        <v>0.10508596515462837</v>
      </c>
      <c r="N4963" s="251">
        <f t="shared" si="232"/>
        <v>0.58193706806970968</v>
      </c>
      <c r="O4963" s="250">
        <v>37967.03</v>
      </c>
      <c r="P4963" s="251">
        <f t="shared" si="233"/>
        <v>0.15771070641428614</v>
      </c>
      <c r="Q4963" s="251" t="s">
        <v>1195</v>
      </c>
      <c r="R4963" s="258"/>
      <c r="S4963" s="258" t="s">
        <v>806</v>
      </c>
      <c r="T4963" s="258" t="s">
        <v>807</v>
      </c>
      <c r="U4963" s="282" t="s">
        <v>814</v>
      </c>
      <c r="V4963" s="285">
        <v>103</v>
      </c>
      <c r="W4963" s="286" t="s">
        <v>874</v>
      </c>
      <c r="X4963" s="286" t="s">
        <v>815</v>
      </c>
      <c r="Y4963" s="257"/>
    </row>
    <row r="4964" spans="1:25" ht="12.75" customHeight="1" x14ac:dyDescent="0.2">
      <c r="A4964" s="229" t="s">
        <v>705</v>
      </c>
      <c r="B4964" s="247"/>
      <c r="C4964" s="280">
        <v>4951</v>
      </c>
      <c r="D4964" s="249" t="s">
        <v>10523</v>
      </c>
      <c r="E4964" s="249" t="s">
        <v>10523</v>
      </c>
      <c r="F4964" s="249"/>
      <c r="G4964" s="281"/>
      <c r="H4964" s="250">
        <v>58105.87</v>
      </c>
      <c r="I4964" s="250"/>
      <c r="J4964" s="250">
        <v>0</v>
      </c>
      <c r="K4964" s="250"/>
      <c r="L4964" s="250">
        <v>121923.90000000001</v>
      </c>
      <c r="M4964" s="251">
        <f t="shared" si="231"/>
        <v>1</v>
      </c>
      <c r="N4964" s="251" t="str">
        <f t="shared" si="232"/>
        <v>NA</v>
      </c>
      <c r="O4964" s="250">
        <v>135115.16</v>
      </c>
      <c r="P4964" s="251">
        <f t="shared" si="233"/>
        <v>0.10819256929937439</v>
      </c>
      <c r="Q4964" s="251" t="s">
        <v>1195</v>
      </c>
      <c r="R4964" s="258"/>
      <c r="S4964" s="258" t="s">
        <v>840</v>
      </c>
      <c r="T4964" s="258" t="s">
        <v>841</v>
      </c>
      <c r="U4964" s="282" t="s">
        <v>841</v>
      </c>
      <c r="V4964" s="283" t="s">
        <v>809</v>
      </c>
      <c r="W4964" s="284" t="s">
        <v>809</v>
      </c>
      <c r="X4964" s="284" t="s">
        <v>809</v>
      </c>
      <c r="Y4964" s="257"/>
    </row>
    <row r="4965" spans="1:25" ht="12.75" customHeight="1" x14ac:dyDescent="0.2">
      <c r="A4965" s="229" t="s">
        <v>705</v>
      </c>
      <c r="B4965" s="247"/>
      <c r="C4965" s="280">
        <v>4952</v>
      </c>
      <c r="D4965" s="249" t="s">
        <v>10524</v>
      </c>
      <c r="E4965" s="249" t="s">
        <v>10525</v>
      </c>
      <c r="F4965" s="249" t="s">
        <v>10237</v>
      </c>
      <c r="G4965" s="281" t="s">
        <v>804</v>
      </c>
      <c r="H4965" s="250">
        <v>96635.779999999984</v>
      </c>
      <c r="I4965" s="250"/>
      <c r="J4965" s="250">
        <v>156515.77509999997</v>
      </c>
      <c r="K4965" s="250"/>
      <c r="L4965" s="250">
        <v>163388.02999999997</v>
      </c>
      <c r="M4965" s="251">
        <f t="shared" si="231"/>
        <v>0.61964621282096544</v>
      </c>
      <c r="N4965" s="251">
        <f t="shared" si="232"/>
        <v>4.3907746012242066E-2</v>
      </c>
      <c r="O4965" s="250">
        <v>177411.93000000002</v>
      </c>
      <c r="P4965" s="251">
        <f t="shared" si="233"/>
        <v>8.5831869078781695E-2</v>
      </c>
      <c r="Q4965" s="251" t="s">
        <v>1195</v>
      </c>
      <c r="R4965" s="258"/>
      <c r="S4965" s="258" t="s">
        <v>2995</v>
      </c>
      <c r="T4965" s="258" t="s">
        <v>807</v>
      </c>
      <c r="U4965" s="282" t="s">
        <v>808</v>
      </c>
      <c r="V4965" s="285">
        <v>102</v>
      </c>
      <c r="W4965" s="286" t="s">
        <v>824</v>
      </c>
      <c r="X4965" s="286" t="s">
        <v>824</v>
      </c>
      <c r="Y4965" s="257"/>
    </row>
    <row r="4966" spans="1:25" ht="12.75" customHeight="1" x14ac:dyDescent="0.2">
      <c r="A4966" s="229" t="s">
        <v>705</v>
      </c>
      <c r="B4966" s="247"/>
      <c r="C4966" s="280">
        <v>4953</v>
      </c>
      <c r="D4966" s="249" t="s">
        <v>10526</v>
      </c>
      <c r="E4966" s="249" t="s">
        <v>10526</v>
      </c>
      <c r="F4966" s="249"/>
      <c r="G4966" s="281"/>
      <c r="H4966" s="250">
        <v>0</v>
      </c>
      <c r="I4966" s="250"/>
      <c r="J4966" s="250">
        <v>0</v>
      </c>
      <c r="K4966" s="250"/>
      <c r="L4966" s="250">
        <v>88997.48</v>
      </c>
      <c r="M4966" s="251" t="str">
        <f t="shared" si="231"/>
        <v>NA</v>
      </c>
      <c r="N4966" s="251" t="str">
        <f t="shared" si="232"/>
        <v>NA</v>
      </c>
      <c r="O4966" s="250">
        <v>97487.65</v>
      </c>
      <c r="P4966" s="251">
        <f t="shared" si="233"/>
        <v>9.5397869692490159E-2</v>
      </c>
      <c r="Q4966" s="251" t="s">
        <v>1195</v>
      </c>
      <c r="R4966" s="258"/>
      <c r="S4966" s="258" t="s">
        <v>840</v>
      </c>
      <c r="T4966" s="258" t="s">
        <v>841</v>
      </c>
      <c r="U4966" s="282" t="s">
        <v>841</v>
      </c>
      <c r="V4966" s="283" t="s">
        <v>809</v>
      </c>
      <c r="W4966" s="284" t="s">
        <v>809</v>
      </c>
      <c r="X4966" s="284" t="s">
        <v>809</v>
      </c>
      <c r="Y4966" s="257"/>
    </row>
    <row r="4967" spans="1:25" ht="12.75" customHeight="1" x14ac:dyDescent="0.2">
      <c r="A4967" s="229" t="s">
        <v>705</v>
      </c>
      <c r="B4967" s="247"/>
      <c r="C4967" s="280">
        <v>4954</v>
      </c>
      <c r="D4967" s="249" t="s">
        <v>10527</v>
      </c>
      <c r="E4967" s="249" t="s">
        <v>10528</v>
      </c>
      <c r="F4967" s="249" t="s">
        <v>10237</v>
      </c>
      <c r="G4967" s="281" t="s">
        <v>804</v>
      </c>
      <c r="H4967" s="250">
        <v>976514.73</v>
      </c>
      <c r="I4967" s="250"/>
      <c r="J4967" s="250">
        <v>220165.89840000001</v>
      </c>
      <c r="K4967" s="250"/>
      <c r="L4967" s="250">
        <v>229834.58000000002</v>
      </c>
      <c r="M4967" s="251">
        <f t="shared" si="231"/>
        <v>0.77453909128436793</v>
      </c>
      <c r="N4967" s="251">
        <f t="shared" si="232"/>
        <v>4.391543681498683E-2</v>
      </c>
      <c r="O4967" s="250">
        <v>250391.22999999998</v>
      </c>
      <c r="P4967" s="251">
        <f t="shared" si="233"/>
        <v>8.944106670110287E-2</v>
      </c>
      <c r="Q4967" s="251" t="s">
        <v>1195</v>
      </c>
      <c r="R4967" s="258"/>
      <c r="S4967" s="258" t="s">
        <v>904</v>
      </c>
      <c r="T4967" s="258" t="s">
        <v>807</v>
      </c>
      <c r="U4967" s="282" t="s">
        <v>808</v>
      </c>
      <c r="V4967" s="285">
        <v>55</v>
      </c>
      <c r="W4967" s="286" t="s">
        <v>824</v>
      </c>
      <c r="X4967" s="286" t="s">
        <v>824</v>
      </c>
      <c r="Y4967" s="257"/>
    </row>
    <row r="4968" spans="1:25" ht="12.75" customHeight="1" x14ac:dyDescent="0.2">
      <c r="A4968" s="229" t="s">
        <v>705</v>
      </c>
      <c r="B4968" s="247"/>
      <c r="C4968" s="280">
        <v>4955</v>
      </c>
      <c r="D4968" s="249" t="s">
        <v>10529</v>
      </c>
      <c r="E4968" s="249" t="s">
        <v>10530</v>
      </c>
      <c r="F4968" s="249" t="s">
        <v>10172</v>
      </c>
      <c r="G4968" s="281" t="s">
        <v>813</v>
      </c>
      <c r="H4968" s="250">
        <v>36668.22</v>
      </c>
      <c r="I4968" s="250"/>
      <c r="J4968" s="250">
        <v>53316.198599999996</v>
      </c>
      <c r="K4968" s="250"/>
      <c r="L4968" s="250">
        <v>73488.819999999992</v>
      </c>
      <c r="M4968" s="251">
        <f t="shared" si="231"/>
        <v>0.4540165462081332</v>
      </c>
      <c r="N4968" s="251">
        <f t="shared" si="232"/>
        <v>0.37835820875646597</v>
      </c>
      <c r="O4968" s="250">
        <v>87340.05</v>
      </c>
      <c r="P4968" s="251">
        <f t="shared" si="233"/>
        <v>0.18848077843677463</v>
      </c>
      <c r="Q4968" s="251" t="s">
        <v>1195</v>
      </c>
      <c r="R4968" s="258"/>
      <c r="S4968" s="258" t="s">
        <v>904</v>
      </c>
      <c r="T4968" s="258" t="s">
        <v>807</v>
      </c>
      <c r="U4968" s="282" t="s">
        <v>814</v>
      </c>
      <c r="V4968" s="285">
        <v>106</v>
      </c>
      <c r="W4968" s="286" t="s">
        <v>824</v>
      </c>
      <c r="X4968" s="286" t="s">
        <v>824</v>
      </c>
      <c r="Y4968" s="257"/>
    </row>
    <row r="4969" spans="1:25" ht="12.75" customHeight="1" x14ac:dyDescent="0.2">
      <c r="A4969" s="229" t="s">
        <v>705</v>
      </c>
      <c r="B4969" s="247"/>
      <c r="C4969" s="280">
        <v>4956</v>
      </c>
      <c r="D4969" s="249" t="s">
        <v>10531</v>
      </c>
      <c r="E4969" s="249" t="s">
        <v>10532</v>
      </c>
      <c r="F4969" s="249" t="s">
        <v>10228</v>
      </c>
      <c r="G4969" s="281" t="s">
        <v>804</v>
      </c>
      <c r="H4969" s="250">
        <v>78743.8</v>
      </c>
      <c r="I4969" s="250"/>
      <c r="J4969" s="250">
        <v>75176.242599999998</v>
      </c>
      <c r="K4969" s="250"/>
      <c r="L4969" s="250">
        <v>78477.599999999991</v>
      </c>
      <c r="M4969" s="251">
        <f t="shared" si="231"/>
        <v>4.5305883129846479E-2</v>
      </c>
      <c r="N4969" s="251">
        <f t="shared" si="232"/>
        <v>4.39149029776063E-2</v>
      </c>
      <c r="O4969" s="250">
        <v>89234.25</v>
      </c>
      <c r="P4969" s="251">
        <f t="shared" si="233"/>
        <v>0.1370665005046027</v>
      </c>
      <c r="Q4969" s="251" t="s">
        <v>1195</v>
      </c>
      <c r="R4969" s="258"/>
      <c r="S4969" s="258" t="s">
        <v>1405</v>
      </c>
      <c r="T4969" s="258" t="s">
        <v>807</v>
      </c>
      <c r="U4969" s="282" t="s">
        <v>808</v>
      </c>
      <c r="V4969" s="285">
        <v>55</v>
      </c>
      <c r="W4969" s="286" t="s">
        <v>824</v>
      </c>
      <c r="X4969" s="286" t="s">
        <v>824</v>
      </c>
      <c r="Y4969" s="257"/>
    </row>
    <row r="4970" spans="1:25" ht="12.75" customHeight="1" x14ac:dyDescent="0.2">
      <c r="A4970" s="229" t="s">
        <v>705</v>
      </c>
      <c r="B4970" s="247"/>
      <c r="C4970" s="280">
        <v>4957</v>
      </c>
      <c r="D4970" s="249" t="s">
        <v>10533</v>
      </c>
      <c r="E4970" s="249" t="s">
        <v>10534</v>
      </c>
      <c r="F4970" s="249" t="s">
        <v>10260</v>
      </c>
      <c r="G4970" s="281" t="s">
        <v>813</v>
      </c>
      <c r="H4970" s="250">
        <v>22522.359999999997</v>
      </c>
      <c r="I4970" s="250"/>
      <c r="J4970" s="250">
        <v>21575.169100000003</v>
      </c>
      <c r="K4970" s="250"/>
      <c r="L4970" s="250">
        <v>19766.97</v>
      </c>
      <c r="M4970" s="251">
        <f t="shared" si="231"/>
        <v>4.2055579433060937E-2</v>
      </c>
      <c r="N4970" s="251">
        <f t="shared" si="232"/>
        <v>8.3809266644403788E-2</v>
      </c>
      <c r="O4970" s="250">
        <v>21590.240000000002</v>
      </c>
      <c r="P4970" s="251">
        <f t="shared" si="233"/>
        <v>9.2238213545120989E-2</v>
      </c>
      <c r="Q4970" s="251" t="s">
        <v>1195</v>
      </c>
      <c r="R4970" s="258"/>
      <c r="S4970" s="258" t="s">
        <v>904</v>
      </c>
      <c r="T4970" s="258" t="s">
        <v>807</v>
      </c>
      <c r="U4970" s="282" t="s">
        <v>814</v>
      </c>
      <c r="V4970" s="285">
        <v>53</v>
      </c>
      <c r="W4970" s="286" t="s">
        <v>815</v>
      </c>
      <c r="X4970" s="286" t="s">
        <v>816</v>
      </c>
      <c r="Y4970" s="257"/>
    </row>
    <row r="4971" spans="1:25" ht="12.75" customHeight="1" x14ac:dyDescent="0.2">
      <c r="A4971" s="229" t="s">
        <v>705</v>
      </c>
      <c r="B4971" s="247"/>
      <c r="C4971" s="280">
        <v>4958</v>
      </c>
      <c r="D4971" s="249" t="s">
        <v>10535</v>
      </c>
      <c r="E4971" s="249" t="s">
        <v>10536</v>
      </c>
      <c r="F4971" s="249" t="s">
        <v>10281</v>
      </c>
      <c r="G4971" s="281" t="s">
        <v>813</v>
      </c>
      <c r="H4971" s="250">
        <v>239735.06999999998</v>
      </c>
      <c r="I4971" s="250"/>
      <c r="J4971" s="250">
        <v>229652.75099999999</v>
      </c>
      <c r="K4971" s="250"/>
      <c r="L4971" s="250">
        <v>239736.54</v>
      </c>
      <c r="M4971" s="251">
        <f t="shared" si="231"/>
        <v>4.2056087163217251E-2</v>
      </c>
      <c r="N4971" s="251">
        <f t="shared" si="232"/>
        <v>4.3908853502042391E-2</v>
      </c>
      <c r="O4971" s="250">
        <v>262308.08999999997</v>
      </c>
      <c r="P4971" s="251">
        <f t="shared" si="233"/>
        <v>9.4151479786935929E-2</v>
      </c>
      <c r="Q4971" s="251" t="s">
        <v>1195</v>
      </c>
      <c r="R4971" s="258"/>
      <c r="S4971" s="258" t="s">
        <v>806</v>
      </c>
      <c r="T4971" s="258" t="s">
        <v>807</v>
      </c>
      <c r="U4971" s="282" t="s">
        <v>814</v>
      </c>
      <c r="V4971" s="285">
        <v>253</v>
      </c>
      <c r="W4971" s="286" t="s">
        <v>816</v>
      </c>
      <c r="X4971" s="286" t="s">
        <v>816</v>
      </c>
      <c r="Y4971" s="257"/>
    </row>
    <row r="4972" spans="1:25" ht="12.75" customHeight="1" x14ac:dyDescent="0.2">
      <c r="A4972" s="229" t="s">
        <v>705</v>
      </c>
      <c r="B4972" s="247"/>
      <c r="C4972" s="280">
        <v>4959</v>
      </c>
      <c r="D4972" s="249" t="s">
        <v>10537</v>
      </c>
      <c r="E4972" s="249" t="s">
        <v>1562</v>
      </c>
      <c r="F4972" s="249" t="s">
        <v>10237</v>
      </c>
      <c r="G4972" s="281" t="s">
        <v>804</v>
      </c>
      <c r="H4972" s="250">
        <v>89718.069999999992</v>
      </c>
      <c r="I4972" s="250"/>
      <c r="J4972" s="250">
        <v>85944.886899999998</v>
      </c>
      <c r="K4972" s="250"/>
      <c r="L4972" s="250">
        <v>89719.37999999999</v>
      </c>
      <c r="M4972" s="251">
        <f t="shared" si="231"/>
        <v>4.2055999421298243E-2</v>
      </c>
      <c r="N4972" s="251">
        <f t="shared" si="232"/>
        <v>4.391759924463863E-2</v>
      </c>
      <c r="O4972" s="250">
        <v>103507.43</v>
      </c>
      <c r="P4972" s="251">
        <f t="shared" si="233"/>
        <v>0.15367972895042303</v>
      </c>
      <c r="Q4972" s="251" t="s">
        <v>1195</v>
      </c>
      <c r="R4972" s="258"/>
      <c r="S4972" s="258" t="s">
        <v>1405</v>
      </c>
      <c r="T4972" s="258" t="s">
        <v>807</v>
      </c>
      <c r="U4972" s="282" t="s">
        <v>808</v>
      </c>
      <c r="V4972" s="285">
        <v>176</v>
      </c>
      <c r="W4972" s="286" t="s">
        <v>824</v>
      </c>
      <c r="X4972" s="286" t="s">
        <v>824</v>
      </c>
      <c r="Y4972" s="257"/>
    </row>
    <row r="4973" spans="1:25" ht="12.75" customHeight="1" x14ac:dyDescent="0.2">
      <c r="A4973" s="229" t="s">
        <v>705</v>
      </c>
      <c r="B4973" s="247"/>
      <c r="C4973" s="280">
        <v>4960</v>
      </c>
      <c r="D4973" s="249" t="s">
        <v>10538</v>
      </c>
      <c r="E4973" s="249" t="s">
        <v>10539</v>
      </c>
      <c r="F4973" s="249" t="s">
        <v>10193</v>
      </c>
      <c r="G4973" s="281" t="s">
        <v>813</v>
      </c>
      <c r="H4973" s="250">
        <v>96718.25</v>
      </c>
      <c r="I4973" s="250"/>
      <c r="J4973" s="250">
        <v>113553.7261</v>
      </c>
      <c r="K4973" s="250"/>
      <c r="L4973" s="250">
        <v>118539.75</v>
      </c>
      <c r="M4973" s="251">
        <f t="shared" si="231"/>
        <v>0.17406721172064218</v>
      </c>
      <c r="N4973" s="251">
        <f t="shared" si="232"/>
        <v>4.3908941355293843E-2</v>
      </c>
      <c r="O4973" s="250">
        <v>129817.14</v>
      </c>
      <c r="P4973" s="251">
        <f t="shared" si="233"/>
        <v>9.5135935414069964E-2</v>
      </c>
      <c r="Q4973" s="251" t="s">
        <v>1195</v>
      </c>
      <c r="R4973" s="258"/>
      <c r="S4973" s="258" t="s">
        <v>806</v>
      </c>
      <c r="T4973" s="258" t="s">
        <v>807</v>
      </c>
      <c r="U4973" s="282" t="s">
        <v>814</v>
      </c>
      <c r="V4973" s="285">
        <v>303</v>
      </c>
      <c r="W4973" s="286" t="s">
        <v>816</v>
      </c>
      <c r="X4973" s="286" t="s">
        <v>816</v>
      </c>
      <c r="Y4973" s="257"/>
    </row>
    <row r="4974" spans="1:25" ht="12.75" customHeight="1" x14ac:dyDescent="0.2">
      <c r="A4974" s="229" t="s">
        <v>705</v>
      </c>
      <c r="B4974" s="247"/>
      <c r="C4974" s="280">
        <v>4961</v>
      </c>
      <c r="D4974" s="249" t="s">
        <v>10540</v>
      </c>
      <c r="E4974" s="249" t="s">
        <v>10541</v>
      </c>
      <c r="F4974" s="249" t="s">
        <v>10193</v>
      </c>
      <c r="G4974" s="281" t="s">
        <v>813</v>
      </c>
      <c r="H4974" s="250">
        <v>55659.18</v>
      </c>
      <c r="I4974" s="250"/>
      <c r="J4974" s="250">
        <v>53318.372799999997</v>
      </c>
      <c r="K4974" s="250"/>
      <c r="L4974" s="250">
        <v>55660.04</v>
      </c>
      <c r="M4974" s="251">
        <f t="shared" si="231"/>
        <v>4.2056084908185909E-2</v>
      </c>
      <c r="N4974" s="251">
        <f t="shared" si="232"/>
        <v>4.3918579600763875E-2</v>
      </c>
      <c r="O4974" s="250">
        <v>64747.76</v>
      </c>
      <c r="P4974" s="251">
        <f t="shared" si="233"/>
        <v>0.16327189128861569</v>
      </c>
      <c r="Q4974" s="251" t="s">
        <v>1195</v>
      </c>
      <c r="R4974" s="258"/>
      <c r="S4974" s="258" t="s">
        <v>1405</v>
      </c>
      <c r="T4974" s="258" t="s">
        <v>2261</v>
      </c>
      <c r="U4974" s="282" t="s">
        <v>814</v>
      </c>
      <c r="V4974" s="283" t="s">
        <v>809</v>
      </c>
      <c r="W4974" s="284" t="s">
        <v>809</v>
      </c>
      <c r="X4974" s="284" t="s">
        <v>809</v>
      </c>
      <c r="Y4974" s="257"/>
    </row>
    <row r="4975" spans="1:25" ht="12.75" customHeight="1" x14ac:dyDescent="0.2">
      <c r="A4975" s="229" t="s">
        <v>705</v>
      </c>
      <c r="B4975" s="247"/>
      <c r="C4975" s="280">
        <v>4962</v>
      </c>
      <c r="D4975" s="249" t="s">
        <v>10542</v>
      </c>
      <c r="E4975" s="249" t="s">
        <v>10543</v>
      </c>
      <c r="F4975" s="249" t="s">
        <v>10205</v>
      </c>
      <c r="G4975" s="281" t="s">
        <v>813</v>
      </c>
      <c r="H4975" s="250">
        <v>175834.52</v>
      </c>
      <c r="I4975" s="250"/>
      <c r="J4975" s="250">
        <v>168439.62119999999</v>
      </c>
      <c r="K4975" s="250"/>
      <c r="L4975" s="250">
        <v>175835.83000000002</v>
      </c>
      <c r="M4975" s="251">
        <f t="shared" si="231"/>
        <v>4.2056012664634886E-2</v>
      </c>
      <c r="N4975" s="251">
        <f t="shared" si="232"/>
        <v>4.3910148617693649E-2</v>
      </c>
      <c r="O4975" s="250">
        <v>194068.71</v>
      </c>
      <c r="P4975" s="251">
        <f t="shared" si="233"/>
        <v>0.10369263192831617</v>
      </c>
      <c r="Q4975" s="251" t="s">
        <v>1195</v>
      </c>
      <c r="R4975" s="258"/>
      <c r="S4975" s="258" t="s">
        <v>806</v>
      </c>
      <c r="T4975" s="258" t="s">
        <v>807</v>
      </c>
      <c r="U4975" s="282" t="s">
        <v>814</v>
      </c>
      <c r="V4975" s="285">
        <v>512</v>
      </c>
      <c r="W4975" s="286" t="s">
        <v>824</v>
      </c>
      <c r="X4975" s="286" t="s">
        <v>824</v>
      </c>
      <c r="Y4975" s="257"/>
    </row>
    <row r="4976" spans="1:25" ht="12.75" customHeight="1" x14ac:dyDescent="0.2">
      <c r="A4976" s="229" t="s">
        <v>705</v>
      </c>
      <c r="B4976" s="247"/>
      <c r="C4976" s="280">
        <v>4963</v>
      </c>
      <c r="D4976" s="249" t="s">
        <v>10544</v>
      </c>
      <c r="E4976" s="249" t="s">
        <v>10545</v>
      </c>
      <c r="F4976" s="249" t="s">
        <v>10185</v>
      </c>
      <c r="G4976" s="281"/>
      <c r="H4976" s="250">
        <v>196588.83999999997</v>
      </c>
      <c r="I4976" s="250"/>
      <c r="J4976" s="250">
        <v>319207.96310000005</v>
      </c>
      <c r="K4976" s="250"/>
      <c r="L4976" s="250">
        <v>423816.18000000005</v>
      </c>
      <c r="M4976" s="251">
        <f t="shared" si="231"/>
        <v>0.62373389608484442</v>
      </c>
      <c r="N4976" s="251">
        <f t="shared" si="232"/>
        <v>0.32771180231249059</v>
      </c>
      <c r="O4976" s="250">
        <v>442454.08999999997</v>
      </c>
      <c r="P4976" s="251">
        <f t="shared" si="233"/>
        <v>4.3976400334692071E-2</v>
      </c>
      <c r="Q4976" s="251" t="s">
        <v>1195</v>
      </c>
      <c r="R4976" s="258"/>
      <c r="S4976" s="258" t="s">
        <v>10546</v>
      </c>
      <c r="T4976" s="258" t="s">
        <v>1092</v>
      </c>
      <c r="U4976" s="282" t="s">
        <v>932</v>
      </c>
      <c r="V4976" s="285">
        <v>2314</v>
      </c>
      <c r="W4976" s="286" t="s">
        <v>815</v>
      </c>
      <c r="X4976" s="286" t="s">
        <v>816</v>
      </c>
      <c r="Y4976" s="257"/>
    </row>
    <row r="4977" spans="1:25" ht="12.75" customHeight="1" x14ac:dyDescent="0.2">
      <c r="A4977" s="229" t="s">
        <v>705</v>
      </c>
      <c r="B4977" s="247"/>
      <c r="C4977" s="280">
        <v>4964</v>
      </c>
      <c r="D4977" s="249" t="s">
        <v>10547</v>
      </c>
      <c r="E4977" s="249" t="s">
        <v>1564</v>
      </c>
      <c r="F4977" s="249" t="s">
        <v>10260</v>
      </c>
      <c r="G4977" s="281" t="s">
        <v>813</v>
      </c>
      <c r="H4977" s="250">
        <v>263451.58999999997</v>
      </c>
      <c r="I4977" s="250"/>
      <c r="J4977" s="250">
        <v>310348.94939999998</v>
      </c>
      <c r="K4977" s="250"/>
      <c r="L4977" s="250">
        <v>321070.39999999997</v>
      </c>
      <c r="M4977" s="251">
        <f t="shared" si="231"/>
        <v>0.17801129763536452</v>
      </c>
      <c r="N4977" s="251">
        <f t="shared" si="232"/>
        <v>3.4546437552722006E-2</v>
      </c>
      <c r="O4977" s="250">
        <v>327383.67999999999</v>
      </c>
      <c r="P4977" s="251">
        <f t="shared" si="233"/>
        <v>1.966322650733306E-2</v>
      </c>
      <c r="Q4977" s="251" t="s">
        <v>1195</v>
      </c>
      <c r="R4977" s="258"/>
      <c r="S4977" s="258" t="s">
        <v>904</v>
      </c>
      <c r="T4977" s="258" t="s">
        <v>2261</v>
      </c>
      <c r="U4977" s="282" t="s">
        <v>814</v>
      </c>
      <c r="V4977" s="283" t="s">
        <v>809</v>
      </c>
      <c r="W4977" s="284" t="s">
        <v>809</v>
      </c>
      <c r="X4977" s="284" t="s">
        <v>809</v>
      </c>
      <c r="Y4977" s="257"/>
    </row>
    <row r="4978" spans="1:25" ht="12.75" customHeight="1" x14ac:dyDescent="0.2">
      <c r="A4978" s="229" t="s">
        <v>705</v>
      </c>
      <c r="B4978" s="247"/>
      <c r="C4978" s="280">
        <v>4965</v>
      </c>
      <c r="D4978" s="249" t="s">
        <v>10548</v>
      </c>
      <c r="E4978" s="249" t="s">
        <v>10549</v>
      </c>
      <c r="F4978" s="249" t="s">
        <v>10182</v>
      </c>
      <c r="G4978" s="281" t="s">
        <v>813</v>
      </c>
      <c r="H4978" s="250">
        <v>44203.409999999996</v>
      </c>
      <c r="I4978" s="250"/>
      <c r="J4978" s="250">
        <v>62286.502200000003</v>
      </c>
      <c r="K4978" s="250"/>
      <c r="L4978" s="250">
        <v>51704.189999999995</v>
      </c>
      <c r="M4978" s="251">
        <f t="shared" si="231"/>
        <v>0.40908817215685417</v>
      </c>
      <c r="N4978" s="251">
        <f t="shared" si="232"/>
        <v>0.16989735859657901</v>
      </c>
      <c r="O4978" s="250">
        <v>56425.279999999999</v>
      </c>
      <c r="P4978" s="251">
        <f t="shared" si="233"/>
        <v>9.1309621135153729E-2</v>
      </c>
      <c r="Q4978" s="251" t="s">
        <v>1195</v>
      </c>
      <c r="R4978" s="258"/>
      <c r="S4978" s="258" t="s">
        <v>904</v>
      </c>
      <c r="T4978" s="258" t="s">
        <v>807</v>
      </c>
      <c r="U4978" s="282" t="s">
        <v>814</v>
      </c>
      <c r="V4978" s="285">
        <v>503</v>
      </c>
      <c r="W4978" s="286" t="s">
        <v>815</v>
      </c>
      <c r="X4978" s="286" t="s">
        <v>816</v>
      </c>
      <c r="Y4978" s="257"/>
    </row>
    <row r="4979" spans="1:25" ht="12.75" customHeight="1" x14ac:dyDescent="0.2">
      <c r="A4979" s="229" t="s">
        <v>705</v>
      </c>
      <c r="B4979" s="247"/>
      <c r="C4979" s="280">
        <v>4966</v>
      </c>
      <c r="D4979" s="249" t="s">
        <v>10550</v>
      </c>
      <c r="E4979" s="249" t="s">
        <v>10551</v>
      </c>
      <c r="F4979" s="249" t="s">
        <v>10182</v>
      </c>
      <c r="G4979" s="281" t="s">
        <v>813</v>
      </c>
      <c r="H4979" s="250">
        <v>174604.68</v>
      </c>
      <c r="I4979" s="250"/>
      <c r="J4979" s="250">
        <v>153051.01250000001</v>
      </c>
      <c r="K4979" s="250"/>
      <c r="L4979" s="250">
        <v>159771.50000000003</v>
      </c>
      <c r="M4979" s="251">
        <f t="shared" si="231"/>
        <v>0.12344266774521727</v>
      </c>
      <c r="N4979" s="251">
        <f t="shared" si="232"/>
        <v>4.3910114609663341E-2</v>
      </c>
      <c r="O4979" s="250">
        <v>176338.82</v>
      </c>
      <c r="P4979" s="251">
        <f t="shared" si="233"/>
        <v>0.10369383776205378</v>
      </c>
      <c r="Q4979" s="251" t="s">
        <v>1195</v>
      </c>
      <c r="R4979" s="258"/>
      <c r="S4979" s="258" t="s">
        <v>806</v>
      </c>
      <c r="T4979" s="258" t="s">
        <v>807</v>
      </c>
      <c r="U4979" s="282" t="s">
        <v>814</v>
      </c>
      <c r="V4979" s="285">
        <v>602</v>
      </c>
      <c r="W4979" s="286" t="s">
        <v>816</v>
      </c>
      <c r="X4979" s="286" t="s">
        <v>824</v>
      </c>
      <c r="Y4979" s="257"/>
    </row>
    <row r="4980" spans="1:25" ht="12.75" customHeight="1" x14ac:dyDescent="0.2">
      <c r="A4980" s="229" t="s">
        <v>705</v>
      </c>
      <c r="B4980" s="247"/>
      <c r="C4980" s="280">
        <v>4967</v>
      </c>
      <c r="D4980" s="249" t="s">
        <v>10552</v>
      </c>
      <c r="E4980" s="249" t="s">
        <v>10553</v>
      </c>
      <c r="F4980" s="249" t="s">
        <v>10193</v>
      </c>
      <c r="G4980" s="281" t="s">
        <v>813</v>
      </c>
      <c r="H4980" s="250">
        <v>1382220.1900000002</v>
      </c>
      <c r="I4980" s="250"/>
      <c r="J4980" s="250">
        <v>1544258.9945999999</v>
      </c>
      <c r="K4980" s="250"/>
      <c r="L4980" s="250">
        <v>1612067.85</v>
      </c>
      <c r="M4980" s="251">
        <f t="shared" si="231"/>
        <v>0.11723081877425019</v>
      </c>
      <c r="N4980" s="251">
        <f t="shared" si="232"/>
        <v>4.3910286834731603E-2</v>
      </c>
      <c r="O4980" s="250">
        <v>1799816.8800000001</v>
      </c>
      <c r="P4980" s="251">
        <f t="shared" si="233"/>
        <v>0.11646471952157599</v>
      </c>
      <c r="Q4980" s="251" t="s">
        <v>1195</v>
      </c>
      <c r="R4980" s="258"/>
      <c r="S4980" s="258" t="s">
        <v>1405</v>
      </c>
      <c r="T4980" s="258" t="s">
        <v>807</v>
      </c>
      <c r="U4980" s="282" t="s">
        <v>814</v>
      </c>
      <c r="V4980" s="285">
        <v>260</v>
      </c>
      <c r="W4980" s="286" t="s">
        <v>816</v>
      </c>
      <c r="X4980" s="286" t="s">
        <v>816</v>
      </c>
      <c r="Y4980" s="257"/>
    </row>
    <row r="4981" spans="1:25" ht="12.75" customHeight="1" x14ac:dyDescent="0.2">
      <c r="A4981" s="229" t="s">
        <v>705</v>
      </c>
      <c r="B4981" s="247"/>
      <c r="C4981" s="280">
        <v>4968</v>
      </c>
      <c r="D4981" s="249" t="s">
        <v>10554</v>
      </c>
      <c r="E4981" s="249" t="s">
        <v>10555</v>
      </c>
      <c r="F4981" s="249" t="s">
        <v>10225</v>
      </c>
      <c r="G4981" s="281"/>
      <c r="H4981" s="250">
        <v>905682.87000000034</v>
      </c>
      <c r="I4981" s="250"/>
      <c r="J4981" s="250">
        <v>737441.96600000001</v>
      </c>
      <c r="K4981" s="250"/>
      <c r="L4981" s="250">
        <v>1024385.64</v>
      </c>
      <c r="M4981" s="251">
        <f t="shared" si="231"/>
        <v>0.18576138466657791</v>
      </c>
      <c r="N4981" s="251">
        <f t="shared" si="232"/>
        <v>0.38910678701461371</v>
      </c>
      <c r="O4981" s="250">
        <v>1115838.1199999999</v>
      </c>
      <c r="P4981" s="251">
        <f t="shared" si="233"/>
        <v>8.9275441229340016E-2</v>
      </c>
      <c r="Q4981" s="251" t="s">
        <v>1195</v>
      </c>
      <c r="R4981" s="258"/>
      <c r="S4981" s="258" t="s">
        <v>1698</v>
      </c>
      <c r="T4981" s="258" t="s">
        <v>1092</v>
      </c>
      <c r="U4981" s="282" t="s">
        <v>932</v>
      </c>
      <c r="V4981" s="285">
        <v>2889</v>
      </c>
      <c r="W4981" s="286" t="s">
        <v>874</v>
      </c>
      <c r="X4981" s="286" t="s">
        <v>816</v>
      </c>
      <c r="Y4981" s="257"/>
    </row>
    <row r="4982" spans="1:25" ht="12.75" customHeight="1" x14ac:dyDescent="0.2">
      <c r="A4982" s="229" t="s">
        <v>705</v>
      </c>
      <c r="B4982" s="247"/>
      <c r="C4982" s="280">
        <v>4969</v>
      </c>
      <c r="D4982" s="249" t="s">
        <v>10556</v>
      </c>
      <c r="E4982" s="249" t="s">
        <v>10557</v>
      </c>
      <c r="F4982" s="249" t="s">
        <v>10188</v>
      </c>
      <c r="G4982" s="281" t="s">
        <v>813</v>
      </c>
      <c r="H4982" s="250">
        <v>152297.43</v>
      </c>
      <c r="I4982" s="250"/>
      <c r="J4982" s="250">
        <v>145892.3884</v>
      </c>
      <c r="K4982" s="250"/>
      <c r="L4982" s="250">
        <v>152298.54999999999</v>
      </c>
      <c r="M4982" s="251">
        <f t="shared" si="231"/>
        <v>4.2056137125885823E-2</v>
      </c>
      <c r="N4982" s="251">
        <f t="shared" si="232"/>
        <v>4.3910183870839913E-2</v>
      </c>
      <c r="O4982" s="250">
        <v>168090.86</v>
      </c>
      <c r="P4982" s="251">
        <f t="shared" si="233"/>
        <v>0.10369310804337926</v>
      </c>
      <c r="Q4982" s="251" t="s">
        <v>1195</v>
      </c>
      <c r="R4982" s="258"/>
      <c r="S4982" s="258" t="s">
        <v>806</v>
      </c>
      <c r="T4982" s="258" t="s">
        <v>908</v>
      </c>
      <c r="U4982" s="282" t="s">
        <v>814</v>
      </c>
      <c r="V4982" s="285">
        <v>503</v>
      </c>
      <c r="W4982" s="286" t="s">
        <v>815</v>
      </c>
      <c r="X4982" s="286" t="s">
        <v>816</v>
      </c>
      <c r="Y4982" s="257"/>
    </row>
    <row r="4983" spans="1:25" ht="12.75" customHeight="1" x14ac:dyDescent="0.2">
      <c r="A4983" s="229" t="s">
        <v>705</v>
      </c>
      <c r="B4983" s="247"/>
      <c r="C4983" s="280">
        <v>4970</v>
      </c>
      <c r="D4983" s="249" t="s">
        <v>10558</v>
      </c>
      <c r="E4983" s="249" t="s">
        <v>10559</v>
      </c>
      <c r="F4983" s="249" t="s">
        <v>10237</v>
      </c>
      <c r="G4983" s="281" t="s">
        <v>804</v>
      </c>
      <c r="H4983" s="250">
        <v>85845.62999999999</v>
      </c>
      <c r="I4983" s="250"/>
      <c r="J4983" s="250">
        <v>82235.315699999992</v>
      </c>
      <c r="K4983" s="250"/>
      <c r="L4983" s="250">
        <v>85846.28</v>
      </c>
      <c r="M4983" s="251">
        <f t="shared" si="231"/>
        <v>4.2055889158248344E-2</v>
      </c>
      <c r="N4983" s="251">
        <f t="shared" si="232"/>
        <v>4.3910140907989573E-2</v>
      </c>
      <c r="O4983" s="250">
        <v>94747.96</v>
      </c>
      <c r="P4983" s="251">
        <f t="shared" si="233"/>
        <v>0.10369325263715572</v>
      </c>
      <c r="Q4983" s="251" t="s">
        <v>1195</v>
      </c>
      <c r="R4983" s="258"/>
      <c r="S4983" s="258" t="s">
        <v>904</v>
      </c>
      <c r="T4983" s="258" t="s">
        <v>807</v>
      </c>
      <c r="U4983" s="282" t="s">
        <v>808</v>
      </c>
      <c r="V4983" s="285">
        <v>204</v>
      </c>
      <c r="W4983" s="286" t="s">
        <v>824</v>
      </c>
      <c r="X4983" s="286" t="s">
        <v>824</v>
      </c>
      <c r="Y4983" s="257"/>
    </row>
    <row r="4984" spans="1:25" ht="12.75" customHeight="1" x14ac:dyDescent="0.2">
      <c r="A4984" s="229" t="s">
        <v>705</v>
      </c>
      <c r="B4984" s="247"/>
      <c r="C4984" s="280">
        <v>4971</v>
      </c>
      <c r="D4984" s="249" t="s">
        <v>10560</v>
      </c>
      <c r="E4984" s="249" t="s">
        <v>10560</v>
      </c>
      <c r="F4984" s="249"/>
      <c r="G4984" s="281"/>
      <c r="H4984" s="250">
        <v>26406.170000000006</v>
      </c>
      <c r="I4984" s="250"/>
      <c r="J4984" s="250">
        <v>0</v>
      </c>
      <c r="K4984" s="250"/>
      <c r="L4984" s="250">
        <v>10014.040000000001</v>
      </c>
      <c r="M4984" s="251">
        <f t="shared" si="231"/>
        <v>1</v>
      </c>
      <c r="N4984" s="251" t="str">
        <f t="shared" si="232"/>
        <v>NA</v>
      </c>
      <c r="O4984" s="250">
        <v>10113.65</v>
      </c>
      <c r="P4984" s="251">
        <f t="shared" si="233"/>
        <v>9.9470343637531652E-3</v>
      </c>
      <c r="Q4984" s="251" t="s">
        <v>1195</v>
      </c>
      <c r="R4984" s="258"/>
      <c r="S4984" s="258" t="s">
        <v>840</v>
      </c>
      <c r="T4984" s="258" t="s">
        <v>841</v>
      </c>
      <c r="U4984" s="282" t="s">
        <v>841</v>
      </c>
      <c r="V4984" s="283" t="s">
        <v>809</v>
      </c>
      <c r="W4984" s="284" t="s">
        <v>809</v>
      </c>
      <c r="X4984" s="284" t="s">
        <v>809</v>
      </c>
      <c r="Y4984" s="257"/>
    </row>
    <row r="4985" spans="1:25" ht="12.75" customHeight="1" x14ac:dyDescent="0.2">
      <c r="A4985" s="229" t="s">
        <v>705</v>
      </c>
      <c r="B4985" s="247"/>
      <c r="C4985" s="280">
        <v>4972</v>
      </c>
      <c r="D4985" s="249" t="s">
        <v>10561</v>
      </c>
      <c r="E4985" s="249" t="s">
        <v>10562</v>
      </c>
      <c r="F4985" s="249" t="s">
        <v>10318</v>
      </c>
      <c r="G4985" s="281" t="s">
        <v>813</v>
      </c>
      <c r="H4985" s="250">
        <v>93588.360000000015</v>
      </c>
      <c r="I4985" s="250"/>
      <c r="J4985" s="250">
        <v>89652.399399999995</v>
      </c>
      <c r="K4985" s="250"/>
      <c r="L4985" s="250">
        <v>93589.05</v>
      </c>
      <c r="M4985" s="251">
        <f t="shared" si="231"/>
        <v>4.205609116347396E-2</v>
      </c>
      <c r="N4985" s="251">
        <f t="shared" si="232"/>
        <v>4.3910153284754234E-2</v>
      </c>
      <c r="O4985" s="250">
        <v>103293.56</v>
      </c>
      <c r="P4985" s="251">
        <f t="shared" si="233"/>
        <v>0.10369279312056266</v>
      </c>
      <c r="Q4985" s="251" t="s">
        <v>1195</v>
      </c>
      <c r="R4985" s="258"/>
      <c r="S4985" s="258" t="s">
        <v>806</v>
      </c>
      <c r="T4985" s="258" t="s">
        <v>807</v>
      </c>
      <c r="U4985" s="282" t="s">
        <v>814</v>
      </c>
      <c r="V4985" s="285">
        <v>193</v>
      </c>
      <c r="W4985" s="286" t="s">
        <v>815</v>
      </c>
      <c r="X4985" s="286" t="s">
        <v>816</v>
      </c>
      <c r="Y4985" s="257"/>
    </row>
    <row r="4986" spans="1:25" ht="12.75" customHeight="1" x14ac:dyDescent="0.2">
      <c r="A4986" s="229" t="s">
        <v>705</v>
      </c>
      <c r="B4986" s="247"/>
      <c r="C4986" s="280">
        <v>4973</v>
      </c>
      <c r="D4986" s="249" t="s">
        <v>10563</v>
      </c>
      <c r="E4986" s="249" t="s">
        <v>10564</v>
      </c>
      <c r="F4986" s="249" t="s">
        <v>10508</v>
      </c>
      <c r="G4986" s="281" t="s">
        <v>804</v>
      </c>
      <c r="H4986" s="250">
        <v>39896.399999999994</v>
      </c>
      <c r="I4986" s="250"/>
      <c r="J4986" s="250">
        <v>43536.477500000001</v>
      </c>
      <c r="K4986" s="250"/>
      <c r="L4986" s="250">
        <v>45448.49</v>
      </c>
      <c r="M4986" s="251">
        <f t="shared" si="231"/>
        <v>9.1238244553393466E-2</v>
      </c>
      <c r="N4986" s="251">
        <f t="shared" si="232"/>
        <v>4.3917482759141389E-2</v>
      </c>
      <c r="O4986" s="250">
        <v>52433.009999999995</v>
      </c>
      <c r="P4986" s="251">
        <f t="shared" si="233"/>
        <v>0.1536799132380415</v>
      </c>
      <c r="Q4986" s="251" t="s">
        <v>1195</v>
      </c>
      <c r="R4986" s="258"/>
      <c r="S4986" s="258" t="s">
        <v>1405</v>
      </c>
      <c r="T4986" s="258" t="s">
        <v>807</v>
      </c>
      <c r="U4986" s="282" t="s">
        <v>808</v>
      </c>
      <c r="V4986" s="285">
        <v>53</v>
      </c>
      <c r="W4986" s="286" t="s">
        <v>824</v>
      </c>
      <c r="X4986" s="286" t="s">
        <v>824</v>
      </c>
      <c r="Y4986" s="257"/>
    </row>
    <row r="4987" spans="1:25" ht="12.75" customHeight="1" x14ac:dyDescent="0.2">
      <c r="A4987" s="229" t="s">
        <v>705</v>
      </c>
      <c r="B4987" s="247"/>
      <c r="C4987" s="280">
        <v>4974</v>
      </c>
      <c r="D4987" s="249" t="s">
        <v>10565</v>
      </c>
      <c r="E4987" s="249" t="s">
        <v>10566</v>
      </c>
      <c r="F4987" s="249" t="s">
        <v>10231</v>
      </c>
      <c r="G4987" s="281" t="s">
        <v>813</v>
      </c>
      <c r="H4987" s="250">
        <v>76515.570000000007</v>
      </c>
      <c r="I4987" s="250"/>
      <c r="J4987" s="250">
        <v>107498.0818</v>
      </c>
      <c r="K4987" s="250"/>
      <c r="L4987" s="250">
        <v>112218.06999999999</v>
      </c>
      <c r="M4987" s="251">
        <f t="shared" si="231"/>
        <v>0.40491774157860927</v>
      </c>
      <c r="N4987" s="251">
        <f t="shared" si="232"/>
        <v>4.3907650452605494E-2</v>
      </c>
      <c r="O4987" s="250">
        <v>121849.97</v>
      </c>
      <c r="P4987" s="251">
        <f t="shared" si="233"/>
        <v>8.5831987664731796E-2</v>
      </c>
      <c r="Q4987" s="251" t="s">
        <v>1195</v>
      </c>
      <c r="R4987" s="258"/>
      <c r="S4987" s="258" t="s">
        <v>806</v>
      </c>
      <c r="T4987" s="258" t="s">
        <v>807</v>
      </c>
      <c r="U4987" s="282" t="s">
        <v>814</v>
      </c>
      <c r="V4987" s="285">
        <v>303</v>
      </c>
      <c r="W4987" s="286" t="s">
        <v>816</v>
      </c>
      <c r="X4987" s="286" t="s">
        <v>824</v>
      </c>
      <c r="Y4987" s="257"/>
    </row>
    <row r="4988" spans="1:25" ht="12.75" customHeight="1" x14ac:dyDescent="0.2">
      <c r="A4988" s="229" t="s">
        <v>705</v>
      </c>
      <c r="B4988" s="247"/>
      <c r="C4988" s="280">
        <v>4975</v>
      </c>
      <c r="D4988" s="249" t="s">
        <v>10567</v>
      </c>
      <c r="E4988" s="249" t="s">
        <v>10568</v>
      </c>
      <c r="F4988" s="249" t="s">
        <v>10278</v>
      </c>
      <c r="G4988" s="281" t="s">
        <v>804</v>
      </c>
      <c r="H4988" s="250">
        <v>22512.06</v>
      </c>
      <c r="I4988" s="250"/>
      <c r="J4988" s="250">
        <v>17435.3652</v>
      </c>
      <c r="K4988" s="250"/>
      <c r="L4988" s="250">
        <v>18201.09</v>
      </c>
      <c r="M4988" s="251">
        <f t="shared" si="231"/>
        <v>0.22551000663644291</v>
      </c>
      <c r="N4988" s="251">
        <f t="shared" si="232"/>
        <v>4.3917910018885065E-2</v>
      </c>
      <c r="O4988" s="250">
        <v>20998.23</v>
      </c>
      <c r="P4988" s="251">
        <f t="shared" si="233"/>
        <v>0.15367980708847653</v>
      </c>
      <c r="Q4988" s="251" t="s">
        <v>1195</v>
      </c>
      <c r="R4988" s="258"/>
      <c r="S4988" s="258" t="s">
        <v>1405</v>
      </c>
      <c r="T4988" s="258" t="s">
        <v>807</v>
      </c>
      <c r="U4988" s="282" t="s">
        <v>808</v>
      </c>
      <c r="V4988" s="285">
        <v>105</v>
      </c>
      <c r="W4988" s="286" t="s">
        <v>816</v>
      </c>
      <c r="X4988" s="286" t="s">
        <v>824</v>
      </c>
      <c r="Y4988" s="257"/>
    </row>
    <row r="4989" spans="1:25" ht="12.75" customHeight="1" x14ac:dyDescent="0.2">
      <c r="A4989" s="229" t="s">
        <v>705</v>
      </c>
      <c r="B4989" s="247"/>
      <c r="C4989" s="280">
        <v>4976</v>
      </c>
      <c r="D4989" s="249" t="s">
        <v>10569</v>
      </c>
      <c r="E4989" s="249" t="s">
        <v>10570</v>
      </c>
      <c r="F4989" s="249" t="s">
        <v>10302</v>
      </c>
      <c r="G4989" s="281" t="s">
        <v>804</v>
      </c>
      <c r="H4989" s="250">
        <v>268056.75</v>
      </c>
      <c r="I4989" s="250"/>
      <c r="J4989" s="250">
        <v>225380.13029999999</v>
      </c>
      <c r="K4989" s="250"/>
      <c r="L4989" s="250">
        <v>235278.26</v>
      </c>
      <c r="M4989" s="251">
        <f t="shared" si="231"/>
        <v>0.1592074055214055</v>
      </c>
      <c r="N4989" s="251">
        <f t="shared" si="232"/>
        <v>4.3917490360950509E-2</v>
      </c>
      <c r="O4989" s="250">
        <v>271435.8</v>
      </c>
      <c r="P4989" s="251">
        <f t="shared" si="233"/>
        <v>0.15367990225701253</v>
      </c>
      <c r="Q4989" s="251" t="s">
        <v>1195</v>
      </c>
      <c r="R4989" s="258"/>
      <c r="S4989" s="258" t="s">
        <v>1405</v>
      </c>
      <c r="T4989" s="258" t="s">
        <v>2261</v>
      </c>
      <c r="U4989" s="282" t="s">
        <v>808</v>
      </c>
      <c r="V4989" s="285">
        <v>504</v>
      </c>
      <c r="W4989" s="286" t="s">
        <v>824</v>
      </c>
      <c r="X4989" s="286" t="s">
        <v>816</v>
      </c>
      <c r="Y4989" s="257"/>
    </row>
    <row r="4990" spans="1:25" ht="12.75" customHeight="1" x14ac:dyDescent="0.2">
      <c r="A4990" s="229" t="s">
        <v>705</v>
      </c>
      <c r="B4990" s="247"/>
      <c r="C4990" s="280">
        <v>4977</v>
      </c>
      <c r="D4990" s="249" t="s">
        <v>10571</v>
      </c>
      <c r="E4990" s="249" t="s">
        <v>10572</v>
      </c>
      <c r="F4990" s="249" t="s">
        <v>10302</v>
      </c>
      <c r="G4990" s="281" t="s">
        <v>804</v>
      </c>
      <c r="H4990" s="250">
        <v>0</v>
      </c>
      <c r="I4990" s="250"/>
      <c r="J4990" s="250">
        <v>0</v>
      </c>
      <c r="K4990" s="250"/>
      <c r="L4990" s="250">
        <v>0</v>
      </c>
      <c r="M4990" s="251" t="str">
        <f t="shared" si="231"/>
        <v>NA</v>
      </c>
      <c r="N4990" s="251" t="str">
        <f t="shared" si="232"/>
        <v>NA</v>
      </c>
      <c r="O4990" s="250">
        <v>0</v>
      </c>
      <c r="P4990" s="251" t="str">
        <f t="shared" si="233"/>
        <v>NA</v>
      </c>
      <c r="Q4990" s="251" t="s">
        <v>1195</v>
      </c>
      <c r="R4990" s="258"/>
      <c r="S4990" s="299" t="s">
        <v>809</v>
      </c>
      <c r="T4990" s="299" t="s">
        <v>809</v>
      </c>
      <c r="U4990" s="299" t="s">
        <v>832</v>
      </c>
      <c r="V4990" s="283" t="s">
        <v>809</v>
      </c>
      <c r="W4990" s="284" t="s">
        <v>809</v>
      </c>
      <c r="X4990" s="284" t="s">
        <v>809</v>
      </c>
      <c r="Y4990" s="257"/>
    </row>
    <row r="4991" spans="1:25" ht="12.75" customHeight="1" x14ac:dyDescent="0.2">
      <c r="A4991" s="229" t="s">
        <v>705</v>
      </c>
      <c r="B4991" s="247"/>
      <c r="C4991" s="280">
        <v>4978</v>
      </c>
      <c r="D4991" s="249" t="s">
        <v>10573</v>
      </c>
      <c r="E4991" s="249" t="s">
        <v>10574</v>
      </c>
      <c r="F4991" s="249" t="s">
        <v>10182</v>
      </c>
      <c r="G4991" s="281" t="s">
        <v>813</v>
      </c>
      <c r="H4991" s="250">
        <v>297864.53000000003</v>
      </c>
      <c r="I4991" s="250"/>
      <c r="J4991" s="250">
        <v>61920.181299999997</v>
      </c>
      <c r="K4991" s="250"/>
      <c r="L4991" s="250">
        <v>64639.100000000006</v>
      </c>
      <c r="M4991" s="251">
        <f t="shared" si="231"/>
        <v>0.79211965486457891</v>
      </c>
      <c r="N4991" s="251">
        <f t="shared" si="232"/>
        <v>4.3910057156115102E-2</v>
      </c>
      <c r="O4991" s="250">
        <v>71341.7</v>
      </c>
      <c r="P4991" s="251">
        <f t="shared" si="233"/>
        <v>0.10369265661186482</v>
      </c>
      <c r="Q4991" s="251" t="s">
        <v>1195</v>
      </c>
      <c r="R4991" s="258"/>
      <c r="S4991" s="258" t="s">
        <v>814</v>
      </c>
      <c r="T4991" s="258" t="s">
        <v>807</v>
      </c>
      <c r="U4991" s="282" t="s">
        <v>814</v>
      </c>
      <c r="V4991" s="285">
        <v>204</v>
      </c>
      <c r="W4991" s="286" t="s">
        <v>816</v>
      </c>
      <c r="X4991" s="286" t="s">
        <v>824</v>
      </c>
      <c r="Y4991" s="257"/>
    </row>
    <row r="4992" spans="1:25" ht="12.75" customHeight="1" x14ac:dyDescent="0.2">
      <c r="A4992" s="229" t="s">
        <v>705</v>
      </c>
      <c r="B4992" s="247"/>
      <c r="C4992" s="280">
        <v>4979</v>
      </c>
      <c r="D4992" s="249" t="s">
        <v>10575</v>
      </c>
      <c r="E4992" s="249" t="s">
        <v>10576</v>
      </c>
      <c r="F4992" s="249" t="s">
        <v>10188</v>
      </c>
      <c r="G4992" s="281" t="s">
        <v>813</v>
      </c>
      <c r="H4992" s="250">
        <v>90157.419999999984</v>
      </c>
      <c r="I4992" s="250"/>
      <c r="J4992" s="250">
        <v>86365.765599999999</v>
      </c>
      <c r="K4992" s="250"/>
      <c r="L4992" s="250">
        <v>33903.14</v>
      </c>
      <c r="M4992" s="251">
        <f t="shared" si="231"/>
        <v>4.2055932833925211E-2</v>
      </c>
      <c r="N4992" s="251">
        <f t="shared" si="232"/>
        <v>0.60744700444130606</v>
      </c>
      <c r="O4992" s="250">
        <v>37418.69</v>
      </c>
      <c r="P4992" s="251">
        <f t="shared" si="233"/>
        <v>0.10369393513403193</v>
      </c>
      <c r="Q4992" s="251" t="s">
        <v>1195</v>
      </c>
      <c r="R4992" s="258"/>
      <c r="S4992" s="258" t="s">
        <v>806</v>
      </c>
      <c r="T4992" s="258" t="s">
        <v>807</v>
      </c>
      <c r="U4992" s="282" t="s">
        <v>814</v>
      </c>
      <c r="V4992" s="285">
        <v>303</v>
      </c>
      <c r="W4992" s="286" t="s">
        <v>824</v>
      </c>
      <c r="X4992" s="286" t="s">
        <v>824</v>
      </c>
      <c r="Y4992" s="257"/>
    </row>
    <row r="4993" spans="1:25" ht="12.75" customHeight="1" x14ac:dyDescent="0.2">
      <c r="A4993" s="229" t="s">
        <v>705</v>
      </c>
      <c r="B4993" s="247"/>
      <c r="C4993" s="280">
        <v>4980</v>
      </c>
      <c r="D4993" s="249" t="s">
        <v>10577</v>
      </c>
      <c r="E4993" s="249" t="s">
        <v>10578</v>
      </c>
      <c r="F4993" s="249" t="s">
        <v>10228</v>
      </c>
      <c r="G4993" s="281" t="s">
        <v>804</v>
      </c>
      <c r="H4993" s="250">
        <v>0</v>
      </c>
      <c r="I4993" s="250"/>
      <c r="J4993" s="250">
        <v>0</v>
      </c>
      <c r="K4993" s="250"/>
      <c r="L4993" s="250">
        <v>0</v>
      </c>
      <c r="M4993" s="251" t="str">
        <f t="shared" si="231"/>
        <v>NA</v>
      </c>
      <c r="N4993" s="251" t="str">
        <f t="shared" si="232"/>
        <v>NA</v>
      </c>
      <c r="O4993" s="250">
        <v>0</v>
      </c>
      <c r="P4993" s="251" t="str">
        <f t="shared" si="233"/>
        <v>NA</v>
      </c>
      <c r="Q4993" s="251" t="s">
        <v>1195</v>
      </c>
      <c r="R4993" s="258"/>
      <c r="S4993" s="299" t="s">
        <v>809</v>
      </c>
      <c r="T4993" s="258" t="s">
        <v>807</v>
      </c>
      <c r="U4993" s="299" t="s">
        <v>832</v>
      </c>
      <c r="V4993" s="283" t="s">
        <v>809</v>
      </c>
      <c r="W4993" s="284" t="s">
        <v>809</v>
      </c>
      <c r="X4993" s="284" t="s">
        <v>809</v>
      </c>
      <c r="Y4993" s="257"/>
    </row>
    <row r="4994" spans="1:25" ht="12.75" customHeight="1" x14ac:dyDescent="0.2">
      <c r="A4994" s="229" t="s">
        <v>705</v>
      </c>
      <c r="B4994" s="247"/>
      <c r="C4994" s="280">
        <v>4981</v>
      </c>
      <c r="D4994" s="249" t="s">
        <v>10579</v>
      </c>
      <c r="E4994" s="249" t="s">
        <v>10580</v>
      </c>
      <c r="F4994" s="249" t="s">
        <v>10175</v>
      </c>
      <c r="G4994" s="281" t="s">
        <v>813</v>
      </c>
      <c r="H4994" s="250">
        <v>25956.07</v>
      </c>
      <c r="I4994" s="250"/>
      <c r="J4994" s="250">
        <v>24864.445100000001</v>
      </c>
      <c r="K4994" s="250"/>
      <c r="L4994" s="250">
        <v>25956.239999999998</v>
      </c>
      <c r="M4994" s="251">
        <f t="shared" si="231"/>
        <v>4.2056632610406694E-2</v>
      </c>
      <c r="N4994" s="251">
        <f t="shared" si="232"/>
        <v>4.3909883997370891E-2</v>
      </c>
      <c r="O4994" s="250">
        <v>28647.739999999998</v>
      </c>
      <c r="P4994" s="251">
        <f t="shared" si="233"/>
        <v>0.10369375533590382</v>
      </c>
      <c r="Q4994" s="251" t="s">
        <v>1195</v>
      </c>
      <c r="R4994" s="258"/>
      <c r="S4994" s="258" t="s">
        <v>806</v>
      </c>
      <c r="T4994" s="258" t="s">
        <v>807</v>
      </c>
      <c r="U4994" s="282" t="s">
        <v>814</v>
      </c>
      <c r="V4994" s="285">
        <v>203</v>
      </c>
      <c r="W4994" s="286" t="s">
        <v>824</v>
      </c>
      <c r="X4994" s="286" t="s">
        <v>824</v>
      </c>
      <c r="Y4994" s="257"/>
    </row>
    <row r="4995" spans="1:25" ht="12.75" customHeight="1" x14ac:dyDescent="0.2">
      <c r="A4995" s="229" t="s">
        <v>705</v>
      </c>
      <c r="B4995" s="247"/>
      <c r="C4995" s="280">
        <v>4982</v>
      </c>
      <c r="D4995" s="249" t="s">
        <v>10581</v>
      </c>
      <c r="E4995" s="249" t="s">
        <v>10582</v>
      </c>
      <c r="F4995" s="249" t="s">
        <v>10355</v>
      </c>
      <c r="G4995" s="281" t="s">
        <v>804</v>
      </c>
      <c r="H4995" s="250">
        <v>95789.13</v>
      </c>
      <c r="I4995" s="250"/>
      <c r="J4995" s="250">
        <v>83574.946299999996</v>
      </c>
      <c r="K4995" s="250"/>
      <c r="L4995" s="250">
        <v>87244.74000000002</v>
      </c>
      <c r="M4995" s="251">
        <f t="shared" si="231"/>
        <v>0.12751116645489952</v>
      </c>
      <c r="N4995" s="251">
        <f t="shared" si="232"/>
        <v>4.3910213077815931E-2</v>
      </c>
      <c r="O4995" s="250">
        <v>96291.41</v>
      </c>
      <c r="P4995" s="251">
        <f t="shared" si="233"/>
        <v>0.10369301346992359</v>
      </c>
      <c r="Q4995" s="251" t="s">
        <v>1195</v>
      </c>
      <c r="R4995" s="258"/>
      <c r="S4995" s="258" t="s">
        <v>904</v>
      </c>
      <c r="T4995" s="258" t="s">
        <v>807</v>
      </c>
      <c r="U4995" s="282" t="s">
        <v>808</v>
      </c>
      <c r="V4995" s="285">
        <v>404</v>
      </c>
      <c r="W4995" s="286" t="s">
        <v>824</v>
      </c>
      <c r="X4995" s="286" t="s">
        <v>824</v>
      </c>
      <c r="Y4995" s="257"/>
    </row>
    <row r="4996" spans="1:25" ht="12.75" customHeight="1" x14ac:dyDescent="0.2">
      <c r="A4996" s="229" t="s">
        <v>705</v>
      </c>
      <c r="B4996" s="247"/>
      <c r="C4996" s="280">
        <v>4983</v>
      </c>
      <c r="D4996" s="249" t="s">
        <v>10583</v>
      </c>
      <c r="E4996" s="249" t="s">
        <v>10583</v>
      </c>
      <c r="F4996" s="249"/>
      <c r="G4996" s="281"/>
      <c r="H4996" s="250">
        <v>0</v>
      </c>
      <c r="I4996" s="250"/>
      <c r="J4996" s="250">
        <v>0</v>
      </c>
      <c r="K4996" s="250"/>
      <c r="L4996" s="250">
        <v>8999.5400000000009</v>
      </c>
      <c r="M4996" s="251" t="str">
        <f t="shared" si="231"/>
        <v>NA</v>
      </c>
      <c r="N4996" s="251" t="str">
        <f t="shared" si="232"/>
        <v>NA</v>
      </c>
      <c r="O4996" s="250">
        <v>9089.06</v>
      </c>
      <c r="P4996" s="251">
        <f t="shared" si="233"/>
        <v>9.9471750778371577E-3</v>
      </c>
      <c r="Q4996" s="251" t="s">
        <v>1195</v>
      </c>
      <c r="R4996" s="258"/>
      <c r="S4996" s="258" t="s">
        <v>840</v>
      </c>
      <c r="T4996" s="258" t="s">
        <v>841</v>
      </c>
      <c r="U4996" s="282" t="s">
        <v>841</v>
      </c>
      <c r="V4996" s="283" t="s">
        <v>809</v>
      </c>
      <c r="W4996" s="284" t="s">
        <v>809</v>
      </c>
      <c r="X4996" s="284" t="s">
        <v>809</v>
      </c>
      <c r="Y4996" s="257"/>
    </row>
    <row r="4997" spans="1:25" ht="12.75" customHeight="1" x14ac:dyDescent="0.2">
      <c r="A4997" s="229" t="s">
        <v>705</v>
      </c>
      <c r="B4997" s="247"/>
      <c r="C4997" s="280">
        <v>4984</v>
      </c>
      <c r="D4997" s="249" t="s">
        <v>10584</v>
      </c>
      <c r="E4997" s="249" t="s">
        <v>10585</v>
      </c>
      <c r="F4997" s="249" t="s">
        <v>10278</v>
      </c>
      <c r="G4997" s="281" t="s">
        <v>804</v>
      </c>
      <c r="H4997" s="250">
        <v>53217.85</v>
      </c>
      <c r="I4997" s="250"/>
      <c r="J4997" s="250">
        <v>50979.716700000004</v>
      </c>
      <c r="K4997" s="250"/>
      <c r="L4997" s="250">
        <v>53218.25</v>
      </c>
      <c r="M4997" s="251">
        <f t="shared" si="231"/>
        <v>4.2056063895854381E-2</v>
      </c>
      <c r="N4997" s="251">
        <f t="shared" si="232"/>
        <v>4.3910273436258529E-2</v>
      </c>
      <c r="O4997" s="250">
        <v>58736.61</v>
      </c>
      <c r="P4997" s="251">
        <f t="shared" si="233"/>
        <v>0.10369300005167402</v>
      </c>
      <c r="Q4997" s="251" t="s">
        <v>1195</v>
      </c>
      <c r="R4997" s="258"/>
      <c r="S4997" s="258" t="s">
        <v>1405</v>
      </c>
      <c r="T4997" s="258" t="s">
        <v>807</v>
      </c>
      <c r="U4997" s="282" t="s">
        <v>808</v>
      </c>
      <c r="V4997" s="285">
        <v>56</v>
      </c>
      <c r="W4997" s="286" t="s">
        <v>816</v>
      </c>
      <c r="X4997" s="286" t="s">
        <v>824</v>
      </c>
      <c r="Y4997" s="257"/>
    </row>
    <row r="4998" spans="1:25" ht="12.75" customHeight="1" x14ac:dyDescent="0.2">
      <c r="A4998" s="229" t="s">
        <v>705</v>
      </c>
      <c r="B4998" s="247"/>
      <c r="C4998" s="280">
        <v>4985</v>
      </c>
      <c r="D4998" s="249" t="s">
        <v>10586</v>
      </c>
      <c r="E4998" s="249" t="s">
        <v>10587</v>
      </c>
      <c r="F4998" s="249" t="s">
        <v>10237</v>
      </c>
      <c r="G4998" s="281" t="s">
        <v>804</v>
      </c>
      <c r="H4998" s="250">
        <v>11834.86</v>
      </c>
      <c r="I4998" s="250"/>
      <c r="J4998" s="250">
        <v>10581.463400000001</v>
      </c>
      <c r="K4998" s="250"/>
      <c r="L4998" s="250">
        <v>11046.09</v>
      </c>
      <c r="M4998" s="251">
        <f t="shared" si="231"/>
        <v>0.10590717591927576</v>
      </c>
      <c r="N4998" s="251">
        <f t="shared" si="232"/>
        <v>4.3909484202345736E-2</v>
      </c>
      <c r="O4998" s="250">
        <v>12191.52</v>
      </c>
      <c r="P4998" s="251">
        <f t="shared" si="233"/>
        <v>0.10369551578884477</v>
      </c>
      <c r="Q4998" s="251" t="s">
        <v>1195</v>
      </c>
      <c r="R4998" s="258"/>
      <c r="S4998" s="258" t="s">
        <v>806</v>
      </c>
      <c r="T4998" s="258" t="s">
        <v>807</v>
      </c>
      <c r="U4998" s="282" t="s">
        <v>808</v>
      </c>
      <c r="V4998" s="285">
        <v>53</v>
      </c>
      <c r="W4998" s="286" t="s">
        <v>815</v>
      </c>
      <c r="X4998" s="286" t="s">
        <v>816</v>
      </c>
      <c r="Y4998" s="257"/>
    </row>
    <row r="4999" spans="1:25" ht="12.75" customHeight="1" x14ac:dyDescent="0.2">
      <c r="A4999" s="229" t="s">
        <v>705</v>
      </c>
      <c r="B4999" s="247"/>
      <c r="C4999" s="280">
        <v>4986</v>
      </c>
      <c r="D4999" s="249" t="s">
        <v>10588</v>
      </c>
      <c r="E4999" s="249" t="s">
        <v>10589</v>
      </c>
      <c r="F4999" s="249" t="s">
        <v>10185</v>
      </c>
      <c r="G4999" s="281" t="s">
        <v>813</v>
      </c>
      <c r="H4999" s="250">
        <v>93947.609999999986</v>
      </c>
      <c r="I4999" s="250"/>
      <c r="J4999" s="250">
        <v>89996.54329999999</v>
      </c>
      <c r="K4999" s="250"/>
      <c r="L4999" s="250">
        <v>0</v>
      </c>
      <c r="M4999" s="251">
        <f t="shared" si="231"/>
        <v>4.2056064012698104E-2</v>
      </c>
      <c r="N4999" s="251">
        <f t="shared" si="232"/>
        <v>1</v>
      </c>
      <c r="O4999" s="250">
        <v>0</v>
      </c>
      <c r="P4999" s="251" t="str">
        <f t="shared" si="233"/>
        <v>NA</v>
      </c>
      <c r="Q4999" s="251" t="s">
        <v>1195</v>
      </c>
      <c r="R4999" s="258"/>
      <c r="S4999" s="258" t="s">
        <v>823</v>
      </c>
      <c r="T4999" s="258" t="s">
        <v>807</v>
      </c>
      <c r="U4999" s="282" t="s">
        <v>814</v>
      </c>
      <c r="V4999" s="285">
        <v>253</v>
      </c>
      <c r="W4999" s="286" t="s">
        <v>912</v>
      </c>
      <c r="X4999" s="286" t="s">
        <v>874</v>
      </c>
      <c r="Y4999" s="257"/>
    </row>
    <row r="5000" spans="1:25" ht="12.75" customHeight="1" x14ac:dyDescent="0.2">
      <c r="A5000" s="229" t="s">
        <v>705</v>
      </c>
      <c r="B5000" s="247"/>
      <c r="C5000" s="280">
        <v>4987</v>
      </c>
      <c r="D5000" s="249" t="s">
        <v>10590</v>
      </c>
      <c r="E5000" s="249" t="s">
        <v>10591</v>
      </c>
      <c r="F5000" s="249" t="s">
        <v>10260</v>
      </c>
      <c r="G5000" s="281" t="s">
        <v>813</v>
      </c>
      <c r="H5000" s="250">
        <v>34041.600000000006</v>
      </c>
      <c r="I5000" s="250"/>
      <c r="J5000" s="250">
        <v>32609.944200000002</v>
      </c>
      <c r="K5000" s="250"/>
      <c r="L5000" s="250">
        <v>34042.090000000004</v>
      </c>
      <c r="M5000" s="251">
        <f t="shared" si="231"/>
        <v>4.2056066694867569E-2</v>
      </c>
      <c r="N5000" s="251">
        <f t="shared" si="232"/>
        <v>4.3917456319965187E-2</v>
      </c>
      <c r="O5000" s="250">
        <v>39273.68</v>
      </c>
      <c r="P5000" s="251">
        <f t="shared" si="233"/>
        <v>0.15368004725914289</v>
      </c>
      <c r="Q5000" s="251" t="s">
        <v>1195</v>
      </c>
      <c r="R5000" s="258"/>
      <c r="S5000" s="258" t="s">
        <v>904</v>
      </c>
      <c r="T5000" s="258" t="s">
        <v>807</v>
      </c>
      <c r="U5000" s="282" t="s">
        <v>814</v>
      </c>
      <c r="V5000" s="285">
        <v>103</v>
      </c>
      <c r="W5000" s="286" t="s">
        <v>824</v>
      </c>
      <c r="X5000" s="286" t="s">
        <v>824</v>
      </c>
      <c r="Y5000" s="257"/>
    </row>
    <row r="5001" spans="1:25" ht="12.75" customHeight="1" x14ac:dyDescent="0.2">
      <c r="A5001" s="229" t="s">
        <v>705</v>
      </c>
      <c r="B5001" s="247"/>
      <c r="C5001" s="280">
        <v>4988</v>
      </c>
      <c r="D5001" s="249" t="s">
        <v>10592</v>
      </c>
      <c r="E5001" s="249" t="s">
        <v>10593</v>
      </c>
      <c r="F5001" s="249" t="s">
        <v>10225</v>
      </c>
      <c r="G5001" s="281" t="s">
        <v>813</v>
      </c>
      <c r="H5001" s="250">
        <v>25511.86</v>
      </c>
      <c r="I5001" s="250"/>
      <c r="J5001" s="250">
        <v>32975.242099999996</v>
      </c>
      <c r="K5001" s="250"/>
      <c r="L5001" s="250">
        <v>34423.620000000003</v>
      </c>
      <c r="M5001" s="251">
        <f t="shared" si="231"/>
        <v>0.29254558860075258</v>
      </c>
      <c r="N5001" s="251">
        <f t="shared" si="232"/>
        <v>4.3923192303112979E-2</v>
      </c>
      <c r="O5001" s="250">
        <v>37080.590000000004</v>
      </c>
      <c r="P5001" s="251">
        <f t="shared" si="233"/>
        <v>7.7184502966277255E-2</v>
      </c>
      <c r="Q5001" s="251" t="s">
        <v>1195</v>
      </c>
      <c r="R5001" s="258"/>
      <c r="S5001" s="258" t="s">
        <v>904</v>
      </c>
      <c r="T5001" s="258" t="s">
        <v>807</v>
      </c>
      <c r="U5001" s="282" t="s">
        <v>814</v>
      </c>
      <c r="V5001" s="285">
        <v>84</v>
      </c>
      <c r="W5001" s="286" t="s">
        <v>824</v>
      </c>
      <c r="X5001" s="286" t="s">
        <v>824</v>
      </c>
      <c r="Y5001" s="257"/>
    </row>
    <row r="5002" spans="1:25" ht="12.75" customHeight="1" x14ac:dyDescent="0.2">
      <c r="A5002" s="229" t="s">
        <v>705</v>
      </c>
      <c r="B5002" s="247"/>
      <c r="C5002" s="280">
        <v>4989</v>
      </c>
      <c r="D5002" s="249" t="s">
        <v>10594</v>
      </c>
      <c r="E5002" s="249" t="s">
        <v>10595</v>
      </c>
      <c r="F5002" s="249" t="s">
        <v>10172</v>
      </c>
      <c r="G5002" s="281" t="s">
        <v>813</v>
      </c>
      <c r="H5002" s="250">
        <v>10204.619999999999</v>
      </c>
      <c r="I5002" s="250"/>
      <c r="J5002" s="250">
        <v>60525.563000000002</v>
      </c>
      <c r="K5002" s="250"/>
      <c r="L5002" s="250">
        <v>63182.840000000004</v>
      </c>
      <c r="M5002" s="251">
        <f t="shared" si="231"/>
        <v>4.9311922442971916</v>
      </c>
      <c r="N5002" s="251">
        <f t="shared" si="232"/>
        <v>4.3903383434863739E-2</v>
      </c>
      <c r="O5002" s="250">
        <v>64425.22</v>
      </c>
      <c r="P5002" s="251">
        <f t="shared" si="233"/>
        <v>1.9663250338224702E-2</v>
      </c>
      <c r="Q5002" s="251" t="s">
        <v>1195</v>
      </c>
      <c r="R5002" s="258"/>
      <c r="S5002" s="258" t="s">
        <v>904</v>
      </c>
      <c r="T5002" s="258" t="s">
        <v>807</v>
      </c>
      <c r="U5002" s="282" t="s">
        <v>814</v>
      </c>
      <c r="V5002" s="283" t="s">
        <v>809</v>
      </c>
      <c r="W5002" s="284" t="s">
        <v>809</v>
      </c>
      <c r="X5002" s="284" t="s">
        <v>809</v>
      </c>
      <c r="Y5002" s="257"/>
    </row>
    <row r="5003" spans="1:25" ht="12.75" customHeight="1" x14ac:dyDescent="0.2">
      <c r="A5003" s="229" t="s">
        <v>705</v>
      </c>
      <c r="B5003" s="247"/>
      <c r="C5003" s="280">
        <v>4990</v>
      </c>
      <c r="D5003" s="249" t="s">
        <v>10596</v>
      </c>
      <c r="E5003" s="249" t="s">
        <v>10597</v>
      </c>
      <c r="F5003" s="249" t="s">
        <v>10253</v>
      </c>
      <c r="G5003" s="281" t="s">
        <v>813</v>
      </c>
      <c r="H5003" s="250">
        <v>197651.93</v>
      </c>
      <c r="I5003" s="250"/>
      <c r="J5003" s="250">
        <v>189339.48289999997</v>
      </c>
      <c r="K5003" s="250"/>
      <c r="L5003" s="250">
        <v>197653.02999999997</v>
      </c>
      <c r="M5003" s="251">
        <f t="shared" si="231"/>
        <v>4.2055987512998327E-2</v>
      </c>
      <c r="N5003" s="251">
        <f t="shared" si="232"/>
        <v>4.3908153612053608E-2</v>
      </c>
      <c r="O5003" s="250">
        <v>215363.28999999998</v>
      </c>
      <c r="P5003" s="251">
        <f t="shared" si="233"/>
        <v>8.9602775125683695E-2</v>
      </c>
      <c r="Q5003" s="251" t="s">
        <v>1195</v>
      </c>
      <c r="R5003" s="258"/>
      <c r="S5003" s="258" t="s">
        <v>925</v>
      </c>
      <c r="T5003" s="258" t="s">
        <v>908</v>
      </c>
      <c r="U5003" s="282" t="s">
        <v>823</v>
      </c>
      <c r="V5003" s="285">
        <v>1901</v>
      </c>
      <c r="W5003" s="286" t="s">
        <v>816</v>
      </c>
      <c r="X5003" s="286" t="s">
        <v>816</v>
      </c>
      <c r="Y5003" s="257"/>
    </row>
    <row r="5004" spans="1:25" ht="12.75" customHeight="1" x14ac:dyDescent="0.2">
      <c r="A5004" s="229" t="s">
        <v>705</v>
      </c>
      <c r="B5004" s="247"/>
      <c r="C5004" s="280">
        <v>4991</v>
      </c>
      <c r="D5004" s="249" t="s">
        <v>10598</v>
      </c>
      <c r="E5004" s="249" t="s">
        <v>10599</v>
      </c>
      <c r="F5004" s="249" t="s">
        <v>10237</v>
      </c>
      <c r="G5004" s="281" t="s">
        <v>2994</v>
      </c>
      <c r="H5004" s="250">
        <v>150567.05000000002</v>
      </c>
      <c r="I5004" s="250"/>
      <c r="J5004" s="250">
        <v>144234.80469999998</v>
      </c>
      <c r="K5004" s="250"/>
      <c r="L5004" s="250">
        <v>150567.82999999999</v>
      </c>
      <c r="M5004" s="251">
        <f t="shared" si="231"/>
        <v>4.2055983032144403E-2</v>
      </c>
      <c r="N5004" s="251">
        <f t="shared" si="232"/>
        <v>4.390774690735938E-2</v>
      </c>
      <c r="O5004" s="250">
        <v>163491.28</v>
      </c>
      <c r="P5004" s="251">
        <f t="shared" si="233"/>
        <v>8.583141564834941E-2</v>
      </c>
      <c r="Q5004" s="251" t="s">
        <v>1195</v>
      </c>
      <c r="R5004" s="258"/>
      <c r="S5004" s="258" t="s">
        <v>2995</v>
      </c>
      <c r="T5004" s="258" t="s">
        <v>807</v>
      </c>
      <c r="U5004" s="282" t="s">
        <v>2996</v>
      </c>
      <c r="V5004" s="285">
        <v>503</v>
      </c>
      <c r="W5004" s="286" t="s">
        <v>824</v>
      </c>
      <c r="X5004" s="286" t="s">
        <v>824</v>
      </c>
      <c r="Y5004" s="257"/>
    </row>
    <row r="5005" spans="1:25" ht="12.75" customHeight="1" x14ac:dyDescent="0.2">
      <c r="A5005" s="229" t="s">
        <v>705</v>
      </c>
      <c r="B5005" s="247"/>
      <c r="C5005" s="280">
        <v>4992</v>
      </c>
      <c r="D5005" s="249" t="s">
        <v>10600</v>
      </c>
      <c r="E5005" s="249" t="s">
        <v>1665</v>
      </c>
      <c r="F5005" s="249" t="s">
        <v>10225</v>
      </c>
      <c r="G5005" s="281" t="s">
        <v>813</v>
      </c>
      <c r="H5005" s="250">
        <v>83605.36</v>
      </c>
      <c r="I5005" s="250"/>
      <c r="J5005" s="250">
        <v>83871.874100000001</v>
      </c>
      <c r="K5005" s="250"/>
      <c r="L5005" s="250">
        <v>94760.5</v>
      </c>
      <c r="M5005" s="251">
        <f t="shared" si="231"/>
        <v>3.1877633204378322E-3</v>
      </c>
      <c r="N5005" s="251">
        <f t="shared" si="232"/>
        <v>0.12982452123363247</v>
      </c>
      <c r="O5005" s="250">
        <v>103500.86000000002</v>
      </c>
      <c r="P5005" s="251">
        <f t="shared" si="233"/>
        <v>9.223632209623224E-2</v>
      </c>
      <c r="Q5005" s="251" t="s">
        <v>1195</v>
      </c>
      <c r="R5005" s="258"/>
      <c r="S5005" s="258" t="s">
        <v>904</v>
      </c>
      <c r="T5005" s="258" t="s">
        <v>807</v>
      </c>
      <c r="U5005" s="282" t="s">
        <v>814</v>
      </c>
      <c r="V5005" s="285">
        <v>253</v>
      </c>
      <c r="W5005" s="286" t="s">
        <v>815</v>
      </c>
      <c r="X5005" s="286" t="s">
        <v>816</v>
      </c>
      <c r="Y5005" s="257"/>
    </row>
    <row r="5006" spans="1:25" ht="12.75" customHeight="1" x14ac:dyDescent="0.2">
      <c r="A5006" s="229" t="s">
        <v>705</v>
      </c>
      <c r="B5006" s="247"/>
      <c r="C5006" s="280">
        <v>4993</v>
      </c>
      <c r="D5006" s="249" t="s">
        <v>10601</v>
      </c>
      <c r="E5006" s="249" t="s">
        <v>10602</v>
      </c>
      <c r="F5006" s="249" t="s">
        <v>10278</v>
      </c>
      <c r="G5006" s="281" t="s">
        <v>804</v>
      </c>
      <c r="H5006" s="250">
        <v>156697.34</v>
      </c>
      <c r="I5006" s="250"/>
      <c r="J5006" s="250">
        <v>163328.18719999999</v>
      </c>
      <c r="K5006" s="250"/>
      <c r="L5006" s="250">
        <v>170500.71000000002</v>
      </c>
      <c r="M5006" s="251">
        <f t="shared" ref="M5006:M5069" si="234">IF(H5006&gt;0,ABS((J5006-H5006)/H5006),"NA")</f>
        <v>4.2316271609971104E-2</v>
      </c>
      <c r="N5006" s="251">
        <f t="shared" ref="N5006:N5069" si="235">IF(J5006&gt;0,ABS((L5006-J5006)/J5006),"NA")</f>
        <v>4.3914788518512597E-2</v>
      </c>
      <c r="O5006" s="250">
        <v>193470.6</v>
      </c>
      <c r="P5006" s="251">
        <f t="shared" ref="P5006:P5069" si="236">IF(L5006&gt;0,ABS((O5006-L5006)/L5006),"NA")</f>
        <v>0.13472020145839853</v>
      </c>
      <c r="Q5006" s="251" t="s">
        <v>1195</v>
      </c>
      <c r="R5006" s="258"/>
      <c r="S5006" s="258" t="s">
        <v>806</v>
      </c>
      <c r="T5006" s="258" t="s">
        <v>807</v>
      </c>
      <c r="U5006" s="282" t="s">
        <v>808</v>
      </c>
      <c r="V5006" s="285">
        <v>146</v>
      </c>
      <c r="W5006" s="286" t="s">
        <v>815</v>
      </c>
      <c r="X5006" s="286" t="s">
        <v>816</v>
      </c>
      <c r="Y5006" s="257"/>
    </row>
    <row r="5007" spans="1:25" ht="12.75" customHeight="1" x14ac:dyDescent="0.2">
      <c r="A5007" s="229" t="s">
        <v>705</v>
      </c>
      <c r="B5007" s="247"/>
      <c r="C5007" s="280">
        <v>4994</v>
      </c>
      <c r="D5007" s="249" t="s">
        <v>10603</v>
      </c>
      <c r="E5007" s="249" t="s">
        <v>10604</v>
      </c>
      <c r="F5007" s="249" t="s">
        <v>10508</v>
      </c>
      <c r="G5007" s="281" t="s">
        <v>804</v>
      </c>
      <c r="H5007" s="250">
        <v>36014.97</v>
      </c>
      <c r="I5007" s="250"/>
      <c r="J5007" s="250">
        <v>55924.182000000001</v>
      </c>
      <c r="K5007" s="250"/>
      <c r="L5007" s="250">
        <v>58380.23</v>
      </c>
      <c r="M5007" s="251">
        <f t="shared" si="234"/>
        <v>0.55280379242298405</v>
      </c>
      <c r="N5007" s="251">
        <f t="shared" si="235"/>
        <v>4.3917459534768027E-2</v>
      </c>
      <c r="O5007" s="250">
        <v>67352.11</v>
      </c>
      <c r="P5007" s="251">
        <f t="shared" si="236"/>
        <v>0.15368010711845426</v>
      </c>
      <c r="Q5007" s="251" t="s">
        <v>1195</v>
      </c>
      <c r="R5007" s="258"/>
      <c r="S5007" s="258" t="s">
        <v>1405</v>
      </c>
      <c r="T5007" s="258" t="s">
        <v>2261</v>
      </c>
      <c r="U5007" s="282" t="s">
        <v>808</v>
      </c>
      <c r="V5007" s="285">
        <v>53</v>
      </c>
      <c r="W5007" s="286" t="s">
        <v>816</v>
      </c>
      <c r="X5007" s="286" t="s">
        <v>824</v>
      </c>
      <c r="Y5007" s="257"/>
    </row>
    <row r="5008" spans="1:25" ht="12.75" customHeight="1" x14ac:dyDescent="0.2">
      <c r="A5008" s="229" t="s">
        <v>705</v>
      </c>
      <c r="B5008" s="247"/>
      <c r="C5008" s="280">
        <v>4995</v>
      </c>
      <c r="D5008" s="249" t="s">
        <v>10605</v>
      </c>
      <c r="E5008" s="249" t="s">
        <v>1681</v>
      </c>
      <c r="F5008" s="249" t="s">
        <v>10175</v>
      </c>
      <c r="G5008" s="281" t="s">
        <v>813</v>
      </c>
      <c r="H5008" s="250">
        <v>61685.020000000004</v>
      </c>
      <c r="I5008" s="250"/>
      <c r="J5008" s="250">
        <v>59090.780899999998</v>
      </c>
      <c r="K5008" s="250"/>
      <c r="L5008" s="250">
        <v>61685.459999999992</v>
      </c>
      <c r="M5008" s="251">
        <f t="shared" si="234"/>
        <v>4.2056225320183181E-2</v>
      </c>
      <c r="N5008" s="251">
        <f t="shared" si="235"/>
        <v>4.3910049257785216E-2</v>
      </c>
      <c r="O5008" s="250">
        <v>68081.81</v>
      </c>
      <c r="P5008" s="251">
        <f t="shared" si="236"/>
        <v>0.10369299345421119</v>
      </c>
      <c r="Q5008" s="251" t="s">
        <v>1195</v>
      </c>
      <c r="R5008" s="258"/>
      <c r="S5008" s="258" t="s">
        <v>925</v>
      </c>
      <c r="T5008" s="258" t="s">
        <v>908</v>
      </c>
      <c r="U5008" s="282" t="s">
        <v>814</v>
      </c>
      <c r="V5008" s="285">
        <v>303</v>
      </c>
      <c r="W5008" s="286" t="s">
        <v>824</v>
      </c>
      <c r="X5008" s="286" t="s">
        <v>824</v>
      </c>
      <c r="Y5008" s="257"/>
    </row>
    <row r="5009" spans="1:25" ht="12.75" customHeight="1" x14ac:dyDescent="0.2">
      <c r="A5009" s="229" t="s">
        <v>705</v>
      </c>
      <c r="B5009" s="247"/>
      <c r="C5009" s="280">
        <v>4996</v>
      </c>
      <c r="D5009" s="249" t="s">
        <v>10606</v>
      </c>
      <c r="E5009" s="249" t="s">
        <v>10607</v>
      </c>
      <c r="F5009" s="249" t="s">
        <v>10260</v>
      </c>
      <c r="G5009" s="281" t="s">
        <v>813</v>
      </c>
      <c r="H5009" s="250">
        <v>23416.5</v>
      </c>
      <c r="I5009" s="250"/>
      <c r="J5009" s="250">
        <v>22431.680700000001</v>
      </c>
      <c r="K5009" s="250"/>
      <c r="L5009" s="250">
        <v>23416.66</v>
      </c>
      <c r="M5009" s="251">
        <f t="shared" si="234"/>
        <v>4.20566395490359E-2</v>
      </c>
      <c r="N5009" s="251">
        <f t="shared" si="235"/>
        <v>4.3910187255830499E-2</v>
      </c>
      <c r="O5009" s="250">
        <v>25844.829999999998</v>
      </c>
      <c r="P5009" s="251">
        <f t="shared" si="236"/>
        <v>0.10369412204814855</v>
      </c>
      <c r="Q5009" s="251" t="s">
        <v>1195</v>
      </c>
      <c r="R5009" s="258"/>
      <c r="S5009" s="258" t="s">
        <v>806</v>
      </c>
      <c r="T5009" s="258" t="s">
        <v>807</v>
      </c>
      <c r="U5009" s="282" t="s">
        <v>814</v>
      </c>
      <c r="V5009" s="285">
        <v>403</v>
      </c>
      <c r="W5009" s="286" t="s">
        <v>816</v>
      </c>
      <c r="X5009" s="286" t="s">
        <v>816</v>
      </c>
      <c r="Y5009" s="257"/>
    </row>
    <row r="5010" spans="1:25" ht="12.75" customHeight="1" x14ac:dyDescent="0.2">
      <c r="A5010" s="229" t="s">
        <v>705</v>
      </c>
      <c r="B5010" s="247"/>
      <c r="C5010" s="280">
        <v>4997</v>
      </c>
      <c r="D5010" s="249" t="s">
        <v>10608</v>
      </c>
      <c r="E5010" s="249" t="s">
        <v>10609</v>
      </c>
      <c r="F5010" s="249" t="s">
        <v>10260</v>
      </c>
      <c r="G5010" s="281" t="s">
        <v>813</v>
      </c>
      <c r="H5010" s="250">
        <v>23815.87</v>
      </c>
      <c r="I5010" s="250"/>
      <c r="J5010" s="250">
        <v>22814.269700000001</v>
      </c>
      <c r="K5010" s="250"/>
      <c r="L5010" s="250">
        <v>23816.050000000003</v>
      </c>
      <c r="M5010" s="251">
        <f t="shared" si="234"/>
        <v>4.2056002992962187E-2</v>
      </c>
      <c r="N5010" s="251">
        <f t="shared" si="235"/>
        <v>4.3910250609512265E-2</v>
      </c>
      <c r="O5010" s="250">
        <v>26285.61</v>
      </c>
      <c r="P5010" s="251">
        <f t="shared" si="236"/>
        <v>0.10369309772191432</v>
      </c>
      <c r="Q5010" s="251" t="s">
        <v>1195</v>
      </c>
      <c r="R5010" s="258"/>
      <c r="S5010" s="258" t="s">
        <v>806</v>
      </c>
      <c r="T5010" s="258" t="s">
        <v>807</v>
      </c>
      <c r="U5010" s="282" t="s">
        <v>814</v>
      </c>
      <c r="V5010" s="285">
        <v>403</v>
      </c>
      <c r="W5010" s="286" t="s">
        <v>824</v>
      </c>
      <c r="X5010" s="286" t="s">
        <v>824</v>
      </c>
      <c r="Y5010" s="257"/>
    </row>
    <row r="5011" spans="1:25" ht="12.75" customHeight="1" x14ac:dyDescent="0.2">
      <c r="A5011" s="229" t="s">
        <v>705</v>
      </c>
      <c r="B5011" s="247"/>
      <c r="C5011" s="280">
        <v>4998</v>
      </c>
      <c r="D5011" s="249" t="s">
        <v>10610</v>
      </c>
      <c r="E5011" s="249" t="s">
        <v>10611</v>
      </c>
      <c r="F5011" s="249" t="s">
        <v>10182</v>
      </c>
      <c r="G5011" s="281" t="s">
        <v>813</v>
      </c>
      <c r="H5011" s="250">
        <v>46482.58</v>
      </c>
      <c r="I5011" s="250"/>
      <c r="J5011" s="250">
        <v>41256.003400000001</v>
      </c>
      <c r="K5011" s="250"/>
      <c r="L5011" s="250">
        <v>43067.56</v>
      </c>
      <c r="M5011" s="251">
        <f t="shared" si="234"/>
        <v>0.11244162006497918</v>
      </c>
      <c r="N5011" s="251">
        <f t="shared" si="235"/>
        <v>4.3910133088654831E-2</v>
      </c>
      <c r="O5011" s="250">
        <v>47533.37</v>
      </c>
      <c r="P5011" s="251">
        <f t="shared" si="236"/>
        <v>0.10369312772769122</v>
      </c>
      <c r="Q5011" s="251" t="s">
        <v>1195</v>
      </c>
      <c r="R5011" s="258"/>
      <c r="S5011" s="258" t="s">
        <v>904</v>
      </c>
      <c r="T5011" s="258" t="s">
        <v>807</v>
      </c>
      <c r="U5011" s="282" t="s">
        <v>814</v>
      </c>
      <c r="V5011" s="285">
        <v>107</v>
      </c>
      <c r="W5011" s="286" t="s">
        <v>824</v>
      </c>
      <c r="X5011" s="286" t="s">
        <v>824</v>
      </c>
      <c r="Y5011" s="257"/>
    </row>
    <row r="5012" spans="1:25" ht="12.75" customHeight="1" x14ac:dyDescent="0.2">
      <c r="A5012" s="229" t="s">
        <v>705</v>
      </c>
      <c r="B5012" s="247"/>
      <c r="C5012" s="280">
        <v>4999</v>
      </c>
      <c r="D5012" s="249" t="s">
        <v>10612</v>
      </c>
      <c r="E5012" s="249" t="s">
        <v>10613</v>
      </c>
      <c r="F5012" s="249" t="s">
        <v>10185</v>
      </c>
      <c r="G5012" s="281" t="s">
        <v>813</v>
      </c>
      <c r="H5012" s="250">
        <v>91810.17</v>
      </c>
      <c r="I5012" s="250"/>
      <c r="J5012" s="250">
        <v>87949.000700000004</v>
      </c>
      <c r="K5012" s="250"/>
      <c r="L5012" s="250">
        <v>91810.7</v>
      </c>
      <c r="M5012" s="251">
        <f t="shared" si="234"/>
        <v>4.2056008609939334E-2</v>
      </c>
      <c r="N5012" s="251">
        <f t="shared" si="235"/>
        <v>4.3908393151304931E-2</v>
      </c>
      <c r="O5012" s="250">
        <v>100155.26000000001</v>
      </c>
      <c r="P5012" s="251">
        <f t="shared" si="236"/>
        <v>9.0888752618159027E-2</v>
      </c>
      <c r="Q5012" s="251" t="s">
        <v>1195</v>
      </c>
      <c r="R5012" s="258"/>
      <c r="S5012" s="258" t="s">
        <v>806</v>
      </c>
      <c r="T5012" s="258" t="s">
        <v>807</v>
      </c>
      <c r="U5012" s="282" t="s">
        <v>814</v>
      </c>
      <c r="V5012" s="285">
        <v>526</v>
      </c>
      <c r="W5012" s="286" t="s">
        <v>912</v>
      </c>
      <c r="X5012" s="286" t="s">
        <v>874</v>
      </c>
      <c r="Y5012" s="257"/>
    </row>
    <row r="5013" spans="1:25" ht="12.75" customHeight="1" x14ac:dyDescent="0.2">
      <c r="A5013" s="229" t="s">
        <v>705</v>
      </c>
      <c r="B5013" s="247"/>
      <c r="C5013" s="280">
        <v>5000</v>
      </c>
      <c r="D5013" s="249" t="s">
        <v>10614</v>
      </c>
      <c r="E5013" s="249" t="s">
        <v>10613</v>
      </c>
      <c r="F5013" s="249" t="s">
        <v>10379</v>
      </c>
      <c r="G5013" s="281" t="s">
        <v>813</v>
      </c>
      <c r="H5013" s="250">
        <v>61212.15</v>
      </c>
      <c r="I5013" s="250"/>
      <c r="J5013" s="250">
        <v>58637.806899999996</v>
      </c>
      <c r="K5013" s="250"/>
      <c r="L5013" s="250">
        <v>61213.039999999994</v>
      </c>
      <c r="M5013" s="251">
        <f t="shared" si="234"/>
        <v>4.2056080369665259E-2</v>
      </c>
      <c r="N5013" s="251">
        <f t="shared" si="235"/>
        <v>4.3917623051485541E-2</v>
      </c>
      <c r="O5013" s="250">
        <v>70620.25</v>
      </c>
      <c r="P5013" s="251">
        <f t="shared" si="236"/>
        <v>0.15367983684522132</v>
      </c>
      <c r="Q5013" s="251" t="s">
        <v>1195</v>
      </c>
      <c r="R5013" s="258"/>
      <c r="S5013" s="258" t="s">
        <v>904</v>
      </c>
      <c r="T5013" s="258" t="s">
        <v>807</v>
      </c>
      <c r="U5013" s="282" t="s">
        <v>814</v>
      </c>
      <c r="V5013" s="285">
        <v>604</v>
      </c>
      <c r="W5013" s="286" t="s">
        <v>824</v>
      </c>
      <c r="X5013" s="286" t="s">
        <v>824</v>
      </c>
      <c r="Y5013" s="257"/>
    </row>
    <row r="5014" spans="1:25" ht="12.75" customHeight="1" x14ac:dyDescent="0.2">
      <c r="A5014" s="229" t="s">
        <v>705</v>
      </c>
      <c r="B5014" s="247"/>
      <c r="C5014" s="280">
        <v>5001</v>
      </c>
      <c r="D5014" s="249" t="s">
        <v>10615</v>
      </c>
      <c r="E5014" s="249" t="s">
        <v>10616</v>
      </c>
      <c r="F5014" s="249" t="s">
        <v>10228</v>
      </c>
      <c r="G5014" s="281" t="s">
        <v>804</v>
      </c>
      <c r="H5014" s="250">
        <v>38098.370000000003</v>
      </c>
      <c r="I5014" s="250"/>
      <c r="J5014" s="250">
        <v>36496.085099999997</v>
      </c>
      <c r="K5014" s="250"/>
      <c r="L5014" s="250">
        <v>38098.590000000004</v>
      </c>
      <c r="M5014" s="251">
        <f t="shared" si="234"/>
        <v>4.2056521053263067E-2</v>
      </c>
      <c r="N5014" s="251">
        <f t="shared" si="235"/>
        <v>4.3908953401689856E-2</v>
      </c>
      <c r="O5014" s="250">
        <v>41691.64</v>
      </c>
      <c r="P5014" s="251">
        <f t="shared" si="236"/>
        <v>9.430926446359289E-2</v>
      </c>
      <c r="Q5014" s="251" t="s">
        <v>1195</v>
      </c>
      <c r="R5014" s="258"/>
      <c r="S5014" s="258" t="s">
        <v>904</v>
      </c>
      <c r="T5014" s="258" t="s">
        <v>807</v>
      </c>
      <c r="U5014" s="282" t="s">
        <v>808</v>
      </c>
      <c r="V5014" s="285">
        <v>53</v>
      </c>
      <c r="W5014" s="286" t="s">
        <v>824</v>
      </c>
      <c r="X5014" s="286" t="s">
        <v>824</v>
      </c>
      <c r="Y5014" s="257"/>
    </row>
    <row r="5015" spans="1:25" ht="12.75" customHeight="1" x14ac:dyDescent="0.2">
      <c r="A5015" s="229" t="s">
        <v>705</v>
      </c>
      <c r="B5015" s="247"/>
      <c r="C5015" s="280">
        <v>5002</v>
      </c>
      <c r="D5015" s="249" t="s">
        <v>10617</v>
      </c>
      <c r="E5015" s="249" t="s">
        <v>10618</v>
      </c>
      <c r="F5015" s="249" t="s">
        <v>10237</v>
      </c>
      <c r="G5015" s="281" t="s">
        <v>804</v>
      </c>
      <c r="H5015" s="250">
        <v>38472.65</v>
      </c>
      <c r="I5015" s="250"/>
      <c r="J5015" s="250">
        <v>36854.635800000004</v>
      </c>
      <c r="K5015" s="250"/>
      <c r="L5015" s="250">
        <v>38472.93</v>
      </c>
      <c r="M5015" s="251">
        <f t="shared" si="234"/>
        <v>4.2056219158285113E-2</v>
      </c>
      <c r="N5015" s="251">
        <f t="shared" si="235"/>
        <v>4.3910193788972311E-2</v>
      </c>
      <c r="O5015" s="250">
        <v>42462.3</v>
      </c>
      <c r="P5015" s="251">
        <f t="shared" si="236"/>
        <v>0.10369290823443919</v>
      </c>
      <c r="Q5015" s="251" t="s">
        <v>1195</v>
      </c>
      <c r="R5015" s="258"/>
      <c r="S5015" s="258" t="s">
        <v>806</v>
      </c>
      <c r="T5015" s="258" t="s">
        <v>807</v>
      </c>
      <c r="U5015" s="282" t="s">
        <v>808</v>
      </c>
      <c r="V5015" s="285">
        <v>203</v>
      </c>
      <c r="W5015" s="286" t="s">
        <v>824</v>
      </c>
      <c r="X5015" s="286" t="s">
        <v>824</v>
      </c>
      <c r="Y5015" s="257"/>
    </row>
    <row r="5016" spans="1:25" ht="12.75" customHeight="1" x14ac:dyDescent="0.2">
      <c r="A5016" s="229" t="s">
        <v>705</v>
      </c>
      <c r="B5016" s="247"/>
      <c r="C5016" s="280">
        <v>5003</v>
      </c>
      <c r="D5016" s="249" t="s">
        <v>10619</v>
      </c>
      <c r="E5016" s="249" t="s">
        <v>1719</v>
      </c>
      <c r="F5016" s="249" t="s">
        <v>10185</v>
      </c>
      <c r="G5016" s="281" t="s">
        <v>813</v>
      </c>
      <c r="H5016" s="250">
        <v>61028.869999999995</v>
      </c>
      <c r="I5016" s="250"/>
      <c r="J5016" s="250">
        <v>58462.225000000006</v>
      </c>
      <c r="K5016" s="250"/>
      <c r="L5016" s="250">
        <v>61029.31</v>
      </c>
      <c r="M5016" s="251">
        <f t="shared" si="234"/>
        <v>4.2056243217349257E-2</v>
      </c>
      <c r="N5016" s="251">
        <f t="shared" si="235"/>
        <v>4.3910148818318007E-2</v>
      </c>
      <c r="O5016" s="250">
        <v>67357.59</v>
      </c>
      <c r="P5016" s="251">
        <f t="shared" si="236"/>
        <v>0.103692471699254</v>
      </c>
      <c r="Q5016" s="251" t="s">
        <v>1195</v>
      </c>
      <c r="R5016" s="258"/>
      <c r="S5016" s="258" t="s">
        <v>814</v>
      </c>
      <c r="T5016" s="258" t="s">
        <v>807</v>
      </c>
      <c r="U5016" s="282" t="s">
        <v>814</v>
      </c>
      <c r="V5016" s="285">
        <v>154</v>
      </c>
      <c r="W5016" s="286" t="s">
        <v>816</v>
      </c>
      <c r="X5016" s="286" t="s">
        <v>824</v>
      </c>
      <c r="Y5016" s="257"/>
    </row>
    <row r="5017" spans="1:25" ht="12.75" customHeight="1" x14ac:dyDescent="0.2">
      <c r="A5017" s="229" t="s">
        <v>705</v>
      </c>
      <c r="B5017" s="247"/>
      <c r="C5017" s="280">
        <v>5004</v>
      </c>
      <c r="D5017" s="249" t="s">
        <v>10620</v>
      </c>
      <c r="E5017" s="249" t="s">
        <v>10621</v>
      </c>
      <c r="F5017" s="249" t="s">
        <v>10281</v>
      </c>
      <c r="G5017" s="281" t="s">
        <v>813</v>
      </c>
      <c r="H5017" s="250">
        <v>84733.81</v>
      </c>
      <c r="I5017" s="250"/>
      <c r="J5017" s="250">
        <v>81170.242400000003</v>
      </c>
      <c r="K5017" s="250"/>
      <c r="L5017" s="250">
        <v>84734.239999999991</v>
      </c>
      <c r="M5017" s="251">
        <f t="shared" si="234"/>
        <v>4.2056029346491025E-2</v>
      </c>
      <c r="N5017" s="251">
        <f t="shared" si="235"/>
        <v>4.3907687036794998E-2</v>
      </c>
      <c r="O5017" s="250">
        <v>92007.13</v>
      </c>
      <c r="P5017" s="251">
        <f t="shared" si="236"/>
        <v>8.5831772374426379E-2</v>
      </c>
      <c r="Q5017" s="251" t="s">
        <v>1195</v>
      </c>
      <c r="R5017" s="258"/>
      <c r="S5017" s="258" t="s">
        <v>806</v>
      </c>
      <c r="T5017" s="258" t="s">
        <v>807</v>
      </c>
      <c r="U5017" s="282" t="s">
        <v>814</v>
      </c>
      <c r="V5017" s="285">
        <v>253</v>
      </c>
      <c r="W5017" s="286" t="s">
        <v>912</v>
      </c>
      <c r="X5017" s="286" t="s">
        <v>815</v>
      </c>
      <c r="Y5017" s="257"/>
    </row>
    <row r="5018" spans="1:25" ht="12.75" customHeight="1" x14ac:dyDescent="0.2">
      <c r="A5018" s="229" t="s">
        <v>705</v>
      </c>
      <c r="B5018" s="247"/>
      <c r="C5018" s="280">
        <v>5005</v>
      </c>
      <c r="D5018" s="249" t="s">
        <v>10622</v>
      </c>
      <c r="E5018" s="249" t="s">
        <v>10623</v>
      </c>
      <c r="F5018" s="249" t="s">
        <v>10175</v>
      </c>
      <c r="G5018" s="281"/>
      <c r="H5018" s="250">
        <v>218713.01</v>
      </c>
      <c r="I5018" s="250"/>
      <c r="J5018" s="250">
        <v>223608.81399999998</v>
      </c>
      <c r="K5018" s="250"/>
      <c r="L5018" s="250">
        <v>233427.53000000003</v>
      </c>
      <c r="M5018" s="251">
        <f t="shared" si="234"/>
        <v>2.238460345820294E-2</v>
      </c>
      <c r="N5018" s="251">
        <f t="shared" si="235"/>
        <v>4.3910236919373152E-2</v>
      </c>
      <c r="O5018" s="250">
        <v>257632.22</v>
      </c>
      <c r="P5018" s="251">
        <f t="shared" si="236"/>
        <v>0.10369252504192616</v>
      </c>
      <c r="Q5018" s="251" t="s">
        <v>1195</v>
      </c>
      <c r="R5018" s="258"/>
      <c r="S5018" s="258" t="s">
        <v>1698</v>
      </c>
      <c r="T5018" s="258" t="s">
        <v>1092</v>
      </c>
      <c r="U5018" s="282" t="s">
        <v>956</v>
      </c>
      <c r="V5018" s="285">
        <v>8357</v>
      </c>
      <c r="W5018" s="286" t="s">
        <v>815</v>
      </c>
      <c r="X5018" s="286" t="s">
        <v>816</v>
      </c>
      <c r="Y5018" s="257"/>
    </row>
    <row r="5019" spans="1:25" ht="12.75" customHeight="1" x14ac:dyDescent="0.2">
      <c r="A5019" s="229" t="s">
        <v>705</v>
      </c>
      <c r="B5019" s="247"/>
      <c r="C5019" s="280">
        <v>5006</v>
      </c>
      <c r="D5019" s="249" t="s">
        <v>10624</v>
      </c>
      <c r="E5019" s="249" t="s">
        <v>10625</v>
      </c>
      <c r="F5019" s="249" t="s">
        <v>10205</v>
      </c>
      <c r="G5019" s="281"/>
      <c r="H5019" s="250">
        <v>819916.61</v>
      </c>
      <c r="I5019" s="250"/>
      <c r="J5019" s="250">
        <v>765498.0970999999</v>
      </c>
      <c r="K5019" s="250"/>
      <c r="L5019" s="250">
        <v>883818.7100000002</v>
      </c>
      <c r="M5019" s="251">
        <f t="shared" si="234"/>
        <v>6.6370789707504638E-2</v>
      </c>
      <c r="N5019" s="251">
        <f t="shared" si="235"/>
        <v>0.15456682824979462</v>
      </c>
      <c r="O5019" s="250">
        <v>943323.82000000041</v>
      </c>
      <c r="P5019" s="251">
        <f t="shared" si="236"/>
        <v>6.7327280274480955E-2</v>
      </c>
      <c r="Q5019" s="251" t="s">
        <v>1195</v>
      </c>
      <c r="R5019" s="258"/>
      <c r="S5019" s="258" t="s">
        <v>1698</v>
      </c>
      <c r="T5019" s="258" t="s">
        <v>908</v>
      </c>
      <c r="U5019" s="282" t="s">
        <v>1092</v>
      </c>
      <c r="V5019" s="285">
        <v>4396</v>
      </c>
      <c r="W5019" s="286" t="s">
        <v>816</v>
      </c>
      <c r="X5019" s="286" t="s">
        <v>824</v>
      </c>
      <c r="Y5019" s="257"/>
    </row>
    <row r="5020" spans="1:25" ht="12.75" customHeight="1" x14ac:dyDescent="0.2">
      <c r="A5020" s="229" t="s">
        <v>705</v>
      </c>
      <c r="B5020" s="247"/>
      <c r="C5020" s="280">
        <v>5007</v>
      </c>
      <c r="D5020" s="249" t="s">
        <v>10626</v>
      </c>
      <c r="E5020" s="249" t="s">
        <v>10627</v>
      </c>
      <c r="F5020" s="249" t="s">
        <v>10278</v>
      </c>
      <c r="G5020" s="281" t="s">
        <v>804</v>
      </c>
      <c r="H5020" s="250">
        <v>60063.450000000004</v>
      </c>
      <c r="I5020" s="250"/>
      <c r="J5020" s="250">
        <v>26863.5144</v>
      </c>
      <c r="K5020" s="250"/>
      <c r="L5020" s="250">
        <v>26243.31</v>
      </c>
      <c r="M5020" s="251">
        <f t="shared" si="234"/>
        <v>0.55274772927629034</v>
      </c>
      <c r="N5020" s="251">
        <f t="shared" si="235"/>
        <v>2.3087239843793437E-2</v>
      </c>
      <c r="O5020" s="250">
        <v>29555.08</v>
      </c>
      <c r="P5020" s="251">
        <f t="shared" si="236"/>
        <v>0.12619482832005569</v>
      </c>
      <c r="Q5020" s="251" t="s">
        <v>1195</v>
      </c>
      <c r="R5020" s="258"/>
      <c r="S5020" s="258" t="s">
        <v>904</v>
      </c>
      <c r="T5020" s="258" t="s">
        <v>807</v>
      </c>
      <c r="U5020" s="282" t="s">
        <v>808</v>
      </c>
      <c r="V5020" s="285">
        <v>53</v>
      </c>
      <c r="W5020" s="286" t="s">
        <v>824</v>
      </c>
      <c r="X5020" s="286" t="s">
        <v>824</v>
      </c>
      <c r="Y5020" s="257"/>
    </row>
    <row r="5021" spans="1:25" ht="12.75" customHeight="1" x14ac:dyDescent="0.2">
      <c r="A5021" s="229" t="s">
        <v>705</v>
      </c>
      <c r="B5021" s="247"/>
      <c r="C5021" s="280">
        <v>5008</v>
      </c>
      <c r="D5021" s="249" t="s">
        <v>10628</v>
      </c>
      <c r="E5021" s="249" t="s">
        <v>10629</v>
      </c>
      <c r="F5021" s="249" t="s">
        <v>10237</v>
      </c>
      <c r="G5021" s="281" t="s">
        <v>804</v>
      </c>
      <c r="H5021" s="250">
        <v>89686.91</v>
      </c>
      <c r="I5021" s="250"/>
      <c r="J5021" s="250">
        <v>85915.026100000003</v>
      </c>
      <c r="K5021" s="250"/>
      <c r="L5021" s="250">
        <v>89687.58</v>
      </c>
      <c r="M5021" s="251">
        <f t="shared" si="234"/>
        <v>4.2056125024264972E-2</v>
      </c>
      <c r="N5021" s="251">
        <f t="shared" si="235"/>
        <v>4.3910292195092508E-2</v>
      </c>
      <c r="O5021" s="250">
        <v>98987.53</v>
      </c>
      <c r="P5021" s="251">
        <f t="shared" si="236"/>
        <v>0.10369272980718174</v>
      </c>
      <c r="Q5021" s="251" t="s">
        <v>1195</v>
      </c>
      <c r="R5021" s="258"/>
      <c r="S5021" s="258" t="s">
        <v>1405</v>
      </c>
      <c r="T5021" s="258" t="s">
        <v>807</v>
      </c>
      <c r="U5021" s="282" t="s">
        <v>808</v>
      </c>
      <c r="V5021" s="285">
        <v>209</v>
      </c>
      <c r="W5021" s="286" t="s">
        <v>824</v>
      </c>
      <c r="X5021" s="286" t="s">
        <v>824</v>
      </c>
      <c r="Y5021" s="257"/>
    </row>
    <row r="5022" spans="1:25" ht="12.75" customHeight="1" x14ac:dyDescent="0.2">
      <c r="A5022" s="229" t="s">
        <v>705</v>
      </c>
      <c r="B5022" s="247"/>
      <c r="C5022" s="280">
        <v>5009</v>
      </c>
      <c r="D5022" s="249" t="s">
        <v>10630</v>
      </c>
      <c r="E5022" s="249" t="s">
        <v>10631</v>
      </c>
      <c r="F5022" s="249" t="s">
        <v>10456</v>
      </c>
      <c r="G5022" s="281" t="s">
        <v>813</v>
      </c>
      <c r="H5022" s="250">
        <v>215560.1</v>
      </c>
      <c r="I5022" s="250"/>
      <c r="J5022" s="250">
        <v>251779.23169999997</v>
      </c>
      <c r="K5022" s="250"/>
      <c r="L5022" s="250">
        <v>262833.16000000003</v>
      </c>
      <c r="M5022" s="251">
        <f t="shared" si="234"/>
        <v>0.16802335729107551</v>
      </c>
      <c r="N5022" s="251">
        <f t="shared" si="235"/>
        <v>4.390325693411852E-2</v>
      </c>
      <c r="O5022" s="250">
        <v>268001.36</v>
      </c>
      <c r="P5022" s="251">
        <f t="shared" si="236"/>
        <v>1.9663424508535959E-2</v>
      </c>
      <c r="Q5022" s="251" t="s">
        <v>1195</v>
      </c>
      <c r="R5022" s="258"/>
      <c r="S5022" s="258" t="s">
        <v>904</v>
      </c>
      <c r="T5022" s="258" t="s">
        <v>807</v>
      </c>
      <c r="U5022" s="282" t="s">
        <v>814</v>
      </c>
      <c r="V5022" s="283" t="s">
        <v>809</v>
      </c>
      <c r="W5022" s="284" t="s">
        <v>809</v>
      </c>
      <c r="X5022" s="284" t="s">
        <v>809</v>
      </c>
      <c r="Y5022" s="257"/>
    </row>
    <row r="5023" spans="1:25" ht="12.75" customHeight="1" x14ac:dyDescent="0.2">
      <c r="A5023" s="229" t="s">
        <v>705</v>
      </c>
      <c r="B5023" s="247"/>
      <c r="C5023" s="280">
        <v>5010</v>
      </c>
      <c r="D5023" s="249" t="s">
        <v>10632</v>
      </c>
      <c r="E5023" s="249" t="s">
        <v>10633</v>
      </c>
      <c r="F5023" s="249" t="s">
        <v>10185</v>
      </c>
      <c r="G5023" s="281" t="s">
        <v>813</v>
      </c>
      <c r="H5023" s="250">
        <v>104350.79</v>
      </c>
      <c r="I5023" s="250"/>
      <c r="J5023" s="250">
        <v>99962.20719999999</v>
      </c>
      <c r="K5023" s="250"/>
      <c r="L5023" s="250">
        <v>104351.56</v>
      </c>
      <c r="M5023" s="251">
        <f t="shared" si="234"/>
        <v>4.2056057266073442E-2</v>
      </c>
      <c r="N5023" s="251">
        <f t="shared" si="235"/>
        <v>4.3910122864914171E-2</v>
      </c>
      <c r="O5023" s="250">
        <v>115172.07</v>
      </c>
      <c r="P5023" s="251">
        <f t="shared" si="236"/>
        <v>0.10369284369107667</v>
      </c>
      <c r="Q5023" s="251" t="s">
        <v>1195</v>
      </c>
      <c r="R5023" s="258"/>
      <c r="S5023" s="258" t="s">
        <v>925</v>
      </c>
      <c r="T5023" s="258" t="s">
        <v>908</v>
      </c>
      <c r="U5023" s="282" t="s">
        <v>823</v>
      </c>
      <c r="V5023" s="285">
        <v>802</v>
      </c>
      <c r="W5023" s="286" t="s">
        <v>816</v>
      </c>
      <c r="X5023" s="286" t="s">
        <v>816</v>
      </c>
      <c r="Y5023" s="257"/>
    </row>
    <row r="5024" spans="1:25" ht="12.75" customHeight="1" x14ac:dyDescent="0.2">
      <c r="A5024" s="229" t="s">
        <v>705</v>
      </c>
      <c r="B5024" s="247"/>
      <c r="C5024" s="280">
        <v>5011</v>
      </c>
      <c r="D5024" s="249" t="s">
        <v>10634</v>
      </c>
      <c r="E5024" s="249" t="s">
        <v>10635</v>
      </c>
      <c r="F5024" s="249" t="s">
        <v>10182</v>
      </c>
      <c r="G5024" s="281" t="s">
        <v>813</v>
      </c>
      <c r="H5024" s="250">
        <v>25658.62</v>
      </c>
      <c r="I5024" s="250"/>
      <c r="J5024" s="250">
        <v>24833.507600000001</v>
      </c>
      <c r="K5024" s="250"/>
      <c r="L5024" s="250">
        <v>25924.030000000002</v>
      </c>
      <c r="M5024" s="251">
        <f t="shared" si="234"/>
        <v>3.2157317891609062E-2</v>
      </c>
      <c r="N5024" s="251">
        <f t="shared" si="235"/>
        <v>4.3913345531583367E-2</v>
      </c>
      <c r="O5024" s="250">
        <v>27474.18</v>
      </c>
      <c r="P5024" s="251">
        <f t="shared" si="236"/>
        <v>5.9795872786754127E-2</v>
      </c>
      <c r="Q5024" s="251" t="s">
        <v>1195</v>
      </c>
      <c r="R5024" s="258"/>
      <c r="S5024" s="258" t="s">
        <v>904</v>
      </c>
      <c r="T5024" s="258" t="s">
        <v>807</v>
      </c>
      <c r="U5024" s="282" t="s">
        <v>814</v>
      </c>
      <c r="V5024" s="285">
        <v>55</v>
      </c>
      <c r="W5024" s="286" t="s">
        <v>824</v>
      </c>
      <c r="X5024" s="286" t="s">
        <v>824</v>
      </c>
      <c r="Y5024" s="257"/>
    </row>
    <row r="5025" spans="1:25" ht="12.75" customHeight="1" x14ac:dyDescent="0.2">
      <c r="A5025" s="229" t="s">
        <v>705</v>
      </c>
      <c r="B5025" s="247"/>
      <c r="C5025" s="280">
        <v>5012</v>
      </c>
      <c r="D5025" s="249" t="s">
        <v>10636</v>
      </c>
      <c r="E5025" s="249" t="s">
        <v>10637</v>
      </c>
      <c r="F5025" s="249" t="s">
        <v>10456</v>
      </c>
      <c r="G5025" s="281" t="s">
        <v>813</v>
      </c>
      <c r="H5025" s="250">
        <v>166457.19</v>
      </c>
      <c r="I5025" s="250"/>
      <c r="J5025" s="250">
        <v>159456.64730000001</v>
      </c>
      <c r="K5025" s="250"/>
      <c r="L5025" s="250">
        <v>166458.41999999998</v>
      </c>
      <c r="M5025" s="251">
        <f t="shared" si="234"/>
        <v>4.2056114848508443E-2</v>
      </c>
      <c r="N5025" s="251">
        <f t="shared" si="235"/>
        <v>4.3910196398566644E-2</v>
      </c>
      <c r="O5025" s="250">
        <v>183718.97</v>
      </c>
      <c r="P5025" s="251">
        <f t="shared" si="236"/>
        <v>0.10369286215740856</v>
      </c>
      <c r="Q5025" s="251" t="s">
        <v>1195</v>
      </c>
      <c r="R5025" s="258"/>
      <c r="S5025" s="258" t="s">
        <v>806</v>
      </c>
      <c r="T5025" s="258" t="s">
        <v>807</v>
      </c>
      <c r="U5025" s="282" t="s">
        <v>814</v>
      </c>
      <c r="V5025" s="285">
        <v>356</v>
      </c>
      <c r="W5025" s="286" t="s">
        <v>824</v>
      </c>
      <c r="X5025" s="286" t="s">
        <v>824</v>
      </c>
      <c r="Y5025" s="257"/>
    </row>
    <row r="5026" spans="1:25" ht="12.75" customHeight="1" x14ac:dyDescent="0.2">
      <c r="A5026" s="229" t="s">
        <v>705</v>
      </c>
      <c r="B5026" s="247"/>
      <c r="C5026" s="280">
        <v>5013</v>
      </c>
      <c r="D5026" s="249" t="s">
        <v>10638</v>
      </c>
      <c r="E5026" s="249" t="s">
        <v>10639</v>
      </c>
      <c r="F5026" s="249" t="s">
        <v>10182</v>
      </c>
      <c r="G5026" s="281" t="s">
        <v>813</v>
      </c>
      <c r="H5026" s="250">
        <v>165372.31999999998</v>
      </c>
      <c r="I5026" s="250"/>
      <c r="J5026" s="250">
        <v>161755.05049999998</v>
      </c>
      <c r="K5026" s="250"/>
      <c r="L5026" s="250">
        <v>192567.19999999998</v>
      </c>
      <c r="M5026" s="251">
        <f t="shared" si="234"/>
        <v>2.1873488259703894E-2</v>
      </c>
      <c r="N5026" s="251">
        <f t="shared" si="235"/>
        <v>0.19048647572212901</v>
      </c>
      <c r="O5026" s="250">
        <v>211171.92</v>
      </c>
      <c r="P5026" s="251">
        <f t="shared" si="236"/>
        <v>9.6614168975817441E-2</v>
      </c>
      <c r="Q5026" s="251" t="s">
        <v>1195</v>
      </c>
      <c r="R5026" s="258"/>
      <c r="S5026" s="258" t="s">
        <v>806</v>
      </c>
      <c r="T5026" s="258" t="s">
        <v>807</v>
      </c>
      <c r="U5026" s="282" t="s">
        <v>814</v>
      </c>
      <c r="V5026" s="285">
        <v>303</v>
      </c>
      <c r="W5026" s="286" t="s">
        <v>816</v>
      </c>
      <c r="X5026" s="286" t="s">
        <v>824</v>
      </c>
      <c r="Y5026" s="257"/>
    </row>
    <row r="5027" spans="1:25" ht="12.75" customHeight="1" x14ac:dyDescent="0.2">
      <c r="A5027" s="229" t="s">
        <v>705</v>
      </c>
      <c r="B5027" s="247"/>
      <c r="C5027" s="280">
        <v>5014</v>
      </c>
      <c r="D5027" s="249" t="s">
        <v>10640</v>
      </c>
      <c r="E5027" s="249" t="s">
        <v>10641</v>
      </c>
      <c r="F5027" s="249" t="s">
        <v>10182</v>
      </c>
      <c r="G5027" s="281" t="s">
        <v>813</v>
      </c>
      <c r="H5027" s="250">
        <v>45293.020000000004</v>
      </c>
      <c r="I5027" s="250"/>
      <c r="J5027" s="250">
        <v>43388.167699999998</v>
      </c>
      <c r="K5027" s="250"/>
      <c r="L5027" s="250">
        <v>45293.25</v>
      </c>
      <c r="M5027" s="251">
        <f t="shared" si="234"/>
        <v>4.2056199829466123E-2</v>
      </c>
      <c r="N5027" s="251">
        <f t="shared" si="235"/>
        <v>4.3907876294116979E-2</v>
      </c>
      <c r="O5027" s="250">
        <v>49180.86</v>
      </c>
      <c r="P5027" s="251">
        <f t="shared" si="236"/>
        <v>8.5831994833667283E-2</v>
      </c>
      <c r="Q5027" s="251" t="s">
        <v>1195</v>
      </c>
      <c r="R5027" s="258"/>
      <c r="S5027" s="258" t="s">
        <v>904</v>
      </c>
      <c r="T5027" s="258" t="s">
        <v>807</v>
      </c>
      <c r="U5027" s="282" t="s">
        <v>814</v>
      </c>
      <c r="V5027" s="285">
        <v>103</v>
      </c>
      <c r="W5027" s="286" t="s">
        <v>824</v>
      </c>
      <c r="X5027" s="286" t="s">
        <v>824</v>
      </c>
      <c r="Y5027" s="257"/>
    </row>
    <row r="5028" spans="1:25" ht="12.75" customHeight="1" x14ac:dyDescent="0.2">
      <c r="A5028" s="229" t="s">
        <v>705</v>
      </c>
      <c r="B5028" s="247"/>
      <c r="C5028" s="280">
        <v>5015</v>
      </c>
      <c r="D5028" s="249" t="s">
        <v>10642</v>
      </c>
      <c r="E5028" s="249" t="s">
        <v>10643</v>
      </c>
      <c r="F5028" s="249" t="s">
        <v>10193</v>
      </c>
      <c r="G5028" s="281" t="s">
        <v>813</v>
      </c>
      <c r="H5028" s="250">
        <v>117295.88</v>
      </c>
      <c r="I5028" s="250"/>
      <c r="J5028" s="250">
        <v>112362.87210000001</v>
      </c>
      <c r="K5028" s="250"/>
      <c r="L5028" s="250">
        <v>117296.75</v>
      </c>
      <c r="M5028" s="251">
        <f t="shared" si="234"/>
        <v>4.2056105465937903E-2</v>
      </c>
      <c r="N5028" s="251">
        <f t="shared" si="235"/>
        <v>4.3910215249828882E-2</v>
      </c>
      <c r="O5028" s="250">
        <v>129459.57</v>
      </c>
      <c r="P5028" s="251">
        <f t="shared" si="236"/>
        <v>0.1036927280593879</v>
      </c>
      <c r="Q5028" s="251" t="s">
        <v>1195</v>
      </c>
      <c r="R5028" s="258"/>
      <c r="S5028" s="258" t="s">
        <v>806</v>
      </c>
      <c r="T5028" s="258" t="s">
        <v>807</v>
      </c>
      <c r="U5028" s="282" t="s">
        <v>814</v>
      </c>
      <c r="V5028" s="285">
        <v>303</v>
      </c>
      <c r="W5028" s="286" t="s">
        <v>824</v>
      </c>
      <c r="X5028" s="286" t="s">
        <v>824</v>
      </c>
      <c r="Y5028" s="257"/>
    </row>
    <row r="5029" spans="1:25" ht="12.75" customHeight="1" x14ac:dyDescent="0.2">
      <c r="A5029" s="229" t="s">
        <v>705</v>
      </c>
      <c r="B5029" s="247"/>
      <c r="C5029" s="280">
        <v>5016</v>
      </c>
      <c r="D5029" s="249" t="s">
        <v>10644</v>
      </c>
      <c r="E5029" s="249" t="s">
        <v>10645</v>
      </c>
      <c r="F5029" s="249" t="s">
        <v>10281</v>
      </c>
      <c r="G5029" s="281" t="s">
        <v>813</v>
      </c>
      <c r="H5029" s="250">
        <v>20867.96</v>
      </c>
      <c r="I5029" s="250"/>
      <c r="J5029" s="250">
        <v>19990.3213</v>
      </c>
      <c r="K5029" s="250"/>
      <c r="L5029" s="250">
        <v>20868.09</v>
      </c>
      <c r="M5029" s="251">
        <f t="shared" si="234"/>
        <v>4.2056755907141835E-2</v>
      </c>
      <c r="N5029" s="251">
        <f t="shared" si="235"/>
        <v>4.3909684433136177E-2</v>
      </c>
      <c r="O5029" s="250">
        <v>23031.98</v>
      </c>
      <c r="P5029" s="251">
        <f t="shared" si="236"/>
        <v>0.10369372568356756</v>
      </c>
      <c r="Q5029" s="251" t="s">
        <v>1195</v>
      </c>
      <c r="R5029" s="258"/>
      <c r="S5029" s="258" t="s">
        <v>904</v>
      </c>
      <c r="T5029" s="258" t="s">
        <v>807</v>
      </c>
      <c r="U5029" s="282" t="s">
        <v>814</v>
      </c>
      <c r="V5029" s="285">
        <v>53</v>
      </c>
      <c r="W5029" s="286" t="s">
        <v>824</v>
      </c>
      <c r="X5029" s="286" t="s">
        <v>824</v>
      </c>
      <c r="Y5029" s="257"/>
    </row>
    <row r="5030" spans="1:25" ht="12.75" customHeight="1" x14ac:dyDescent="0.2">
      <c r="A5030" s="229" t="s">
        <v>705</v>
      </c>
      <c r="B5030" s="247"/>
      <c r="C5030" s="280">
        <v>5017</v>
      </c>
      <c r="D5030" s="249" t="s">
        <v>10646</v>
      </c>
      <c r="E5030" s="249" t="s">
        <v>10646</v>
      </c>
      <c r="F5030" s="249"/>
      <c r="G5030" s="281"/>
      <c r="H5030" s="250">
        <v>16329.810000000001</v>
      </c>
      <c r="I5030" s="250"/>
      <c r="J5030" s="250">
        <v>0</v>
      </c>
      <c r="K5030" s="250"/>
      <c r="L5030" s="250">
        <v>31392.010000000002</v>
      </c>
      <c r="M5030" s="251">
        <f t="shared" si="234"/>
        <v>1</v>
      </c>
      <c r="N5030" s="251" t="str">
        <f t="shared" si="235"/>
        <v>NA</v>
      </c>
      <c r="O5030" s="250">
        <v>31704.28</v>
      </c>
      <c r="P5030" s="251">
        <f t="shared" si="236"/>
        <v>9.9474356691399111E-3</v>
      </c>
      <c r="Q5030" s="251" t="s">
        <v>1195</v>
      </c>
      <c r="R5030" s="258"/>
      <c r="S5030" s="258" t="s">
        <v>840</v>
      </c>
      <c r="T5030" s="258" t="s">
        <v>841</v>
      </c>
      <c r="U5030" s="282" t="s">
        <v>841</v>
      </c>
      <c r="V5030" s="283" t="s">
        <v>809</v>
      </c>
      <c r="W5030" s="284" t="s">
        <v>809</v>
      </c>
      <c r="X5030" s="284" t="s">
        <v>809</v>
      </c>
      <c r="Y5030" s="257"/>
    </row>
    <row r="5031" spans="1:25" ht="12.75" customHeight="1" x14ac:dyDescent="0.2">
      <c r="A5031" s="229" t="s">
        <v>705</v>
      </c>
      <c r="B5031" s="247"/>
      <c r="C5031" s="280">
        <v>5018</v>
      </c>
      <c r="D5031" s="249" t="s">
        <v>10647</v>
      </c>
      <c r="E5031" s="249" t="s">
        <v>10648</v>
      </c>
      <c r="F5031" s="249" t="s">
        <v>10260</v>
      </c>
      <c r="G5031" s="281" t="s">
        <v>813</v>
      </c>
      <c r="H5031" s="250">
        <v>25732.45</v>
      </c>
      <c r="I5031" s="250"/>
      <c r="J5031" s="250">
        <v>24650.244299999998</v>
      </c>
      <c r="K5031" s="250"/>
      <c r="L5031" s="250">
        <v>25732.639999999999</v>
      </c>
      <c r="M5031" s="251">
        <f t="shared" si="234"/>
        <v>4.2056069282171045E-2</v>
      </c>
      <c r="N5031" s="251">
        <f t="shared" si="235"/>
        <v>4.3910140882457746E-2</v>
      </c>
      <c r="O5031" s="250">
        <v>28400.93</v>
      </c>
      <c r="P5031" s="251">
        <f t="shared" si="236"/>
        <v>0.10369281970291432</v>
      </c>
      <c r="Q5031" s="251" t="s">
        <v>1195</v>
      </c>
      <c r="R5031" s="258"/>
      <c r="S5031" s="258" t="s">
        <v>904</v>
      </c>
      <c r="T5031" s="258" t="s">
        <v>807</v>
      </c>
      <c r="U5031" s="282" t="s">
        <v>814</v>
      </c>
      <c r="V5031" s="285">
        <v>103</v>
      </c>
      <c r="W5031" s="286" t="s">
        <v>816</v>
      </c>
      <c r="X5031" s="286" t="s">
        <v>816</v>
      </c>
      <c r="Y5031" s="257"/>
    </row>
    <row r="5032" spans="1:25" ht="12.75" customHeight="1" x14ac:dyDescent="0.2">
      <c r="A5032" s="229" t="s">
        <v>705</v>
      </c>
      <c r="B5032" s="247"/>
      <c r="C5032" s="280">
        <v>5019</v>
      </c>
      <c r="D5032" s="249" t="s">
        <v>10649</v>
      </c>
      <c r="E5032" s="249" t="s">
        <v>10650</v>
      </c>
      <c r="F5032" s="249" t="s">
        <v>10390</v>
      </c>
      <c r="G5032" s="281" t="s">
        <v>813</v>
      </c>
      <c r="H5032" s="250">
        <v>23477.14</v>
      </c>
      <c r="I5032" s="250"/>
      <c r="J5032" s="250">
        <v>29684.393199999995</v>
      </c>
      <c r="K5032" s="250"/>
      <c r="L5032" s="250">
        <v>21802.84</v>
      </c>
      <c r="M5032" s="251">
        <f t="shared" si="234"/>
        <v>0.26439562910984882</v>
      </c>
      <c r="N5032" s="251">
        <f t="shared" si="235"/>
        <v>0.26551168308874162</v>
      </c>
      <c r="O5032" s="250">
        <v>23790.079999999998</v>
      </c>
      <c r="P5032" s="251">
        <f t="shared" si="236"/>
        <v>9.1145924108969198E-2</v>
      </c>
      <c r="Q5032" s="251" t="s">
        <v>1195</v>
      </c>
      <c r="R5032" s="258"/>
      <c r="S5032" s="258" t="s">
        <v>904</v>
      </c>
      <c r="T5032" s="258" t="s">
        <v>807</v>
      </c>
      <c r="U5032" s="282" t="s">
        <v>814</v>
      </c>
      <c r="V5032" s="285">
        <v>55</v>
      </c>
      <c r="W5032" s="286" t="s">
        <v>816</v>
      </c>
      <c r="X5032" s="286" t="s">
        <v>824</v>
      </c>
      <c r="Y5032" s="257"/>
    </row>
    <row r="5033" spans="1:25" ht="12.75" customHeight="1" x14ac:dyDescent="0.2">
      <c r="A5033" s="229" t="s">
        <v>705</v>
      </c>
      <c r="B5033" s="247"/>
      <c r="C5033" s="280">
        <v>5020</v>
      </c>
      <c r="D5033" s="249" t="s">
        <v>10651</v>
      </c>
      <c r="E5033" s="249" t="s">
        <v>10652</v>
      </c>
      <c r="F5033" s="249" t="s">
        <v>10237</v>
      </c>
      <c r="G5033" s="281" t="s">
        <v>804</v>
      </c>
      <c r="H5033" s="250">
        <v>51083.62</v>
      </c>
      <c r="I5033" s="250"/>
      <c r="J5033" s="250">
        <v>57130.875899999999</v>
      </c>
      <c r="K5033" s="250"/>
      <c r="L5033" s="250">
        <v>59640.15</v>
      </c>
      <c r="M5033" s="251">
        <f t="shared" si="234"/>
        <v>0.11837954906093179</v>
      </c>
      <c r="N5033" s="251">
        <f t="shared" si="235"/>
        <v>4.3921505848994034E-2</v>
      </c>
      <c r="O5033" s="250">
        <v>64001.520000000004</v>
      </c>
      <c r="P5033" s="251">
        <f t="shared" si="236"/>
        <v>7.3128085693949504E-2</v>
      </c>
      <c r="Q5033" s="251" t="s">
        <v>1195</v>
      </c>
      <c r="R5033" s="258"/>
      <c r="S5033" s="258" t="s">
        <v>904</v>
      </c>
      <c r="T5033" s="258" t="s">
        <v>807</v>
      </c>
      <c r="U5033" s="282" t="s">
        <v>808</v>
      </c>
      <c r="V5033" s="285">
        <v>156</v>
      </c>
      <c r="W5033" s="286" t="s">
        <v>824</v>
      </c>
      <c r="X5033" s="286" t="s">
        <v>824</v>
      </c>
      <c r="Y5033" s="257"/>
    </row>
    <row r="5034" spans="1:25" ht="12.75" customHeight="1" x14ac:dyDescent="0.2">
      <c r="A5034" s="229" t="s">
        <v>705</v>
      </c>
      <c r="B5034" s="247"/>
      <c r="C5034" s="280">
        <v>5021</v>
      </c>
      <c r="D5034" s="249" t="s">
        <v>10653</v>
      </c>
      <c r="E5034" s="249" t="s">
        <v>10654</v>
      </c>
      <c r="F5034" s="249" t="s">
        <v>10253</v>
      </c>
      <c r="G5034" s="281" t="s">
        <v>813</v>
      </c>
      <c r="H5034" s="250">
        <v>225827.84</v>
      </c>
      <c r="I5034" s="250"/>
      <c r="J5034" s="250">
        <v>216330.41139999998</v>
      </c>
      <c r="K5034" s="250"/>
      <c r="L5034" s="250">
        <v>225828.97</v>
      </c>
      <c r="M5034" s="251">
        <f t="shared" si="234"/>
        <v>4.2056057393100928E-2</v>
      </c>
      <c r="N5034" s="251">
        <f t="shared" si="235"/>
        <v>4.3907643583393191E-2</v>
      </c>
      <c r="O5034" s="250">
        <v>245212.21000000002</v>
      </c>
      <c r="P5034" s="251">
        <f t="shared" si="236"/>
        <v>8.5831503371777404E-2</v>
      </c>
      <c r="Q5034" s="251" t="s">
        <v>1195</v>
      </c>
      <c r="R5034" s="258"/>
      <c r="S5034" s="258" t="s">
        <v>925</v>
      </c>
      <c r="T5034" s="258" t="s">
        <v>908</v>
      </c>
      <c r="U5034" s="282" t="s">
        <v>823</v>
      </c>
      <c r="V5034" s="285">
        <v>1040</v>
      </c>
      <c r="W5034" s="286" t="s">
        <v>874</v>
      </c>
      <c r="X5034" s="286" t="s">
        <v>816</v>
      </c>
      <c r="Y5034" s="257"/>
    </row>
    <row r="5035" spans="1:25" ht="12.75" customHeight="1" x14ac:dyDescent="0.2">
      <c r="A5035" s="229" t="s">
        <v>705</v>
      </c>
      <c r="B5035" s="247"/>
      <c r="C5035" s="280">
        <v>5022</v>
      </c>
      <c r="D5035" s="249" t="s">
        <v>10655</v>
      </c>
      <c r="E5035" s="249" t="s">
        <v>10656</v>
      </c>
      <c r="F5035" s="249" t="s">
        <v>10172</v>
      </c>
      <c r="G5035" s="281" t="s">
        <v>813</v>
      </c>
      <c r="H5035" s="250">
        <v>69415.69</v>
      </c>
      <c r="I5035" s="250"/>
      <c r="J5035" s="250">
        <v>53954.012800000004</v>
      </c>
      <c r="K5035" s="250"/>
      <c r="L5035" s="250">
        <v>56323.14</v>
      </c>
      <c r="M5035" s="251">
        <f t="shared" si="234"/>
        <v>0.22274038045289182</v>
      </c>
      <c r="N5035" s="251">
        <f t="shared" si="235"/>
        <v>4.3910120435008596E-2</v>
      </c>
      <c r="O5035" s="250">
        <v>62163.469999999994</v>
      </c>
      <c r="P5035" s="251">
        <f t="shared" si="236"/>
        <v>0.10369325999935364</v>
      </c>
      <c r="Q5035" s="251" t="s">
        <v>1195</v>
      </c>
      <c r="R5035" s="258"/>
      <c r="S5035" s="258" t="s">
        <v>904</v>
      </c>
      <c r="T5035" s="258" t="s">
        <v>807</v>
      </c>
      <c r="U5035" s="282" t="s">
        <v>814</v>
      </c>
      <c r="V5035" s="285">
        <v>205</v>
      </c>
      <c r="W5035" s="286" t="s">
        <v>824</v>
      </c>
      <c r="X5035" s="286" t="s">
        <v>824</v>
      </c>
      <c r="Y5035" s="257"/>
    </row>
    <row r="5036" spans="1:25" ht="12.75" customHeight="1" x14ac:dyDescent="0.2">
      <c r="A5036" s="229" t="s">
        <v>705</v>
      </c>
      <c r="B5036" s="247"/>
      <c r="C5036" s="280">
        <v>5023</v>
      </c>
      <c r="D5036" s="249" t="s">
        <v>10657</v>
      </c>
      <c r="E5036" s="249" t="s">
        <v>10658</v>
      </c>
      <c r="F5036" s="249" t="s">
        <v>10228</v>
      </c>
      <c r="G5036" s="281" t="s">
        <v>804</v>
      </c>
      <c r="H5036" s="250">
        <v>109816.03000000001</v>
      </c>
      <c r="I5036" s="250"/>
      <c r="J5036" s="250">
        <v>117546.21840000001</v>
      </c>
      <c r="K5036" s="250"/>
      <c r="L5036" s="250">
        <v>122707.38</v>
      </c>
      <c r="M5036" s="251">
        <f t="shared" si="234"/>
        <v>7.0392167700835645E-2</v>
      </c>
      <c r="N5036" s="251">
        <f t="shared" si="235"/>
        <v>4.3907508640022672E-2</v>
      </c>
      <c r="O5036" s="250">
        <v>133239.6</v>
      </c>
      <c r="P5036" s="251">
        <f t="shared" si="236"/>
        <v>8.5832001302611149E-2</v>
      </c>
      <c r="Q5036" s="251" t="s">
        <v>1195</v>
      </c>
      <c r="R5036" s="258"/>
      <c r="S5036" s="258" t="s">
        <v>1405</v>
      </c>
      <c r="T5036" s="258" t="s">
        <v>807</v>
      </c>
      <c r="U5036" s="282" t="s">
        <v>808</v>
      </c>
      <c r="V5036" s="285">
        <v>80</v>
      </c>
      <c r="W5036" s="286" t="s">
        <v>824</v>
      </c>
      <c r="X5036" s="286" t="s">
        <v>824</v>
      </c>
      <c r="Y5036" s="257"/>
    </row>
    <row r="5037" spans="1:25" ht="12.75" customHeight="1" x14ac:dyDescent="0.2">
      <c r="A5037" s="229" t="s">
        <v>705</v>
      </c>
      <c r="B5037" s="247"/>
      <c r="C5037" s="280">
        <v>5024</v>
      </c>
      <c r="D5037" s="249" t="s">
        <v>10659</v>
      </c>
      <c r="E5037" s="249" t="s">
        <v>10660</v>
      </c>
      <c r="F5037" s="249" t="s">
        <v>10205</v>
      </c>
      <c r="G5037" s="281" t="s">
        <v>813</v>
      </c>
      <c r="H5037" s="250">
        <v>122541.60000000002</v>
      </c>
      <c r="I5037" s="250"/>
      <c r="J5037" s="250">
        <v>117387.96890000001</v>
      </c>
      <c r="K5037" s="250"/>
      <c r="L5037" s="250">
        <v>122542.50000000003</v>
      </c>
      <c r="M5037" s="251">
        <f t="shared" si="234"/>
        <v>4.2056176025121364E-2</v>
      </c>
      <c r="N5037" s="251">
        <f t="shared" si="235"/>
        <v>4.391021625385684E-2</v>
      </c>
      <c r="O5037" s="250">
        <v>135249.31999999998</v>
      </c>
      <c r="P5037" s="251">
        <f t="shared" si="236"/>
        <v>0.10369316767651995</v>
      </c>
      <c r="Q5037" s="251" t="s">
        <v>1195</v>
      </c>
      <c r="R5037" s="258"/>
      <c r="S5037" s="258" t="s">
        <v>806</v>
      </c>
      <c r="T5037" s="258" t="s">
        <v>807</v>
      </c>
      <c r="U5037" s="282" t="s">
        <v>814</v>
      </c>
      <c r="V5037" s="285">
        <v>303</v>
      </c>
      <c r="W5037" s="286" t="s">
        <v>816</v>
      </c>
      <c r="X5037" s="286" t="s">
        <v>824</v>
      </c>
      <c r="Y5037" s="257"/>
    </row>
    <row r="5038" spans="1:25" ht="12.75" customHeight="1" x14ac:dyDescent="0.2">
      <c r="A5038" s="229" t="s">
        <v>705</v>
      </c>
      <c r="B5038" s="247"/>
      <c r="C5038" s="280">
        <v>5025</v>
      </c>
      <c r="D5038" s="249" t="s">
        <v>10661</v>
      </c>
      <c r="E5038" s="249" t="s">
        <v>10662</v>
      </c>
      <c r="F5038" s="249" t="s">
        <v>10175</v>
      </c>
      <c r="G5038" s="281" t="s">
        <v>813</v>
      </c>
      <c r="H5038" s="250">
        <v>129409.81</v>
      </c>
      <c r="I5038" s="250"/>
      <c r="J5038" s="250">
        <v>123967.33100000001</v>
      </c>
      <c r="K5038" s="250"/>
      <c r="L5038" s="250">
        <v>129410.75</v>
      </c>
      <c r="M5038" s="251">
        <f t="shared" si="234"/>
        <v>4.2056154784556071E-2</v>
      </c>
      <c r="N5038" s="251">
        <f t="shared" si="235"/>
        <v>4.3910108865697801E-2</v>
      </c>
      <c r="O5038" s="250">
        <v>142829.71</v>
      </c>
      <c r="P5038" s="251">
        <f t="shared" si="236"/>
        <v>0.10369277668199892</v>
      </c>
      <c r="Q5038" s="251" t="s">
        <v>1195</v>
      </c>
      <c r="R5038" s="258"/>
      <c r="S5038" s="258" t="s">
        <v>806</v>
      </c>
      <c r="T5038" s="258" t="s">
        <v>807</v>
      </c>
      <c r="U5038" s="282" t="s">
        <v>814</v>
      </c>
      <c r="V5038" s="285">
        <v>268</v>
      </c>
      <c r="W5038" s="286" t="s">
        <v>824</v>
      </c>
      <c r="X5038" s="286" t="s">
        <v>824</v>
      </c>
      <c r="Y5038" s="257"/>
    </row>
    <row r="5039" spans="1:25" ht="12.75" customHeight="1" x14ac:dyDescent="0.2">
      <c r="A5039" s="229" t="s">
        <v>705</v>
      </c>
      <c r="B5039" s="247"/>
      <c r="C5039" s="280">
        <v>5026</v>
      </c>
      <c r="D5039" s="249" t="s">
        <v>10663</v>
      </c>
      <c r="E5039" s="249" t="s">
        <v>10664</v>
      </c>
      <c r="F5039" s="249" t="s">
        <v>10260</v>
      </c>
      <c r="G5039" s="281" t="s">
        <v>813</v>
      </c>
      <c r="H5039" s="250">
        <v>306388.58000000007</v>
      </c>
      <c r="I5039" s="250"/>
      <c r="J5039" s="250">
        <v>293503.0759</v>
      </c>
      <c r="K5039" s="250"/>
      <c r="L5039" s="250">
        <v>306390.11</v>
      </c>
      <c r="M5039" s="251">
        <f t="shared" si="234"/>
        <v>4.2056084792716733E-2</v>
      </c>
      <c r="N5039" s="251">
        <f t="shared" si="235"/>
        <v>4.390766284299779E-2</v>
      </c>
      <c r="O5039" s="250">
        <v>332688.09999999998</v>
      </c>
      <c r="P5039" s="251">
        <f t="shared" si="236"/>
        <v>8.5831719568232767E-2</v>
      </c>
      <c r="Q5039" s="251" t="s">
        <v>1195</v>
      </c>
      <c r="R5039" s="258"/>
      <c r="S5039" s="258" t="s">
        <v>806</v>
      </c>
      <c r="T5039" s="258" t="s">
        <v>807</v>
      </c>
      <c r="U5039" s="282" t="s">
        <v>814</v>
      </c>
      <c r="V5039" s="285">
        <v>403</v>
      </c>
      <c r="W5039" s="286" t="s">
        <v>816</v>
      </c>
      <c r="X5039" s="286" t="s">
        <v>824</v>
      </c>
      <c r="Y5039" s="257"/>
    </row>
    <row r="5040" spans="1:25" ht="12.75" customHeight="1" x14ac:dyDescent="0.2">
      <c r="A5040" s="229" t="s">
        <v>705</v>
      </c>
      <c r="B5040" s="247"/>
      <c r="C5040" s="280">
        <v>5027</v>
      </c>
      <c r="D5040" s="249" t="s">
        <v>10665</v>
      </c>
      <c r="E5040" s="249" t="s">
        <v>10666</v>
      </c>
      <c r="F5040" s="249" t="s">
        <v>10185</v>
      </c>
      <c r="G5040" s="281" t="s">
        <v>813</v>
      </c>
      <c r="H5040" s="250">
        <v>33714.47</v>
      </c>
      <c r="I5040" s="250"/>
      <c r="J5040" s="250">
        <v>32296.572</v>
      </c>
      <c r="K5040" s="250"/>
      <c r="L5040" s="250">
        <v>33714.639999999999</v>
      </c>
      <c r="M5040" s="251">
        <f t="shared" si="234"/>
        <v>4.2056066727431902E-2</v>
      </c>
      <c r="N5040" s="251">
        <f t="shared" si="235"/>
        <v>4.3907693980649073E-2</v>
      </c>
      <c r="O5040" s="250">
        <v>36608.42</v>
      </c>
      <c r="P5040" s="251">
        <f t="shared" si="236"/>
        <v>8.5831555668398021E-2</v>
      </c>
      <c r="Q5040" s="251" t="s">
        <v>1195</v>
      </c>
      <c r="R5040" s="258"/>
      <c r="S5040" s="258" t="s">
        <v>904</v>
      </c>
      <c r="T5040" s="258" t="s">
        <v>807</v>
      </c>
      <c r="U5040" s="282" t="s">
        <v>814</v>
      </c>
      <c r="V5040" s="285">
        <v>53</v>
      </c>
      <c r="W5040" s="286" t="s">
        <v>824</v>
      </c>
      <c r="X5040" s="286" t="s">
        <v>824</v>
      </c>
      <c r="Y5040" s="257"/>
    </row>
    <row r="5041" spans="1:25" ht="12.75" customHeight="1" x14ac:dyDescent="0.2">
      <c r="A5041" s="229" t="s">
        <v>705</v>
      </c>
      <c r="B5041" s="247"/>
      <c r="C5041" s="280">
        <v>5028</v>
      </c>
      <c r="D5041" s="249" t="s">
        <v>10667</v>
      </c>
      <c r="E5041" s="249" t="s">
        <v>10668</v>
      </c>
      <c r="F5041" s="249" t="s">
        <v>10463</v>
      </c>
      <c r="G5041" s="281" t="s">
        <v>804</v>
      </c>
      <c r="H5041" s="250">
        <v>501453.28</v>
      </c>
      <c r="I5041" s="250"/>
      <c r="J5041" s="250">
        <v>670693.67220000003</v>
      </c>
      <c r="K5041" s="250"/>
      <c r="L5041" s="250">
        <v>700149.01</v>
      </c>
      <c r="M5041" s="251">
        <f t="shared" si="234"/>
        <v>0.33749982092050529</v>
      </c>
      <c r="N5041" s="251">
        <f t="shared" si="235"/>
        <v>4.3917721339730237E-2</v>
      </c>
      <c r="O5041" s="250">
        <v>809210.94</v>
      </c>
      <c r="P5041" s="251">
        <f t="shared" si="236"/>
        <v>0.15576959824595044</v>
      </c>
      <c r="Q5041" s="251" t="s">
        <v>1195</v>
      </c>
      <c r="R5041" s="258"/>
      <c r="S5041" s="258" t="s">
        <v>1405</v>
      </c>
      <c r="T5041" s="258" t="s">
        <v>2261</v>
      </c>
      <c r="U5041" s="282" t="s">
        <v>808</v>
      </c>
      <c r="V5041" s="285">
        <v>216.5</v>
      </c>
      <c r="W5041" s="286" t="s">
        <v>824</v>
      </c>
      <c r="X5041" s="286" t="s">
        <v>824</v>
      </c>
      <c r="Y5041" s="257"/>
    </row>
    <row r="5042" spans="1:25" ht="12.75" customHeight="1" x14ac:dyDescent="0.2">
      <c r="A5042" s="229" t="s">
        <v>705</v>
      </c>
      <c r="B5042" s="247"/>
      <c r="C5042" s="280">
        <v>5029</v>
      </c>
      <c r="D5042" s="249" t="s">
        <v>10669</v>
      </c>
      <c r="E5042" s="249" t="s">
        <v>10670</v>
      </c>
      <c r="F5042" s="249" t="s">
        <v>10225</v>
      </c>
      <c r="G5042" s="281" t="s">
        <v>813</v>
      </c>
      <c r="H5042" s="250">
        <v>53213.36</v>
      </c>
      <c r="I5042" s="250"/>
      <c r="J5042" s="250">
        <v>50975.419399999999</v>
      </c>
      <c r="K5042" s="250"/>
      <c r="L5042" s="250">
        <v>57593.36</v>
      </c>
      <c r="M5042" s="251">
        <f t="shared" si="234"/>
        <v>4.2055991202209403E-2</v>
      </c>
      <c r="N5042" s="251">
        <f t="shared" si="235"/>
        <v>0.12982611379946787</v>
      </c>
      <c r="O5042" s="250">
        <v>62905.54</v>
      </c>
      <c r="P5042" s="251">
        <f t="shared" si="236"/>
        <v>9.223597998102559E-2</v>
      </c>
      <c r="Q5042" s="251" t="s">
        <v>1195</v>
      </c>
      <c r="R5042" s="258"/>
      <c r="S5042" s="258" t="s">
        <v>904</v>
      </c>
      <c r="T5042" s="258" t="s">
        <v>807</v>
      </c>
      <c r="U5042" s="282" t="s">
        <v>814</v>
      </c>
      <c r="V5042" s="285">
        <v>154</v>
      </c>
      <c r="W5042" s="286" t="s">
        <v>815</v>
      </c>
      <c r="X5042" s="286" t="s">
        <v>816</v>
      </c>
      <c r="Y5042" s="257"/>
    </row>
    <row r="5043" spans="1:25" ht="12.75" customHeight="1" x14ac:dyDescent="0.2">
      <c r="A5043" s="229" t="s">
        <v>705</v>
      </c>
      <c r="B5043" s="247"/>
      <c r="C5043" s="280">
        <v>5030</v>
      </c>
      <c r="D5043" s="249" t="s">
        <v>10671</v>
      </c>
      <c r="E5043" s="249" t="s">
        <v>10672</v>
      </c>
      <c r="F5043" s="249" t="s">
        <v>10188</v>
      </c>
      <c r="G5043" s="281" t="s">
        <v>813</v>
      </c>
      <c r="H5043" s="250">
        <v>67639.259999999995</v>
      </c>
      <c r="I5043" s="250"/>
      <c r="J5043" s="250">
        <v>64794.613900000011</v>
      </c>
      <c r="K5043" s="250"/>
      <c r="L5043" s="250">
        <v>67640.239999999991</v>
      </c>
      <c r="M5043" s="251">
        <f t="shared" si="234"/>
        <v>4.2056138698146367E-2</v>
      </c>
      <c r="N5043" s="251">
        <f t="shared" si="235"/>
        <v>4.3917633406871479E-2</v>
      </c>
      <c r="O5043" s="250">
        <v>78035.17</v>
      </c>
      <c r="P5043" s="251">
        <f t="shared" si="236"/>
        <v>0.15367967351978659</v>
      </c>
      <c r="Q5043" s="251" t="s">
        <v>1195</v>
      </c>
      <c r="R5043" s="258"/>
      <c r="S5043" s="258" t="s">
        <v>806</v>
      </c>
      <c r="T5043" s="258" t="s">
        <v>807</v>
      </c>
      <c r="U5043" s="282" t="s">
        <v>814</v>
      </c>
      <c r="V5043" s="285">
        <v>503</v>
      </c>
      <c r="W5043" s="286" t="s">
        <v>824</v>
      </c>
      <c r="X5043" s="286" t="s">
        <v>824</v>
      </c>
      <c r="Y5043" s="257"/>
    </row>
    <row r="5044" spans="1:25" ht="12.75" customHeight="1" x14ac:dyDescent="0.2">
      <c r="A5044" s="229" t="s">
        <v>705</v>
      </c>
      <c r="B5044" s="247"/>
      <c r="C5044" s="280">
        <v>5031</v>
      </c>
      <c r="D5044" s="249" t="s">
        <v>10673</v>
      </c>
      <c r="E5044" s="249" t="s">
        <v>10674</v>
      </c>
      <c r="F5044" s="249" t="s">
        <v>10390</v>
      </c>
      <c r="G5044" s="281" t="s">
        <v>813</v>
      </c>
      <c r="H5044" s="250">
        <v>15221.869999999999</v>
      </c>
      <c r="I5044" s="250"/>
      <c r="J5044" s="250">
        <v>14581.689300000002</v>
      </c>
      <c r="K5044" s="250"/>
      <c r="L5044" s="250">
        <v>15221.97</v>
      </c>
      <c r="M5044" s="251">
        <f t="shared" si="234"/>
        <v>4.2056639558739971E-2</v>
      </c>
      <c r="N5044" s="251">
        <f t="shared" si="235"/>
        <v>4.3909912413234414E-2</v>
      </c>
      <c r="O5044" s="250">
        <v>16800.39</v>
      </c>
      <c r="P5044" s="251">
        <f t="shared" si="236"/>
        <v>0.10369354295140512</v>
      </c>
      <c r="Q5044" s="251" t="s">
        <v>1195</v>
      </c>
      <c r="R5044" s="258"/>
      <c r="S5044" s="258" t="s">
        <v>904</v>
      </c>
      <c r="T5044" s="258" t="s">
        <v>807</v>
      </c>
      <c r="U5044" s="282" t="s">
        <v>814</v>
      </c>
      <c r="V5044" s="285">
        <v>106</v>
      </c>
      <c r="W5044" s="286" t="s">
        <v>824</v>
      </c>
      <c r="X5044" s="286" t="s">
        <v>824</v>
      </c>
      <c r="Y5044" s="257"/>
    </row>
    <row r="5045" spans="1:25" ht="12.75" customHeight="1" x14ac:dyDescent="0.2">
      <c r="A5045" s="229" t="s">
        <v>705</v>
      </c>
      <c r="B5045" s="247"/>
      <c r="C5045" s="280">
        <v>5032</v>
      </c>
      <c r="D5045" s="249" t="s">
        <v>10675</v>
      </c>
      <c r="E5045" s="249" t="s">
        <v>10676</v>
      </c>
      <c r="F5045" s="249" t="s">
        <v>10185</v>
      </c>
      <c r="G5045" s="281" t="s">
        <v>813</v>
      </c>
      <c r="H5045" s="250">
        <v>98331.36</v>
      </c>
      <c r="I5045" s="250"/>
      <c r="J5045" s="250">
        <v>94195.93680000001</v>
      </c>
      <c r="K5045" s="250"/>
      <c r="L5045" s="250">
        <v>98332.110000000015</v>
      </c>
      <c r="M5045" s="251">
        <f t="shared" si="234"/>
        <v>4.2055995157597642E-2</v>
      </c>
      <c r="N5045" s="251">
        <f t="shared" si="235"/>
        <v>4.3910314399038967E-2</v>
      </c>
      <c r="O5045" s="250">
        <v>108528.46999999999</v>
      </c>
      <c r="P5045" s="251">
        <f t="shared" si="236"/>
        <v>0.10369308662246716</v>
      </c>
      <c r="Q5045" s="251" t="s">
        <v>1195</v>
      </c>
      <c r="R5045" s="258"/>
      <c r="S5045" s="258" t="s">
        <v>806</v>
      </c>
      <c r="T5045" s="258" t="s">
        <v>807</v>
      </c>
      <c r="U5045" s="282" t="s">
        <v>814</v>
      </c>
      <c r="V5045" s="285">
        <v>352</v>
      </c>
      <c r="W5045" s="286" t="s">
        <v>816</v>
      </c>
      <c r="X5045" s="286" t="s">
        <v>824</v>
      </c>
      <c r="Y5045" s="257"/>
    </row>
    <row r="5046" spans="1:25" ht="12.75" customHeight="1" x14ac:dyDescent="0.2">
      <c r="A5046" s="229" t="s">
        <v>705</v>
      </c>
      <c r="B5046" s="247"/>
      <c r="C5046" s="280">
        <v>5033</v>
      </c>
      <c r="D5046" s="249" t="s">
        <v>10677</v>
      </c>
      <c r="E5046" s="249" t="s">
        <v>10678</v>
      </c>
      <c r="F5046" s="249" t="s">
        <v>10253</v>
      </c>
      <c r="G5046" s="281" t="s">
        <v>813</v>
      </c>
      <c r="H5046" s="250">
        <v>34119.240000000005</v>
      </c>
      <c r="I5046" s="250"/>
      <c r="J5046" s="250">
        <v>32684.310699999995</v>
      </c>
      <c r="K5046" s="250"/>
      <c r="L5046" s="250">
        <v>34119.410000000003</v>
      </c>
      <c r="M5046" s="251">
        <f t="shared" si="234"/>
        <v>4.205630899164256E-2</v>
      </c>
      <c r="N5046" s="251">
        <f t="shared" si="235"/>
        <v>4.3907895539617707E-2</v>
      </c>
      <c r="O5046" s="250">
        <v>37047.93</v>
      </c>
      <c r="P5046" s="251">
        <f t="shared" si="236"/>
        <v>8.5831495913909317E-2</v>
      </c>
      <c r="Q5046" s="251" t="s">
        <v>1195</v>
      </c>
      <c r="R5046" s="258"/>
      <c r="S5046" s="258" t="s">
        <v>806</v>
      </c>
      <c r="T5046" s="258" t="s">
        <v>807</v>
      </c>
      <c r="U5046" s="282" t="s">
        <v>814</v>
      </c>
      <c r="V5046" s="285">
        <v>203</v>
      </c>
      <c r="W5046" s="286" t="s">
        <v>824</v>
      </c>
      <c r="X5046" s="286" t="s">
        <v>824</v>
      </c>
      <c r="Y5046" s="257"/>
    </row>
    <row r="5047" spans="1:25" ht="12.75" customHeight="1" x14ac:dyDescent="0.2">
      <c r="A5047" s="229" t="s">
        <v>705</v>
      </c>
      <c r="B5047" s="247"/>
      <c r="C5047" s="280">
        <v>5034</v>
      </c>
      <c r="D5047" s="249" t="s">
        <v>10679</v>
      </c>
      <c r="E5047" s="249" t="s">
        <v>10680</v>
      </c>
      <c r="F5047" s="249" t="s">
        <v>10231</v>
      </c>
      <c r="G5047" s="281" t="s">
        <v>813</v>
      </c>
      <c r="H5047" s="250">
        <v>18198.5</v>
      </c>
      <c r="I5047" s="250"/>
      <c r="J5047" s="250">
        <v>17433.1518</v>
      </c>
      <c r="K5047" s="250"/>
      <c r="L5047" s="250">
        <v>18198.599999999999</v>
      </c>
      <c r="M5047" s="251">
        <f t="shared" si="234"/>
        <v>4.2055565019095E-2</v>
      </c>
      <c r="N5047" s="251">
        <f t="shared" si="235"/>
        <v>4.3907619734028756E-2</v>
      </c>
      <c r="O5047" s="250">
        <v>19760.62</v>
      </c>
      <c r="P5047" s="251">
        <f t="shared" si="236"/>
        <v>8.5831877177365318E-2</v>
      </c>
      <c r="Q5047" s="251" t="s">
        <v>1195</v>
      </c>
      <c r="R5047" s="258"/>
      <c r="S5047" s="258" t="s">
        <v>904</v>
      </c>
      <c r="T5047" s="258" t="s">
        <v>807</v>
      </c>
      <c r="U5047" s="282" t="s">
        <v>814</v>
      </c>
      <c r="V5047" s="285">
        <v>53</v>
      </c>
      <c r="W5047" s="286" t="s">
        <v>824</v>
      </c>
      <c r="X5047" s="286" t="s">
        <v>824</v>
      </c>
      <c r="Y5047" s="257"/>
    </row>
    <row r="5048" spans="1:25" ht="12.75" customHeight="1" x14ac:dyDescent="0.2">
      <c r="A5048" s="229" t="s">
        <v>705</v>
      </c>
      <c r="B5048" s="247"/>
      <c r="C5048" s="280">
        <v>5035</v>
      </c>
      <c r="D5048" s="249" t="s">
        <v>10681</v>
      </c>
      <c r="E5048" s="249" t="s">
        <v>10682</v>
      </c>
      <c r="F5048" s="249" t="s">
        <v>10182</v>
      </c>
      <c r="G5048" s="281" t="s">
        <v>813</v>
      </c>
      <c r="H5048" s="250">
        <v>32739.22</v>
      </c>
      <c r="I5048" s="250"/>
      <c r="J5048" s="250">
        <v>28687.8966</v>
      </c>
      <c r="K5048" s="250"/>
      <c r="L5048" s="250">
        <v>29947.589999999997</v>
      </c>
      <c r="M5048" s="251">
        <f t="shared" si="234"/>
        <v>0.12374526332637127</v>
      </c>
      <c r="N5048" s="251">
        <f t="shared" si="235"/>
        <v>4.3910273993388434E-2</v>
      </c>
      <c r="O5048" s="250">
        <v>33052.959999999999</v>
      </c>
      <c r="P5048" s="251">
        <f t="shared" si="236"/>
        <v>0.10369348585311883</v>
      </c>
      <c r="Q5048" s="251" t="s">
        <v>1195</v>
      </c>
      <c r="R5048" s="258"/>
      <c r="S5048" s="258" t="s">
        <v>904</v>
      </c>
      <c r="T5048" s="258" t="s">
        <v>807</v>
      </c>
      <c r="U5048" s="282" t="s">
        <v>814</v>
      </c>
      <c r="V5048" s="285">
        <v>107</v>
      </c>
      <c r="W5048" s="286" t="s">
        <v>824</v>
      </c>
      <c r="X5048" s="286" t="s">
        <v>824</v>
      </c>
      <c r="Y5048" s="257"/>
    </row>
    <row r="5049" spans="1:25" ht="12.75" customHeight="1" x14ac:dyDescent="0.2">
      <c r="A5049" s="229" t="s">
        <v>705</v>
      </c>
      <c r="B5049" s="247"/>
      <c r="C5049" s="280">
        <v>5036</v>
      </c>
      <c r="D5049" s="249" t="s">
        <v>10683</v>
      </c>
      <c r="E5049" s="249" t="s">
        <v>10684</v>
      </c>
      <c r="F5049" s="249" t="s">
        <v>10260</v>
      </c>
      <c r="G5049" s="281" t="s">
        <v>813</v>
      </c>
      <c r="H5049" s="250">
        <v>42450.93</v>
      </c>
      <c r="I5049" s="250"/>
      <c r="J5049" s="250">
        <v>40665.611799999999</v>
      </c>
      <c r="K5049" s="250"/>
      <c r="L5049" s="250">
        <v>42451.240000000005</v>
      </c>
      <c r="M5049" s="251">
        <f t="shared" si="234"/>
        <v>4.2056044472995088E-2</v>
      </c>
      <c r="N5049" s="251">
        <f t="shared" si="235"/>
        <v>4.3910029161297569E-2</v>
      </c>
      <c r="O5049" s="250">
        <v>46853.130000000005</v>
      </c>
      <c r="P5049" s="251">
        <f t="shared" si="236"/>
        <v>0.10369284854812248</v>
      </c>
      <c r="Q5049" s="251" t="s">
        <v>1195</v>
      </c>
      <c r="R5049" s="258"/>
      <c r="S5049" s="258" t="s">
        <v>904</v>
      </c>
      <c r="T5049" s="258" t="s">
        <v>807</v>
      </c>
      <c r="U5049" s="282" t="s">
        <v>814</v>
      </c>
      <c r="V5049" s="285">
        <v>140</v>
      </c>
      <c r="W5049" s="286" t="s">
        <v>815</v>
      </c>
      <c r="X5049" s="286" t="s">
        <v>816</v>
      </c>
      <c r="Y5049" s="257"/>
    </row>
    <row r="5050" spans="1:25" ht="12.75" customHeight="1" x14ac:dyDescent="0.2">
      <c r="A5050" s="229" t="s">
        <v>705</v>
      </c>
      <c r="B5050" s="247"/>
      <c r="C5050" s="280">
        <v>5037</v>
      </c>
      <c r="D5050" s="249" t="s">
        <v>10685</v>
      </c>
      <c r="E5050" s="249" t="s">
        <v>10686</v>
      </c>
      <c r="F5050" s="249" t="s">
        <v>10205</v>
      </c>
      <c r="G5050" s="281" t="s">
        <v>813</v>
      </c>
      <c r="H5050" s="250">
        <v>220348.11000000002</v>
      </c>
      <c r="I5050" s="250"/>
      <c r="J5050" s="250">
        <v>173916.71290000001</v>
      </c>
      <c r="K5050" s="250"/>
      <c r="L5050" s="250">
        <v>181553.61000000002</v>
      </c>
      <c r="M5050" s="251">
        <f t="shared" si="234"/>
        <v>0.21071838147375077</v>
      </c>
      <c r="N5050" s="251">
        <f t="shared" si="235"/>
        <v>4.3911231834235072E-2</v>
      </c>
      <c r="O5050" s="250">
        <v>208935.32000000004</v>
      </c>
      <c r="P5050" s="251">
        <f t="shared" si="236"/>
        <v>0.15081886832214472</v>
      </c>
      <c r="Q5050" s="251" t="s">
        <v>1195</v>
      </c>
      <c r="R5050" s="258"/>
      <c r="S5050" s="258" t="s">
        <v>925</v>
      </c>
      <c r="T5050" s="258" t="s">
        <v>908</v>
      </c>
      <c r="U5050" s="282" t="s">
        <v>823</v>
      </c>
      <c r="V5050" s="285">
        <v>1025</v>
      </c>
      <c r="W5050" s="286" t="s">
        <v>824</v>
      </c>
      <c r="X5050" s="286" t="s">
        <v>824</v>
      </c>
      <c r="Y5050" s="257"/>
    </row>
    <row r="5051" spans="1:25" ht="12.75" customHeight="1" x14ac:dyDescent="0.2">
      <c r="A5051" s="229" t="s">
        <v>705</v>
      </c>
      <c r="B5051" s="247"/>
      <c r="C5051" s="280">
        <v>5038</v>
      </c>
      <c r="D5051" s="249" t="s">
        <v>10687</v>
      </c>
      <c r="E5051" s="249" t="s">
        <v>10688</v>
      </c>
      <c r="F5051" s="249" t="s">
        <v>10240</v>
      </c>
      <c r="G5051" s="281" t="s">
        <v>813</v>
      </c>
      <c r="H5051" s="250">
        <v>69246.64</v>
      </c>
      <c r="I5051" s="250"/>
      <c r="J5051" s="250">
        <v>66334.399399999995</v>
      </c>
      <c r="K5051" s="250"/>
      <c r="L5051" s="250">
        <v>69247.070000000007</v>
      </c>
      <c r="M5051" s="251">
        <f t="shared" si="234"/>
        <v>4.2056056438261907E-2</v>
      </c>
      <c r="N5051" s="251">
        <f t="shared" si="235"/>
        <v>4.3908901359556329E-2</v>
      </c>
      <c r="O5051" s="250">
        <v>75760.509999999995</v>
      </c>
      <c r="P5051" s="251">
        <f t="shared" si="236"/>
        <v>9.4060875066627178E-2</v>
      </c>
      <c r="Q5051" s="251" t="s">
        <v>1195</v>
      </c>
      <c r="R5051" s="258"/>
      <c r="S5051" s="258" t="s">
        <v>806</v>
      </c>
      <c r="T5051" s="258" t="s">
        <v>807</v>
      </c>
      <c r="U5051" s="282" t="s">
        <v>814</v>
      </c>
      <c r="V5051" s="285">
        <v>103</v>
      </c>
      <c r="W5051" s="286" t="s">
        <v>912</v>
      </c>
      <c r="X5051" s="286" t="s">
        <v>815</v>
      </c>
      <c r="Y5051" s="257"/>
    </row>
    <row r="5052" spans="1:25" ht="12.75" customHeight="1" x14ac:dyDescent="0.2">
      <c r="A5052" s="229" t="s">
        <v>705</v>
      </c>
      <c r="B5052" s="247"/>
      <c r="C5052" s="280">
        <v>5039</v>
      </c>
      <c r="D5052" s="249" t="s">
        <v>10689</v>
      </c>
      <c r="E5052" s="249" t="s">
        <v>10690</v>
      </c>
      <c r="F5052" s="249" t="s">
        <v>10397</v>
      </c>
      <c r="G5052" s="281" t="s">
        <v>804</v>
      </c>
      <c r="H5052" s="250">
        <v>62864.770000000004</v>
      </c>
      <c r="I5052" s="250"/>
      <c r="J5052" s="250">
        <v>60220.924499999994</v>
      </c>
      <c r="K5052" s="250"/>
      <c r="L5052" s="250">
        <v>62865.239999999991</v>
      </c>
      <c r="M5052" s="251">
        <f t="shared" si="234"/>
        <v>4.2056075286682988E-2</v>
      </c>
      <c r="N5052" s="251">
        <f t="shared" si="235"/>
        <v>4.3910244187632778E-2</v>
      </c>
      <c r="O5052" s="250">
        <v>69383.92</v>
      </c>
      <c r="P5052" s="251">
        <f t="shared" si="236"/>
        <v>0.10369291519447009</v>
      </c>
      <c r="Q5052" s="251" t="s">
        <v>1195</v>
      </c>
      <c r="R5052" s="258"/>
      <c r="S5052" s="258" t="s">
        <v>904</v>
      </c>
      <c r="T5052" s="258" t="s">
        <v>807</v>
      </c>
      <c r="U5052" s="282" t="s">
        <v>808</v>
      </c>
      <c r="V5052" s="285">
        <v>154</v>
      </c>
      <c r="W5052" s="286" t="s">
        <v>824</v>
      </c>
      <c r="X5052" s="286" t="s">
        <v>824</v>
      </c>
      <c r="Y5052" s="257"/>
    </row>
    <row r="5053" spans="1:25" ht="12.75" customHeight="1" x14ac:dyDescent="0.2">
      <c r="A5053" s="229" t="s">
        <v>705</v>
      </c>
      <c r="B5053" s="247"/>
      <c r="C5053" s="280">
        <v>5040</v>
      </c>
      <c r="D5053" s="249" t="s">
        <v>10691</v>
      </c>
      <c r="E5053" s="249" t="s">
        <v>10692</v>
      </c>
      <c r="F5053" s="249" t="s">
        <v>10182</v>
      </c>
      <c r="G5053" s="281" t="s">
        <v>813</v>
      </c>
      <c r="H5053" s="250">
        <v>55646.43</v>
      </c>
      <c r="I5053" s="250"/>
      <c r="J5053" s="250">
        <v>53306.166499999999</v>
      </c>
      <c r="K5053" s="250"/>
      <c r="L5053" s="250">
        <v>55646.850000000006</v>
      </c>
      <c r="M5053" s="251">
        <f t="shared" si="234"/>
        <v>4.2055950399693225E-2</v>
      </c>
      <c r="N5053" s="251">
        <f t="shared" si="235"/>
        <v>4.3910182511436205E-2</v>
      </c>
      <c r="O5053" s="250">
        <v>61417.03</v>
      </c>
      <c r="P5053" s="251">
        <f t="shared" si="236"/>
        <v>0.10369284155347504</v>
      </c>
      <c r="Q5053" s="251" t="s">
        <v>1195</v>
      </c>
      <c r="R5053" s="258"/>
      <c r="S5053" s="258" t="s">
        <v>904</v>
      </c>
      <c r="T5053" s="258" t="s">
        <v>807</v>
      </c>
      <c r="U5053" s="282" t="s">
        <v>814</v>
      </c>
      <c r="V5053" s="285">
        <v>103</v>
      </c>
      <c r="W5053" s="286" t="s">
        <v>824</v>
      </c>
      <c r="X5053" s="286" t="s">
        <v>824</v>
      </c>
      <c r="Y5053" s="257"/>
    </row>
    <row r="5054" spans="1:25" ht="12.75" customHeight="1" x14ac:dyDescent="0.2">
      <c r="A5054" s="229" t="s">
        <v>705</v>
      </c>
      <c r="B5054" s="247"/>
      <c r="C5054" s="280">
        <v>5041</v>
      </c>
      <c r="D5054" s="249" t="s">
        <v>10693</v>
      </c>
      <c r="E5054" s="249" t="s">
        <v>10694</v>
      </c>
      <c r="F5054" s="249" t="s">
        <v>10695</v>
      </c>
      <c r="G5054" s="281" t="s">
        <v>804</v>
      </c>
      <c r="H5054" s="250">
        <v>0</v>
      </c>
      <c r="I5054" s="250"/>
      <c r="J5054" s="250">
        <v>0</v>
      </c>
      <c r="K5054" s="250"/>
      <c r="L5054" s="250">
        <v>0</v>
      </c>
      <c r="M5054" s="251" t="str">
        <f t="shared" si="234"/>
        <v>NA</v>
      </c>
      <c r="N5054" s="251" t="str">
        <f t="shared" si="235"/>
        <v>NA</v>
      </c>
      <c r="O5054" s="250">
        <v>0</v>
      </c>
      <c r="P5054" s="251" t="str">
        <f t="shared" si="236"/>
        <v>NA</v>
      </c>
      <c r="Q5054" s="251" t="s">
        <v>707</v>
      </c>
      <c r="R5054" s="258"/>
      <c r="S5054" s="299" t="s">
        <v>809</v>
      </c>
      <c r="T5054" s="258" t="s">
        <v>2261</v>
      </c>
      <c r="U5054" s="299" t="s">
        <v>832</v>
      </c>
      <c r="V5054" s="283" t="s">
        <v>809</v>
      </c>
      <c r="W5054" s="284" t="s">
        <v>809</v>
      </c>
      <c r="X5054" s="284" t="s">
        <v>809</v>
      </c>
      <c r="Y5054" s="257"/>
    </row>
    <row r="5055" spans="1:25" ht="12.75" customHeight="1" x14ac:dyDescent="0.2">
      <c r="A5055" s="229" t="s">
        <v>705</v>
      </c>
      <c r="B5055" s="247"/>
      <c r="C5055" s="280">
        <v>5042</v>
      </c>
      <c r="D5055" s="249" t="s">
        <v>10696</v>
      </c>
      <c r="E5055" s="249" t="s">
        <v>10697</v>
      </c>
      <c r="F5055" s="249" t="s">
        <v>10260</v>
      </c>
      <c r="G5055" s="281" t="s">
        <v>813</v>
      </c>
      <c r="H5055" s="250">
        <v>18423.5</v>
      </c>
      <c r="I5055" s="250"/>
      <c r="J5055" s="250">
        <v>17648.6702</v>
      </c>
      <c r="K5055" s="250"/>
      <c r="L5055" s="250">
        <v>18423.63</v>
      </c>
      <c r="M5055" s="251">
        <f t="shared" si="234"/>
        <v>4.2056601622927216E-2</v>
      </c>
      <c r="N5055" s="251">
        <f t="shared" si="235"/>
        <v>4.3910379151399212E-2</v>
      </c>
      <c r="O5055" s="250">
        <v>20334.04</v>
      </c>
      <c r="P5055" s="251">
        <f t="shared" si="236"/>
        <v>0.10369346323173011</v>
      </c>
      <c r="Q5055" s="251" t="s">
        <v>1195</v>
      </c>
      <c r="R5055" s="258"/>
      <c r="S5055" s="258" t="s">
        <v>904</v>
      </c>
      <c r="T5055" s="258" t="s">
        <v>807</v>
      </c>
      <c r="U5055" s="282" t="s">
        <v>814</v>
      </c>
      <c r="V5055" s="285">
        <v>53</v>
      </c>
      <c r="W5055" s="286" t="s">
        <v>816</v>
      </c>
      <c r="X5055" s="286" t="s">
        <v>824</v>
      </c>
      <c r="Y5055" s="257"/>
    </row>
    <row r="5056" spans="1:25" ht="12.75" customHeight="1" x14ac:dyDescent="0.2">
      <c r="A5056" s="229" t="s">
        <v>705</v>
      </c>
      <c r="B5056" s="247"/>
      <c r="C5056" s="280">
        <v>5043</v>
      </c>
      <c r="D5056" s="249" t="s">
        <v>10698</v>
      </c>
      <c r="E5056" s="249" t="s">
        <v>10699</v>
      </c>
      <c r="F5056" s="249" t="s">
        <v>10228</v>
      </c>
      <c r="G5056" s="281" t="s">
        <v>804</v>
      </c>
      <c r="H5056" s="250">
        <v>404328.78</v>
      </c>
      <c r="I5056" s="250"/>
      <c r="J5056" s="250">
        <v>423412.21469999995</v>
      </c>
      <c r="K5056" s="250"/>
      <c r="L5056" s="250">
        <v>442007.41000000003</v>
      </c>
      <c r="M5056" s="251">
        <f t="shared" si="234"/>
        <v>4.7197814362855701E-2</v>
      </c>
      <c r="N5056" s="251">
        <f t="shared" si="235"/>
        <v>4.391747487298004E-2</v>
      </c>
      <c r="O5056" s="250">
        <v>509935.03999999992</v>
      </c>
      <c r="P5056" s="251">
        <f t="shared" si="236"/>
        <v>0.15367984441708768</v>
      </c>
      <c r="Q5056" s="251" t="s">
        <v>1195</v>
      </c>
      <c r="R5056" s="258"/>
      <c r="S5056" s="258" t="s">
        <v>3566</v>
      </c>
      <c r="T5056" s="258" t="s">
        <v>908</v>
      </c>
      <c r="U5056" s="282" t="s">
        <v>1103</v>
      </c>
      <c r="V5056" s="285">
        <v>1866</v>
      </c>
      <c r="W5056" s="286" t="s">
        <v>824</v>
      </c>
      <c r="X5056" s="286" t="s">
        <v>824</v>
      </c>
      <c r="Y5056" s="257"/>
    </row>
    <row r="5057" spans="1:25" ht="12.75" customHeight="1" x14ac:dyDescent="0.2">
      <c r="A5057" s="229" t="s">
        <v>705</v>
      </c>
      <c r="B5057" s="247"/>
      <c r="C5057" s="280">
        <v>5044</v>
      </c>
      <c r="D5057" s="249" t="s">
        <v>10700</v>
      </c>
      <c r="E5057" s="249" t="s">
        <v>10701</v>
      </c>
      <c r="F5057" s="249" t="s">
        <v>10253</v>
      </c>
      <c r="G5057" s="281" t="s">
        <v>813</v>
      </c>
      <c r="H5057" s="250">
        <v>242814.05</v>
      </c>
      <c r="I5057" s="250"/>
      <c r="J5057" s="250">
        <v>122538.89640000001</v>
      </c>
      <c r="K5057" s="250"/>
      <c r="L5057" s="250">
        <v>145055.85</v>
      </c>
      <c r="M5057" s="251">
        <f t="shared" si="234"/>
        <v>0.49533852592137884</v>
      </c>
      <c r="N5057" s="251">
        <f t="shared" si="235"/>
        <v>0.18375352040464427</v>
      </c>
      <c r="O5057" s="250">
        <v>164129.94999999998</v>
      </c>
      <c r="P5057" s="251">
        <f t="shared" si="236"/>
        <v>0.13149486904526758</v>
      </c>
      <c r="Q5057" s="251" t="s">
        <v>1195</v>
      </c>
      <c r="R5057" s="258"/>
      <c r="S5057" s="258" t="s">
        <v>806</v>
      </c>
      <c r="T5057" s="258" t="s">
        <v>807</v>
      </c>
      <c r="U5057" s="282" t="s">
        <v>823</v>
      </c>
      <c r="V5057" s="285">
        <v>1005</v>
      </c>
      <c r="W5057" s="286" t="s">
        <v>874</v>
      </c>
      <c r="X5057" s="286" t="s">
        <v>816</v>
      </c>
      <c r="Y5057" s="257"/>
    </row>
    <row r="5058" spans="1:25" ht="12.75" customHeight="1" x14ac:dyDescent="0.2">
      <c r="A5058" s="229" t="s">
        <v>705</v>
      </c>
      <c r="B5058" s="247"/>
      <c r="C5058" s="280">
        <v>5045</v>
      </c>
      <c r="D5058" s="249" t="s">
        <v>10702</v>
      </c>
      <c r="E5058" s="249" t="s">
        <v>1859</v>
      </c>
      <c r="F5058" s="249" t="s">
        <v>10193</v>
      </c>
      <c r="G5058" s="281" t="s">
        <v>813</v>
      </c>
      <c r="H5058" s="250">
        <v>88526.290000000008</v>
      </c>
      <c r="I5058" s="250"/>
      <c r="J5058" s="250">
        <v>84803.226699999999</v>
      </c>
      <c r="K5058" s="250"/>
      <c r="L5058" s="250">
        <v>88526.95</v>
      </c>
      <c r="M5058" s="251">
        <f t="shared" si="234"/>
        <v>4.2056018613227872E-2</v>
      </c>
      <c r="N5058" s="251">
        <f t="shared" si="235"/>
        <v>4.3910160555246866E-2</v>
      </c>
      <c r="O5058" s="250">
        <v>97706.59</v>
      </c>
      <c r="P5058" s="251">
        <f t="shared" si="236"/>
        <v>0.10369316914227814</v>
      </c>
      <c r="Q5058" s="251" t="s">
        <v>1195</v>
      </c>
      <c r="R5058" s="258"/>
      <c r="S5058" s="258" t="s">
        <v>904</v>
      </c>
      <c r="T5058" s="258" t="s">
        <v>807</v>
      </c>
      <c r="U5058" s="282" t="s">
        <v>814</v>
      </c>
      <c r="V5058" s="285">
        <v>204</v>
      </c>
      <c r="W5058" s="286" t="s">
        <v>816</v>
      </c>
      <c r="X5058" s="286" t="s">
        <v>824</v>
      </c>
      <c r="Y5058" s="257"/>
    </row>
    <row r="5059" spans="1:25" ht="12.75" customHeight="1" x14ac:dyDescent="0.2">
      <c r="A5059" s="229" t="s">
        <v>705</v>
      </c>
      <c r="B5059" s="247"/>
      <c r="C5059" s="309">
        <v>5046</v>
      </c>
      <c r="D5059" s="310" t="s">
        <v>10703</v>
      </c>
      <c r="E5059" s="310" t="s">
        <v>10704</v>
      </c>
      <c r="F5059" s="310" t="s">
        <v>10253</v>
      </c>
      <c r="G5059" s="340" t="s">
        <v>707</v>
      </c>
      <c r="H5059" s="312">
        <v>650422.27999999991</v>
      </c>
      <c r="I5059" s="312"/>
      <c r="J5059" s="312">
        <v>646342.7463</v>
      </c>
      <c r="K5059" s="312"/>
      <c r="L5059" s="312">
        <v>687011.15</v>
      </c>
      <c r="M5059" s="313">
        <f t="shared" si="234"/>
        <v>6.2721309300780917E-3</v>
      </c>
      <c r="N5059" s="313">
        <f t="shared" si="235"/>
        <v>6.2920801591426517E-2</v>
      </c>
      <c r="O5059" s="312">
        <v>743954.54</v>
      </c>
      <c r="P5059" s="313">
        <f t="shared" si="236"/>
        <v>8.2885685334219125E-2</v>
      </c>
      <c r="Q5059" s="313" t="s">
        <v>1195</v>
      </c>
      <c r="R5059" s="314" t="s">
        <v>954</v>
      </c>
      <c r="S5059" s="314" t="s">
        <v>1358</v>
      </c>
      <c r="T5059" s="314" t="s">
        <v>1359</v>
      </c>
      <c r="U5059" s="315" t="s">
        <v>1092</v>
      </c>
      <c r="V5059" s="316">
        <v>4822</v>
      </c>
      <c r="W5059" s="317" t="s">
        <v>816</v>
      </c>
      <c r="X5059" s="317" t="s">
        <v>824</v>
      </c>
      <c r="Y5059" s="257"/>
    </row>
    <row r="5060" spans="1:25" ht="12.75" customHeight="1" x14ac:dyDescent="0.2">
      <c r="A5060" s="229" t="s">
        <v>705</v>
      </c>
      <c r="B5060" s="247"/>
      <c r="C5060" s="300">
        <v>5047</v>
      </c>
      <c r="D5060" s="327" t="s">
        <v>10703</v>
      </c>
      <c r="E5060" s="327" t="s">
        <v>10704</v>
      </c>
      <c r="F5060" s="327" t="s">
        <v>10253</v>
      </c>
      <c r="G5060" s="302" t="s">
        <v>707</v>
      </c>
      <c r="H5060" s="303">
        <v>0</v>
      </c>
      <c r="I5060" s="303"/>
      <c r="J5060" s="303">
        <v>0</v>
      </c>
      <c r="K5060" s="303"/>
      <c r="L5060" s="303">
        <v>0</v>
      </c>
      <c r="M5060" s="304" t="str">
        <f t="shared" si="234"/>
        <v>NA</v>
      </c>
      <c r="N5060" s="304" t="str">
        <f t="shared" si="235"/>
        <v>NA</v>
      </c>
      <c r="O5060" s="303">
        <v>0</v>
      </c>
      <c r="P5060" s="304" t="str">
        <f t="shared" si="236"/>
        <v>NA</v>
      </c>
      <c r="Q5060" s="304" t="s">
        <v>707</v>
      </c>
      <c r="R5060" s="305" t="s">
        <v>887</v>
      </c>
      <c r="S5060" s="306" t="s">
        <v>832</v>
      </c>
      <c r="T5060" s="306" t="s">
        <v>832</v>
      </c>
      <c r="U5060" s="306" t="s">
        <v>832</v>
      </c>
      <c r="V5060" s="307" t="s">
        <v>809</v>
      </c>
      <c r="W5060" s="308" t="s">
        <v>809</v>
      </c>
      <c r="X5060" s="308" t="s">
        <v>809</v>
      </c>
      <c r="Y5060" s="257"/>
    </row>
    <row r="5061" spans="1:25" ht="12.75" customHeight="1" x14ac:dyDescent="0.2">
      <c r="A5061" s="229" t="s">
        <v>705</v>
      </c>
      <c r="B5061" s="247"/>
      <c r="C5061" s="280">
        <v>5048</v>
      </c>
      <c r="D5061" s="249" t="s">
        <v>10705</v>
      </c>
      <c r="E5061" s="249" t="s">
        <v>10706</v>
      </c>
      <c r="F5061" s="249" t="s">
        <v>10165</v>
      </c>
      <c r="G5061" s="281" t="s">
        <v>813</v>
      </c>
      <c r="H5061" s="250">
        <v>72782.64</v>
      </c>
      <c r="I5061" s="250"/>
      <c r="J5061" s="250">
        <v>69721.685100000002</v>
      </c>
      <c r="K5061" s="250"/>
      <c r="L5061" s="250">
        <v>72783</v>
      </c>
      <c r="M5061" s="251">
        <f t="shared" si="234"/>
        <v>4.2056112556510684E-2</v>
      </c>
      <c r="N5061" s="251">
        <f t="shared" si="235"/>
        <v>4.3907643591936038E-2</v>
      </c>
      <c r="O5061" s="250">
        <v>79030.080000000002</v>
      </c>
      <c r="P5061" s="251">
        <f t="shared" si="236"/>
        <v>8.5831581550636846E-2</v>
      </c>
      <c r="Q5061" s="251" t="s">
        <v>1195</v>
      </c>
      <c r="R5061" s="258"/>
      <c r="S5061" s="258" t="s">
        <v>904</v>
      </c>
      <c r="T5061" s="258" t="s">
        <v>807</v>
      </c>
      <c r="U5061" s="282" t="s">
        <v>814</v>
      </c>
      <c r="V5061" s="285">
        <v>204</v>
      </c>
      <c r="W5061" s="286" t="s">
        <v>816</v>
      </c>
      <c r="X5061" s="286" t="s">
        <v>824</v>
      </c>
      <c r="Y5061" s="257"/>
    </row>
    <row r="5062" spans="1:25" ht="12.75" customHeight="1" x14ac:dyDescent="0.2">
      <c r="A5062" s="229" t="s">
        <v>705</v>
      </c>
      <c r="B5062" s="247"/>
      <c r="C5062" s="280">
        <v>5049</v>
      </c>
      <c r="D5062" s="249" t="s">
        <v>10707</v>
      </c>
      <c r="E5062" s="249" t="s">
        <v>10708</v>
      </c>
      <c r="F5062" s="249" t="s">
        <v>10185</v>
      </c>
      <c r="G5062" s="281" t="s">
        <v>813</v>
      </c>
      <c r="H5062" s="250">
        <v>14145.810000000001</v>
      </c>
      <c r="I5062" s="250"/>
      <c r="J5062" s="250">
        <v>142623.1734</v>
      </c>
      <c r="K5062" s="250"/>
      <c r="L5062" s="250">
        <v>148884.79999999999</v>
      </c>
      <c r="M5062" s="251">
        <f t="shared" si="234"/>
        <v>9.0823617311415887</v>
      </c>
      <c r="N5062" s="251">
        <f t="shared" si="235"/>
        <v>4.3903290403156804E-2</v>
      </c>
      <c r="O5062" s="250">
        <v>151812.39000000001</v>
      </c>
      <c r="P5062" s="251">
        <f t="shared" si="236"/>
        <v>1.9663457921829667E-2</v>
      </c>
      <c r="Q5062" s="251" t="s">
        <v>1195</v>
      </c>
      <c r="R5062" s="258"/>
      <c r="S5062" s="258" t="s">
        <v>904</v>
      </c>
      <c r="T5062" s="258" t="s">
        <v>807</v>
      </c>
      <c r="U5062" s="282" t="s">
        <v>814</v>
      </c>
      <c r="V5062" s="283" t="s">
        <v>809</v>
      </c>
      <c r="W5062" s="284" t="s">
        <v>809</v>
      </c>
      <c r="X5062" s="284" t="s">
        <v>809</v>
      </c>
      <c r="Y5062" s="257"/>
    </row>
    <row r="5063" spans="1:25" ht="12.75" customHeight="1" x14ac:dyDescent="0.2">
      <c r="A5063" s="229" t="s">
        <v>705</v>
      </c>
      <c r="B5063" s="247"/>
      <c r="C5063" s="280">
        <v>5050</v>
      </c>
      <c r="D5063" s="249" t="s">
        <v>10709</v>
      </c>
      <c r="E5063" s="249" t="s">
        <v>10710</v>
      </c>
      <c r="F5063" s="249" t="s">
        <v>10463</v>
      </c>
      <c r="G5063" s="281" t="s">
        <v>804</v>
      </c>
      <c r="H5063" s="250">
        <v>0</v>
      </c>
      <c r="I5063" s="250"/>
      <c r="J5063" s="250">
        <v>0</v>
      </c>
      <c r="K5063" s="250"/>
      <c r="L5063" s="250">
        <v>0</v>
      </c>
      <c r="M5063" s="251" t="str">
        <f t="shared" si="234"/>
        <v>NA</v>
      </c>
      <c r="N5063" s="251" t="str">
        <f t="shared" si="235"/>
        <v>NA</v>
      </c>
      <c r="O5063" s="250">
        <v>0</v>
      </c>
      <c r="P5063" s="251" t="str">
        <f t="shared" si="236"/>
        <v>NA</v>
      </c>
      <c r="Q5063" s="251" t="s">
        <v>1195</v>
      </c>
      <c r="R5063" s="258"/>
      <c r="S5063" s="299" t="s">
        <v>809</v>
      </c>
      <c r="T5063" s="258" t="s">
        <v>2261</v>
      </c>
      <c r="U5063" s="299" t="s">
        <v>832</v>
      </c>
      <c r="V5063" s="283" t="s">
        <v>809</v>
      </c>
      <c r="W5063" s="284" t="s">
        <v>809</v>
      </c>
      <c r="X5063" s="284" t="s">
        <v>809</v>
      </c>
      <c r="Y5063" s="257"/>
    </row>
    <row r="5064" spans="1:25" ht="12.75" customHeight="1" x14ac:dyDescent="0.2">
      <c r="A5064" s="229" t="s">
        <v>705</v>
      </c>
      <c r="B5064" s="247"/>
      <c r="C5064" s="280">
        <v>5051</v>
      </c>
      <c r="D5064" s="249" t="s">
        <v>10711</v>
      </c>
      <c r="E5064" s="249" t="s">
        <v>10712</v>
      </c>
      <c r="F5064" s="249" t="s">
        <v>10278</v>
      </c>
      <c r="G5064" s="281" t="s">
        <v>804</v>
      </c>
      <c r="H5064" s="250">
        <v>64895.86</v>
      </c>
      <c r="I5064" s="250"/>
      <c r="J5064" s="250">
        <v>53738.212499999994</v>
      </c>
      <c r="K5064" s="250"/>
      <c r="L5064" s="250">
        <v>55555.240000000005</v>
      </c>
      <c r="M5064" s="251">
        <f t="shared" si="234"/>
        <v>0.17193157622073282</v>
      </c>
      <c r="N5064" s="251">
        <f t="shared" si="235"/>
        <v>3.3812577967680099E-2</v>
      </c>
      <c r="O5064" s="250">
        <v>61315.96</v>
      </c>
      <c r="P5064" s="251">
        <f t="shared" si="236"/>
        <v>0.10369354897935808</v>
      </c>
      <c r="Q5064" s="251" t="s">
        <v>1195</v>
      </c>
      <c r="R5064" s="258"/>
      <c r="S5064" s="258" t="s">
        <v>904</v>
      </c>
      <c r="T5064" s="258" t="s">
        <v>807</v>
      </c>
      <c r="U5064" s="282" t="s">
        <v>808</v>
      </c>
      <c r="V5064" s="285">
        <v>55</v>
      </c>
      <c r="W5064" s="286" t="s">
        <v>816</v>
      </c>
      <c r="X5064" s="286" t="s">
        <v>824</v>
      </c>
      <c r="Y5064" s="257"/>
    </row>
    <row r="5065" spans="1:25" ht="12.75" customHeight="1" x14ac:dyDescent="0.2">
      <c r="A5065" s="229" t="s">
        <v>705</v>
      </c>
      <c r="B5065" s="247"/>
      <c r="C5065" s="280">
        <v>5052</v>
      </c>
      <c r="D5065" s="249" t="s">
        <v>10713</v>
      </c>
      <c r="E5065" s="249" t="s">
        <v>10714</v>
      </c>
      <c r="F5065" s="249" t="s">
        <v>10278</v>
      </c>
      <c r="G5065" s="281" t="s">
        <v>804</v>
      </c>
      <c r="H5065" s="250">
        <v>1630746.6600000001</v>
      </c>
      <c r="I5065" s="250"/>
      <c r="J5065" s="250">
        <v>676395.86139999982</v>
      </c>
      <c r="K5065" s="250"/>
      <c r="L5065" s="250">
        <v>627183.99000000011</v>
      </c>
      <c r="M5065" s="251">
        <f t="shared" si="234"/>
        <v>0.58522321216957163</v>
      </c>
      <c r="N5065" s="251">
        <f t="shared" si="235"/>
        <v>7.2756020857580789E-2</v>
      </c>
      <c r="O5065" s="250">
        <v>699985.29999999993</v>
      </c>
      <c r="P5065" s="251">
        <f t="shared" si="236"/>
        <v>0.11607648020479575</v>
      </c>
      <c r="Q5065" s="251" t="s">
        <v>1195</v>
      </c>
      <c r="R5065" s="258"/>
      <c r="S5065" s="258" t="s">
        <v>925</v>
      </c>
      <c r="T5065" s="258" t="s">
        <v>908</v>
      </c>
      <c r="U5065" s="282" t="s">
        <v>808</v>
      </c>
      <c r="V5065" s="285">
        <v>361</v>
      </c>
      <c r="W5065" s="286" t="s">
        <v>824</v>
      </c>
      <c r="X5065" s="286" t="s">
        <v>824</v>
      </c>
      <c r="Y5065" s="257"/>
    </row>
    <row r="5066" spans="1:25" ht="12.75" customHeight="1" x14ac:dyDescent="0.2">
      <c r="A5066" s="229" t="s">
        <v>705</v>
      </c>
      <c r="B5066" s="247"/>
      <c r="C5066" s="280">
        <v>5053</v>
      </c>
      <c r="D5066" s="249" t="s">
        <v>10715</v>
      </c>
      <c r="E5066" s="249" t="s">
        <v>10716</v>
      </c>
      <c r="F5066" s="249" t="s">
        <v>10278</v>
      </c>
      <c r="G5066" s="281" t="s">
        <v>804</v>
      </c>
      <c r="H5066" s="250">
        <v>253523.12</v>
      </c>
      <c r="I5066" s="250"/>
      <c r="J5066" s="250">
        <v>187834.9258</v>
      </c>
      <c r="K5066" s="250"/>
      <c r="L5066" s="250">
        <v>468817.75</v>
      </c>
      <c r="M5066" s="251">
        <f t="shared" si="234"/>
        <v>0.25910139556502776</v>
      </c>
      <c r="N5066" s="251">
        <f t="shared" si="235"/>
        <v>1.4959029743977466</v>
      </c>
      <c r="O5066" s="250">
        <v>506206.68999999994</v>
      </c>
      <c r="P5066" s="251">
        <f t="shared" si="236"/>
        <v>7.9751545243327379E-2</v>
      </c>
      <c r="Q5066" s="251" t="s">
        <v>1195</v>
      </c>
      <c r="R5066" s="258"/>
      <c r="S5066" s="258" t="s">
        <v>925</v>
      </c>
      <c r="T5066" s="258" t="s">
        <v>908</v>
      </c>
      <c r="U5066" s="282" t="s">
        <v>1992</v>
      </c>
      <c r="V5066" s="285">
        <v>2595</v>
      </c>
      <c r="W5066" s="286" t="s">
        <v>824</v>
      </c>
      <c r="X5066" s="286" t="s">
        <v>824</v>
      </c>
      <c r="Y5066" s="257"/>
    </row>
    <row r="5067" spans="1:25" ht="12.75" customHeight="1" x14ac:dyDescent="0.2">
      <c r="A5067" s="229" t="s">
        <v>705</v>
      </c>
      <c r="B5067" s="247"/>
      <c r="C5067" s="280">
        <v>5054</v>
      </c>
      <c r="D5067" s="249" t="s">
        <v>10717</v>
      </c>
      <c r="E5067" s="249" t="s">
        <v>10718</v>
      </c>
      <c r="F5067" s="249" t="s">
        <v>10240</v>
      </c>
      <c r="G5067" s="281" t="s">
        <v>813</v>
      </c>
      <c r="H5067" s="250">
        <v>32656.260000000002</v>
      </c>
      <c r="I5067" s="250"/>
      <c r="J5067" s="250">
        <v>31282.859199999999</v>
      </c>
      <c r="K5067" s="250"/>
      <c r="L5067" s="250">
        <v>32656.5</v>
      </c>
      <c r="M5067" s="251">
        <f t="shared" si="234"/>
        <v>4.2056279561713525E-2</v>
      </c>
      <c r="N5067" s="251">
        <f t="shared" si="235"/>
        <v>4.391033412956067E-2</v>
      </c>
      <c r="O5067" s="250">
        <v>36042.75</v>
      </c>
      <c r="P5067" s="251">
        <f t="shared" si="236"/>
        <v>0.1036929860824032</v>
      </c>
      <c r="Q5067" s="251" t="s">
        <v>1195</v>
      </c>
      <c r="R5067" s="258"/>
      <c r="S5067" s="258" t="s">
        <v>904</v>
      </c>
      <c r="T5067" s="258" t="s">
        <v>807</v>
      </c>
      <c r="U5067" s="282" t="s">
        <v>814</v>
      </c>
      <c r="V5067" s="285">
        <v>103</v>
      </c>
      <c r="W5067" s="286" t="s">
        <v>824</v>
      </c>
      <c r="X5067" s="286" t="s">
        <v>824</v>
      </c>
      <c r="Y5067" s="257"/>
    </row>
    <row r="5068" spans="1:25" ht="12.75" customHeight="1" x14ac:dyDescent="0.2">
      <c r="A5068" s="229" t="s">
        <v>705</v>
      </c>
      <c r="B5068" s="247"/>
      <c r="C5068" s="280">
        <v>5055</v>
      </c>
      <c r="D5068" s="296" t="s">
        <v>10719</v>
      </c>
      <c r="E5068" s="296" t="s">
        <v>10720</v>
      </c>
      <c r="F5068" s="296" t="s">
        <v>10278</v>
      </c>
      <c r="G5068" s="281" t="s">
        <v>804</v>
      </c>
      <c r="H5068" s="250">
        <v>43302.22</v>
      </c>
      <c r="I5068" s="250"/>
      <c r="J5068" s="250">
        <v>41481.108500000002</v>
      </c>
      <c r="K5068" s="250"/>
      <c r="L5068" s="250">
        <v>43302.55</v>
      </c>
      <c r="M5068" s="251">
        <f t="shared" si="234"/>
        <v>4.2055846097497983E-2</v>
      </c>
      <c r="N5068" s="251">
        <f t="shared" si="235"/>
        <v>4.3910145265283848E-2</v>
      </c>
      <c r="O5068" s="250">
        <v>47792.75</v>
      </c>
      <c r="P5068" s="251">
        <f t="shared" si="236"/>
        <v>0.10369366238246931</v>
      </c>
      <c r="Q5068" s="251" t="s">
        <v>1195</v>
      </c>
      <c r="R5068" s="258"/>
      <c r="S5068" s="258" t="s">
        <v>904</v>
      </c>
      <c r="T5068" s="258" t="s">
        <v>807</v>
      </c>
      <c r="U5068" s="282" t="s">
        <v>808</v>
      </c>
      <c r="V5068" s="285">
        <v>55</v>
      </c>
      <c r="W5068" s="286" t="s">
        <v>824</v>
      </c>
      <c r="X5068" s="286" t="s">
        <v>824</v>
      </c>
      <c r="Y5068" s="257"/>
    </row>
    <row r="5069" spans="1:25" ht="12.75" customHeight="1" x14ac:dyDescent="0.2">
      <c r="A5069" s="229" t="s">
        <v>705</v>
      </c>
      <c r="B5069" s="247"/>
      <c r="C5069" s="280">
        <v>5056</v>
      </c>
      <c r="D5069" s="249" t="s">
        <v>10721</v>
      </c>
      <c r="E5069" s="249" t="s">
        <v>10722</v>
      </c>
      <c r="F5069" s="249" t="s">
        <v>10278</v>
      </c>
      <c r="G5069" s="281" t="s">
        <v>804</v>
      </c>
      <c r="H5069" s="250">
        <v>60081.61</v>
      </c>
      <c r="I5069" s="250"/>
      <c r="J5069" s="250">
        <v>57554.822699999997</v>
      </c>
      <c r="K5069" s="250"/>
      <c r="L5069" s="250">
        <v>59294.96</v>
      </c>
      <c r="M5069" s="251">
        <f t="shared" si="234"/>
        <v>4.2055918608040026E-2</v>
      </c>
      <c r="N5069" s="251">
        <f t="shared" si="235"/>
        <v>3.0234430728252461E-2</v>
      </c>
      <c r="O5069" s="250">
        <v>68407.399999999994</v>
      </c>
      <c r="P5069" s="251">
        <f t="shared" si="236"/>
        <v>0.15367984058004247</v>
      </c>
      <c r="Q5069" s="251" t="s">
        <v>1195</v>
      </c>
      <c r="R5069" s="258"/>
      <c r="S5069" s="258" t="s">
        <v>1405</v>
      </c>
      <c r="T5069" s="258" t="s">
        <v>807</v>
      </c>
      <c r="U5069" s="282" t="s">
        <v>808</v>
      </c>
      <c r="V5069" s="285">
        <v>171</v>
      </c>
      <c r="W5069" s="286" t="s">
        <v>824</v>
      </c>
      <c r="X5069" s="286" t="s">
        <v>824</v>
      </c>
      <c r="Y5069" s="257"/>
    </row>
    <row r="5070" spans="1:25" ht="12.75" customHeight="1" x14ac:dyDescent="0.2">
      <c r="A5070" s="229" t="s">
        <v>705</v>
      </c>
      <c r="B5070" s="247"/>
      <c r="C5070" s="280">
        <v>5057</v>
      </c>
      <c r="D5070" s="249" t="s">
        <v>10723</v>
      </c>
      <c r="E5070" s="249" t="s">
        <v>10724</v>
      </c>
      <c r="F5070" s="249" t="s">
        <v>10281</v>
      </c>
      <c r="G5070" s="281" t="s">
        <v>813</v>
      </c>
      <c r="H5070" s="250">
        <v>22648.93</v>
      </c>
      <c r="I5070" s="250"/>
      <c r="J5070" s="250">
        <v>21696.393100000001</v>
      </c>
      <c r="K5070" s="250"/>
      <c r="L5070" s="250">
        <v>22649.08</v>
      </c>
      <c r="M5070" s="251">
        <f t="shared" ref="M5070:M5133" si="237">IF(H5070&gt;0,ABS((J5070-H5070)/H5070),"NA")</f>
        <v>4.2056596051115842E-2</v>
      </c>
      <c r="N5070" s="251">
        <f t="shared" ref="N5070:N5133" si="238">IF(J5070&gt;0,ABS((L5070-J5070)/J5070),"NA")</f>
        <v>4.3909920677091742E-2</v>
      </c>
      <c r="O5070" s="250">
        <v>24997.62</v>
      </c>
      <c r="P5070" s="251">
        <f t="shared" ref="P5070:P5133" si="239">IF(L5070&gt;0,ABS((O5070-L5070)/L5070),"NA")</f>
        <v>0.10369251201373288</v>
      </c>
      <c r="Q5070" s="251" t="s">
        <v>1195</v>
      </c>
      <c r="R5070" s="258"/>
      <c r="S5070" s="258" t="s">
        <v>904</v>
      </c>
      <c r="T5070" s="258" t="s">
        <v>807</v>
      </c>
      <c r="U5070" s="282" t="s">
        <v>814</v>
      </c>
      <c r="V5070" s="285">
        <v>53</v>
      </c>
      <c r="W5070" s="286" t="s">
        <v>824</v>
      </c>
      <c r="X5070" s="286" t="s">
        <v>824</v>
      </c>
      <c r="Y5070" s="257"/>
    </row>
    <row r="5071" spans="1:25" ht="12.75" customHeight="1" x14ac:dyDescent="0.2">
      <c r="A5071" s="229" t="s">
        <v>705</v>
      </c>
      <c r="B5071" s="247"/>
      <c r="C5071" s="280">
        <v>5058</v>
      </c>
      <c r="D5071" s="249" t="s">
        <v>10725</v>
      </c>
      <c r="E5071" s="249" t="s">
        <v>10726</v>
      </c>
      <c r="F5071" s="249" t="s">
        <v>10278</v>
      </c>
      <c r="G5071" s="281" t="s">
        <v>804</v>
      </c>
      <c r="H5071" s="250">
        <v>39150.53</v>
      </c>
      <c r="I5071" s="250"/>
      <c r="J5071" s="250">
        <v>37504.008000000002</v>
      </c>
      <c r="K5071" s="250"/>
      <c r="L5071" s="250">
        <v>39151.089999999997</v>
      </c>
      <c r="M5071" s="251">
        <f t="shared" si="237"/>
        <v>4.2056186723398052E-2</v>
      </c>
      <c r="N5071" s="251">
        <f t="shared" si="238"/>
        <v>4.3917492765039798E-2</v>
      </c>
      <c r="O5071" s="250">
        <v>45167.82</v>
      </c>
      <c r="P5071" s="251">
        <f t="shared" si="239"/>
        <v>0.15367975706423509</v>
      </c>
      <c r="Q5071" s="251" t="s">
        <v>1195</v>
      </c>
      <c r="R5071" s="258"/>
      <c r="S5071" s="258" t="s">
        <v>1405</v>
      </c>
      <c r="T5071" s="258" t="s">
        <v>807</v>
      </c>
      <c r="U5071" s="282" t="s">
        <v>808</v>
      </c>
      <c r="V5071" s="285">
        <v>103</v>
      </c>
      <c r="W5071" s="286" t="s">
        <v>824</v>
      </c>
      <c r="X5071" s="286" t="s">
        <v>824</v>
      </c>
      <c r="Y5071" s="257"/>
    </row>
    <row r="5072" spans="1:25" ht="12.75" customHeight="1" x14ac:dyDescent="0.2">
      <c r="A5072" s="229" t="s">
        <v>705</v>
      </c>
      <c r="B5072" s="247"/>
      <c r="C5072" s="280">
        <v>5059</v>
      </c>
      <c r="D5072" s="249" t="s">
        <v>10727</v>
      </c>
      <c r="E5072" s="249" t="s">
        <v>10728</v>
      </c>
      <c r="F5072" s="249" t="s">
        <v>10297</v>
      </c>
      <c r="G5072" s="281" t="s">
        <v>804</v>
      </c>
      <c r="H5072" s="250">
        <v>195189.57</v>
      </c>
      <c r="I5072" s="250"/>
      <c r="J5072" s="250">
        <v>236788.89199999999</v>
      </c>
      <c r="K5072" s="250"/>
      <c r="L5072" s="250">
        <v>310094.45</v>
      </c>
      <c r="M5072" s="251">
        <f t="shared" si="237"/>
        <v>0.2131226683884799</v>
      </c>
      <c r="N5072" s="251">
        <f t="shared" si="238"/>
        <v>0.30958191231369087</v>
      </c>
      <c r="O5072" s="250">
        <v>359725.72</v>
      </c>
      <c r="P5072" s="251">
        <f t="shared" si="239"/>
        <v>0.16005210670490866</v>
      </c>
      <c r="Q5072" s="251" t="s">
        <v>1195</v>
      </c>
      <c r="R5072" s="258"/>
      <c r="S5072" s="258" t="s">
        <v>1405</v>
      </c>
      <c r="T5072" s="258" t="s">
        <v>2261</v>
      </c>
      <c r="U5072" s="282" t="s">
        <v>808</v>
      </c>
      <c r="V5072" s="285">
        <v>56</v>
      </c>
      <c r="W5072" s="286" t="s">
        <v>824</v>
      </c>
      <c r="X5072" s="286" t="s">
        <v>824</v>
      </c>
      <c r="Y5072" s="257"/>
    </row>
    <row r="5073" spans="1:25" ht="12.75" customHeight="1" x14ac:dyDescent="0.2">
      <c r="A5073" s="229" t="s">
        <v>705</v>
      </c>
      <c r="B5073" s="247"/>
      <c r="C5073" s="280">
        <v>5060</v>
      </c>
      <c r="D5073" s="249" t="s">
        <v>10729</v>
      </c>
      <c r="E5073" s="249" t="s">
        <v>10730</v>
      </c>
      <c r="F5073" s="249" t="s">
        <v>10225</v>
      </c>
      <c r="G5073" s="281" t="s">
        <v>813</v>
      </c>
      <c r="H5073" s="250">
        <v>22727.5</v>
      </c>
      <c r="I5073" s="250"/>
      <c r="J5073" s="250">
        <v>19921.016199999998</v>
      </c>
      <c r="K5073" s="250"/>
      <c r="L5073" s="250">
        <v>20795.75</v>
      </c>
      <c r="M5073" s="251">
        <f t="shared" si="237"/>
        <v>0.12348405235947649</v>
      </c>
      <c r="N5073" s="251">
        <f t="shared" si="238"/>
        <v>4.3910099325153995E-2</v>
      </c>
      <c r="O5073" s="250">
        <v>22952.16</v>
      </c>
      <c r="P5073" s="251">
        <f t="shared" si="239"/>
        <v>0.10369474532055828</v>
      </c>
      <c r="Q5073" s="251" t="s">
        <v>1195</v>
      </c>
      <c r="R5073" s="258"/>
      <c r="S5073" s="258" t="s">
        <v>806</v>
      </c>
      <c r="T5073" s="258" t="s">
        <v>807</v>
      </c>
      <c r="U5073" s="282" t="s">
        <v>814</v>
      </c>
      <c r="V5073" s="285">
        <v>405</v>
      </c>
      <c r="W5073" s="286" t="s">
        <v>824</v>
      </c>
      <c r="X5073" s="286" t="s">
        <v>824</v>
      </c>
      <c r="Y5073" s="257"/>
    </row>
    <row r="5074" spans="1:25" ht="12.75" customHeight="1" x14ac:dyDescent="0.2">
      <c r="A5074" s="229" t="s">
        <v>705</v>
      </c>
      <c r="B5074" s="247"/>
      <c r="C5074" s="280">
        <v>5061</v>
      </c>
      <c r="D5074" s="249" t="s">
        <v>10731</v>
      </c>
      <c r="E5074" s="249" t="s">
        <v>10732</v>
      </c>
      <c r="F5074" s="249" t="s">
        <v>10228</v>
      </c>
      <c r="G5074" s="281" t="s">
        <v>804</v>
      </c>
      <c r="H5074" s="250">
        <v>197819.68</v>
      </c>
      <c r="I5074" s="250"/>
      <c r="J5074" s="250">
        <v>194508.27420000001</v>
      </c>
      <c r="K5074" s="250"/>
      <c r="L5074" s="250">
        <v>203049.62999999998</v>
      </c>
      <c r="M5074" s="251">
        <f t="shared" si="237"/>
        <v>1.6739516513220417E-2</v>
      </c>
      <c r="N5074" s="251">
        <f t="shared" si="238"/>
        <v>4.3912557628358002E-2</v>
      </c>
      <c r="O5074" s="250">
        <v>227422.00999999998</v>
      </c>
      <c r="P5074" s="251">
        <f t="shared" si="239"/>
        <v>0.12003163955531466</v>
      </c>
      <c r="Q5074" s="251" t="s">
        <v>1195</v>
      </c>
      <c r="R5074" s="258"/>
      <c r="S5074" s="258" t="s">
        <v>1405</v>
      </c>
      <c r="T5074" s="258" t="s">
        <v>807</v>
      </c>
      <c r="U5074" s="282" t="s">
        <v>808</v>
      </c>
      <c r="V5074" s="285">
        <v>353</v>
      </c>
      <c r="W5074" s="286" t="s">
        <v>824</v>
      </c>
      <c r="X5074" s="286" t="s">
        <v>824</v>
      </c>
      <c r="Y5074" s="257"/>
    </row>
    <row r="5075" spans="1:25" ht="12.75" customHeight="1" x14ac:dyDescent="0.2">
      <c r="A5075" s="229" t="s">
        <v>705</v>
      </c>
      <c r="B5075" s="247"/>
      <c r="C5075" s="280">
        <v>5062</v>
      </c>
      <c r="D5075" s="249" t="s">
        <v>10733</v>
      </c>
      <c r="E5075" s="249" t="s">
        <v>10734</v>
      </c>
      <c r="F5075" s="249" t="s">
        <v>10355</v>
      </c>
      <c r="G5075" s="281" t="s">
        <v>804</v>
      </c>
      <c r="H5075" s="250">
        <v>418249.39999999997</v>
      </c>
      <c r="I5075" s="250"/>
      <c r="J5075" s="250">
        <v>444896.62990000012</v>
      </c>
      <c r="K5075" s="250"/>
      <c r="L5075" s="250">
        <v>464399.08999999997</v>
      </c>
      <c r="M5075" s="251">
        <f t="shared" si="237"/>
        <v>6.3711340410769632E-2</v>
      </c>
      <c r="N5075" s="251">
        <f t="shared" si="238"/>
        <v>4.3835935786664511E-2</v>
      </c>
      <c r="O5075" s="250">
        <v>527051.17000000004</v>
      </c>
      <c r="P5075" s="251">
        <f t="shared" si="239"/>
        <v>0.13490999734732487</v>
      </c>
      <c r="Q5075" s="251" t="s">
        <v>1195</v>
      </c>
      <c r="R5075" s="258"/>
      <c r="S5075" s="258" t="s">
        <v>1405</v>
      </c>
      <c r="T5075" s="258" t="s">
        <v>807</v>
      </c>
      <c r="U5075" s="282" t="s">
        <v>808</v>
      </c>
      <c r="V5075" s="285">
        <v>253</v>
      </c>
      <c r="W5075" s="286" t="s">
        <v>816</v>
      </c>
      <c r="X5075" s="286" t="s">
        <v>816</v>
      </c>
      <c r="Y5075" s="257"/>
    </row>
    <row r="5076" spans="1:25" ht="12.75" customHeight="1" x14ac:dyDescent="0.2">
      <c r="A5076" s="229" t="s">
        <v>705</v>
      </c>
      <c r="B5076" s="247"/>
      <c r="C5076" s="280">
        <v>5063</v>
      </c>
      <c r="D5076" s="249" t="s">
        <v>10735</v>
      </c>
      <c r="E5076" s="249" t="s">
        <v>10736</v>
      </c>
      <c r="F5076" s="249" t="s">
        <v>10237</v>
      </c>
      <c r="G5076" s="281" t="s">
        <v>804</v>
      </c>
      <c r="H5076" s="250">
        <v>8072.3799999999992</v>
      </c>
      <c r="I5076" s="250"/>
      <c r="J5076" s="250">
        <v>18515.127799999998</v>
      </c>
      <c r="K5076" s="250"/>
      <c r="L5076" s="250">
        <v>19328.13</v>
      </c>
      <c r="M5076" s="251">
        <f t="shared" si="237"/>
        <v>1.2936392736714575</v>
      </c>
      <c r="N5076" s="251">
        <f t="shared" si="238"/>
        <v>4.3910158697365441E-2</v>
      </c>
      <c r="O5076" s="250">
        <v>21332.32</v>
      </c>
      <c r="P5076" s="251">
        <f t="shared" si="239"/>
        <v>0.1036929076946398</v>
      </c>
      <c r="Q5076" s="251" t="s">
        <v>1195</v>
      </c>
      <c r="R5076" s="258"/>
      <c r="S5076" s="258" t="s">
        <v>904</v>
      </c>
      <c r="T5076" s="258" t="s">
        <v>807</v>
      </c>
      <c r="U5076" s="282" t="s">
        <v>808</v>
      </c>
      <c r="V5076" s="285">
        <v>64</v>
      </c>
      <c r="W5076" s="286" t="s">
        <v>824</v>
      </c>
      <c r="X5076" s="286" t="s">
        <v>824</v>
      </c>
      <c r="Y5076" s="257"/>
    </row>
    <row r="5077" spans="1:25" ht="12.75" customHeight="1" x14ac:dyDescent="0.2">
      <c r="A5077" s="229" t="s">
        <v>705</v>
      </c>
      <c r="B5077" s="247"/>
      <c r="C5077" s="280">
        <v>5064</v>
      </c>
      <c r="D5077" s="249" t="s">
        <v>10737</v>
      </c>
      <c r="E5077" s="249" t="s">
        <v>10738</v>
      </c>
      <c r="F5077" s="249" t="s">
        <v>10175</v>
      </c>
      <c r="G5077" s="281" t="s">
        <v>813</v>
      </c>
      <c r="H5077" s="250">
        <v>41637.49</v>
      </c>
      <c r="I5077" s="250"/>
      <c r="J5077" s="250">
        <v>39886.3868</v>
      </c>
      <c r="K5077" s="250"/>
      <c r="L5077" s="250">
        <v>41637.800000000003</v>
      </c>
      <c r="M5077" s="251">
        <f t="shared" si="237"/>
        <v>4.2055926041651356E-2</v>
      </c>
      <c r="N5077" s="251">
        <f t="shared" si="238"/>
        <v>4.3910049029560201E-2</v>
      </c>
      <c r="O5077" s="250">
        <v>45955.38</v>
      </c>
      <c r="P5077" s="251">
        <f t="shared" si="239"/>
        <v>0.10369375903626019</v>
      </c>
      <c r="Q5077" s="251" t="s">
        <v>1195</v>
      </c>
      <c r="R5077" s="258"/>
      <c r="S5077" s="258" t="s">
        <v>904</v>
      </c>
      <c r="T5077" s="258" t="s">
        <v>807</v>
      </c>
      <c r="U5077" s="282" t="s">
        <v>814</v>
      </c>
      <c r="V5077" s="285">
        <v>154</v>
      </c>
      <c r="W5077" s="286" t="s">
        <v>912</v>
      </c>
      <c r="X5077" s="286" t="s">
        <v>815</v>
      </c>
      <c r="Y5077" s="257"/>
    </row>
    <row r="5078" spans="1:25" ht="12.75" customHeight="1" x14ac:dyDescent="0.2">
      <c r="A5078" s="229" t="s">
        <v>705</v>
      </c>
      <c r="B5078" s="247"/>
      <c r="C5078" s="280">
        <v>5065</v>
      </c>
      <c r="D5078" s="249" t="s">
        <v>10739</v>
      </c>
      <c r="E5078" s="249" t="s">
        <v>10740</v>
      </c>
      <c r="F5078" s="249" t="s">
        <v>10182</v>
      </c>
      <c r="G5078" s="281" t="s">
        <v>813</v>
      </c>
      <c r="H5078" s="250">
        <v>86517.8</v>
      </c>
      <c r="I5078" s="250"/>
      <c r="J5078" s="250">
        <v>82879.186199999996</v>
      </c>
      <c r="K5078" s="250"/>
      <c r="L5078" s="250">
        <v>86518.43</v>
      </c>
      <c r="M5078" s="251">
        <f t="shared" si="237"/>
        <v>4.2056245073268231E-2</v>
      </c>
      <c r="N5078" s="251">
        <f t="shared" si="238"/>
        <v>4.3910226039357472E-2</v>
      </c>
      <c r="O5078" s="250">
        <v>95489.74</v>
      </c>
      <c r="P5078" s="251">
        <f t="shared" si="239"/>
        <v>0.10369247338399475</v>
      </c>
      <c r="Q5078" s="251" t="s">
        <v>1195</v>
      </c>
      <c r="R5078" s="258"/>
      <c r="S5078" s="258" t="s">
        <v>806</v>
      </c>
      <c r="T5078" s="258" t="s">
        <v>807</v>
      </c>
      <c r="U5078" s="282" t="s">
        <v>814</v>
      </c>
      <c r="V5078" s="285">
        <v>303</v>
      </c>
      <c r="W5078" s="286" t="s">
        <v>824</v>
      </c>
      <c r="X5078" s="286" t="s">
        <v>824</v>
      </c>
      <c r="Y5078" s="257"/>
    </row>
    <row r="5079" spans="1:25" ht="12.75" customHeight="1" x14ac:dyDescent="0.2">
      <c r="A5079" s="229" t="s">
        <v>705</v>
      </c>
      <c r="B5079" s="247"/>
      <c r="C5079" s="300">
        <v>5066</v>
      </c>
      <c r="D5079" s="301" t="s">
        <v>10741</v>
      </c>
      <c r="E5079" s="301" t="s">
        <v>1946</v>
      </c>
      <c r="F5079" s="301" t="s">
        <v>10379</v>
      </c>
      <c r="G5079" s="302" t="s">
        <v>707</v>
      </c>
      <c r="H5079" s="303">
        <v>0</v>
      </c>
      <c r="I5079" s="303"/>
      <c r="J5079" s="303">
        <v>0</v>
      </c>
      <c r="K5079" s="303"/>
      <c r="L5079" s="303">
        <v>0</v>
      </c>
      <c r="M5079" s="304" t="str">
        <f t="shared" si="237"/>
        <v>NA</v>
      </c>
      <c r="N5079" s="304" t="str">
        <f t="shared" si="238"/>
        <v>NA</v>
      </c>
      <c r="O5079" s="303">
        <v>0</v>
      </c>
      <c r="P5079" s="304" t="str">
        <f t="shared" si="239"/>
        <v>NA</v>
      </c>
      <c r="Q5079" s="304" t="s">
        <v>707</v>
      </c>
      <c r="R5079" s="305" t="s">
        <v>887</v>
      </c>
      <c r="S5079" s="306" t="s">
        <v>832</v>
      </c>
      <c r="T5079" s="306" t="s">
        <v>832</v>
      </c>
      <c r="U5079" s="306" t="s">
        <v>832</v>
      </c>
      <c r="V5079" s="307" t="s">
        <v>809</v>
      </c>
      <c r="W5079" s="308" t="s">
        <v>809</v>
      </c>
      <c r="X5079" s="308" t="s">
        <v>809</v>
      </c>
      <c r="Y5079" s="257"/>
    </row>
    <row r="5080" spans="1:25" ht="12.75" customHeight="1" x14ac:dyDescent="0.2">
      <c r="A5080" s="229" t="s">
        <v>705</v>
      </c>
      <c r="B5080" s="247"/>
      <c r="C5080" s="280">
        <v>5067</v>
      </c>
      <c r="D5080" s="249" t="s">
        <v>10742</v>
      </c>
      <c r="E5080" s="249" t="s">
        <v>10743</v>
      </c>
      <c r="F5080" s="249" t="s">
        <v>10211</v>
      </c>
      <c r="G5080" s="281" t="s">
        <v>804</v>
      </c>
      <c r="H5080" s="250">
        <v>145060.99</v>
      </c>
      <c r="I5080" s="250"/>
      <c r="J5080" s="250">
        <v>138960.28</v>
      </c>
      <c r="K5080" s="250"/>
      <c r="L5080" s="250">
        <v>145063.22</v>
      </c>
      <c r="M5080" s="251">
        <f t="shared" si="237"/>
        <v>4.2056172372737788E-2</v>
      </c>
      <c r="N5080" s="251">
        <f t="shared" si="238"/>
        <v>4.3918593140428348E-2</v>
      </c>
      <c r="O5080" s="250">
        <v>168747.96</v>
      </c>
      <c r="P5080" s="251">
        <f t="shared" si="239"/>
        <v>0.16327184795704927</v>
      </c>
      <c r="Q5080" s="251" t="s">
        <v>1195</v>
      </c>
      <c r="R5080" s="258"/>
      <c r="S5080" s="258" t="s">
        <v>1405</v>
      </c>
      <c r="T5080" s="258" t="s">
        <v>2261</v>
      </c>
      <c r="U5080" s="282" t="s">
        <v>808</v>
      </c>
      <c r="V5080" s="283" t="s">
        <v>809</v>
      </c>
      <c r="W5080" s="284" t="s">
        <v>809</v>
      </c>
      <c r="X5080" s="284" t="s">
        <v>809</v>
      </c>
      <c r="Y5080" s="257"/>
    </row>
    <row r="5081" spans="1:25" ht="12.75" customHeight="1" x14ac:dyDescent="0.2">
      <c r="A5081" s="229" t="s">
        <v>705</v>
      </c>
      <c r="B5081" s="247"/>
      <c r="C5081" s="280">
        <v>5068</v>
      </c>
      <c r="D5081" s="249" t="s">
        <v>10744</v>
      </c>
      <c r="E5081" s="249" t="s">
        <v>10745</v>
      </c>
      <c r="F5081" s="249" t="s">
        <v>10182</v>
      </c>
      <c r="G5081" s="281" t="s">
        <v>813</v>
      </c>
      <c r="H5081" s="250">
        <v>98948.67</v>
      </c>
      <c r="I5081" s="250"/>
      <c r="J5081" s="250">
        <v>94787.274699999994</v>
      </c>
      <c r="K5081" s="250"/>
      <c r="L5081" s="250">
        <v>98949.389999999985</v>
      </c>
      <c r="M5081" s="251">
        <f t="shared" si="237"/>
        <v>4.2056101410963928E-2</v>
      </c>
      <c r="N5081" s="251">
        <f t="shared" si="238"/>
        <v>4.391006401621958E-2</v>
      </c>
      <c r="O5081" s="250">
        <v>109209.77000000002</v>
      </c>
      <c r="P5081" s="251">
        <f t="shared" si="239"/>
        <v>0.10369321124667909</v>
      </c>
      <c r="Q5081" s="251" t="s">
        <v>1195</v>
      </c>
      <c r="R5081" s="258"/>
      <c r="S5081" s="258" t="s">
        <v>904</v>
      </c>
      <c r="T5081" s="258" t="s">
        <v>807</v>
      </c>
      <c r="U5081" s="282" t="s">
        <v>814</v>
      </c>
      <c r="V5081" s="285">
        <v>204</v>
      </c>
      <c r="W5081" s="286" t="s">
        <v>824</v>
      </c>
      <c r="X5081" s="286" t="s">
        <v>824</v>
      </c>
      <c r="Y5081" s="257"/>
    </row>
    <row r="5082" spans="1:25" ht="12.75" customHeight="1" x14ac:dyDescent="0.2">
      <c r="A5082" s="229" t="s">
        <v>705</v>
      </c>
      <c r="B5082" s="247"/>
      <c r="C5082" s="280">
        <v>5069</v>
      </c>
      <c r="D5082" s="249" t="s">
        <v>10746</v>
      </c>
      <c r="E5082" s="249" t="s">
        <v>10747</v>
      </c>
      <c r="F5082" s="249" t="s">
        <v>10225</v>
      </c>
      <c r="G5082" s="281" t="s">
        <v>2994</v>
      </c>
      <c r="H5082" s="250">
        <v>139000.79999999999</v>
      </c>
      <c r="I5082" s="250"/>
      <c r="J5082" s="250">
        <v>154909.60320000001</v>
      </c>
      <c r="K5082" s="250"/>
      <c r="L5082" s="250">
        <v>161711.25</v>
      </c>
      <c r="M5082" s="251">
        <f t="shared" si="237"/>
        <v>0.11445116287100524</v>
      </c>
      <c r="N5082" s="251">
        <f t="shared" si="238"/>
        <v>4.3907199163234233E-2</v>
      </c>
      <c r="O5082" s="250">
        <v>177387.03000000003</v>
      </c>
      <c r="P5082" s="251">
        <f t="shared" si="239"/>
        <v>9.6936855042552866E-2</v>
      </c>
      <c r="Q5082" s="251" t="s">
        <v>1195</v>
      </c>
      <c r="R5082" s="258"/>
      <c r="S5082" s="258" t="s">
        <v>2995</v>
      </c>
      <c r="T5082" s="258" t="s">
        <v>807</v>
      </c>
      <c r="U5082" s="282" t="s">
        <v>2996</v>
      </c>
      <c r="V5082" s="285">
        <v>1445</v>
      </c>
      <c r="W5082" s="286" t="s">
        <v>824</v>
      </c>
      <c r="X5082" s="286" t="s">
        <v>824</v>
      </c>
      <c r="Y5082" s="257"/>
    </row>
    <row r="5083" spans="1:25" ht="12.75" customHeight="1" x14ac:dyDescent="0.2">
      <c r="A5083" s="229" t="s">
        <v>705</v>
      </c>
      <c r="B5083" s="247"/>
      <c r="C5083" s="280">
        <v>5070</v>
      </c>
      <c r="D5083" s="249" t="s">
        <v>10748</v>
      </c>
      <c r="E5083" s="249" t="s">
        <v>10749</v>
      </c>
      <c r="F5083" s="249" t="s">
        <v>10228</v>
      </c>
      <c r="G5083" s="281" t="s">
        <v>804</v>
      </c>
      <c r="H5083" s="250">
        <v>9171.64</v>
      </c>
      <c r="I5083" s="250"/>
      <c r="J5083" s="250">
        <v>17784.554400000001</v>
      </c>
      <c r="K5083" s="250"/>
      <c r="L5083" s="250">
        <v>18565.48</v>
      </c>
      <c r="M5083" s="251">
        <f t="shared" si="237"/>
        <v>0.93908116759925186</v>
      </c>
      <c r="N5083" s="251">
        <f t="shared" si="238"/>
        <v>4.391032704198642E-2</v>
      </c>
      <c r="O5083" s="250">
        <v>20490.580000000002</v>
      </c>
      <c r="P5083" s="251">
        <f t="shared" si="239"/>
        <v>0.10369244425676051</v>
      </c>
      <c r="Q5083" s="251" t="s">
        <v>1195</v>
      </c>
      <c r="R5083" s="258"/>
      <c r="S5083" s="258" t="s">
        <v>904</v>
      </c>
      <c r="T5083" s="258" t="s">
        <v>807</v>
      </c>
      <c r="U5083" s="282" t="s">
        <v>808</v>
      </c>
      <c r="V5083" s="285">
        <v>105</v>
      </c>
      <c r="W5083" s="286" t="s">
        <v>824</v>
      </c>
      <c r="X5083" s="286" t="s">
        <v>824</v>
      </c>
      <c r="Y5083" s="257"/>
    </row>
    <row r="5084" spans="1:25" ht="12.75" customHeight="1" x14ac:dyDescent="0.2">
      <c r="A5084" s="229" t="s">
        <v>705</v>
      </c>
      <c r="B5084" s="247"/>
      <c r="C5084" s="280">
        <v>5071</v>
      </c>
      <c r="D5084" s="249" t="s">
        <v>10750</v>
      </c>
      <c r="E5084" s="249" t="s">
        <v>1985</v>
      </c>
      <c r="F5084" s="249" t="s">
        <v>10508</v>
      </c>
      <c r="G5084" s="281" t="s">
        <v>804</v>
      </c>
      <c r="H5084" s="250">
        <v>0</v>
      </c>
      <c r="I5084" s="250"/>
      <c r="J5084" s="250">
        <v>0</v>
      </c>
      <c r="K5084" s="250"/>
      <c r="L5084" s="250">
        <v>0</v>
      </c>
      <c r="M5084" s="251" t="str">
        <f t="shared" si="237"/>
        <v>NA</v>
      </c>
      <c r="N5084" s="251" t="str">
        <f t="shared" si="238"/>
        <v>NA</v>
      </c>
      <c r="O5084" s="250">
        <v>0</v>
      </c>
      <c r="P5084" s="251" t="str">
        <f t="shared" si="239"/>
        <v>NA</v>
      </c>
      <c r="Q5084" s="251" t="s">
        <v>707</v>
      </c>
      <c r="R5084" s="258"/>
      <c r="S5084" s="299" t="s">
        <v>809</v>
      </c>
      <c r="T5084" s="258" t="s">
        <v>2261</v>
      </c>
      <c r="U5084" s="299" t="s">
        <v>832</v>
      </c>
      <c r="V5084" s="283" t="s">
        <v>809</v>
      </c>
      <c r="W5084" s="284" t="s">
        <v>809</v>
      </c>
      <c r="X5084" s="284" t="s">
        <v>809</v>
      </c>
      <c r="Y5084" s="257"/>
    </row>
    <row r="5085" spans="1:25" ht="12.75" customHeight="1" x14ac:dyDescent="0.2">
      <c r="A5085" s="229" t="s">
        <v>705</v>
      </c>
      <c r="B5085" s="247"/>
      <c r="C5085" s="280">
        <v>5072</v>
      </c>
      <c r="D5085" s="249" t="s">
        <v>10751</v>
      </c>
      <c r="E5085" s="249" t="s">
        <v>1987</v>
      </c>
      <c r="F5085" s="249" t="s">
        <v>10281</v>
      </c>
      <c r="G5085" s="281" t="s">
        <v>813</v>
      </c>
      <c r="H5085" s="250">
        <v>380654.27</v>
      </c>
      <c r="I5085" s="250"/>
      <c r="J5085" s="250">
        <v>356128.09710000001</v>
      </c>
      <c r="K5085" s="250"/>
      <c r="L5085" s="250">
        <v>314135.37</v>
      </c>
      <c r="M5085" s="251">
        <f t="shared" si="237"/>
        <v>6.4431624266292883E-2</v>
      </c>
      <c r="N5085" s="251">
        <f t="shared" si="238"/>
        <v>0.11791467014805224</v>
      </c>
      <c r="O5085" s="250">
        <v>342062.85000000003</v>
      </c>
      <c r="P5085" s="251">
        <f t="shared" si="239"/>
        <v>8.8902691855425389E-2</v>
      </c>
      <c r="Q5085" s="251" t="s">
        <v>1195</v>
      </c>
      <c r="R5085" s="258"/>
      <c r="S5085" s="258" t="s">
        <v>925</v>
      </c>
      <c r="T5085" s="258" t="s">
        <v>908</v>
      </c>
      <c r="U5085" s="282" t="s">
        <v>823</v>
      </c>
      <c r="V5085" s="285">
        <v>1824</v>
      </c>
      <c r="W5085" s="286" t="s">
        <v>816</v>
      </c>
      <c r="X5085" s="286" t="s">
        <v>824</v>
      </c>
      <c r="Y5085" s="257"/>
    </row>
    <row r="5086" spans="1:25" ht="12.75" customHeight="1" x14ac:dyDescent="0.2">
      <c r="A5086" s="229" t="s">
        <v>705</v>
      </c>
      <c r="B5086" s="247"/>
      <c r="C5086" s="280">
        <v>5073</v>
      </c>
      <c r="D5086" s="249" t="s">
        <v>10752</v>
      </c>
      <c r="E5086" s="249" t="s">
        <v>1991</v>
      </c>
      <c r="F5086" s="249" t="s">
        <v>2978</v>
      </c>
      <c r="G5086" s="281" t="s">
        <v>804</v>
      </c>
      <c r="H5086" s="250">
        <v>106967.76000000001</v>
      </c>
      <c r="I5086" s="250"/>
      <c r="J5086" s="250">
        <v>102469.1122</v>
      </c>
      <c r="K5086" s="250"/>
      <c r="L5086" s="250">
        <v>106969.42</v>
      </c>
      <c r="M5086" s="251">
        <f t="shared" si="237"/>
        <v>4.2056109242635406E-2</v>
      </c>
      <c r="N5086" s="251">
        <f t="shared" si="238"/>
        <v>4.3918676598039219E-2</v>
      </c>
      <c r="O5086" s="250">
        <v>124434.51</v>
      </c>
      <c r="P5086" s="251">
        <f t="shared" si="239"/>
        <v>0.16327180235248537</v>
      </c>
      <c r="Q5086" s="251" t="s">
        <v>1195</v>
      </c>
      <c r="R5086" s="258"/>
      <c r="S5086" s="258" t="s">
        <v>1405</v>
      </c>
      <c r="T5086" s="258" t="s">
        <v>2261</v>
      </c>
      <c r="U5086" s="282" t="s">
        <v>808</v>
      </c>
      <c r="V5086" s="283" t="s">
        <v>809</v>
      </c>
      <c r="W5086" s="284" t="s">
        <v>809</v>
      </c>
      <c r="X5086" s="284" t="s">
        <v>809</v>
      </c>
      <c r="Y5086" s="257"/>
    </row>
    <row r="5087" spans="1:25" ht="12.75" customHeight="1" x14ac:dyDescent="0.2">
      <c r="A5087" s="229">
        <v>0</v>
      </c>
      <c r="B5087" s="247"/>
      <c r="C5087" s="300">
        <v>5074</v>
      </c>
      <c r="D5087" s="301" t="s">
        <v>10753</v>
      </c>
      <c r="E5087" s="301" t="s">
        <v>1996</v>
      </c>
      <c r="F5087" s="301" t="s">
        <v>10177</v>
      </c>
      <c r="G5087" s="326" t="s">
        <v>804</v>
      </c>
      <c r="H5087" s="303">
        <v>0</v>
      </c>
      <c r="I5087" s="303"/>
      <c r="J5087" s="303">
        <v>2023393.7398000001</v>
      </c>
      <c r="K5087" s="303"/>
      <c r="L5087" s="303">
        <v>0</v>
      </c>
      <c r="M5087" s="304" t="str">
        <f t="shared" si="237"/>
        <v>NA</v>
      </c>
      <c r="N5087" s="304">
        <f t="shared" si="238"/>
        <v>1</v>
      </c>
      <c r="O5087" s="303">
        <v>0</v>
      </c>
      <c r="P5087" s="304" t="str">
        <f t="shared" si="239"/>
        <v>NA</v>
      </c>
      <c r="Q5087" s="304" t="s">
        <v>1195</v>
      </c>
      <c r="R5087" s="305" t="s">
        <v>887</v>
      </c>
      <c r="S5087" s="306" t="s">
        <v>809</v>
      </c>
      <c r="T5087" s="306" t="s">
        <v>2261</v>
      </c>
      <c r="U5087" s="306" t="s">
        <v>832</v>
      </c>
      <c r="V5087" s="307" t="s">
        <v>809</v>
      </c>
      <c r="W5087" s="308" t="s">
        <v>809</v>
      </c>
      <c r="X5087" s="308" t="s">
        <v>809</v>
      </c>
      <c r="Y5087" s="257"/>
    </row>
    <row r="5088" spans="1:25" ht="12.75" customHeight="1" x14ac:dyDescent="0.2">
      <c r="A5088" s="229" t="s">
        <v>705</v>
      </c>
      <c r="B5088" s="247"/>
      <c r="C5088" s="280">
        <v>5075</v>
      </c>
      <c r="D5088" s="249" t="s">
        <v>10754</v>
      </c>
      <c r="E5088" s="249" t="s">
        <v>10755</v>
      </c>
      <c r="F5088" s="249" t="s">
        <v>10228</v>
      </c>
      <c r="G5088" s="281" t="s">
        <v>804</v>
      </c>
      <c r="H5088" s="250">
        <v>233261.42</v>
      </c>
      <c r="I5088" s="250"/>
      <c r="J5088" s="250">
        <v>274136.91829999996</v>
      </c>
      <c r="K5088" s="250"/>
      <c r="L5088" s="250">
        <v>272279.56000000006</v>
      </c>
      <c r="M5088" s="251">
        <f t="shared" si="237"/>
        <v>0.17523471433895904</v>
      </c>
      <c r="N5088" s="251">
        <f t="shared" si="238"/>
        <v>6.7752943000815285E-3</v>
      </c>
      <c r="O5088" s="250">
        <v>301373.07999999996</v>
      </c>
      <c r="P5088" s="251">
        <f t="shared" si="239"/>
        <v>0.10685164909183743</v>
      </c>
      <c r="Q5088" s="251" t="s">
        <v>1195</v>
      </c>
      <c r="R5088" s="258"/>
      <c r="S5088" s="258" t="s">
        <v>925</v>
      </c>
      <c r="T5088" s="258" t="s">
        <v>908</v>
      </c>
      <c r="U5088" s="282" t="s">
        <v>808</v>
      </c>
      <c r="V5088" s="285">
        <v>416</v>
      </c>
      <c r="W5088" s="286" t="s">
        <v>874</v>
      </c>
      <c r="X5088" s="286" t="s">
        <v>815</v>
      </c>
      <c r="Y5088" s="257"/>
    </row>
    <row r="5089" spans="1:25" ht="12.75" customHeight="1" x14ac:dyDescent="0.2">
      <c r="A5089" s="229" t="s">
        <v>705</v>
      </c>
      <c r="B5089" s="247"/>
      <c r="C5089" s="280">
        <v>5076</v>
      </c>
      <c r="D5089" s="249" t="s">
        <v>10756</v>
      </c>
      <c r="E5089" s="249" t="s">
        <v>10757</v>
      </c>
      <c r="F5089" s="249" t="s">
        <v>10228</v>
      </c>
      <c r="G5089" s="281" t="s">
        <v>804</v>
      </c>
      <c r="H5089" s="250">
        <v>26522.76</v>
      </c>
      <c r="I5089" s="250"/>
      <c r="J5089" s="250">
        <v>35303.501600000003</v>
      </c>
      <c r="K5089" s="250"/>
      <c r="L5089" s="250">
        <v>36853.69</v>
      </c>
      <c r="M5089" s="251">
        <f t="shared" si="237"/>
        <v>0.33106439902936213</v>
      </c>
      <c r="N5089" s="251">
        <f t="shared" si="238"/>
        <v>4.39103298467141E-2</v>
      </c>
      <c r="O5089" s="250">
        <v>40605.180000000008</v>
      </c>
      <c r="P5089" s="251">
        <f t="shared" si="239"/>
        <v>0.10179414869989965</v>
      </c>
      <c r="Q5089" s="251" t="s">
        <v>1195</v>
      </c>
      <c r="R5089" s="258"/>
      <c r="S5089" s="258" t="s">
        <v>1405</v>
      </c>
      <c r="T5089" s="258" t="s">
        <v>2261</v>
      </c>
      <c r="U5089" s="282" t="s">
        <v>808</v>
      </c>
      <c r="V5089" s="285">
        <v>103</v>
      </c>
      <c r="W5089" s="286" t="s">
        <v>824</v>
      </c>
      <c r="X5089" s="286" t="s">
        <v>824</v>
      </c>
      <c r="Y5089" s="257"/>
    </row>
    <row r="5090" spans="1:25" ht="12.75" customHeight="1" x14ac:dyDescent="0.2">
      <c r="A5090" s="229" t="s">
        <v>705</v>
      </c>
      <c r="B5090" s="247"/>
      <c r="C5090" s="280">
        <v>5077</v>
      </c>
      <c r="D5090" s="249" t="s">
        <v>10758</v>
      </c>
      <c r="E5090" s="249" t="s">
        <v>10759</v>
      </c>
      <c r="F5090" s="249" t="s">
        <v>10390</v>
      </c>
      <c r="G5090" s="281" t="s">
        <v>813</v>
      </c>
      <c r="H5090" s="250">
        <v>82988.78</v>
      </c>
      <c r="I5090" s="250"/>
      <c r="J5090" s="250">
        <v>67171.368499999997</v>
      </c>
      <c r="K5090" s="250"/>
      <c r="L5090" s="250">
        <v>70120.98</v>
      </c>
      <c r="M5090" s="251">
        <f t="shared" si="237"/>
        <v>0.19059698793017565</v>
      </c>
      <c r="N5090" s="251">
        <f t="shared" si="238"/>
        <v>4.3911737483806057E-2</v>
      </c>
      <c r="O5090" s="250">
        <v>82179.839999999997</v>
      </c>
      <c r="P5090" s="251">
        <f t="shared" si="239"/>
        <v>0.1719722114551166</v>
      </c>
      <c r="Q5090" s="251" t="s">
        <v>1195</v>
      </c>
      <c r="R5090" s="258"/>
      <c r="S5090" s="258" t="s">
        <v>904</v>
      </c>
      <c r="T5090" s="258" t="s">
        <v>2261</v>
      </c>
      <c r="U5090" s="282" t="s">
        <v>814</v>
      </c>
      <c r="V5090" s="285">
        <v>106</v>
      </c>
      <c r="W5090" s="286" t="s">
        <v>824</v>
      </c>
      <c r="X5090" s="286" t="s">
        <v>824</v>
      </c>
      <c r="Y5090" s="257"/>
    </row>
    <row r="5091" spans="1:25" ht="12.75" customHeight="1" x14ac:dyDescent="0.2">
      <c r="A5091" s="229" t="s">
        <v>705</v>
      </c>
      <c r="B5091" s="247"/>
      <c r="C5091" s="280">
        <v>5078</v>
      </c>
      <c r="D5091" s="249" t="s">
        <v>10760</v>
      </c>
      <c r="E5091" s="249" t="s">
        <v>10761</v>
      </c>
      <c r="F5091" s="249" t="s">
        <v>10185</v>
      </c>
      <c r="G5091" s="281" t="s">
        <v>813</v>
      </c>
      <c r="H5091" s="250">
        <v>29317.99</v>
      </c>
      <c r="I5091" s="250"/>
      <c r="J5091" s="250">
        <v>26255.661599999999</v>
      </c>
      <c r="K5091" s="250"/>
      <c r="L5091" s="250">
        <v>27408.54</v>
      </c>
      <c r="M5091" s="251">
        <f t="shared" si="237"/>
        <v>0.1044521947104833</v>
      </c>
      <c r="N5091" s="251">
        <f t="shared" si="238"/>
        <v>4.3909706697316718E-2</v>
      </c>
      <c r="O5091" s="250">
        <v>30250.62</v>
      </c>
      <c r="P5091" s="251">
        <f t="shared" si="239"/>
        <v>0.10369322846091028</v>
      </c>
      <c r="Q5091" s="251" t="s">
        <v>1195</v>
      </c>
      <c r="R5091" s="258"/>
      <c r="S5091" s="258" t="s">
        <v>806</v>
      </c>
      <c r="T5091" s="258" t="s">
        <v>807</v>
      </c>
      <c r="U5091" s="282" t="s">
        <v>814</v>
      </c>
      <c r="V5091" s="285">
        <v>515</v>
      </c>
      <c r="W5091" s="286" t="s">
        <v>824</v>
      </c>
      <c r="X5091" s="286" t="s">
        <v>824</v>
      </c>
      <c r="Y5091" s="257"/>
    </row>
    <row r="5092" spans="1:25" ht="12.75" customHeight="1" x14ac:dyDescent="0.2">
      <c r="A5092" s="229" t="s">
        <v>705</v>
      </c>
      <c r="B5092" s="247"/>
      <c r="C5092" s="280">
        <v>5079</v>
      </c>
      <c r="D5092" s="249" t="s">
        <v>10762</v>
      </c>
      <c r="E5092" s="249" t="s">
        <v>10763</v>
      </c>
      <c r="F5092" s="249" t="s">
        <v>10355</v>
      </c>
      <c r="G5092" s="281" t="s">
        <v>804</v>
      </c>
      <c r="H5092" s="250">
        <v>38919.06</v>
      </c>
      <c r="I5092" s="250"/>
      <c r="J5092" s="250">
        <v>24316.168799999999</v>
      </c>
      <c r="K5092" s="250"/>
      <c r="L5092" s="250">
        <v>25384.489999999998</v>
      </c>
      <c r="M5092" s="251">
        <f t="shared" si="237"/>
        <v>0.37521181652383173</v>
      </c>
      <c r="N5092" s="251">
        <f t="shared" si="238"/>
        <v>4.3934602066095153E-2</v>
      </c>
      <c r="O5092" s="250">
        <v>27805.75</v>
      </c>
      <c r="P5092" s="251">
        <f t="shared" si="239"/>
        <v>9.5383440833359354E-2</v>
      </c>
      <c r="Q5092" s="251" t="s">
        <v>1195</v>
      </c>
      <c r="R5092" s="258"/>
      <c r="S5092" s="258" t="s">
        <v>1405</v>
      </c>
      <c r="T5092" s="258" t="s">
        <v>807</v>
      </c>
      <c r="U5092" s="282" t="s">
        <v>808</v>
      </c>
      <c r="V5092" s="285">
        <v>55</v>
      </c>
      <c r="W5092" s="286" t="s">
        <v>824</v>
      </c>
      <c r="X5092" s="286" t="s">
        <v>824</v>
      </c>
      <c r="Y5092" s="257"/>
    </row>
    <row r="5093" spans="1:25" ht="12.75" customHeight="1" x14ac:dyDescent="0.2">
      <c r="A5093" s="229" t="s">
        <v>705</v>
      </c>
      <c r="B5093" s="247"/>
      <c r="C5093" s="280">
        <v>5080</v>
      </c>
      <c r="D5093" s="249" t="s">
        <v>10764</v>
      </c>
      <c r="E5093" s="249" t="s">
        <v>10765</v>
      </c>
      <c r="F5093" s="249" t="s">
        <v>10231</v>
      </c>
      <c r="G5093" s="281" t="s">
        <v>813</v>
      </c>
      <c r="H5093" s="250">
        <v>187412.67</v>
      </c>
      <c r="I5093" s="250"/>
      <c r="J5093" s="250">
        <v>202649.74000000002</v>
      </c>
      <c r="K5093" s="250"/>
      <c r="L5093" s="250">
        <v>185253.11</v>
      </c>
      <c r="M5093" s="251">
        <f t="shared" si="237"/>
        <v>8.1302240664945472E-2</v>
      </c>
      <c r="N5093" s="251">
        <f t="shared" si="238"/>
        <v>8.5845804687437702E-2</v>
      </c>
      <c r="O5093" s="250">
        <v>203221.72</v>
      </c>
      <c r="P5093" s="251">
        <f t="shared" si="239"/>
        <v>9.6994916846470311E-2</v>
      </c>
      <c r="Q5093" s="251" t="s">
        <v>1195</v>
      </c>
      <c r="R5093" s="258"/>
      <c r="S5093" s="258" t="s">
        <v>806</v>
      </c>
      <c r="T5093" s="258" t="s">
        <v>807</v>
      </c>
      <c r="U5093" s="282" t="s">
        <v>814</v>
      </c>
      <c r="V5093" s="285">
        <v>521</v>
      </c>
      <c r="W5093" s="286" t="s">
        <v>815</v>
      </c>
      <c r="X5093" s="286" t="s">
        <v>816</v>
      </c>
      <c r="Y5093" s="257"/>
    </row>
    <row r="5094" spans="1:25" ht="12.75" customHeight="1" x14ac:dyDescent="0.2">
      <c r="A5094" s="229" t="s">
        <v>705</v>
      </c>
      <c r="B5094" s="247"/>
      <c r="C5094" s="280">
        <v>5081</v>
      </c>
      <c r="D5094" s="249" t="s">
        <v>10766</v>
      </c>
      <c r="E5094" s="249" t="s">
        <v>10767</v>
      </c>
      <c r="F5094" s="249" t="s">
        <v>10231</v>
      </c>
      <c r="G5094" s="281"/>
      <c r="H5094" s="250">
        <v>533647.86</v>
      </c>
      <c r="I5094" s="250"/>
      <c r="J5094" s="250">
        <v>294405.1102</v>
      </c>
      <c r="K5094" s="250"/>
      <c r="L5094" s="250">
        <v>250604.69</v>
      </c>
      <c r="M5094" s="251">
        <f t="shared" si="237"/>
        <v>0.44831576725520833</v>
      </c>
      <c r="N5094" s="251">
        <f t="shared" si="238"/>
        <v>0.14877601876626662</v>
      </c>
      <c r="O5094" s="250">
        <v>271706.40000000002</v>
      </c>
      <c r="P5094" s="251">
        <f t="shared" si="239"/>
        <v>8.4203172733918197E-2</v>
      </c>
      <c r="Q5094" s="251" t="s">
        <v>1195</v>
      </c>
      <c r="R5094" s="258"/>
      <c r="S5094" s="258" t="s">
        <v>1358</v>
      </c>
      <c r="T5094" s="258" t="s">
        <v>1359</v>
      </c>
      <c r="U5094" s="282" t="s">
        <v>956</v>
      </c>
      <c r="V5094" s="285">
        <v>10839</v>
      </c>
      <c r="W5094" s="286" t="s">
        <v>824</v>
      </c>
      <c r="X5094" s="286" t="s">
        <v>824</v>
      </c>
      <c r="Y5094" s="257"/>
    </row>
    <row r="5095" spans="1:25" ht="12.75" customHeight="1" x14ac:dyDescent="0.2">
      <c r="A5095" s="229" t="s">
        <v>705</v>
      </c>
      <c r="B5095" s="247"/>
      <c r="C5095" s="280">
        <v>5082</v>
      </c>
      <c r="D5095" s="249" t="s">
        <v>10768</v>
      </c>
      <c r="E5095" s="249" t="s">
        <v>10769</v>
      </c>
      <c r="F5095" s="249" t="s">
        <v>10193</v>
      </c>
      <c r="G5095" s="281" t="s">
        <v>813</v>
      </c>
      <c r="H5095" s="250">
        <v>17895.400000000001</v>
      </c>
      <c r="I5095" s="250"/>
      <c r="J5095" s="250">
        <v>17142.785099999997</v>
      </c>
      <c r="K5095" s="250"/>
      <c r="L5095" s="250">
        <v>17895.52</v>
      </c>
      <c r="M5095" s="251">
        <f t="shared" si="237"/>
        <v>4.2056332912368766E-2</v>
      </c>
      <c r="N5095" s="251">
        <f t="shared" si="238"/>
        <v>4.3909720363933348E-2</v>
      </c>
      <c r="O5095" s="250">
        <v>19751.18</v>
      </c>
      <c r="P5095" s="251">
        <f t="shared" si="239"/>
        <v>0.10369410891664504</v>
      </c>
      <c r="Q5095" s="251" t="s">
        <v>1195</v>
      </c>
      <c r="R5095" s="258"/>
      <c r="S5095" s="258" t="s">
        <v>904</v>
      </c>
      <c r="T5095" s="258" t="s">
        <v>807</v>
      </c>
      <c r="U5095" s="282" t="s">
        <v>814</v>
      </c>
      <c r="V5095" s="285">
        <v>53</v>
      </c>
      <c r="W5095" s="286" t="s">
        <v>912</v>
      </c>
      <c r="X5095" s="286" t="s">
        <v>815</v>
      </c>
      <c r="Y5095" s="257"/>
    </row>
    <row r="5096" spans="1:25" ht="12.75" customHeight="1" x14ac:dyDescent="0.2">
      <c r="A5096" s="229" t="s">
        <v>705</v>
      </c>
      <c r="B5096" s="247"/>
      <c r="C5096" s="280">
        <v>5083</v>
      </c>
      <c r="D5096" s="249" t="s">
        <v>10770</v>
      </c>
      <c r="E5096" s="249" t="s">
        <v>10771</v>
      </c>
      <c r="F5096" s="249" t="s">
        <v>10281</v>
      </c>
      <c r="G5096" s="281"/>
      <c r="H5096" s="250">
        <v>1957670.15</v>
      </c>
      <c r="I5096" s="250"/>
      <c r="J5096" s="250">
        <v>1036868.5397999999</v>
      </c>
      <c r="K5096" s="250"/>
      <c r="L5096" s="250">
        <v>1030420.1499999999</v>
      </c>
      <c r="M5096" s="251">
        <f t="shared" si="237"/>
        <v>0.47035585141858555</v>
      </c>
      <c r="N5096" s="251">
        <f t="shared" si="238"/>
        <v>6.2191006405149735E-3</v>
      </c>
      <c r="O5096" s="250">
        <v>993278.95000000007</v>
      </c>
      <c r="P5096" s="251">
        <f t="shared" si="239"/>
        <v>3.6044714381798376E-2</v>
      </c>
      <c r="Q5096" s="251" t="s">
        <v>1195</v>
      </c>
      <c r="R5096" s="258"/>
      <c r="S5096" s="258" t="s">
        <v>10514</v>
      </c>
      <c r="T5096" s="258" t="s">
        <v>1359</v>
      </c>
      <c r="U5096" s="282" t="s">
        <v>956</v>
      </c>
      <c r="V5096" s="285">
        <v>7551</v>
      </c>
      <c r="W5096" s="286" t="s">
        <v>912</v>
      </c>
      <c r="X5096" s="286" t="s">
        <v>815</v>
      </c>
      <c r="Y5096" s="257"/>
    </row>
    <row r="5097" spans="1:25" ht="12.75" customHeight="1" x14ac:dyDescent="0.2">
      <c r="A5097" s="229" t="s">
        <v>705</v>
      </c>
      <c r="B5097" s="247"/>
      <c r="C5097" s="280">
        <v>5084</v>
      </c>
      <c r="D5097" s="249" t="s">
        <v>10772</v>
      </c>
      <c r="E5097" s="249" t="s">
        <v>10773</v>
      </c>
      <c r="F5097" s="249" t="s">
        <v>10281</v>
      </c>
      <c r="G5097" s="281" t="s">
        <v>813</v>
      </c>
      <c r="H5097" s="250">
        <v>173151.27000000002</v>
      </c>
      <c r="I5097" s="250"/>
      <c r="J5097" s="250">
        <v>165869.21839999998</v>
      </c>
      <c r="K5097" s="250"/>
      <c r="L5097" s="250">
        <v>173152.17</v>
      </c>
      <c r="M5097" s="251">
        <f t="shared" si="237"/>
        <v>4.2056010331313391E-2</v>
      </c>
      <c r="N5097" s="251">
        <f t="shared" si="238"/>
        <v>4.3907794768990302E-2</v>
      </c>
      <c r="O5097" s="250">
        <v>188014.11</v>
      </c>
      <c r="P5097" s="251">
        <f t="shared" si="239"/>
        <v>8.5831670489604439E-2</v>
      </c>
      <c r="Q5097" s="251" t="s">
        <v>1195</v>
      </c>
      <c r="R5097" s="258"/>
      <c r="S5097" s="258" t="s">
        <v>904</v>
      </c>
      <c r="T5097" s="258" t="s">
        <v>807</v>
      </c>
      <c r="U5097" s="282" t="s">
        <v>814</v>
      </c>
      <c r="V5097" s="285">
        <v>204</v>
      </c>
      <c r="W5097" s="286" t="s">
        <v>912</v>
      </c>
      <c r="X5097" s="286" t="s">
        <v>874</v>
      </c>
      <c r="Y5097" s="257"/>
    </row>
    <row r="5098" spans="1:25" ht="12.75" customHeight="1" x14ac:dyDescent="0.2">
      <c r="A5098" s="229" t="s">
        <v>705</v>
      </c>
      <c r="B5098" s="247"/>
      <c r="C5098" s="280">
        <v>5085</v>
      </c>
      <c r="D5098" s="249" t="s">
        <v>10774</v>
      </c>
      <c r="E5098" s="249" t="s">
        <v>10775</v>
      </c>
      <c r="F5098" s="249" t="s">
        <v>10253</v>
      </c>
      <c r="G5098" s="281"/>
      <c r="H5098" s="250">
        <v>1079149.29</v>
      </c>
      <c r="I5098" s="250"/>
      <c r="J5098" s="250">
        <v>478633.1202</v>
      </c>
      <c r="K5098" s="250"/>
      <c r="L5098" s="250">
        <v>499649.41000000009</v>
      </c>
      <c r="M5098" s="251">
        <f t="shared" si="237"/>
        <v>0.55647182031690912</v>
      </c>
      <c r="N5098" s="251">
        <f t="shared" si="238"/>
        <v>4.3908975190054315E-2</v>
      </c>
      <c r="O5098" s="250">
        <v>560168.64999999991</v>
      </c>
      <c r="P5098" s="251">
        <f t="shared" si="239"/>
        <v>0.12112340931214109</v>
      </c>
      <c r="Q5098" s="251" t="s">
        <v>1195</v>
      </c>
      <c r="R5098" s="258"/>
      <c r="S5098" s="258" t="s">
        <v>1698</v>
      </c>
      <c r="T5098" s="258" t="s">
        <v>1092</v>
      </c>
      <c r="U5098" s="282" t="s">
        <v>956</v>
      </c>
      <c r="V5098" s="285">
        <v>10591</v>
      </c>
      <c r="W5098" s="286" t="s">
        <v>816</v>
      </c>
      <c r="X5098" s="286" t="s">
        <v>816</v>
      </c>
      <c r="Y5098" s="257"/>
    </row>
    <row r="5099" spans="1:25" ht="12.75" customHeight="1" x14ac:dyDescent="0.2">
      <c r="A5099" s="229" t="s">
        <v>705</v>
      </c>
      <c r="B5099" s="247"/>
      <c r="C5099" s="280">
        <v>5086</v>
      </c>
      <c r="D5099" s="249" t="s">
        <v>10776</v>
      </c>
      <c r="E5099" s="249" t="s">
        <v>10776</v>
      </c>
      <c r="F5099" s="249"/>
      <c r="G5099" s="281"/>
      <c r="H5099" s="250">
        <v>0</v>
      </c>
      <c r="I5099" s="250"/>
      <c r="J5099" s="250">
        <v>0</v>
      </c>
      <c r="K5099" s="250"/>
      <c r="L5099" s="250">
        <v>24696.68</v>
      </c>
      <c r="M5099" s="251" t="str">
        <f t="shared" si="237"/>
        <v>NA</v>
      </c>
      <c r="N5099" s="251" t="str">
        <f t="shared" si="238"/>
        <v>NA</v>
      </c>
      <c r="O5099" s="250">
        <v>24942.35</v>
      </c>
      <c r="P5099" s="251">
        <f t="shared" si="239"/>
        <v>9.9474909178075051E-3</v>
      </c>
      <c r="Q5099" s="251" t="s">
        <v>1195</v>
      </c>
      <c r="R5099" s="258"/>
      <c r="S5099" s="258" t="s">
        <v>840</v>
      </c>
      <c r="T5099" s="258" t="s">
        <v>841</v>
      </c>
      <c r="U5099" s="282" t="s">
        <v>841</v>
      </c>
      <c r="V5099" s="283" t="s">
        <v>809</v>
      </c>
      <c r="W5099" s="284" t="s">
        <v>809</v>
      </c>
      <c r="X5099" s="284" t="s">
        <v>809</v>
      </c>
      <c r="Y5099" s="257"/>
    </row>
    <row r="5100" spans="1:25" ht="12.75" customHeight="1" x14ac:dyDescent="0.2">
      <c r="A5100" s="229" t="s">
        <v>705</v>
      </c>
      <c r="B5100" s="247"/>
      <c r="C5100" s="280">
        <v>5087</v>
      </c>
      <c r="D5100" s="249" t="s">
        <v>10777</v>
      </c>
      <c r="E5100" s="249" t="s">
        <v>10778</v>
      </c>
      <c r="F5100" s="249" t="s">
        <v>10228</v>
      </c>
      <c r="G5100" s="281" t="s">
        <v>804</v>
      </c>
      <c r="H5100" s="250">
        <v>27773.690000000002</v>
      </c>
      <c r="I5100" s="250"/>
      <c r="J5100" s="250">
        <v>34845.350700000003</v>
      </c>
      <c r="K5100" s="250"/>
      <c r="L5100" s="250">
        <v>36375.410000000003</v>
      </c>
      <c r="M5100" s="251">
        <f t="shared" si="237"/>
        <v>0.25461725467519797</v>
      </c>
      <c r="N5100" s="251">
        <f t="shared" si="238"/>
        <v>4.3909998586985112E-2</v>
      </c>
      <c r="O5100" s="250">
        <v>40147.279999999999</v>
      </c>
      <c r="P5100" s="251">
        <f t="shared" si="239"/>
        <v>0.10369285184689313</v>
      </c>
      <c r="Q5100" s="251" t="s">
        <v>1195</v>
      </c>
      <c r="R5100" s="258"/>
      <c r="S5100" s="258" t="s">
        <v>814</v>
      </c>
      <c r="T5100" s="258" t="s">
        <v>807</v>
      </c>
      <c r="U5100" s="282" t="s">
        <v>808</v>
      </c>
      <c r="V5100" s="285">
        <v>103</v>
      </c>
      <c r="W5100" s="286" t="s">
        <v>824</v>
      </c>
      <c r="X5100" s="286" t="s">
        <v>824</v>
      </c>
      <c r="Y5100" s="257"/>
    </row>
    <row r="5101" spans="1:25" ht="12.75" customHeight="1" x14ac:dyDescent="0.2">
      <c r="A5101" s="229" t="s">
        <v>705</v>
      </c>
      <c r="B5101" s="247"/>
      <c r="C5101" s="280">
        <v>5088</v>
      </c>
      <c r="D5101" s="249" t="s">
        <v>10779</v>
      </c>
      <c r="E5101" s="249" t="s">
        <v>10780</v>
      </c>
      <c r="F5101" s="249" t="s">
        <v>10185</v>
      </c>
      <c r="G5101" s="281" t="s">
        <v>813</v>
      </c>
      <c r="H5101" s="250">
        <v>29701.47</v>
      </c>
      <c r="I5101" s="250"/>
      <c r="J5101" s="250">
        <v>28452.334999999999</v>
      </c>
      <c r="K5101" s="250"/>
      <c r="L5101" s="250">
        <v>29701.899999999998</v>
      </c>
      <c r="M5101" s="251">
        <f t="shared" si="237"/>
        <v>4.2056335932194669E-2</v>
      </c>
      <c r="N5101" s="251">
        <f t="shared" si="238"/>
        <v>4.3917836620439014E-2</v>
      </c>
      <c r="O5101" s="250">
        <v>34266.479999999996</v>
      </c>
      <c r="P5101" s="251">
        <f t="shared" si="239"/>
        <v>0.15367973092630433</v>
      </c>
      <c r="Q5101" s="251" t="s">
        <v>1195</v>
      </c>
      <c r="R5101" s="258"/>
      <c r="S5101" s="258" t="s">
        <v>806</v>
      </c>
      <c r="T5101" s="258" t="s">
        <v>807</v>
      </c>
      <c r="U5101" s="282" t="s">
        <v>814</v>
      </c>
      <c r="V5101" s="285">
        <v>153</v>
      </c>
      <c r="W5101" s="286" t="s">
        <v>824</v>
      </c>
      <c r="X5101" s="286" t="s">
        <v>824</v>
      </c>
      <c r="Y5101" s="257"/>
    </row>
    <row r="5102" spans="1:25" ht="12.75" customHeight="1" x14ac:dyDescent="0.2">
      <c r="A5102" s="229" t="s">
        <v>705</v>
      </c>
      <c r="B5102" s="247"/>
      <c r="C5102" s="280">
        <v>5089</v>
      </c>
      <c r="D5102" s="249" t="s">
        <v>10781</v>
      </c>
      <c r="E5102" s="249" t="s">
        <v>10782</v>
      </c>
      <c r="F5102" s="249" t="s">
        <v>10318</v>
      </c>
      <c r="G5102" s="281" t="s">
        <v>813</v>
      </c>
      <c r="H5102" s="250">
        <v>81745.41</v>
      </c>
      <c r="I5102" s="250"/>
      <c r="J5102" s="250">
        <v>78307.525800000003</v>
      </c>
      <c r="K5102" s="250"/>
      <c r="L5102" s="250">
        <v>81745.820000000007</v>
      </c>
      <c r="M5102" s="251">
        <f t="shared" si="237"/>
        <v>4.2055990666631925E-2</v>
      </c>
      <c r="N5102" s="251">
        <f t="shared" si="238"/>
        <v>4.3907583145731365E-2</v>
      </c>
      <c r="O5102" s="250">
        <v>88762.2</v>
      </c>
      <c r="P5102" s="251">
        <f t="shared" si="239"/>
        <v>8.5831666989211061E-2</v>
      </c>
      <c r="Q5102" s="251" t="s">
        <v>1195</v>
      </c>
      <c r="R5102" s="258"/>
      <c r="S5102" s="258" t="s">
        <v>806</v>
      </c>
      <c r="T5102" s="258" t="s">
        <v>807</v>
      </c>
      <c r="U5102" s="282" t="s">
        <v>814</v>
      </c>
      <c r="V5102" s="285">
        <v>253</v>
      </c>
      <c r="W5102" s="286" t="s">
        <v>912</v>
      </c>
      <c r="X5102" s="286" t="s">
        <v>815</v>
      </c>
      <c r="Y5102" s="257"/>
    </row>
    <row r="5103" spans="1:25" ht="12.75" customHeight="1" x14ac:dyDescent="0.2">
      <c r="A5103" s="229" t="s">
        <v>705</v>
      </c>
      <c r="B5103" s="247"/>
      <c r="C5103" s="280">
        <v>5090</v>
      </c>
      <c r="D5103" s="249" t="s">
        <v>10783</v>
      </c>
      <c r="E5103" s="249" t="s">
        <v>10784</v>
      </c>
      <c r="F5103" s="249" t="s">
        <v>10237</v>
      </c>
      <c r="G5103" s="281" t="s">
        <v>804</v>
      </c>
      <c r="H5103" s="250">
        <v>205868.05</v>
      </c>
      <c r="I5103" s="250"/>
      <c r="J5103" s="250">
        <v>38368.311000000002</v>
      </c>
      <c r="K5103" s="250"/>
      <c r="L5103" s="250">
        <v>161621.17000000001</v>
      </c>
      <c r="M5103" s="251">
        <f t="shared" si="237"/>
        <v>0.81362668466525045</v>
      </c>
      <c r="N5103" s="251">
        <f t="shared" si="238"/>
        <v>3.2123608203655358</v>
      </c>
      <c r="O5103" s="250">
        <v>187375.73</v>
      </c>
      <c r="P5103" s="251">
        <f t="shared" si="239"/>
        <v>0.15935140179965282</v>
      </c>
      <c r="Q5103" s="251" t="s">
        <v>1195</v>
      </c>
      <c r="R5103" s="258"/>
      <c r="S5103" s="258" t="s">
        <v>1405</v>
      </c>
      <c r="T5103" s="258" t="s">
        <v>807</v>
      </c>
      <c r="U5103" s="282" t="s">
        <v>808</v>
      </c>
      <c r="V5103" s="283" t="s">
        <v>809</v>
      </c>
      <c r="W5103" s="284" t="s">
        <v>809</v>
      </c>
      <c r="X5103" s="284" t="s">
        <v>809</v>
      </c>
      <c r="Y5103" s="257"/>
    </row>
    <row r="5104" spans="1:25" ht="12.75" customHeight="1" x14ac:dyDescent="0.2">
      <c r="A5104" s="229" t="s">
        <v>705</v>
      </c>
      <c r="B5104" s="247"/>
      <c r="C5104" s="309">
        <v>5091</v>
      </c>
      <c r="D5104" s="310" t="s">
        <v>10785</v>
      </c>
      <c r="E5104" s="310" t="s">
        <v>10786</v>
      </c>
      <c r="F5104" s="310" t="s">
        <v>10355</v>
      </c>
      <c r="G5104" s="311" t="s">
        <v>804</v>
      </c>
      <c r="H5104" s="312">
        <v>784280.36999999976</v>
      </c>
      <c r="I5104" s="312"/>
      <c r="J5104" s="312">
        <v>470329.57949999999</v>
      </c>
      <c r="K5104" s="312"/>
      <c r="L5104" s="312">
        <v>634027.22</v>
      </c>
      <c r="M5104" s="313">
        <f t="shared" si="237"/>
        <v>0.40030428212808622</v>
      </c>
      <c r="N5104" s="313">
        <f t="shared" si="238"/>
        <v>0.34804878883872109</v>
      </c>
      <c r="O5104" s="312">
        <v>700625.93000000017</v>
      </c>
      <c r="P5104" s="313">
        <f t="shared" si="239"/>
        <v>0.10504077411692229</v>
      </c>
      <c r="Q5104" s="313" t="s">
        <v>1195</v>
      </c>
      <c r="R5104" s="314" t="s">
        <v>954</v>
      </c>
      <c r="S5104" s="314" t="s">
        <v>1358</v>
      </c>
      <c r="T5104" s="314" t="s">
        <v>908</v>
      </c>
      <c r="U5104" s="315" t="s">
        <v>1103</v>
      </c>
      <c r="V5104" s="316">
        <v>979.5</v>
      </c>
      <c r="W5104" s="317" t="s">
        <v>824</v>
      </c>
      <c r="X5104" s="317" t="s">
        <v>824</v>
      </c>
      <c r="Y5104" s="257"/>
    </row>
    <row r="5105" spans="1:25" ht="12.75" customHeight="1" x14ac:dyDescent="0.2">
      <c r="A5105" s="229" t="s">
        <v>705</v>
      </c>
      <c r="B5105" s="247"/>
      <c r="C5105" s="280">
        <v>5092</v>
      </c>
      <c r="D5105" s="249" t="s">
        <v>10787</v>
      </c>
      <c r="E5105" s="249" t="s">
        <v>10788</v>
      </c>
      <c r="F5105" s="249" t="s">
        <v>10185</v>
      </c>
      <c r="G5105" s="281" t="s">
        <v>813</v>
      </c>
      <c r="H5105" s="250">
        <v>21078.53</v>
      </c>
      <c r="I5105" s="250"/>
      <c r="J5105" s="250">
        <v>20192.046900000001</v>
      </c>
      <c r="K5105" s="250"/>
      <c r="L5105" s="250">
        <v>21078.68</v>
      </c>
      <c r="M5105" s="251">
        <f t="shared" si="237"/>
        <v>4.2056210750939356E-2</v>
      </c>
      <c r="N5105" s="251">
        <f t="shared" si="238"/>
        <v>4.3910015878578366E-2</v>
      </c>
      <c r="O5105" s="250">
        <v>23264.42</v>
      </c>
      <c r="P5105" s="251">
        <f t="shared" si="239"/>
        <v>0.10369434898200447</v>
      </c>
      <c r="Q5105" s="251" t="s">
        <v>1195</v>
      </c>
      <c r="R5105" s="258"/>
      <c r="S5105" s="258" t="s">
        <v>904</v>
      </c>
      <c r="T5105" s="258" t="s">
        <v>807</v>
      </c>
      <c r="U5105" s="282" t="s">
        <v>814</v>
      </c>
      <c r="V5105" s="285">
        <v>157</v>
      </c>
      <c r="W5105" s="286" t="s">
        <v>816</v>
      </c>
      <c r="X5105" s="286" t="s">
        <v>824</v>
      </c>
      <c r="Y5105" s="257"/>
    </row>
    <row r="5106" spans="1:25" ht="12.75" customHeight="1" x14ac:dyDescent="0.2">
      <c r="A5106" s="229" t="s">
        <v>705</v>
      </c>
      <c r="B5106" s="247"/>
      <c r="C5106" s="280">
        <v>5093</v>
      </c>
      <c r="D5106" s="249" t="s">
        <v>10789</v>
      </c>
      <c r="E5106" s="249" t="s">
        <v>10790</v>
      </c>
      <c r="F5106" s="249" t="s">
        <v>10234</v>
      </c>
      <c r="G5106" s="281" t="s">
        <v>804</v>
      </c>
      <c r="H5106" s="250">
        <v>0</v>
      </c>
      <c r="I5106" s="250"/>
      <c r="J5106" s="250">
        <v>0</v>
      </c>
      <c r="K5106" s="250"/>
      <c r="L5106" s="250">
        <v>0</v>
      </c>
      <c r="M5106" s="251" t="str">
        <f t="shared" si="237"/>
        <v>NA</v>
      </c>
      <c r="N5106" s="251" t="str">
        <f t="shared" si="238"/>
        <v>NA</v>
      </c>
      <c r="O5106" s="250">
        <v>0</v>
      </c>
      <c r="P5106" s="251" t="str">
        <f t="shared" si="239"/>
        <v>NA</v>
      </c>
      <c r="Q5106" s="251" t="s">
        <v>707</v>
      </c>
      <c r="R5106" s="258"/>
      <c r="S5106" s="299" t="s">
        <v>809</v>
      </c>
      <c r="T5106" s="258" t="s">
        <v>2261</v>
      </c>
      <c r="U5106" s="299" t="s">
        <v>832</v>
      </c>
      <c r="V5106" s="283" t="s">
        <v>809</v>
      </c>
      <c r="W5106" s="284" t="s">
        <v>809</v>
      </c>
      <c r="X5106" s="284" t="s">
        <v>809</v>
      </c>
      <c r="Y5106" s="257"/>
    </row>
    <row r="5107" spans="1:25" ht="12.75" customHeight="1" x14ac:dyDescent="0.2">
      <c r="A5107" s="229" t="s">
        <v>705</v>
      </c>
      <c r="B5107" s="247"/>
      <c r="C5107" s="280">
        <v>5094</v>
      </c>
      <c r="D5107" s="249" t="s">
        <v>10791</v>
      </c>
      <c r="E5107" s="249" t="s">
        <v>10792</v>
      </c>
      <c r="F5107" s="249" t="s">
        <v>10355</v>
      </c>
      <c r="G5107" s="281" t="s">
        <v>804</v>
      </c>
      <c r="H5107" s="250">
        <v>117785.89</v>
      </c>
      <c r="I5107" s="250"/>
      <c r="J5107" s="250">
        <v>104524.33899999999</v>
      </c>
      <c r="K5107" s="250"/>
      <c r="L5107" s="250">
        <v>109114.78</v>
      </c>
      <c r="M5107" s="251">
        <f t="shared" si="237"/>
        <v>0.11259031960449598</v>
      </c>
      <c r="N5107" s="251">
        <f t="shared" si="238"/>
        <v>4.3917436301606334E-2</v>
      </c>
      <c r="O5107" s="250">
        <v>125883.53</v>
      </c>
      <c r="P5107" s="251">
        <f t="shared" si="239"/>
        <v>0.15367991394016467</v>
      </c>
      <c r="Q5107" s="251" t="s">
        <v>1195</v>
      </c>
      <c r="R5107" s="258"/>
      <c r="S5107" s="258" t="s">
        <v>1405</v>
      </c>
      <c r="T5107" s="258" t="s">
        <v>807</v>
      </c>
      <c r="U5107" s="282" t="s">
        <v>808</v>
      </c>
      <c r="V5107" s="285">
        <v>204</v>
      </c>
      <c r="W5107" s="286" t="s">
        <v>816</v>
      </c>
      <c r="X5107" s="286" t="s">
        <v>816</v>
      </c>
      <c r="Y5107" s="257"/>
    </row>
    <row r="5108" spans="1:25" ht="12.75" customHeight="1" x14ac:dyDescent="0.2">
      <c r="A5108" s="229" t="s">
        <v>705</v>
      </c>
      <c r="B5108" s="247"/>
      <c r="C5108" s="280">
        <v>5095</v>
      </c>
      <c r="D5108" s="249" t="s">
        <v>10793</v>
      </c>
      <c r="E5108" s="249" t="s">
        <v>10794</v>
      </c>
      <c r="F5108" s="249" t="s">
        <v>10222</v>
      </c>
      <c r="G5108" s="281" t="s">
        <v>813</v>
      </c>
      <c r="H5108" s="250">
        <v>470177.98</v>
      </c>
      <c r="I5108" s="250"/>
      <c r="J5108" s="250">
        <v>386152.89770000003</v>
      </c>
      <c r="K5108" s="250"/>
      <c r="L5108" s="250">
        <v>385151.79</v>
      </c>
      <c r="M5108" s="251">
        <f t="shared" si="237"/>
        <v>0.17870909713806665</v>
      </c>
      <c r="N5108" s="251">
        <f t="shared" si="238"/>
        <v>2.5925163477027854E-3</v>
      </c>
      <c r="O5108" s="250">
        <v>435063.70999999996</v>
      </c>
      <c r="P5108" s="251">
        <f t="shared" si="239"/>
        <v>0.1295902584277227</v>
      </c>
      <c r="Q5108" s="251" t="s">
        <v>1195</v>
      </c>
      <c r="R5108" s="258"/>
      <c r="S5108" s="258" t="s">
        <v>806</v>
      </c>
      <c r="T5108" s="258" t="s">
        <v>807</v>
      </c>
      <c r="U5108" s="282" t="s">
        <v>823</v>
      </c>
      <c r="V5108" s="285">
        <v>823.8</v>
      </c>
      <c r="W5108" s="286" t="s">
        <v>816</v>
      </c>
      <c r="X5108" s="286" t="s">
        <v>824</v>
      </c>
      <c r="Y5108" s="257"/>
    </row>
    <row r="5109" spans="1:25" ht="12.75" customHeight="1" x14ac:dyDescent="0.2">
      <c r="A5109" s="229" t="s">
        <v>705</v>
      </c>
      <c r="B5109" s="247"/>
      <c r="C5109" s="280">
        <v>5096</v>
      </c>
      <c r="D5109" s="249" t="s">
        <v>10795</v>
      </c>
      <c r="E5109" s="249" t="s">
        <v>10794</v>
      </c>
      <c r="F5109" s="249" t="s">
        <v>10228</v>
      </c>
      <c r="G5109" s="281" t="s">
        <v>804</v>
      </c>
      <c r="H5109" s="250">
        <v>116858.84999999999</v>
      </c>
      <c r="I5109" s="250"/>
      <c r="J5109" s="250">
        <v>111944.2328</v>
      </c>
      <c r="K5109" s="250"/>
      <c r="L5109" s="250">
        <v>116859.80000000002</v>
      </c>
      <c r="M5109" s="251">
        <f t="shared" si="237"/>
        <v>4.2056012017917289E-2</v>
      </c>
      <c r="N5109" s="251">
        <f t="shared" si="238"/>
        <v>4.3910857013797135E-2</v>
      </c>
      <c r="O5109" s="250">
        <v>125689.85</v>
      </c>
      <c r="P5109" s="251">
        <f t="shared" si="239"/>
        <v>7.556105692462238E-2</v>
      </c>
      <c r="Q5109" s="251" t="s">
        <v>1195</v>
      </c>
      <c r="R5109" s="258"/>
      <c r="S5109" s="258" t="s">
        <v>1698</v>
      </c>
      <c r="T5109" s="258" t="s">
        <v>807</v>
      </c>
      <c r="U5109" s="282" t="s">
        <v>10796</v>
      </c>
      <c r="V5109" s="285">
        <v>4766</v>
      </c>
      <c r="W5109" s="286" t="s">
        <v>824</v>
      </c>
      <c r="X5109" s="286" t="s">
        <v>824</v>
      </c>
      <c r="Y5109" s="257"/>
    </row>
    <row r="5110" spans="1:25" ht="12.75" customHeight="1" x14ac:dyDescent="0.2">
      <c r="A5110" s="229" t="s">
        <v>705</v>
      </c>
      <c r="B5110" s="247"/>
      <c r="C5110" s="280">
        <v>5097</v>
      </c>
      <c r="D5110" s="249" t="s">
        <v>10797</v>
      </c>
      <c r="E5110" s="249" t="s">
        <v>10797</v>
      </c>
      <c r="F5110" s="249"/>
      <c r="G5110" s="281"/>
      <c r="H5110" s="250">
        <v>180225.91999999998</v>
      </c>
      <c r="I5110" s="250"/>
      <c r="J5110" s="250">
        <v>0</v>
      </c>
      <c r="K5110" s="250"/>
      <c r="L5110" s="250">
        <v>36314.29</v>
      </c>
      <c r="M5110" s="251">
        <f t="shared" si="237"/>
        <v>1</v>
      </c>
      <c r="N5110" s="251" t="str">
        <f t="shared" si="238"/>
        <v>NA</v>
      </c>
      <c r="O5110" s="250">
        <v>36675.53</v>
      </c>
      <c r="P5110" s="251">
        <f t="shared" si="239"/>
        <v>9.9475991407238853E-3</v>
      </c>
      <c r="Q5110" s="251" t="s">
        <v>1195</v>
      </c>
      <c r="R5110" s="258"/>
      <c r="S5110" s="258" t="s">
        <v>840</v>
      </c>
      <c r="T5110" s="258" t="s">
        <v>841</v>
      </c>
      <c r="U5110" s="282" t="s">
        <v>841</v>
      </c>
      <c r="V5110" s="283" t="s">
        <v>809</v>
      </c>
      <c r="W5110" s="284" t="s">
        <v>809</v>
      </c>
      <c r="X5110" s="284" t="s">
        <v>809</v>
      </c>
      <c r="Y5110" s="257"/>
    </row>
    <row r="5111" spans="1:25" ht="12.75" customHeight="1" x14ac:dyDescent="0.2">
      <c r="A5111" s="229" t="s">
        <v>705</v>
      </c>
      <c r="B5111" s="247"/>
      <c r="C5111" s="280">
        <v>5098</v>
      </c>
      <c r="D5111" s="249" t="s">
        <v>10798</v>
      </c>
      <c r="E5111" s="249" t="s">
        <v>10799</v>
      </c>
      <c r="F5111" s="249" t="s">
        <v>10453</v>
      </c>
      <c r="G5111" s="281" t="s">
        <v>804</v>
      </c>
      <c r="H5111" s="250">
        <v>980817.62000000011</v>
      </c>
      <c r="I5111" s="250"/>
      <c r="J5111" s="250">
        <v>557524.89070000011</v>
      </c>
      <c r="K5111" s="250"/>
      <c r="L5111" s="250">
        <v>578138.35</v>
      </c>
      <c r="M5111" s="251">
        <f t="shared" si="237"/>
        <v>0.43157129385583426</v>
      </c>
      <c r="N5111" s="251">
        <f t="shared" si="238"/>
        <v>3.6973164147198256E-2</v>
      </c>
      <c r="O5111" s="250">
        <v>670400.12</v>
      </c>
      <c r="P5111" s="251">
        <f t="shared" si="239"/>
        <v>0.15958424138443683</v>
      </c>
      <c r="Q5111" s="251" t="s">
        <v>1195</v>
      </c>
      <c r="R5111" s="258"/>
      <c r="S5111" s="258" t="s">
        <v>3566</v>
      </c>
      <c r="T5111" s="258" t="s">
        <v>2261</v>
      </c>
      <c r="U5111" s="282" t="s">
        <v>808</v>
      </c>
      <c r="V5111" s="285">
        <v>554</v>
      </c>
      <c r="W5111" s="286" t="s">
        <v>816</v>
      </c>
      <c r="X5111" s="286" t="s">
        <v>816</v>
      </c>
      <c r="Y5111" s="257"/>
    </row>
    <row r="5112" spans="1:25" ht="12.75" customHeight="1" x14ac:dyDescent="0.2">
      <c r="A5112" s="229" t="s">
        <v>705</v>
      </c>
      <c r="B5112" s="247"/>
      <c r="C5112" s="280">
        <v>5099</v>
      </c>
      <c r="D5112" s="249" t="s">
        <v>10800</v>
      </c>
      <c r="E5112" s="249" t="s">
        <v>10801</v>
      </c>
      <c r="F5112" s="249" t="s">
        <v>10175</v>
      </c>
      <c r="G5112" s="281" t="s">
        <v>813</v>
      </c>
      <c r="H5112" s="250">
        <v>279738.53000000009</v>
      </c>
      <c r="I5112" s="250"/>
      <c r="J5112" s="250">
        <v>207219.35319999998</v>
      </c>
      <c r="K5112" s="250"/>
      <c r="L5112" s="250">
        <v>216319.48</v>
      </c>
      <c r="M5112" s="251">
        <f t="shared" si="237"/>
        <v>0.2592391430669207</v>
      </c>
      <c r="N5112" s="251">
        <f t="shared" si="238"/>
        <v>4.3915429034357335E-2</v>
      </c>
      <c r="O5112" s="250">
        <v>246449.46000000002</v>
      </c>
      <c r="P5112" s="251">
        <f t="shared" si="239"/>
        <v>0.1392846358543392</v>
      </c>
      <c r="Q5112" s="251" t="s">
        <v>1195</v>
      </c>
      <c r="R5112" s="258"/>
      <c r="S5112" s="258" t="s">
        <v>904</v>
      </c>
      <c r="T5112" s="258" t="s">
        <v>807</v>
      </c>
      <c r="U5112" s="282" t="s">
        <v>814</v>
      </c>
      <c r="V5112" s="285">
        <v>503</v>
      </c>
      <c r="W5112" s="286" t="s">
        <v>874</v>
      </c>
      <c r="X5112" s="286" t="s">
        <v>816</v>
      </c>
      <c r="Y5112" s="257"/>
    </row>
    <row r="5113" spans="1:25" ht="12.75" customHeight="1" x14ac:dyDescent="0.2">
      <c r="A5113" s="229" t="s">
        <v>705</v>
      </c>
      <c r="B5113" s="247"/>
      <c r="C5113" s="280">
        <v>5100</v>
      </c>
      <c r="D5113" s="249" t="s">
        <v>10802</v>
      </c>
      <c r="E5113" s="249" t="s">
        <v>10803</v>
      </c>
      <c r="F5113" s="249" t="s">
        <v>10804</v>
      </c>
      <c r="G5113" s="281" t="s">
        <v>804</v>
      </c>
      <c r="H5113" s="250">
        <v>323919.61</v>
      </c>
      <c r="I5113" s="250"/>
      <c r="J5113" s="250">
        <v>310296.84470000002</v>
      </c>
      <c r="K5113" s="250"/>
      <c r="L5113" s="250">
        <v>323922.21000000002</v>
      </c>
      <c r="M5113" s="251">
        <f t="shared" si="237"/>
        <v>4.2056006735745236E-2</v>
      </c>
      <c r="N5113" s="251">
        <f t="shared" si="238"/>
        <v>4.3910743962521523E-2</v>
      </c>
      <c r="O5113" s="250">
        <v>358407.70999999996</v>
      </c>
      <c r="P5113" s="251">
        <f t="shared" si="239"/>
        <v>0.10646228920208942</v>
      </c>
      <c r="Q5113" s="251" t="s">
        <v>1195</v>
      </c>
      <c r="R5113" s="258"/>
      <c r="S5113" s="258" t="s">
        <v>3566</v>
      </c>
      <c r="T5113" s="258" t="s">
        <v>807</v>
      </c>
      <c r="U5113" s="282" t="s">
        <v>808</v>
      </c>
      <c r="V5113" s="285">
        <v>157</v>
      </c>
      <c r="W5113" s="286" t="s">
        <v>816</v>
      </c>
      <c r="X5113" s="286" t="s">
        <v>816</v>
      </c>
      <c r="Y5113" s="257"/>
    </row>
    <row r="5114" spans="1:25" ht="12.75" customHeight="1" x14ac:dyDescent="0.2">
      <c r="A5114" s="229" t="s">
        <v>705</v>
      </c>
      <c r="B5114" s="247"/>
      <c r="C5114" s="280">
        <v>5101</v>
      </c>
      <c r="D5114" s="249" t="s">
        <v>10805</v>
      </c>
      <c r="E5114" s="249" t="s">
        <v>10806</v>
      </c>
      <c r="F5114" s="249" t="s">
        <v>10193</v>
      </c>
      <c r="G5114" s="281" t="s">
        <v>813</v>
      </c>
      <c r="H5114" s="250">
        <v>45987.53</v>
      </c>
      <c r="I5114" s="250"/>
      <c r="J5114" s="250">
        <v>44053.477400000003</v>
      </c>
      <c r="K5114" s="250"/>
      <c r="L5114" s="250">
        <v>45988.2</v>
      </c>
      <c r="M5114" s="251">
        <f t="shared" si="237"/>
        <v>4.2056022578294494E-2</v>
      </c>
      <c r="N5114" s="251">
        <f t="shared" si="238"/>
        <v>4.3917590941413252E-2</v>
      </c>
      <c r="O5114" s="250">
        <v>53055.66</v>
      </c>
      <c r="P5114" s="251">
        <f t="shared" si="239"/>
        <v>0.15367985700679754</v>
      </c>
      <c r="Q5114" s="251" t="s">
        <v>1195</v>
      </c>
      <c r="R5114" s="258"/>
      <c r="S5114" s="258" t="s">
        <v>1405</v>
      </c>
      <c r="T5114" s="258" t="s">
        <v>807</v>
      </c>
      <c r="U5114" s="282" t="s">
        <v>814</v>
      </c>
      <c r="V5114" s="285">
        <v>53</v>
      </c>
      <c r="W5114" s="286" t="s">
        <v>816</v>
      </c>
      <c r="X5114" s="286" t="s">
        <v>824</v>
      </c>
      <c r="Y5114" s="257"/>
    </row>
    <row r="5115" spans="1:25" ht="12.75" customHeight="1" x14ac:dyDescent="0.2">
      <c r="A5115" s="229" t="s">
        <v>705</v>
      </c>
      <c r="B5115" s="247"/>
      <c r="C5115" s="280">
        <v>5102</v>
      </c>
      <c r="D5115" s="249" t="s">
        <v>10807</v>
      </c>
      <c r="E5115" s="249" t="s">
        <v>10808</v>
      </c>
      <c r="F5115" s="249" t="s">
        <v>10188</v>
      </c>
      <c r="G5115" s="281"/>
      <c r="H5115" s="250">
        <v>52643.48</v>
      </c>
      <c r="I5115" s="250"/>
      <c r="J5115" s="250">
        <v>50429.494400000011</v>
      </c>
      <c r="K5115" s="250"/>
      <c r="L5115" s="250">
        <v>52644</v>
      </c>
      <c r="M5115" s="251">
        <f t="shared" si="237"/>
        <v>4.2056216648291345E-2</v>
      </c>
      <c r="N5115" s="251">
        <f t="shared" si="238"/>
        <v>4.3912905063747558E-2</v>
      </c>
      <c r="O5115" s="250">
        <v>59114.25</v>
      </c>
      <c r="P5115" s="251">
        <f t="shared" si="239"/>
        <v>0.12290574424435834</v>
      </c>
      <c r="Q5115" s="251" t="s">
        <v>1195</v>
      </c>
      <c r="R5115" s="258"/>
      <c r="S5115" s="258" t="s">
        <v>1698</v>
      </c>
      <c r="T5115" s="258" t="s">
        <v>1092</v>
      </c>
      <c r="U5115" s="282" t="s">
        <v>1092</v>
      </c>
      <c r="V5115" s="285">
        <v>5048</v>
      </c>
      <c r="W5115" s="286" t="s">
        <v>815</v>
      </c>
      <c r="X5115" s="286" t="s">
        <v>824</v>
      </c>
      <c r="Y5115" s="257"/>
    </row>
    <row r="5116" spans="1:25" ht="12.75" customHeight="1" x14ac:dyDescent="0.2">
      <c r="A5116" s="229" t="s">
        <v>705</v>
      </c>
      <c r="B5116" s="247"/>
      <c r="C5116" s="280">
        <v>5103</v>
      </c>
      <c r="D5116" s="249" t="s">
        <v>10809</v>
      </c>
      <c r="E5116" s="249" t="s">
        <v>10810</v>
      </c>
      <c r="F5116" s="249" t="s">
        <v>10228</v>
      </c>
      <c r="G5116" s="281" t="s">
        <v>804</v>
      </c>
      <c r="H5116" s="250">
        <v>18933.510000000002</v>
      </c>
      <c r="I5116" s="250"/>
      <c r="J5116" s="250">
        <v>18137.246999999999</v>
      </c>
      <c r="K5116" s="250"/>
      <c r="L5116" s="250">
        <v>18933.809999999998</v>
      </c>
      <c r="M5116" s="251">
        <f t="shared" si="237"/>
        <v>4.2055751944568259E-2</v>
      </c>
      <c r="N5116" s="251">
        <f t="shared" si="238"/>
        <v>4.3918627782926392E-2</v>
      </c>
      <c r="O5116" s="250">
        <v>22025.16</v>
      </c>
      <c r="P5116" s="251">
        <f t="shared" si="239"/>
        <v>0.16327141763860537</v>
      </c>
      <c r="Q5116" s="251" t="s">
        <v>1195</v>
      </c>
      <c r="R5116" s="258"/>
      <c r="S5116" s="258" t="s">
        <v>1405</v>
      </c>
      <c r="T5116" s="258" t="s">
        <v>2261</v>
      </c>
      <c r="U5116" s="282" t="s">
        <v>808</v>
      </c>
      <c r="V5116" s="283" t="s">
        <v>809</v>
      </c>
      <c r="W5116" s="284" t="s">
        <v>809</v>
      </c>
      <c r="X5116" s="284" t="s">
        <v>809</v>
      </c>
      <c r="Y5116" s="257"/>
    </row>
    <row r="5117" spans="1:25" ht="12.75" customHeight="1" x14ac:dyDescent="0.2">
      <c r="A5117" s="229" t="s">
        <v>705</v>
      </c>
      <c r="B5117" s="247"/>
      <c r="C5117" s="280">
        <v>5104</v>
      </c>
      <c r="D5117" s="249" t="s">
        <v>10811</v>
      </c>
      <c r="E5117" s="249" t="s">
        <v>10812</v>
      </c>
      <c r="F5117" s="249" t="s">
        <v>10185</v>
      </c>
      <c r="G5117" s="281" t="s">
        <v>813</v>
      </c>
      <c r="H5117" s="250">
        <v>11464.67</v>
      </c>
      <c r="I5117" s="250"/>
      <c r="J5117" s="250">
        <v>14468.559600000001</v>
      </c>
      <c r="K5117" s="250"/>
      <c r="L5117" s="250">
        <v>15103.869999999999</v>
      </c>
      <c r="M5117" s="251">
        <f t="shared" si="237"/>
        <v>0.26201274000908881</v>
      </c>
      <c r="N5117" s="251">
        <f t="shared" si="238"/>
        <v>4.3909719941990527E-2</v>
      </c>
      <c r="O5117" s="250">
        <v>16670.059999999998</v>
      </c>
      <c r="P5117" s="251">
        <f t="shared" si="239"/>
        <v>0.10369461601563035</v>
      </c>
      <c r="Q5117" s="251" t="s">
        <v>1195</v>
      </c>
      <c r="R5117" s="258"/>
      <c r="S5117" s="258" t="s">
        <v>806</v>
      </c>
      <c r="T5117" s="258" t="s">
        <v>807</v>
      </c>
      <c r="U5117" s="282" t="s">
        <v>814</v>
      </c>
      <c r="V5117" s="285">
        <v>303</v>
      </c>
      <c r="W5117" s="286" t="s">
        <v>816</v>
      </c>
      <c r="X5117" s="286" t="s">
        <v>824</v>
      </c>
      <c r="Y5117" s="257"/>
    </row>
    <row r="5118" spans="1:25" ht="12.75" customHeight="1" x14ac:dyDescent="0.2">
      <c r="A5118" s="229" t="s">
        <v>705</v>
      </c>
      <c r="B5118" s="247"/>
      <c r="C5118" s="280">
        <v>5105</v>
      </c>
      <c r="D5118" s="249" t="s">
        <v>10813</v>
      </c>
      <c r="E5118" s="249" t="s">
        <v>10814</v>
      </c>
      <c r="F5118" s="249" t="s">
        <v>10225</v>
      </c>
      <c r="G5118" s="281" t="s">
        <v>813</v>
      </c>
      <c r="H5118" s="250">
        <v>33654.590000000004</v>
      </c>
      <c r="I5118" s="250"/>
      <c r="J5118" s="250">
        <v>53946.492700000003</v>
      </c>
      <c r="K5118" s="250"/>
      <c r="L5118" s="250">
        <v>56315.13</v>
      </c>
      <c r="M5118" s="251">
        <f t="shared" si="237"/>
        <v>0.6029460676834868</v>
      </c>
      <c r="N5118" s="251">
        <f t="shared" si="238"/>
        <v>4.390716025177286E-2</v>
      </c>
      <c r="O5118" s="250">
        <v>60093.799999999996</v>
      </c>
      <c r="P5118" s="251">
        <f t="shared" si="239"/>
        <v>6.7098664248843934E-2</v>
      </c>
      <c r="Q5118" s="251" t="s">
        <v>1195</v>
      </c>
      <c r="R5118" s="258"/>
      <c r="S5118" s="258" t="s">
        <v>806</v>
      </c>
      <c r="T5118" s="258" t="s">
        <v>807</v>
      </c>
      <c r="U5118" s="282" t="s">
        <v>814</v>
      </c>
      <c r="V5118" s="285">
        <v>106</v>
      </c>
      <c r="W5118" s="286" t="s">
        <v>824</v>
      </c>
      <c r="X5118" s="286" t="s">
        <v>824</v>
      </c>
      <c r="Y5118" s="257"/>
    </row>
    <row r="5119" spans="1:25" ht="12.75" customHeight="1" x14ac:dyDescent="0.2">
      <c r="A5119" s="229" t="s">
        <v>705</v>
      </c>
      <c r="B5119" s="247"/>
      <c r="C5119" s="280">
        <v>5106</v>
      </c>
      <c r="D5119" s="249" t="s">
        <v>10815</v>
      </c>
      <c r="E5119" s="249" t="s">
        <v>10816</v>
      </c>
      <c r="F5119" s="249" t="s">
        <v>10253</v>
      </c>
      <c r="G5119" s="281" t="s">
        <v>813</v>
      </c>
      <c r="H5119" s="250">
        <v>88220.84</v>
      </c>
      <c r="I5119" s="250"/>
      <c r="J5119" s="250">
        <v>84510.623999999996</v>
      </c>
      <c r="K5119" s="250"/>
      <c r="L5119" s="250">
        <v>88221.29</v>
      </c>
      <c r="M5119" s="251">
        <f t="shared" si="237"/>
        <v>4.2056004000868737E-2</v>
      </c>
      <c r="N5119" s="251">
        <f t="shared" si="238"/>
        <v>4.3907686683274251E-2</v>
      </c>
      <c r="O5119" s="250">
        <v>95793.459999999992</v>
      </c>
      <c r="P5119" s="251">
        <f t="shared" si="239"/>
        <v>8.5831549277957719E-2</v>
      </c>
      <c r="Q5119" s="251" t="s">
        <v>1195</v>
      </c>
      <c r="R5119" s="258"/>
      <c r="S5119" s="258" t="s">
        <v>806</v>
      </c>
      <c r="T5119" s="258" t="s">
        <v>807</v>
      </c>
      <c r="U5119" s="282" t="s">
        <v>814</v>
      </c>
      <c r="V5119" s="285">
        <v>503</v>
      </c>
      <c r="W5119" s="286" t="s">
        <v>824</v>
      </c>
      <c r="X5119" s="286" t="s">
        <v>824</v>
      </c>
      <c r="Y5119" s="257"/>
    </row>
    <row r="5120" spans="1:25" ht="12.75" customHeight="1" x14ac:dyDescent="0.2">
      <c r="A5120" s="229" t="s">
        <v>705</v>
      </c>
      <c r="B5120" s="247"/>
      <c r="C5120" s="280">
        <v>5107</v>
      </c>
      <c r="D5120" s="249" t="s">
        <v>10817</v>
      </c>
      <c r="E5120" s="249" t="s">
        <v>10818</v>
      </c>
      <c r="F5120" s="249" t="s">
        <v>10237</v>
      </c>
      <c r="G5120" s="281" t="s">
        <v>804</v>
      </c>
      <c r="H5120" s="250">
        <v>307854.98000000004</v>
      </c>
      <c r="I5120" s="250"/>
      <c r="J5120" s="250">
        <v>334690.86469999998</v>
      </c>
      <c r="K5120" s="250"/>
      <c r="L5120" s="250">
        <v>352732.88</v>
      </c>
      <c r="M5120" s="251">
        <f t="shared" si="237"/>
        <v>8.7170539518314549E-2</v>
      </c>
      <c r="N5120" s="251">
        <f t="shared" si="238"/>
        <v>5.3906506579353405E-2</v>
      </c>
      <c r="O5120" s="250">
        <v>403238.64</v>
      </c>
      <c r="P5120" s="251">
        <f t="shared" si="239"/>
        <v>0.14318415680443516</v>
      </c>
      <c r="Q5120" s="251" t="s">
        <v>1195</v>
      </c>
      <c r="R5120" s="258"/>
      <c r="S5120" s="258" t="s">
        <v>1405</v>
      </c>
      <c r="T5120" s="258" t="s">
        <v>807</v>
      </c>
      <c r="U5120" s="282" t="s">
        <v>808</v>
      </c>
      <c r="V5120" s="285">
        <v>80</v>
      </c>
      <c r="W5120" s="286" t="s">
        <v>824</v>
      </c>
      <c r="X5120" s="286" t="s">
        <v>816</v>
      </c>
      <c r="Y5120" s="257"/>
    </row>
    <row r="5121" spans="1:25" ht="12.75" customHeight="1" x14ac:dyDescent="0.2">
      <c r="A5121" s="229" t="s">
        <v>705</v>
      </c>
      <c r="B5121" s="247"/>
      <c r="C5121" s="280">
        <v>5108</v>
      </c>
      <c r="D5121" s="249" t="s">
        <v>10819</v>
      </c>
      <c r="E5121" s="249" t="s">
        <v>10820</v>
      </c>
      <c r="F5121" s="249" t="s">
        <v>10182</v>
      </c>
      <c r="G5121" s="281" t="s">
        <v>813</v>
      </c>
      <c r="H5121" s="250">
        <v>47773.590000000004</v>
      </c>
      <c r="I5121" s="250"/>
      <c r="J5121" s="250">
        <v>45764.423799999997</v>
      </c>
      <c r="K5121" s="250"/>
      <c r="L5121" s="250">
        <v>47773.95</v>
      </c>
      <c r="M5121" s="251">
        <f t="shared" si="237"/>
        <v>4.2056002071437518E-2</v>
      </c>
      <c r="N5121" s="251">
        <f t="shared" si="238"/>
        <v>4.3910226178790007E-2</v>
      </c>
      <c r="O5121" s="250">
        <v>52727.75</v>
      </c>
      <c r="P5121" s="251">
        <f t="shared" si="239"/>
        <v>0.10369249350325864</v>
      </c>
      <c r="Q5121" s="251" t="s">
        <v>1195</v>
      </c>
      <c r="R5121" s="258"/>
      <c r="S5121" s="258" t="s">
        <v>904</v>
      </c>
      <c r="T5121" s="258" t="s">
        <v>807</v>
      </c>
      <c r="U5121" s="282" t="s">
        <v>814</v>
      </c>
      <c r="V5121" s="285">
        <v>205</v>
      </c>
      <c r="W5121" s="286" t="s">
        <v>824</v>
      </c>
      <c r="X5121" s="286" t="s">
        <v>824</v>
      </c>
      <c r="Y5121" s="257"/>
    </row>
    <row r="5122" spans="1:25" ht="12.75" customHeight="1" x14ac:dyDescent="0.2">
      <c r="A5122" s="229" t="s">
        <v>705</v>
      </c>
      <c r="B5122" s="247"/>
      <c r="C5122" s="280">
        <v>5109</v>
      </c>
      <c r="D5122" s="249" t="s">
        <v>10821</v>
      </c>
      <c r="E5122" s="249" t="s">
        <v>10822</v>
      </c>
      <c r="F5122" s="249" t="s">
        <v>10165</v>
      </c>
      <c r="G5122" s="281" t="s">
        <v>813</v>
      </c>
      <c r="H5122" s="250">
        <v>131891.87</v>
      </c>
      <c r="I5122" s="250"/>
      <c r="J5122" s="250">
        <v>126344.99799999999</v>
      </c>
      <c r="K5122" s="250"/>
      <c r="L5122" s="250">
        <v>131892.51999999999</v>
      </c>
      <c r="M5122" s="251">
        <f t="shared" si="237"/>
        <v>4.205620861998547E-2</v>
      </c>
      <c r="N5122" s="251">
        <f t="shared" si="238"/>
        <v>4.3907729532751252E-2</v>
      </c>
      <c r="O5122" s="250">
        <v>143213.07</v>
      </c>
      <c r="P5122" s="251">
        <f t="shared" si="239"/>
        <v>8.5831630178876087E-2</v>
      </c>
      <c r="Q5122" s="251" t="s">
        <v>1195</v>
      </c>
      <c r="R5122" s="258"/>
      <c r="S5122" s="258" t="s">
        <v>904</v>
      </c>
      <c r="T5122" s="258" t="s">
        <v>807</v>
      </c>
      <c r="U5122" s="282" t="s">
        <v>814</v>
      </c>
      <c r="V5122" s="285">
        <v>503</v>
      </c>
      <c r="W5122" s="286" t="s">
        <v>815</v>
      </c>
      <c r="X5122" s="286" t="s">
        <v>816</v>
      </c>
      <c r="Y5122" s="257"/>
    </row>
    <row r="5123" spans="1:25" ht="12.75" customHeight="1" x14ac:dyDescent="0.2">
      <c r="B5123" s="247"/>
      <c r="C5123" s="280">
        <v>5110</v>
      </c>
      <c r="D5123" s="249" t="s">
        <v>10823</v>
      </c>
      <c r="E5123" s="249" t="s">
        <v>10824</v>
      </c>
      <c r="F5123" s="249" t="s">
        <v>10397</v>
      </c>
      <c r="G5123" s="281" t="s">
        <v>804</v>
      </c>
      <c r="H5123" s="250">
        <v>1433.46</v>
      </c>
      <c r="I5123" s="250"/>
      <c r="J5123" s="250">
        <v>1373.1689999999999</v>
      </c>
      <c r="K5123" s="250"/>
      <c r="L5123" s="250">
        <v>1433.48</v>
      </c>
      <c r="M5123" s="251">
        <f t="shared" si="237"/>
        <v>4.2059771462056958E-2</v>
      </c>
      <c r="N5123" s="251">
        <f t="shared" si="238"/>
        <v>4.3921032298282404E-2</v>
      </c>
      <c r="O5123" s="250">
        <v>1667.52</v>
      </c>
      <c r="P5123" s="251">
        <f t="shared" si="239"/>
        <v>0.16326701453804723</v>
      </c>
      <c r="Q5123" s="251" t="s">
        <v>1195</v>
      </c>
      <c r="R5123" s="258"/>
      <c r="S5123" s="258" t="s">
        <v>1405</v>
      </c>
      <c r="T5123" s="258" t="s">
        <v>2261</v>
      </c>
      <c r="U5123" s="282" t="s">
        <v>808</v>
      </c>
      <c r="V5123" s="283" t="s">
        <v>809</v>
      </c>
      <c r="W5123" s="284" t="s">
        <v>809</v>
      </c>
      <c r="X5123" s="284" t="s">
        <v>809</v>
      </c>
      <c r="Y5123" s="257"/>
    </row>
    <row r="5124" spans="1:25" ht="12.75" customHeight="1" x14ac:dyDescent="0.2">
      <c r="A5124" s="229" t="s">
        <v>705</v>
      </c>
      <c r="B5124" s="247"/>
      <c r="C5124" s="280">
        <v>5111</v>
      </c>
      <c r="D5124" s="249" t="s">
        <v>10825</v>
      </c>
      <c r="E5124" s="249" t="s">
        <v>10826</v>
      </c>
      <c r="F5124" s="249" t="s">
        <v>10228</v>
      </c>
      <c r="G5124" s="281" t="s">
        <v>804</v>
      </c>
      <c r="H5124" s="250">
        <v>74665.649999999994</v>
      </c>
      <c r="I5124" s="250"/>
      <c r="J5124" s="250">
        <v>71525.497799999997</v>
      </c>
      <c r="K5124" s="250"/>
      <c r="L5124" s="250">
        <v>74666.02</v>
      </c>
      <c r="M5124" s="251">
        <f t="shared" si="237"/>
        <v>4.205618246141294E-2</v>
      </c>
      <c r="N5124" s="251">
        <f t="shared" si="238"/>
        <v>4.3907729363611737E-2</v>
      </c>
      <c r="O5124" s="250">
        <v>81074.720000000001</v>
      </c>
      <c r="P5124" s="251">
        <f t="shared" si="239"/>
        <v>8.5831546933933217E-2</v>
      </c>
      <c r="Q5124" s="251" t="s">
        <v>1195</v>
      </c>
      <c r="R5124" s="258"/>
      <c r="S5124" s="258" t="s">
        <v>806</v>
      </c>
      <c r="T5124" s="258" t="s">
        <v>807</v>
      </c>
      <c r="U5124" s="282" t="s">
        <v>808</v>
      </c>
      <c r="V5124" s="285">
        <v>103</v>
      </c>
      <c r="W5124" s="286" t="s">
        <v>824</v>
      </c>
      <c r="X5124" s="286" t="s">
        <v>824</v>
      </c>
      <c r="Y5124" s="257"/>
    </row>
    <row r="5125" spans="1:25" ht="12.75" customHeight="1" x14ac:dyDescent="0.2">
      <c r="A5125" s="229" t="s">
        <v>705</v>
      </c>
      <c r="B5125" s="247"/>
      <c r="C5125" s="318">
        <v>5112</v>
      </c>
      <c r="D5125" s="319" t="s">
        <v>988</v>
      </c>
      <c r="E5125" s="319" t="s">
        <v>988</v>
      </c>
      <c r="F5125" s="319"/>
      <c r="G5125" s="320" t="s">
        <v>813</v>
      </c>
      <c r="H5125" s="321">
        <v>0</v>
      </c>
      <c r="I5125" s="321"/>
      <c r="J5125" s="321">
        <v>0</v>
      </c>
      <c r="K5125" s="321"/>
      <c r="L5125" s="321">
        <v>0</v>
      </c>
      <c r="M5125" s="322" t="str">
        <f t="shared" si="237"/>
        <v>NA</v>
      </c>
      <c r="N5125" s="322" t="str">
        <f t="shared" si="238"/>
        <v>NA</v>
      </c>
      <c r="O5125" s="321">
        <v>0</v>
      </c>
      <c r="P5125" s="322" t="str">
        <f t="shared" si="239"/>
        <v>NA</v>
      </c>
      <c r="Q5125" s="322" t="s">
        <v>707</v>
      </c>
      <c r="R5125" s="370"/>
      <c r="S5125" s="370" t="s">
        <v>904</v>
      </c>
      <c r="T5125" s="323" t="s">
        <v>809</v>
      </c>
      <c r="U5125" s="371" t="s">
        <v>814</v>
      </c>
      <c r="V5125" s="285">
        <v>103</v>
      </c>
      <c r="W5125" s="372" t="s">
        <v>824</v>
      </c>
      <c r="X5125" s="372" t="s">
        <v>824</v>
      </c>
      <c r="Y5125" s="257"/>
    </row>
    <row r="5126" spans="1:25" ht="12.75" customHeight="1" x14ac:dyDescent="0.2">
      <c r="A5126" s="229" t="s">
        <v>705</v>
      </c>
      <c r="B5126" s="247"/>
      <c r="C5126" s="280">
        <v>5113</v>
      </c>
      <c r="D5126" s="249" t="s">
        <v>10827</v>
      </c>
      <c r="E5126" s="249" t="s">
        <v>10828</v>
      </c>
      <c r="F5126" s="249" t="s">
        <v>10165</v>
      </c>
      <c r="G5126" s="281" t="s">
        <v>813</v>
      </c>
      <c r="H5126" s="250">
        <v>192014.65000000002</v>
      </c>
      <c r="I5126" s="250"/>
      <c r="J5126" s="250">
        <v>173155.83489999999</v>
      </c>
      <c r="K5126" s="250"/>
      <c r="L5126" s="250">
        <v>180759.72</v>
      </c>
      <c r="M5126" s="251">
        <f t="shared" si="237"/>
        <v>9.8215501265138019E-2</v>
      </c>
      <c r="N5126" s="251">
        <f t="shared" si="238"/>
        <v>4.3913536638204353E-2</v>
      </c>
      <c r="O5126" s="250">
        <v>200101.82</v>
      </c>
      <c r="P5126" s="251">
        <f t="shared" si="239"/>
        <v>0.107004480865538</v>
      </c>
      <c r="Q5126" s="251" t="s">
        <v>1195</v>
      </c>
      <c r="R5126" s="258"/>
      <c r="S5126" s="258" t="s">
        <v>806</v>
      </c>
      <c r="T5126" s="258" t="s">
        <v>807</v>
      </c>
      <c r="U5126" s="282" t="s">
        <v>814</v>
      </c>
      <c r="V5126" s="285">
        <v>207</v>
      </c>
      <c r="W5126" s="286" t="s">
        <v>824</v>
      </c>
      <c r="X5126" s="286" t="s">
        <v>824</v>
      </c>
      <c r="Y5126" s="257"/>
    </row>
    <row r="5127" spans="1:25" ht="12.75" customHeight="1" x14ac:dyDescent="0.2">
      <c r="A5127" s="229" t="s">
        <v>705</v>
      </c>
      <c r="B5127" s="247"/>
      <c r="C5127" s="280">
        <v>5114</v>
      </c>
      <c r="D5127" s="249" t="s">
        <v>10829</v>
      </c>
      <c r="E5127" s="249" t="s">
        <v>10830</v>
      </c>
      <c r="F5127" s="249" t="s">
        <v>10355</v>
      </c>
      <c r="G5127" s="281" t="s">
        <v>804</v>
      </c>
      <c r="H5127" s="250">
        <v>46443.149999999994</v>
      </c>
      <c r="I5127" s="250"/>
      <c r="J5127" s="250">
        <v>38007.477899999998</v>
      </c>
      <c r="K5127" s="250"/>
      <c r="L5127" s="250">
        <v>39676.67</v>
      </c>
      <c r="M5127" s="251">
        <f t="shared" si="237"/>
        <v>0.18163436588603479</v>
      </c>
      <c r="N5127" s="251">
        <f t="shared" si="238"/>
        <v>4.3917465515384814E-2</v>
      </c>
      <c r="O5127" s="250">
        <v>45774.17</v>
      </c>
      <c r="P5127" s="251">
        <f t="shared" si="239"/>
        <v>0.15367973169119284</v>
      </c>
      <c r="Q5127" s="251" t="s">
        <v>1195</v>
      </c>
      <c r="R5127" s="258"/>
      <c r="S5127" s="258" t="s">
        <v>1405</v>
      </c>
      <c r="T5127" s="258" t="s">
        <v>807</v>
      </c>
      <c r="U5127" s="282" t="s">
        <v>808</v>
      </c>
      <c r="V5127" s="285">
        <v>53</v>
      </c>
      <c r="W5127" s="286" t="s">
        <v>824</v>
      </c>
      <c r="X5127" s="286" t="s">
        <v>824</v>
      </c>
      <c r="Y5127" s="257"/>
    </row>
    <row r="5128" spans="1:25" ht="12.75" customHeight="1" x14ac:dyDescent="0.2">
      <c r="A5128" s="229" t="s">
        <v>705</v>
      </c>
      <c r="B5128" s="247"/>
      <c r="C5128" s="280">
        <v>5115</v>
      </c>
      <c r="D5128" s="249" t="s">
        <v>10831</v>
      </c>
      <c r="E5128" s="249" t="s">
        <v>10832</v>
      </c>
      <c r="F5128" s="249" t="s">
        <v>10177</v>
      </c>
      <c r="G5128" s="281" t="s">
        <v>804</v>
      </c>
      <c r="H5128" s="250">
        <v>26341.659999999996</v>
      </c>
      <c r="I5128" s="250"/>
      <c r="J5128" s="250">
        <v>25233.820899999999</v>
      </c>
      <c r="K5128" s="250"/>
      <c r="L5128" s="250">
        <v>26341.84</v>
      </c>
      <c r="M5128" s="251">
        <f t="shared" si="237"/>
        <v>4.2056540855815373E-2</v>
      </c>
      <c r="N5128" s="251">
        <f t="shared" si="238"/>
        <v>4.3910080220946696E-2</v>
      </c>
      <c r="O5128" s="250">
        <v>29073.32</v>
      </c>
      <c r="P5128" s="251">
        <f t="shared" si="239"/>
        <v>0.10369359163976395</v>
      </c>
      <c r="Q5128" s="251" t="s">
        <v>1195</v>
      </c>
      <c r="R5128" s="258"/>
      <c r="S5128" s="258" t="s">
        <v>904</v>
      </c>
      <c r="T5128" s="258" t="s">
        <v>807</v>
      </c>
      <c r="U5128" s="282" t="s">
        <v>808</v>
      </c>
      <c r="V5128" s="285">
        <v>103</v>
      </c>
      <c r="W5128" s="286" t="s">
        <v>824</v>
      </c>
      <c r="X5128" s="286" t="s">
        <v>824</v>
      </c>
      <c r="Y5128" s="257"/>
    </row>
    <row r="5129" spans="1:25" ht="12.75" customHeight="1" x14ac:dyDescent="0.2">
      <c r="A5129" s="229" t="s">
        <v>705</v>
      </c>
      <c r="B5129" s="247"/>
      <c r="C5129" s="280">
        <v>5116</v>
      </c>
      <c r="D5129" s="249" t="s">
        <v>10833</v>
      </c>
      <c r="E5129" s="249" t="s">
        <v>10834</v>
      </c>
      <c r="F5129" s="249" t="s">
        <v>10399</v>
      </c>
      <c r="G5129" s="281" t="s">
        <v>804</v>
      </c>
      <c r="H5129" s="250">
        <v>20157.760000000002</v>
      </c>
      <c r="I5129" s="250"/>
      <c r="J5129" s="250">
        <v>19309.993000000002</v>
      </c>
      <c r="K5129" s="250"/>
      <c r="L5129" s="250">
        <v>20158.059999999998</v>
      </c>
      <c r="M5129" s="251">
        <f t="shared" si="237"/>
        <v>4.2056607480196198E-2</v>
      </c>
      <c r="N5129" s="251">
        <f t="shared" si="238"/>
        <v>4.391855553753931E-2</v>
      </c>
      <c r="O5129" s="250">
        <v>23449.300000000003</v>
      </c>
      <c r="P5129" s="251">
        <f t="shared" si="239"/>
        <v>0.16327166403909929</v>
      </c>
      <c r="Q5129" s="251" t="s">
        <v>1195</v>
      </c>
      <c r="R5129" s="258"/>
      <c r="S5129" s="258" t="s">
        <v>1405</v>
      </c>
      <c r="T5129" s="258" t="s">
        <v>2261</v>
      </c>
      <c r="U5129" s="282" t="s">
        <v>808</v>
      </c>
      <c r="V5129" s="283" t="s">
        <v>809</v>
      </c>
      <c r="W5129" s="284" t="s">
        <v>809</v>
      </c>
      <c r="X5129" s="284" t="s">
        <v>809</v>
      </c>
      <c r="Y5129" s="257"/>
    </row>
    <row r="5130" spans="1:25" ht="12.75" customHeight="1" x14ac:dyDescent="0.2">
      <c r="A5130" s="229" t="s">
        <v>705</v>
      </c>
      <c r="B5130" s="247"/>
      <c r="C5130" s="280">
        <v>5117</v>
      </c>
      <c r="D5130" s="249" t="s">
        <v>10835</v>
      </c>
      <c r="E5130" s="249" t="s">
        <v>10836</v>
      </c>
      <c r="F5130" s="249" t="s">
        <v>10182</v>
      </c>
      <c r="G5130" s="281" t="s">
        <v>813</v>
      </c>
      <c r="H5130" s="250">
        <v>16791.59</v>
      </c>
      <c r="I5130" s="250"/>
      <c r="J5130" s="250">
        <v>14869.492900000001</v>
      </c>
      <c r="K5130" s="250"/>
      <c r="L5130" s="250">
        <v>15522.42</v>
      </c>
      <c r="M5130" s="251">
        <f t="shared" si="237"/>
        <v>0.11446784372414995</v>
      </c>
      <c r="N5130" s="251">
        <f t="shared" si="238"/>
        <v>4.3910515603393506E-2</v>
      </c>
      <c r="O5130" s="250">
        <v>17132</v>
      </c>
      <c r="P5130" s="251">
        <f t="shared" si="239"/>
        <v>0.10369388278374118</v>
      </c>
      <c r="Q5130" s="251" t="s">
        <v>1195</v>
      </c>
      <c r="R5130" s="258"/>
      <c r="S5130" s="258" t="s">
        <v>904</v>
      </c>
      <c r="T5130" s="258" t="s">
        <v>807</v>
      </c>
      <c r="U5130" s="282" t="s">
        <v>814</v>
      </c>
      <c r="V5130" s="285">
        <v>105</v>
      </c>
      <c r="W5130" s="286" t="s">
        <v>824</v>
      </c>
      <c r="X5130" s="286" t="s">
        <v>824</v>
      </c>
      <c r="Y5130" s="257"/>
    </row>
    <row r="5131" spans="1:25" ht="12.75" customHeight="1" x14ac:dyDescent="0.2">
      <c r="A5131" s="229" t="s">
        <v>705</v>
      </c>
      <c r="B5131" s="247"/>
      <c r="C5131" s="280">
        <v>5118</v>
      </c>
      <c r="D5131" s="249" t="s">
        <v>10837</v>
      </c>
      <c r="E5131" s="249" t="s">
        <v>10838</v>
      </c>
      <c r="F5131" s="249" t="s">
        <v>10237</v>
      </c>
      <c r="G5131" s="281" t="s">
        <v>804</v>
      </c>
      <c r="H5131" s="250">
        <v>114291.26999999999</v>
      </c>
      <c r="I5131" s="250"/>
      <c r="J5131" s="250">
        <v>109484.6278</v>
      </c>
      <c r="K5131" s="250"/>
      <c r="L5131" s="250">
        <v>114292.92000000001</v>
      </c>
      <c r="M5131" s="251">
        <f t="shared" si="237"/>
        <v>4.2056074799063724E-2</v>
      </c>
      <c r="N5131" s="251">
        <f t="shared" si="238"/>
        <v>4.3917509668878016E-2</v>
      </c>
      <c r="O5131" s="250">
        <v>131857.43</v>
      </c>
      <c r="P5131" s="251">
        <f t="shared" si="239"/>
        <v>0.15367977299031277</v>
      </c>
      <c r="Q5131" s="251" t="s">
        <v>1195</v>
      </c>
      <c r="R5131" s="258"/>
      <c r="S5131" s="258" t="s">
        <v>1405</v>
      </c>
      <c r="T5131" s="258" t="s">
        <v>807</v>
      </c>
      <c r="U5131" s="282" t="s">
        <v>808</v>
      </c>
      <c r="V5131" s="285">
        <v>204</v>
      </c>
      <c r="W5131" s="286" t="s">
        <v>824</v>
      </c>
      <c r="X5131" s="286" t="s">
        <v>824</v>
      </c>
      <c r="Y5131" s="257"/>
    </row>
    <row r="5132" spans="1:25" ht="12.75" customHeight="1" x14ac:dyDescent="0.2">
      <c r="A5132" s="229" t="s">
        <v>705</v>
      </c>
      <c r="B5132" s="247"/>
      <c r="C5132" s="280">
        <v>5119</v>
      </c>
      <c r="D5132" s="249" t="s">
        <v>10839</v>
      </c>
      <c r="E5132" s="249" t="s">
        <v>10840</v>
      </c>
      <c r="F5132" s="249" t="s">
        <v>10390</v>
      </c>
      <c r="G5132" s="281" t="s">
        <v>813</v>
      </c>
      <c r="H5132" s="250">
        <v>31361.999999999996</v>
      </c>
      <c r="I5132" s="250"/>
      <c r="J5132" s="250">
        <v>30429.823299999996</v>
      </c>
      <c r="K5132" s="250"/>
      <c r="L5132" s="250">
        <v>31766.199999999997</v>
      </c>
      <c r="M5132" s="251">
        <f t="shared" si="237"/>
        <v>2.9723126713857538E-2</v>
      </c>
      <c r="N5132" s="251">
        <f t="shared" si="238"/>
        <v>4.3916676308797392E-2</v>
      </c>
      <c r="O5132" s="250">
        <v>35060.19</v>
      </c>
      <c r="P5132" s="251">
        <f t="shared" si="239"/>
        <v>0.10369480768867556</v>
      </c>
      <c r="Q5132" s="251" t="s">
        <v>1195</v>
      </c>
      <c r="R5132" s="258"/>
      <c r="S5132" s="258" t="s">
        <v>806</v>
      </c>
      <c r="T5132" s="258" t="s">
        <v>2261</v>
      </c>
      <c r="U5132" s="282" t="s">
        <v>814</v>
      </c>
      <c r="V5132" s="285">
        <v>310</v>
      </c>
      <c r="W5132" s="286" t="s">
        <v>824</v>
      </c>
      <c r="X5132" s="286" t="s">
        <v>824</v>
      </c>
      <c r="Y5132" s="257"/>
    </row>
    <row r="5133" spans="1:25" ht="12.75" customHeight="1" x14ac:dyDescent="0.2">
      <c r="A5133" s="229" t="s">
        <v>705</v>
      </c>
      <c r="B5133" s="247"/>
      <c r="C5133" s="280">
        <v>5120</v>
      </c>
      <c r="D5133" s="249" t="s">
        <v>10841</v>
      </c>
      <c r="E5133" s="249" t="s">
        <v>10842</v>
      </c>
      <c r="F5133" s="249" t="s">
        <v>10193</v>
      </c>
      <c r="G5133" s="281" t="s">
        <v>813</v>
      </c>
      <c r="H5133" s="250">
        <v>135378.34</v>
      </c>
      <c r="I5133" s="250"/>
      <c r="J5133" s="250">
        <v>129684.84910000002</v>
      </c>
      <c r="K5133" s="250"/>
      <c r="L5133" s="250">
        <v>135380.29</v>
      </c>
      <c r="M5133" s="251">
        <f t="shared" si="237"/>
        <v>4.2056143545562572E-2</v>
      </c>
      <c r="N5133" s="251">
        <f t="shared" si="238"/>
        <v>4.3917550427253309E-2</v>
      </c>
      <c r="O5133" s="250">
        <v>156185.51</v>
      </c>
      <c r="P5133" s="251">
        <f t="shared" si="239"/>
        <v>0.15367983035048899</v>
      </c>
      <c r="Q5133" s="251" t="s">
        <v>1195</v>
      </c>
      <c r="R5133" s="258"/>
      <c r="S5133" s="258" t="s">
        <v>1405</v>
      </c>
      <c r="T5133" s="258" t="s">
        <v>807</v>
      </c>
      <c r="U5133" s="282" t="s">
        <v>814</v>
      </c>
      <c r="V5133" s="285">
        <v>303</v>
      </c>
      <c r="W5133" s="286" t="s">
        <v>824</v>
      </c>
      <c r="X5133" s="286" t="s">
        <v>824</v>
      </c>
      <c r="Y5133" s="257"/>
    </row>
    <row r="5134" spans="1:25" ht="12.75" customHeight="1" x14ac:dyDescent="0.2">
      <c r="A5134" s="229" t="s">
        <v>705</v>
      </c>
      <c r="B5134" s="247"/>
      <c r="C5134" s="280">
        <v>5121</v>
      </c>
      <c r="D5134" s="249" t="s">
        <v>10843</v>
      </c>
      <c r="E5134" s="249" t="s">
        <v>10844</v>
      </c>
      <c r="F5134" s="249" t="s">
        <v>10175</v>
      </c>
      <c r="G5134" s="281" t="s">
        <v>813</v>
      </c>
      <c r="H5134" s="250">
        <v>86540.55</v>
      </c>
      <c r="I5134" s="250"/>
      <c r="J5134" s="250">
        <v>82900.994300000006</v>
      </c>
      <c r="K5134" s="250"/>
      <c r="L5134" s="250">
        <v>86541.19</v>
      </c>
      <c r="M5134" s="251">
        <f t="shared" ref="M5134:M5197" si="240">IF(H5134&gt;0,ABS((J5134-H5134)/H5134),"NA")</f>
        <v>4.2056073135657179E-2</v>
      </c>
      <c r="N5134" s="251">
        <f t="shared" ref="N5134:N5197" si="241">IF(J5134&gt;0,ABS((L5134-J5134)/J5134),"NA")</f>
        <v>4.3910157299524646E-2</v>
      </c>
      <c r="O5134" s="250">
        <v>95514.86</v>
      </c>
      <c r="P5134" s="251">
        <f t="shared" ref="P5134:P5197" si="242">IF(L5134&gt;0,ABS((O5134-L5134)/L5134),"NA")</f>
        <v>0.10369247291376509</v>
      </c>
      <c r="Q5134" s="251" t="s">
        <v>1195</v>
      </c>
      <c r="R5134" s="258"/>
      <c r="S5134" s="258" t="s">
        <v>806</v>
      </c>
      <c r="T5134" s="258" t="s">
        <v>807</v>
      </c>
      <c r="U5134" s="282" t="s">
        <v>814</v>
      </c>
      <c r="V5134" s="285">
        <v>503</v>
      </c>
      <c r="W5134" s="286" t="s">
        <v>824</v>
      </c>
      <c r="X5134" s="286" t="s">
        <v>824</v>
      </c>
      <c r="Y5134" s="257"/>
    </row>
    <row r="5135" spans="1:25" ht="12.75" customHeight="1" x14ac:dyDescent="0.2">
      <c r="A5135" s="229" t="s">
        <v>705</v>
      </c>
      <c r="B5135" s="247"/>
      <c r="C5135" s="280">
        <v>5122</v>
      </c>
      <c r="D5135" s="249" t="s">
        <v>10845</v>
      </c>
      <c r="E5135" s="249" t="s">
        <v>2164</v>
      </c>
      <c r="F5135" s="249" t="s">
        <v>10355</v>
      </c>
      <c r="G5135" s="281" t="s">
        <v>804</v>
      </c>
      <c r="H5135" s="250">
        <v>27277.88</v>
      </c>
      <c r="I5135" s="250"/>
      <c r="J5135" s="250">
        <v>26130.681400000001</v>
      </c>
      <c r="K5135" s="250"/>
      <c r="L5135" s="250">
        <v>27278.089999999997</v>
      </c>
      <c r="M5135" s="251">
        <f t="shared" si="240"/>
        <v>4.2056002885854753E-2</v>
      </c>
      <c r="N5135" s="251">
        <f t="shared" si="241"/>
        <v>4.3910397223701755E-2</v>
      </c>
      <c r="O5135" s="250">
        <v>30106.649999999998</v>
      </c>
      <c r="P5135" s="251">
        <f t="shared" si="242"/>
        <v>0.10369347707262501</v>
      </c>
      <c r="Q5135" s="251" t="s">
        <v>1195</v>
      </c>
      <c r="R5135" s="258"/>
      <c r="S5135" s="258" t="s">
        <v>904</v>
      </c>
      <c r="T5135" s="258" t="s">
        <v>807</v>
      </c>
      <c r="U5135" s="282" t="s">
        <v>808</v>
      </c>
      <c r="V5135" s="285">
        <v>53</v>
      </c>
      <c r="W5135" s="286" t="s">
        <v>816</v>
      </c>
      <c r="X5135" s="286" t="s">
        <v>824</v>
      </c>
      <c r="Y5135" s="257"/>
    </row>
    <row r="5136" spans="1:25" ht="12.75" customHeight="1" x14ac:dyDescent="0.2">
      <c r="A5136" s="229" t="s">
        <v>705</v>
      </c>
      <c r="B5136" s="247"/>
      <c r="C5136" s="280">
        <v>5123</v>
      </c>
      <c r="D5136" s="249" t="s">
        <v>10846</v>
      </c>
      <c r="E5136" s="249" t="s">
        <v>10847</v>
      </c>
      <c r="F5136" s="249" t="s">
        <v>10185</v>
      </c>
      <c r="G5136" s="281" t="s">
        <v>813</v>
      </c>
      <c r="H5136" s="250">
        <v>18587.5</v>
      </c>
      <c r="I5136" s="250"/>
      <c r="J5136" s="250">
        <v>124134.1832</v>
      </c>
      <c r="K5136" s="250"/>
      <c r="L5136" s="250">
        <v>129584.07999999999</v>
      </c>
      <c r="M5136" s="251">
        <f t="shared" si="240"/>
        <v>5.6783689683927374</v>
      </c>
      <c r="N5136" s="251">
        <f t="shared" si="241"/>
        <v>4.3903271923248839E-2</v>
      </c>
      <c r="O5136" s="250">
        <v>132132.13999999998</v>
      </c>
      <c r="P5136" s="251">
        <f t="shared" si="242"/>
        <v>1.966337222905775E-2</v>
      </c>
      <c r="Q5136" s="251" t="s">
        <v>1195</v>
      </c>
      <c r="R5136" s="258"/>
      <c r="S5136" s="258" t="s">
        <v>904</v>
      </c>
      <c r="T5136" s="258" t="s">
        <v>807</v>
      </c>
      <c r="U5136" s="282" t="s">
        <v>814</v>
      </c>
      <c r="V5136" s="283" t="s">
        <v>809</v>
      </c>
      <c r="W5136" s="284" t="s">
        <v>809</v>
      </c>
      <c r="X5136" s="284" t="s">
        <v>809</v>
      </c>
      <c r="Y5136" s="257"/>
    </row>
    <row r="5137" spans="1:25" ht="12.75" customHeight="1" x14ac:dyDescent="0.2">
      <c r="A5137" s="229" t="s">
        <v>705</v>
      </c>
      <c r="B5137" s="247"/>
      <c r="C5137" s="318">
        <v>5124</v>
      </c>
      <c r="D5137" s="319" t="s">
        <v>988</v>
      </c>
      <c r="E5137" s="319" t="s">
        <v>988</v>
      </c>
      <c r="F5137" s="319"/>
      <c r="G5137" s="320" t="s">
        <v>707</v>
      </c>
      <c r="H5137" s="321">
        <v>0</v>
      </c>
      <c r="I5137" s="321"/>
      <c r="J5137" s="321">
        <v>0</v>
      </c>
      <c r="K5137" s="321"/>
      <c r="L5137" s="321">
        <v>0</v>
      </c>
      <c r="M5137" s="322" t="str">
        <f t="shared" si="240"/>
        <v>NA</v>
      </c>
      <c r="N5137" s="322" t="str">
        <f t="shared" si="241"/>
        <v>NA</v>
      </c>
      <c r="O5137" s="321">
        <v>0</v>
      </c>
      <c r="P5137" s="322" t="str">
        <f t="shared" si="242"/>
        <v>NA</v>
      </c>
      <c r="Q5137" s="322" t="s">
        <v>707</v>
      </c>
      <c r="R5137" s="323" t="s">
        <v>989</v>
      </c>
      <c r="S5137" s="323" t="s">
        <v>809</v>
      </c>
      <c r="T5137" s="323" t="s">
        <v>809</v>
      </c>
      <c r="U5137" s="323" t="s">
        <v>989</v>
      </c>
      <c r="V5137" s="323" t="s">
        <v>989</v>
      </c>
      <c r="W5137" s="323" t="s">
        <v>989</v>
      </c>
      <c r="X5137" s="323" t="s">
        <v>989</v>
      </c>
      <c r="Y5137" s="257"/>
    </row>
    <row r="5138" spans="1:25" ht="12.75" customHeight="1" x14ac:dyDescent="0.2">
      <c r="A5138" s="229" t="s">
        <v>705</v>
      </c>
      <c r="B5138" s="247"/>
      <c r="C5138" s="309">
        <v>5125</v>
      </c>
      <c r="D5138" s="310" t="s">
        <v>10848</v>
      </c>
      <c r="E5138" s="310" t="s">
        <v>10849</v>
      </c>
      <c r="F5138" s="310" t="s">
        <v>10175</v>
      </c>
      <c r="G5138" s="311" t="s">
        <v>813</v>
      </c>
      <c r="H5138" s="312">
        <v>5118.6000000000004</v>
      </c>
      <c r="I5138" s="312"/>
      <c r="J5138" s="312">
        <v>0</v>
      </c>
      <c r="K5138" s="312"/>
      <c r="L5138" s="312">
        <v>0</v>
      </c>
      <c r="M5138" s="313">
        <f t="shared" si="240"/>
        <v>1</v>
      </c>
      <c r="N5138" s="313" t="str">
        <f t="shared" si="241"/>
        <v>NA</v>
      </c>
      <c r="O5138" s="312">
        <v>0</v>
      </c>
      <c r="P5138" s="313" t="str">
        <f t="shared" si="242"/>
        <v>NA</v>
      </c>
      <c r="Q5138" s="313" t="s">
        <v>1195</v>
      </c>
      <c r="R5138" s="314" t="s">
        <v>954</v>
      </c>
      <c r="S5138" s="314" t="s">
        <v>1529</v>
      </c>
      <c r="T5138" s="314" t="s">
        <v>2261</v>
      </c>
      <c r="U5138" s="315" t="s">
        <v>814</v>
      </c>
      <c r="V5138" s="316">
        <v>567.20000000000005</v>
      </c>
      <c r="W5138" s="317" t="s">
        <v>815</v>
      </c>
      <c r="X5138" s="317" t="s">
        <v>816</v>
      </c>
      <c r="Y5138" s="257"/>
    </row>
    <row r="5139" spans="1:25" ht="12.75" customHeight="1" x14ac:dyDescent="0.2">
      <c r="A5139" s="229" t="s">
        <v>705</v>
      </c>
      <c r="B5139" s="247"/>
      <c r="C5139" s="280">
        <v>5126</v>
      </c>
      <c r="D5139" s="249" t="s">
        <v>10850</v>
      </c>
      <c r="E5139" s="249" t="s">
        <v>10851</v>
      </c>
      <c r="F5139" s="249" t="s">
        <v>10193</v>
      </c>
      <c r="G5139" s="281"/>
      <c r="H5139" s="250">
        <v>937397.5299999998</v>
      </c>
      <c r="I5139" s="250"/>
      <c r="J5139" s="250">
        <v>252614.3719</v>
      </c>
      <c r="K5139" s="250"/>
      <c r="L5139" s="250">
        <v>680634.24000000022</v>
      </c>
      <c r="M5139" s="251">
        <f t="shared" si="240"/>
        <v>0.73051521492701177</v>
      </c>
      <c r="N5139" s="251">
        <f t="shared" si="241"/>
        <v>1.694360716220201</v>
      </c>
      <c r="O5139" s="250">
        <v>762155.1100000001</v>
      </c>
      <c r="P5139" s="251">
        <f t="shared" si="242"/>
        <v>0.11977192037826344</v>
      </c>
      <c r="Q5139" s="251" t="s">
        <v>1195</v>
      </c>
      <c r="R5139" s="258"/>
      <c r="S5139" s="258" t="s">
        <v>1358</v>
      </c>
      <c r="T5139" s="258" t="s">
        <v>1359</v>
      </c>
      <c r="U5139" s="282" t="s">
        <v>956</v>
      </c>
      <c r="V5139" s="285">
        <v>6946</v>
      </c>
      <c r="W5139" s="286" t="s">
        <v>815</v>
      </c>
      <c r="X5139" s="286" t="s">
        <v>816</v>
      </c>
      <c r="Y5139" s="257"/>
    </row>
    <row r="5140" spans="1:25" ht="12.75" customHeight="1" x14ac:dyDescent="0.2">
      <c r="A5140" s="229" t="s">
        <v>705</v>
      </c>
      <c r="B5140" s="247"/>
      <c r="C5140" s="318">
        <v>5127</v>
      </c>
      <c r="D5140" s="319" t="s">
        <v>988</v>
      </c>
      <c r="E5140" s="319" t="s">
        <v>988</v>
      </c>
      <c r="F5140" s="319"/>
      <c r="G5140" s="320" t="s">
        <v>707</v>
      </c>
      <c r="H5140" s="321">
        <v>0</v>
      </c>
      <c r="I5140" s="321"/>
      <c r="J5140" s="321">
        <v>0</v>
      </c>
      <c r="K5140" s="321"/>
      <c r="L5140" s="321">
        <v>0</v>
      </c>
      <c r="M5140" s="322" t="str">
        <f t="shared" si="240"/>
        <v>NA</v>
      </c>
      <c r="N5140" s="322" t="str">
        <f t="shared" si="241"/>
        <v>NA</v>
      </c>
      <c r="O5140" s="321">
        <v>0</v>
      </c>
      <c r="P5140" s="322" t="str">
        <f t="shared" si="242"/>
        <v>NA</v>
      </c>
      <c r="Q5140" s="322" t="s">
        <v>707</v>
      </c>
      <c r="R5140" s="323" t="s">
        <v>989</v>
      </c>
      <c r="S5140" s="323" t="s">
        <v>809</v>
      </c>
      <c r="T5140" s="323" t="s">
        <v>809</v>
      </c>
      <c r="U5140" s="323" t="s">
        <v>989</v>
      </c>
      <c r="V5140" s="323" t="s">
        <v>989</v>
      </c>
      <c r="W5140" s="323" t="s">
        <v>989</v>
      </c>
      <c r="X5140" s="323" t="s">
        <v>989</v>
      </c>
      <c r="Y5140" s="257"/>
    </row>
    <row r="5141" spans="1:25" ht="12.75" customHeight="1" x14ac:dyDescent="0.2">
      <c r="A5141" s="229" t="s">
        <v>705</v>
      </c>
      <c r="B5141" s="247"/>
      <c r="C5141" s="280">
        <v>5128</v>
      </c>
      <c r="D5141" s="296" t="s">
        <v>10852</v>
      </c>
      <c r="E5141" s="296" t="s">
        <v>10852</v>
      </c>
      <c r="F5141" s="296"/>
      <c r="G5141" s="281"/>
      <c r="H5141" s="250">
        <v>421190.52</v>
      </c>
      <c r="I5141" s="250"/>
      <c r="J5141" s="250">
        <v>0</v>
      </c>
      <c r="K5141" s="250"/>
      <c r="L5141" s="250">
        <v>166574.39000000001</v>
      </c>
      <c r="M5141" s="251">
        <f t="shared" si="240"/>
        <v>1</v>
      </c>
      <c r="N5141" s="251" t="str">
        <f t="shared" si="241"/>
        <v>NA</v>
      </c>
      <c r="O5141" s="250">
        <v>168231.4</v>
      </c>
      <c r="P5141" s="251">
        <f t="shared" si="242"/>
        <v>9.9475675702608308E-3</v>
      </c>
      <c r="Q5141" s="251" t="s">
        <v>1195</v>
      </c>
      <c r="R5141" s="258"/>
      <c r="S5141" s="258" t="s">
        <v>840</v>
      </c>
      <c r="T5141" s="258" t="s">
        <v>841</v>
      </c>
      <c r="U5141" s="282" t="s">
        <v>841</v>
      </c>
      <c r="V5141" s="283" t="s">
        <v>809</v>
      </c>
      <c r="W5141" s="284" t="s">
        <v>809</v>
      </c>
      <c r="X5141" s="284" t="s">
        <v>809</v>
      </c>
      <c r="Y5141" s="257"/>
    </row>
    <row r="5142" spans="1:25" ht="12.75" customHeight="1" x14ac:dyDescent="0.2">
      <c r="A5142" s="229" t="s">
        <v>705</v>
      </c>
      <c r="B5142" s="247"/>
      <c r="C5142" s="280">
        <v>5129</v>
      </c>
      <c r="D5142" s="249" t="s">
        <v>10853</v>
      </c>
      <c r="E5142" s="249" t="s">
        <v>10854</v>
      </c>
      <c r="F5142" s="249" t="s">
        <v>10855</v>
      </c>
      <c r="G5142" s="281" t="s">
        <v>813</v>
      </c>
      <c r="H5142" s="250">
        <v>325415.69</v>
      </c>
      <c r="I5142" s="250"/>
      <c r="J5142" s="250">
        <v>311729.97499999998</v>
      </c>
      <c r="K5142" s="250"/>
      <c r="L5142" s="250">
        <v>325420.70999999996</v>
      </c>
      <c r="M5142" s="251">
        <f t="shared" si="240"/>
        <v>4.2056100613956336E-2</v>
      </c>
      <c r="N5142" s="251">
        <f t="shared" si="241"/>
        <v>4.3918570872114517E-2</v>
      </c>
      <c r="O5142" s="250">
        <v>378552.77</v>
      </c>
      <c r="P5142" s="251">
        <f t="shared" si="242"/>
        <v>0.16327190731038618</v>
      </c>
      <c r="Q5142" s="251" t="s">
        <v>1195</v>
      </c>
      <c r="R5142" s="258"/>
      <c r="S5142" s="258" t="s">
        <v>1405</v>
      </c>
      <c r="T5142" s="258" t="s">
        <v>2261</v>
      </c>
      <c r="U5142" s="282" t="s">
        <v>814</v>
      </c>
      <c r="V5142" s="283" t="s">
        <v>809</v>
      </c>
      <c r="W5142" s="284" t="s">
        <v>809</v>
      </c>
      <c r="X5142" s="284" t="s">
        <v>809</v>
      </c>
      <c r="Y5142" s="257"/>
    </row>
    <row r="5143" spans="1:25" ht="12.75" customHeight="1" x14ac:dyDescent="0.2">
      <c r="A5143" s="229" t="s">
        <v>705</v>
      </c>
      <c r="B5143" s="247"/>
      <c r="C5143" s="280">
        <v>5130</v>
      </c>
      <c r="D5143" s="249" t="s">
        <v>10856</v>
      </c>
      <c r="E5143" s="249" t="s">
        <v>10857</v>
      </c>
      <c r="F5143" s="249" t="s">
        <v>10182</v>
      </c>
      <c r="G5143" s="281" t="s">
        <v>813</v>
      </c>
      <c r="H5143" s="250">
        <v>130110.37</v>
      </c>
      <c r="I5143" s="250"/>
      <c r="J5143" s="250">
        <v>134599.59890000001</v>
      </c>
      <c r="K5143" s="250"/>
      <c r="L5143" s="250">
        <v>200934.09</v>
      </c>
      <c r="M5143" s="251">
        <f t="shared" si="240"/>
        <v>3.4503236751997679E-2</v>
      </c>
      <c r="N5143" s="251">
        <f t="shared" si="241"/>
        <v>0.49282829697941977</v>
      </c>
      <c r="O5143" s="250">
        <v>224443.40000000002</v>
      </c>
      <c r="P5143" s="251">
        <f t="shared" si="242"/>
        <v>0.11700010685095807</v>
      </c>
      <c r="Q5143" s="251" t="s">
        <v>1195</v>
      </c>
      <c r="R5143" s="258"/>
      <c r="S5143" s="299" t="s">
        <v>809</v>
      </c>
      <c r="T5143" s="258" t="s">
        <v>807</v>
      </c>
      <c r="U5143" s="282" t="s">
        <v>814</v>
      </c>
      <c r="V5143" s="283" t="s">
        <v>809</v>
      </c>
      <c r="W5143" s="284" t="s">
        <v>809</v>
      </c>
      <c r="X5143" s="284" t="s">
        <v>809</v>
      </c>
      <c r="Y5143" s="257"/>
    </row>
    <row r="5144" spans="1:25" ht="12.75" customHeight="1" x14ac:dyDescent="0.2">
      <c r="A5144" s="229" t="s">
        <v>705</v>
      </c>
      <c r="B5144" s="247"/>
      <c r="C5144" s="280">
        <v>5131</v>
      </c>
      <c r="D5144" s="249" t="s">
        <v>10858</v>
      </c>
      <c r="E5144" s="249" t="s">
        <v>10859</v>
      </c>
      <c r="F5144" s="249" t="s">
        <v>10193</v>
      </c>
      <c r="G5144" s="281"/>
      <c r="H5144" s="250">
        <v>13585.1</v>
      </c>
      <c r="I5144" s="250"/>
      <c r="J5144" s="250">
        <v>35697.856899999999</v>
      </c>
      <c r="K5144" s="250"/>
      <c r="L5144" s="250">
        <v>37265.360000000001</v>
      </c>
      <c r="M5144" s="251">
        <f t="shared" si="240"/>
        <v>1.6277213196811211</v>
      </c>
      <c r="N5144" s="251">
        <f t="shared" si="241"/>
        <v>4.3910285830071824E-2</v>
      </c>
      <c r="O5144" s="250">
        <v>41129.54</v>
      </c>
      <c r="P5144" s="251">
        <f t="shared" si="242"/>
        <v>0.10369361787998292</v>
      </c>
      <c r="Q5144" s="251" t="s">
        <v>1195</v>
      </c>
      <c r="R5144" s="258"/>
      <c r="S5144" s="258" t="s">
        <v>840</v>
      </c>
      <c r="T5144" s="258" t="s">
        <v>841</v>
      </c>
      <c r="U5144" s="282" t="s">
        <v>841</v>
      </c>
      <c r="V5144" s="283" t="s">
        <v>809</v>
      </c>
      <c r="W5144" s="284" t="s">
        <v>809</v>
      </c>
      <c r="X5144" s="284" t="s">
        <v>809</v>
      </c>
      <c r="Y5144" s="257"/>
    </row>
    <row r="5145" spans="1:25" ht="12.75" customHeight="1" x14ac:dyDescent="0.2">
      <c r="A5145" s="229" t="s">
        <v>705</v>
      </c>
      <c r="B5145" s="247"/>
      <c r="C5145" s="280">
        <v>5132</v>
      </c>
      <c r="D5145" s="249" t="s">
        <v>10860</v>
      </c>
      <c r="E5145" s="249" t="s">
        <v>10861</v>
      </c>
      <c r="F5145" s="249" t="s">
        <v>10456</v>
      </c>
      <c r="G5145" s="281" t="s">
        <v>813</v>
      </c>
      <c r="H5145" s="250">
        <v>43534.92</v>
      </c>
      <c r="I5145" s="250"/>
      <c r="J5145" s="250">
        <v>41704.017099999997</v>
      </c>
      <c r="K5145" s="250"/>
      <c r="L5145" s="250">
        <v>43535.240000000005</v>
      </c>
      <c r="M5145" s="251">
        <f t="shared" si="240"/>
        <v>4.205596105379316E-2</v>
      </c>
      <c r="N5145" s="251">
        <f t="shared" si="241"/>
        <v>4.3909988229887044E-2</v>
      </c>
      <c r="O5145" s="250">
        <v>48049.520000000004</v>
      </c>
      <c r="P5145" s="251">
        <f t="shared" si="242"/>
        <v>0.10369254884089299</v>
      </c>
      <c r="Q5145" s="251" t="s">
        <v>1195</v>
      </c>
      <c r="R5145" s="258"/>
      <c r="S5145" s="258" t="s">
        <v>806</v>
      </c>
      <c r="T5145" s="258" t="s">
        <v>807</v>
      </c>
      <c r="U5145" s="282" t="s">
        <v>814</v>
      </c>
      <c r="V5145" s="285">
        <v>303</v>
      </c>
      <c r="W5145" s="286" t="s">
        <v>824</v>
      </c>
      <c r="X5145" s="286" t="s">
        <v>874</v>
      </c>
      <c r="Y5145" s="257"/>
    </row>
    <row r="5146" spans="1:25" ht="12.75" customHeight="1" x14ac:dyDescent="0.2">
      <c r="A5146" s="229" t="s">
        <v>705</v>
      </c>
      <c r="B5146" s="247"/>
      <c r="C5146" s="280">
        <v>5133</v>
      </c>
      <c r="D5146" s="249" t="s">
        <v>10862</v>
      </c>
      <c r="E5146" s="249" t="s">
        <v>2202</v>
      </c>
      <c r="F5146" s="249" t="s">
        <v>10231</v>
      </c>
      <c r="G5146" s="281" t="s">
        <v>813</v>
      </c>
      <c r="H5146" s="250">
        <v>98629.86</v>
      </c>
      <c r="I5146" s="250"/>
      <c r="J5146" s="250">
        <v>94481.856999999989</v>
      </c>
      <c r="K5146" s="250"/>
      <c r="L5146" s="250">
        <v>98630.340000000011</v>
      </c>
      <c r="M5146" s="251">
        <f t="shared" si="240"/>
        <v>4.2056259635773703E-2</v>
      </c>
      <c r="N5146" s="251">
        <f t="shared" si="241"/>
        <v>4.3907720823057307E-2</v>
      </c>
      <c r="O5146" s="250">
        <v>107095.99</v>
      </c>
      <c r="P5146" s="251">
        <f t="shared" si="242"/>
        <v>8.5832108051133088E-2</v>
      </c>
      <c r="Q5146" s="251" t="s">
        <v>1195</v>
      </c>
      <c r="R5146" s="258"/>
      <c r="S5146" s="258" t="s">
        <v>806</v>
      </c>
      <c r="T5146" s="258" t="s">
        <v>807</v>
      </c>
      <c r="U5146" s="282" t="s">
        <v>814</v>
      </c>
      <c r="V5146" s="285">
        <v>521</v>
      </c>
      <c r="W5146" s="286" t="s">
        <v>816</v>
      </c>
      <c r="X5146" s="286" t="s">
        <v>824</v>
      </c>
      <c r="Y5146" s="257"/>
    </row>
    <row r="5147" spans="1:25" ht="12.75" customHeight="1" x14ac:dyDescent="0.2">
      <c r="A5147" s="229" t="s">
        <v>705</v>
      </c>
      <c r="B5147" s="247"/>
      <c r="C5147" s="280">
        <v>5134</v>
      </c>
      <c r="D5147" s="249" t="s">
        <v>10863</v>
      </c>
      <c r="E5147" s="249" t="s">
        <v>10864</v>
      </c>
      <c r="F5147" s="249" t="s">
        <v>10205</v>
      </c>
      <c r="G5147" s="281" t="s">
        <v>813</v>
      </c>
      <c r="H5147" s="250">
        <v>88618.5</v>
      </c>
      <c r="I5147" s="250"/>
      <c r="J5147" s="250">
        <v>160337.60999999999</v>
      </c>
      <c r="K5147" s="250"/>
      <c r="L5147" s="250">
        <v>120784.71</v>
      </c>
      <c r="M5147" s="251">
        <f t="shared" si="240"/>
        <v>0.80930178235921379</v>
      </c>
      <c r="N5147" s="251">
        <f t="shared" si="241"/>
        <v>0.24668510401271407</v>
      </c>
      <c r="O5147" s="250">
        <v>122240.66999999995</v>
      </c>
      <c r="P5147" s="251">
        <f t="shared" si="242"/>
        <v>1.2054174737845114E-2</v>
      </c>
      <c r="Q5147" s="251" t="s">
        <v>1195</v>
      </c>
      <c r="R5147" s="258"/>
      <c r="S5147" s="258" t="s">
        <v>904</v>
      </c>
      <c r="T5147" s="258" t="s">
        <v>807</v>
      </c>
      <c r="U5147" s="282" t="s">
        <v>814</v>
      </c>
      <c r="V5147" s="285">
        <v>405</v>
      </c>
      <c r="W5147" s="286" t="s">
        <v>824</v>
      </c>
      <c r="X5147" s="286" t="s">
        <v>824</v>
      </c>
      <c r="Y5147" s="257"/>
    </row>
    <row r="5148" spans="1:25" ht="12.75" customHeight="1" x14ac:dyDescent="0.2">
      <c r="A5148" s="229" t="s">
        <v>705</v>
      </c>
      <c r="B5148" s="247"/>
      <c r="C5148" s="280">
        <v>5135</v>
      </c>
      <c r="D5148" s="249" t="s">
        <v>10865</v>
      </c>
      <c r="E5148" s="249" t="s">
        <v>10866</v>
      </c>
      <c r="F5148" s="249" t="s">
        <v>10172</v>
      </c>
      <c r="G5148" s="281" t="s">
        <v>813</v>
      </c>
      <c r="H5148" s="250">
        <v>9810.99</v>
      </c>
      <c r="I5148" s="250"/>
      <c r="J5148" s="250">
        <v>9398.3706000000002</v>
      </c>
      <c r="K5148" s="250"/>
      <c r="L5148" s="250">
        <v>9811.06</v>
      </c>
      <c r="M5148" s="251">
        <f t="shared" si="240"/>
        <v>4.2056856647494249E-2</v>
      </c>
      <c r="N5148" s="251">
        <f t="shared" si="241"/>
        <v>4.3910739165786812E-2</v>
      </c>
      <c r="O5148" s="250">
        <v>10828.42</v>
      </c>
      <c r="P5148" s="251">
        <f t="shared" si="242"/>
        <v>0.10369521743827891</v>
      </c>
      <c r="Q5148" s="251" t="s">
        <v>1195</v>
      </c>
      <c r="R5148" s="258"/>
      <c r="S5148" s="258" t="s">
        <v>806</v>
      </c>
      <c r="T5148" s="258" t="s">
        <v>807</v>
      </c>
      <c r="U5148" s="282" t="s">
        <v>814</v>
      </c>
      <c r="V5148" s="285">
        <v>156</v>
      </c>
      <c r="W5148" s="286" t="s">
        <v>816</v>
      </c>
      <c r="X5148" s="286" t="s">
        <v>824</v>
      </c>
      <c r="Y5148" s="257"/>
    </row>
    <row r="5149" spans="1:25" ht="12.75" customHeight="1" x14ac:dyDescent="0.2">
      <c r="A5149" s="229" t="s">
        <v>705</v>
      </c>
      <c r="B5149" s="247"/>
      <c r="C5149" s="280">
        <v>5136</v>
      </c>
      <c r="D5149" s="249" t="s">
        <v>10867</v>
      </c>
      <c r="E5149" s="249" t="s">
        <v>10868</v>
      </c>
      <c r="F5149" s="249" t="s">
        <v>10253</v>
      </c>
      <c r="G5149" s="281"/>
      <c r="H5149" s="250">
        <v>631724.64</v>
      </c>
      <c r="I5149" s="250"/>
      <c r="J5149" s="250">
        <v>225525.20359999998</v>
      </c>
      <c r="K5149" s="250"/>
      <c r="L5149" s="250">
        <v>230035.59999999998</v>
      </c>
      <c r="M5149" s="251">
        <f t="shared" si="240"/>
        <v>0.64300078021335372</v>
      </c>
      <c r="N5149" s="251">
        <f t="shared" si="241"/>
        <v>1.9999522572207971E-2</v>
      </c>
      <c r="O5149" s="250">
        <v>258841.63</v>
      </c>
      <c r="P5149" s="251">
        <f t="shared" si="242"/>
        <v>0.12522422616325488</v>
      </c>
      <c r="Q5149" s="251" t="s">
        <v>1195</v>
      </c>
      <c r="R5149" s="258"/>
      <c r="S5149" s="258" t="s">
        <v>925</v>
      </c>
      <c r="T5149" s="258" t="s">
        <v>908</v>
      </c>
      <c r="U5149" s="282" t="s">
        <v>932</v>
      </c>
      <c r="V5149" s="285">
        <v>3229</v>
      </c>
      <c r="W5149" s="286" t="s">
        <v>824</v>
      </c>
      <c r="X5149" s="286" t="s">
        <v>824</v>
      </c>
      <c r="Y5149" s="257"/>
    </row>
    <row r="5150" spans="1:25" ht="12.75" customHeight="1" x14ac:dyDescent="0.2">
      <c r="A5150" s="229" t="s">
        <v>705</v>
      </c>
      <c r="B5150" s="247"/>
      <c r="C5150" s="280">
        <v>5137</v>
      </c>
      <c r="D5150" s="249" t="s">
        <v>10869</v>
      </c>
      <c r="E5150" s="249" t="s">
        <v>10870</v>
      </c>
      <c r="F5150" s="249" t="s">
        <v>10397</v>
      </c>
      <c r="G5150" s="281" t="s">
        <v>804</v>
      </c>
      <c r="H5150" s="250">
        <v>595710.68000000005</v>
      </c>
      <c r="I5150" s="250"/>
      <c r="J5150" s="250">
        <v>752315.12669999991</v>
      </c>
      <c r="K5150" s="250"/>
      <c r="L5150" s="250">
        <v>785351.58000000007</v>
      </c>
      <c r="M5150" s="251">
        <f t="shared" si="240"/>
        <v>0.26288675351598506</v>
      </c>
      <c r="N5150" s="251">
        <f t="shared" si="241"/>
        <v>4.3913052027696485E-2</v>
      </c>
      <c r="O5150" s="250">
        <v>885344.99</v>
      </c>
      <c r="P5150" s="251">
        <f t="shared" si="242"/>
        <v>0.12732311559110876</v>
      </c>
      <c r="Q5150" s="251" t="s">
        <v>1195</v>
      </c>
      <c r="R5150" s="258"/>
      <c r="S5150" s="258" t="s">
        <v>1405</v>
      </c>
      <c r="T5150" s="258" t="s">
        <v>807</v>
      </c>
      <c r="U5150" s="282" t="s">
        <v>808</v>
      </c>
      <c r="V5150" s="285">
        <v>253</v>
      </c>
      <c r="W5150" s="286" t="s">
        <v>824</v>
      </c>
      <c r="X5150" s="286" t="s">
        <v>815</v>
      </c>
      <c r="Y5150" s="257"/>
    </row>
    <row r="5151" spans="1:25" ht="12.75" customHeight="1" x14ac:dyDescent="0.2">
      <c r="A5151" s="229" t="s">
        <v>705</v>
      </c>
      <c r="B5151" s="247"/>
      <c r="C5151" s="280">
        <v>5138</v>
      </c>
      <c r="D5151" s="249" t="s">
        <v>10871</v>
      </c>
      <c r="E5151" s="249" t="s">
        <v>10872</v>
      </c>
      <c r="F5151" s="249" t="s">
        <v>10355</v>
      </c>
      <c r="G5151" s="281" t="s">
        <v>804</v>
      </c>
      <c r="H5151" s="250">
        <v>31009.630000000005</v>
      </c>
      <c r="I5151" s="250"/>
      <c r="J5151" s="250">
        <v>27684.512799999997</v>
      </c>
      <c r="K5151" s="250"/>
      <c r="L5151" s="250">
        <v>28900.15</v>
      </c>
      <c r="M5151" s="251">
        <f t="shared" si="240"/>
        <v>0.10722853513569841</v>
      </c>
      <c r="N5151" s="251">
        <f t="shared" si="241"/>
        <v>4.3910369988523143E-2</v>
      </c>
      <c r="O5151" s="250">
        <v>31896.899999999998</v>
      </c>
      <c r="P5151" s="251">
        <f t="shared" si="242"/>
        <v>0.10369323342612395</v>
      </c>
      <c r="Q5151" s="251" t="s">
        <v>1195</v>
      </c>
      <c r="R5151" s="258"/>
      <c r="S5151" s="258" t="s">
        <v>904</v>
      </c>
      <c r="T5151" s="258" t="s">
        <v>807</v>
      </c>
      <c r="U5151" s="282" t="s">
        <v>808</v>
      </c>
      <c r="V5151" s="285">
        <v>55</v>
      </c>
      <c r="W5151" s="286" t="s">
        <v>816</v>
      </c>
      <c r="X5151" s="286" t="s">
        <v>824</v>
      </c>
      <c r="Y5151" s="257"/>
    </row>
    <row r="5152" spans="1:25" ht="12.75" customHeight="1" x14ac:dyDescent="0.2">
      <c r="A5152" s="229" t="s">
        <v>705</v>
      </c>
      <c r="B5152" s="247"/>
      <c r="C5152" s="280">
        <v>5139</v>
      </c>
      <c r="D5152" s="249" t="s">
        <v>10873</v>
      </c>
      <c r="E5152" s="249" t="s">
        <v>10874</v>
      </c>
      <c r="F5152" s="249" t="s">
        <v>10182</v>
      </c>
      <c r="G5152" s="281" t="s">
        <v>813</v>
      </c>
      <c r="H5152" s="250">
        <v>25892.1</v>
      </c>
      <c r="I5152" s="250"/>
      <c r="J5152" s="250">
        <v>23417.7664</v>
      </c>
      <c r="K5152" s="250"/>
      <c r="L5152" s="250">
        <v>24445.94</v>
      </c>
      <c r="M5152" s="251">
        <f t="shared" si="240"/>
        <v>9.5563264470629974E-2</v>
      </c>
      <c r="N5152" s="251">
        <f t="shared" si="241"/>
        <v>4.3905707420499263E-2</v>
      </c>
      <c r="O5152" s="250">
        <v>26601.769999999997</v>
      </c>
      <c r="P5152" s="251">
        <f t="shared" si="242"/>
        <v>8.8187649973778801E-2</v>
      </c>
      <c r="Q5152" s="251" t="s">
        <v>1195</v>
      </c>
      <c r="R5152" s="258"/>
      <c r="S5152" s="258" t="s">
        <v>904</v>
      </c>
      <c r="T5152" s="258" t="s">
        <v>807</v>
      </c>
      <c r="U5152" s="282" t="s">
        <v>814</v>
      </c>
      <c r="V5152" s="285">
        <v>55</v>
      </c>
      <c r="W5152" s="286" t="s">
        <v>824</v>
      </c>
      <c r="X5152" s="286" t="s">
        <v>824</v>
      </c>
      <c r="Y5152" s="257"/>
    </row>
    <row r="5153" spans="1:25" ht="12.75" customHeight="1" x14ac:dyDescent="0.2">
      <c r="A5153" s="229" t="s">
        <v>705</v>
      </c>
      <c r="B5153" s="247"/>
      <c r="C5153" s="280">
        <v>5140</v>
      </c>
      <c r="D5153" s="249" t="s">
        <v>10875</v>
      </c>
      <c r="E5153" s="249" t="s">
        <v>10876</v>
      </c>
      <c r="F5153" s="249" t="s">
        <v>10877</v>
      </c>
      <c r="G5153" s="281" t="s">
        <v>2994</v>
      </c>
      <c r="H5153" s="250">
        <v>123763.28</v>
      </c>
      <c r="I5153" s="250"/>
      <c r="J5153" s="250">
        <v>82747.182499999995</v>
      </c>
      <c r="K5153" s="250"/>
      <c r="L5153" s="250">
        <v>86380.63</v>
      </c>
      <c r="M5153" s="251">
        <f t="shared" si="240"/>
        <v>0.33140764772879328</v>
      </c>
      <c r="N5153" s="251">
        <f t="shared" si="241"/>
        <v>4.3910226188063978E-2</v>
      </c>
      <c r="O5153" s="250">
        <v>95337.67</v>
      </c>
      <c r="P5153" s="251">
        <f t="shared" si="242"/>
        <v>0.10369269128970225</v>
      </c>
      <c r="Q5153" s="251" t="s">
        <v>1195</v>
      </c>
      <c r="R5153" s="258"/>
      <c r="S5153" s="258" t="s">
        <v>2995</v>
      </c>
      <c r="T5153" s="258" t="s">
        <v>807</v>
      </c>
      <c r="U5153" s="282" t="s">
        <v>2996</v>
      </c>
      <c r="V5153" s="285">
        <v>513</v>
      </c>
      <c r="W5153" s="286" t="s">
        <v>824</v>
      </c>
      <c r="X5153" s="286" t="s">
        <v>824</v>
      </c>
      <c r="Y5153" s="257"/>
    </row>
    <row r="5154" spans="1:25" ht="12.75" customHeight="1" x14ac:dyDescent="0.2">
      <c r="A5154" s="229" t="s">
        <v>705</v>
      </c>
      <c r="B5154" s="247"/>
      <c r="C5154" s="280">
        <v>5141</v>
      </c>
      <c r="D5154" s="249" t="s">
        <v>10878</v>
      </c>
      <c r="E5154" s="249" t="s">
        <v>2236</v>
      </c>
      <c r="F5154" s="249" t="s">
        <v>10172</v>
      </c>
      <c r="G5154" s="281" t="s">
        <v>813</v>
      </c>
      <c r="H5154" s="250">
        <v>15452.079999999998</v>
      </c>
      <c r="I5154" s="250"/>
      <c r="J5154" s="250">
        <v>23177.134200000004</v>
      </c>
      <c r="K5154" s="250"/>
      <c r="L5154" s="250">
        <v>19969.039999999997</v>
      </c>
      <c r="M5154" s="251">
        <f t="shared" si="240"/>
        <v>0.49993620276364131</v>
      </c>
      <c r="N5154" s="251">
        <f t="shared" si="241"/>
        <v>0.13841634484732829</v>
      </c>
      <c r="O5154" s="250">
        <v>21787.989999999998</v>
      </c>
      <c r="P5154" s="251">
        <f t="shared" si="242"/>
        <v>9.1088505005748943E-2</v>
      </c>
      <c r="Q5154" s="251" t="s">
        <v>1195</v>
      </c>
      <c r="R5154" s="258"/>
      <c r="S5154" s="258" t="s">
        <v>904</v>
      </c>
      <c r="T5154" s="258" t="s">
        <v>807</v>
      </c>
      <c r="U5154" s="282" t="s">
        <v>814</v>
      </c>
      <c r="V5154" s="285">
        <v>106</v>
      </c>
      <c r="W5154" s="286" t="s">
        <v>824</v>
      </c>
      <c r="X5154" s="286" t="s">
        <v>824</v>
      </c>
      <c r="Y5154" s="257"/>
    </row>
    <row r="5155" spans="1:25" ht="12.75" customHeight="1" x14ac:dyDescent="0.2">
      <c r="A5155" s="229" t="s">
        <v>705</v>
      </c>
      <c r="B5155" s="247"/>
      <c r="C5155" s="280">
        <v>5142</v>
      </c>
      <c r="D5155" s="249" t="s">
        <v>10879</v>
      </c>
      <c r="E5155" s="249" t="s">
        <v>10880</v>
      </c>
      <c r="F5155" s="249" t="s">
        <v>10355</v>
      </c>
      <c r="G5155" s="281" t="s">
        <v>804</v>
      </c>
      <c r="H5155" s="250">
        <v>40453.919999999998</v>
      </c>
      <c r="I5155" s="250"/>
      <c r="J5155" s="250">
        <v>39120.8505</v>
      </c>
      <c r="K5155" s="250"/>
      <c r="L5155" s="250">
        <v>40838.54</v>
      </c>
      <c r="M5155" s="251">
        <f t="shared" si="240"/>
        <v>3.2952789247617978E-2</v>
      </c>
      <c r="N5155" s="251">
        <f t="shared" si="241"/>
        <v>4.390726372372708E-2</v>
      </c>
      <c r="O5155" s="250">
        <v>45617.55</v>
      </c>
      <c r="P5155" s="251">
        <f t="shared" si="242"/>
        <v>0.11702205808532827</v>
      </c>
      <c r="Q5155" s="251" t="s">
        <v>1195</v>
      </c>
      <c r="R5155" s="258"/>
      <c r="S5155" s="258" t="s">
        <v>904</v>
      </c>
      <c r="T5155" s="258" t="s">
        <v>807</v>
      </c>
      <c r="U5155" s="282" t="s">
        <v>808</v>
      </c>
      <c r="V5155" s="285">
        <v>55</v>
      </c>
      <c r="W5155" s="286" t="s">
        <v>824</v>
      </c>
      <c r="X5155" s="286" t="s">
        <v>824</v>
      </c>
      <c r="Y5155" s="257"/>
    </row>
    <row r="5156" spans="1:25" ht="12.75" customHeight="1" x14ac:dyDescent="0.2">
      <c r="A5156" s="229" t="s">
        <v>705</v>
      </c>
      <c r="B5156" s="247"/>
      <c r="C5156" s="280">
        <v>5143</v>
      </c>
      <c r="D5156" s="249" t="s">
        <v>10881</v>
      </c>
      <c r="E5156" s="249" t="s">
        <v>10882</v>
      </c>
      <c r="F5156" s="249" t="s">
        <v>10237</v>
      </c>
      <c r="G5156" s="281" t="s">
        <v>804</v>
      </c>
      <c r="H5156" s="250">
        <v>41806.159999999996</v>
      </c>
      <c r="I5156" s="250"/>
      <c r="J5156" s="250">
        <v>51630.7258</v>
      </c>
      <c r="K5156" s="250"/>
      <c r="L5156" s="250">
        <v>53082.57</v>
      </c>
      <c r="M5156" s="251">
        <f t="shared" si="240"/>
        <v>0.23500282733453645</v>
      </c>
      <c r="N5156" s="251">
        <f t="shared" si="241"/>
        <v>2.8119771269998293E-2</v>
      </c>
      <c r="O5156" s="250">
        <v>59141.189999999995</v>
      </c>
      <c r="P5156" s="251">
        <f t="shared" si="242"/>
        <v>0.11413576999003619</v>
      </c>
      <c r="Q5156" s="251" t="s">
        <v>1195</v>
      </c>
      <c r="R5156" s="258"/>
      <c r="S5156" s="258" t="s">
        <v>806</v>
      </c>
      <c r="T5156" s="258" t="s">
        <v>807</v>
      </c>
      <c r="U5156" s="282" t="s">
        <v>808</v>
      </c>
      <c r="V5156" s="285">
        <v>106</v>
      </c>
      <c r="W5156" s="286" t="s">
        <v>824</v>
      </c>
      <c r="X5156" s="286" t="s">
        <v>824</v>
      </c>
      <c r="Y5156" s="257"/>
    </row>
    <row r="5157" spans="1:25" ht="12.75" customHeight="1" x14ac:dyDescent="0.2">
      <c r="A5157" s="229" t="s">
        <v>705</v>
      </c>
      <c r="B5157" s="247"/>
      <c r="C5157" s="280">
        <v>5144</v>
      </c>
      <c r="D5157" s="249" t="s">
        <v>10883</v>
      </c>
      <c r="E5157" s="249" t="s">
        <v>10884</v>
      </c>
      <c r="F5157" s="249" t="s">
        <v>10390</v>
      </c>
      <c r="G5157" s="281" t="s">
        <v>813</v>
      </c>
      <c r="H5157" s="250">
        <v>77590.569999999992</v>
      </c>
      <c r="I5157" s="250"/>
      <c r="J5157" s="250">
        <v>63136.441400000011</v>
      </c>
      <c r="K5157" s="250"/>
      <c r="L5157" s="250">
        <v>65908.86</v>
      </c>
      <c r="M5157" s="251">
        <f t="shared" si="240"/>
        <v>0.18628718154796367</v>
      </c>
      <c r="N5157" s="251">
        <f t="shared" si="241"/>
        <v>4.3911543611325383E-2</v>
      </c>
      <c r="O5157" s="250">
        <v>77306.02</v>
      </c>
      <c r="P5157" s="251">
        <f t="shared" si="242"/>
        <v>0.17292303341311022</v>
      </c>
      <c r="Q5157" s="251" t="s">
        <v>1195</v>
      </c>
      <c r="R5157" s="258"/>
      <c r="S5157" s="258" t="s">
        <v>904</v>
      </c>
      <c r="T5157" s="258" t="s">
        <v>807</v>
      </c>
      <c r="U5157" s="282" t="s">
        <v>814</v>
      </c>
      <c r="V5157" s="285">
        <v>106</v>
      </c>
      <c r="W5157" s="286" t="s">
        <v>824</v>
      </c>
      <c r="X5157" s="286" t="s">
        <v>824</v>
      </c>
      <c r="Y5157" s="257"/>
    </row>
    <row r="5158" spans="1:25" ht="12.75" customHeight="1" x14ac:dyDescent="0.2">
      <c r="A5158" s="229" t="s">
        <v>705</v>
      </c>
      <c r="B5158" s="247"/>
      <c r="C5158" s="280">
        <v>5145</v>
      </c>
      <c r="D5158" s="249" t="s">
        <v>10885</v>
      </c>
      <c r="E5158" s="249" t="s">
        <v>10886</v>
      </c>
      <c r="F5158" s="249" t="s">
        <v>10281</v>
      </c>
      <c r="G5158" s="281" t="s">
        <v>813</v>
      </c>
      <c r="H5158" s="250">
        <v>190484.41000000003</v>
      </c>
      <c r="I5158" s="250"/>
      <c r="J5158" s="250">
        <v>182473.38039999999</v>
      </c>
      <c r="K5158" s="250"/>
      <c r="L5158" s="250">
        <v>190485.82</v>
      </c>
      <c r="M5158" s="251">
        <f t="shared" si="240"/>
        <v>4.2056090574551674E-2</v>
      </c>
      <c r="N5158" s="251">
        <f t="shared" si="241"/>
        <v>4.3910183405579152E-2</v>
      </c>
      <c r="O5158" s="250">
        <v>210237.81</v>
      </c>
      <c r="P5158" s="251">
        <f t="shared" si="242"/>
        <v>0.10369270531528273</v>
      </c>
      <c r="Q5158" s="251" t="s">
        <v>1195</v>
      </c>
      <c r="R5158" s="258"/>
      <c r="S5158" s="258" t="s">
        <v>806</v>
      </c>
      <c r="T5158" s="258" t="s">
        <v>807</v>
      </c>
      <c r="U5158" s="282" t="s">
        <v>814</v>
      </c>
      <c r="V5158" s="285">
        <v>674</v>
      </c>
      <c r="W5158" s="286" t="s">
        <v>815</v>
      </c>
      <c r="X5158" s="286" t="s">
        <v>816</v>
      </c>
      <c r="Y5158" s="257"/>
    </row>
    <row r="5159" spans="1:25" ht="12.75" customHeight="1" x14ac:dyDescent="0.2">
      <c r="A5159" s="229" t="s">
        <v>705</v>
      </c>
      <c r="B5159" s="247"/>
      <c r="C5159" s="280">
        <v>5146</v>
      </c>
      <c r="D5159" s="249" t="s">
        <v>10887</v>
      </c>
      <c r="E5159" s="249" t="s">
        <v>10888</v>
      </c>
      <c r="F5159" s="249" t="s">
        <v>10185</v>
      </c>
      <c r="G5159" s="281" t="s">
        <v>813</v>
      </c>
      <c r="H5159" s="250">
        <v>66892.420000000013</v>
      </c>
      <c r="I5159" s="250"/>
      <c r="J5159" s="250">
        <v>64079.189100000003</v>
      </c>
      <c r="K5159" s="250"/>
      <c r="L5159" s="250">
        <v>66892.91</v>
      </c>
      <c r="M5159" s="251">
        <f t="shared" si="240"/>
        <v>4.2056049100929659E-2</v>
      </c>
      <c r="N5159" s="251">
        <f t="shared" si="241"/>
        <v>4.3910057844349343E-2</v>
      </c>
      <c r="O5159" s="250">
        <v>73829.22</v>
      </c>
      <c r="P5159" s="251">
        <f t="shared" si="242"/>
        <v>0.10369275308848123</v>
      </c>
      <c r="Q5159" s="251" t="s">
        <v>1195</v>
      </c>
      <c r="R5159" s="258"/>
      <c r="S5159" s="258" t="s">
        <v>823</v>
      </c>
      <c r="T5159" s="258" t="s">
        <v>807</v>
      </c>
      <c r="U5159" s="282" t="s">
        <v>814</v>
      </c>
      <c r="V5159" s="285">
        <v>253</v>
      </c>
      <c r="W5159" s="286" t="s">
        <v>816</v>
      </c>
      <c r="X5159" s="286" t="s">
        <v>824</v>
      </c>
      <c r="Y5159" s="257"/>
    </row>
    <row r="5160" spans="1:25" ht="12.75" customHeight="1" x14ac:dyDescent="0.2">
      <c r="A5160" s="229" t="s">
        <v>705</v>
      </c>
      <c r="B5160" s="247"/>
      <c r="C5160" s="280">
        <v>5147</v>
      </c>
      <c r="D5160" s="249" t="s">
        <v>10889</v>
      </c>
      <c r="E5160" s="249" t="s">
        <v>10890</v>
      </c>
      <c r="F5160" s="249" t="s">
        <v>10355</v>
      </c>
      <c r="G5160" s="281" t="s">
        <v>804</v>
      </c>
      <c r="H5160" s="250">
        <v>12372.11</v>
      </c>
      <c r="I5160" s="250"/>
      <c r="J5160" s="250">
        <v>11851.7886</v>
      </c>
      <c r="K5160" s="250"/>
      <c r="L5160" s="250">
        <v>12372.21</v>
      </c>
      <c r="M5160" s="251">
        <f t="shared" si="240"/>
        <v>4.2055995299104254E-2</v>
      </c>
      <c r="N5160" s="251">
        <f t="shared" si="241"/>
        <v>4.391078997139717E-2</v>
      </c>
      <c r="O5160" s="250">
        <v>13655.130000000001</v>
      </c>
      <c r="P5160" s="251">
        <f t="shared" si="242"/>
        <v>0.10369368124207413</v>
      </c>
      <c r="Q5160" s="251" t="s">
        <v>1195</v>
      </c>
      <c r="R5160" s="258"/>
      <c r="S5160" s="258" t="s">
        <v>904</v>
      </c>
      <c r="T5160" s="258" t="s">
        <v>807</v>
      </c>
      <c r="U5160" s="282" t="s">
        <v>808</v>
      </c>
      <c r="V5160" s="285">
        <v>53</v>
      </c>
      <c r="W5160" s="286" t="s">
        <v>816</v>
      </c>
      <c r="X5160" s="286" t="s">
        <v>824</v>
      </c>
      <c r="Y5160" s="257"/>
    </row>
    <row r="5161" spans="1:25" ht="12.75" customHeight="1" x14ac:dyDescent="0.2">
      <c r="A5161" s="229" t="s">
        <v>705</v>
      </c>
      <c r="B5161" s="247"/>
      <c r="C5161" s="280">
        <v>5148</v>
      </c>
      <c r="D5161" s="249" t="s">
        <v>10891</v>
      </c>
      <c r="E5161" s="249" t="s">
        <v>10892</v>
      </c>
      <c r="F5161" s="249" t="s">
        <v>10182</v>
      </c>
      <c r="G5161" s="281" t="s">
        <v>813</v>
      </c>
      <c r="H5161" s="250">
        <v>133437.65000000002</v>
      </c>
      <c r="I5161" s="250"/>
      <c r="J5161" s="250">
        <v>67856.506599999993</v>
      </c>
      <c r="K5161" s="250"/>
      <c r="L5161" s="250">
        <v>70836.100000000006</v>
      </c>
      <c r="M5161" s="251">
        <f t="shared" si="240"/>
        <v>0.49147405848349413</v>
      </c>
      <c r="N5161" s="251">
        <f t="shared" si="241"/>
        <v>4.3910209194294315E-2</v>
      </c>
      <c r="O5161" s="250">
        <v>78181.3</v>
      </c>
      <c r="P5161" s="251">
        <f t="shared" si="242"/>
        <v>0.10369289105413761</v>
      </c>
      <c r="Q5161" s="251" t="s">
        <v>1195</v>
      </c>
      <c r="R5161" s="258"/>
      <c r="S5161" s="258" t="s">
        <v>904</v>
      </c>
      <c r="T5161" s="258" t="s">
        <v>807</v>
      </c>
      <c r="U5161" s="282" t="s">
        <v>814</v>
      </c>
      <c r="V5161" s="285">
        <v>303</v>
      </c>
      <c r="W5161" s="286" t="s">
        <v>816</v>
      </c>
      <c r="X5161" s="286" t="s">
        <v>824</v>
      </c>
      <c r="Y5161" s="257"/>
    </row>
    <row r="5162" spans="1:25" ht="12.75" customHeight="1" x14ac:dyDescent="0.2">
      <c r="A5162" s="229" t="s">
        <v>705</v>
      </c>
      <c r="B5162" s="247"/>
      <c r="C5162" s="280">
        <v>5149</v>
      </c>
      <c r="D5162" s="249" t="s">
        <v>10893</v>
      </c>
      <c r="E5162" s="249" t="s">
        <v>10894</v>
      </c>
      <c r="F5162" s="249" t="s">
        <v>10225</v>
      </c>
      <c r="G5162" s="281" t="s">
        <v>813</v>
      </c>
      <c r="H5162" s="250">
        <v>57105.08</v>
      </c>
      <c r="I5162" s="250"/>
      <c r="J5162" s="250">
        <v>46687.598299999998</v>
      </c>
      <c r="K5162" s="250"/>
      <c r="L5162" s="250">
        <v>48737.43</v>
      </c>
      <c r="M5162" s="251">
        <f t="shared" si="240"/>
        <v>0.18242653193025915</v>
      </c>
      <c r="N5162" s="251">
        <f t="shared" si="241"/>
        <v>4.3905271948846476E-2</v>
      </c>
      <c r="O5162" s="250">
        <v>53791.17</v>
      </c>
      <c r="P5162" s="251">
        <f t="shared" si="242"/>
        <v>0.10369319843085689</v>
      </c>
      <c r="Q5162" s="251" t="s">
        <v>1195</v>
      </c>
      <c r="R5162" s="258"/>
      <c r="S5162" s="258" t="s">
        <v>806</v>
      </c>
      <c r="T5162" s="258" t="s">
        <v>807</v>
      </c>
      <c r="U5162" s="282" t="s">
        <v>814</v>
      </c>
      <c r="V5162" s="285">
        <v>107</v>
      </c>
      <c r="W5162" s="286" t="s">
        <v>824</v>
      </c>
      <c r="X5162" s="286" t="s">
        <v>824</v>
      </c>
      <c r="Y5162" s="257"/>
    </row>
    <row r="5163" spans="1:25" ht="12.75" customHeight="1" x14ac:dyDescent="0.2">
      <c r="A5163" s="229" t="s">
        <v>705</v>
      </c>
      <c r="B5163" s="247"/>
      <c r="C5163" s="280">
        <v>5150</v>
      </c>
      <c r="D5163" s="249" t="s">
        <v>10895</v>
      </c>
      <c r="E5163" s="249" t="s">
        <v>10896</v>
      </c>
      <c r="F5163" s="249" t="s">
        <v>10231</v>
      </c>
      <c r="G5163" s="281" t="s">
        <v>813</v>
      </c>
      <c r="H5163" s="250">
        <v>106537.17000000001</v>
      </c>
      <c r="I5163" s="250"/>
      <c r="J5163" s="250">
        <v>75532.313099999999</v>
      </c>
      <c r="K5163" s="250"/>
      <c r="L5163" s="250">
        <v>50581.020000000004</v>
      </c>
      <c r="M5163" s="251">
        <f t="shared" si="240"/>
        <v>0.29102384548040849</v>
      </c>
      <c r="N5163" s="251">
        <f t="shared" si="241"/>
        <v>0.3303393220192537</v>
      </c>
      <c r="O5163" s="250">
        <v>56964.09</v>
      </c>
      <c r="P5163" s="251">
        <f t="shared" si="242"/>
        <v>0.12619496403987093</v>
      </c>
      <c r="Q5163" s="251" t="s">
        <v>1195</v>
      </c>
      <c r="R5163" s="258"/>
      <c r="S5163" s="258" t="s">
        <v>806</v>
      </c>
      <c r="T5163" s="258" t="s">
        <v>807</v>
      </c>
      <c r="U5163" s="282" t="s">
        <v>814</v>
      </c>
      <c r="V5163" s="285">
        <v>203</v>
      </c>
      <c r="W5163" s="286" t="s">
        <v>824</v>
      </c>
      <c r="X5163" s="286" t="s">
        <v>824</v>
      </c>
      <c r="Y5163" s="257"/>
    </row>
    <row r="5164" spans="1:25" ht="12.75" customHeight="1" x14ac:dyDescent="0.2">
      <c r="A5164" s="229" t="s">
        <v>705</v>
      </c>
      <c r="B5164" s="247"/>
      <c r="C5164" s="280">
        <v>5151</v>
      </c>
      <c r="D5164" s="249" t="s">
        <v>10897</v>
      </c>
      <c r="E5164" s="249" t="s">
        <v>10898</v>
      </c>
      <c r="F5164" s="249" t="s">
        <v>10175</v>
      </c>
      <c r="G5164" s="281" t="s">
        <v>813</v>
      </c>
      <c r="H5164" s="250">
        <v>33879.410000000003</v>
      </c>
      <c r="I5164" s="250"/>
      <c r="J5164" s="250">
        <v>23453.313199999997</v>
      </c>
      <c r="K5164" s="250"/>
      <c r="L5164" s="250">
        <v>24483.15</v>
      </c>
      <c r="M5164" s="251">
        <f t="shared" si="240"/>
        <v>0.30774139219071422</v>
      </c>
      <c r="N5164" s="251">
        <f t="shared" si="241"/>
        <v>4.3910077489606236E-2</v>
      </c>
      <c r="O5164" s="250">
        <v>27021.879999999997</v>
      </c>
      <c r="P5164" s="251">
        <f t="shared" si="242"/>
        <v>0.10369294800709859</v>
      </c>
      <c r="Q5164" s="251" t="s">
        <v>1195</v>
      </c>
      <c r="R5164" s="258"/>
      <c r="S5164" s="258" t="s">
        <v>806</v>
      </c>
      <c r="T5164" s="258" t="s">
        <v>807</v>
      </c>
      <c r="U5164" s="282" t="s">
        <v>814</v>
      </c>
      <c r="V5164" s="285">
        <v>103</v>
      </c>
      <c r="W5164" s="286" t="s">
        <v>912</v>
      </c>
      <c r="X5164" s="286" t="s">
        <v>912</v>
      </c>
      <c r="Y5164" s="257"/>
    </row>
    <row r="5165" spans="1:25" ht="12.75" customHeight="1" x14ac:dyDescent="0.2">
      <c r="A5165" s="229" t="s">
        <v>705</v>
      </c>
      <c r="B5165" s="247"/>
      <c r="C5165" s="280">
        <v>5152</v>
      </c>
      <c r="D5165" s="296" t="s">
        <v>10899</v>
      </c>
      <c r="E5165" s="296" t="s">
        <v>10900</v>
      </c>
      <c r="F5165" s="296" t="s">
        <v>10228</v>
      </c>
      <c r="G5165" s="281" t="s">
        <v>804</v>
      </c>
      <c r="H5165" s="250">
        <v>0</v>
      </c>
      <c r="I5165" s="250"/>
      <c r="J5165" s="250">
        <v>0</v>
      </c>
      <c r="K5165" s="250"/>
      <c r="L5165" s="250">
        <v>0</v>
      </c>
      <c r="M5165" s="251" t="str">
        <f t="shared" si="240"/>
        <v>NA</v>
      </c>
      <c r="N5165" s="251" t="str">
        <f t="shared" si="241"/>
        <v>NA</v>
      </c>
      <c r="O5165" s="250">
        <v>0</v>
      </c>
      <c r="P5165" s="251" t="str">
        <f t="shared" si="242"/>
        <v>NA</v>
      </c>
      <c r="Q5165" s="251" t="s">
        <v>707</v>
      </c>
      <c r="R5165" s="258"/>
      <c r="S5165" s="299" t="s">
        <v>809</v>
      </c>
      <c r="T5165" s="258" t="s">
        <v>2261</v>
      </c>
      <c r="U5165" s="299" t="s">
        <v>832</v>
      </c>
      <c r="V5165" s="283" t="s">
        <v>809</v>
      </c>
      <c r="W5165" s="284" t="s">
        <v>809</v>
      </c>
      <c r="X5165" s="284" t="s">
        <v>809</v>
      </c>
      <c r="Y5165" s="257"/>
    </row>
    <row r="5166" spans="1:25" ht="12.75" customHeight="1" x14ac:dyDescent="0.2">
      <c r="A5166" s="229" t="s">
        <v>705</v>
      </c>
      <c r="B5166" s="247"/>
      <c r="C5166" s="280">
        <v>5153</v>
      </c>
      <c r="D5166" s="249" t="s">
        <v>10901</v>
      </c>
      <c r="E5166" s="249" t="s">
        <v>10902</v>
      </c>
      <c r="F5166" s="249" t="s">
        <v>10260</v>
      </c>
      <c r="G5166" s="281" t="s">
        <v>813</v>
      </c>
      <c r="H5166" s="250">
        <v>135885.89000000001</v>
      </c>
      <c r="I5166" s="250"/>
      <c r="J5166" s="250">
        <v>160979.87110000002</v>
      </c>
      <c r="K5166" s="250"/>
      <c r="L5166" s="250">
        <v>168047.41</v>
      </c>
      <c r="M5166" s="251">
        <f t="shared" si="240"/>
        <v>0.18466951278017169</v>
      </c>
      <c r="N5166" s="251">
        <f t="shared" si="241"/>
        <v>4.3903246112115837E-2</v>
      </c>
      <c r="O5166" s="250">
        <v>171351.8</v>
      </c>
      <c r="P5166" s="251">
        <f t="shared" si="242"/>
        <v>1.9663439025927175E-2</v>
      </c>
      <c r="Q5166" s="251" t="s">
        <v>1195</v>
      </c>
      <c r="R5166" s="258"/>
      <c r="S5166" s="258" t="s">
        <v>904</v>
      </c>
      <c r="T5166" s="258" t="s">
        <v>807</v>
      </c>
      <c r="U5166" s="282" t="s">
        <v>814</v>
      </c>
      <c r="V5166" s="283" t="s">
        <v>809</v>
      </c>
      <c r="W5166" s="284" t="s">
        <v>809</v>
      </c>
      <c r="X5166" s="284" t="s">
        <v>809</v>
      </c>
      <c r="Y5166" s="257"/>
    </row>
    <row r="5167" spans="1:25" ht="12.75" customHeight="1" x14ac:dyDescent="0.2">
      <c r="A5167" s="229" t="s">
        <v>705</v>
      </c>
      <c r="B5167" s="247"/>
      <c r="C5167" s="280">
        <v>5154</v>
      </c>
      <c r="D5167" s="249" t="s">
        <v>10903</v>
      </c>
      <c r="E5167" s="249" t="s">
        <v>10904</v>
      </c>
      <c r="F5167" s="249" t="s">
        <v>10237</v>
      </c>
      <c r="G5167" s="281" t="s">
        <v>804</v>
      </c>
      <c r="H5167" s="250">
        <v>349901.53</v>
      </c>
      <c r="I5167" s="250"/>
      <c r="J5167" s="250">
        <v>233851.51289999997</v>
      </c>
      <c r="K5167" s="250"/>
      <c r="L5167" s="250">
        <v>243259.36</v>
      </c>
      <c r="M5167" s="251">
        <f t="shared" si="240"/>
        <v>0.33166478894790785</v>
      </c>
      <c r="N5167" s="251">
        <f t="shared" si="241"/>
        <v>4.0230003147437472E-2</v>
      </c>
      <c r="O5167" s="250">
        <v>268483.63999999996</v>
      </c>
      <c r="P5167" s="251">
        <f t="shared" si="242"/>
        <v>0.10369294731351744</v>
      </c>
      <c r="Q5167" s="251" t="s">
        <v>1195</v>
      </c>
      <c r="R5167" s="258"/>
      <c r="S5167" s="258" t="s">
        <v>806</v>
      </c>
      <c r="T5167" s="258" t="s">
        <v>807</v>
      </c>
      <c r="U5167" s="282" t="s">
        <v>808</v>
      </c>
      <c r="V5167" s="285">
        <v>403</v>
      </c>
      <c r="W5167" s="286" t="s">
        <v>824</v>
      </c>
      <c r="X5167" s="286" t="s">
        <v>824</v>
      </c>
      <c r="Y5167" s="257"/>
    </row>
    <row r="5168" spans="1:25" ht="12.75" customHeight="1" x14ac:dyDescent="0.2">
      <c r="A5168" s="229" t="s">
        <v>705</v>
      </c>
      <c r="B5168" s="247"/>
      <c r="C5168" s="280">
        <v>5155</v>
      </c>
      <c r="D5168" s="249" t="s">
        <v>10905</v>
      </c>
      <c r="E5168" s="249" t="s">
        <v>10906</v>
      </c>
      <c r="F5168" s="249" t="s">
        <v>10182</v>
      </c>
      <c r="G5168" s="281" t="s">
        <v>813</v>
      </c>
      <c r="H5168" s="250">
        <v>10740.59</v>
      </c>
      <c r="I5168" s="250"/>
      <c r="J5168" s="250">
        <v>15476.2408</v>
      </c>
      <c r="K5168" s="250"/>
      <c r="L5168" s="250">
        <v>16155.8</v>
      </c>
      <c r="M5168" s="251">
        <f t="shared" si="240"/>
        <v>0.44091160727669515</v>
      </c>
      <c r="N5168" s="251">
        <f t="shared" si="241"/>
        <v>4.390983629564614E-2</v>
      </c>
      <c r="O5168" s="250">
        <v>17831.080000000002</v>
      </c>
      <c r="P5168" s="251">
        <f t="shared" si="242"/>
        <v>0.1036952673343321</v>
      </c>
      <c r="Q5168" s="251" t="s">
        <v>1195</v>
      </c>
      <c r="R5168" s="258"/>
      <c r="S5168" s="258" t="s">
        <v>904</v>
      </c>
      <c r="T5168" s="258" t="s">
        <v>807</v>
      </c>
      <c r="U5168" s="282" t="s">
        <v>814</v>
      </c>
      <c r="V5168" s="285">
        <v>55</v>
      </c>
      <c r="W5168" s="286" t="s">
        <v>816</v>
      </c>
      <c r="X5168" s="286" t="s">
        <v>824</v>
      </c>
      <c r="Y5168" s="257"/>
    </row>
    <row r="5169" spans="1:25" ht="12.75" customHeight="1" x14ac:dyDescent="0.2">
      <c r="A5169" s="229" t="s">
        <v>705</v>
      </c>
      <c r="B5169" s="247"/>
      <c r="C5169" s="280">
        <v>5156</v>
      </c>
      <c r="D5169" s="249" t="s">
        <v>10907</v>
      </c>
      <c r="E5169" s="249" t="s">
        <v>10908</v>
      </c>
      <c r="F5169" s="249" t="s">
        <v>10205</v>
      </c>
      <c r="G5169" s="281" t="s">
        <v>813</v>
      </c>
      <c r="H5169" s="250">
        <v>33922.61</v>
      </c>
      <c r="I5169" s="250"/>
      <c r="J5169" s="250">
        <v>32495.938100000003</v>
      </c>
      <c r="K5169" s="250"/>
      <c r="L5169" s="250">
        <v>33922.840000000004</v>
      </c>
      <c r="M5169" s="251">
        <f t="shared" si="240"/>
        <v>4.2056666630309325E-2</v>
      </c>
      <c r="N5169" s="251">
        <f t="shared" si="241"/>
        <v>4.3910161805730444E-2</v>
      </c>
      <c r="O5169" s="250">
        <v>37440.409999999996</v>
      </c>
      <c r="P5169" s="251">
        <f t="shared" si="242"/>
        <v>0.10369326388946185</v>
      </c>
      <c r="Q5169" s="251" t="s">
        <v>1195</v>
      </c>
      <c r="R5169" s="258"/>
      <c r="S5169" s="258" t="s">
        <v>806</v>
      </c>
      <c r="T5169" s="258" t="s">
        <v>807</v>
      </c>
      <c r="U5169" s="282" t="s">
        <v>814</v>
      </c>
      <c r="V5169" s="285">
        <v>85</v>
      </c>
      <c r="W5169" s="286" t="s">
        <v>815</v>
      </c>
      <c r="X5169" s="286" t="s">
        <v>816</v>
      </c>
      <c r="Y5169" s="257"/>
    </row>
    <row r="5170" spans="1:25" ht="12.75" customHeight="1" x14ac:dyDescent="0.2">
      <c r="A5170" s="229" t="s">
        <v>705</v>
      </c>
      <c r="B5170" s="247"/>
      <c r="C5170" s="280">
        <v>5157</v>
      </c>
      <c r="D5170" s="249" t="s">
        <v>10909</v>
      </c>
      <c r="E5170" s="249" t="s">
        <v>10910</v>
      </c>
      <c r="F5170" s="249" t="s">
        <v>10225</v>
      </c>
      <c r="G5170" s="281" t="s">
        <v>813</v>
      </c>
      <c r="H5170" s="250">
        <v>47346.86</v>
      </c>
      <c r="I5170" s="250"/>
      <c r="J5170" s="250">
        <v>38571.498699999996</v>
      </c>
      <c r="K5170" s="250"/>
      <c r="L5170" s="250">
        <v>40265.18</v>
      </c>
      <c r="M5170" s="251">
        <f t="shared" si="240"/>
        <v>0.18534199100003684</v>
      </c>
      <c r="N5170" s="251">
        <f t="shared" si="241"/>
        <v>4.3910176090720683E-2</v>
      </c>
      <c r="O5170" s="250">
        <v>44440.44</v>
      </c>
      <c r="P5170" s="251">
        <f t="shared" si="242"/>
        <v>0.10369406022772037</v>
      </c>
      <c r="Q5170" s="251" t="s">
        <v>1195</v>
      </c>
      <c r="R5170" s="258"/>
      <c r="S5170" s="258" t="s">
        <v>806</v>
      </c>
      <c r="T5170" s="258" t="s">
        <v>807</v>
      </c>
      <c r="U5170" s="282" t="s">
        <v>814</v>
      </c>
      <c r="V5170" s="285">
        <v>209</v>
      </c>
      <c r="W5170" s="286" t="s">
        <v>824</v>
      </c>
      <c r="X5170" s="286" t="s">
        <v>824</v>
      </c>
      <c r="Y5170" s="257"/>
    </row>
    <row r="5171" spans="1:25" ht="12.75" customHeight="1" x14ac:dyDescent="0.2">
      <c r="A5171" s="229" t="s">
        <v>705</v>
      </c>
      <c r="B5171" s="247"/>
      <c r="C5171" s="280">
        <v>5158</v>
      </c>
      <c r="D5171" s="249" t="s">
        <v>10911</v>
      </c>
      <c r="E5171" s="249" t="s">
        <v>10912</v>
      </c>
      <c r="F5171" s="249" t="s">
        <v>10177</v>
      </c>
      <c r="G5171" s="281" t="s">
        <v>804</v>
      </c>
      <c r="H5171" s="250">
        <v>92867.549999999988</v>
      </c>
      <c r="I5171" s="250"/>
      <c r="J5171" s="250">
        <v>81041.110700000005</v>
      </c>
      <c r="K5171" s="250"/>
      <c r="L5171" s="250">
        <v>84599.64</v>
      </c>
      <c r="M5171" s="251">
        <f t="shared" si="240"/>
        <v>0.12734738129734213</v>
      </c>
      <c r="N5171" s="251">
        <f t="shared" si="241"/>
        <v>4.3910174345623748E-2</v>
      </c>
      <c r="O5171" s="250">
        <v>93372.01999999999</v>
      </c>
      <c r="P5171" s="251">
        <f t="shared" si="242"/>
        <v>0.1036928762344614</v>
      </c>
      <c r="Q5171" s="251" t="s">
        <v>1195</v>
      </c>
      <c r="R5171" s="258"/>
      <c r="S5171" s="258" t="s">
        <v>806</v>
      </c>
      <c r="T5171" s="258" t="s">
        <v>807</v>
      </c>
      <c r="U5171" s="282" t="s">
        <v>808</v>
      </c>
      <c r="V5171" s="285">
        <v>203</v>
      </c>
      <c r="W5171" s="286" t="s">
        <v>824</v>
      </c>
      <c r="X5171" s="286" t="s">
        <v>824</v>
      </c>
      <c r="Y5171" s="257"/>
    </row>
    <row r="5172" spans="1:25" ht="12.75" customHeight="1" x14ac:dyDescent="0.2">
      <c r="A5172" s="229" t="s">
        <v>705</v>
      </c>
      <c r="B5172" s="247"/>
      <c r="C5172" s="280">
        <v>5159</v>
      </c>
      <c r="D5172" s="249" t="s">
        <v>10913</v>
      </c>
      <c r="E5172" s="249" t="s">
        <v>10914</v>
      </c>
      <c r="F5172" s="249" t="s">
        <v>10253</v>
      </c>
      <c r="G5172" s="281" t="s">
        <v>813</v>
      </c>
      <c r="H5172" s="250">
        <v>28113.16</v>
      </c>
      <c r="I5172" s="250"/>
      <c r="J5172" s="250">
        <v>26930.826400000002</v>
      </c>
      <c r="K5172" s="250"/>
      <c r="L5172" s="250">
        <v>28113.3</v>
      </c>
      <c r="M5172" s="251">
        <f t="shared" si="240"/>
        <v>4.2056232739400269E-2</v>
      </c>
      <c r="N5172" s="251">
        <f t="shared" si="241"/>
        <v>4.3907809676423354E-2</v>
      </c>
      <c r="O5172" s="250">
        <v>30526.32</v>
      </c>
      <c r="P5172" s="251">
        <f t="shared" si="242"/>
        <v>8.5831972767337894E-2</v>
      </c>
      <c r="Q5172" s="251" t="s">
        <v>1195</v>
      </c>
      <c r="R5172" s="258"/>
      <c r="S5172" s="258" t="s">
        <v>904</v>
      </c>
      <c r="T5172" s="258" t="s">
        <v>807</v>
      </c>
      <c r="U5172" s="282" t="s">
        <v>814</v>
      </c>
      <c r="V5172" s="285">
        <v>253</v>
      </c>
      <c r="W5172" s="286" t="s">
        <v>824</v>
      </c>
      <c r="X5172" s="286" t="s">
        <v>824</v>
      </c>
      <c r="Y5172" s="257"/>
    </row>
    <row r="5173" spans="1:25" ht="12.75" customHeight="1" x14ac:dyDescent="0.2">
      <c r="B5173" s="247"/>
      <c r="C5173" s="280">
        <v>5160</v>
      </c>
      <c r="D5173" s="249" t="s">
        <v>10915</v>
      </c>
      <c r="E5173" s="249" t="s">
        <v>10916</v>
      </c>
      <c r="F5173" s="249" t="s">
        <v>10278</v>
      </c>
      <c r="G5173" s="281" t="s">
        <v>804</v>
      </c>
      <c r="H5173" s="250">
        <v>20964.7</v>
      </c>
      <c r="I5173" s="250"/>
      <c r="J5173" s="250">
        <v>20083.0209</v>
      </c>
      <c r="K5173" s="250"/>
      <c r="L5173" s="250">
        <v>20965.009999999998</v>
      </c>
      <c r="M5173" s="251">
        <f t="shared" si="240"/>
        <v>4.2055412192876652E-2</v>
      </c>
      <c r="N5173" s="251">
        <f t="shared" si="241"/>
        <v>4.3917152921949053E-2</v>
      </c>
      <c r="O5173" s="250">
        <v>24186.92</v>
      </c>
      <c r="P5173" s="251">
        <f t="shared" si="242"/>
        <v>0.15368034644390821</v>
      </c>
      <c r="Q5173" s="251" t="s">
        <v>1195</v>
      </c>
      <c r="R5173" s="258"/>
      <c r="S5173" s="258" t="s">
        <v>1405</v>
      </c>
      <c r="T5173" s="258" t="s">
        <v>807</v>
      </c>
      <c r="U5173" s="282" t="s">
        <v>808</v>
      </c>
      <c r="V5173" s="285">
        <v>40</v>
      </c>
      <c r="W5173" s="286" t="s">
        <v>824</v>
      </c>
      <c r="X5173" s="286" t="s">
        <v>816</v>
      </c>
      <c r="Y5173" s="257"/>
    </row>
    <row r="5174" spans="1:25" ht="12.75" customHeight="1" x14ac:dyDescent="0.2">
      <c r="A5174" s="229" t="s">
        <v>705</v>
      </c>
      <c r="B5174" s="247"/>
      <c r="C5174" s="280">
        <v>5161</v>
      </c>
      <c r="D5174" s="249" t="s">
        <v>10917</v>
      </c>
      <c r="E5174" s="249" t="s">
        <v>10918</v>
      </c>
      <c r="F5174" s="249" t="s">
        <v>10237</v>
      </c>
      <c r="G5174" s="281" t="s">
        <v>804</v>
      </c>
      <c r="H5174" s="250">
        <v>22482.440000000002</v>
      </c>
      <c r="I5174" s="250"/>
      <c r="J5174" s="250">
        <v>21536.9211</v>
      </c>
      <c r="K5174" s="250"/>
      <c r="L5174" s="250">
        <v>22482.61</v>
      </c>
      <c r="M5174" s="251">
        <f t="shared" si="240"/>
        <v>4.2055884503639403E-2</v>
      </c>
      <c r="N5174" s="251">
        <f t="shared" si="241"/>
        <v>4.3910125110687294E-2</v>
      </c>
      <c r="O5174" s="250">
        <v>24813.89</v>
      </c>
      <c r="P5174" s="251">
        <f t="shared" si="242"/>
        <v>0.1036925872930233</v>
      </c>
      <c r="Q5174" s="251" t="s">
        <v>1195</v>
      </c>
      <c r="R5174" s="258"/>
      <c r="S5174" s="258" t="s">
        <v>806</v>
      </c>
      <c r="T5174" s="258" t="s">
        <v>807</v>
      </c>
      <c r="U5174" s="282" t="s">
        <v>808</v>
      </c>
      <c r="V5174" s="285">
        <v>53</v>
      </c>
      <c r="W5174" s="286" t="s">
        <v>824</v>
      </c>
      <c r="X5174" s="286" t="s">
        <v>824</v>
      </c>
      <c r="Y5174" s="257"/>
    </row>
    <row r="5175" spans="1:25" ht="12.75" customHeight="1" x14ac:dyDescent="0.2">
      <c r="A5175" s="229" t="s">
        <v>705</v>
      </c>
      <c r="B5175" s="247"/>
      <c r="C5175" s="280">
        <v>5162</v>
      </c>
      <c r="D5175" s="249" t="s">
        <v>10919</v>
      </c>
      <c r="E5175" s="249" t="s">
        <v>10920</v>
      </c>
      <c r="F5175" s="249" t="s">
        <v>10165</v>
      </c>
      <c r="G5175" s="281" t="s">
        <v>813</v>
      </c>
      <c r="H5175" s="250">
        <v>110613.95</v>
      </c>
      <c r="I5175" s="250"/>
      <c r="J5175" s="250">
        <v>105961.96890000001</v>
      </c>
      <c r="K5175" s="250"/>
      <c r="L5175" s="250">
        <v>110614.78</v>
      </c>
      <c r="M5175" s="251">
        <f t="shared" si="240"/>
        <v>4.2056007402321224E-2</v>
      </c>
      <c r="N5175" s="251">
        <f t="shared" si="241"/>
        <v>4.3910198614665337E-2</v>
      </c>
      <c r="O5175" s="250">
        <v>122084.70999999999</v>
      </c>
      <c r="P5175" s="251">
        <f t="shared" si="242"/>
        <v>0.10369256260329762</v>
      </c>
      <c r="Q5175" s="251" t="s">
        <v>1195</v>
      </c>
      <c r="R5175" s="258"/>
      <c r="S5175" s="258" t="s">
        <v>806</v>
      </c>
      <c r="T5175" s="258" t="s">
        <v>807</v>
      </c>
      <c r="U5175" s="282" t="s">
        <v>814</v>
      </c>
      <c r="V5175" s="285">
        <v>426</v>
      </c>
      <c r="W5175" s="286" t="s">
        <v>816</v>
      </c>
      <c r="X5175" s="286" t="s">
        <v>816</v>
      </c>
      <c r="Y5175" s="257"/>
    </row>
    <row r="5176" spans="1:25" ht="12.75" customHeight="1" x14ac:dyDescent="0.2">
      <c r="A5176" s="229" t="s">
        <v>705</v>
      </c>
      <c r="B5176" s="247"/>
      <c r="C5176" s="280">
        <v>5163</v>
      </c>
      <c r="D5176" s="249" t="s">
        <v>10921</v>
      </c>
      <c r="E5176" s="249" t="s">
        <v>10922</v>
      </c>
      <c r="F5176" s="249" t="s">
        <v>10172</v>
      </c>
      <c r="G5176" s="281" t="s">
        <v>813</v>
      </c>
      <c r="H5176" s="250">
        <v>52350.289999999994</v>
      </c>
      <c r="I5176" s="250"/>
      <c r="J5176" s="250">
        <v>71110.501000000004</v>
      </c>
      <c r="K5176" s="250"/>
      <c r="L5176" s="250">
        <v>74233.09</v>
      </c>
      <c r="M5176" s="251">
        <f t="shared" si="240"/>
        <v>0.35835925646257188</v>
      </c>
      <c r="N5176" s="251">
        <f t="shared" si="241"/>
        <v>4.3911784561889003E-2</v>
      </c>
      <c r="O5176" s="250">
        <v>88007.03</v>
      </c>
      <c r="P5176" s="251">
        <f t="shared" si="242"/>
        <v>0.18554986731658352</v>
      </c>
      <c r="Q5176" s="251" t="s">
        <v>1195</v>
      </c>
      <c r="R5176" s="258"/>
      <c r="S5176" s="258" t="s">
        <v>904</v>
      </c>
      <c r="T5176" s="258" t="s">
        <v>807</v>
      </c>
      <c r="U5176" s="282" t="s">
        <v>814</v>
      </c>
      <c r="V5176" s="285">
        <v>106</v>
      </c>
      <c r="W5176" s="286" t="s">
        <v>824</v>
      </c>
      <c r="X5176" s="286" t="s">
        <v>824</v>
      </c>
      <c r="Y5176" s="257"/>
    </row>
    <row r="5177" spans="1:25" ht="12.75" customHeight="1" x14ac:dyDescent="0.2">
      <c r="A5177" s="229" t="s">
        <v>705</v>
      </c>
      <c r="B5177" s="247"/>
      <c r="C5177" s="280">
        <v>5164</v>
      </c>
      <c r="D5177" s="249" t="s">
        <v>10923</v>
      </c>
      <c r="E5177" s="249" t="s">
        <v>10924</v>
      </c>
      <c r="F5177" s="249" t="s">
        <v>10237</v>
      </c>
      <c r="G5177" s="281" t="s">
        <v>804</v>
      </c>
      <c r="H5177" s="250">
        <v>26434.37</v>
      </c>
      <c r="I5177" s="250"/>
      <c r="J5177" s="250">
        <v>25322.624899999999</v>
      </c>
      <c r="K5177" s="250"/>
      <c r="L5177" s="250">
        <v>26434.550000000003</v>
      </c>
      <c r="M5177" s="251">
        <f t="shared" si="240"/>
        <v>4.2056803320828152E-2</v>
      </c>
      <c r="N5177" s="251">
        <f t="shared" si="241"/>
        <v>4.3910341222169434E-2</v>
      </c>
      <c r="O5177" s="250">
        <v>29175.659999999996</v>
      </c>
      <c r="P5177" s="251">
        <f t="shared" si="242"/>
        <v>0.10369421836195407</v>
      </c>
      <c r="Q5177" s="251" t="s">
        <v>1195</v>
      </c>
      <c r="R5177" s="258"/>
      <c r="S5177" s="258" t="s">
        <v>904</v>
      </c>
      <c r="T5177" s="258" t="s">
        <v>807</v>
      </c>
      <c r="U5177" s="282" t="s">
        <v>808</v>
      </c>
      <c r="V5177" s="285">
        <v>53</v>
      </c>
      <c r="W5177" s="286" t="s">
        <v>824</v>
      </c>
      <c r="X5177" s="286" t="s">
        <v>824</v>
      </c>
      <c r="Y5177" s="257"/>
    </row>
    <row r="5178" spans="1:25" ht="12.75" customHeight="1" x14ac:dyDescent="0.2">
      <c r="A5178" s="229" t="s">
        <v>705</v>
      </c>
      <c r="B5178" s="247"/>
      <c r="C5178" s="280">
        <v>5165</v>
      </c>
      <c r="D5178" s="249" t="s">
        <v>10925</v>
      </c>
      <c r="E5178" s="249" t="s">
        <v>10926</v>
      </c>
      <c r="F5178" s="249" t="s">
        <v>10182</v>
      </c>
      <c r="G5178" s="281" t="s">
        <v>813</v>
      </c>
      <c r="H5178" s="250">
        <v>572277.17999999993</v>
      </c>
      <c r="I5178" s="250"/>
      <c r="J5178" s="250">
        <v>358527.80359999998</v>
      </c>
      <c r="K5178" s="250"/>
      <c r="L5178" s="250">
        <v>374270.30999999994</v>
      </c>
      <c r="M5178" s="251">
        <f t="shared" si="240"/>
        <v>0.37350672693256787</v>
      </c>
      <c r="N5178" s="251">
        <f t="shared" si="241"/>
        <v>4.390874638432074E-2</v>
      </c>
      <c r="O5178" s="250">
        <v>409230.74999999994</v>
      </c>
      <c r="P5178" s="251">
        <f t="shared" si="242"/>
        <v>9.340960013632929E-2</v>
      </c>
      <c r="Q5178" s="251" t="s">
        <v>1195</v>
      </c>
      <c r="R5178" s="258"/>
      <c r="S5178" s="258" t="s">
        <v>925</v>
      </c>
      <c r="T5178" s="258" t="s">
        <v>908</v>
      </c>
      <c r="U5178" s="282" t="s">
        <v>814</v>
      </c>
      <c r="V5178" s="285">
        <v>157</v>
      </c>
      <c r="W5178" s="286" t="s">
        <v>816</v>
      </c>
      <c r="X5178" s="286" t="s">
        <v>824</v>
      </c>
      <c r="Y5178" s="257"/>
    </row>
    <row r="5179" spans="1:25" ht="12.75" customHeight="1" x14ac:dyDescent="0.2">
      <c r="A5179" s="229" t="s">
        <v>705</v>
      </c>
      <c r="B5179" s="247"/>
      <c r="C5179" s="280">
        <v>5166</v>
      </c>
      <c r="D5179" s="249" t="s">
        <v>10927</v>
      </c>
      <c r="E5179" s="249" t="s">
        <v>10928</v>
      </c>
      <c r="F5179" s="249" t="s">
        <v>10397</v>
      </c>
      <c r="G5179" s="281" t="s">
        <v>804</v>
      </c>
      <c r="H5179" s="250">
        <v>35542.75</v>
      </c>
      <c r="I5179" s="250"/>
      <c r="J5179" s="250">
        <v>34047.964599999999</v>
      </c>
      <c r="K5179" s="250"/>
      <c r="L5179" s="250">
        <v>35543.300000000003</v>
      </c>
      <c r="M5179" s="251">
        <f t="shared" si="240"/>
        <v>4.2055986101244294E-2</v>
      </c>
      <c r="N5179" s="251">
        <f t="shared" si="241"/>
        <v>4.3918496085372564E-2</v>
      </c>
      <c r="O5179" s="250">
        <v>41346.53</v>
      </c>
      <c r="P5179" s="251">
        <f t="shared" si="242"/>
        <v>0.16327212160941712</v>
      </c>
      <c r="Q5179" s="251" t="s">
        <v>1195</v>
      </c>
      <c r="R5179" s="258"/>
      <c r="S5179" s="258" t="s">
        <v>1405</v>
      </c>
      <c r="T5179" s="258" t="s">
        <v>2261</v>
      </c>
      <c r="U5179" s="282" t="s">
        <v>808</v>
      </c>
      <c r="V5179" s="283" t="s">
        <v>809</v>
      </c>
      <c r="W5179" s="284" t="s">
        <v>809</v>
      </c>
      <c r="X5179" s="284" t="s">
        <v>809</v>
      </c>
      <c r="Y5179" s="257"/>
    </row>
    <row r="5180" spans="1:25" ht="12.75" customHeight="1" x14ac:dyDescent="0.2">
      <c r="A5180" s="229" t="s">
        <v>705</v>
      </c>
      <c r="B5180" s="247"/>
      <c r="C5180" s="280">
        <v>5167</v>
      </c>
      <c r="D5180" s="249" t="s">
        <v>10929</v>
      </c>
      <c r="E5180" s="249" t="s">
        <v>10930</v>
      </c>
      <c r="F5180" s="249" t="s">
        <v>10175</v>
      </c>
      <c r="G5180" s="281" t="s">
        <v>813</v>
      </c>
      <c r="H5180" s="250">
        <v>76523.91</v>
      </c>
      <c r="I5180" s="250"/>
      <c r="J5180" s="250">
        <v>73305.611999999994</v>
      </c>
      <c r="K5180" s="250"/>
      <c r="L5180" s="250">
        <v>71613.200000000012</v>
      </c>
      <c r="M5180" s="251">
        <f t="shared" si="240"/>
        <v>4.2056110305916279E-2</v>
      </c>
      <c r="N5180" s="251">
        <f t="shared" si="241"/>
        <v>2.3087072787823969E-2</v>
      </c>
      <c r="O5180" s="250">
        <v>80650.420000000013</v>
      </c>
      <c r="P5180" s="251">
        <f t="shared" si="242"/>
        <v>0.126194891444594</v>
      </c>
      <c r="Q5180" s="251" t="s">
        <v>1195</v>
      </c>
      <c r="R5180" s="258"/>
      <c r="S5180" s="258" t="s">
        <v>806</v>
      </c>
      <c r="T5180" s="258" t="s">
        <v>807</v>
      </c>
      <c r="U5180" s="282" t="s">
        <v>814</v>
      </c>
      <c r="V5180" s="285">
        <v>203</v>
      </c>
      <c r="W5180" s="286" t="s">
        <v>824</v>
      </c>
      <c r="X5180" s="286" t="s">
        <v>824</v>
      </c>
      <c r="Y5180" s="257"/>
    </row>
    <row r="5181" spans="1:25" ht="12.75" customHeight="1" x14ac:dyDescent="0.2">
      <c r="A5181" s="229" t="s">
        <v>705</v>
      </c>
      <c r="B5181" s="247"/>
      <c r="C5181" s="280">
        <v>5168</v>
      </c>
      <c r="D5181" s="249" t="s">
        <v>10931</v>
      </c>
      <c r="E5181" s="249" t="s">
        <v>10932</v>
      </c>
      <c r="F5181" s="249" t="s">
        <v>10182</v>
      </c>
      <c r="G5181" s="281" t="s">
        <v>813</v>
      </c>
      <c r="H5181" s="250">
        <v>85276.010000000009</v>
      </c>
      <c r="I5181" s="250"/>
      <c r="J5181" s="250">
        <v>57377.894099999998</v>
      </c>
      <c r="K5181" s="250"/>
      <c r="L5181" s="250">
        <v>59897.369999999995</v>
      </c>
      <c r="M5181" s="251">
        <f t="shared" si="240"/>
        <v>0.32715081181682876</v>
      </c>
      <c r="N5181" s="251">
        <f t="shared" si="241"/>
        <v>4.3910219075119349E-2</v>
      </c>
      <c r="O5181" s="250">
        <v>66108.33</v>
      </c>
      <c r="P5181" s="251">
        <f t="shared" si="242"/>
        <v>0.10369336750511762</v>
      </c>
      <c r="Q5181" s="251" t="s">
        <v>1195</v>
      </c>
      <c r="R5181" s="258"/>
      <c r="S5181" s="258" t="s">
        <v>904</v>
      </c>
      <c r="T5181" s="258" t="s">
        <v>807</v>
      </c>
      <c r="U5181" s="282" t="s">
        <v>814</v>
      </c>
      <c r="V5181" s="285">
        <v>53</v>
      </c>
      <c r="W5181" s="286" t="s">
        <v>824</v>
      </c>
      <c r="X5181" s="286" t="s">
        <v>824</v>
      </c>
      <c r="Y5181" s="257"/>
    </row>
    <row r="5182" spans="1:25" ht="12.75" customHeight="1" x14ac:dyDescent="0.2">
      <c r="A5182" s="229" t="s">
        <v>705</v>
      </c>
      <c r="B5182" s="247"/>
      <c r="C5182" s="280">
        <v>5169</v>
      </c>
      <c r="D5182" s="249" t="s">
        <v>10933</v>
      </c>
      <c r="E5182" s="249" t="s">
        <v>10934</v>
      </c>
      <c r="F5182" s="249" t="s">
        <v>10177</v>
      </c>
      <c r="G5182" s="281" t="s">
        <v>804</v>
      </c>
      <c r="H5182" s="250">
        <v>135825.29999999999</v>
      </c>
      <c r="I5182" s="250"/>
      <c r="J5182" s="250">
        <v>169303.0024</v>
      </c>
      <c r="K5182" s="250"/>
      <c r="L5182" s="250">
        <v>176737.27</v>
      </c>
      <c r="M5182" s="251">
        <f t="shared" si="240"/>
        <v>0.24647618963477358</v>
      </c>
      <c r="N5182" s="251">
        <f t="shared" si="241"/>
        <v>4.3911020446262279E-2</v>
      </c>
      <c r="O5182" s="250">
        <v>196195.90999999997</v>
      </c>
      <c r="P5182" s="251">
        <f t="shared" si="242"/>
        <v>0.11009924505453765</v>
      </c>
      <c r="Q5182" s="251" t="s">
        <v>1195</v>
      </c>
      <c r="R5182" s="258"/>
      <c r="S5182" s="258" t="s">
        <v>1405</v>
      </c>
      <c r="T5182" s="258" t="s">
        <v>807</v>
      </c>
      <c r="U5182" s="282" t="s">
        <v>808</v>
      </c>
      <c r="V5182" s="283" t="s">
        <v>809</v>
      </c>
      <c r="W5182" s="284" t="s">
        <v>809</v>
      </c>
      <c r="X5182" s="284" t="s">
        <v>809</v>
      </c>
      <c r="Y5182" s="257"/>
    </row>
    <row r="5183" spans="1:25" ht="12.75" customHeight="1" x14ac:dyDescent="0.2">
      <c r="A5183" s="229" t="s">
        <v>705</v>
      </c>
      <c r="B5183" s="247"/>
      <c r="C5183" s="280">
        <v>5170</v>
      </c>
      <c r="D5183" s="249" t="s">
        <v>10935</v>
      </c>
      <c r="E5183" s="249" t="s">
        <v>10936</v>
      </c>
      <c r="F5183" s="249" t="s">
        <v>10177</v>
      </c>
      <c r="G5183" s="281" t="s">
        <v>804</v>
      </c>
      <c r="H5183" s="250">
        <v>15724.489999999998</v>
      </c>
      <c r="I5183" s="250"/>
      <c r="J5183" s="250">
        <v>15063.190399999999</v>
      </c>
      <c r="K5183" s="250"/>
      <c r="L5183" s="250">
        <v>15724.739999999998</v>
      </c>
      <c r="M5183" s="251">
        <f t="shared" si="240"/>
        <v>4.2055392575530176E-2</v>
      </c>
      <c r="N5183" s="251">
        <f t="shared" si="241"/>
        <v>4.3918292369191488E-2</v>
      </c>
      <c r="O5183" s="250">
        <v>18292.150000000001</v>
      </c>
      <c r="P5183" s="251">
        <f t="shared" si="242"/>
        <v>0.16327201594430202</v>
      </c>
      <c r="Q5183" s="251" t="s">
        <v>1195</v>
      </c>
      <c r="R5183" s="258"/>
      <c r="S5183" s="258" t="s">
        <v>1405</v>
      </c>
      <c r="T5183" s="258" t="s">
        <v>2261</v>
      </c>
      <c r="U5183" s="282" t="s">
        <v>808</v>
      </c>
      <c r="V5183" s="283" t="s">
        <v>809</v>
      </c>
      <c r="W5183" s="284" t="s">
        <v>809</v>
      </c>
      <c r="X5183" s="284" t="s">
        <v>809</v>
      </c>
      <c r="Y5183" s="257"/>
    </row>
    <row r="5184" spans="1:25" ht="12.75" customHeight="1" x14ac:dyDescent="0.2">
      <c r="A5184" s="229" t="s">
        <v>705</v>
      </c>
      <c r="B5184" s="247"/>
      <c r="C5184" s="280">
        <v>5171</v>
      </c>
      <c r="D5184" s="249" t="s">
        <v>10937</v>
      </c>
      <c r="E5184" s="249" t="s">
        <v>10938</v>
      </c>
      <c r="F5184" s="249" t="s">
        <v>10228</v>
      </c>
      <c r="G5184" s="281" t="s">
        <v>804</v>
      </c>
      <c r="H5184" s="250">
        <v>25233.24</v>
      </c>
      <c r="I5184" s="250"/>
      <c r="J5184" s="250">
        <v>24172.036100000001</v>
      </c>
      <c r="K5184" s="250"/>
      <c r="L5184" s="250">
        <v>25233.439999999999</v>
      </c>
      <c r="M5184" s="251">
        <f t="shared" si="240"/>
        <v>4.2055792280341342E-2</v>
      </c>
      <c r="N5184" s="251">
        <f t="shared" si="241"/>
        <v>4.3910405214064592E-2</v>
      </c>
      <c r="O5184" s="250">
        <v>27849.989999999998</v>
      </c>
      <c r="P5184" s="251">
        <f t="shared" si="242"/>
        <v>0.1036937492470309</v>
      </c>
      <c r="Q5184" s="251" t="s">
        <v>1195</v>
      </c>
      <c r="R5184" s="258"/>
      <c r="S5184" s="258" t="s">
        <v>904</v>
      </c>
      <c r="T5184" s="258" t="s">
        <v>807</v>
      </c>
      <c r="U5184" s="282" t="s">
        <v>808</v>
      </c>
      <c r="V5184" s="285">
        <v>106</v>
      </c>
      <c r="W5184" s="286" t="s">
        <v>824</v>
      </c>
      <c r="X5184" s="286" t="s">
        <v>824</v>
      </c>
      <c r="Y5184" s="257"/>
    </row>
    <row r="5185" spans="1:25" ht="12.75" customHeight="1" x14ac:dyDescent="0.2">
      <c r="A5185" s="229" t="s">
        <v>705</v>
      </c>
      <c r="B5185" s="247"/>
      <c r="C5185" s="280">
        <v>5172</v>
      </c>
      <c r="D5185" s="249" t="s">
        <v>10939</v>
      </c>
      <c r="E5185" s="249" t="s">
        <v>10940</v>
      </c>
      <c r="F5185" s="249" t="s">
        <v>10172</v>
      </c>
      <c r="G5185" s="281" t="s">
        <v>813</v>
      </c>
      <c r="H5185" s="250">
        <v>65195.65</v>
      </c>
      <c r="I5185" s="250"/>
      <c r="J5185" s="250">
        <v>59011.821800000005</v>
      </c>
      <c r="K5185" s="250"/>
      <c r="L5185" s="250">
        <v>61603.030000000006</v>
      </c>
      <c r="M5185" s="251">
        <f t="shared" si="240"/>
        <v>9.4850319001344358E-2</v>
      </c>
      <c r="N5185" s="251">
        <f t="shared" si="241"/>
        <v>4.390998482951429E-2</v>
      </c>
      <c r="O5185" s="250">
        <v>67990.92</v>
      </c>
      <c r="P5185" s="251">
        <f t="shared" si="242"/>
        <v>0.10369441243393371</v>
      </c>
      <c r="Q5185" s="251" t="s">
        <v>1195</v>
      </c>
      <c r="R5185" s="258"/>
      <c r="S5185" s="258" t="s">
        <v>806</v>
      </c>
      <c r="T5185" s="258" t="s">
        <v>807</v>
      </c>
      <c r="U5185" s="282" t="s">
        <v>814</v>
      </c>
      <c r="V5185" s="285">
        <v>259</v>
      </c>
      <c r="W5185" s="286" t="s">
        <v>816</v>
      </c>
      <c r="X5185" s="286" t="s">
        <v>824</v>
      </c>
      <c r="Y5185" s="257"/>
    </row>
    <row r="5186" spans="1:25" ht="12.75" customHeight="1" x14ac:dyDescent="0.2">
      <c r="A5186" s="229" t="s">
        <v>705</v>
      </c>
      <c r="B5186" s="247"/>
      <c r="C5186" s="309">
        <v>5173</v>
      </c>
      <c r="D5186" s="310" t="s">
        <v>10941</v>
      </c>
      <c r="E5186" s="310" t="s">
        <v>2354</v>
      </c>
      <c r="F5186" s="310" t="s">
        <v>10355</v>
      </c>
      <c r="G5186" s="311" t="s">
        <v>804</v>
      </c>
      <c r="H5186" s="312">
        <v>91629.5</v>
      </c>
      <c r="I5186" s="312"/>
      <c r="J5186" s="312">
        <v>121711.8459</v>
      </c>
      <c r="K5186" s="312"/>
      <c r="L5186" s="312">
        <v>127056.31999999999</v>
      </c>
      <c r="M5186" s="313">
        <f t="shared" si="240"/>
        <v>0.32830415859521223</v>
      </c>
      <c r="N5186" s="313">
        <f t="shared" si="241"/>
        <v>4.39108786862955E-2</v>
      </c>
      <c r="O5186" s="312">
        <v>140824.39000000001</v>
      </c>
      <c r="P5186" s="313">
        <f t="shared" si="242"/>
        <v>0.10836194531684865</v>
      </c>
      <c r="Q5186" s="313" t="s">
        <v>1195</v>
      </c>
      <c r="R5186" s="314" t="s">
        <v>954</v>
      </c>
      <c r="S5186" s="314" t="s">
        <v>1358</v>
      </c>
      <c r="T5186" s="314" t="s">
        <v>807</v>
      </c>
      <c r="U5186" s="315" t="s">
        <v>808</v>
      </c>
      <c r="V5186" s="316">
        <v>688.33333333333337</v>
      </c>
      <c r="W5186" s="317" t="s">
        <v>816</v>
      </c>
      <c r="X5186" s="317" t="s">
        <v>824</v>
      </c>
      <c r="Y5186" s="257"/>
    </row>
    <row r="5187" spans="1:25" ht="12.75" customHeight="1" x14ac:dyDescent="0.2">
      <c r="A5187" s="229" t="s">
        <v>705</v>
      </c>
      <c r="B5187" s="247"/>
      <c r="C5187" s="280">
        <v>5174</v>
      </c>
      <c r="D5187" s="249" t="s">
        <v>10942</v>
      </c>
      <c r="E5187" s="249" t="s">
        <v>2356</v>
      </c>
      <c r="F5187" s="249" t="s">
        <v>10185</v>
      </c>
      <c r="G5187" s="281" t="s">
        <v>813</v>
      </c>
      <c r="H5187" s="250">
        <v>32367.739999999998</v>
      </c>
      <c r="I5187" s="250"/>
      <c r="J5187" s="250">
        <v>42126.966800000002</v>
      </c>
      <c r="K5187" s="250"/>
      <c r="L5187" s="250">
        <v>43976.770000000004</v>
      </c>
      <c r="M5187" s="251">
        <f t="shared" si="240"/>
        <v>0.30151091179056694</v>
      </c>
      <c r="N5187" s="251">
        <f t="shared" si="241"/>
        <v>4.3910191986573359E-2</v>
      </c>
      <c r="O5187" s="250">
        <v>48536.86</v>
      </c>
      <c r="P5187" s="251">
        <f t="shared" si="242"/>
        <v>0.10369315436308751</v>
      </c>
      <c r="Q5187" s="251" t="s">
        <v>1195</v>
      </c>
      <c r="R5187" s="258"/>
      <c r="S5187" s="258" t="s">
        <v>806</v>
      </c>
      <c r="T5187" s="258" t="s">
        <v>807</v>
      </c>
      <c r="U5187" s="282" t="s">
        <v>814</v>
      </c>
      <c r="V5187" s="285">
        <v>157</v>
      </c>
      <c r="W5187" s="286" t="s">
        <v>816</v>
      </c>
      <c r="X5187" s="286" t="s">
        <v>824</v>
      </c>
      <c r="Y5187" s="257"/>
    </row>
    <row r="5188" spans="1:25" ht="12.75" customHeight="1" x14ac:dyDescent="0.2">
      <c r="A5188" s="229" t="s">
        <v>705</v>
      </c>
      <c r="B5188" s="247"/>
      <c r="C5188" s="280">
        <v>5175</v>
      </c>
      <c r="D5188" s="249" t="s">
        <v>10943</v>
      </c>
      <c r="E5188" s="249" t="s">
        <v>10944</v>
      </c>
      <c r="F5188" s="249" t="s">
        <v>10355</v>
      </c>
      <c r="G5188" s="281" t="s">
        <v>804</v>
      </c>
      <c r="H5188" s="250">
        <v>167966.17</v>
      </c>
      <c r="I5188" s="250"/>
      <c r="J5188" s="250">
        <v>137438.78670000003</v>
      </c>
      <c r="K5188" s="250"/>
      <c r="L5188" s="250">
        <v>143474.22</v>
      </c>
      <c r="M5188" s="251">
        <f t="shared" si="240"/>
        <v>0.18174721314417056</v>
      </c>
      <c r="N5188" s="251">
        <f t="shared" si="241"/>
        <v>4.3913610159947478E-2</v>
      </c>
      <c r="O5188" s="250">
        <v>159651.38999999996</v>
      </c>
      <c r="P5188" s="251">
        <f t="shared" si="242"/>
        <v>0.11275314826593903</v>
      </c>
      <c r="Q5188" s="251" t="s">
        <v>1195</v>
      </c>
      <c r="R5188" s="258"/>
      <c r="S5188" s="258" t="s">
        <v>806</v>
      </c>
      <c r="T5188" s="258" t="s">
        <v>807</v>
      </c>
      <c r="U5188" s="282" t="s">
        <v>808</v>
      </c>
      <c r="V5188" s="285">
        <v>403</v>
      </c>
      <c r="W5188" s="286" t="s">
        <v>824</v>
      </c>
      <c r="X5188" s="286" t="s">
        <v>824</v>
      </c>
      <c r="Y5188" s="257"/>
    </row>
    <row r="5189" spans="1:25" ht="12.75" customHeight="1" x14ac:dyDescent="0.2">
      <c r="A5189" s="229" t="s">
        <v>705</v>
      </c>
      <c r="B5189" s="247"/>
      <c r="C5189" s="280">
        <v>5176</v>
      </c>
      <c r="D5189" s="249" t="s">
        <v>10945</v>
      </c>
      <c r="E5189" s="249" t="s">
        <v>10946</v>
      </c>
      <c r="F5189" s="249" t="s">
        <v>10297</v>
      </c>
      <c r="G5189" s="281" t="s">
        <v>804</v>
      </c>
      <c r="H5189" s="250">
        <v>41903.51</v>
      </c>
      <c r="I5189" s="250"/>
      <c r="J5189" s="250">
        <v>106720.09779999999</v>
      </c>
      <c r="K5189" s="250"/>
      <c r="L5189" s="250">
        <v>111407.05</v>
      </c>
      <c r="M5189" s="251">
        <f t="shared" si="240"/>
        <v>1.5468056924109694</v>
      </c>
      <c r="N5189" s="251">
        <f t="shared" si="241"/>
        <v>4.3918177518761745E-2</v>
      </c>
      <c r="O5189" s="250">
        <v>129221.68</v>
      </c>
      <c r="P5189" s="251">
        <f t="shared" si="242"/>
        <v>0.15990576897961117</v>
      </c>
      <c r="Q5189" s="251" t="s">
        <v>1195</v>
      </c>
      <c r="R5189" s="258"/>
      <c r="S5189" s="258" t="s">
        <v>1405</v>
      </c>
      <c r="T5189" s="258" t="s">
        <v>807</v>
      </c>
      <c r="U5189" s="282" t="s">
        <v>808</v>
      </c>
      <c r="V5189" s="285">
        <v>46</v>
      </c>
      <c r="W5189" s="286" t="s">
        <v>824</v>
      </c>
      <c r="X5189" s="286" t="s">
        <v>824</v>
      </c>
      <c r="Y5189" s="257"/>
    </row>
    <row r="5190" spans="1:25" ht="12.75" customHeight="1" x14ac:dyDescent="0.2">
      <c r="A5190" s="229" t="s">
        <v>705</v>
      </c>
      <c r="B5190" s="247"/>
      <c r="C5190" s="280">
        <v>5177</v>
      </c>
      <c r="D5190" s="249" t="s">
        <v>10947</v>
      </c>
      <c r="E5190" s="249" t="s">
        <v>10948</v>
      </c>
      <c r="F5190" s="249" t="s">
        <v>10231</v>
      </c>
      <c r="G5190" s="281" t="s">
        <v>813</v>
      </c>
      <c r="H5190" s="250">
        <v>19955.68</v>
      </c>
      <c r="I5190" s="250"/>
      <c r="J5190" s="250">
        <v>19116.423699999999</v>
      </c>
      <c r="K5190" s="250"/>
      <c r="L5190" s="250">
        <v>19955.82</v>
      </c>
      <c r="M5190" s="251">
        <f t="shared" si="240"/>
        <v>4.2056011120643388E-2</v>
      </c>
      <c r="N5190" s="251">
        <f t="shared" si="241"/>
        <v>4.3909693213171473E-2</v>
      </c>
      <c r="O5190" s="250">
        <v>22025.120000000003</v>
      </c>
      <c r="P5190" s="251">
        <f t="shared" si="242"/>
        <v>0.10369406017893541</v>
      </c>
      <c r="Q5190" s="251" t="s">
        <v>1195</v>
      </c>
      <c r="R5190" s="258"/>
      <c r="S5190" s="258" t="s">
        <v>904</v>
      </c>
      <c r="T5190" s="258" t="s">
        <v>807</v>
      </c>
      <c r="U5190" s="282" t="s">
        <v>814</v>
      </c>
      <c r="V5190" s="285">
        <v>53</v>
      </c>
      <c r="W5190" s="286" t="s">
        <v>816</v>
      </c>
      <c r="X5190" s="286" t="s">
        <v>824</v>
      </c>
      <c r="Y5190" s="257"/>
    </row>
    <row r="5191" spans="1:25" ht="12.75" customHeight="1" x14ac:dyDescent="0.2">
      <c r="A5191" s="229" t="s">
        <v>705</v>
      </c>
      <c r="B5191" s="247"/>
      <c r="C5191" s="280">
        <v>5178</v>
      </c>
      <c r="D5191" s="249" t="s">
        <v>10949</v>
      </c>
      <c r="E5191" s="249" t="s">
        <v>10950</v>
      </c>
      <c r="F5191" s="249" t="s">
        <v>10253</v>
      </c>
      <c r="G5191" s="281" t="s">
        <v>813</v>
      </c>
      <c r="H5191" s="250">
        <v>48935.29</v>
      </c>
      <c r="I5191" s="250"/>
      <c r="J5191" s="250">
        <v>46877.264999999999</v>
      </c>
      <c r="K5191" s="250"/>
      <c r="L5191" s="250">
        <v>48935.66</v>
      </c>
      <c r="M5191" s="251">
        <f t="shared" si="240"/>
        <v>4.2056049938602617E-2</v>
      </c>
      <c r="N5191" s="251">
        <f t="shared" si="241"/>
        <v>4.3910304920732987E-2</v>
      </c>
      <c r="O5191" s="250">
        <v>54009.960000000006</v>
      </c>
      <c r="P5191" s="251">
        <f t="shared" si="242"/>
        <v>0.10369329850665143</v>
      </c>
      <c r="Q5191" s="251" t="s">
        <v>1195</v>
      </c>
      <c r="R5191" s="258"/>
      <c r="S5191" s="258" t="s">
        <v>925</v>
      </c>
      <c r="T5191" s="258" t="s">
        <v>908</v>
      </c>
      <c r="U5191" s="282" t="s">
        <v>823</v>
      </c>
      <c r="V5191" s="285">
        <v>1040</v>
      </c>
      <c r="W5191" s="286" t="s">
        <v>824</v>
      </c>
      <c r="X5191" s="286" t="s">
        <v>824</v>
      </c>
      <c r="Y5191" s="257"/>
    </row>
    <row r="5192" spans="1:25" ht="12.75" customHeight="1" x14ac:dyDescent="0.2">
      <c r="A5192" s="229" t="s">
        <v>705</v>
      </c>
      <c r="B5192" s="247"/>
      <c r="C5192" s="280">
        <v>5179</v>
      </c>
      <c r="D5192" s="249" t="s">
        <v>10951</v>
      </c>
      <c r="E5192" s="249" t="s">
        <v>10952</v>
      </c>
      <c r="F5192" s="249" t="s">
        <v>10355</v>
      </c>
      <c r="G5192" s="281" t="s">
        <v>804</v>
      </c>
      <c r="H5192" s="250">
        <v>334329.3</v>
      </c>
      <c r="I5192" s="250"/>
      <c r="J5192" s="250">
        <v>320268.72459999996</v>
      </c>
      <c r="K5192" s="250"/>
      <c r="L5192" s="250">
        <v>334332.25</v>
      </c>
      <c r="M5192" s="251">
        <f t="shared" si="240"/>
        <v>4.2056066877775987E-2</v>
      </c>
      <c r="N5192" s="251">
        <f t="shared" si="241"/>
        <v>4.3911641442868646E-2</v>
      </c>
      <c r="O5192" s="250">
        <v>372557.86000000004</v>
      </c>
      <c r="P5192" s="251">
        <f t="shared" si="242"/>
        <v>0.11433419898917931</v>
      </c>
      <c r="Q5192" s="251" t="s">
        <v>1195</v>
      </c>
      <c r="R5192" s="258"/>
      <c r="S5192" s="258" t="s">
        <v>925</v>
      </c>
      <c r="T5192" s="258" t="s">
        <v>908</v>
      </c>
      <c r="U5192" s="282" t="s">
        <v>808</v>
      </c>
      <c r="V5192" s="285">
        <v>253</v>
      </c>
      <c r="W5192" s="286" t="s">
        <v>816</v>
      </c>
      <c r="X5192" s="286" t="s">
        <v>824</v>
      </c>
      <c r="Y5192" s="257"/>
    </row>
    <row r="5193" spans="1:25" ht="12.75" customHeight="1" x14ac:dyDescent="0.2">
      <c r="A5193" s="229" t="s">
        <v>705</v>
      </c>
      <c r="B5193" s="247"/>
      <c r="C5193" s="280">
        <v>5180</v>
      </c>
      <c r="D5193" s="249" t="s">
        <v>10953</v>
      </c>
      <c r="E5193" s="249" t="s">
        <v>10954</v>
      </c>
      <c r="F5193" s="249" t="s">
        <v>10182</v>
      </c>
      <c r="G5193" s="281" t="s">
        <v>813</v>
      </c>
      <c r="H5193" s="250">
        <v>69482.509999999995</v>
      </c>
      <c r="I5193" s="250"/>
      <c r="J5193" s="250">
        <v>75096.494399999996</v>
      </c>
      <c r="K5193" s="250"/>
      <c r="L5193" s="250">
        <v>78393.999999999985</v>
      </c>
      <c r="M5193" s="251">
        <f t="shared" si="240"/>
        <v>8.0797086921586478E-2</v>
      </c>
      <c r="N5193" s="251">
        <f t="shared" si="241"/>
        <v>4.3910246761132296E-2</v>
      </c>
      <c r="O5193" s="250">
        <v>86522.96</v>
      </c>
      <c r="P5193" s="251">
        <f t="shared" si="242"/>
        <v>0.10369365002423683</v>
      </c>
      <c r="Q5193" s="251" t="s">
        <v>1195</v>
      </c>
      <c r="R5193" s="258"/>
      <c r="S5193" s="258" t="s">
        <v>904</v>
      </c>
      <c r="T5193" s="258" t="s">
        <v>807</v>
      </c>
      <c r="U5193" s="282" t="s">
        <v>814</v>
      </c>
      <c r="V5193" s="285">
        <v>453</v>
      </c>
      <c r="W5193" s="286" t="s">
        <v>816</v>
      </c>
      <c r="X5193" s="286" t="s">
        <v>824</v>
      </c>
      <c r="Y5193" s="257"/>
    </row>
    <row r="5194" spans="1:25" ht="12.75" customHeight="1" x14ac:dyDescent="0.2">
      <c r="A5194" s="229" t="s">
        <v>705</v>
      </c>
      <c r="B5194" s="247"/>
      <c r="C5194" s="280">
        <v>5181</v>
      </c>
      <c r="D5194" s="249" t="s">
        <v>10955</v>
      </c>
      <c r="E5194" s="249" t="s">
        <v>10956</v>
      </c>
      <c r="F5194" s="249" t="s">
        <v>10877</v>
      </c>
      <c r="G5194" s="281" t="s">
        <v>2994</v>
      </c>
      <c r="H5194" s="250">
        <v>48095.85</v>
      </c>
      <c r="I5194" s="250"/>
      <c r="J5194" s="250">
        <v>42404.080900000001</v>
      </c>
      <c r="K5194" s="250"/>
      <c r="L5194" s="250">
        <v>44266.44</v>
      </c>
      <c r="M5194" s="251">
        <f t="shared" si="240"/>
        <v>0.11834220831942877</v>
      </c>
      <c r="N5194" s="251">
        <f t="shared" si="241"/>
        <v>4.391933654668604E-2</v>
      </c>
      <c r="O5194" s="250">
        <v>47281.509999999995</v>
      </c>
      <c r="P5194" s="251">
        <f t="shared" si="242"/>
        <v>6.8111869849935808E-2</v>
      </c>
      <c r="Q5194" s="251" t="s">
        <v>1195</v>
      </c>
      <c r="R5194" s="258"/>
      <c r="S5194" s="258" t="s">
        <v>2995</v>
      </c>
      <c r="T5194" s="258" t="s">
        <v>807</v>
      </c>
      <c r="U5194" s="282" t="s">
        <v>2996</v>
      </c>
      <c r="V5194" s="285">
        <v>207</v>
      </c>
      <c r="W5194" s="286" t="s">
        <v>824</v>
      </c>
      <c r="X5194" s="286" t="s">
        <v>824</v>
      </c>
      <c r="Y5194" s="257"/>
    </row>
    <row r="5195" spans="1:25" ht="12.75" customHeight="1" x14ac:dyDescent="0.2">
      <c r="A5195" s="229" t="s">
        <v>705</v>
      </c>
      <c r="B5195" s="247"/>
      <c r="C5195" s="318">
        <v>5182</v>
      </c>
      <c r="D5195" s="319" t="s">
        <v>988</v>
      </c>
      <c r="E5195" s="319" t="s">
        <v>988</v>
      </c>
      <c r="F5195" s="319"/>
      <c r="G5195" s="320" t="s">
        <v>707</v>
      </c>
      <c r="H5195" s="321">
        <v>0</v>
      </c>
      <c r="I5195" s="321"/>
      <c r="J5195" s="321">
        <v>0</v>
      </c>
      <c r="K5195" s="321"/>
      <c r="L5195" s="321">
        <v>0</v>
      </c>
      <c r="M5195" s="322" t="str">
        <f t="shared" si="240"/>
        <v>NA</v>
      </c>
      <c r="N5195" s="322" t="str">
        <f t="shared" si="241"/>
        <v>NA</v>
      </c>
      <c r="O5195" s="321">
        <v>0</v>
      </c>
      <c r="P5195" s="322" t="str">
        <f t="shared" si="242"/>
        <v>NA</v>
      </c>
      <c r="Q5195" s="322" t="s">
        <v>707</v>
      </c>
      <c r="R5195" s="323" t="s">
        <v>989</v>
      </c>
      <c r="S5195" s="323" t="s">
        <v>809</v>
      </c>
      <c r="T5195" s="323" t="s">
        <v>809</v>
      </c>
      <c r="U5195" s="323" t="s">
        <v>989</v>
      </c>
      <c r="V5195" s="323" t="s">
        <v>989</v>
      </c>
      <c r="W5195" s="323" t="s">
        <v>989</v>
      </c>
      <c r="X5195" s="323" t="s">
        <v>989</v>
      </c>
      <c r="Y5195" s="257"/>
    </row>
    <row r="5196" spans="1:25" ht="12.75" customHeight="1" x14ac:dyDescent="0.2">
      <c r="A5196" s="229" t="s">
        <v>705</v>
      </c>
      <c r="B5196" s="247"/>
      <c r="C5196" s="280">
        <v>5183</v>
      </c>
      <c r="D5196" s="249" t="s">
        <v>10957</v>
      </c>
      <c r="E5196" s="249" t="s">
        <v>10958</v>
      </c>
      <c r="F5196" s="249" t="s">
        <v>10253</v>
      </c>
      <c r="G5196" s="281" t="s">
        <v>813</v>
      </c>
      <c r="H5196" s="250">
        <v>143131.72</v>
      </c>
      <c r="I5196" s="250"/>
      <c r="J5196" s="250">
        <v>36533.635600000001</v>
      </c>
      <c r="K5196" s="250"/>
      <c r="L5196" s="250">
        <v>38139.199999999997</v>
      </c>
      <c r="M5196" s="251">
        <f t="shared" si="240"/>
        <v>0.74475514162758605</v>
      </c>
      <c r="N5196" s="251">
        <f t="shared" si="241"/>
        <v>4.3947567046954274E-2</v>
      </c>
      <c r="O5196" s="250">
        <v>41183.660000000003</v>
      </c>
      <c r="P5196" s="251">
        <f t="shared" si="242"/>
        <v>7.9824956999622609E-2</v>
      </c>
      <c r="Q5196" s="251" t="s">
        <v>1195</v>
      </c>
      <c r="R5196" s="258"/>
      <c r="S5196" s="258" t="s">
        <v>904</v>
      </c>
      <c r="T5196" s="258" t="s">
        <v>807</v>
      </c>
      <c r="U5196" s="282" t="s">
        <v>814</v>
      </c>
      <c r="V5196" s="285">
        <v>503</v>
      </c>
      <c r="W5196" s="286" t="s">
        <v>824</v>
      </c>
      <c r="X5196" s="286" t="s">
        <v>824</v>
      </c>
      <c r="Y5196" s="257"/>
    </row>
    <row r="5197" spans="1:25" ht="12.75" customHeight="1" x14ac:dyDescent="0.2">
      <c r="A5197" s="229" t="s">
        <v>705</v>
      </c>
      <c r="B5197" s="247"/>
      <c r="C5197" s="318">
        <v>5184</v>
      </c>
      <c r="D5197" s="319" t="s">
        <v>988</v>
      </c>
      <c r="E5197" s="319" t="s">
        <v>988</v>
      </c>
      <c r="F5197" s="319"/>
      <c r="G5197" s="320" t="s">
        <v>707</v>
      </c>
      <c r="H5197" s="321">
        <v>0</v>
      </c>
      <c r="I5197" s="321"/>
      <c r="J5197" s="321">
        <v>0</v>
      </c>
      <c r="K5197" s="321"/>
      <c r="L5197" s="321">
        <v>0</v>
      </c>
      <c r="M5197" s="322" t="str">
        <f t="shared" si="240"/>
        <v>NA</v>
      </c>
      <c r="N5197" s="322" t="str">
        <f t="shared" si="241"/>
        <v>NA</v>
      </c>
      <c r="O5197" s="321">
        <v>0</v>
      </c>
      <c r="P5197" s="322" t="str">
        <f t="shared" si="242"/>
        <v>NA</v>
      </c>
      <c r="Q5197" s="322" t="s">
        <v>707</v>
      </c>
      <c r="R5197" s="323" t="s">
        <v>989</v>
      </c>
      <c r="S5197" s="323" t="s">
        <v>809</v>
      </c>
      <c r="T5197" s="323" t="s">
        <v>809</v>
      </c>
      <c r="U5197" s="323" t="s">
        <v>989</v>
      </c>
      <c r="V5197" s="323" t="s">
        <v>989</v>
      </c>
      <c r="W5197" s="323" t="s">
        <v>989</v>
      </c>
      <c r="X5197" s="323" t="s">
        <v>989</v>
      </c>
      <c r="Y5197" s="257"/>
    </row>
    <row r="5198" spans="1:25" ht="12.75" customHeight="1" x14ac:dyDescent="0.2">
      <c r="A5198" s="229" t="s">
        <v>705</v>
      </c>
      <c r="B5198" s="247"/>
      <c r="C5198" s="280">
        <v>5185</v>
      </c>
      <c r="D5198" s="296" t="s">
        <v>10959</v>
      </c>
      <c r="E5198" s="296" t="s">
        <v>10960</v>
      </c>
      <c r="F5198" s="296" t="s">
        <v>10253</v>
      </c>
      <c r="G5198" s="281"/>
      <c r="H5198" s="250">
        <v>63666.979999999996</v>
      </c>
      <c r="I5198" s="250"/>
      <c r="J5198" s="250">
        <v>236052.19730000006</v>
      </c>
      <c r="K5198" s="250"/>
      <c r="L5198" s="250">
        <v>25510.23</v>
      </c>
      <c r="M5198" s="251">
        <f t="shared" ref="M5198:M5261" si="243">IF(H5198&gt;0,ABS((J5198-H5198)/H5198),"NA")</f>
        <v>2.7076078887360464</v>
      </c>
      <c r="N5198" s="251">
        <f t="shared" ref="N5198:N5261" si="244">IF(J5198&gt;0,ABS((L5198-J5198)/J5198),"NA")</f>
        <v>0.89192970753168244</v>
      </c>
      <c r="O5198" s="250">
        <v>25951.609999999997</v>
      </c>
      <c r="P5198" s="251">
        <f t="shared" ref="P5198:P5261" si="245">IF(L5198&gt;0,ABS((O5198-L5198)/L5198),"NA")</f>
        <v>1.7302078421088222E-2</v>
      </c>
      <c r="Q5198" s="251" t="s">
        <v>1195</v>
      </c>
      <c r="R5198" s="258"/>
      <c r="S5198" s="258" t="s">
        <v>840</v>
      </c>
      <c r="T5198" s="258" t="s">
        <v>841</v>
      </c>
      <c r="U5198" s="282" t="s">
        <v>841</v>
      </c>
      <c r="V5198" s="283" t="s">
        <v>809</v>
      </c>
      <c r="W5198" s="284" t="s">
        <v>809</v>
      </c>
      <c r="X5198" s="284" t="s">
        <v>809</v>
      </c>
      <c r="Y5198" s="257"/>
    </row>
    <row r="5199" spans="1:25" ht="12.75" customHeight="1" x14ac:dyDescent="0.2">
      <c r="A5199" s="229" t="s">
        <v>705</v>
      </c>
      <c r="B5199" s="247"/>
      <c r="C5199" s="280">
        <v>5186</v>
      </c>
      <c r="D5199" s="249" t="s">
        <v>10961</v>
      </c>
      <c r="E5199" s="249" t="s">
        <v>10962</v>
      </c>
      <c r="F5199" s="249" t="s">
        <v>10237</v>
      </c>
      <c r="G5199" s="281" t="s">
        <v>804</v>
      </c>
      <c r="H5199" s="250">
        <v>205462.50999999998</v>
      </c>
      <c r="I5199" s="250"/>
      <c r="J5199" s="250">
        <v>196821.55619999999</v>
      </c>
      <c r="K5199" s="250"/>
      <c r="L5199" s="250">
        <v>266759.07</v>
      </c>
      <c r="M5199" s="251">
        <f t="shared" si="243"/>
        <v>4.2056109408962199E-2</v>
      </c>
      <c r="N5199" s="251">
        <f t="shared" si="244"/>
        <v>0.35533462467359567</v>
      </c>
      <c r="O5199" s="250">
        <v>303107.66000000003</v>
      </c>
      <c r="P5199" s="251">
        <f t="shared" si="245"/>
        <v>0.13625999670789085</v>
      </c>
      <c r="Q5199" s="251" t="s">
        <v>1195</v>
      </c>
      <c r="R5199" s="258"/>
      <c r="S5199" s="258" t="s">
        <v>806</v>
      </c>
      <c r="T5199" s="258" t="s">
        <v>807</v>
      </c>
      <c r="U5199" s="282" t="s">
        <v>808</v>
      </c>
      <c r="V5199" s="285">
        <v>403</v>
      </c>
      <c r="W5199" s="286" t="s">
        <v>824</v>
      </c>
      <c r="X5199" s="286" t="s">
        <v>824</v>
      </c>
      <c r="Y5199" s="257"/>
    </row>
    <row r="5200" spans="1:25" ht="12.75" customHeight="1" x14ac:dyDescent="0.2">
      <c r="A5200" s="229" t="s">
        <v>705</v>
      </c>
      <c r="B5200" s="247"/>
      <c r="C5200" s="280">
        <v>5187</v>
      </c>
      <c r="D5200" s="249" t="s">
        <v>10963</v>
      </c>
      <c r="E5200" s="249" t="s">
        <v>10964</v>
      </c>
      <c r="F5200" s="249" t="s">
        <v>10463</v>
      </c>
      <c r="G5200" s="281" t="s">
        <v>804</v>
      </c>
      <c r="H5200" s="250">
        <v>148663.44</v>
      </c>
      <c r="I5200" s="250"/>
      <c r="J5200" s="250">
        <v>142411.2236</v>
      </c>
      <c r="K5200" s="250"/>
      <c r="L5200" s="250">
        <v>148665.51</v>
      </c>
      <c r="M5200" s="251">
        <f t="shared" si="243"/>
        <v>4.2056180053414646E-2</v>
      </c>
      <c r="N5200" s="251">
        <f t="shared" si="244"/>
        <v>4.3917089130326187E-2</v>
      </c>
      <c r="O5200" s="250">
        <v>172938.40000000002</v>
      </c>
      <c r="P5200" s="251">
        <f t="shared" si="245"/>
        <v>0.16327183083689023</v>
      </c>
      <c r="Q5200" s="251" t="s">
        <v>1195</v>
      </c>
      <c r="R5200" s="258"/>
      <c r="S5200" s="258" t="s">
        <v>1405</v>
      </c>
      <c r="T5200" s="258" t="s">
        <v>2261</v>
      </c>
      <c r="U5200" s="282" t="s">
        <v>808</v>
      </c>
      <c r="V5200" s="283" t="s">
        <v>809</v>
      </c>
      <c r="W5200" s="284" t="s">
        <v>809</v>
      </c>
      <c r="X5200" s="284" t="s">
        <v>809</v>
      </c>
      <c r="Y5200" s="257"/>
    </row>
    <row r="5201" spans="1:25" ht="12.75" customHeight="1" x14ac:dyDescent="0.2">
      <c r="A5201" s="229" t="s">
        <v>705</v>
      </c>
      <c r="B5201" s="247"/>
      <c r="C5201" s="280">
        <v>5188</v>
      </c>
      <c r="D5201" s="249" t="s">
        <v>10965</v>
      </c>
      <c r="E5201" s="249" t="s">
        <v>2415</v>
      </c>
      <c r="F5201" s="249" t="s">
        <v>10179</v>
      </c>
      <c r="G5201" s="281" t="s">
        <v>813</v>
      </c>
      <c r="H5201" s="250">
        <v>36655.600000000006</v>
      </c>
      <c r="I5201" s="250"/>
      <c r="J5201" s="250">
        <v>35114.013099999996</v>
      </c>
      <c r="K5201" s="250"/>
      <c r="L5201" s="250">
        <v>36655.790000000008</v>
      </c>
      <c r="M5201" s="251">
        <f t="shared" si="243"/>
        <v>4.2055972348018014E-2</v>
      </c>
      <c r="N5201" s="251">
        <f t="shared" si="244"/>
        <v>4.3907738361013818E-2</v>
      </c>
      <c r="O5201" s="250">
        <v>39802.009999999995</v>
      </c>
      <c r="P5201" s="251">
        <f t="shared" si="245"/>
        <v>8.5831460732396878E-2</v>
      </c>
      <c r="Q5201" s="251" t="s">
        <v>1195</v>
      </c>
      <c r="R5201" s="258"/>
      <c r="S5201" s="258" t="s">
        <v>806</v>
      </c>
      <c r="T5201" s="258" t="s">
        <v>807</v>
      </c>
      <c r="U5201" s="282" t="s">
        <v>814</v>
      </c>
      <c r="V5201" s="285">
        <v>153</v>
      </c>
      <c r="W5201" s="286" t="s">
        <v>824</v>
      </c>
      <c r="X5201" s="286" t="s">
        <v>824</v>
      </c>
      <c r="Y5201" s="257"/>
    </row>
    <row r="5202" spans="1:25" ht="12.75" customHeight="1" x14ac:dyDescent="0.2">
      <c r="A5202" s="229" t="s">
        <v>705</v>
      </c>
      <c r="B5202" s="247"/>
      <c r="C5202" s="280">
        <v>5189</v>
      </c>
      <c r="D5202" s="249" t="s">
        <v>10966</v>
      </c>
      <c r="E5202" s="249" t="s">
        <v>2413</v>
      </c>
      <c r="F5202" s="249" t="s">
        <v>10179</v>
      </c>
      <c r="G5202" s="281" t="s">
        <v>813</v>
      </c>
      <c r="H5202" s="250">
        <v>25363.600000000002</v>
      </c>
      <c r="I5202" s="250"/>
      <c r="J5202" s="250">
        <v>24296.9103</v>
      </c>
      <c r="K5202" s="250"/>
      <c r="L5202" s="250">
        <v>25363.73</v>
      </c>
      <c r="M5202" s="251">
        <f t="shared" si="243"/>
        <v>4.20559266034791E-2</v>
      </c>
      <c r="N5202" s="251">
        <f t="shared" si="244"/>
        <v>4.3907628041084716E-2</v>
      </c>
      <c r="O5202" s="250">
        <v>27540.73</v>
      </c>
      <c r="P5202" s="251">
        <f t="shared" si="245"/>
        <v>8.5831224350677124E-2</v>
      </c>
      <c r="Q5202" s="251" t="s">
        <v>1195</v>
      </c>
      <c r="R5202" s="258"/>
      <c r="S5202" s="258" t="s">
        <v>904</v>
      </c>
      <c r="T5202" s="258" t="s">
        <v>807</v>
      </c>
      <c r="U5202" s="282" t="s">
        <v>814</v>
      </c>
      <c r="V5202" s="285">
        <v>103</v>
      </c>
      <c r="W5202" s="286" t="s">
        <v>824</v>
      </c>
      <c r="X5202" s="286" t="s">
        <v>824</v>
      </c>
      <c r="Y5202" s="257"/>
    </row>
    <row r="5203" spans="1:25" ht="12.75" customHeight="1" x14ac:dyDescent="0.2">
      <c r="A5203" s="229" t="s">
        <v>705</v>
      </c>
      <c r="B5203" s="247"/>
      <c r="C5203" s="280">
        <v>5190</v>
      </c>
      <c r="D5203" s="249" t="s">
        <v>10967</v>
      </c>
      <c r="E5203" s="249" t="s">
        <v>10968</v>
      </c>
      <c r="F5203" s="249" t="s">
        <v>10379</v>
      </c>
      <c r="G5203" s="281" t="s">
        <v>813</v>
      </c>
      <c r="H5203" s="250">
        <v>389784.81000000006</v>
      </c>
      <c r="I5203" s="250"/>
      <c r="J5203" s="250">
        <v>373391.97070000001</v>
      </c>
      <c r="K5203" s="250"/>
      <c r="L5203" s="250">
        <v>327059.21000000002</v>
      </c>
      <c r="M5203" s="251">
        <f t="shared" si="243"/>
        <v>4.2056126558651805E-2</v>
      </c>
      <c r="N5203" s="251">
        <f t="shared" si="244"/>
        <v>0.12408611950905024</v>
      </c>
      <c r="O5203" s="250">
        <v>359569.33</v>
      </c>
      <c r="P5203" s="251">
        <f t="shared" si="245"/>
        <v>9.9401328585120699E-2</v>
      </c>
      <c r="Q5203" s="251" t="s">
        <v>1195</v>
      </c>
      <c r="R5203" s="258"/>
      <c r="S5203" s="258" t="s">
        <v>806</v>
      </c>
      <c r="T5203" s="258" t="s">
        <v>807</v>
      </c>
      <c r="U5203" s="282" t="s">
        <v>814</v>
      </c>
      <c r="V5203" s="285">
        <v>203</v>
      </c>
      <c r="W5203" s="286" t="s">
        <v>824</v>
      </c>
      <c r="X5203" s="286" t="s">
        <v>824</v>
      </c>
      <c r="Y5203" s="257"/>
    </row>
    <row r="5204" spans="1:25" ht="12.75" customHeight="1" x14ac:dyDescent="0.2">
      <c r="A5204" s="229" t="s">
        <v>705</v>
      </c>
      <c r="B5204" s="247"/>
      <c r="C5204" s="280">
        <v>5191</v>
      </c>
      <c r="D5204" s="249" t="s">
        <v>10969</v>
      </c>
      <c r="E5204" s="249" t="s">
        <v>10970</v>
      </c>
      <c r="F5204" s="249" t="s">
        <v>10228</v>
      </c>
      <c r="G5204" s="281" t="s">
        <v>804</v>
      </c>
      <c r="H5204" s="250">
        <v>31975.08</v>
      </c>
      <c r="I5204" s="250"/>
      <c r="J5204" s="250">
        <v>29231.112500000003</v>
      </c>
      <c r="K5204" s="250"/>
      <c r="L5204" s="250">
        <v>30514.65</v>
      </c>
      <c r="M5204" s="251">
        <f t="shared" si="243"/>
        <v>8.5815813439716143E-2</v>
      </c>
      <c r="N5204" s="251">
        <f t="shared" si="244"/>
        <v>4.3909977767695237E-2</v>
      </c>
      <c r="O5204" s="250">
        <v>33678.800000000003</v>
      </c>
      <c r="P5204" s="251">
        <f t="shared" si="245"/>
        <v>0.10369281640130237</v>
      </c>
      <c r="Q5204" s="251" t="s">
        <v>1195</v>
      </c>
      <c r="R5204" s="258"/>
      <c r="S5204" s="258" t="s">
        <v>904</v>
      </c>
      <c r="T5204" s="258" t="s">
        <v>807</v>
      </c>
      <c r="U5204" s="282" t="s">
        <v>808</v>
      </c>
      <c r="V5204" s="285">
        <v>55</v>
      </c>
      <c r="W5204" s="286" t="s">
        <v>824</v>
      </c>
      <c r="X5204" s="286" t="s">
        <v>824</v>
      </c>
      <c r="Y5204" s="257"/>
    </row>
    <row r="5205" spans="1:25" ht="12.75" customHeight="1" x14ac:dyDescent="0.2">
      <c r="A5205" s="229" t="s">
        <v>705</v>
      </c>
      <c r="B5205" s="247"/>
      <c r="C5205" s="280">
        <v>5192</v>
      </c>
      <c r="D5205" s="249" t="s">
        <v>10971</v>
      </c>
      <c r="E5205" s="249" t="s">
        <v>10972</v>
      </c>
      <c r="F5205" s="249" t="s">
        <v>10355</v>
      </c>
      <c r="G5205" s="281" t="s">
        <v>804</v>
      </c>
      <c r="H5205" s="250">
        <v>48839.039999999994</v>
      </c>
      <c r="I5205" s="250"/>
      <c r="J5205" s="250">
        <v>46785.067999999999</v>
      </c>
      <c r="K5205" s="250"/>
      <c r="L5205" s="250">
        <v>48839.29</v>
      </c>
      <c r="M5205" s="251">
        <f t="shared" si="243"/>
        <v>4.2055945407608229E-2</v>
      </c>
      <c r="N5205" s="251">
        <f t="shared" si="244"/>
        <v>4.3907641643269636E-2</v>
      </c>
      <c r="O5205" s="250">
        <v>53031.24</v>
      </c>
      <c r="P5205" s="251">
        <f t="shared" si="245"/>
        <v>8.5831509835626138E-2</v>
      </c>
      <c r="Q5205" s="251" t="s">
        <v>1195</v>
      </c>
      <c r="R5205" s="258"/>
      <c r="S5205" s="258" t="s">
        <v>806</v>
      </c>
      <c r="T5205" s="258" t="s">
        <v>807</v>
      </c>
      <c r="U5205" s="282" t="s">
        <v>808</v>
      </c>
      <c r="V5205" s="285">
        <v>153</v>
      </c>
      <c r="W5205" s="286" t="s">
        <v>816</v>
      </c>
      <c r="X5205" s="286" t="s">
        <v>824</v>
      </c>
      <c r="Y5205" s="257"/>
    </row>
    <row r="5206" spans="1:25" ht="12.75" customHeight="1" x14ac:dyDescent="0.2">
      <c r="A5206" s="229" t="s">
        <v>705</v>
      </c>
      <c r="B5206" s="247"/>
      <c r="C5206" s="280">
        <v>5193</v>
      </c>
      <c r="D5206" s="249" t="s">
        <v>10973</v>
      </c>
      <c r="E5206" s="249" t="s">
        <v>10974</v>
      </c>
      <c r="F5206" s="249" t="s">
        <v>10182</v>
      </c>
      <c r="G5206" s="281" t="s">
        <v>813</v>
      </c>
      <c r="H5206" s="250">
        <v>38340.14</v>
      </c>
      <c r="I5206" s="250"/>
      <c r="J5206" s="250">
        <v>38730.137600000002</v>
      </c>
      <c r="K5206" s="250"/>
      <c r="L5206" s="250">
        <v>40430.79</v>
      </c>
      <c r="M5206" s="251">
        <f t="shared" si="243"/>
        <v>1.017204423353703E-2</v>
      </c>
      <c r="N5206" s="251">
        <f t="shared" si="244"/>
        <v>4.3910311333363268E-2</v>
      </c>
      <c r="O5206" s="250">
        <v>44623.159999999996</v>
      </c>
      <c r="P5206" s="251">
        <f t="shared" si="245"/>
        <v>0.10369250761610137</v>
      </c>
      <c r="Q5206" s="251" t="s">
        <v>1195</v>
      </c>
      <c r="R5206" s="258"/>
      <c r="S5206" s="258" t="s">
        <v>904</v>
      </c>
      <c r="T5206" s="258" t="s">
        <v>807</v>
      </c>
      <c r="U5206" s="282" t="s">
        <v>814</v>
      </c>
      <c r="V5206" s="285">
        <v>154</v>
      </c>
      <c r="W5206" s="286" t="s">
        <v>816</v>
      </c>
      <c r="X5206" s="286" t="s">
        <v>824</v>
      </c>
      <c r="Y5206" s="257"/>
    </row>
    <row r="5207" spans="1:25" ht="12.75" customHeight="1" x14ac:dyDescent="0.2">
      <c r="A5207" s="229" t="s">
        <v>705</v>
      </c>
      <c r="B5207" s="247"/>
      <c r="C5207" s="280">
        <v>5194</v>
      </c>
      <c r="D5207" s="249" t="s">
        <v>10975</v>
      </c>
      <c r="E5207" s="249" t="s">
        <v>10976</v>
      </c>
      <c r="F5207" s="249" t="s">
        <v>10463</v>
      </c>
      <c r="G5207" s="281" t="s">
        <v>804</v>
      </c>
      <c r="H5207" s="250">
        <v>147645.51</v>
      </c>
      <c r="I5207" s="250"/>
      <c r="J5207" s="250">
        <v>209291.0722</v>
      </c>
      <c r="K5207" s="250"/>
      <c r="L5207" s="250">
        <v>218482.84</v>
      </c>
      <c r="M5207" s="251">
        <f t="shared" si="243"/>
        <v>0.41752412382875703</v>
      </c>
      <c r="N5207" s="251">
        <f t="shared" si="244"/>
        <v>4.3918585266820576E-2</v>
      </c>
      <c r="O5207" s="250">
        <v>254154.94</v>
      </c>
      <c r="P5207" s="251">
        <f t="shared" si="245"/>
        <v>0.16327186153383949</v>
      </c>
      <c r="Q5207" s="251" t="s">
        <v>1195</v>
      </c>
      <c r="R5207" s="258"/>
      <c r="S5207" s="258" t="s">
        <v>1405</v>
      </c>
      <c r="T5207" s="258" t="s">
        <v>2261</v>
      </c>
      <c r="U5207" s="282" t="s">
        <v>808</v>
      </c>
      <c r="V5207" s="283" t="s">
        <v>809</v>
      </c>
      <c r="W5207" s="284" t="s">
        <v>809</v>
      </c>
      <c r="X5207" s="284" t="s">
        <v>809</v>
      </c>
      <c r="Y5207" s="257"/>
    </row>
    <row r="5208" spans="1:25" ht="12.75" customHeight="1" x14ac:dyDescent="0.2">
      <c r="A5208" s="229" t="s">
        <v>705</v>
      </c>
      <c r="B5208" s="247"/>
      <c r="C5208" s="280">
        <v>5195</v>
      </c>
      <c r="D5208" s="249" t="s">
        <v>10977</v>
      </c>
      <c r="E5208" s="249" t="s">
        <v>10978</v>
      </c>
      <c r="F5208" s="249" t="s">
        <v>10260</v>
      </c>
      <c r="G5208" s="281" t="s">
        <v>813</v>
      </c>
      <c r="H5208" s="250">
        <v>41402.53</v>
      </c>
      <c r="I5208" s="250"/>
      <c r="J5208" s="250">
        <v>39661.2817</v>
      </c>
      <c r="K5208" s="250"/>
      <c r="L5208" s="250">
        <v>41402.81</v>
      </c>
      <c r="M5208" s="251">
        <f t="shared" si="243"/>
        <v>4.2056567557586438E-2</v>
      </c>
      <c r="N5208" s="251">
        <f t="shared" si="244"/>
        <v>4.3910035817122828E-2</v>
      </c>
      <c r="O5208" s="250">
        <v>45696</v>
      </c>
      <c r="P5208" s="251">
        <f t="shared" si="245"/>
        <v>0.10369320343232748</v>
      </c>
      <c r="Q5208" s="251" t="s">
        <v>1195</v>
      </c>
      <c r="R5208" s="258"/>
      <c r="S5208" s="258" t="s">
        <v>904</v>
      </c>
      <c r="T5208" s="258" t="s">
        <v>807</v>
      </c>
      <c r="U5208" s="282" t="s">
        <v>814</v>
      </c>
      <c r="V5208" s="285">
        <v>154</v>
      </c>
      <c r="W5208" s="286" t="s">
        <v>912</v>
      </c>
      <c r="X5208" s="286" t="s">
        <v>874</v>
      </c>
      <c r="Y5208" s="257"/>
    </row>
    <row r="5209" spans="1:25" ht="12.75" customHeight="1" x14ac:dyDescent="0.2">
      <c r="A5209" s="229" t="s">
        <v>705</v>
      </c>
      <c r="B5209" s="247"/>
      <c r="C5209" s="280">
        <v>5196</v>
      </c>
      <c r="D5209" s="249" t="s">
        <v>10979</v>
      </c>
      <c r="E5209" s="249" t="s">
        <v>2459</v>
      </c>
      <c r="F5209" s="249" t="s">
        <v>10278</v>
      </c>
      <c r="G5209" s="281" t="s">
        <v>804</v>
      </c>
      <c r="H5209" s="250">
        <v>67487.179999999993</v>
      </c>
      <c r="I5209" s="250"/>
      <c r="J5209" s="250">
        <v>64648.9274</v>
      </c>
      <c r="K5209" s="250"/>
      <c r="L5209" s="250">
        <v>67487.679999999993</v>
      </c>
      <c r="M5209" s="251">
        <f t="shared" si="243"/>
        <v>4.2056174224497048E-2</v>
      </c>
      <c r="N5209" s="251">
        <f t="shared" si="244"/>
        <v>4.3910281487516099E-2</v>
      </c>
      <c r="O5209" s="250">
        <v>74485.64</v>
      </c>
      <c r="P5209" s="251">
        <f t="shared" si="245"/>
        <v>0.1036924072660374</v>
      </c>
      <c r="Q5209" s="251" t="s">
        <v>1195</v>
      </c>
      <c r="R5209" s="258"/>
      <c r="S5209" s="258" t="s">
        <v>904</v>
      </c>
      <c r="T5209" s="258" t="s">
        <v>807</v>
      </c>
      <c r="U5209" s="282" t="s">
        <v>808</v>
      </c>
      <c r="V5209" s="285">
        <v>154</v>
      </c>
      <c r="W5209" s="286" t="s">
        <v>824</v>
      </c>
      <c r="X5209" s="286" t="s">
        <v>824</v>
      </c>
      <c r="Y5209" s="257"/>
    </row>
    <row r="5210" spans="1:25" ht="12.75" customHeight="1" x14ac:dyDescent="0.2">
      <c r="A5210" s="229" t="s">
        <v>705</v>
      </c>
      <c r="B5210" s="247"/>
      <c r="C5210" s="280">
        <v>5197</v>
      </c>
      <c r="D5210" s="249" t="s">
        <v>10980</v>
      </c>
      <c r="E5210" s="249" t="s">
        <v>2463</v>
      </c>
      <c r="F5210" s="249" t="s">
        <v>10177</v>
      </c>
      <c r="G5210" s="281" t="s">
        <v>804</v>
      </c>
      <c r="H5210" s="250">
        <v>85702.489999999991</v>
      </c>
      <c r="I5210" s="250"/>
      <c r="J5210" s="250">
        <v>82098.168400000024</v>
      </c>
      <c r="K5210" s="250"/>
      <c r="L5210" s="250">
        <v>109730.48999999999</v>
      </c>
      <c r="M5210" s="251">
        <f t="shared" si="243"/>
        <v>4.2056206301590154E-2</v>
      </c>
      <c r="N5210" s="251">
        <f t="shared" si="244"/>
        <v>0.33657659042244792</v>
      </c>
      <c r="O5210" s="250">
        <v>119851.67</v>
      </c>
      <c r="P5210" s="251">
        <f t="shared" si="245"/>
        <v>9.2236715611130587E-2</v>
      </c>
      <c r="Q5210" s="251" t="s">
        <v>1195</v>
      </c>
      <c r="R5210" s="258"/>
      <c r="S5210" s="258" t="s">
        <v>806</v>
      </c>
      <c r="T5210" s="258" t="s">
        <v>807</v>
      </c>
      <c r="U5210" s="282" t="s">
        <v>808</v>
      </c>
      <c r="V5210" s="285">
        <v>203</v>
      </c>
      <c r="W5210" s="286" t="s">
        <v>815</v>
      </c>
      <c r="X5210" s="286" t="s">
        <v>816</v>
      </c>
      <c r="Y5210" s="257"/>
    </row>
    <row r="5211" spans="1:25" ht="12.75" customHeight="1" x14ac:dyDescent="0.2">
      <c r="A5211" s="229" t="s">
        <v>705</v>
      </c>
      <c r="B5211" s="247"/>
      <c r="C5211" s="280">
        <v>5198</v>
      </c>
      <c r="D5211" s="249" t="s">
        <v>10981</v>
      </c>
      <c r="E5211" s="249" t="s">
        <v>10982</v>
      </c>
      <c r="F5211" s="249" t="s">
        <v>10302</v>
      </c>
      <c r="G5211" s="281" t="s">
        <v>804</v>
      </c>
      <c r="H5211" s="250">
        <v>30648.04</v>
      </c>
      <c r="I5211" s="250"/>
      <c r="J5211" s="250">
        <v>29359.100899999998</v>
      </c>
      <c r="K5211" s="250"/>
      <c r="L5211" s="250">
        <v>30648.479999999996</v>
      </c>
      <c r="M5211" s="251">
        <f t="shared" si="243"/>
        <v>4.2056167376445713E-2</v>
      </c>
      <c r="N5211" s="251">
        <f t="shared" si="244"/>
        <v>4.3917526779575132E-2</v>
      </c>
      <c r="O5211" s="250">
        <v>35358.54</v>
      </c>
      <c r="P5211" s="251">
        <f t="shared" si="245"/>
        <v>0.1536800519960535</v>
      </c>
      <c r="Q5211" s="251" t="s">
        <v>1195</v>
      </c>
      <c r="R5211" s="258"/>
      <c r="S5211" s="258" t="s">
        <v>1405</v>
      </c>
      <c r="T5211" s="258" t="s">
        <v>807</v>
      </c>
      <c r="U5211" s="282" t="s">
        <v>808</v>
      </c>
      <c r="V5211" s="285">
        <v>53</v>
      </c>
      <c r="W5211" s="286" t="s">
        <v>874</v>
      </c>
      <c r="X5211" s="286" t="s">
        <v>874</v>
      </c>
      <c r="Y5211" s="257"/>
    </row>
    <row r="5212" spans="1:25" ht="12.75" customHeight="1" x14ac:dyDescent="0.2">
      <c r="A5212" s="229" t="s">
        <v>705</v>
      </c>
      <c r="B5212" s="247"/>
      <c r="C5212" s="280">
        <v>5199</v>
      </c>
      <c r="D5212" s="249" t="s">
        <v>10983</v>
      </c>
      <c r="E5212" s="249" t="s">
        <v>2470</v>
      </c>
      <c r="F5212" s="249" t="s">
        <v>10175</v>
      </c>
      <c r="G5212" s="281" t="s">
        <v>813</v>
      </c>
      <c r="H5212" s="250">
        <v>109362.12</v>
      </c>
      <c r="I5212" s="250"/>
      <c r="J5212" s="250">
        <v>104762.7801</v>
      </c>
      <c r="K5212" s="250"/>
      <c r="L5212" s="250">
        <v>109362.79000000001</v>
      </c>
      <c r="M5212" s="251">
        <f t="shared" si="243"/>
        <v>4.2056060178789441E-2</v>
      </c>
      <c r="N5212" s="251">
        <f t="shared" si="244"/>
        <v>4.3908818528957734E-2</v>
      </c>
      <c r="O5212" s="250">
        <v>119620.38000000002</v>
      </c>
      <c r="P5212" s="251">
        <f t="shared" si="245"/>
        <v>9.3794150643011304E-2</v>
      </c>
      <c r="Q5212" s="251" t="s">
        <v>1195</v>
      </c>
      <c r="R5212" s="258"/>
      <c r="S5212" s="258" t="s">
        <v>806</v>
      </c>
      <c r="T5212" s="258" t="s">
        <v>807</v>
      </c>
      <c r="U5212" s="282" t="s">
        <v>814</v>
      </c>
      <c r="V5212" s="285">
        <v>503</v>
      </c>
      <c r="W5212" s="286" t="s">
        <v>874</v>
      </c>
      <c r="X5212" s="286" t="s">
        <v>816</v>
      </c>
      <c r="Y5212" s="257"/>
    </row>
    <row r="5213" spans="1:25" ht="12.75" customHeight="1" x14ac:dyDescent="0.2">
      <c r="A5213" s="229" t="s">
        <v>705</v>
      </c>
      <c r="B5213" s="247"/>
      <c r="C5213" s="280">
        <v>5200</v>
      </c>
      <c r="D5213" s="249" t="s">
        <v>10984</v>
      </c>
      <c r="E5213" s="249" t="s">
        <v>10985</v>
      </c>
      <c r="F5213" s="249" t="s">
        <v>10379</v>
      </c>
      <c r="G5213" s="281" t="s">
        <v>813</v>
      </c>
      <c r="H5213" s="250">
        <v>68046.990000000005</v>
      </c>
      <c r="I5213" s="250"/>
      <c r="J5213" s="250">
        <v>65185.215199999999</v>
      </c>
      <c r="K5213" s="250"/>
      <c r="L5213" s="250">
        <v>53829.659999999996</v>
      </c>
      <c r="M5213" s="251">
        <f t="shared" si="243"/>
        <v>4.2055861692045546E-2</v>
      </c>
      <c r="N5213" s="251">
        <f t="shared" si="244"/>
        <v>0.17420445978676469</v>
      </c>
      <c r="O5213" s="250">
        <v>60622.689999999995</v>
      </c>
      <c r="P5213" s="251">
        <f t="shared" si="245"/>
        <v>0.12619492673741575</v>
      </c>
      <c r="Q5213" s="251" t="s">
        <v>1195</v>
      </c>
      <c r="R5213" s="258"/>
      <c r="S5213" s="258" t="s">
        <v>925</v>
      </c>
      <c r="T5213" s="258" t="s">
        <v>908</v>
      </c>
      <c r="U5213" s="282" t="s">
        <v>823</v>
      </c>
      <c r="V5213" s="285">
        <v>1238</v>
      </c>
      <c r="W5213" s="286" t="s">
        <v>824</v>
      </c>
      <c r="X5213" s="286" t="s">
        <v>824</v>
      </c>
      <c r="Y5213" s="257"/>
    </row>
    <row r="5214" spans="1:25" ht="12.75" customHeight="1" x14ac:dyDescent="0.2">
      <c r="A5214" s="229" t="s">
        <v>705</v>
      </c>
      <c r="B5214" s="247"/>
      <c r="C5214" s="280">
        <v>5201</v>
      </c>
      <c r="D5214" s="249" t="s">
        <v>10986</v>
      </c>
      <c r="E5214" s="249" t="s">
        <v>10987</v>
      </c>
      <c r="F5214" s="249" t="s">
        <v>10355</v>
      </c>
      <c r="G5214" s="281" t="s">
        <v>804</v>
      </c>
      <c r="H5214" s="250">
        <v>26179.989999999998</v>
      </c>
      <c r="I5214" s="250"/>
      <c r="J5214" s="250">
        <v>25078.954400000002</v>
      </c>
      <c r="K5214" s="250"/>
      <c r="L5214" s="250">
        <v>26180.190000000002</v>
      </c>
      <c r="M5214" s="251">
        <f t="shared" si="243"/>
        <v>4.205637970067963E-2</v>
      </c>
      <c r="N5214" s="251">
        <f t="shared" si="244"/>
        <v>4.3910746135413042E-2</v>
      </c>
      <c r="O5214" s="250">
        <v>29101.71</v>
      </c>
      <c r="P5214" s="251">
        <f t="shared" si="245"/>
        <v>0.11159277300890469</v>
      </c>
      <c r="Q5214" s="251" t="s">
        <v>1195</v>
      </c>
      <c r="R5214" s="258"/>
      <c r="S5214" s="258" t="s">
        <v>806</v>
      </c>
      <c r="T5214" s="258" t="s">
        <v>807</v>
      </c>
      <c r="U5214" s="282" t="s">
        <v>808</v>
      </c>
      <c r="V5214" s="285">
        <v>55</v>
      </c>
      <c r="W5214" s="286" t="s">
        <v>824</v>
      </c>
      <c r="X5214" s="286" t="s">
        <v>824</v>
      </c>
      <c r="Y5214" s="257"/>
    </row>
    <row r="5215" spans="1:25" ht="12.75" customHeight="1" x14ac:dyDescent="0.2">
      <c r="A5215" s="229" t="s">
        <v>705</v>
      </c>
      <c r="B5215" s="247"/>
      <c r="C5215" s="280">
        <v>5202</v>
      </c>
      <c r="D5215" s="249" t="s">
        <v>10988</v>
      </c>
      <c r="E5215" s="249" t="s">
        <v>10989</v>
      </c>
      <c r="F5215" s="249" t="s">
        <v>10990</v>
      </c>
      <c r="G5215" s="281" t="s">
        <v>804</v>
      </c>
      <c r="H5215" s="250">
        <v>57423.59</v>
      </c>
      <c r="I5215" s="250"/>
      <c r="J5215" s="250">
        <v>52797.555399999997</v>
      </c>
      <c r="K5215" s="250"/>
      <c r="L5215" s="250">
        <v>55115.900000000009</v>
      </c>
      <c r="M5215" s="251">
        <f t="shared" si="243"/>
        <v>8.055982915732017E-2</v>
      </c>
      <c r="N5215" s="251">
        <f t="shared" si="244"/>
        <v>4.3910074669858891E-2</v>
      </c>
      <c r="O5215" s="250">
        <v>60831.02</v>
      </c>
      <c r="P5215" s="251">
        <f t="shared" si="245"/>
        <v>0.10369276379411363</v>
      </c>
      <c r="Q5215" s="251" t="s">
        <v>1195</v>
      </c>
      <c r="R5215" s="258"/>
      <c r="S5215" s="258" t="s">
        <v>904</v>
      </c>
      <c r="T5215" s="258" t="s">
        <v>807</v>
      </c>
      <c r="U5215" s="282" t="s">
        <v>808</v>
      </c>
      <c r="V5215" s="285">
        <v>55</v>
      </c>
      <c r="W5215" s="286" t="s">
        <v>824</v>
      </c>
      <c r="X5215" s="286" t="s">
        <v>824</v>
      </c>
      <c r="Y5215" s="257"/>
    </row>
    <row r="5216" spans="1:25" ht="12.75" customHeight="1" x14ac:dyDescent="0.2">
      <c r="A5216" s="229" t="s">
        <v>705</v>
      </c>
      <c r="B5216" s="247"/>
      <c r="C5216" s="280">
        <v>5203</v>
      </c>
      <c r="D5216" s="249" t="s">
        <v>10991</v>
      </c>
      <c r="E5216" s="249" t="s">
        <v>2499</v>
      </c>
      <c r="F5216" s="249" t="s">
        <v>10237</v>
      </c>
      <c r="G5216" s="281" t="s">
        <v>804</v>
      </c>
      <c r="H5216" s="250">
        <v>228686.53999999998</v>
      </c>
      <c r="I5216" s="250"/>
      <c r="J5216" s="250">
        <v>219068.86979999999</v>
      </c>
      <c r="K5216" s="250"/>
      <c r="L5216" s="250">
        <v>228689.81000000003</v>
      </c>
      <c r="M5216" s="251">
        <f t="shared" si="243"/>
        <v>4.2056127133673869E-2</v>
      </c>
      <c r="N5216" s="251">
        <f t="shared" si="244"/>
        <v>4.3917422903507586E-2</v>
      </c>
      <c r="O5216" s="250">
        <v>263834.83</v>
      </c>
      <c r="P5216" s="251">
        <f t="shared" si="245"/>
        <v>0.1536798688144434</v>
      </c>
      <c r="Q5216" s="251" t="s">
        <v>1195</v>
      </c>
      <c r="R5216" s="258"/>
      <c r="S5216" s="258" t="s">
        <v>3566</v>
      </c>
      <c r="T5216" s="258" t="s">
        <v>908</v>
      </c>
      <c r="U5216" s="282" t="s">
        <v>808</v>
      </c>
      <c r="V5216" s="285">
        <v>521</v>
      </c>
      <c r="W5216" s="286" t="s">
        <v>816</v>
      </c>
      <c r="X5216" s="286" t="s">
        <v>824</v>
      </c>
      <c r="Y5216" s="257"/>
    </row>
    <row r="5217" spans="1:25" ht="12.75" customHeight="1" x14ac:dyDescent="0.2">
      <c r="A5217" s="229" t="s">
        <v>705</v>
      </c>
      <c r="B5217" s="247"/>
      <c r="C5217" s="280">
        <v>5204</v>
      </c>
      <c r="D5217" s="249" t="s">
        <v>10992</v>
      </c>
      <c r="E5217" s="249" t="s">
        <v>10993</v>
      </c>
      <c r="F5217" s="249" t="s">
        <v>10855</v>
      </c>
      <c r="G5217" s="281" t="s">
        <v>2994</v>
      </c>
      <c r="H5217" s="250">
        <v>755635.80999999994</v>
      </c>
      <c r="I5217" s="250"/>
      <c r="J5217" s="250">
        <v>392086.25150000001</v>
      </c>
      <c r="K5217" s="250"/>
      <c r="L5217" s="250">
        <v>409302.51</v>
      </c>
      <c r="M5217" s="251">
        <f t="shared" si="243"/>
        <v>0.48111742943998376</v>
      </c>
      <c r="N5217" s="251">
        <f t="shared" si="244"/>
        <v>4.3909365437160695E-2</v>
      </c>
      <c r="O5217" s="250">
        <v>459475.41000000003</v>
      </c>
      <c r="P5217" s="251">
        <f t="shared" si="245"/>
        <v>0.12258146181414822</v>
      </c>
      <c r="Q5217" s="251" t="s">
        <v>1195</v>
      </c>
      <c r="R5217" s="258"/>
      <c r="S5217" s="258" t="s">
        <v>10994</v>
      </c>
      <c r="T5217" s="258" t="s">
        <v>908</v>
      </c>
      <c r="U5217" s="282" t="s">
        <v>10494</v>
      </c>
      <c r="V5217" s="285">
        <v>207</v>
      </c>
      <c r="W5217" s="286" t="s">
        <v>824</v>
      </c>
      <c r="X5217" s="286" t="s">
        <v>824</v>
      </c>
      <c r="Y5217" s="257"/>
    </row>
    <row r="5218" spans="1:25" ht="12.75" customHeight="1" x14ac:dyDescent="0.2">
      <c r="A5218" s="229" t="s">
        <v>705</v>
      </c>
      <c r="B5218" s="247"/>
      <c r="C5218" s="280">
        <v>5205</v>
      </c>
      <c r="D5218" s="249" t="s">
        <v>10995</v>
      </c>
      <c r="E5218" s="249" t="s">
        <v>2511</v>
      </c>
      <c r="F5218" s="249" t="s">
        <v>10228</v>
      </c>
      <c r="G5218" s="281" t="s">
        <v>804</v>
      </c>
      <c r="H5218" s="250">
        <v>143065.29</v>
      </c>
      <c r="I5218" s="250"/>
      <c r="J5218" s="250">
        <v>143119.40110000002</v>
      </c>
      <c r="K5218" s="250"/>
      <c r="L5218" s="250">
        <v>149403.79999999999</v>
      </c>
      <c r="M5218" s="251">
        <f t="shared" si="243"/>
        <v>3.7822661247888408E-4</v>
      </c>
      <c r="N5218" s="251">
        <f t="shared" si="244"/>
        <v>4.391018165041756E-2</v>
      </c>
      <c r="O5218" s="250">
        <v>164895.91000000003</v>
      </c>
      <c r="P5218" s="251">
        <f t="shared" si="245"/>
        <v>0.10369287795892772</v>
      </c>
      <c r="Q5218" s="251" t="s">
        <v>1195</v>
      </c>
      <c r="R5218" s="258"/>
      <c r="S5218" s="258" t="s">
        <v>806</v>
      </c>
      <c r="T5218" s="258" t="s">
        <v>807</v>
      </c>
      <c r="U5218" s="282" t="s">
        <v>808</v>
      </c>
      <c r="V5218" s="285">
        <v>403</v>
      </c>
      <c r="W5218" s="286" t="s">
        <v>824</v>
      </c>
      <c r="X5218" s="286" t="s">
        <v>824</v>
      </c>
      <c r="Y5218" s="257"/>
    </row>
    <row r="5219" spans="1:25" ht="12.75" customHeight="1" x14ac:dyDescent="0.2">
      <c r="A5219" s="229" t="s">
        <v>705</v>
      </c>
      <c r="B5219" s="247"/>
      <c r="C5219" s="280">
        <v>5206</v>
      </c>
      <c r="D5219" s="296" t="s">
        <v>10996</v>
      </c>
      <c r="E5219" s="296" t="s">
        <v>10997</v>
      </c>
      <c r="F5219" s="296" t="s">
        <v>10177</v>
      </c>
      <c r="G5219" s="281" t="s">
        <v>804</v>
      </c>
      <c r="H5219" s="250">
        <v>0</v>
      </c>
      <c r="I5219" s="250"/>
      <c r="J5219" s="250">
        <v>0</v>
      </c>
      <c r="K5219" s="250"/>
      <c r="L5219" s="250">
        <v>0</v>
      </c>
      <c r="M5219" s="251" t="str">
        <f t="shared" si="243"/>
        <v>NA</v>
      </c>
      <c r="N5219" s="251" t="str">
        <f t="shared" si="244"/>
        <v>NA</v>
      </c>
      <c r="O5219" s="250">
        <v>0</v>
      </c>
      <c r="P5219" s="251" t="str">
        <f t="shared" si="245"/>
        <v>NA</v>
      </c>
      <c r="Q5219" s="251" t="s">
        <v>707</v>
      </c>
      <c r="R5219" s="258"/>
      <c r="S5219" s="299" t="s">
        <v>809</v>
      </c>
      <c r="T5219" s="258" t="s">
        <v>2261</v>
      </c>
      <c r="U5219" s="299" t="s">
        <v>832</v>
      </c>
      <c r="V5219" s="283" t="s">
        <v>809</v>
      </c>
      <c r="W5219" s="284" t="s">
        <v>809</v>
      </c>
      <c r="X5219" s="284" t="s">
        <v>809</v>
      </c>
      <c r="Y5219" s="257"/>
    </row>
    <row r="5220" spans="1:25" ht="12.75" customHeight="1" x14ac:dyDescent="0.2">
      <c r="A5220" s="229" t="s">
        <v>705</v>
      </c>
      <c r="B5220" s="247"/>
      <c r="C5220" s="280">
        <v>5207</v>
      </c>
      <c r="D5220" s="249" t="s">
        <v>10998</v>
      </c>
      <c r="E5220" s="249" t="s">
        <v>10999</v>
      </c>
      <c r="F5220" s="249" t="s">
        <v>10508</v>
      </c>
      <c r="G5220" s="281" t="s">
        <v>804</v>
      </c>
      <c r="H5220" s="250">
        <v>23300.799999999999</v>
      </c>
      <c r="I5220" s="250"/>
      <c r="J5220" s="250">
        <v>22320.8514</v>
      </c>
      <c r="K5220" s="250"/>
      <c r="L5220" s="250">
        <v>23301.119999999999</v>
      </c>
      <c r="M5220" s="251">
        <f t="shared" si="243"/>
        <v>4.2056435830529412E-2</v>
      </c>
      <c r="N5220" s="251">
        <f t="shared" si="244"/>
        <v>4.391716885853196E-2</v>
      </c>
      <c r="O5220" s="250">
        <v>26882.030000000002</v>
      </c>
      <c r="P5220" s="251">
        <f t="shared" si="245"/>
        <v>0.15367973728301487</v>
      </c>
      <c r="Q5220" s="251" t="s">
        <v>1195</v>
      </c>
      <c r="R5220" s="258"/>
      <c r="S5220" s="258" t="s">
        <v>1405</v>
      </c>
      <c r="T5220" s="258" t="s">
        <v>807</v>
      </c>
      <c r="U5220" s="282" t="s">
        <v>808</v>
      </c>
      <c r="V5220" s="285">
        <v>253</v>
      </c>
      <c r="W5220" s="286" t="s">
        <v>815</v>
      </c>
      <c r="X5220" s="286" t="s">
        <v>816</v>
      </c>
      <c r="Y5220" s="257"/>
    </row>
    <row r="5221" spans="1:25" ht="12.75" customHeight="1" x14ac:dyDescent="0.2">
      <c r="A5221" s="229" t="s">
        <v>705</v>
      </c>
      <c r="B5221" s="247"/>
      <c r="C5221" s="280">
        <v>5208</v>
      </c>
      <c r="D5221" s="249" t="s">
        <v>11000</v>
      </c>
      <c r="E5221" s="249" t="s">
        <v>11001</v>
      </c>
      <c r="F5221" s="249" t="s">
        <v>10411</v>
      </c>
      <c r="G5221" s="281" t="s">
        <v>813</v>
      </c>
      <c r="H5221" s="250">
        <v>46689.59</v>
      </c>
      <c r="I5221" s="250"/>
      <c r="J5221" s="250">
        <v>44726.010999999999</v>
      </c>
      <c r="K5221" s="250"/>
      <c r="L5221" s="250">
        <v>46690.280000000006</v>
      </c>
      <c r="M5221" s="251">
        <f t="shared" si="243"/>
        <v>4.2056034332278308E-2</v>
      </c>
      <c r="N5221" s="251">
        <f t="shared" si="244"/>
        <v>4.3917822226534078E-2</v>
      </c>
      <c r="O5221" s="250">
        <v>53865.630000000005</v>
      </c>
      <c r="P5221" s="251">
        <f t="shared" si="245"/>
        <v>0.15367973805254537</v>
      </c>
      <c r="Q5221" s="251" t="s">
        <v>1195</v>
      </c>
      <c r="R5221" s="258"/>
      <c r="S5221" s="258" t="s">
        <v>1405</v>
      </c>
      <c r="T5221" s="258" t="s">
        <v>807</v>
      </c>
      <c r="U5221" s="282" t="s">
        <v>814</v>
      </c>
      <c r="V5221" s="285">
        <v>152</v>
      </c>
      <c r="W5221" s="286" t="s">
        <v>824</v>
      </c>
      <c r="X5221" s="286" t="s">
        <v>824</v>
      </c>
      <c r="Y5221" s="257"/>
    </row>
    <row r="5222" spans="1:25" ht="12.75" customHeight="1" x14ac:dyDescent="0.2">
      <c r="A5222" s="229" t="s">
        <v>705</v>
      </c>
      <c r="B5222" s="247"/>
      <c r="C5222" s="280">
        <v>5209</v>
      </c>
      <c r="D5222" s="249" t="s">
        <v>11002</v>
      </c>
      <c r="E5222" s="249" t="s">
        <v>11003</v>
      </c>
      <c r="F5222" s="249" t="s">
        <v>10202</v>
      </c>
      <c r="G5222" s="281" t="s">
        <v>804</v>
      </c>
      <c r="H5222" s="250">
        <v>41814.86</v>
      </c>
      <c r="I5222" s="250"/>
      <c r="J5222" s="250">
        <v>40056.290699999998</v>
      </c>
      <c r="K5222" s="250"/>
      <c r="L5222" s="250">
        <v>41815.47</v>
      </c>
      <c r="M5222" s="251">
        <f t="shared" si="243"/>
        <v>4.2056084846391999E-2</v>
      </c>
      <c r="N5222" s="251">
        <f t="shared" si="244"/>
        <v>4.3917678578261454E-2</v>
      </c>
      <c r="O5222" s="250">
        <v>48241.659999999996</v>
      </c>
      <c r="P5222" s="251">
        <f t="shared" si="245"/>
        <v>0.153679726665753</v>
      </c>
      <c r="Q5222" s="251" t="s">
        <v>1195</v>
      </c>
      <c r="R5222" s="258"/>
      <c r="S5222" s="258" t="s">
        <v>904</v>
      </c>
      <c r="T5222" s="258" t="s">
        <v>807</v>
      </c>
      <c r="U5222" s="282" t="s">
        <v>808</v>
      </c>
      <c r="V5222" s="285">
        <v>103</v>
      </c>
      <c r="W5222" s="286" t="s">
        <v>824</v>
      </c>
      <c r="X5222" s="286" t="s">
        <v>824</v>
      </c>
      <c r="Y5222" s="257"/>
    </row>
    <row r="5223" spans="1:25" ht="12.75" customHeight="1" x14ac:dyDescent="0.2">
      <c r="A5223" s="229" t="s">
        <v>705</v>
      </c>
      <c r="B5223" s="247"/>
      <c r="C5223" s="280">
        <v>5210</v>
      </c>
      <c r="D5223" s="249" t="s">
        <v>11004</v>
      </c>
      <c r="E5223" s="249" t="s">
        <v>11005</v>
      </c>
      <c r="F5223" s="249" t="s">
        <v>10355</v>
      </c>
      <c r="G5223" s="281" t="s">
        <v>804</v>
      </c>
      <c r="H5223" s="250">
        <v>49520.11</v>
      </c>
      <c r="I5223" s="250"/>
      <c r="J5223" s="250">
        <v>47437.4853</v>
      </c>
      <c r="K5223" s="250"/>
      <c r="L5223" s="250">
        <v>49519.759999999995</v>
      </c>
      <c r="M5223" s="251">
        <f t="shared" si="243"/>
        <v>4.2056140424566915E-2</v>
      </c>
      <c r="N5223" s="251">
        <f t="shared" si="244"/>
        <v>4.3895132442865692E-2</v>
      </c>
      <c r="O5223" s="250">
        <v>55045.819999999992</v>
      </c>
      <c r="P5223" s="251">
        <f t="shared" si="245"/>
        <v>0.11159302872227164</v>
      </c>
      <c r="Q5223" s="251" t="s">
        <v>1195</v>
      </c>
      <c r="R5223" s="258"/>
      <c r="S5223" s="258" t="s">
        <v>806</v>
      </c>
      <c r="T5223" s="299" t="s">
        <v>809</v>
      </c>
      <c r="U5223" s="282" t="s">
        <v>808</v>
      </c>
      <c r="V5223" s="285">
        <v>308</v>
      </c>
      <c r="W5223" s="286" t="s">
        <v>824</v>
      </c>
      <c r="X5223" s="286" t="s">
        <v>824</v>
      </c>
      <c r="Y5223" s="257"/>
    </row>
    <row r="5224" spans="1:25" ht="12.75" customHeight="1" x14ac:dyDescent="0.2">
      <c r="A5224" s="229" t="s">
        <v>705</v>
      </c>
      <c r="B5224" s="247"/>
      <c r="C5224" s="280">
        <v>5211</v>
      </c>
      <c r="D5224" s="249" t="s">
        <v>11006</v>
      </c>
      <c r="E5224" s="249" t="s">
        <v>11007</v>
      </c>
      <c r="F5224" s="249" t="s">
        <v>10225</v>
      </c>
      <c r="G5224" s="281" t="s">
        <v>813</v>
      </c>
      <c r="H5224" s="250">
        <v>57228.3</v>
      </c>
      <c r="I5224" s="250"/>
      <c r="J5224" s="250">
        <v>45914.354899999998</v>
      </c>
      <c r="K5224" s="250"/>
      <c r="L5224" s="250">
        <v>47930.47</v>
      </c>
      <c r="M5224" s="251">
        <f t="shared" si="243"/>
        <v>0.19769843067153844</v>
      </c>
      <c r="N5224" s="251">
        <f t="shared" si="244"/>
        <v>4.3910343603673345E-2</v>
      </c>
      <c r="O5224" s="250">
        <v>52900.489999999991</v>
      </c>
      <c r="P5224" s="251">
        <f t="shared" si="245"/>
        <v>0.10369228593001466</v>
      </c>
      <c r="Q5224" s="251" t="s">
        <v>1195</v>
      </c>
      <c r="R5224" s="258"/>
      <c r="S5224" s="258" t="s">
        <v>806</v>
      </c>
      <c r="T5224" s="258" t="s">
        <v>807</v>
      </c>
      <c r="U5224" s="282" t="s">
        <v>814</v>
      </c>
      <c r="V5224" s="285">
        <v>255</v>
      </c>
      <c r="W5224" s="286" t="s">
        <v>824</v>
      </c>
      <c r="X5224" s="286" t="s">
        <v>824</v>
      </c>
      <c r="Y5224" s="257"/>
    </row>
    <row r="5225" spans="1:25" ht="12.75" customHeight="1" x14ac:dyDescent="0.2">
      <c r="A5225" s="229" t="s">
        <v>705</v>
      </c>
      <c r="B5225" s="247"/>
      <c r="C5225" s="280">
        <v>5212</v>
      </c>
      <c r="D5225" s="249" t="s">
        <v>11008</v>
      </c>
      <c r="E5225" s="249" t="s">
        <v>11009</v>
      </c>
      <c r="F5225" s="249" t="s">
        <v>10278</v>
      </c>
      <c r="G5225" s="281" t="s">
        <v>804</v>
      </c>
      <c r="H5225" s="250">
        <v>51880.33</v>
      </c>
      <c r="I5225" s="250"/>
      <c r="J5225" s="250">
        <v>49698.429600000003</v>
      </c>
      <c r="K5225" s="250"/>
      <c r="L5225" s="250">
        <v>66426.179999999993</v>
      </c>
      <c r="M5225" s="251">
        <f t="shared" si="243"/>
        <v>4.2056409433016299E-2</v>
      </c>
      <c r="N5225" s="251">
        <f t="shared" si="244"/>
        <v>0.33658509000453385</v>
      </c>
      <c r="O5225" s="250">
        <v>72553.069999999992</v>
      </c>
      <c r="P5225" s="251">
        <f t="shared" si="245"/>
        <v>9.2236073186806766E-2</v>
      </c>
      <c r="Q5225" s="251" t="s">
        <v>1195</v>
      </c>
      <c r="R5225" s="258"/>
      <c r="S5225" s="258" t="s">
        <v>814</v>
      </c>
      <c r="T5225" s="258" t="s">
        <v>807</v>
      </c>
      <c r="U5225" s="282" t="s">
        <v>808</v>
      </c>
      <c r="V5225" s="285">
        <v>154</v>
      </c>
      <c r="W5225" s="286" t="s">
        <v>824</v>
      </c>
      <c r="X5225" s="286" t="s">
        <v>824</v>
      </c>
      <c r="Y5225" s="257"/>
    </row>
    <row r="5226" spans="1:25" ht="12.75" customHeight="1" x14ac:dyDescent="0.2">
      <c r="A5226" s="229" t="s">
        <v>705</v>
      </c>
      <c r="B5226" s="247"/>
      <c r="C5226" s="280">
        <v>5213</v>
      </c>
      <c r="D5226" s="249" t="s">
        <v>11010</v>
      </c>
      <c r="E5226" s="249" t="s">
        <v>11011</v>
      </c>
      <c r="F5226" s="249" t="s">
        <v>10237</v>
      </c>
      <c r="G5226" s="281" t="s">
        <v>804</v>
      </c>
      <c r="H5226" s="250">
        <v>59408.560000000005</v>
      </c>
      <c r="I5226" s="250"/>
      <c r="J5226" s="250">
        <v>56910.0645</v>
      </c>
      <c r="K5226" s="250"/>
      <c r="L5226" s="250">
        <v>59409.189999999995</v>
      </c>
      <c r="M5226" s="251">
        <f t="shared" si="243"/>
        <v>4.2056153187352195E-2</v>
      </c>
      <c r="N5226" s="251">
        <f t="shared" si="244"/>
        <v>4.3913594580445338E-2</v>
      </c>
      <c r="O5226" s="250">
        <v>65766.26999999999</v>
      </c>
      <c r="P5226" s="251">
        <f t="shared" si="245"/>
        <v>0.10700499367185438</v>
      </c>
      <c r="Q5226" s="251" t="s">
        <v>1195</v>
      </c>
      <c r="R5226" s="258"/>
      <c r="S5226" s="258" t="s">
        <v>806</v>
      </c>
      <c r="T5226" s="258" t="s">
        <v>807</v>
      </c>
      <c r="U5226" s="282" t="s">
        <v>808</v>
      </c>
      <c r="V5226" s="285">
        <v>513</v>
      </c>
      <c r="W5226" s="286" t="s">
        <v>824</v>
      </c>
      <c r="X5226" s="286" t="s">
        <v>824</v>
      </c>
      <c r="Y5226" s="257"/>
    </row>
    <row r="5227" spans="1:25" ht="12.75" customHeight="1" x14ac:dyDescent="0.2">
      <c r="A5227" s="229" t="s">
        <v>705</v>
      </c>
      <c r="B5227" s="247"/>
      <c r="C5227" s="280">
        <v>5214</v>
      </c>
      <c r="D5227" s="249" t="s">
        <v>11012</v>
      </c>
      <c r="E5227" s="249" t="s">
        <v>11013</v>
      </c>
      <c r="F5227" s="249" t="s">
        <v>10177</v>
      </c>
      <c r="G5227" s="281" t="s">
        <v>804</v>
      </c>
      <c r="H5227" s="250">
        <v>101161.75</v>
      </c>
      <c r="I5227" s="250"/>
      <c r="J5227" s="250">
        <v>103704.5031</v>
      </c>
      <c r="K5227" s="250"/>
      <c r="L5227" s="250">
        <v>108258.19</v>
      </c>
      <c r="M5227" s="251">
        <f t="shared" si="243"/>
        <v>2.5135519106777034E-2</v>
      </c>
      <c r="N5227" s="251">
        <f t="shared" si="244"/>
        <v>4.3910213769685381E-2</v>
      </c>
      <c r="O5227" s="250">
        <v>119483.82</v>
      </c>
      <c r="P5227" s="251">
        <f t="shared" si="245"/>
        <v>0.10369312474187869</v>
      </c>
      <c r="Q5227" s="251" t="s">
        <v>1195</v>
      </c>
      <c r="R5227" s="258"/>
      <c r="S5227" s="258" t="s">
        <v>806</v>
      </c>
      <c r="T5227" s="258" t="s">
        <v>807</v>
      </c>
      <c r="U5227" s="282" t="s">
        <v>808</v>
      </c>
      <c r="V5227" s="285">
        <v>203</v>
      </c>
      <c r="W5227" s="286" t="s">
        <v>824</v>
      </c>
      <c r="X5227" s="286" t="s">
        <v>824</v>
      </c>
      <c r="Y5227" s="257"/>
    </row>
    <row r="5228" spans="1:25" ht="12.75" customHeight="1" x14ac:dyDescent="0.2">
      <c r="A5228" s="229" t="s">
        <v>705</v>
      </c>
      <c r="B5228" s="247"/>
      <c r="C5228" s="280">
        <v>5215</v>
      </c>
      <c r="D5228" s="249" t="s">
        <v>11014</v>
      </c>
      <c r="E5228" s="249" t="s">
        <v>11015</v>
      </c>
      <c r="F5228" s="249" t="s">
        <v>10237</v>
      </c>
      <c r="G5228" s="281" t="s">
        <v>804</v>
      </c>
      <c r="H5228" s="250">
        <v>20015.87</v>
      </c>
      <c r="I5228" s="250"/>
      <c r="J5228" s="250">
        <v>24181.921899999998</v>
      </c>
      <c r="K5228" s="250"/>
      <c r="L5228" s="250">
        <v>25243.78</v>
      </c>
      <c r="M5228" s="251">
        <f t="shared" si="243"/>
        <v>0.20813743794299217</v>
      </c>
      <c r="N5228" s="251">
        <f t="shared" si="244"/>
        <v>4.3911236848383065E-2</v>
      </c>
      <c r="O5228" s="250">
        <v>28060.809999999998</v>
      </c>
      <c r="P5228" s="251">
        <f t="shared" si="245"/>
        <v>0.11159303400679292</v>
      </c>
      <c r="Q5228" s="251" t="s">
        <v>1195</v>
      </c>
      <c r="R5228" s="258"/>
      <c r="S5228" s="258" t="s">
        <v>904</v>
      </c>
      <c r="T5228" s="258" t="s">
        <v>807</v>
      </c>
      <c r="U5228" s="282" t="s">
        <v>808</v>
      </c>
      <c r="V5228" s="285">
        <v>106</v>
      </c>
      <c r="W5228" s="286" t="s">
        <v>824</v>
      </c>
      <c r="X5228" s="286" t="s">
        <v>824</v>
      </c>
      <c r="Y5228" s="257"/>
    </row>
    <row r="5229" spans="1:25" ht="12.75" customHeight="1" x14ac:dyDescent="0.2">
      <c r="A5229" s="229" t="s">
        <v>705</v>
      </c>
      <c r="B5229" s="247"/>
      <c r="C5229" s="280">
        <v>5216</v>
      </c>
      <c r="D5229" s="249" t="s">
        <v>11016</v>
      </c>
      <c r="E5229" s="249" t="s">
        <v>2567</v>
      </c>
      <c r="F5229" s="249" t="s">
        <v>10172</v>
      </c>
      <c r="G5229" s="281" t="s">
        <v>813</v>
      </c>
      <c r="H5229" s="250">
        <v>25140.82</v>
      </c>
      <c r="I5229" s="250"/>
      <c r="J5229" s="250">
        <v>55721.261999999995</v>
      </c>
      <c r="K5229" s="250"/>
      <c r="L5229" s="250">
        <v>43426.92</v>
      </c>
      <c r="M5229" s="251">
        <f t="shared" si="243"/>
        <v>1.2163661328468998</v>
      </c>
      <c r="N5229" s="251">
        <f t="shared" si="244"/>
        <v>0.22064004939443041</v>
      </c>
      <c r="O5229" s="250">
        <v>50839.87</v>
      </c>
      <c r="P5229" s="251">
        <f t="shared" si="245"/>
        <v>0.17069941870157967</v>
      </c>
      <c r="Q5229" s="251" t="s">
        <v>1195</v>
      </c>
      <c r="R5229" s="258"/>
      <c r="S5229" s="258" t="s">
        <v>904</v>
      </c>
      <c r="T5229" s="258" t="s">
        <v>807</v>
      </c>
      <c r="U5229" s="282" t="s">
        <v>814</v>
      </c>
      <c r="V5229" s="285">
        <v>106</v>
      </c>
      <c r="W5229" s="286" t="s">
        <v>824</v>
      </c>
      <c r="X5229" s="286" t="s">
        <v>824</v>
      </c>
      <c r="Y5229" s="257"/>
    </row>
    <row r="5230" spans="1:25" ht="12.75" customHeight="1" x14ac:dyDescent="0.2">
      <c r="A5230" s="229" t="s">
        <v>705</v>
      </c>
      <c r="B5230" s="247"/>
      <c r="C5230" s="280">
        <v>5217</v>
      </c>
      <c r="D5230" s="249" t="s">
        <v>11017</v>
      </c>
      <c r="E5230" s="249" t="s">
        <v>11018</v>
      </c>
      <c r="F5230" s="249" t="s">
        <v>10193</v>
      </c>
      <c r="G5230" s="281" t="s">
        <v>813</v>
      </c>
      <c r="H5230" s="250">
        <v>75199.009999999995</v>
      </c>
      <c r="I5230" s="250"/>
      <c r="J5230" s="250">
        <v>72036.441599999991</v>
      </c>
      <c r="K5230" s="250"/>
      <c r="L5230" s="250">
        <v>75199.579999999987</v>
      </c>
      <c r="M5230" s="251">
        <f t="shared" si="243"/>
        <v>4.2055984513625966E-2</v>
      </c>
      <c r="N5230" s="251">
        <f t="shared" si="244"/>
        <v>4.3910253334889834E-2</v>
      </c>
      <c r="O5230" s="250">
        <v>82997.22</v>
      </c>
      <c r="P5230" s="251">
        <f t="shared" si="245"/>
        <v>0.10369260041080038</v>
      </c>
      <c r="Q5230" s="251" t="s">
        <v>1195</v>
      </c>
      <c r="R5230" s="258"/>
      <c r="S5230" s="258" t="s">
        <v>806</v>
      </c>
      <c r="T5230" s="258" t="s">
        <v>807</v>
      </c>
      <c r="U5230" s="282" t="s">
        <v>814</v>
      </c>
      <c r="V5230" s="285">
        <v>203</v>
      </c>
      <c r="W5230" s="286" t="s">
        <v>824</v>
      </c>
      <c r="X5230" s="286" t="s">
        <v>824</v>
      </c>
      <c r="Y5230" s="257"/>
    </row>
    <row r="5231" spans="1:25" ht="12.75" customHeight="1" x14ac:dyDescent="0.2">
      <c r="A5231" s="229" t="s">
        <v>705</v>
      </c>
      <c r="B5231" s="247"/>
      <c r="C5231" s="280">
        <v>5218</v>
      </c>
      <c r="D5231" s="249" t="s">
        <v>11019</v>
      </c>
      <c r="E5231" s="249" t="s">
        <v>11020</v>
      </c>
      <c r="F5231" s="249" t="s">
        <v>10228</v>
      </c>
      <c r="G5231" s="281" t="s">
        <v>804</v>
      </c>
      <c r="H5231" s="250">
        <v>33752.61</v>
      </c>
      <c r="I5231" s="250"/>
      <c r="J5231" s="250">
        <v>32333.118000000002</v>
      </c>
      <c r="K5231" s="250"/>
      <c r="L5231" s="250">
        <v>33753.14</v>
      </c>
      <c r="M5231" s="251">
        <f t="shared" si="243"/>
        <v>4.2055769909349186E-2</v>
      </c>
      <c r="N5231" s="251">
        <f t="shared" si="244"/>
        <v>4.3918498673712725E-2</v>
      </c>
      <c r="O5231" s="250">
        <v>39264.089999999997</v>
      </c>
      <c r="P5231" s="251">
        <f t="shared" si="245"/>
        <v>0.16327221704410308</v>
      </c>
      <c r="Q5231" s="251" t="s">
        <v>1195</v>
      </c>
      <c r="R5231" s="258"/>
      <c r="S5231" s="258" t="s">
        <v>2946</v>
      </c>
      <c r="T5231" s="258" t="s">
        <v>2261</v>
      </c>
      <c r="U5231" s="282" t="s">
        <v>808</v>
      </c>
      <c r="V5231" s="283" t="s">
        <v>809</v>
      </c>
      <c r="W5231" s="284" t="s">
        <v>809</v>
      </c>
      <c r="X5231" s="284" t="s">
        <v>809</v>
      </c>
      <c r="Y5231" s="257"/>
    </row>
    <row r="5232" spans="1:25" ht="12.75" customHeight="1" x14ac:dyDescent="0.2">
      <c r="A5232" s="229" t="s">
        <v>705</v>
      </c>
      <c r="B5232" s="247"/>
      <c r="C5232" s="280">
        <v>5219</v>
      </c>
      <c r="D5232" s="249" t="s">
        <v>11021</v>
      </c>
      <c r="E5232" s="249" t="s">
        <v>2595</v>
      </c>
      <c r="F5232" s="249" t="s">
        <v>10175</v>
      </c>
      <c r="G5232" s="281" t="s">
        <v>813</v>
      </c>
      <c r="H5232" s="250">
        <v>42113.8</v>
      </c>
      <c r="I5232" s="250"/>
      <c r="J5232" s="250">
        <v>40342.664000000004</v>
      </c>
      <c r="K5232" s="250"/>
      <c r="L5232" s="250">
        <v>42114.009999999995</v>
      </c>
      <c r="M5232" s="251">
        <f t="shared" si="243"/>
        <v>4.2055953155497684E-2</v>
      </c>
      <c r="N5232" s="251">
        <f t="shared" si="244"/>
        <v>4.3907511908484534E-2</v>
      </c>
      <c r="O5232" s="250">
        <v>45728.740000000005</v>
      </c>
      <c r="P5232" s="251">
        <f t="shared" si="245"/>
        <v>8.5832006973451613E-2</v>
      </c>
      <c r="Q5232" s="251" t="s">
        <v>1195</v>
      </c>
      <c r="R5232" s="258"/>
      <c r="S5232" s="258" t="s">
        <v>904</v>
      </c>
      <c r="T5232" s="258" t="s">
        <v>807</v>
      </c>
      <c r="U5232" s="282" t="s">
        <v>814</v>
      </c>
      <c r="V5232" s="285">
        <v>154</v>
      </c>
      <c r="W5232" s="286" t="s">
        <v>815</v>
      </c>
      <c r="X5232" s="286" t="s">
        <v>816</v>
      </c>
      <c r="Y5232" s="257"/>
    </row>
    <row r="5233" spans="1:25" ht="12.75" customHeight="1" x14ac:dyDescent="0.2">
      <c r="A5233" s="229" t="s">
        <v>705</v>
      </c>
      <c r="B5233" s="247"/>
      <c r="C5233" s="280">
        <v>5220</v>
      </c>
      <c r="D5233" s="249" t="s">
        <v>11022</v>
      </c>
      <c r="E5233" s="249" t="s">
        <v>2607</v>
      </c>
      <c r="F5233" s="249" t="s">
        <v>10182</v>
      </c>
      <c r="G5233" s="281" t="s">
        <v>813</v>
      </c>
      <c r="H5233" s="250">
        <v>25257.97</v>
      </c>
      <c r="I5233" s="250"/>
      <c r="J5233" s="250">
        <v>24195.719799999999</v>
      </c>
      <c r="K5233" s="250"/>
      <c r="L5233" s="250">
        <v>25258.329999999998</v>
      </c>
      <c r="M5233" s="251">
        <f t="shared" si="243"/>
        <v>4.2056040133074915E-2</v>
      </c>
      <c r="N5233" s="251">
        <f t="shared" si="244"/>
        <v>4.3917279948001348E-2</v>
      </c>
      <c r="O5233" s="250">
        <v>29140.03</v>
      </c>
      <c r="P5233" s="251">
        <f t="shared" si="245"/>
        <v>0.15367999388716519</v>
      </c>
      <c r="Q5233" s="251" t="s">
        <v>1195</v>
      </c>
      <c r="R5233" s="258"/>
      <c r="S5233" s="258" t="s">
        <v>904</v>
      </c>
      <c r="T5233" s="258" t="s">
        <v>807</v>
      </c>
      <c r="U5233" s="282" t="s">
        <v>814</v>
      </c>
      <c r="V5233" s="285">
        <v>103</v>
      </c>
      <c r="W5233" s="286" t="s">
        <v>816</v>
      </c>
      <c r="X5233" s="286" t="s">
        <v>824</v>
      </c>
      <c r="Y5233" s="257"/>
    </row>
    <row r="5234" spans="1:25" ht="12.75" customHeight="1" x14ac:dyDescent="0.2">
      <c r="A5234" s="229" t="s">
        <v>705</v>
      </c>
      <c r="B5234" s="247"/>
      <c r="C5234" s="280">
        <v>5221</v>
      </c>
      <c r="D5234" s="249" t="s">
        <v>11023</v>
      </c>
      <c r="E5234" s="249" t="s">
        <v>11024</v>
      </c>
      <c r="F5234" s="249" t="s">
        <v>10205</v>
      </c>
      <c r="G5234" s="281" t="s">
        <v>813</v>
      </c>
      <c r="H5234" s="250">
        <v>50605.5</v>
      </c>
      <c r="I5234" s="250"/>
      <c r="J5234" s="250">
        <v>83119.428699999975</v>
      </c>
      <c r="K5234" s="250"/>
      <c r="L5234" s="250">
        <v>51181.8</v>
      </c>
      <c r="M5234" s="251">
        <f t="shared" si="243"/>
        <v>0.64249792413868012</v>
      </c>
      <c r="N5234" s="251">
        <f t="shared" si="244"/>
        <v>0.38423782741904217</v>
      </c>
      <c r="O5234" s="250">
        <v>56623.63</v>
      </c>
      <c r="P5234" s="251">
        <f t="shared" si="245"/>
        <v>0.106323536882251</v>
      </c>
      <c r="Q5234" s="251" t="s">
        <v>1195</v>
      </c>
      <c r="R5234" s="258"/>
      <c r="S5234" s="258" t="s">
        <v>904</v>
      </c>
      <c r="T5234" s="258" t="s">
        <v>807</v>
      </c>
      <c r="U5234" s="282" t="s">
        <v>814</v>
      </c>
      <c r="V5234" s="285">
        <v>156</v>
      </c>
      <c r="W5234" s="286" t="s">
        <v>824</v>
      </c>
      <c r="X5234" s="286" t="s">
        <v>824</v>
      </c>
      <c r="Y5234" s="257"/>
    </row>
    <row r="5235" spans="1:25" ht="12.75" customHeight="1" x14ac:dyDescent="0.2">
      <c r="A5235" s="229" t="s">
        <v>705</v>
      </c>
      <c r="B5235" s="247"/>
      <c r="C5235" s="280">
        <v>5222</v>
      </c>
      <c r="D5235" s="249" t="s">
        <v>11025</v>
      </c>
      <c r="E5235" s="249" t="s">
        <v>11026</v>
      </c>
      <c r="F5235" s="249" t="s">
        <v>10318</v>
      </c>
      <c r="G5235" s="281" t="s">
        <v>2994</v>
      </c>
      <c r="H5235" s="250">
        <v>295893.65000000002</v>
      </c>
      <c r="I5235" s="250"/>
      <c r="J5235" s="250">
        <v>137083.9927</v>
      </c>
      <c r="K5235" s="250"/>
      <c r="L5235" s="250">
        <v>143103.37</v>
      </c>
      <c r="M5235" s="251">
        <f t="shared" si="243"/>
        <v>0.53671194802592082</v>
      </c>
      <c r="N5235" s="251">
        <f t="shared" si="244"/>
        <v>4.3910139918181657E-2</v>
      </c>
      <c r="O5235" s="250">
        <v>157942.16999999998</v>
      </c>
      <c r="P5235" s="251">
        <f t="shared" si="245"/>
        <v>0.10369287599586222</v>
      </c>
      <c r="Q5235" s="251" t="s">
        <v>1195</v>
      </c>
      <c r="R5235" s="258"/>
      <c r="S5235" s="258" t="s">
        <v>2995</v>
      </c>
      <c r="T5235" s="258" t="s">
        <v>807</v>
      </c>
      <c r="U5235" s="282" t="s">
        <v>10494</v>
      </c>
      <c r="V5235" s="285">
        <v>2078</v>
      </c>
      <c r="W5235" s="286" t="s">
        <v>912</v>
      </c>
      <c r="X5235" s="286" t="s">
        <v>816</v>
      </c>
      <c r="Y5235" s="257"/>
    </row>
    <row r="5236" spans="1:25" ht="12.75" customHeight="1" x14ac:dyDescent="0.2">
      <c r="A5236" s="229" t="s">
        <v>705</v>
      </c>
      <c r="B5236" s="247"/>
      <c r="C5236" s="280">
        <v>5223</v>
      </c>
      <c r="D5236" s="249" t="s">
        <v>11027</v>
      </c>
      <c r="E5236" s="249" t="s">
        <v>11028</v>
      </c>
      <c r="F5236" s="249" t="s">
        <v>10397</v>
      </c>
      <c r="G5236" s="281" t="s">
        <v>804</v>
      </c>
      <c r="H5236" s="250">
        <v>1166587.9599999997</v>
      </c>
      <c r="I5236" s="250"/>
      <c r="J5236" s="250">
        <v>1178386.1203000001</v>
      </c>
      <c r="K5236" s="250"/>
      <c r="L5236" s="250">
        <v>944194.67999999993</v>
      </c>
      <c r="M5236" s="251">
        <f t="shared" si="243"/>
        <v>1.0113391106831191E-2</v>
      </c>
      <c r="N5236" s="251">
        <f t="shared" si="244"/>
        <v>0.19873913674439611</v>
      </c>
      <c r="O5236" s="250">
        <v>1055734.1099999999</v>
      </c>
      <c r="P5236" s="251">
        <f t="shared" si="245"/>
        <v>0.1181318136636821</v>
      </c>
      <c r="Q5236" s="251" t="s">
        <v>1195</v>
      </c>
      <c r="R5236" s="258"/>
      <c r="S5236" s="258" t="s">
        <v>3566</v>
      </c>
      <c r="T5236" s="258" t="s">
        <v>908</v>
      </c>
      <c r="U5236" s="282" t="s">
        <v>1103</v>
      </c>
      <c r="V5236" s="285">
        <v>1094</v>
      </c>
      <c r="W5236" s="286" t="s">
        <v>824</v>
      </c>
      <c r="X5236" s="286" t="s">
        <v>824</v>
      </c>
      <c r="Y5236" s="257"/>
    </row>
    <row r="5237" spans="1:25" ht="12.75" customHeight="1" x14ac:dyDescent="0.2">
      <c r="A5237" s="229" t="s">
        <v>705</v>
      </c>
      <c r="B5237" s="247"/>
      <c r="C5237" s="280">
        <v>5224</v>
      </c>
      <c r="D5237" s="249" t="s">
        <v>11029</v>
      </c>
      <c r="E5237" s="249" t="s">
        <v>11030</v>
      </c>
      <c r="F5237" s="249" t="s">
        <v>10165</v>
      </c>
      <c r="G5237" s="281" t="s">
        <v>813</v>
      </c>
      <c r="H5237" s="250">
        <v>150487.9</v>
      </c>
      <c r="I5237" s="250"/>
      <c r="J5237" s="250">
        <v>144158.96030000001</v>
      </c>
      <c r="K5237" s="250"/>
      <c r="L5237" s="250">
        <v>150488.64000000001</v>
      </c>
      <c r="M5237" s="251">
        <f t="shared" si="243"/>
        <v>4.205613673923278E-2</v>
      </c>
      <c r="N5237" s="251">
        <f t="shared" si="244"/>
        <v>4.3907639780612427E-2</v>
      </c>
      <c r="O5237" s="250">
        <v>163405.31</v>
      </c>
      <c r="P5237" s="251">
        <f t="shared" si="245"/>
        <v>8.5831528545941962E-2</v>
      </c>
      <c r="Q5237" s="251" t="s">
        <v>1195</v>
      </c>
      <c r="R5237" s="258"/>
      <c r="S5237" s="258" t="s">
        <v>904</v>
      </c>
      <c r="T5237" s="258" t="s">
        <v>807</v>
      </c>
      <c r="U5237" s="282" t="s">
        <v>814</v>
      </c>
      <c r="V5237" s="285">
        <v>204</v>
      </c>
      <c r="W5237" s="286" t="s">
        <v>815</v>
      </c>
      <c r="X5237" s="286" t="s">
        <v>816</v>
      </c>
      <c r="Y5237" s="257"/>
    </row>
    <row r="5238" spans="1:25" ht="12.75" customHeight="1" x14ac:dyDescent="0.2">
      <c r="A5238" s="229" t="s">
        <v>705</v>
      </c>
      <c r="B5238" s="247"/>
      <c r="C5238" s="280">
        <v>5225</v>
      </c>
      <c r="D5238" s="249" t="s">
        <v>11031</v>
      </c>
      <c r="E5238" s="249" t="s">
        <v>11032</v>
      </c>
      <c r="F5238" s="249" t="s">
        <v>10185</v>
      </c>
      <c r="G5238" s="281" t="s">
        <v>813</v>
      </c>
      <c r="H5238" s="250">
        <v>18994.75</v>
      </c>
      <c r="I5238" s="250"/>
      <c r="J5238" s="250">
        <v>74494.32150000002</v>
      </c>
      <c r="K5238" s="250"/>
      <c r="L5238" s="250">
        <v>77764.959999999992</v>
      </c>
      <c r="M5238" s="251">
        <f t="shared" si="243"/>
        <v>2.9218374287632121</v>
      </c>
      <c r="N5238" s="251">
        <f t="shared" si="244"/>
        <v>4.3904534387899229E-2</v>
      </c>
      <c r="O5238" s="250">
        <v>80345.61</v>
      </c>
      <c r="P5238" s="251">
        <f t="shared" si="245"/>
        <v>3.3185254644251205E-2</v>
      </c>
      <c r="Q5238" s="251" t="s">
        <v>1195</v>
      </c>
      <c r="R5238" s="258"/>
      <c r="S5238" s="258" t="s">
        <v>904</v>
      </c>
      <c r="T5238" s="258" t="s">
        <v>807</v>
      </c>
      <c r="U5238" s="282" t="s">
        <v>814</v>
      </c>
      <c r="V5238" s="285">
        <v>259</v>
      </c>
      <c r="W5238" s="286" t="s">
        <v>824</v>
      </c>
      <c r="X5238" s="286" t="s">
        <v>824</v>
      </c>
      <c r="Y5238" s="257"/>
    </row>
    <row r="5239" spans="1:25" ht="12.75" customHeight="1" x14ac:dyDescent="0.2">
      <c r="A5239" s="229" t="s">
        <v>705</v>
      </c>
      <c r="B5239" s="247"/>
      <c r="C5239" s="300">
        <v>5226</v>
      </c>
      <c r="D5239" s="301" t="s">
        <v>11033</v>
      </c>
      <c r="E5239" s="301" t="s">
        <v>11034</v>
      </c>
      <c r="F5239" s="301" t="s">
        <v>10411</v>
      </c>
      <c r="G5239" s="302" t="s">
        <v>707</v>
      </c>
      <c r="H5239" s="303">
        <v>0</v>
      </c>
      <c r="I5239" s="303"/>
      <c r="J5239" s="303">
        <v>0</v>
      </c>
      <c r="K5239" s="303"/>
      <c r="L5239" s="303">
        <v>0</v>
      </c>
      <c r="M5239" s="304" t="str">
        <f t="shared" si="243"/>
        <v>NA</v>
      </c>
      <c r="N5239" s="304" t="str">
        <f t="shared" si="244"/>
        <v>NA</v>
      </c>
      <c r="O5239" s="303">
        <v>0</v>
      </c>
      <c r="P5239" s="304" t="str">
        <f t="shared" si="245"/>
        <v>NA</v>
      </c>
      <c r="Q5239" s="304" t="s">
        <v>707</v>
      </c>
      <c r="R5239" s="305" t="s">
        <v>887</v>
      </c>
      <c r="S5239" s="306" t="s">
        <v>832</v>
      </c>
      <c r="T5239" s="306" t="s">
        <v>832</v>
      </c>
      <c r="U5239" s="306" t="s">
        <v>832</v>
      </c>
      <c r="V5239" s="307" t="s">
        <v>809</v>
      </c>
      <c r="W5239" s="308" t="s">
        <v>809</v>
      </c>
      <c r="X5239" s="308" t="s">
        <v>809</v>
      </c>
      <c r="Y5239" s="257"/>
    </row>
    <row r="5240" spans="1:25" ht="12.75" customHeight="1" x14ac:dyDescent="0.2">
      <c r="A5240" s="229" t="s">
        <v>705</v>
      </c>
      <c r="B5240" s="247"/>
      <c r="C5240" s="280">
        <v>5227</v>
      </c>
      <c r="D5240" s="249" t="s">
        <v>11035</v>
      </c>
      <c r="E5240" s="249" t="s">
        <v>11034</v>
      </c>
      <c r="F5240" s="249" t="s">
        <v>10177</v>
      </c>
      <c r="G5240" s="281" t="s">
        <v>804</v>
      </c>
      <c r="H5240" s="250">
        <v>296906.66000000003</v>
      </c>
      <c r="I5240" s="250"/>
      <c r="J5240" s="250">
        <v>284419.93440000003</v>
      </c>
      <c r="K5240" s="250"/>
      <c r="L5240" s="250">
        <v>296911.48</v>
      </c>
      <c r="M5240" s="251">
        <f t="shared" si="243"/>
        <v>4.2056064353692857E-2</v>
      </c>
      <c r="N5240" s="251">
        <f t="shared" si="244"/>
        <v>4.3919374450147375E-2</v>
      </c>
      <c r="O5240" s="250">
        <v>345388.77</v>
      </c>
      <c r="P5240" s="251">
        <f t="shared" si="245"/>
        <v>0.16327186136420202</v>
      </c>
      <c r="Q5240" s="251" t="s">
        <v>1195</v>
      </c>
      <c r="R5240" s="258"/>
      <c r="S5240" s="258" t="s">
        <v>1405</v>
      </c>
      <c r="T5240" s="258" t="s">
        <v>2261</v>
      </c>
      <c r="U5240" s="282" t="s">
        <v>808</v>
      </c>
      <c r="V5240" s="283" t="s">
        <v>809</v>
      </c>
      <c r="W5240" s="284" t="s">
        <v>809</v>
      </c>
      <c r="X5240" s="284" t="s">
        <v>809</v>
      </c>
      <c r="Y5240" s="257"/>
    </row>
    <row r="5241" spans="1:25" ht="12.75" customHeight="1" x14ac:dyDescent="0.2">
      <c r="A5241" s="229" t="s">
        <v>705</v>
      </c>
      <c r="B5241" s="247"/>
      <c r="C5241" s="280">
        <v>5228</v>
      </c>
      <c r="D5241" s="249" t="s">
        <v>11036</v>
      </c>
      <c r="E5241" s="249" t="s">
        <v>11037</v>
      </c>
      <c r="F5241" s="249" t="s">
        <v>10211</v>
      </c>
      <c r="G5241" s="281" t="s">
        <v>804</v>
      </c>
      <c r="H5241" s="250">
        <v>57596.14</v>
      </c>
      <c r="I5241" s="250"/>
      <c r="J5241" s="250">
        <v>55173.877999999997</v>
      </c>
      <c r="K5241" s="250"/>
      <c r="L5241" s="250">
        <v>57596.369999999995</v>
      </c>
      <c r="M5241" s="251">
        <f t="shared" si="243"/>
        <v>4.2055978056862883E-2</v>
      </c>
      <c r="N5241" s="251">
        <f t="shared" si="244"/>
        <v>4.3906502276312688E-2</v>
      </c>
      <c r="O5241" s="250">
        <v>62057.72</v>
      </c>
      <c r="P5241" s="251">
        <f t="shared" si="245"/>
        <v>7.745887457838066E-2</v>
      </c>
      <c r="Q5241" s="251" t="s">
        <v>1195</v>
      </c>
      <c r="R5241" s="258"/>
      <c r="S5241" s="258" t="s">
        <v>1405</v>
      </c>
      <c r="T5241" s="258" t="s">
        <v>807</v>
      </c>
      <c r="U5241" s="282" t="s">
        <v>808</v>
      </c>
      <c r="V5241" s="285">
        <v>53</v>
      </c>
      <c r="W5241" s="286" t="s">
        <v>824</v>
      </c>
      <c r="X5241" s="286" t="s">
        <v>824</v>
      </c>
      <c r="Y5241" s="257"/>
    </row>
    <row r="5242" spans="1:25" ht="12.75" customHeight="1" x14ac:dyDescent="0.2">
      <c r="A5242" s="229" t="s">
        <v>705</v>
      </c>
      <c r="B5242" s="247"/>
      <c r="C5242" s="280">
        <v>5229</v>
      </c>
      <c r="D5242" s="249" t="s">
        <v>11038</v>
      </c>
      <c r="E5242" s="249" t="s">
        <v>11039</v>
      </c>
      <c r="F5242" s="249" t="s">
        <v>10185</v>
      </c>
      <c r="G5242" s="281" t="s">
        <v>813</v>
      </c>
      <c r="H5242" s="250">
        <v>34693.450000000004</v>
      </c>
      <c r="I5242" s="250"/>
      <c r="J5242" s="250">
        <v>33234.371599999999</v>
      </c>
      <c r="K5242" s="250"/>
      <c r="L5242" s="250">
        <v>34693.58</v>
      </c>
      <c r="M5242" s="251">
        <f t="shared" si="243"/>
        <v>4.2056307458612663E-2</v>
      </c>
      <c r="N5242" s="251">
        <f t="shared" si="244"/>
        <v>4.3906604209721339E-2</v>
      </c>
      <c r="O5242" s="250">
        <v>37380.92</v>
      </c>
      <c r="P5242" s="251">
        <f t="shared" si="245"/>
        <v>7.7459287856715756E-2</v>
      </c>
      <c r="Q5242" s="251" t="s">
        <v>1195</v>
      </c>
      <c r="R5242" s="258"/>
      <c r="S5242" s="258" t="s">
        <v>904</v>
      </c>
      <c r="T5242" s="258" t="s">
        <v>807</v>
      </c>
      <c r="U5242" s="282" t="s">
        <v>814</v>
      </c>
      <c r="V5242" s="285">
        <v>53</v>
      </c>
      <c r="W5242" s="286" t="s">
        <v>815</v>
      </c>
      <c r="X5242" s="286" t="s">
        <v>816</v>
      </c>
      <c r="Y5242" s="257"/>
    </row>
    <row r="5243" spans="1:25" ht="12.75" customHeight="1" x14ac:dyDescent="0.2">
      <c r="A5243" s="229" t="s">
        <v>705</v>
      </c>
      <c r="B5243" s="247"/>
      <c r="C5243" s="280">
        <v>5230</v>
      </c>
      <c r="D5243" s="249" t="s">
        <v>11040</v>
      </c>
      <c r="E5243" s="249" t="s">
        <v>11041</v>
      </c>
      <c r="F5243" s="249" t="s">
        <v>10397</v>
      </c>
      <c r="G5243" s="281" t="s">
        <v>804</v>
      </c>
      <c r="H5243" s="250">
        <v>119930.93000000002</v>
      </c>
      <c r="I5243" s="250"/>
      <c r="J5243" s="250">
        <v>114887.0821</v>
      </c>
      <c r="K5243" s="250"/>
      <c r="L5243" s="250">
        <v>119932.63</v>
      </c>
      <c r="M5243" s="251">
        <f t="shared" si="243"/>
        <v>4.2056272722974977E-2</v>
      </c>
      <c r="N5243" s="251">
        <f t="shared" si="244"/>
        <v>4.3917451882085921E-2</v>
      </c>
      <c r="O5243" s="250">
        <v>138363.86000000002</v>
      </c>
      <c r="P5243" s="251">
        <f t="shared" si="245"/>
        <v>0.15367986176906159</v>
      </c>
      <c r="Q5243" s="251" t="s">
        <v>1195</v>
      </c>
      <c r="R5243" s="258"/>
      <c r="S5243" s="258" t="s">
        <v>806</v>
      </c>
      <c r="T5243" s="258" t="s">
        <v>807</v>
      </c>
      <c r="U5243" s="282" t="s">
        <v>808</v>
      </c>
      <c r="V5243" s="285">
        <v>403</v>
      </c>
      <c r="W5243" s="286" t="s">
        <v>824</v>
      </c>
      <c r="X5243" s="286" t="s">
        <v>824</v>
      </c>
      <c r="Y5243" s="257"/>
    </row>
    <row r="5244" spans="1:25" ht="12.75" customHeight="1" x14ac:dyDescent="0.2">
      <c r="A5244" s="229" t="s">
        <v>705</v>
      </c>
      <c r="B5244" s="247"/>
      <c r="C5244" s="280">
        <v>5231</v>
      </c>
      <c r="D5244" s="249" t="s">
        <v>11042</v>
      </c>
      <c r="E5244" s="249" t="s">
        <v>11043</v>
      </c>
      <c r="F5244" s="249" t="s">
        <v>11044</v>
      </c>
      <c r="G5244" s="281" t="s">
        <v>804</v>
      </c>
      <c r="H5244" s="250">
        <v>25117.32</v>
      </c>
      <c r="I5244" s="250"/>
      <c r="J5244" s="250">
        <v>24060.978199999998</v>
      </c>
      <c r="K5244" s="250"/>
      <c r="L5244" s="250">
        <v>114181.53</v>
      </c>
      <c r="M5244" s="251">
        <f t="shared" si="243"/>
        <v>4.2056310147738772E-2</v>
      </c>
      <c r="N5244" s="251">
        <f t="shared" si="244"/>
        <v>3.7455065646499781</v>
      </c>
      <c r="O5244" s="250">
        <v>123630.36</v>
      </c>
      <c r="P5244" s="251">
        <f t="shared" si="245"/>
        <v>8.2752700896546072E-2</v>
      </c>
      <c r="Q5244" s="251" t="s">
        <v>1195</v>
      </c>
      <c r="R5244" s="258"/>
      <c r="S5244" s="258" t="s">
        <v>1405</v>
      </c>
      <c r="T5244" s="258" t="s">
        <v>807</v>
      </c>
      <c r="U5244" s="282" t="s">
        <v>808</v>
      </c>
      <c r="V5244" s="283" t="s">
        <v>809</v>
      </c>
      <c r="W5244" s="284" t="s">
        <v>809</v>
      </c>
      <c r="X5244" s="284" t="s">
        <v>809</v>
      </c>
      <c r="Y5244" s="257"/>
    </row>
    <row r="5245" spans="1:25" ht="12.75" customHeight="1" x14ac:dyDescent="0.2">
      <c r="B5245" s="247"/>
      <c r="C5245" s="280">
        <v>5232</v>
      </c>
      <c r="D5245" s="249" t="s">
        <v>11045</v>
      </c>
      <c r="E5245" s="249" t="s">
        <v>11041</v>
      </c>
      <c r="F5245" s="249" t="s">
        <v>10193</v>
      </c>
      <c r="G5245" s="281" t="s">
        <v>813</v>
      </c>
      <c r="H5245" s="250">
        <v>9674.619999999999</v>
      </c>
      <c r="I5245" s="250"/>
      <c r="J5245" s="250">
        <v>9267.7348999999995</v>
      </c>
      <c r="K5245" s="250"/>
      <c r="L5245" s="250">
        <v>9674.75</v>
      </c>
      <c r="M5245" s="251">
        <f t="shared" si="243"/>
        <v>4.2056959343105937E-2</v>
      </c>
      <c r="N5245" s="251">
        <f t="shared" si="244"/>
        <v>4.3917430137109401E-2</v>
      </c>
      <c r="O5245" s="250">
        <v>11161.57</v>
      </c>
      <c r="P5245" s="251">
        <f t="shared" si="245"/>
        <v>0.15368045685935033</v>
      </c>
      <c r="Q5245" s="251" t="s">
        <v>1195</v>
      </c>
      <c r="R5245" s="258"/>
      <c r="S5245" s="258" t="s">
        <v>904</v>
      </c>
      <c r="T5245" s="258" t="s">
        <v>807</v>
      </c>
      <c r="U5245" s="282" t="s">
        <v>814</v>
      </c>
      <c r="V5245" s="283" t="s">
        <v>809</v>
      </c>
      <c r="W5245" s="284" t="s">
        <v>809</v>
      </c>
      <c r="X5245" s="284" t="s">
        <v>809</v>
      </c>
      <c r="Y5245" s="257"/>
    </row>
    <row r="5246" spans="1:25" ht="12.75" customHeight="1" x14ac:dyDescent="0.2">
      <c r="A5246" s="229" t="s">
        <v>705</v>
      </c>
      <c r="B5246" s="247"/>
      <c r="C5246" s="280">
        <v>5233</v>
      </c>
      <c r="D5246" s="249" t="s">
        <v>11046</v>
      </c>
      <c r="E5246" s="249" t="s">
        <v>11041</v>
      </c>
      <c r="F5246" s="249" t="s">
        <v>10240</v>
      </c>
      <c r="G5246" s="281" t="s">
        <v>813</v>
      </c>
      <c r="H5246" s="250">
        <v>176112.86</v>
      </c>
      <c r="I5246" s="250"/>
      <c r="J5246" s="250">
        <v>168706.25</v>
      </c>
      <c r="K5246" s="250"/>
      <c r="L5246" s="250">
        <v>176113.95</v>
      </c>
      <c r="M5246" s="251">
        <f t="shared" si="243"/>
        <v>4.205604292610992E-2</v>
      </c>
      <c r="N5246" s="251">
        <f t="shared" si="244"/>
        <v>4.3908865261364123E-2</v>
      </c>
      <c r="O5246" s="250">
        <v>192708.09</v>
      </c>
      <c r="P5246" s="251">
        <f t="shared" si="245"/>
        <v>9.4223881753830313E-2</v>
      </c>
      <c r="Q5246" s="251" t="s">
        <v>1195</v>
      </c>
      <c r="R5246" s="258"/>
      <c r="S5246" s="258" t="s">
        <v>806</v>
      </c>
      <c r="T5246" s="258" t="s">
        <v>807</v>
      </c>
      <c r="U5246" s="282" t="s">
        <v>814</v>
      </c>
      <c r="V5246" s="285">
        <v>253</v>
      </c>
      <c r="W5246" s="286" t="s">
        <v>874</v>
      </c>
      <c r="X5246" s="286" t="s">
        <v>816</v>
      </c>
      <c r="Y5246" s="257"/>
    </row>
    <row r="5247" spans="1:25" ht="12.75" customHeight="1" x14ac:dyDescent="0.2">
      <c r="A5247" s="229" t="s">
        <v>705</v>
      </c>
      <c r="B5247" s="247"/>
      <c r="C5247" s="280">
        <v>5234</v>
      </c>
      <c r="D5247" s="249" t="s">
        <v>11047</v>
      </c>
      <c r="E5247" s="249" t="s">
        <v>11048</v>
      </c>
      <c r="F5247" s="249" t="s">
        <v>10237</v>
      </c>
      <c r="G5247" s="281" t="s">
        <v>804</v>
      </c>
      <c r="H5247" s="250">
        <v>205391.66999999998</v>
      </c>
      <c r="I5247" s="250"/>
      <c r="J5247" s="250">
        <v>273968.65670000005</v>
      </c>
      <c r="K5247" s="250"/>
      <c r="L5247" s="250">
        <v>287431.57</v>
      </c>
      <c r="M5247" s="251">
        <f t="shared" si="243"/>
        <v>0.33388397250969365</v>
      </c>
      <c r="N5247" s="251">
        <f t="shared" si="244"/>
        <v>4.9140341315547113E-2</v>
      </c>
      <c r="O5247" s="250">
        <v>307323.18</v>
      </c>
      <c r="P5247" s="251">
        <f t="shared" si="245"/>
        <v>6.9204680613197733E-2</v>
      </c>
      <c r="Q5247" s="251" t="s">
        <v>1195</v>
      </c>
      <c r="R5247" s="258"/>
      <c r="S5247" s="258" t="s">
        <v>806</v>
      </c>
      <c r="T5247" s="258" t="s">
        <v>807</v>
      </c>
      <c r="U5247" s="282" t="s">
        <v>808</v>
      </c>
      <c r="V5247" s="285">
        <v>503</v>
      </c>
      <c r="W5247" s="286" t="s">
        <v>824</v>
      </c>
      <c r="X5247" s="286" t="s">
        <v>824</v>
      </c>
      <c r="Y5247" s="257"/>
    </row>
    <row r="5248" spans="1:25" ht="12.75" customHeight="1" x14ac:dyDescent="0.2">
      <c r="A5248" s="229" t="s">
        <v>705</v>
      </c>
      <c r="B5248" s="247"/>
      <c r="C5248" s="280">
        <v>5235</v>
      </c>
      <c r="D5248" s="249" t="s">
        <v>11049</v>
      </c>
      <c r="E5248" s="249" t="s">
        <v>11050</v>
      </c>
      <c r="F5248" s="249" t="s">
        <v>10228</v>
      </c>
      <c r="G5248" s="281" t="s">
        <v>804</v>
      </c>
      <c r="H5248" s="250">
        <v>81466.359999999986</v>
      </c>
      <c r="I5248" s="250"/>
      <c r="J5248" s="250">
        <v>45916.577700000002</v>
      </c>
      <c r="K5248" s="250"/>
      <c r="L5248" s="250">
        <v>82112.33</v>
      </c>
      <c r="M5248" s="251">
        <f t="shared" si="243"/>
        <v>0.43637376580959297</v>
      </c>
      <c r="N5248" s="251">
        <f t="shared" si="244"/>
        <v>0.78829377347083951</v>
      </c>
      <c r="O5248" s="250">
        <v>91815.84</v>
      </c>
      <c r="P5248" s="251">
        <f t="shared" si="245"/>
        <v>0.11817360437829488</v>
      </c>
      <c r="Q5248" s="251" t="s">
        <v>1195</v>
      </c>
      <c r="R5248" s="258"/>
      <c r="S5248" s="258" t="s">
        <v>904</v>
      </c>
      <c r="T5248" s="258" t="s">
        <v>807</v>
      </c>
      <c r="U5248" s="282" t="s">
        <v>808</v>
      </c>
      <c r="V5248" s="285">
        <v>64</v>
      </c>
      <c r="W5248" s="286" t="s">
        <v>824</v>
      </c>
      <c r="X5248" s="286" t="s">
        <v>824</v>
      </c>
      <c r="Y5248" s="257"/>
    </row>
    <row r="5249" spans="1:25" ht="12.75" customHeight="1" x14ac:dyDescent="0.2">
      <c r="A5249" s="229" t="s">
        <v>705</v>
      </c>
      <c r="B5249" s="247"/>
      <c r="C5249" s="280">
        <v>5236</v>
      </c>
      <c r="D5249" s="249" t="s">
        <v>11051</v>
      </c>
      <c r="E5249" s="249" t="s">
        <v>2673</v>
      </c>
      <c r="F5249" s="249" t="s">
        <v>10228</v>
      </c>
      <c r="G5249" s="281" t="s">
        <v>804</v>
      </c>
      <c r="H5249" s="250">
        <v>127825.77</v>
      </c>
      <c r="I5249" s="250"/>
      <c r="J5249" s="250">
        <v>122449.9004</v>
      </c>
      <c r="K5249" s="250"/>
      <c r="L5249" s="250">
        <v>127827.6</v>
      </c>
      <c r="M5249" s="251">
        <f t="shared" si="243"/>
        <v>4.2056227003365636E-2</v>
      </c>
      <c r="N5249" s="251">
        <f t="shared" si="244"/>
        <v>4.3917549809619996E-2</v>
      </c>
      <c r="O5249" s="250">
        <v>147472.14000000001</v>
      </c>
      <c r="P5249" s="251">
        <f t="shared" si="245"/>
        <v>0.15367995644133198</v>
      </c>
      <c r="Q5249" s="251" t="s">
        <v>1195</v>
      </c>
      <c r="R5249" s="258"/>
      <c r="S5249" s="258" t="s">
        <v>1405</v>
      </c>
      <c r="T5249" s="258" t="s">
        <v>807</v>
      </c>
      <c r="U5249" s="282" t="s">
        <v>808</v>
      </c>
      <c r="V5249" s="285">
        <v>204</v>
      </c>
      <c r="W5249" s="286" t="s">
        <v>824</v>
      </c>
      <c r="X5249" s="286" t="s">
        <v>824</v>
      </c>
      <c r="Y5249" s="257"/>
    </row>
    <row r="5250" spans="1:25" ht="12.75" customHeight="1" x14ac:dyDescent="0.2">
      <c r="A5250" s="229" t="s">
        <v>705</v>
      </c>
      <c r="B5250" s="247"/>
      <c r="C5250" s="280">
        <v>5237</v>
      </c>
      <c r="D5250" s="249" t="s">
        <v>11052</v>
      </c>
      <c r="E5250" s="249" t="s">
        <v>2671</v>
      </c>
      <c r="F5250" s="249" t="s">
        <v>10175</v>
      </c>
      <c r="G5250" s="281" t="s">
        <v>813</v>
      </c>
      <c r="H5250" s="250">
        <v>107344.68</v>
      </c>
      <c r="I5250" s="250"/>
      <c r="J5250" s="250">
        <v>102830.18860000001</v>
      </c>
      <c r="K5250" s="250"/>
      <c r="L5250" s="250">
        <v>107345.47999999998</v>
      </c>
      <c r="M5250" s="251">
        <f t="shared" si="243"/>
        <v>4.2056032958503249E-2</v>
      </c>
      <c r="N5250" s="251">
        <f t="shared" si="244"/>
        <v>4.3910173281545187E-2</v>
      </c>
      <c r="O5250" s="250">
        <v>118476.44999999998</v>
      </c>
      <c r="P5250" s="251">
        <f t="shared" si="245"/>
        <v>0.10369295474760561</v>
      </c>
      <c r="Q5250" s="251" t="s">
        <v>1195</v>
      </c>
      <c r="R5250" s="258"/>
      <c r="S5250" s="258" t="s">
        <v>806</v>
      </c>
      <c r="T5250" s="258" t="s">
        <v>807</v>
      </c>
      <c r="U5250" s="282" t="s">
        <v>814</v>
      </c>
      <c r="V5250" s="285">
        <v>303</v>
      </c>
      <c r="W5250" s="286" t="s">
        <v>824</v>
      </c>
      <c r="X5250" s="286" t="s">
        <v>824</v>
      </c>
      <c r="Y5250" s="257"/>
    </row>
    <row r="5251" spans="1:25" ht="12.75" customHeight="1" x14ac:dyDescent="0.2">
      <c r="A5251" s="229" t="s">
        <v>705</v>
      </c>
      <c r="B5251" s="247"/>
      <c r="C5251" s="280">
        <v>5238</v>
      </c>
      <c r="D5251" s="249" t="s">
        <v>11053</v>
      </c>
      <c r="E5251" s="249" t="s">
        <v>11054</v>
      </c>
      <c r="F5251" s="249" t="s">
        <v>10302</v>
      </c>
      <c r="G5251" s="281" t="s">
        <v>804</v>
      </c>
      <c r="H5251" s="250">
        <v>427342.69</v>
      </c>
      <c r="I5251" s="250"/>
      <c r="J5251" s="250">
        <v>485652.82390000008</v>
      </c>
      <c r="K5251" s="250"/>
      <c r="L5251" s="250">
        <v>506978.05999999994</v>
      </c>
      <c r="M5251" s="251">
        <f t="shared" si="243"/>
        <v>0.13644818377494669</v>
      </c>
      <c r="N5251" s="251">
        <f t="shared" si="244"/>
        <v>4.3910454239201348E-2</v>
      </c>
      <c r="O5251" s="250">
        <v>565241.74000000011</v>
      </c>
      <c r="P5251" s="251">
        <f t="shared" si="245"/>
        <v>0.11492347420320354</v>
      </c>
      <c r="Q5251" s="251" t="s">
        <v>1195</v>
      </c>
      <c r="R5251" s="258"/>
      <c r="S5251" s="258" t="s">
        <v>3566</v>
      </c>
      <c r="T5251" s="258" t="s">
        <v>908</v>
      </c>
      <c r="U5251" s="282" t="s">
        <v>808</v>
      </c>
      <c r="V5251" s="285">
        <v>624</v>
      </c>
      <c r="W5251" s="286" t="s">
        <v>824</v>
      </c>
      <c r="X5251" s="286" t="s">
        <v>824</v>
      </c>
      <c r="Y5251" s="257"/>
    </row>
    <row r="5252" spans="1:25" ht="12.75" customHeight="1" x14ac:dyDescent="0.2">
      <c r="A5252" s="229" t="s">
        <v>705</v>
      </c>
      <c r="B5252" s="247"/>
      <c r="C5252" s="280">
        <v>5239</v>
      </c>
      <c r="D5252" s="249" t="s">
        <v>11055</v>
      </c>
      <c r="E5252" s="249" t="s">
        <v>11056</v>
      </c>
      <c r="F5252" s="249" t="s">
        <v>10211</v>
      </c>
      <c r="G5252" s="281" t="s">
        <v>804</v>
      </c>
      <c r="H5252" s="250">
        <v>493640.14</v>
      </c>
      <c r="I5252" s="250"/>
      <c r="J5252" s="250">
        <v>440281.9988</v>
      </c>
      <c r="K5252" s="250"/>
      <c r="L5252" s="250">
        <v>459621.14</v>
      </c>
      <c r="M5252" s="251">
        <f t="shared" si="243"/>
        <v>0.10809117184028028</v>
      </c>
      <c r="N5252" s="251">
        <f t="shared" si="244"/>
        <v>4.392444218185014E-2</v>
      </c>
      <c r="O5252" s="250">
        <v>533298.35</v>
      </c>
      <c r="P5252" s="251">
        <f t="shared" si="245"/>
        <v>0.1602998721947384</v>
      </c>
      <c r="Q5252" s="251" t="s">
        <v>1195</v>
      </c>
      <c r="R5252" s="258"/>
      <c r="S5252" s="258" t="s">
        <v>1405</v>
      </c>
      <c r="T5252" s="258" t="s">
        <v>2261</v>
      </c>
      <c r="U5252" s="282" t="s">
        <v>808</v>
      </c>
      <c r="V5252" s="285">
        <v>177.5</v>
      </c>
      <c r="W5252" s="286" t="s">
        <v>824</v>
      </c>
      <c r="X5252" s="286" t="s">
        <v>824</v>
      </c>
      <c r="Y5252" s="257"/>
    </row>
    <row r="5253" spans="1:25" ht="12.75" customHeight="1" x14ac:dyDescent="0.2">
      <c r="A5253" s="229" t="s">
        <v>705</v>
      </c>
      <c r="B5253" s="247"/>
      <c r="C5253" s="280">
        <v>5240</v>
      </c>
      <c r="D5253" s="249" t="s">
        <v>11057</v>
      </c>
      <c r="E5253" s="249" t="s">
        <v>11058</v>
      </c>
      <c r="F5253" s="249" t="s">
        <v>10318</v>
      </c>
      <c r="G5253" s="281" t="s">
        <v>813</v>
      </c>
      <c r="H5253" s="250">
        <v>65042.7</v>
      </c>
      <c r="I5253" s="250"/>
      <c r="J5253" s="250">
        <v>62307.256000000001</v>
      </c>
      <c r="K5253" s="250"/>
      <c r="L5253" s="250">
        <v>65043.02</v>
      </c>
      <c r="M5253" s="251">
        <f t="shared" si="243"/>
        <v>4.2056126206322861E-2</v>
      </c>
      <c r="N5253" s="251">
        <f t="shared" si="244"/>
        <v>4.3907630918620384E-2</v>
      </c>
      <c r="O5253" s="250">
        <v>70625.759999999995</v>
      </c>
      <c r="P5253" s="251">
        <f t="shared" si="245"/>
        <v>8.5831500443860051E-2</v>
      </c>
      <c r="Q5253" s="251" t="s">
        <v>1195</v>
      </c>
      <c r="R5253" s="258"/>
      <c r="S5253" s="258" t="s">
        <v>806</v>
      </c>
      <c r="T5253" s="258" t="s">
        <v>807</v>
      </c>
      <c r="U5253" s="282" t="s">
        <v>814</v>
      </c>
      <c r="V5253" s="285">
        <v>203</v>
      </c>
      <c r="W5253" s="286" t="s">
        <v>824</v>
      </c>
      <c r="X5253" s="286" t="s">
        <v>824</v>
      </c>
      <c r="Y5253" s="257"/>
    </row>
    <row r="5254" spans="1:25" ht="12.75" customHeight="1" x14ac:dyDescent="0.2">
      <c r="A5254" s="229" t="s">
        <v>705</v>
      </c>
      <c r="B5254" s="247"/>
      <c r="C5254" s="280">
        <v>5241</v>
      </c>
      <c r="D5254" s="249" t="s">
        <v>11059</v>
      </c>
      <c r="E5254" s="249" t="s">
        <v>11060</v>
      </c>
      <c r="F5254" s="249" t="s">
        <v>10237</v>
      </c>
      <c r="G5254" s="281" t="s">
        <v>804</v>
      </c>
      <c r="H5254" s="250">
        <v>173505.01</v>
      </c>
      <c r="I5254" s="250"/>
      <c r="J5254" s="250">
        <v>144924.5098</v>
      </c>
      <c r="K5254" s="250"/>
      <c r="L5254" s="250">
        <v>151291.56</v>
      </c>
      <c r="M5254" s="251">
        <f t="shared" si="243"/>
        <v>0.16472435118732312</v>
      </c>
      <c r="N5254" s="251">
        <f t="shared" si="244"/>
        <v>4.3933563817374371E-2</v>
      </c>
      <c r="O5254" s="250">
        <v>157396.95000000001</v>
      </c>
      <c r="P5254" s="251">
        <f t="shared" si="245"/>
        <v>4.03551262211852E-2</v>
      </c>
      <c r="Q5254" s="251" t="s">
        <v>1195</v>
      </c>
      <c r="R5254" s="258"/>
      <c r="S5254" s="258" t="s">
        <v>806</v>
      </c>
      <c r="T5254" s="258" t="s">
        <v>807</v>
      </c>
      <c r="U5254" s="282" t="s">
        <v>808</v>
      </c>
      <c r="V5254" s="285">
        <v>513</v>
      </c>
      <c r="W5254" s="286" t="s">
        <v>824</v>
      </c>
      <c r="X5254" s="286" t="s">
        <v>824</v>
      </c>
      <c r="Y5254" s="257"/>
    </row>
    <row r="5255" spans="1:25" ht="12.75" customHeight="1" x14ac:dyDescent="0.2">
      <c r="A5255" s="229" t="s">
        <v>705</v>
      </c>
      <c r="B5255" s="247"/>
      <c r="C5255" s="280">
        <v>5242</v>
      </c>
      <c r="D5255" s="249" t="s">
        <v>11061</v>
      </c>
      <c r="E5255" s="249" t="s">
        <v>11062</v>
      </c>
      <c r="F5255" s="249" t="s">
        <v>10278</v>
      </c>
      <c r="G5255" s="281" t="s">
        <v>804</v>
      </c>
      <c r="H5255" s="250">
        <v>27053.559999999998</v>
      </c>
      <c r="I5255" s="250"/>
      <c r="J5255" s="250">
        <v>29526.147700000001</v>
      </c>
      <c r="K5255" s="250"/>
      <c r="L5255" s="250">
        <v>30822.65</v>
      </c>
      <c r="M5255" s="251">
        <f t="shared" si="243"/>
        <v>9.1396019599638792E-2</v>
      </c>
      <c r="N5255" s="251">
        <f t="shared" si="244"/>
        <v>4.391031004698253E-2</v>
      </c>
      <c r="O5255" s="250">
        <v>34018.76</v>
      </c>
      <c r="P5255" s="251">
        <f t="shared" si="245"/>
        <v>0.10369355003544473</v>
      </c>
      <c r="Q5255" s="251" t="s">
        <v>1195</v>
      </c>
      <c r="R5255" s="258"/>
      <c r="S5255" s="258" t="s">
        <v>904</v>
      </c>
      <c r="T5255" s="258" t="s">
        <v>807</v>
      </c>
      <c r="U5255" s="282" t="s">
        <v>808</v>
      </c>
      <c r="V5255" s="285">
        <v>53</v>
      </c>
      <c r="W5255" s="286" t="s">
        <v>816</v>
      </c>
      <c r="X5255" s="286" t="s">
        <v>816</v>
      </c>
      <c r="Y5255" s="257"/>
    </row>
    <row r="5256" spans="1:25" ht="12.75" customHeight="1" x14ac:dyDescent="0.2">
      <c r="A5256" s="229" t="s">
        <v>705</v>
      </c>
      <c r="B5256" s="247"/>
      <c r="C5256" s="280">
        <v>5243</v>
      </c>
      <c r="D5256" s="249" t="s">
        <v>11063</v>
      </c>
      <c r="E5256" s="249" t="s">
        <v>11064</v>
      </c>
      <c r="F5256" s="249" t="s">
        <v>10182</v>
      </c>
      <c r="G5256" s="281" t="s">
        <v>813</v>
      </c>
      <c r="H5256" s="250">
        <v>32935.82</v>
      </c>
      <c r="I5256" s="250"/>
      <c r="J5256" s="250">
        <v>35301.5196</v>
      </c>
      <c r="K5256" s="250"/>
      <c r="L5256" s="250">
        <v>29717.640000000007</v>
      </c>
      <c r="M5256" s="251">
        <f t="shared" si="243"/>
        <v>7.1827560388658909E-2</v>
      </c>
      <c r="N5256" s="251">
        <f t="shared" si="244"/>
        <v>0.15817674885587624</v>
      </c>
      <c r="O5256" s="250">
        <v>33503.399999999994</v>
      </c>
      <c r="P5256" s="251">
        <f t="shared" si="245"/>
        <v>0.12739100413087939</v>
      </c>
      <c r="Q5256" s="251" t="s">
        <v>1195</v>
      </c>
      <c r="R5256" s="258"/>
      <c r="S5256" s="258" t="s">
        <v>904</v>
      </c>
      <c r="T5256" s="258" t="s">
        <v>807</v>
      </c>
      <c r="U5256" s="282" t="s">
        <v>814</v>
      </c>
      <c r="V5256" s="285">
        <v>106</v>
      </c>
      <c r="W5256" s="286" t="s">
        <v>824</v>
      </c>
      <c r="X5256" s="286" t="s">
        <v>824</v>
      </c>
      <c r="Y5256" s="257"/>
    </row>
    <row r="5257" spans="1:25" ht="12.75" customHeight="1" x14ac:dyDescent="0.2">
      <c r="A5257" s="229" t="s">
        <v>705</v>
      </c>
      <c r="B5257" s="247"/>
      <c r="C5257" s="280">
        <v>5244</v>
      </c>
      <c r="D5257" s="249" t="s">
        <v>11065</v>
      </c>
      <c r="E5257" s="249" t="s">
        <v>11066</v>
      </c>
      <c r="F5257" s="249" t="s">
        <v>10240</v>
      </c>
      <c r="G5257" s="281" t="s">
        <v>813</v>
      </c>
      <c r="H5257" s="250">
        <v>154297.94</v>
      </c>
      <c r="I5257" s="250"/>
      <c r="J5257" s="250">
        <v>147808.81039999999</v>
      </c>
      <c r="K5257" s="250"/>
      <c r="L5257" s="250">
        <v>154298.9</v>
      </c>
      <c r="M5257" s="251">
        <f t="shared" si="243"/>
        <v>4.2055840797356171E-2</v>
      </c>
      <c r="N5257" s="251">
        <f t="shared" si="244"/>
        <v>4.3908678937585217E-2</v>
      </c>
      <c r="O5257" s="250">
        <v>168696.51</v>
      </c>
      <c r="P5257" s="251">
        <f t="shared" si="245"/>
        <v>9.3309868054795048E-2</v>
      </c>
      <c r="Q5257" s="251" t="s">
        <v>1195</v>
      </c>
      <c r="R5257" s="258"/>
      <c r="S5257" s="258" t="s">
        <v>806</v>
      </c>
      <c r="T5257" s="258" t="s">
        <v>807</v>
      </c>
      <c r="U5257" s="282" t="s">
        <v>814</v>
      </c>
      <c r="V5257" s="285">
        <v>203</v>
      </c>
      <c r="W5257" s="286" t="s">
        <v>816</v>
      </c>
      <c r="X5257" s="286" t="s">
        <v>816</v>
      </c>
      <c r="Y5257" s="257"/>
    </row>
    <row r="5258" spans="1:25" ht="12.75" customHeight="1" x14ac:dyDescent="0.2">
      <c r="A5258" s="229" t="s">
        <v>705</v>
      </c>
      <c r="B5258" s="247"/>
      <c r="C5258" s="280">
        <v>5245</v>
      </c>
      <c r="D5258" s="249" t="s">
        <v>11067</v>
      </c>
      <c r="E5258" s="249" t="s">
        <v>11068</v>
      </c>
      <c r="F5258" s="249" t="s">
        <v>10240</v>
      </c>
      <c r="G5258" s="281" t="s">
        <v>813</v>
      </c>
      <c r="H5258" s="250">
        <v>22696.33</v>
      </c>
      <c r="I5258" s="250"/>
      <c r="J5258" s="250">
        <v>21741.789199999999</v>
      </c>
      <c r="K5258" s="250"/>
      <c r="L5258" s="250">
        <v>24564.84</v>
      </c>
      <c r="M5258" s="251">
        <f t="shared" si="243"/>
        <v>4.2057055039295008E-2</v>
      </c>
      <c r="N5258" s="251">
        <f t="shared" si="244"/>
        <v>0.12984445640747916</v>
      </c>
      <c r="O5258" s="250">
        <v>26830.58</v>
      </c>
      <c r="P5258" s="251">
        <f t="shared" si="245"/>
        <v>9.22350807088506E-2</v>
      </c>
      <c r="Q5258" s="251" t="s">
        <v>1195</v>
      </c>
      <c r="R5258" s="258"/>
      <c r="S5258" s="258" t="s">
        <v>904</v>
      </c>
      <c r="T5258" s="258" t="s">
        <v>807</v>
      </c>
      <c r="U5258" s="282" t="s">
        <v>814</v>
      </c>
      <c r="V5258" s="285">
        <v>103</v>
      </c>
      <c r="W5258" s="286" t="s">
        <v>874</v>
      </c>
      <c r="X5258" s="286" t="s">
        <v>815</v>
      </c>
      <c r="Y5258" s="257"/>
    </row>
    <row r="5259" spans="1:25" ht="12.75" customHeight="1" x14ac:dyDescent="0.2">
      <c r="A5259" s="229" t="s">
        <v>705</v>
      </c>
      <c r="B5259" s="247"/>
      <c r="C5259" s="280">
        <v>5246</v>
      </c>
      <c r="D5259" s="249" t="s">
        <v>11069</v>
      </c>
      <c r="E5259" s="249" t="s">
        <v>11070</v>
      </c>
      <c r="F5259" s="249" t="s">
        <v>10253</v>
      </c>
      <c r="G5259" s="281" t="s">
        <v>813</v>
      </c>
      <c r="H5259" s="250">
        <v>139866.16</v>
      </c>
      <c r="I5259" s="250"/>
      <c r="J5259" s="250">
        <v>115026.23559999999</v>
      </c>
      <c r="K5259" s="250"/>
      <c r="L5259" s="250">
        <v>120076.87</v>
      </c>
      <c r="M5259" s="251">
        <f t="shared" si="243"/>
        <v>0.17759781493965388</v>
      </c>
      <c r="N5259" s="251">
        <f t="shared" si="244"/>
        <v>4.3908542895930519E-2</v>
      </c>
      <c r="O5259" s="250">
        <v>131178.57</v>
      </c>
      <c r="P5259" s="251">
        <f t="shared" si="245"/>
        <v>9.2454941572011423E-2</v>
      </c>
      <c r="Q5259" s="251" t="s">
        <v>1195</v>
      </c>
      <c r="R5259" s="258"/>
      <c r="S5259" s="258" t="s">
        <v>925</v>
      </c>
      <c r="T5259" s="258" t="s">
        <v>908</v>
      </c>
      <c r="U5259" s="282" t="s">
        <v>823</v>
      </c>
      <c r="V5259" s="285">
        <v>1365</v>
      </c>
      <c r="W5259" s="286" t="s">
        <v>815</v>
      </c>
      <c r="X5259" s="286" t="s">
        <v>816</v>
      </c>
      <c r="Y5259" s="257"/>
    </row>
    <row r="5260" spans="1:25" ht="12.75" customHeight="1" x14ac:dyDescent="0.2">
      <c r="A5260" s="229" t="s">
        <v>705</v>
      </c>
      <c r="B5260" s="247"/>
      <c r="C5260" s="280">
        <v>5247</v>
      </c>
      <c r="D5260" s="249" t="s">
        <v>11071</v>
      </c>
      <c r="E5260" s="249" t="s">
        <v>11072</v>
      </c>
      <c r="F5260" s="249" t="s">
        <v>10379</v>
      </c>
      <c r="G5260" s="281" t="s">
        <v>813</v>
      </c>
      <c r="H5260" s="250">
        <v>133242.20000000001</v>
      </c>
      <c r="I5260" s="250"/>
      <c r="J5260" s="250">
        <v>127638.5419</v>
      </c>
      <c r="K5260" s="250"/>
      <c r="L5260" s="250">
        <v>133243.16999999998</v>
      </c>
      <c r="M5260" s="251">
        <f t="shared" si="243"/>
        <v>4.2056181149816012E-2</v>
      </c>
      <c r="N5260" s="251">
        <f t="shared" si="244"/>
        <v>4.3910154539300542E-2</v>
      </c>
      <c r="O5260" s="250">
        <v>147059.54</v>
      </c>
      <c r="P5260" s="251">
        <f t="shared" si="245"/>
        <v>0.10369289472773746</v>
      </c>
      <c r="Q5260" s="251" t="s">
        <v>1195</v>
      </c>
      <c r="R5260" s="258"/>
      <c r="S5260" s="258" t="s">
        <v>904</v>
      </c>
      <c r="T5260" s="258" t="s">
        <v>807</v>
      </c>
      <c r="U5260" s="282" t="s">
        <v>814</v>
      </c>
      <c r="V5260" s="285">
        <v>204</v>
      </c>
      <c r="W5260" s="286" t="s">
        <v>824</v>
      </c>
      <c r="X5260" s="286" t="s">
        <v>824</v>
      </c>
      <c r="Y5260" s="257"/>
    </row>
    <row r="5261" spans="1:25" ht="12.75" customHeight="1" x14ac:dyDescent="0.2">
      <c r="A5261" s="229" t="s">
        <v>705</v>
      </c>
      <c r="B5261" s="247"/>
      <c r="C5261" s="280">
        <v>5248</v>
      </c>
      <c r="D5261" s="249" t="s">
        <v>11073</v>
      </c>
      <c r="E5261" s="249" t="s">
        <v>11074</v>
      </c>
      <c r="F5261" s="249" t="s">
        <v>10318</v>
      </c>
      <c r="G5261" s="281" t="s">
        <v>813</v>
      </c>
      <c r="H5261" s="250">
        <v>131958.76999999999</v>
      </c>
      <c r="I5261" s="250"/>
      <c r="J5261" s="250">
        <v>126409.1299</v>
      </c>
      <c r="K5261" s="250"/>
      <c r="L5261" s="250">
        <v>124235.94</v>
      </c>
      <c r="M5261" s="251">
        <f t="shared" si="243"/>
        <v>4.20558641157385E-2</v>
      </c>
      <c r="N5261" s="251">
        <f t="shared" si="244"/>
        <v>1.7191716308143007E-2</v>
      </c>
      <c r="O5261" s="250">
        <v>140233.04</v>
      </c>
      <c r="P5261" s="251">
        <f t="shared" si="245"/>
        <v>0.12876386655906499</v>
      </c>
      <c r="Q5261" s="251" t="s">
        <v>1195</v>
      </c>
      <c r="R5261" s="258"/>
      <c r="S5261" s="258" t="s">
        <v>806</v>
      </c>
      <c r="T5261" s="258" t="s">
        <v>807</v>
      </c>
      <c r="U5261" s="282" t="s">
        <v>814</v>
      </c>
      <c r="V5261" s="285">
        <v>188</v>
      </c>
      <c r="W5261" s="286" t="s">
        <v>824</v>
      </c>
      <c r="X5261" s="286" t="s">
        <v>824</v>
      </c>
      <c r="Y5261" s="257"/>
    </row>
    <row r="5262" spans="1:25" ht="12.75" customHeight="1" x14ac:dyDescent="0.2">
      <c r="A5262" s="229" t="s">
        <v>705</v>
      </c>
      <c r="B5262" s="247"/>
      <c r="C5262" s="280">
        <v>5249</v>
      </c>
      <c r="D5262" s="249" t="s">
        <v>11075</v>
      </c>
      <c r="E5262" s="249" t="s">
        <v>11076</v>
      </c>
      <c r="F5262" s="249" t="s">
        <v>10188</v>
      </c>
      <c r="G5262" s="281" t="s">
        <v>813</v>
      </c>
      <c r="H5262" s="250">
        <v>89336.44</v>
      </c>
      <c r="I5262" s="250"/>
      <c r="J5262" s="250">
        <v>85579.308999999994</v>
      </c>
      <c r="K5262" s="250"/>
      <c r="L5262" s="250">
        <v>89337.11</v>
      </c>
      <c r="M5262" s="251">
        <f t="shared" ref="M5262:M5325" si="246">IF(H5262&gt;0,ABS((J5262-H5262)/H5262),"NA")</f>
        <v>4.2055974023590022E-2</v>
      </c>
      <c r="N5262" s="251">
        <f t="shared" ref="N5262:N5325" si="247">IF(J5262&gt;0,ABS((L5262-J5262)/J5262),"NA")</f>
        <v>4.3910158236963648E-2</v>
      </c>
      <c r="O5262" s="250">
        <v>98600.71</v>
      </c>
      <c r="P5262" s="251">
        <f t="shared" ref="P5262:P5325" si="248">IF(L5262&gt;0,ABS((O5262-L5262)/L5262),"NA")</f>
        <v>0.10369263120331523</v>
      </c>
      <c r="Q5262" s="251" t="s">
        <v>1195</v>
      </c>
      <c r="R5262" s="258"/>
      <c r="S5262" s="258" t="s">
        <v>806</v>
      </c>
      <c r="T5262" s="258" t="s">
        <v>807</v>
      </c>
      <c r="U5262" s="282" t="s">
        <v>814</v>
      </c>
      <c r="V5262" s="285">
        <v>220</v>
      </c>
      <c r="W5262" s="286" t="s">
        <v>824</v>
      </c>
      <c r="X5262" s="286" t="s">
        <v>824</v>
      </c>
      <c r="Y5262" s="257"/>
    </row>
    <row r="5263" spans="1:25" ht="12.75" customHeight="1" x14ac:dyDescent="0.2">
      <c r="A5263" s="229" t="s">
        <v>705</v>
      </c>
      <c r="B5263" s="247"/>
      <c r="C5263" s="280">
        <v>5250</v>
      </c>
      <c r="D5263" s="249" t="s">
        <v>11077</v>
      </c>
      <c r="E5263" s="249" t="s">
        <v>11078</v>
      </c>
      <c r="F5263" s="249" t="s">
        <v>10260</v>
      </c>
      <c r="G5263" s="281" t="s">
        <v>813</v>
      </c>
      <c r="H5263" s="250">
        <v>200881.24</v>
      </c>
      <c r="I5263" s="250"/>
      <c r="J5263" s="250">
        <v>192432.97030000002</v>
      </c>
      <c r="K5263" s="250"/>
      <c r="L5263" s="250">
        <v>200882.08000000002</v>
      </c>
      <c r="M5263" s="251">
        <f t="shared" si="246"/>
        <v>4.2056041171390494E-2</v>
      </c>
      <c r="N5263" s="251">
        <f t="shared" si="247"/>
        <v>4.3906767571211786E-2</v>
      </c>
      <c r="O5263" s="250">
        <v>218459.16</v>
      </c>
      <c r="P5263" s="251">
        <f t="shared" si="248"/>
        <v>8.7499492239427157E-2</v>
      </c>
      <c r="Q5263" s="251" t="s">
        <v>1195</v>
      </c>
      <c r="R5263" s="258"/>
      <c r="S5263" s="258" t="s">
        <v>806</v>
      </c>
      <c r="T5263" s="258" t="s">
        <v>807</v>
      </c>
      <c r="U5263" s="282" t="s">
        <v>814</v>
      </c>
      <c r="V5263" s="285">
        <v>303</v>
      </c>
      <c r="W5263" s="286" t="s">
        <v>824</v>
      </c>
      <c r="X5263" s="286" t="s">
        <v>824</v>
      </c>
      <c r="Y5263" s="257"/>
    </row>
    <row r="5264" spans="1:25" ht="12.75" customHeight="1" x14ac:dyDescent="0.2">
      <c r="A5264" s="229" t="s">
        <v>705</v>
      </c>
      <c r="B5264" s="247"/>
      <c r="C5264" s="280">
        <v>5251</v>
      </c>
      <c r="D5264" s="249" t="s">
        <v>11079</v>
      </c>
      <c r="E5264" s="249" t="s">
        <v>11080</v>
      </c>
      <c r="F5264" s="249" t="s">
        <v>10228</v>
      </c>
      <c r="G5264" s="281" t="s">
        <v>804</v>
      </c>
      <c r="H5264" s="250">
        <v>1317518.04</v>
      </c>
      <c r="I5264" s="250"/>
      <c r="J5264" s="250">
        <v>1264295.2252000002</v>
      </c>
      <c r="K5264" s="250"/>
      <c r="L5264" s="250">
        <v>1437597.1099999999</v>
      </c>
      <c r="M5264" s="251">
        <f t="shared" si="246"/>
        <v>4.0396270247654305E-2</v>
      </c>
      <c r="N5264" s="251">
        <f t="shared" si="247"/>
        <v>0.13707390595624913</v>
      </c>
      <c r="O5264" s="250">
        <v>1548872.1700000002</v>
      </c>
      <c r="P5264" s="251">
        <f t="shared" si="248"/>
        <v>7.7403508414120484E-2</v>
      </c>
      <c r="Q5264" s="251" t="s">
        <v>1195</v>
      </c>
      <c r="R5264" s="258"/>
      <c r="S5264" s="258" t="s">
        <v>925</v>
      </c>
      <c r="T5264" s="258" t="s">
        <v>1359</v>
      </c>
      <c r="U5264" s="282" t="s">
        <v>1992</v>
      </c>
      <c r="V5264" s="285">
        <v>2590</v>
      </c>
      <c r="W5264" s="286" t="s">
        <v>815</v>
      </c>
      <c r="X5264" s="286" t="s">
        <v>816</v>
      </c>
      <c r="Y5264" s="257"/>
    </row>
    <row r="5265" spans="1:25" ht="12.75" customHeight="1" x14ac:dyDescent="0.2">
      <c r="A5265" s="229" t="s">
        <v>705</v>
      </c>
      <c r="B5265" s="247"/>
      <c r="C5265" s="280">
        <v>5252</v>
      </c>
      <c r="D5265" s="249" t="s">
        <v>11081</v>
      </c>
      <c r="E5265" s="249" t="s">
        <v>11082</v>
      </c>
      <c r="F5265" s="249" t="s">
        <v>10281</v>
      </c>
      <c r="G5265" s="281" t="s">
        <v>813</v>
      </c>
      <c r="H5265" s="250">
        <v>545577.47</v>
      </c>
      <c r="I5265" s="250"/>
      <c r="J5265" s="250">
        <v>504113.71830000001</v>
      </c>
      <c r="K5265" s="250"/>
      <c r="L5265" s="250">
        <v>505749.73000000004</v>
      </c>
      <c r="M5265" s="251">
        <f t="shared" si="246"/>
        <v>7.599975068618571E-2</v>
      </c>
      <c r="N5265" s="251">
        <f t="shared" si="247"/>
        <v>3.2453227131312365E-3</v>
      </c>
      <c r="O5265" s="250">
        <v>541057.1100000001</v>
      </c>
      <c r="P5265" s="251">
        <f t="shared" si="248"/>
        <v>6.9811960156657055E-2</v>
      </c>
      <c r="Q5265" s="251" t="s">
        <v>1195</v>
      </c>
      <c r="R5265" s="258"/>
      <c r="S5265" s="258" t="s">
        <v>925</v>
      </c>
      <c r="T5265" s="258" t="s">
        <v>908</v>
      </c>
      <c r="U5265" s="282" t="s">
        <v>823</v>
      </c>
      <c r="V5265" s="285">
        <v>1310</v>
      </c>
      <c r="W5265" s="286" t="s">
        <v>816</v>
      </c>
      <c r="X5265" s="286" t="s">
        <v>824</v>
      </c>
      <c r="Y5265" s="257"/>
    </row>
    <row r="5266" spans="1:25" ht="12.75" customHeight="1" x14ac:dyDescent="0.2">
      <c r="B5266" s="247"/>
      <c r="C5266" s="280">
        <v>5253</v>
      </c>
      <c r="D5266" s="249" t="s">
        <v>11083</v>
      </c>
      <c r="E5266" s="249" t="s">
        <v>11082</v>
      </c>
      <c r="F5266" s="249" t="s">
        <v>10193</v>
      </c>
      <c r="G5266" s="281" t="s">
        <v>813</v>
      </c>
      <c r="H5266" s="250">
        <v>8274.93</v>
      </c>
      <c r="I5266" s="250"/>
      <c r="J5266" s="250">
        <v>7926.9204</v>
      </c>
      <c r="K5266" s="250"/>
      <c r="L5266" s="250">
        <v>8275.0600000000013</v>
      </c>
      <c r="M5266" s="251">
        <f t="shared" si="246"/>
        <v>4.2055896545348456E-2</v>
      </c>
      <c r="N5266" s="251">
        <f t="shared" si="247"/>
        <v>4.3918644622696269E-2</v>
      </c>
      <c r="O5266" s="250">
        <v>9626.15</v>
      </c>
      <c r="P5266" s="251">
        <f t="shared" si="248"/>
        <v>0.16327253216290857</v>
      </c>
      <c r="Q5266" s="251" t="s">
        <v>1195</v>
      </c>
      <c r="R5266" s="258"/>
      <c r="S5266" s="258" t="s">
        <v>904</v>
      </c>
      <c r="T5266" s="258" t="s">
        <v>2261</v>
      </c>
      <c r="U5266" s="282" t="s">
        <v>814</v>
      </c>
      <c r="V5266" s="283" t="s">
        <v>809</v>
      </c>
      <c r="W5266" s="284" t="s">
        <v>809</v>
      </c>
      <c r="X5266" s="284" t="s">
        <v>809</v>
      </c>
      <c r="Y5266" s="257"/>
    </row>
    <row r="5267" spans="1:25" ht="12.75" customHeight="1" x14ac:dyDescent="0.2">
      <c r="A5267" s="229" t="s">
        <v>705</v>
      </c>
      <c r="B5267" s="247"/>
      <c r="C5267" s="280">
        <v>5254</v>
      </c>
      <c r="D5267" s="249" t="s">
        <v>11084</v>
      </c>
      <c r="E5267" s="249" t="s">
        <v>11085</v>
      </c>
      <c r="F5267" s="249" t="s">
        <v>10228</v>
      </c>
      <c r="G5267" s="281" t="s">
        <v>804</v>
      </c>
      <c r="H5267" s="250">
        <v>24593.7</v>
      </c>
      <c r="I5267" s="250"/>
      <c r="J5267" s="250">
        <v>23559.375599999999</v>
      </c>
      <c r="K5267" s="250"/>
      <c r="L5267" s="250">
        <v>24594.04</v>
      </c>
      <c r="M5267" s="251">
        <f t="shared" si="246"/>
        <v>4.205647787848113E-2</v>
      </c>
      <c r="N5267" s="251">
        <f t="shared" si="247"/>
        <v>4.3917309930743727E-2</v>
      </c>
      <c r="O5267" s="250">
        <v>28373.66</v>
      </c>
      <c r="P5267" s="251">
        <f t="shared" si="248"/>
        <v>0.15368032254969086</v>
      </c>
      <c r="Q5267" s="251" t="s">
        <v>1195</v>
      </c>
      <c r="R5267" s="258"/>
      <c r="S5267" s="258" t="s">
        <v>904</v>
      </c>
      <c r="T5267" s="258" t="s">
        <v>807</v>
      </c>
      <c r="U5267" s="282" t="s">
        <v>808</v>
      </c>
      <c r="V5267" s="285">
        <v>103</v>
      </c>
      <c r="W5267" s="286" t="s">
        <v>816</v>
      </c>
      <c r="X5267" s="286" t="s">
        <v>816</v>
      </c>
      <c r="Y5267" s="257"/>
    </row>
    <row r="5268" spans="1:25" ht="12.75" customHeight="1" x14ac:dyDescent="0.2">
      <c r="A5268" s="229" t="s">
        <v>705</v>
      </c>
      <c r="B5268" s="247"/>
      <c r="C5268" s="280">
        <v>5255</v>
      </c>
      <c r="D5268" s="249" t="s">
        <v>11086</v>
      </c>
      <c r="E5268" s="249" t="s">
        <v>11087</v>
      </c>
      <c r="F5268" s="249" t="s">
        <v>10185</v>
      </c>
      <c r="G5268" s="281" t="s">
        <v>813</v>
      </c>
      <c r="H5268" s="250">
        <v>122485.06</v>
      </c>
      <c r="I5268" s="250"/>
      <c r="J5268" s="250">
        <v>117333.80910000001</v>
      </c>
      <c r="K5268" s="250"/>
      <c r="L5268" s="250">
        <v>122485.67</v>
      </c>
      <c r="M5268" s="251">
        <f t="shared" si="246"/>
        <v>4.2056156889664624E-2</v>
      </c>
      <c r="N5268" s="251">
        <f t="shared" si="247"/>
        <v>4.3907727359376973E-2</v>
      </c>
      <c r="O5268" s="250">
        <v>132998.82</v>
      </c>
      <c r="P5268" s="251">
        <f t="shared" si="248"/>
        <v>8.5831673207159731E-2</v>
      </c>
      <c r="Q5268" s="251" t="s">
        <v>1195</v>
      </c>
      <c r="R5268" s="258"/>
      <c r="S5268" s="258" t="s">
        <v>806</v>
      </c>
      <c r="T5268" s="258" t="s">
        <v>807</v>
      </c>
      <c r="U5268" s="282" t="s">
        <v>814</v>
      </c>
      <c r="V5268" s="285">
        <v>253</v>
      </c>
      <c r="W5268" s="286" t="s">
        <v>816</v>
      </c>
      <c r="X5268" s="286" t="s">
        <v>824</v>
      </c>
      <c r="Y5268" s="257"/>
    </row>
    <row r="5269" spans="1:25" ht="12.75" customHeight="1" x14ac:dyDescent="0.2">
      <c r="A5269" s="229" t="s">
        <v>705</v>
      </c>
      <c r="B5269" s="247"/>
      <c r="C5269" s="280">
        <v>5256</v>
      </c>
      <c r="D5269" s="249" t="s">
        <v>11088</v>
      </c>
      <c r="E5269" s="249" t="s">
        <v>11089</v>
      </c>
      <c r="F5269" s="249" t="s">
        <v>10185</v>
      </c>
      <c r="G5269" s="281" t="s">
        <v>813</v>
      </c>
      <c r="H5269" s="250">
        <v>486810.96</v>
      </c>
      <c r="I5269" s="250"/>
      <c r="J5269" s="250">
        <v>160681.04700000002</v>
      </c>
      <c r="K5269" s="250"/>
      <c r="L5269" s="250">
        <v>167736.57</v>
      </c>
      <c r="M5269" s="251">
        <f t="shared" si="246"/>
        <v>0.66993132816894674</v>
      </c>
      <c r="N5269" s="251">
        <f t="shared" si="247"/>
        <v>4.3910113431112917E-2</v>
      </c>
      <c r="O5269" s="250">
        <v>185129.69999999995</v>
      </c>
      <c r="P5269" s="251">
        <f t="shared" si="248"/>
        <v>0.10369313024583694</v>
      </c>
      <c r="Q5269" s="251" t="s">
        <v>1195</v>
      </c>
      <c r="R5269" s="258"/>
      <c r="S5269" s="258" t="s">
        <v>925</v>
      </c>
      <c r="T5269" s="258" t="s">
        <v>807</v>
      </c>
      <c r="U5269" s="282" t="s">
        <v>814</v>
      </c>
      <c r="V5269" s="285">
        <v>952</v>
      </c>
      <c r="W5269" s="286" t="s">
        <v>816</v>
      </c>
      <c r="X5269" s="286" t="s">
        <v>824</v>
      </c>
      <c r="Y5269" s="257"/>
    </row>
    <row r="5270" spans="1:25" ht="12.75" customHeight="1" x14ac:dyDescent="0.2">
      <c r="A5270" s="229" t="s">
        <v>705</v>
      </c>
      <c r="B5270" s="247"/>
      <c r="C5270" s="280">
        <v>5257</v>
      </c>
      <c r="D5270" s="249" t="s">
        <v>11090</v>
      </c>
      <c r="E5270" s="249" t="s">
        <v>11091</v>
      </c>
      <c r="F5270" s="249" t="s">
        <v>10318</v>
      </c>
      <c r="G5270" s="281" t="s">
        <v>813</v>
      </c>
      <c r="H5270" s="250">
        <v>89106.92</v>
      </c>
      <c r="I5270" s="250"/>
      <c r="J5270" s="250">
        <v>85359.428</v>
      </c>
      <c r="K5270" s="250"/>
      <c r="L5270" s="250">
        <v>89107.36</v>
      </c>
      <c r="M5270" s="251">
        <f t="shared" si="246"/>
        <v>4.2056127627349241E-2</v>
      </c>
      <c r="N5270" s="251">
        <f t="shared" si="247"/>
        <v>4.3907651302443132E-2</v>
      </c>
      <c r="O5270" s="250">
        <v>96755.58</v>
      </c>
      <c r="P5270" s="251">
        <f t="shared" si="248"/>
        <v>8.583151829433619E-2</v>
      </c>
      <c r="Q5270" s="251" t="s">
        <v>1195</v>
      </c>
      <c r="R5270" s="258"/>
      <c r="S5270" s="258" t="s">
        <v>806</v>
      </c>
      <c r="T5270" s="258" t="s">
        <v>807</v>
      </c>
      <c r="U5270" s="282" t="s">
        <v>814</v>
      </c>
      <c r="V5270" s="285">
        <v>203</v>
      </c>
      <c r="W5270" s="286" t="s">
        <v>912</v>
      </c>
      <c r="X5270" s="286" t="s">
        <v>874</v>
      </c>
      <c r="Y5270" s="257"/>
    </row>
    <row r="5271" spans="1:25" ht="12.75" customHeight="1" x14ac:dyDescent="0.2">
      <c r="A5271" s="229" t="s">
        <v>705</v>
      </c>
      <c r="B5271" s="247"/>
      <c r="C5271" s="280">
        <v>5258</v>
      </c>
      <c r="D5271" s="249" t="s">
        <v>11092</v>
      </c>
      <c r="E5271" s="249" t="s">
        <v>11093</v>
      </c>
      <c r="F5271" s="249" t="s">
        <v>10260</v>
      </c>
      <c r="G5271" s="281" t="s">
        <v>813</v>
      </c>
      <c r="H5271" s="250">
        <v>17868.349999999999</v>
      </c>
      <c r="I5271" s="250"/>
      <c r="J5271" s="250">
        <v>44792.8681</v>
      </c>
      <c r="K5271" s="250"/>
      <c r="L5271" s="250">
        <v>46760.06</v>
      </c>
      <c r="M5271" s="251">
        <f t="shared" si="246"/>
        <v>1.506827328768465</v>
      </c>
      <c r="N5271" s="251">
        <f t="shared" si="247"/>
        <v>4.3917524897227958E-2</v>
      </c>
      <c r="O5271" s="250">
        <v>53946.13</v>
      </c>
      <c r="P5271" s="251">
        <f t="shared" si="248"/>
        <v>0.15367965738281772</v>
      </c>
      <c r="Q5271" s="251" t="s">
        <v>1195</v>
      </c>
      <c r="R5271" s="258"/>
      <c r="S5271" s="258" t="s">
        <v>806</v>
      </c>
      <c r="T5271" s="258" t="s">
        <v>807</v>
      </c>
      <c r="U5271" s="282" t="s">
        <v>814</v>
      </c>
      <c r="V5271" s="285">
        <v>203</v>
      </c>
      <c r="W5271" s="286" t="s">
        <v>824</v>
      </c>
      <c r="X5271" s="286" t="s">
        <v>824</v>
      </c>
      <c r="Y5271" s="257"/>
    </row>
    <row r="5272" spans="1:25" ht="12.75" customHeight="1" x14ac:dyDescent="0.2">
      <c r="A5272" s="229" t="s">
        <v>705</v>
      </c>
      <c r="B5272" s="247"/>
      <c r="C5272" s="280">
        <v>5259</v>
      </c>
      <c r="D5272" s="249" t="s">
        <v>11094</v>
      </c>
      <c r="E5272" s="249" t="s">
        <v>11095</v>
      </c>
      <c r="F5272" s="249" t="s">
        <v>10240</v>
      </c>
      <c r="G5272" s="281" t="s">
        <v>813</v>
      </c>
      <c r="H5272" s="250">
        <v>652376.94999999995</v>
      </c>
      <c r="I5272" s="250"/>
      <c r="J5272" s="250">
        <v>668086.84680000017</v>
      </c>
      <c r="K5272" s="250"/>
      <c r="L5272" s="250">
        <v>602323.98</v>
      </c>
      <c r="M5272" s="251">
        <f t="shared" si="246"/>
        <v>2.4081011445913625E-2</v>
      </c>
      <c r="N5272" s="251">
        <f t="shared" si="247"/>
        <v>9.8434607888167422E-2</v>
      </c>
      <c r="O5272" s="250">
        <v>655650.94999999995</v>
      </c>
      <c r="P5272" s="251">
        <f t="shared" si="248"/>
        <v>8.8535359326055676E-2</v>
      </c>
      <c r="Q5272" s="251" t="s">
        <v>1195</v>
      </c>
      <c r="R5272" s="258"/>
      <c r="S5272" s="258" t="s">
        <v>806</v>
      </c>
      <c r="T5272" s="258" t="s">
        <v>807</v>
      </c>
      <c r="U5272" s="282" t="s">
        <v>814</v>
      </c>
      <c r="V5272" s="285">
        <v>503</v>
      </c>
      <c r="W5272" s="286" t="s">
        <v>815</v>
      </c>
      <c r="X5272" s="286" t="s">
        <v>816</v>
      </c>
      <c r="Y5272" s="257"/>
    </row>
    <row r="5273" spans="1:25" ht="12.75" customHeight="1" x14ac:dyDescent="0.2">
      <c r="A5273" s="229" t="s">
        <v>705</v>
      </c>
      <c r="B5273" s="247"/>
      <c r="C5273" s="280">
        <v>5260</v>
      </c>
      <c r="D5273" s="249" t="s">
        <v>11096</v>
      </c>
      <c r="E5273" s="249" t="s">
        <v>11097</v>
      </c>
      <c r="F5273" s="249" t="s">
        <v>10240</v>
      </c>
      <c r="G5273" s="281"/>
      <c r="H5273" s="250">
        <v>1002102.0100000001</v>
      </c>
      <c r="I5273" s="250"/>
      <c r="J5273" s="250">
        <v>217562.9184</v>
      </c>
      <c r="K5273" s="250"/>
      <c r="L5273" s="250">
        <v>362229.81</v>
      </c>
      <c r="M5273" s="251">
        <f t="shared" si="246"/>
        <v>0.78289344175649345</v>
      </c>
      <c r="N5273" s="251">
        <f t="shared" si="247"/>
        <v>0.66494277914595212</v>
      </c>
      <c r="O5273" s="250">
        <v>370474.58999999997</v>
      </c>
      <c r="P5273" s="251">
        <f t="shared" si="248"/>
        <v>2.276118577871868E-2</v>
      </c>
      <c r="Q5273" s="251" t="s">
        <v>1195</v>
      </c>
      <c r="R5273" s="258"/>
      <c r="S5273" s="258" t="s">
        <v>1358</v>
      </c>
      <c r="T5273" s="258" t="s">
        <v>1359</v>
      </c>
      <c r="U5273" s="282" t="s">
        <v>932</v>
      </c>
      <c r="V5273" s="285">
        <v>2690</v>
      </c>
      <c r="W5273" s="286" t="s">
        <v>824</v>
      </c>
      <c r="X5273" s="286" t="s">
        <v>824</v>
      </c>
      <c r="Y5273" s="257"/>
    </row>
    <row r="5274" spans="1:25" ht="12.75" customHeight="1" x14ac:dyDescent="0.2">
      <c r="A5274" s="229" t="s">
        <v>705</v>
      </c>
      <c r="B5274" s="247"/>
      <c r="C5274" s="280">
        <v>5261</v>
      </c>
      <c r="D5274" s="249" t="s">
        <v>11098</v>
      </c>
      <c r="E5274" s="249" t="s">
        <v>11099</v>
      </c>
      <c r="F5274" s="249" t="s">
        <v>10281</v>
      </c>
      <c r="G5274" s="281" t="s">
        <v>813</v>
      </c>
      <c r="H5274" s="250">
        <v>159317.11000000002</v>
      </c>
      <c r="I5274" s="250"/>
      <c r="J5274" s="250">
        <v>152616.84849999999</v>
      </c>
      <c r="K5274" s="250"/>
      <c r="L5274" s="250">
        <v>159317.91</v>
      </c>
      <c r="M5274" s="251">
        <f t="shared" si="246"/>
        <v>4.2056132577348547E-2</v>
      </c>
      <c r="N5274" s="251">
        <f t="shared" si="247"/>
        <v>4.3907743908104688E-2</v>
      </c>
      <c r="O5274" s="250">
        <v>172992.41999999998</v>
      </c>
      <c r="P5274" s="251">
        <f t="shared" si="248"/>
        <v>8.5831592945199819E-2</v>
      </c>
      <c r="Q5274" s="251" t="s">
        <v>1195</v>
      </c>
      <c r="R5274" s="258"/>
      <c r="S5274" s="258" t="s">
        <v>806</v>
      </c>
      <c r="T5274" s="258" t="s">
        <v>807</v>
      </c>
      <c r="U5274" s="282" t="s">
        <v>814</v>
      </c>
      <c r="V5274" s="285">
        <v>403</v>
      </c>
      <c r="W5274" s="286" t="s">
        <v>815</v>
      </c>
      <c r="X5274" s="286" t="s">
        <v>824</v>
      </c>
      <c r="Y5274" s="257"/>
    </row>
    <row r="5275" spans="1:25" ht="12.75" customHeight="1" x14ac:dyDescent="0.2">
      <c r="A5275" s="229" t="s">
        <v>705</v>
      </c>
      <c r="B5275" s="247"/>
      <c r="C5275" s="309">
        <v>5262</v>
      </c>
      <c r="D5275" s="310" t="s">
        <v>11100</v>
      </c>
      <c r="E5275" s="310" t="s">
        <v>11101</v>
      </c>
      <c r="F5275" s="310" t="s">
        <v>10355</v>
      </c>
      <c r="G5275" s="311" t="s">
        <v>804</v>
      </c>
      <c r="H5275" s="312">
        <v>314276.59000000003</v>
      </c>
      <c r="I5275" s="312"/>
      <c r="J5275" s="312">
        <v>335506.57709999999</v>
      </c>
      <c r="K5275" s="312"/>
      <c r="L5275" s="312">
        <v>350237.5</v>
      </c>
      <c r="M5275" s="313">
        <f t="shared" si="246"/>
        <v>6.755192010960781E-2</v>
      </c>
      <c r="N5275" s="313">
        <f t="shared" si="247"/>
        <v>4.3906510052139316E-2</v>
      </c>
      <c r="O5275" s="312">
        <v>377366.49</v>
      </c>
      <c r="P5275" s="313">
        <f t="shared" si="248"/>
        <v>7.7458838645205016E-2</v>
      </c>
      <c r="Q5275" s="313" t="s">
        <v>1195</v>
      </c>
      <c r="R5275" s="314" t="s">
        <v>954</v>
      </c>
      <c r="S5275" s="314" t="s">
        <v>925</v>
      </c>
      <c r="T5275" s="314" t="s">
        <v>908</v>
      </c>
      <c r="U5275" s="315" t="s">
        <v>1103</v>
      </c>
      <c r="V5275" s="316">
        <v>1777</v>
      </c>
      <c r="W5275" s="317" t="s">
        <v>824</v>
      </c>
      <c r="X5275" s="317" t="s">
        <v>816</v>
      </c>
      <c r="Y5275" s="257"/>
    </row>
    <row r="5276" spans="1:25" ht="12.75" customHeight="1" x14ac:dyDescent="0.2">
      <c r="A5276" s="229" t="s">
        <v>705</v>
      </c>
      <c r="B5276" s="247"/>
      <c r="C5276" s="280">
        <v>5263</v>
      </c>
      <c r="D5276" s="249" t="s">
        <v>11102</v>
      </c>
      <c r="E5276" s="249" t="s">
        <v>11103</v>
      </c>
      <c r="F5276" s="249" t="s">
        <v>10185</v>
      </c>
      <c r="G5276" s="281" t="s">
        <v>813</v>
      </c>
      <c r="H5276" s="250">
        <v>92300.68</v>
      </c>
      <c r="I5276" s="250"/>
      <c r="J5276" s="250">
        <v>88418.8753</v>
      </c>
      <c r="K5276" s="250"/>
      <c r="L5276" s="250">
        <v>92301.36</v>
      </c>
      <c r="M5276" s="251">
        <f t="shared" si="246"/>
        <v>4.2056079110142995E-2</v>
      </c>
      <c r="N5276" s="251">
        <f t="shared" si="247"/>
        <v>4.3910134423526204E-2</v>
      </c>
      <c r="O5276" s="250">
        <v>101872.36</v>
      </c>
      <c r="P5276" s="251">
        <f t="shared" si="248"/>
        <v>0.10369294666947486</v>
      </c>
      <c r="Q5276" s="251" t="s">
        <v>1195</v>
      </c>
      <c r="R5276" s="258"/>
      <c r="S5276" s="258" t="s">
        <v>806</v>
      </c>
      <c r="T5276" s="258" t="s">
        <v>807</v>
      </c>
      <c r="U5276" s="282" t="s">
        <v>814</v>
      </c>
      <c r="V5276" s="285">
        <v>503</v>
      </c>
      <c r="W5276" s="286" t="s">
        <v>816</v>
      </c>
      <c r="X5276" s="286" t="s">
        <v>824</v>
      </c>
      <c r="Y5276" s="257"/>
    </row>
    <row r="5277" spans="1:25" ht="12.75" customHeight="1" x14ac:dyDescent="0.2">
      <c r="A5277" s="229" t="s">
        <v>705</v>
      </c>
      <c r="B5277" s="247"/>
      <c r="C5277" s="280">
        <v>5264</v>
      </c>
      <c r="D5277" s="249" t="s">
        <v>11104</v>
      </c>
      <c r="E5277" s="249" t="s">
        <v>11105</v>
      </c>
      <c r="F5277" s="249" t="s">
        <v>10390</v>
      </c>
      <c r="G5277" s="281" t="s">
        <v>813</v>
      </c>
      <c r="H5277" s="250">
        <v>21381.32</v>
      </c>
      <c r="I5277" s="250"/>
      <c r="J5277" s="250">
        <v>24375.4522</v>
      </c>
      <c r="K5277" s="250"/>
      <c r="L5277" s="250">
        <v>28572.57</v>
      </c>
      <c r="M5277" s="251">
        <f t="shared" si="246"/>
        <v>0.14003495574641792</v>
      </c>
      <c r="N5277" s="251">
        <f t="shared" si="247"/>
        <v>0.1721862538410672</v>
      </c>
      <c r="O5277" s="250">
        <v>30662.019999999997</v>
      </c>
      <c r="P5277" s="251">
        <f t="shared" si="248"/>
        <v>7.312782854324959E-2</v>
      </c>
      <c r="Q5277" s="251" t="s">
        <v>1195</v>
      </c>
      <c r="R5277" s="258"/>
      <c r="S5277" s="258" t="s">
        <v>904</v>
      </c>
      <c r="T5277" s="258" t="s">
        <v>807</v>
      </c>
      <c r="U5277" s="282" t="s">
        <v>814</v>
      </c>
      <c r="V5277" s="285">
        <v>55</v>
      </c>
      <c r="W5277" s="286" t="s">
        <v>824</v>
      </c>
      <c r="X5277" s="286" t="s">
        <v>824</v>
      </c>
      <c r="Y5277" s="257"/>
    </row>
    <row r="5278" spans="1:25" ht="12.75" customHeight="1" x14ac:dyDescent="0.2">
      <c r="A5278" s="229" t="s">
        <v>705</v>
      </c>
      <c r="B5278" s="247"/>
      <c r="C5278" s="280">
        <v>5265</v>
      </c>
      <c r="D5278" s="249" t="s">
        <v>11106</v>
      </c>
      <c r="E5278" s="249" t="s">
        <v>11107</v>
      </c>
      <c r="F5278" s="249" t="s">
        <v>10172</v>
      </c>
      <c r="G5278" s="281" t="s">
        <v>813</v>
      </c>
      <c r="H5278" s="250">
        <v>77814.41</v>
      </c>
      <c r="I5278" s="250"/>
      <c r="J5278" s="250">
        <v>74541.862299999993</v>
      </c>
      <c r="K5278" s="250"/>
      <c r="L5278" s="250">
        <v>77815.010000000009</v>
      </c>
      <c r="M5278" s="251">
        <f t="shared" si="246"/>
        <v>4.205580560207306E-2</v>
      </c>
      <c r="N5278" s="251">
        <f t="shared" si="247"/>
        <v>4.391019487582639E-2</v>
      </c>
      <c r="O5278" s="250">
        <v>85883.87</v>
      </c>
      <c r="P5278" s="251">
        <f t="shared" si="248"/>
        <v>0.10369284794797283</v>
      </c>
      <c r="Q5278" s="251" t="s">
        <v>1195</v>
      </c>
      <c r="R5278" s="258"/>
      <c r="S5278" s="258" t="s">
        <v>904</v>
      </c>
      <c r="T5278" s="258" t="s">
        <v>807</v>
      </c>
      <c r="U5278" s="282" t="s">
        <v>814</v>
      </c>
      <c r="V5278" s="285">
        <v>154</v>
      </c>
      <c r="W5278" s="286" t="s">
        <v>815</v>
      </c>
      <c r="X5278" s="286" t="s">
        <v>816</v>
      </c>
      <c r="Y5278" s="257"/>
    </row>
    <row r="5279" spans="1:25" ht="12.75" customHeight="1" x14ac:dyDescent="0.2">
      <c r="A5279" s="229" t="s">
        <v>705</v>
      </c>
      <c r="B5279" s="247"/>
      <c r="C5279" s="280">
        <v>5266</v>
      </c>
      <c r="D5279" s="249" t="s">
        <v>11108</v>
      </c>
      <c r="E5279" s="249" t="s">
        <v>11109</v>
      </c>
      <c r="F5279" s="249" t="s">
        <v>10172</v>
      </c>
      <c r="G5279" s="281" t="s">
        <v>813</v>
      </c>
      <c r="H5279" s="250">
        <v>14974.8</v>
      </c>
      <c r="I5279" s="250"/>
      <c r="J5279" s="250">
        <v>8768.6600999999991</v>
      </c>
      <c r="K5279" s="250"/>
      <c r="L5279" s="250">
        <v>9153.7000000000007</v>
      </c>
      <c r="M5279" s="251">
        <f t="shared" si="246"/>
        <v>0.41443891738120042</v>
      </c>
      <c r="N5279" s="251">
        <f t="shared" si="247"/>
        <v>4.3910916332587875E-2</v>
      </c>
      <c r="O5279" s="250">
        <v>10102.890000000001</v>
      </c>
      <c r="P5279" s="251">
        <f t="shared" si="248"/>
        <v>0.10369468083944203</v>
      </c>
      <c r="Q5279" s="251" t="s">
        <v>1195</v>
      </c>
      <c r="R5279" s="258"/>
      <c r="S5279" s="258" t="s">
        <v>806</v>
      </c>
      <c r="T5279" s="258" t="s">
        <v>807</v>
      </c>
      <c r="U5279" s="282" t="s">
        <v>814</v>
      </c>
      <c r="V5279" s="285">
        <v>156</v>
      </c>
      <c r="W5279" s="286" t="s">
        <v>816</v>
      </c>
      <c r="X5279" s="286" t="s">
        <v>824</v>
      </c>
      <c r="Y5279" s="257"/>
    </row>
    <row r="5280" spans="1:25" ht="12.75" customHeight="1" x14ac:dyDescent="0.2">
      <c r="A5280" s="229" t="s">
        <v>705</v>
      </c>
      <c r="B5280" s="247"/>
      <c r="C5280" s="280">
        <v>5267</v>
      </c>
      <c r="D5280" s="249" t="s">
        <v>11110</v>
      </c>
      <c r="E5280" s="249" t="s">
        <v>11111</v>
      </c>
      <c r="F5280" s="249" t="s">
        <v>10185</v>
      </c>
      <c r="G5280" s="281" t="s">
        <v>813</v>
      </c>
      <c r="H5280" s="250">
        <v>66722.13</v>
      </c>
      <c r="I5280" s="250"/>
      <c r="J5280" s="250">
        <v>69568.4473</v>
      </c>
      <c r="K5280" s="250"/>
      <c r="L5280" s="250">
        <v>72623.210000000006</v>
      </c>
      <c r="M5280" s="251">
        <f t="shared" si="246"/>
        <v>4.2659269121054666E-2</v>
      </c>
      <c r="N5280" s="251">
        <f t="shared" si="247"/>
        <v>4.3910175065816175E-2</v>
      </c>
      <c r="O5280" s="250">
        <v>80153.739999999976</v>
      </c>
      <c r="P5280" s="251">
        <f t="shared" si="248"/>
        <v>0.10369315815150514</v>
      </c>
      <c r="Q5280" s="251" t="s">
        <v>1195</v>
      </c>
      <c r="R5280" s="258"/>
      <c r="S5280" s="258" t="s">
        <v>806</v>
      </c>
      <c r="T5280" s="258" t="s">
        <v>807</v>
      </c>
      <c r="U5280" s="282" t="s">
        <v>814</v>
      </c>
      <c r="V5280" s="285">
        <v>253</v>
      </c>
      <c r="W5280" s="286" t="s">
        <v>816</v>
      </c>
      <c r="X5280" s="286" t="s">
        <v>824</v>
      </c>
      <c r="Y5280" s="257"/>
    </row>
    <row r="5281" spans="1:25" ht="12.75" customHeight="1" x14ac:dyDescent="0.2">
      <c r="A5281" s="229" t="s">
        <v>705</v>
      </c>
      <c r="B5281" s="247"/>
      <c r="C5281" s="280">
        <v>5268</v>
      </c>
      <c r="D5281" s="249" t="s">
        <v>11112</v>
      </c>
      <c r="E5281" s="249" t="s">
        <v>11113</v>
      </c>
      <c r="F5281" s="249" t="s">
        <v>10804</v>
      </c>
      <c r="G5281" s="281" t="s">
        <v>804</v>
      </c>
      <c r="H5281" s="250">
        <v>747667.89</v>
      </c>
      <c r="I5281" s="250"/>
      <c r="J5281" s="250">
        <v>716223.88470000005</v>
      </c>
      <c r="K5281" s="250"/>
      <c r="L5281" s="250">
        <v>747672.73999999987</v>
      </c>
      <c r="M5281" s="251">
        <f t="shared" si="246"/>
        <v>4.2056113042382978E-2</v>
      </c>
      <c r="N5281" s="251">
        <f t="shared" si="247"/>
        <v>4.390925236062547E-2</v>
      </c>
      <c r="O5281" s="250">
        <v>819956.79</v>
      </c>
      <c r="P5281" s="251">
        <f t="shared" si="248"/>
        <v>9.6678728717593976E-2</v>
      </c>
      <c r="Q5281" s="251" t="s">
        <v>1195</v>
      </c>
      <c r="R5281" s="258"/>
      <c r="S5281" s="258" t="s">
        <v>1405</v>
      </c>
      <c r="T5281" s="258" t="s">
        <v>807</v>
      </c>
      <c r="U5281" s="282" t="s">
        <v>808</v>
      </c>
      <c r="V5281" s="285">
        <v>255</v>
      </c>
      <c r="W5281" s="286" t="s">
        <v>824</v>
      </c>
      <c r="X5281" s="286" t="s">
        <v>816</v>
      </c>
      <c r="Y5281" s="257"/>
    </row>
    <row r="5282" spans="1:25" ht="12.75" customHeight="1" x14ac:dyDescent="0.2">
      <c r="A5282" s="229" t="s">
        <v>705</v>
      </c>
      <c r="B5282" s="247"/>
      <c r="C5282" s="280">
        <v>5269</v>
      </c>
      <c r="D5282" s="249" t="s">
        <v>11114</v>
      </c>
      <c r="E5282" s="249" t="s">
        <v>2794</v>
      </c>
      <c r="F5282" s="249" t="s">
        <v>10165</v>
      </c>
      <c r="G5282" s="281" t="s">
        <v>813</v>
      </c>
      <c r="H5282" s="250">
        <v>47524.51</v>
      </c>
      <c r="I5282" s="250"/>
      <c r="J5282" s="250">
        <v>45525.831100000003</v>
      </c>
      <c r="K5282" s="250"/>
      <c r="L5282" s="250">
        <v>47524.77</v>
      </c>
      <c r="M5282" s="251">
        <f t="shared" si="246"/>
        <v>4.2055749759439896E-2</v>
      </c>
      <c r="N5282" s="251">
        <f t="shared" si="247"/>
        <v>4.3907795897437082E-2</v>
      </c>
      <c r="O5282" s="250">
        <v>51603.91</v>
      </c>
      <c r="P5282" s="251">
        <f t="shared" si="248"/>
        <v>8.5831872516163824E-2</v>
      </c>
      <c r="Q5282" s="251" t="s">
        <v>1195</v>
      </c>
      <c r="R5282" s="258"/>
      <c r="S5282" s="258" t="s">
        <v>904</v>
      </c>
      <c r="T5282" s="258" t="s">
        <v>807</v>
      </c>
      <c r="U5282" s="282" t="s">
        <v>814</v>
      </c>
      <c r="V5282" s="285">
        <v>103</v>
      </c>
      <c r="W5282" s="286" t="s">
        <v>816</v>
      </c>
      <c r="X5282" s="286" t="s">
        <v>816</v>
      </c>
      <c r="Y5282" s="257"/>
    </row>
    <row r="5283" spans="1:25" ht="12.75" customHeight="1" x14ac:dyDescent="0.2">
      <c r="A5283" s="229" t="s">
        <v>705</v>
      </c>
      <c r="B5283" s="247"/>
      <c r="C5283" s="280">
        <v>5270</v>
      </c>
      <c r="D5283" s="249" t="s">
        <v>11115</v>
      </c>
      <c r="E5283" s="249" t="s">
        <v>2806</v>
      </c>
      <c r="F5283" s="249" t="s">
        <v>10175</v>
      </c>
      <c r="G5283" s="281" t="s">
        <v>813</v>
      </c>
      <c r="H5283" s="250">
        <v>403963.63</v>
      </c>
      <c r="I5283" s="250"/>
      <c r="J5283" s="250">
        <v>361168.3726</v>
      </c>
      <c r="K5283" s="250"/>
      <c r="L5283" s="250">
        <v>372964.81</v>
      </c>
      <c r="M5283" s="251">
        <f t="shared" si="246"/>
        <v>0.105938392028015</v>
      </c>
      <c r="N5283" s="251">
        <f t="shared" si="247"/>
        <v>3.2661878212311646E-2</v>
      </c>
      <c r="O5283" s="250">
        <v>415942.97999999986</v>
      </c>
      <c r="P5283" s="251">
        <f t="shared" si="248"/>
        <v>0.11523384739702351</v>
      </c>
      <c r="Q5283" s="251" t="s">
        <v>1195</v>
      </c>
      <c r="R5283" s="258"/>
      <c r="S5283" s="258" t="s">
        <v>806</v>
      </c>
      <c r="T5283" s="258" t="s">
        <v>807</v>
      </c>
      <c r="U5283" s="282" t="s">
        <v>814</v>
      </c>
      <c r="V5283" s="285">
        <v>303</v>
      </c>
      <c r="W5283" s="286" t="s">
        <v>824</v>
      </c>
      <c r="X5283" s="286" t="s">
        <v>824</v>
      </c>
      <c r="Y5283" s="257"/>
    </row>
    <row r="5284" spans="1:25" ht="12.75" customHeight="1" x14ac:dyDescent="0.2">
      <c r="A5284" s="229" t="s">
        <v>705</v>
      </c>
      <c r="B5284" s="247"/>
      <c r="C5284" s="280">
        <v>5271</v>
      </c>
      <c r="D5284" s="249" t="s">
        <v>11116</v>
      </c>
      <c r="E5284" s="249" t="s">
        <v>11117</v>
      </c>
      <c r="F5284" s="249" t="s">
        <v>10172</v>
      </c>
      <c r="G5284" s="281" t="s">
        <v>813</v>
      </c>
      <c r="H5284" s="250">
        <v>7595.3799999999992</v>
      </c>
      <c r="I5284" s="250"/>
      <c r="J5284" s="250">
        <v>7275.9557000000004</v>
      </c>
      <c r="K5284" s="250"/>
      <c r="L5284" s="250">
        <v>7595.44</v>
      </c>
      <c r="M5284" s="251">
        <f t="shared" si="246"/>
        <v>4.2055078218601147E-2</v>
      </c>
      <c r="N5284" s="251">
        <f t="shared" si="247"/>
        <v>4.3909599394619615E-2</v>
      </c>
      <c r="O5284" s="250">
        <v>8383.0499999999993</v>
      </c>
      <c r="P5284" s="251">
        <f t="shared" si="248"/>
        <v>0.10369511180392442</v>
      </c>
      <c r="Q5284" s="251" t="s">
        <v>1195</v>
      </c>
      <c r="R5284" s="258"/>
      <c r="S5284" s="258" t="s">
        <v>806</v>
      </c>
      <c r="T5284" s="258" t="s">
        <v>807</v>
      </c>
      <c r="U5284" s="282" t="s">
        <v>814</v>
      </c>
      <c r="V5284" s="285">
        <v>156</v>
      </c>
      <c r="W5284" s="286" t="s">
        <v>816</v>
      </c>
      <c r="X5284" s="286" t="s">
        <v>824</v>
      </c>
      <c r="Y5284" s="257"/>
    </row>
    <row r="5285" spans="1:25" ht="12.75" customHeight="1" x14ac:dyDescent="0.2">
      <c r="A5285" s="229" t="s">
        <v>705</v>
      </c>
      <c r="B5285" s="247"/>
      <c r="C5285" s="280">
        <v>5272</v>
      </c>
      <c r="D5285" s="249" t="s">
        <v>11118</v>
      </c>
      <c r="E5285" s="249" t="s">
        <v>11119</v>
      </c>
      <c r="F5285" s="249" t="s">
        <v>10281</v>
      </c>
      <c r="G5285" s="281" t="s">
        <v>813</v>
      </c>
      <c r="H5285" s="250">
        <v>120760.95</v>
      </c>
      <c r="I5285" s="250"/>
      <c r="J5285" s="250">
        <v>115682.2147</v>
      </c>
      <c r="K5285" s="250"/>
      <c r="L5285" s="250">
        <v>105988.89</v>
      </c>
      <c r="M5285" s="251">
        <f t="shared" si="246"/>
        <v>4.2056105885222003E-2</v>
      </c>
      <c r="N5285" s="251">
        <f t="shared" si="247"/>
        <v>8.3792696441175568E-2</v>
      </c>
      <c r="O5285" s="250">
        <v>115764.91</v>
      </c>
      <c r="P5285" s="251">
        <f t="shared" si="248"/>
        <v>9.2236271178988707E-2</v>
      </c>
      <c r="Q5285" s="251" t="s">
        <v>1195</v>
      </c>
      <c r="R5285" s="258"/>
      <c r="S5285" s="258" t="s">
        <v>908</v>
      </c>
      <c r="T5285" s="258" t="s">
        <v>908</v>
      </c>
      <c r="U5285" s="282" t="s">
        <v>823</v>
      </c>
      <c r="V5285" s="285">
        <v>1040</v>
      </c>
      <c r="W5285" s="286" t="s">
        <v>874</v>
      </c>
      <c r="X5285" s="286" t="s">
        <v>816</v>
      </c>
      <c r="Y5285" s="257"/>
    </row>
    <row r="5286" spans="1:25" ht="12.75" customHeight="1" x14ac:dyDescent="0.2">
      <c r="A5286" s="229" t="s">
        <v>705</v>
      </c>
      <c r="B5286" s="247"/>
      <c r="C5286" s="280">
        <v>5273</v>
      </c>
      <c r="D5286" s="249" t="s">
        <v>11120</v>
      </c>
      <c r="E5286" s="249" t="s">
        <v>11121</v>
      </c>
      <c r="F5286" s="249" t="s">
        <v>10453</v>
      </c>
      <c r="G5286" s="281" t="s">
        <v>804</v>
      </c>
      <c r="H5286" s="250">
        <v>28064.1</v>
      </c>
      <c r="I5286" s="250"/>
      <c r="J5286" s="250">
        <v>26883.837200000002</v>
      </c>
      <c r="K5286" s="250"/>
      <c r="L5286" s="250">
        <v>28573.439999999999</v>
      </c>
      <c r="M5286" s="251">
        <f t="shared" si="246"/>
        <v>4.2055964737867838E-2</v>
      </c>
      <c r="N5286" s="251">
        <f t="shared" si="247"/>
        <v>6.2848275245469681E-2</v>
      </c>
      <c r="O5286" s="250">
        <v>32964.600000000006</v>
      </c>
      <c r="P5286" s="251">
        <f t="shared" si="248"/>
        <v>0.15367978094342183</v>
      </c>
      <c r="Q5286" s="251" t="s">
        <v>1195</v>
      </c>
      <c r="R5286" s="258"/>
      <c r="S5286" s="258" t="s">
        <v>1405</v>
      </c>
      <c r="T5286" s="299" t="s">
        <v>809</v>
      </c>
      <c r="U5286" s="282" t="s">
        <v>808</v>
      </c>
      <c r="V5286" s="285">
        <v>103</v>
      </c>
      <c r="W5286" s="286" t="s">
        <v>816</v>
      </c>
      <c r="X5286" s="286" t="s">
        <v>824</v>
      </c>
      <c r="Y5286" s="257"/>
    </row>
    <row r="5287" spans="1:25" ht="12.75" customHeight="1" x14ac:dyDescent="0.2">
      <c r="A5287" s="229" t="s">
        <v>705</v>
      </c>
      <c r="B5287" s="247"/>
      <c r="C5287" s="280">
        <v>5274</v>
      </c>
      <c r="D5287" s="249" t="s">
        <v>11122</v>
      </c>
      <c r="E5287" s="249" t="s">
        <v>11123</v>
      </c>
      <c r="F5287" s="249" t="s">
        <v>10390</v>
      </c>
      <c r="G5287" s="281" t="s">
        <v>813</v>
      </c>
      <c r="H5287" s="250">
        <v>160255.4</v>
      </c>
      <c r="I5287" s="250"/>
      <c r="J5287" s="250">
        <v>153515.6997</v>
      </c>
      <c r="K5287" s="250"/>
      <c r="L5287" s="250">
        <v>160256.13999999998</v>
      </c>
      <c r="M5287" s="251">
        <f t="shared" si="246"/>
        <v>4.2055994992992417E-2</v>
      </c>
      <c r="N5287" s="251">
        <f t="shared" si="247"/>
        <v>4.3907172446675739E-2</v>
      </c>
      <c r="O5287" s="250">
        <v>185804.94</v>
      </c>
      <c r="P5287" s="251">
        <f t="shared" si="248"/>
        <v>0.15942478085395057</v>
      </c>
      <c r="Q5287" s="251" t="s">
        <v>1195</v>
      </c>
      <c r="R5287" s="258"/>
      <c r="S5287" s="258" t="s">
        <v>1405</v>
      </c>
      <c r="T5287" s="258" t="s">
        <v>807</v>
      </c>
      <c r="U5287" s="282" t="s">
        <v>814</v>
      </c>
      <c r="V5287" s="285">
        <v>55</v>
      </c>
      <c r="W5287" s="286" t="s">
        <v>824</v>
      </c>
      <c r="X5287" s="286" t="s">
        <v>824</v>
      </c>
      <c r="Y5287" s="257"/>
    </row>
    <row r="5288" spans="1:25" ht="12.75" customHeight="1" x14ac:dyDescent="0.2">
      <c r="A5288" s="229" t="s">
        <v>705</v>
      </c>
      <c r="B5288" s="247"/>
      <c r="C5288" s="280">
        <v>5275</v>
      </c>
      <c r="D5288" s="249" t="s">
        <v>11124</v>
      </c>
      <c r="E5288" s="249" t="s">
        <v>2834</v>
      </c>
      <c r="F5288" s="249" t="s">
        <v>10193</v>
      </c>
      <c r="G5288" s="281" t="s">
        <v>813</v>
      </c>
      <c r="H5288" s="250">
        <v>69433.84</v>
      </c>
      <c r="I5288" s="250"/>
      <c r="J5288" s="250">
        <v>66513.733399999997</v>
      </c>
      <c r="K5288" s="250"/>
      <c r="L5288" s="250">
        <v>69434.37</v>
      </c>
      <c r="M5288" s="251">
        <f t="shared" si="246"/>
        <v>4.2055957152881067E-2</v>
      </c>
      <c r="N5288" s="251">
        <f t="shared" si="247"/>
        <v>4.3910279136428657E-2</v>
      </c>
      <c r="O5288" s="250">
        <v>76634.2</v>
      </c>
      <c r="P5288" s="251">
        <f t="shared" si="248"/>
        <v>0.10369259489212622</v>
      </c>
      <c r="Q5288" s="251" t="s">
        <v>1195</v>
      </c>
      <c r="R5288" s="258"/>
      <c r="S5288" s="258" t="s">
        <v>904</v>
      </c>
      <c r="T5288" s="258" t="s">
        <v>807</v>
      </c>
      <c r="U5288" s="282" t="s">
        <v>814</v>
      </c>
      <c r="V5288" s="285">
        <v>204</v>
      </c>
      <c r="W5288" s="286" t="s">
        <v>824</v>
      </c>
      <c r="X5288" s="286" t="s">
        <v>824</v>
      </c>
      <c r="Y5288" s="257"/>
    </row>
    <row r="5289" spans="1:25" ht="12.75" customHeight="1" x14ac:dyDescent="0.2">
      <c r="A5289" s="229" t="s">
        <v>705</v>
      </c>
      <c r="B5289" s="247"/>
      <c r="C5289" s="280">
        <v>5276</v>
      </c>
      <c r="D5289" s="249" t="s">
        <v>11125</v>
      </c>
      <c r="E5289" s="249" t="s">
        <v>2836</v>
      </c>
      <c r="F5289" s="249" t="s">
        <v>10390</v>
      </c>
      <c r="G5289" s="281" t="s">
        <v>813</v>
      </c>
      <c r="H5289" s="250">
        <v>27356.359999999997</v>
      </c>
      <c r="I5289" s="250"/>
      <c r="J5289" s="250">
        <v>37298.3004</v>
      </c>
      <c r="K5289" s="250"/>
      <c r="L5289" s="250">
        <v>39855.86</v>
      </c>
      <c r="M5289" s="251">
        <f t="shared" si="246"/>
        <v>0.36342336480438203</v>
      </c>
      <c r="N5289" s="251">
        <f t="shared" si="247"/>
        <v>6.8570405958765901E-2</v>
      </c>
      <c r="O5289" s="250">
        <v>45279.340000000004</v>
      </c>
      <c r="P5289" s="251">
        <f t="shared" si="248"/>
        <v>0.13607735474783389</v>
      </c>
      <c r="Q5289" s="251" t="s">
        <v>1195</v>
      </c>
      <c r="R5289" s="258"/>
      <c r="S5289" s="258" t="s">
        <v>806</v>
      </c>
      <c r="T5289" s="258" t="s">
        <v>807</v>
      </c>
      <c r="U5289" s="282" t="s">
        <v>814</v>
      </c>
      <c r="V5289" s="285">
        <v>156</v>
      </c>
      <c r="W5289" s="286" t="s">
        <v>824</v>
      </c>
      <c r="X5289" s="286" t="s">
        <v>824</v>
      </c>
      <c r="Y5289" s="257"/>
    </row>
    <row r="5290" spans="1:25" ht="12.75" customHeight="1" x14ac:dyDescent="0.2">
      <c r="A5290" s="229" t="s">
        <v>705</v>
      </c>
      <c r="B5290" s="247"/>
      <c r="C5290" s="280">
        <v>5277</v>
      </c>
      <c r="D5290" s="249" t="s">
        <v>11126</v>
      </c>
      <c r="E5290" s="249" t="s">
        <v>11127</v>
      </c>
      <c r="F5290" s="249" t="s">
        <v>10225</v>
      </c>
      <c r="G5290" s="281" t="s">
        <v>813</v>
      </c>
      <c r="H5290" s="250">
        <v>130291.03</v>
      </c>
      <c r="I5290" s="250"/>
      <c r="J5290" s="250">
        <v>142140.65669999999</v>
      </c>
      <c r="K5290" s="250"/>
      <c r="L5290" s="250">
        <v>145281</v>
      </c>
      <c r="M5290" s="251">
        <f t="shared" si="246"/>
        <v>9.0947371434549201E-2</v>
      </c>
      <c r="N5290" s="251">
        <f t="shared" si="247"/>
        <v>2.2093209451170406E-2</v>
      </c>
      <c r="O5290" s="250">
        <v>158420.54000000007</v>
      </c>
      <c r="P5290" s="251">
        <f t="shared" si="248"/>
        <v>9.0442246405242718E-2</v>
      </c>
      <c r="Q5290" s="251" t="s">
        <v>1195</v>
      </c>
      <c r="R5290" s="258"/>
      <c r="S5290" s="258" t="s">
        <v>806</v>
      </c>
      <c r="T5290" s="258" t="s">
        <v>807</v>
      </c>
      <c r="U5290" s="282" t="s">
        <v>814</v>
      </c>
      <c r="V5290" s="285">
        <v>362</v>
      </c>
      <c r="W5290" s="286" t="s">
        <v>824</v>
      </c>
      <c r="X5290" s="286" t="s">
        <v>824</v>
      </c>
      <c r="Y5290" s="257"/>
    </row>
    <row r="5291" spans="1:25" ht="12.75" customHeight="1" x14ac:dyDescent="0.2">
      <c r="A5291" s="229" t="s">
        <v>705</v>
      </c>
      <c r="B5291" s="247"/>
      <c r="C5291" s="280">
        <v>5278</v>
      </c>
      <c r="D5291" s="249" t="s">
        <v>11128</v>
      </c>
      <c r="E5291" s="249" t="s">
        <v>11129</v>
      </c>
      <c r="F5291" s="249" t="s">
        <v>10228</v>
      </c>
      <c r="G5291" s="281" t="s">
        <v>804</v>
      </c>
      <c r="H5291" s="250">
        <v>40499.01</v>
      </c>
      <c r="I5291" s="250"/>
      <c r="J5291" s="250">
        <v>38795.773700000005</v>
      </c>
      <c r="K5291" s="250"/>
      <c r="L5291" s="250">
        <v>40499.599999999999</v>
      </c>
      <c r="M5291" s="251">
        <f t="shared" si="246"/>
        <v>4.2056245325502936E-2</v>
      </c>
      <c r="N5291" s="251">
        <f t="shared" si="247"/>
        <v>4.3917832730321169E-2</v>
      </c>
      <c r="O5291" s="250">
        <v>46889.59</v>
      </c>
      <c r="P5291" s="251">
        <f t="shared" si="248"/>
        <v>0.15777908917618935</v>
      </c>
      <c r="Q5291" s="251" t="s">
        <v>1195</v>
      </c>
      <c r="R5291" s="258"/>
      <c r="S5291" s="258" t="s">
        <v>806</v>
      </c>
      <c r="T5291" s="258" t="s">
        <v>2261</v>
      </c>
      <c r="U5291" s="282" t="s">
        <v>808</v>
      </c>
      <c r="V5291" s="285">
        <v>103</v>
      </c>
      <c r="W5291" s="286" t="s">
        <v>816</v>
      </c>
      <c r="X5291" s="286" t="s">
        <v>816</v>
      </c>
      <c r="Y5291" s="257"/>
    </row>
    <row r="5292" spans="1:25" ht="12.75" customHeight="1" x14ac:dyDescent="0.2">
      <c r="A5292" s="229" t="s">
        <v>705</v>
      </c>
      <c r="B5292" s="247"/>
      <c r="C5292" s="280">
        <v>5279</v>
      </c>
      <c r="D5292" s="249" t="s">
        <v>11130</v>
      </c>
      <c r="E5292" s="249" t="s">
        <v>11131</v>
      </c>
      <c r="F5292" s="249" t="s">
        <v>10225</v>
      </c>
      <c r="G5292" s="281" t="s">
        <v>813</v>
      </c>
      <c r="H5292" s="250">
        <v>4633.43</v>
      </c>
      <c r="I5292" s="250"/>
      <c r="J5292" s="250">
        <v>54939.074000000001</v>
      </c>
      <c r="K5292" s="250"/>
      <c r="L5292" s="250">
        <v>57351.08</v>
      </c>
      <c r="M5292" s="251">
        <f t="shared" si="246"/>
        <v>10.857106722233851</v>
      </c>
      <c r="N5292" s="251">
        <f t="shared" si="247"/>
        <v>4.3903288213412571E-2</v>
      </c>
      <c r="O5292" s="250">
        <v>58478.770000000004</v>
      </c>
      <c r="P5292" s="251">
        <f t="shared" si="248"/>
        <v>1.9662925266621001E-2</v>
      </c>
      <c r="Q5292" s="251" t="s">
        <v>1195</v>
      </c>
      <c r="R5292" s="258"/>
      <c r="S5292" s="258" t="s">
        <v>904</v>
      </c>
      <c r="T5292" s="258" t="s">
        <v>807</v>
      </c>
      <c r="U5292" s="282" t="s">
        <v>814</v>
      </c>
      <c r="V5292" s="283" t="s">
        <v>809</v>
      </c>
      <c r="W5292" s="284" t="s">
        <v>809</v>
      </c>
      <c r="X5292" s="284" t="s">
        <v>809</v>
      </c>
      <c r="Y5292" s="257"/>
    </row>
    <row r="5293" spans="1:25" ht="12.75" customHeight="1" x14ac:dyDescent="0.2">
      <c r="A5293" s="229" t="s">
        <v>705</v>
      </c>
      <c r="B5293" s="247"/>
      <c r="C5293" s="280">
        <v>5280</v>
      </c>
      <c r="D5293" s="249" t="s">
        <v>11132</v>
      </c>
      <c r="E5293" s="249" t="s">
        <v>11133</v>
      </c>
      <c r="F5293" s="249" t="s">
        <v>10253</v>
      </c>
      <c r="G5293" s="281" t="s">
        <v>813</v>
      </c>
      <c r="H5293" s="250">
        <v>54943.05</v>
      </c>
      <c r="I5293" s="250"/>
      <c r="J5293" s="250">
        <v>52632.359299999996</v>
      </c>
      <c r="K5293" s="250"/>
      <c r="L5293" s="250">
        <v>54943.32</v>
      </c>
      <c r="M5293" s="251">
        <f t="shared" si="246"/>
        <v>4.205610536728497E-2</v>
      </c>
      <c r="N5293" s="251">
        <f t="shared" si="247"/>
        <v>4.3907602295153114E-2</v>
      </c>
      <c r="O5293" s="250">
        <v>59659.210000000006</v>
      </c>
      <c r="P5293" s="251">
        <f t="shared" si="248"/>
        <v>8.5831908228334336E-2</v>
      </c>
      <c r="Q5293" s="251" t="s">
        <v>1195</v>
      </c>
      <c r="R5293" s="258"/>
      <c r="S5293" s="258" t="s">
        <v>806</v>
      </c>
      <c r="T5293" s="258" t="s">
        <v>807</v>
      </c>
      <c r="U5293" s="282" t="s">
        <v>814</v>
      </c>
      <c r="V5293" s="285">
        <v>203</v>
      </c>
      <c r="W5293" s="286" t="s">
        <v>824</v>
      </c>
      <c r="X5293" s="286" t="s">
        <v>824</v>
      </c>
      <c r="Y5293" s="257"/>
    </row>
    <row r="5294" spans="1:25" ht="12.75" customHeight="1" x14ac:dyDescent="0.2">
      <c r="A5294" s="229" t="s">
        <v>705</v>
      </c>
      <c r="B5294" s="247"/>
      <c r="C5294" s="280">
        <v>5281</v>
      </c>
      <c r="D5294" s="249" t="s">
        <v>11134</v>
      </c>
      <c r="E5294" s="249" t="s">
        <v>11135</v>
      </c>
      <c r="F5294" s="249" t="s">
        <v>10175</v>
      </c>
      <c r="G5294" s="281" t="s">
        <v>813</v>
      </c>
      <c r="H5294" s="250">
        <v>13440.23</v>
      </c>
      <c r="I5294" s="250"/>
      <c r="J5294" s="250">
        <v>12874.9925</v>
      </c>
      <c r="K5294" s="250"/>
      <c r="L5294" s="250">
        <v>14546.289999999999</v>
      </c>
      <c r="M5294" s="251">
        <f t="shared" si="246"/>
        <v>4.2055641904937588E-2</v>
      </c>
      <c r="N5294" s="251">
        <f t="shared" si="247"/>
        <v>0.12980959018034369</v>
      </c>
      <c r="O5294" s="250">
        <v>15888</v>
      </c>
      <c r="P5294" s="251">
        <f t="shared" si="248"/>
        <v>9.2237264622113332E-2</v>
      </c>
      <c r="Q5294" s="251" t="s">
        <v>1195</v>
      </c>
      <c r="R5294" s="258"/>
      <c r="S5294" s="258" t="s">
        <v>814</v>
      </c>
      <c r="T5294" s="258" t="s">
        <v>807</v>
      </c>
      <c r="U5294" s="282" t="s">
        <v>814</v>
      </c>
      <c r="V5294" s="285">
        <v>53</v>
      </c>
      <c r="W5294" s="286" t="s">
        <v>824</v>
      </c>
      <c r="X5294" s="286" t="s">
        <v>824</v>
      </c>
      <c r="Y5294" s="257"/>
    </row>
    <row r="5295" spans="1:25" ht="12.75" customHeight="1" x14ac:dyDescent="0.2">
      <c r="A5295" s="229" t="s">
        <v>705</v>
      </c>
      <c r="B5295" s="247"/>
      <c r="C5295" s="280">
        <v>5282</v>
      </c>
      <c r="D5295" s="249" t="s">
        <v>11136</v>
      </c>
      <c r="E5295" s="249" t="s">
        <v>11137</v>
      </c>
      <c r="F5295" s="249" t="s">
        <v>10302</v>
      </c>
      <c r="G5295" s="281" t="s">
        <v>804</v>
      </c>
      <c r="H5295" s="250">
        <v>50512.58</v>
      </c>
      <c r="I5295" s="250"/>
      <c r="J5295" s="250">
        <v>48388.214999999997</v>
      </c>
      <c r="K5295" s="250"/>
      <c r="L5295" s="250">
        <v>50513.35</v>
      </c>
      <c r="M5295" s="251">
        <f t="shared" si="246"/>
        <v>4.2056157099875022E-2</v>
      </c>
      <c r="N5295" s="251">
        <f t="shared" si="247"/>
        <v>4.391844171147876E-2</v>
      </c>
      <c r="O5295" s="250">
        <v>58760.770000000004</v>
      </c>
      <c r="P5295" s="251">
        <f t="shared" si="248"/>
        <v>0.16327208549819019</v>
      </c>
      <c r="Q5295" s="251" t="s">
        <v>1195</v>
      </c>
      <c r="R5295" s="258"/>
      <c r="S5295" s="258" t="s">
        <v>1405</v>
      </c>
      <c r="T5295" s="258" t="s">
        <v>2261</v>
      </c>
      <c r="U5295" s="282" t="s">
        <v>808</v>
      </c>
      <c r="V5295" s="283" t="s">
        <v>809</v>
      </c>
      <c r="W5295" s="284" t="s">
        <v>809</v>
      </c>
      <c r="X5295" s="284" t="s">
        <v>809</v>
      </c>
      <c r="Y5295" s="257"/>
    </row>
    <row r="5296" spans="1:25" ht="12.75" customHeight="1" x14ac:dyDescent="0.2">
      <c r="A5296" s="229" t="s">
        <v>705</v>
      </c>
      <c r="B5296" s="247"/>
      <c r="C5296" s="280">
        <v>5283</v>
      </c>
      <c r="D5296" s="249" t="s">
        <v>11138</v>
      </c>
      <c r="E5296" s="249" t="s">
        <v>11139</v>
      </c>
      <c r="F5296" s="249" t="s">
        <v>10225</v>
      </c>
      <c r="G5296" s="281" t="s">
        <v>813</v>
      </c>
      <c r="H5296" s="250">
        <v>155591.02000000002</v>
      </c>
      <c r="I5296" s="250"/>
      <c r="J5296" s="250">
        <v>131408.73550000001</v>
      </c>
      <c r="K5296" s="250"/>
      <c r="L5296" s="250">
        <v>137179.09000000003</v>
      </c>
      <c r="M5296" s="251">
        <f t="shared" si="246"/>
        <v>0.15542210919370544</v>
      </c>
      <c r="N5296" s="251">
        <f t="shared" si="247"/>
        <v>4.391149856243777E-2</v>
      </c>
      <c r="O5296" s="250">
        <v>147767.12</v>
      </c>
      <c r="P5296" s="251">
        <f t="shared" si="248"/>
        <v>7.7183993566366182E-2</v>
      </c>
      <c r="Q5296" s="251" t="s">
        <v>1195</v>
      </c>
      <c r="R5296" s="258"/>
      <c r="S5296" s="258" t="s">
        <v>806</v>
      </c>
      <c r="T5296" s="258" t="s">
        <v>807</v>
      </c>
      <c r="U5296" s="282" t="s">
        <v>814</v>
      </c>
      <c r="V5296" s="285">
        <v>308</v>
      </c>
      <c r="W5296" s="286" t="s">
        <v>824</v>
      </c>
      <c r="X5296" s="286" t="s">
        <v>824</v>
      </c>
      <c r="Y5296" s="257"/>
    </row>
    <row r="5297" spans="1:25" ht="12.75" customHeight="1" x14ac:dyDescent="0.2">
      <c r="A5297" s="229" t="s">
        <v>705</v>
      </c>
      <c r="B5297" s="247"/>
      <c r="C5297" s="280">
        <v>5284</v>
      </c>
      <c r="D5297" s="249" t="s">
        <v>11140</v>
      </c>
      <c r="E5297" s="249" t="s">
        <v>11141</v>
      </c>
      <c r="F5297" s="249" t="s">
        <v>10205</v>
      </c>
      <c r="G5297" s="281" t="s">
        <v>813</v>
      </c>
      <c r="H5297" s="250">
        <v>26689.14</v>
      </c>
      <c r="I5297" s="250"/>
      <c r="J5297" s="250">
        <v>25566.698200000003</v>
      </c>
      <c r="K5297" s="250"/>
      <c r="L5297" s="250">
        <v>14486.189999999999</v>
      </c>
      <c r="M5297" s="251">
        <f t="shared" si="246"/>
        <v>4.2056124700908193E-2</v>
      </c>
      <c r="N5297" s="251">
        <f t="shared" si="247"/>
        <v>0.43339613560268031</v>
      </c>
      <c r="O5297" s="250">
        <v>15472.17</v>
      </c>
      <c r="P5297" s="251">
        <f t="shared" si="248"/>
        <v>6.8063445253721058E-2</v>
      </c>
      <c r="Q5297" s="251" t="s">
        <v>1195</v>
      </c>
      <c r="R5297" s="258"/>
      <c r="S5297" s="258" t="s">
        <v>904</v>
      </c>
      <c r="T5297" s="258" t="s">
        <v>807</v>
      </c>
      <c r="U5297" s="282" t="s">
        <v>814</v>
      </c>
      <c r="V5297" s="285">
        <v>105</v>
      </c>
      <c r="W5297" s="286" t="s">
        <v>824</v>
      </c>
      <c r="X5297" s="286" t="s">
        <v>824</v>
      </c>
      <c r="Y5297" s="257"/>
    </row>
    <row r="5298" spans="1:25" ht="12.75" customHeight="1" x14ac:dyDescent="0.2">
      <c r="A5298" s="229" t="s">
        <v>705</v>
      </c>
      <c r="B5298" s="247"/>
      <c r="C5298" s="280">
        <v>5285</v>
      </c>
      <c r="D5298" s="249" t="s">
        <v>11142</v>
      </c>
      <c r="E5298" s="249" t="s">
        <v>11143</v>
      </c>
      <c r="F5298" s="249" t="s">
        <v>10185</v>
      </c>
      <c r="G5298" s="281"/>
      <c r="H5298" s="250">
        <v>827665.95999999985</v>
      </c>
      <c r="I5298" s="250"/>
      <c r="J5298" s="250">
        <v>884515.58230000013</v>
      </c>
      <c r="K5298" s="250"/>
      <c r="L5298" s="250">
        <v>759005</v>
      </c>
      <c r="M5298" s="251">
        <f t="shared" si="246"/>
        <v>6.8686674392166969E-2</v>
      </c>
      <c r="N5298" s="251">
        <f t="shared" si="247"/>
        <v>0.14189753669871566</v>
      </c>
      <c r="O5298" s="250">
        <v>829324.26999999979</v>
      </c>
      <c r="P5298" s="251">
        <f t="shared" si="248"/>
        <v>9.2646649231559464E-2</v>
      </c>
      <c r="Q5298" s="251" t="s">
        <v>1195</v>
      </c>
      <c r="R5298" s="258"/>
      <c r="S5298" s="258" t="s">
        <v>10514</v>
      </c>
      <c r="T5298" s="258" t="s">
        <v>1359</v>
      </c>
      <c r="U5298" s="282" t="s">
        <v>932</v>
      </c>
      <c r="V5298" s="285">
        <v>3913</v>
      </c>
      <c r="W5298" s="286" t="s">
        <v>815</v>
      </c>
      <c r="X5298" s="286" t="s">
        <v>816</v>
      </c>
      <c r="Y5298" s="257"/>
    </row>
    <row r="5299" spans="1:25" ht="12.75" customHeight="1" x14ac:dyDescent="0.2">
      <c r="A5299" s="229" t="s">
        <v>705</v>
      </c>
      <c r="B5299" s="247"/>
      <c r="C5299" s="280">
        <v>5286</v>
      </c>
      <c r="D5299" s="249" t="s">
        <v>11144</v>
      </c>
      <c r="E5299" s="249" t="s">
        <v>11145</v>
      </c>
      <c r="F5299" s="249" t="s">
        <v>10240</v>
      </c>
      <c r="G5299" s="281" t="s">
        <v>813</v>
      </c>
      <c r="H5299" s="250">
        <v>29332.38</v>
      </c>
      <c r="I5299" s="250"/>
      <c r="J5299" s="250">
        <v>28098.774000000001</v>
      </c>
      <c r="K5299" s="250"/>
      <c r="L5299" s="250">
        <v>32520.99</v>
      </c>
      <c r="M5299" s="251">
        <f t="shared" si="246"/>
        <v>4.2056116823796764E-2</v>
      </c>
      <c r="N5299" s="251">
        <f t="shared" si="247"/>
        <v>0.15738110139609651</v>
      </c>
      <c r="O5299" s="250">
        <v>35707.83</v>
      </c>
      <c r="P5299" s="251">
        <f t="shared" si="248"/>
        <v>9.7993326771417477E-2</v>
      </c>
      <c r="Q5299" s="251" t="s">
        <v>1195</v>
      </c>
      <c r="R5299" s="258"/>
      <c r="S5299" s="258" t="s">
        <v>904</v>
      </c>
      <c r="T5299" s="258" t="s">
        <v>807</v>
      </c>
      <c r="U5299" s="282" t="s">
        <v>814</v>
      </c>
      <c r="V5299" s="285">
        <v>103</v>
      </c>
      <c r="W5299" s="286" t="s">
        <v>874</v>
      </c>
      <c r="X5299" s="286" t="s">
        <v>815</v>
      </c>
      <c r="Y5299" s="257"/>
    </row>
    <row r="5300" spans="1:25" ht="12.75" customHeight="1" x14ac:dyDescent="0.2">
      <c r="A5300" s="229" t="s">
        <v>705</v>
      </c>
      <c r="B5300" s="247"/>
      <c r="C5300" s="280">
        <v>5287</v>
      </c>
      <c r="D5300" s="249" t="s">
        <v>11146</v>
      </c>
      <c r="E5300" s="249" t="s">
        <v>11147</v>
      </c>
      <c r="F5300" s="249" t="s">
        <v>10390</v>
      </c>
      <c r="G5300" s="281" t="s">
        <v>813</v>
      </c>
      <c r="H5300" s="250">
        <v>293326.42</v>
      </c>
      <c r="I5300" s="250"/>
      <c r="J5300" s="250">
        <v>417752.36680000002</v>
      </c>
      <c r="K5300" s="250"/>
      <c r="L5300" s="250">
        <v>436095.81999999995</v>
      </c>
      <c r="M5300" s="251">
        <f t="shared" si="246"/>
        <v>0.42418936146290553</v>
      </c>
      <c r="N5300" s="251">
        <f t="shared" si="247"/>
        <v>4.39098725891406E-2</v>
      </c>
      <c r="O5300" s="250">
        <v>504829.65</v>
      </c>
      <c r="P5300" s="251">
        <f t="shared" si="248"/>
        <v>0.15761176064471355</v>
      </c>
      <c r="Q5300" s="251" t="s">
        <v>1195</v>
      </c>
      <c r="R5300" s="258"/>
      <c r="S5300" s="258" t="s">
        <v>1405</v>
      </c>
      <c r="T5300" s="258" t="s">
        <v>807</v>
      </c>
      <c r="U5300" s="282" t="s">
        <v>814</v>
      </c>
      <c r="V5300" s="285">
        <v>55</v>
      </c>
      <c r="W5300" s="286" t="s">
        <v>824</v>
      </c>
      <c r="X5300" s="286" t="s">
        <v>824</v>
      </c>
      <c r="Y5300" s="257"/>
    </row>
    <row r="5301" spans="1:25" ht="12.75" customHeight="1" x14ac:dyDescent="0.2">
      <c r="A5301" s="229" t="s">
        <v>705</v>
      </c>
      <c r="B5301" s="247"/>
      <c r="C5301" s="280">
        <v>5288</v>
      </c>
      <c r="D5301" s="249" t="s">
        <v>11148</v>
      </c>
      <c r="E5301" s="249" t="s">
        <v>11149</v>
      </c>
      <c r="F5301" s="249" t="s">
        <v>10228</v>
      </c>
      <c r="G5301" s="281" t="s">
        <v>804</v>
      </c>
      <c r="H5301" s="250">
        <v>28885.47</v>
      </c>
      <c r="I5301" s="250"/>
      <c r="J5301" s="250">
        <v>27670.674499999997</v>
      </c>
      <c r="K5301" s="250"/>
      <c r="L5301" s="250">
        <v>28885.690000000002</v>
      </c>
      <c r="M5301" s="251">
        <f t="shared" si="246"/>
        <v>4.2055590578931337E-2</v>
      </c>
      <c r="N5301" s="251">
        <f t="shared" si="247"/>
        <v>4.3909862045466402E-2</v>
      </c>
      <c r="O5301" s="250">
        <v>31880.950000000004</v>
      </c>
      <c r="P5301" s="251">
        <f t="shared" si="248"/>
        <v>0.10369355899062829</v>
      </c>
      <c r="Q5301" s="251" t="s">
        <v>1195</v>
      </c>
      <c r="R5301" s="258"/>
      <c r="S5301" s="258" t="s">
        <v>814</v>
      </c>
      <c r="T5301" s="258" t="s">
        <v>807</v>
      </c>
      <c r="U5301" s="282" t="s">
        <v>808</v>
      </c>
      <c r="V5301" s="285">
        <v>53</v>
      </c>
      <c r="W5301" s="286" t="s">
        <v>824</v>
      </c>
      <c r="X5301" s="286" t="s">
        <v>824</v>
      </c>
      <c r="Y5301" s="257"/>
    </row>
    <row r="5302" spans="1:25" ht="12.75" customHeight="1" x14ac:dyDescent="0.2">
      <c r="A5302" s="229" t="s">
        <v>705</v>
      </c>
      <c r="B5302" s="247"/>
      <c r="C5302" s="280">
        <v>5289</v>
      </c>
      <c r="D5302" s="249" t="s">
        <v>11150</v>
      </c>
      <c r="E5302" s="249" t="s">
        <v>11151</v>
      </c>
      <c r="F5302" s="249" t="s">
        <v>10228</v>
      </c>
      <c r="G5302" s="281" t="s">
        <v>804</v>
      </c>
      <c r="H5302" s="250">
        <v>24810.879999999997</v>
      </c>
      <c r="I5302" s="250"/>
      <c r="J5302" s="250">
        <v>23767.430500000002</v>
      </c>
      <c r="K5302" s="250"/>
      <c r="L5302" s="250">
        <v>24811.07</v>
      </c>
      <c r="M5302" s="251">
        <f t="shared" si="246"/>
        <v>4.2056126183351632E-2</v>
      </c>
      <c r="N5302" s="251">
        <f t="shared" si="247"/>
        <v>4.3910489188134887E-2</v>
      </c>
      <c r="O5302" s="250">
        <v>27383.82</v>
      </c>
      <c r="P5302" s="251">
        <f t="shared" si="248"/>
        <v>0.10369363352729245</v>
      </c>
      <c r="Q5302" s="251" t="s">
        <v>1195</v>
      </c>
      <c r="R5302" s="258"/>
      <c r="S5302" s="258" t="s">
        <v>904</v>
      </c>
      <c r="T5302" s="258" t="s">
        <v>807</v>
      </c>
      <c r="U5302" s="282" t="s">
        <v>808</v>
      </c>
      <c r="V5302" s="285">
        <v>53</v>
      </c>
      <c r="W5302" s="286" t="s">
        <v>824</v>
      </c>
      <c r="X5302" s="286" t="s">
        <v>824</v>
      </c>
      <c r="Y5302" s="257"/>
    </row>
    <row r="5303" spans="1:25" ht="12.75" customHeight="1" x14ac:dyDescent="0.2">
      <c r="A5303" s="229" t="s">
        <v>705</v>
      </c>
      <c r="B5303" s="247"/>
      <c r="C5303" s="280">
        <v>5290</v>
      </c>
      <c r="D5303" s="249" t="s">
        <v>11152</v>
      </c>
      <c r="E5303" s="249" t="s">
        <v>11153</v>
      </c>
      <c r="F5303" s="249" t="s">
        <v>10172</v>
      </c>
      <c r="G5303" s="281" t="s">
        <v>813</v>
      </c>
      <c r="H5303" s="250">
        <v>21411.64</v>
      </c>
      <c r="I5303" s="250"/>
      <c r="J5303" s="250">
        <v>64840.514799999997</v>
      </c>
      <c r="K5303" s="250"/>
      <c r="L5303" s="250">
        <v>83291.87</v>
      </c>
      <c r="M5303" s="251">
        <f t="shared" si="246"/>
        <v>2.0282834383540913</v>
      </c>
      <c r="N5303" s="251">
        <f t="shared" si="247"/>
        <v>0.28456521754821107</v>
      </c>
      <c r="O5303" s="250">
        <v>98172.160000000003</v>
      </c>
      <c r="P5303" s="251">
        <f t="shared" si="248"/>
        <v>0.17865237027335332</v>
      </c>
      <c r="Q5303" s="251" t="s">
        <v>1195</v>
      </c>
      <c r="R5303" s="258"/>
      <c r="S5303" s="258" t="s">
        <v>904</v>
      </c>
      <c r="T5303" s="258" t="s">
        <v>807</v>
      </c>
      <c r="U5303" s="282" t="s">
        <v>814</v>
      </c>
      <c r="V5303" s="285">
        <v>106</v>
      </c>
      <c r="W5303" s="286" t="s">
        <v>824</v>
      </c>
      <c r="X5303" s="286" t="s">
        <v>824</v>
      </c>
      <c r="Y5303" s="257"/>
    </row>
    <row r="5304" spans="1:25" ht="12.75" customHeight="1" x14ac:dyDescent="0.2">
      <c r="A5304" s="229" t="s">
        <v>705</v>
      </c>
      <c r="B5304" s="247"/>
      <c r="C5304" s="280">
        <v>5291</v>
      </c>
      <c r="D5304" s="249" t="s">
        <v>11154</v>
      </c>
      <c r="E5304" s="249" t="s">
        <v>11155</v>
      </c>
      <c r="F5304" s="249" t="s">
        <v>10193</v>
      </c>
      <c r="G5304" s="281" t="s">
        <v>813</v>
      </c>
      <c r="H5304" s="250">
        <v>534675.78</v>
      </c>
      <c r="I5304" s="250"/>
      <c r="J5304" s="250">
        <v>257114.74250000002</v>
      </c>
      <c r="K5304" s="250"/>
      <c r="L5304" s="250">
        <v>268404.7</v>
      </c>
      <c r="M5304" s="251">
        <f t="shared" si="246"/>
        <v>0.51912027415941664</v>
      </c>
      <c r="N5304" s="251">
        <f t="shared" si="247"/>
        <v>4.3910191186333818E-2</v>
      </c>
      <c r="O5304" s="250">
        <v>296236.31</v>
      </c>
      <c r="P5304" s="251">
        <f t="shared" si="248"/>
        <v>0.10369270731846345</v>
      </c>
      <c r="Q5304" s="251" t="s">
        <v>1195</v>
      </c>
      <c r="R5304" s="258"/>
      <c r="S5304" s="258" t="s">
        <v>925</v>
      </c>
      <c r="T5304" s="258" t="s">
        <v>908</v>
      </c>
      <c r="U5304" s="282" t="s">
        <v>823</v>
      </c>
      <c r="V5304" s="285">
        <v>1275</v>
      </c>
      <c r="W5304" s="286" t="s">
        <v>816</v>
      </c>
      <c r="X5304" s="286" t="s">
        <v>824</v>
      </c>
      <c r="Y5304" s="257"/>
    </row>
    <row r="5305" spans="1:25" ht="12.75" customHeight="1" x14ac:dyDescent="0.2">
      <c r="A5305" s="229" t="s">
        <v>705</v>
      </c>
      <c r="B5305" s="247"/>
      <c r="C5305" s="280">
        <v>5292</v>
      </c>
      <c r="D5305" s="249" t="s">
        <v>11156</v>
      </c>
      <c r="E5305" s="249" t="s">
        <v>11157</v>
      </c>
      <c r="F5305" s="249" t="s">
        <v>10228</v>
      </c>
      <c r="G5305" s="281" t="s">
        <v>804</v>
      </c>
      <c r="H5305" s="250">
        <v>198705.22999999998</v>
      </c>
      <c r="I5305" s="250"/>
      <c r="J5305" s="250">
        <v>190348.46520000001</v>
      </c>
      <c r="K5305" s="250"/>
      <c r="L5305" s="250">
        <v>198708.10999999996</v>
      </c>
      <c r="M5305" s="251">
        <f t="shared" si="246"/>
        <v>4.2056088810546031E-2</v>
      </c>
      <c r="N5305" s="251">
        <f t="shared" si="247"/>
        <v>4.3917584474434473E-2</v>
      </c>
      <c r="O5305" s="250">
        <v>229245.54</v>
      </c>
      <c r="P5305" s="251">
        <f t="shared" si="248"/>
        <v>0.15367983722456047</v>
      </c>
      <c r="Q5305" s="251" t="s">
        <v>1195</v>
      </c>
      <c r="R5305" s="258"/>
      <c r="S5305" s="258" t="s">
        <v>3566</v>
      </c>
      <c r="T5305" s="258" t="s">
        <v>908</v>
      </c>
      <c r="U5305" s="282" t="s">
        <v>1103</v>
      </c>
      <c r="V5305" s="285">
        <v>803</v>
      </c>
      <c r="W5305" s="286" t="s">
        <v>816</v>
      </c>
      <c r="X5305" s="286" t="s">
        <v>824</v>
      </c>
      <c r="Y5305" s="257"/>
    </row>
    <row r="5306" spans="1:25" ht="12.75" customHeight="1" x14ac:dyDescent="0.2">
      <c r="A5306" s="229" t="s">
        <v>705</v>
      </c>
      <c r="B5306" s="247"/>
      <c r="C5306" s="280">
        <v>5293</v>
      </c>
      <c r="D5306" s="249" t="s">
        <v>11158</v>
      </c>
      <c r="E5306" s="249" t="s">
        <v>11159</v>
      </c>
      <c r="F5306" s="249" t="s">
        <v>10397</v>
      </c>
      <c r="G5306" s="281" t="s">
        <v>804</v>
      </c>
      <c r="H5306" s="250">
        <v>250685.44</v>
      </c>
      <c r="I5306" s="250"/>
      <c r="J5306" s="250">
        <v>439317.87789999996</v>
      </c>
      <c r="K5306" s="250"/>
      <c r="L5306" s="250">
        <v>458605.92000000004</v>
      </c>
      <c r="M5306" s="251">
        <f t="shared" si="246"/>
        <v>0.7524666685867355</v>
      </c>
      <c r="N5306" s="251">
        <f t="shared" si="247"/>
        <v>4.3904523513132634E-2</v>
      </c>
      <c r="O5306" s="250">
        <v>511053.81</v>
      </c>
      <c r="P5306" s="251">
        <f t="shared" si="248"/>
        <v>0.11436374393073677</v>
      </c>
      <c r="Q5306" s="251" t="s">
        <v>1195</v>
      </c>
      <c r="R5306" s="258"/>
      <c r="S5306" s="258" t="s">
        <v>1405</v>
      </c>
      <c r="T5306" s="258" t="s">
        <v>807</v>
      </c>
      <c r="U5306" s="282" t="s">
        <v>808</v>
      </c>
      <c r="V5306" s="285">
        <v>152</v>
      </c>
      <c r="W5306" s="286" t="s">
        <v>824</v>
      </c>
      <c r="X5306" s="286" t="s">
        <v>815</v>
      </c>
      <c r="Y5306" s="257"/>
    </row>
    <row r="5307" spans="1:25" ht="12.75" customHeight="1" x14ac:dyDescent="0.2">
      <c r="A5307" s="229" t="s">
        <v>705</v>
      </c>
      <c r="B5307" s="247"/>
      <c r="C5307" s="280">
        <v>5294</v>
      </c>
      <c r="D5307" s="249" t="s">
        <v>11160</v>
      </c>
      <c r="E5307" s="249" t="s">
        <v>11161</v>
      </c>
      <c r="F5307" s="249" t="s">
        <v>10281</v>
      </c>
      <c r="G5307" s="281" t="s">
        <v>813</v>
      </c>
      <c r="H5307" s="250">
        <v>123601.97000000002</v>
      </c>
      <c r="I5307" s="250"/>
      <c r="J5307" s="250">
        <v>106265.06230000001</v>
      </c>
      <c r="K5307" s="250"/>
      <c r="L5307" s="250">
        <v>82801.63</v>
      </c>
      <c r="M5307" s="251">
        <f t="shared" si="246"/>
        <v>0.14026400792802904</v>
      </c>
      <c r="N5307" s="251">
        <f t="shared" si="247"/>
        <v>0.22080100262642954</v>
      </c>
      <c r="O5307" s="250">
        <v>92520.18</v>
      </c>
      <c r="P5307" s="251">
        <f t="shared" si="248"/>
        <v>0.11737148169667659</v>
      </c>
      <c r="Q5307" s="251" t="s">
        <v>1195</v>
      </c>
      <c r="R5307" s="258"/>
      <c r="S5307" s="258" t="s">
        <v>806</v>
      </c>
      <c r="T5307" s="258" t="s">
        <v>807</v>
      </c>
      <c r="U5307" s="282" t="s">
        <v>814</v>
      </c>
      <c r="V5307" s="285">
        <v>125</v>
      </c>
      <c r="W5307" s="286" t="s">
        <v>824</v>
      </c>
      <c r="X5307" s="286" t="s">
        <v>824</v>
      </c>
      <c r="Y5307" s="257"/>
    </row>
    <row r="5308" spans="1:25" ht="12.75" customHeight="1" x14ac:dyDescent="0.2">
      <c r="A5308" s="229" t="s">
        <v>705</v>
      </c>
      <c r="B5308" s="247"/>
      <c r="C5308" s="280">
        <v>5295</v>
      </c>
      <c r="D5308" s="296" t="s">
        <v>11162</v>
      </c>
      <c r="E5308" s="296" t="s">
        <v>11163</v>
      </c>
      <c r="F5308" s="296" t="s">
        <v>10228</v>
      </c>
      <c r="G5308" s="281" t="s">
        <v>804</v>
      </c>
      <c r="H5308" s="250">
        <v>0</v>
      </c>
      <c r="I5308" s="250"/>
      <c r="J5308" s="250">
        <v>0</v>
      </c>
      <c r="K5308" s="250"/>
      <c r="L5308" s="250">
        <v>0</v>
      </c>
      <c r="M5308" s="251" t="str">
        <f t="shared" si="246"/>
        <v>NA</v>
      </c>
      <c r="N5308" s="251" t="str">
        <f t="shared" si="247"/>
        <v>NA</v>
      </c>
      <c r="O5308" s="250">
        <v>0</v>
      </c>
      <c r="P5308" s="251" t="str">
        <f t="shared" si="248"/>
        <v>NA</v>
      </c>
      <c r="Q5308" s="251" t="s">
        <v>707</v>
      </c>
      <c r="R5308" s="258"/>
      <c r="S5308" s="299" t="s">
        <v>809</v>
      </c>
      <c r="T5308" s="258" t="s">
        <v>2261</v>
      </c>
      <c r="U5308" s="299" t="s">
        <v>832</v>
      </c>
      <c r="V5308" s="283" t="s">
        <v>809</v>
      </c>
      <c r="W5308" s="284" t="s">
        <v>809</v>
      </c>
      <c r="X5308" s="284" t="s">
        <v>809</v>
      </c>
      <c r="Y5308" s="257"/>
    </row>
    <row r="5309" spans="1:25" ht="12.75" customHeight="1" x14ac:dyDescent="0.2">
      <c r="A5309" s="229" t="s">
        <v>705</v>
      </c>
      <c r="B5309" s="247"/>
      <c r="C5309" s="280">
        <v>5296</v>
      </c>
      <c r="D5309" s="249" t="s">
        <v>11164</v>
      </c>
      <c r="E5309" s="249" t="s">
        <v>11165</v>
      </c>
      <c r="F5309" s="249" t="s">
        <v>10397</v>
      </c>
      <c r="G5309" s="281" t="s">
        <v>804</v>
      </c>
      <c r="H5309" s="250">
        <v>44756.17</v>
      </c>
      <c r="I5309" s="250"/>
      <c r="J5309" s="250">
        <v>42873.896200000003</v>
      </c>
      <c r="K5309" s="250"/>
      <c r="L5309" s="250">
        <v>72019.92</v>
      </c>
      <c r="M5309" s="251">
        <f t="shared" si="246"/>
        <v>4.2056185772821837E-2</v>
      </c>
      <c r="N5309" s="251">
        <f t="shared" si="247"/>
        <v>0.67980814395870071</v>
      </c>
      <c r="O5309" s="250">
        <v>79487.87</v>
      </c>
      <c r="P5309" s="251">
        <f t="shared" si="248"/>
        <v>0.10369283942553667</v>
      </c>
      <c r="Q5309" s="251" t="s">
        <v>1195</v>
      </c>
      <c r="R5309" s="258"/>
      <c r="S5309" s="258" t="s">
        <v>2946</v>
      </c>
      <c r="T5309" s="258" t="s">
        <v>807</v>
      </c>
      <c r="U5309" s="282" t="s">
        <v>808</v>
      </c>
      <c r="V5309" s="283" t="s">
        <v>809</v>
      </c>
      <c r="W5309" s="284" t="s">
        <v>809</v>
      </c>
      <c r="X5309" s="284" t="s">
        <v>809</v>
      </c>
      <c r="Y5309" s="257"/>
    </row>
    <row r="5310" spans="1:25" ht="12.75" customHeight="1" x14ac:dyDescent="0.2">
      <c r="A5310" s="229" t="s">
        <v>705</v>
      </c>
      <c r="B5310" s="247"/>
      <c r="C5310" s="280">
        <v>5297</v>
      </c>
      <c r="D5310" s="249" t="s">
        <v>11166</v>
      </c>
      <c r="E5310" s="249" t="s">
        <v>11167</v>
      </c>
      <c r="F5310" s="249" t="s">
        <v>10185</v>
      </c>
      <c r="G5310" s="281" t="s">
        <v>813</v>
      </c>
      <c r="H5310" s="250">
        <v>12471.43</v>
      </c>
      <c r="I5310" s="250"/>
      <c r="J5310" s="250">
        <v>90877.512300000002</v>
      </c>
      <c r="K5310" s="250"/>
      <c r="L5310" s="250">
        <v>94867.34</v>
      </c>
      <c r="M5310" s="251">
        <f t="shared" si="246"/>
        <v>6.2868558216660002</v>
      </c>
      <c r="N5310" s="251">
        <f t="shared" si="247"/>
        <v>4.3903355175799574E-2</v>
      </c>
      <c r="O5310" s="250">
        <v>96732.739999999991</v>
      </c>
      <c r="P5310" s="251">
        <f t="shared" si="248"/>
        <v>1.9663247646661056E-2</v>
      </c>
      <c r="Q5310" s="251" t="s">
        <v>1195</v>
      </c>
      <c r="R5310" s="258"/>
      <c r="S5310" s="258" t="s">
        <v>904</v>
      </c>
      <c r="T5310" s="258" t="s">
        <v>807</v>
      </c>
      <c r="U5310" s="282" t="s">
        <v>814</v>
      </c>
      <c r="V5310" s="283" t="s">
        <v>809</v>
      </c>
      <c r="W5310" s="284" t="s">
        <v>809</v>
      </c>
      <c r="X5310" s="284" t="s">
        <v>809</v>
      </c>
      <c r="Y5310" s="257"/>
    </row>
    <row r="5311" spans="1:25" ht="12.75" customHeight="1" x14ac:dyDescent="0.2">
      <c r="A5311" s="229" t="s">
        <v>705</v>
      </c>
      <c r="B5311" s="247"/>
      <c r="C5311" s="280">
        <v>5298</v>
      </c>
      <c r="D5311" s="249" t="s">
        <v>11168</v>
      </c>
      <c r="E5311" s="249" t="s">
        <v>11169</v>
      </c>
      <c r="F5311" s="249" t="s">
        <v>10185</v>
      </c>
      <c r="G5311" s="281" t="s">
        <v>813</v>
      </c>
      <c r="H5311" s="250">
        <v>82295.91</v>
      </c>
      <c r="I5311" s="250"/>
      <c r="J5311" s="250">
        <v>78834.876700000008</v>
      </c>
      <c r="K5311" s="250"/>
      <c r="L5311" s="250">
        <v>82296.329999999987</v>
      </c>
      <c r="M5311" s="251">
        <f t="shared" si="246"/>
        <v>4.205595758039489E-2</v>
      </c>
      <c r="N5311" s="251">
        <f t="shared" si="247"/>
        <v>4.3907638914338264E-2</v>
      </c>
      <c r="O5311" s="250">
        <v>89359.959999999992</v>
      </c>
      <c r="P5311" s="251">
        <f t="shared" si="248"/>
        <v>8.5831652517190077E-2</v>
      </c>
      <c r="Q5311" s="251" t="s">
        <v>1195</v>
      </c>
      <c r="R5311" s="258"/>
      <c r="S5311" s="258" t="s">
        <v>806</v>
      </c>
      <c r="T5311" s="258" t="s">
        <v>807</v>
      </c>
      <c r="U5311" s="282" t="s">
        <v>814</v>
      </c>
      <c r="V5311" s="285">
        <v>253</v>
      </c>
      <c r="W5311" s="286" t="s">
        <v>815</v>
      </c>
      <c r="X5311" s="286" t="s">
        <v>816</v>
      </c>
      <c r="Y5311" s="257"/>
    </row>
    <row r="5312" spans="1:25" ht="12.75" customHeight="1" x14ac:dyDescent="0.2">
      <c r="A5312" s="229" t="s">
        <v>705</v>
      </c>
      <c r="B5312" s="247"/>
      <c r="C5312" s="280">
        <v>5299</v>
      </c>
      <c r="D5312" s="249" t="s">
        <v>11170</v>
      </c>
      <c r="E5312" s="249" t="s">
        <v>11171</v>
      </c>
      <c r="F5312" s="249" t="s">
        <v>10185</v>
      </c>
      <c r="G5312" s="281" t="s">
        <v>813</v>
      </c>
      <c r="H5312" s="250">
        <v>174683.36</v>
      </c>
      <c r="I5312" s="250"/>
      <c r="J5312" s="250">
        <v>204787.17189999999</v>
      </c>
      <c r="K5312" s="250"/>
      <c r="L5312" s="250">
        <v>213779.21000000002</v>
      </c>
      <c r="M5312" s="251">
        <f t="shared" si="246"/>
        <v>0.17233359777370896</v>
      </c>
      <c r="N5312" s="251">
        <f t="shared" si="247"/>
        <v>4.3909186383954524E-2</v>
      </c>
      <c r="O5312" s="250">
        <v>234491.79</v>
      </c>
      <c r="P5312" s="251">
        <f t="shared" si="248"/>
        <v>9.6887718875937404E-2</v>
      </c>
      <c r="Q5312" s="251" t="s">
        <v>1195</v>
      </c>
      <c r="R5312" s="258"/>
      <c r="S5312" s="258" t="s">
        <v>925</v>
      </c>
      <c r="T5312" s="258" t="s">
        <v>908</v>
      </c>
      <c r="U5312" s="282" t="s">
        <v>814</v>
      </c>
      <c r="V5312" s="285">
        <v>488</v>
      </c>
      <c r="W5312" s="286" t="s">
        <v>874</v>
      </c>
      <c r="X5312" s="286" t="s">
        <v>815</v>
      </c>
      <c r="Y5312" s="257"/>
    </row>
    <row r="5313" spans="1:25" ht="12.75" customHeight="1" x14ac:dyDescent="0.2">
      <c r="A5313" s="229" t="s">
        <v>705</v>
      </c>
      <c r="B5313" s="247"/>
      <c r="C5313" s="280">
        <v>5300</v>
      </c>
      <c r="D5313" s="249" t="s">
        <v>11172</v>
      </c>
      <c r="E5313" s="249" t="s">
        <v>11173</v>
      </c>
      <c r="F5313" s="249" t="s">
        <v>10237</v>
      </c>
      <c r="G5313" s="281" t="s">
        <v>804</v>
      </c>
      <c r="H5313" s="250">
        <v>97297.03</v>
      </c>
      <c r="I5313" s="250"/>
      <c r="J5313" s="250">
        <v>78161.6728</v>
      </c>
      <c r="K5313" s="250"/>
      <c r="L5313" s="250">
        <v>81595.590000000011</v>
      </c>
      <c r="M5313" s="251">
        <f t="shared" si="246"/>
        <v>0.19666948929479142</v>
      </c>
      <c r="N5313" s="251">
        <f t="shared" si="247"/>
        <v>4.393351724683163E-2</v>
      </c>
      <c r="O5313" s="250">
        <v>84888.37999999999</v>
      </c>
      <c r="P5313" s="251">
        <f t="shared" si="248"/>
        <v>4.035499957779555E-2</v>
      </c>
      <c r="Q5313" s="251" t="s">
        <v>1195</v>
      </c>
      <c r="R5313" s="258"/>
      <c r="S5313" s="258" t="s">
        <v>904</v>
      </c>
      <c r="T5313" s="258" t="s">
        <v>807</v>
      </c>
      <c r="U5313" s="282" t="s">
        <v>808</v>
      </c>
      <c r="V5313" s="285">
        <v>513</v>
      </c>
      <c r="W5313" s="286" t="s">
        <v>824</v>
      </c>
      <c r="X5313" s="286" t="s">
        <v>824</v>
      </c>
      <c r="Y5313" s="257"/>
    </row>
    <row r="5314" spans="1:25" ht="12.75" customHeight="1" x14ac:dyDescent="0.2">
      <c r="A5314" s="229" t="s">
        <v>705</v>
      </c>
      <c r="B5314" s="247"/>
      <c r="C5314" s="280">
        <v>5301</v>
      </c>
      <c r="D5314" s="249" t="s">
        <v>11174</v>
      </c>
      <c r="E5314" s="249" t="s">
        <v>11175</v>
      </c>
      <c r="F5314" s="249" t="s">
        <v>10281</v>
      </c>
      <c r="G5314" s="281" t="s">
        <v>813</v>
      </c>
      <c r="H5314" s="250">
        <v>104151.59999999999</v>
      </c>
      <c r="I5314" s="250"/>
      <c r="J5314" s="250">
        <v>99771.385800000004</v>
      </c>
      <c r="K5314" s="250"/>
      <c r="L5314" s="250">
        <v>104152.37</v>
      </c>
      <c r="M5314" s="251">
        <f t="shared" si="246"/>
        <v>4.205613931999113E-2</v>
      </c>
      <c r="N5314" s="251">
        <f t="shared" si="247"/>
        <v>4.3910227014206625E-2</v>
      </c>
      <c r="O5314" s="250">
        <v>114952.22</v>
      </c>
      <c r="P5314" s="251">
        <f t="shared" si="248"/>
        <v>0.10369279162826546</v>
      </c>
      <c r="Q5314" s="251" t="s">
        <v>1195</v>
      </c>
      <c r="R5314" s="258"/>
      <c r="S5314" s="258" t="s">
        <v>806</v>
      </c>
      <c r="T5314" s="258" t="s">
        <v>807</v>
      </c>
      <c r="U5314" s="282" t="s">
        <v>814</v>
      </c>
      <c r="V5314" s="285">
        <v>403</v>
      </c>
      <c r="W5314" s="286" t="s">
        <v>815</v>
      </c>
      <c r="X5314" s="286" t="s">
        <v>816</v>
      </c>
      <c r="Y5314" s="257"/>
    </row>
    <row r="5315" spans="1:25" ht="12.75" customHeight="1" x14ac:dyDescent="0.2">
      <c r="A5315" s="229" t="s">
        <v>705</v>
      </c>
      <c r="B5315" s="247"/>
      <c r="C5315" s="280">
        <v>5302</v>
      </c>
      <c r="D5315" s="249" t="s">
        <v>11176</v>
      </c>
      <c r="E5315" s="249" t="s">
        <v>11177</v>
      </c>
      <c r="F5315" s="249" t="s">
        <v>10172</v>
      </c>
      <c r="G5315" s="281" t="s">
        <v>813</v>
      </c>
      <c r="H5315" s="250">
        <v>43995.53</v>
      </c>
      <c r="I5315" s="250"/>
      <c r="J5315" s="250">
        <v>82639.157199999987</v>
      </c>
      <c r="K5315" s="250"/>
      <c r="L5315" s="250">
        <v>72616.97</v>
      </c>
      <c r="M5315" s="251">
        <f t="shared" si="246"/>
        <v>0.87835348727472973</v>
      </c>
      <c r="N5315" s="251">
        <f t="shared" si="247"/>
        <v>0.12127649336675456</v>
      </c>
      <c r="O5315" s="250">
        <v>82505.89</v>
      </c>
      <c r="P5315" s="251">
        <f t="shared" si="248"/>
        <v>0.13617918786751909</v>
      </c>
      <c r="Q5315" s="251" t="s">
        <v>1195</v>
      </c>
      <c r="R5315" s="258"/>
      <c r="S5315" s="258" t="s">
        <v>904</v>
      </c>
      <c r="T5315" s="258" t="s">
        <v>807</v>
      </c>
      <c r="U5315" s="282" t="s">
        <v>814</v>
      </c>
      <c r="V5315" s="285">
        <v>106</v>
      </c>
      <c r="W5315" s="286" t="s">
        <v>824</v>
      </c>
      <c r="X5315" s="286" t="s">
        <v>824</v>
      </c>
      <c r="Y5315" s="257"/>
    </row>
    <row r="5316" spans="1:25" ht="12.75" customHeight="1" x14ac:dyDescent="0.2">
      <c r="A5316" s="229" t="s">
        <v>705</v>
      </c>
      <c r="B5316" s="247"/>
      <c r="C5316" s="280">
        <v>5303</v>
      </c>
      <c r="D5316" s="249" t="s">
        <v>11178</v>
      </c>
      <c r="E5316" s="249" t="s">
        <v>11179</v>
      </c>
      <c r="F5316" s="249" t="s">
        <v>10355</v>
      </c>
      <c r="G5316" s="281" t="s">
        <v>804</v>
      </c>
      <c r="H5316" s="250">
        <v>33222.100000000006</v>
      </c>
      <c r="I5316" s="250"/>
      <c r="J5316" s="250">
        <v>31824.9205</v>
      </c>
      <c r="K5316" s="250"/>
      <c r="L5316" s="250">
        <v>33222.36</v>
      </c>
      <c r="M5316" s="251">
        <f t="shared" si="246"/>
        <v>4.2055724954172237E-2</v>
      </c>
      <c r="N5316" s="251">
        <f t="shared" si="247"/>
        <v>4.391022752122823E-2</v>
      </c>
      <c r="O5316" s="250">
        <v>36667.269999999997</v>
      </c>
      <c r="P5316" s="251">
        <f t="shared" si="248"/>
        <v>0.10369251311466121</v>
      </c>
      <c r="Q5316" s="251" t="s">
        <v>1195</v>
      </c>
      <c r="R5316" s="258"/>
      <c r="S5316" s="258" t="s">
        <v>806</v>
      </c>
      <c r="T5316" s="258" t="s">
        <v>807</v>
      </c>
      <c r="U5316" s="282" t="s">
        <v>808</v>
      </c>
      <c r="V5316" s="285">
        <v>303</v>
      </c>
      <c r="W5316" s="286" t="s">
        <v>824</v>
      </c>
      <c r="X5316" s="286" t="s">
        <v>824</v>
      </c>
      <c r="Y5316" s="257"/>
    </row>
    <row r="5317" spans="1:25" ht="12.75" customHeight="1" x14ac:dyDescent="0.2">
      <c r="A5317" s="229" t="s">
        <v>705</v>
      </c>
      <c r="B5317" s="247"/>
      <c r="C5317" s="280">
        <v>5304</v>
      </c>
      <c r="D5317" s="249" t="s">
        <v>11180</v>
      </c>
      <c r="E5317" s="249" t="s">
        <v>11181</v>
      </c>
      <c r="F5317" s="249" t="s">
        <v>10281</v>
      </c>
      <c r="G5317" s="281" t="s">
        <v>813</v>
      </c>
      <c r="H5317" s="250">
        <v>128691.49</v>
      </c>
      <c r="I5317" s="250"/>
      <c r="J5317" s="250">
        <v>123279.22229999999</v>
      </c>
      <c r="K5317" s="250"/>
      <c r="L5317" s="250">
        <v>82554.81</v>
      </c>
      <c r="M5317" s="251">
        <f t="shared" si="246"/>
        <v>4.2056142950866536E-2</v>
      </c>
      <c r="N5317" s="251">
        <f t="shared" si="247"/>
        <v>0.33034287157406894</v>
      </c>
      <c r="O5317" s="250">
        <v>92972.800000000003</v>
      </c>
      <c r="P5317" s="251">
        <f t="shared" si="248"/>
        <v>0.12619482741223687</v>
      </c>
      <c r="Q5317" s="251" t="s">
        <v>1195</v>
      </c>
      <c r="R5317" s="258"/>
      <c r="S5317" s="258" t="s">
        <v>806</v>
      </c>
      <c r="T5317" s="258" t="s">
        <v>807</v>
      </c>
      <c r="U5317" s="282" t="s">
        <v>814</v>
      </c>
      <c r="V5317" s="285">
        <v>352</v>
      </c>
      <c r="W5317" s="286" t="s">
        <v>824</v>
      </c>
      <c r="X5317" s="286" t="s">
        <v>824</v>
      </c>
      <c r="Y5317" s="257"/>
    </row>
    <row r="5318" spans="1:25" ht="12.75" customHeight="1" x14ac:dyDescent="0.2">
      <c r="A5318" s="229" t="s">
        <v>705</v>
      </c>
      <c r="B5318" s="247"/>
      <c r="C5318" s="280">
        <v>5305</v>
      </c>
      <c r="D5318" s="249" t="s">
        <v>11182</v>
      </c>
      <c r="E5318" s="249" t="s">
        <v>11183</v>
      </c>
      <c r="F5318" s="249" t="s">
        <v>10182</v>
      </c>
      <c r="G5318" s="281" t="s">
        <v>813</v>
      </c>
      <c r="H5318" s="250">
        <v>120911.60999999999</v>
      </c>
      <c r="I5318" s="250"/>
      <c r="J5318" s="250">
        <v>115017.06969999998</v>
      </c>
      <c r="K5318" s="250"/>
      <c r="L5318" s="250">
        <v>120069.58000000002</v>
      </c>
      <c r="M5318" s="251">
        <f t="shared" si="246"/>
        <v>4.8750821364466228E-2</v>
      </c>
      <c r="N5318" s="251">
        <f t="shared" si="247"/>
        <v>4.3928351793160306E-2</v>
      </c>
      <c r="O5318" s="250">
        <v>126625.45999999999</v>
      </c>
      <c r="P5318" s="251">
        <f t="shared" si="248"/>
        <v>5.460067404250081E-2</v>
      </c>
      <c r="Q5318" s="251" t="s">
        <v>1195</v>
      </c>
      <c r="R5318" s="258"/>
      <c r="S5318" s="258" t="s">
        <v>806</v>
      </c>
      <c r="T5318" s="258" t="s">
        <v>807</v>
      </c>
      <c r="U5318" s="282" t="s">
        <v>814</v>
      </c>
      <c r="V5318" s="285">
        <v>254</v>
      </c>
      <c r="W5318" s="286" t="s">
        <v>824</v>
      </c>
      <c r="X5318" s="286" t="s">
        <v>824</v>
      </c>
      <c r="Y5318" s="257"/>
    </row>
    <row r="5319" spans="1:25" ht="12.75" customHeight="1" x14ac:dyDescent="0.2">
      <c r="A5319" s="229" t="s">
        <v>705</v>
      </c>
      <c r="B5319" s="247"/>
      <c r="C5319" s="280">
        <v>5306</v>
      </c>
      <c r="D5319" s="249" t="s">
        <v>11184</v>
      </c>
      <c r="E5319" s="249" t="s">
        <v>11185</v>
      </c>
      <c r="F5319" s="249" t="s">
        <v>10390</v>
      </c>
      <c r="G5319" s="281" t="s">
        <v>813</v>
      </c>
      <c r="H5319" s="250">
        <v>46449.570000000007</v>
      </c>
      <c r="I5319" s="250"/>
      <c r="J5319" s="250">
        <v>44496.086499999998</v>
      </c>
      <c r="K5319" s="250"/>
      <c r="L5319" s="250">
        <v>46449.919999999998</v>
      </c>
      <c r="M5319" s="251">
        <f t="shared" si="246"/>
        <v>4.2056008268752734E-2</v>
      </c>
      <c r="N5319" s="251">
        <f t="shared" si="247"/>
        <v>4.3910232420102849E-2</v>
      </c>
      <c r="O5319" s="250">
        <v>51266.47</v>
      </c>
      <c r="P5319" s="251">
        <f t="shared" si="248"/>
        <v>0.10369339710380562</v>
      </c>
      <c r="Q5319" s="251" t="s">
        <v>1195</v>
      </c>
      <c r="R5319" s="258"/>
      <c r="S5319" s="258" t="s">
        <v>904</v>
      </c>
      <c r="T5319" s="258" t="s">
        <v>807</v>
      </c>
      <c r="U5319" s="282" t="s">
        <v>814</v>
      </c>
      <c r="V5319" s="285">
        <v>105</v>
      </c>
      <c r="W5319" s="286" t="s">
        <v>824</v>
      </c>
      <c r="X5319" s="286" t="s">
        <v>824</v>
      </c>
      <c r="Y5319" s="257"/>
    </row>
    <row r="5320" spans="1:25" ht="12.75" customHeight="1" x14ac:dyDescent="0.2">
      <c r="A5320" s="229" t="s">
        <v>705</v>
      </c>
      <c r="B5320" s="247"/>
      <c r="C5320" s="280">
        <v>5307</v>
      </c>
      <c r="D5320" s="249" t="s">
        <v>11186</v>
      </c>
      <c r="E5320" s="249" t="s">
        <v>11187</v>
      </c>
      <c r="F5320" s="249" t="s">
        <v>10804</v>
      </c>
      <c r="G5320" s="281" t="s">
        <v>804</v>
      </c>
      <c r="H5320" s="250">
        <v>35161.93</v>
      </c>
      <c r="I5320" s="250"/>
      <c r="J5320" s="250">
        <v>33683.161200000002</v>
      </c>
      <c r="K5320" s="250"/>
      <c r="L5320" s="250">
        <v>35162.479999999996</v>
      </c>
      <c r="M5320" s="251">
        <f t="shared" si="246"/>
        <v>4.2055962229604518E-2</v>
      </c>
      <c r="N5320" s="251">
        <f t="shared" si="247"/>
        <v>4.3918645023139739E-2</v>
      </c>
      <c r="O5320" s="250">
        <v>40903.520000000004</v>
      </c>
      <c r="P5320" s="251">
        <f t="shared" si="248"/>
        <v>0.1632717601261347</v>
      </c>
      <c r="Q5320" s="251" t="s">
        <v>1195</v>
      </c>
      <c r="R5320" s="258"/>
      <c r="S5320" s="258" t="s">
        <v>1405</v>
      </c>
      <c r="T5320" s="258" t="s">
        <v>2261</v>
      </c>
      <c r="U5320" s="282" t="s">
        <v>808</v>
      </c>
      <c r="V5320" s="283" t="s">
        <v>809</v>
      </c>
      <c r="W5320" s="284" t="s">
        <v>809</v>
      </c>
      <c r="X5320" s="284" t="s">
        <v>809</v>
      </c>
      <c r="Y5320" s="257"/>
    </row>
    <row r="5321" spans="1:25" ht="12.75" customHeight="1" x14ac:dyDescent="0.2">
      <c r="A5321" s="229" t="s">
        <v>705</v>
      </c>
      <c r="B5321" s="247"/>
      <c r="C5321" s="280">
        <v>5308</v>
      </c>
      <c r="D5321" s="249" t="s">
        <v>11188</v>
      </c>
      <c r="E5321" s="249" t="s">
        <v>11189</v>
      </c>
      <c r="F5321" s="249" t="s">
        <v>10990</v>
      </c>
      <c r="G5321" s="281" t="s">
        <v>804</v>
      </c>
      <c r="H5321" s="250">
        <v>66722.290000000008</v>
      </c>
      <c r="I5321" s="250"/>
      <c r="J5321" s="250">
        <v>63916.212</v>
      </c>
      <c r="K5321" s="250"/>
      <c r="L5321" s="250">
        <v>66625.89</v>
      </c>
      <c r="M5321" s="251">
        <f t="shared" si="246"/>
        <v>4.2056080509227253E-2</v>
      </c>
      <c r="N5321" s="251">
        <f t="shared" si="247"/>
        <v>4.2394220733857006E-2</v>
      </c>
      <c r="O5321" s="250">
        <v>77504.02</v>
      </c>
      <c r="P5321" s="251">
        <f t="shared" si="248"/>
        <v>0.16327181520577069</v>
      </c>
      <c r="Q5321" s="251" t="s">
        <v>1195</v>
      </c>
      <c r="R5321" s="258"/>
      <c r="S5321" s="258" t="s">
        <v>1405</v>
      </c>
      <c r="T5321" s="258" t="s">
        <v>2261</v>
      </c>
      <c r="U5321" s="282" t="s">
        <v>808</v>
      </c>
      <c r="V5321" s="283" t="s">
        <v>809</v>
      </c>
      <c r="W5321" s="284" t="s">
        <v>809</v>
      </c>
      <c r="X5321" s="284" t="s">
        <v>809</v>
      </c>
      <c r="Y5321" s="257"/>
    </row>
    <row r="5322" spans="1:25" ht="12.75" customHeight="1" x14ac:dyDescent="0.2">
      <c r="A5322" s="229" t="s">
        <v>705</v>
      </c>
      <c r="B5322" s="247"/>
      <c r="C5322" s="280">
        <v>5309</v>
      </c>
      <c r="D5322" s="249" t="s">
        <v>11190</v>
      </c>
      <c r="E5322" s="249" t="s">
        <v>11191</v>
      </c>
      <c r="F5322" s="249" t="s">
        <v>10175</v>
      </c>
      <c r="G5322" s="281" t="s">
        <v>813</v>
      </c>
      <c r="H5322" s="250">
        <v>60682.34</v>
      </c>
      <c r="I5322" s="250"/>
      <c r="J5322" s="250">
        <v>58130.275600000001</v>
      </c>
      <c r="K5322" s="250"/>
      <c r="L5322" s="250">
        <v>60682.79</v>
      </c>
      <c r="M5322" s="251">
        <f t="shared" si="246"/>
        <v>4.2056130333800505E-2</v>
      </c>
      <c r="N5322" s="251">
        <f t="shared" si="247"/>
        <v>4.3910240810900267E-2</v>
      </c>
      <c r="O5322" s="250">
        <v>66975.179999999993</v>
      </c>
      <c r="P5322" s="251">
        <f t="shared" si="248"/>
        <v>0.10369315583545173</v>
      </c>
      <c r="Q5322" s="251" t="s">
        <v>1195</v>
      </c>
      <c r="R5322" s="258"/>
      <c r="S5322" s="258" t="s">
        <v>904</v>
      </c>
      <c r="T5322" s="258" t="s">
        <v>807</v>
      </c>
      <c r="U5322" s="282" t="s">
        <v>814</v>
      </c>
      <c r="V5322" s="285">
        <v>204</v>
      </c>
      <c r="W5322" s="286" t="s">
        <v>815</v>
      </c>
      <c r="X5322" s="286" t="s">
        <v>816</v>
      </c>
      <c r="Y5322" s="257"/>
    </row>
    <row r="5323" spans="1:25" ht="12.75" customHeight="1" x14ac:dyDescent="0.2">
      <c r="A5323" s="229" t="s">
        <v>705</v>
      </c>
      <c r="B5323" s="247"/>
      <c r="C5323" s="280">
        <v>5310</v>
      </c>
      <c r="D5323" s="249" t="s">
        <v>11192</v>
      </c>
      <c r="E5323" s="249" t="s">
        <v>11193</v>
      </c>
      <c r="F5323" s="249" t="s">
        <v>10193</v>
      </c>
      <c r="G5323" s="281" t="s">
        <v>813</v>
      </c>
      <c r="H5323" s="250">
        <v>103696.92000000001</v>
      </c>
      <c r="I5323" s="250"/>
      <c r="J5323" s="250">
        <v>95691.891200000013</v>
      </c>
      <c r="K5323" s="250"/>
      <c r="L5323" s="250">
        <v>127798.41</v>
      </c>
      <c r="M5323" s="251">
        <f t="shared" si="246"/>
        <v>7.7196398890150245E-2</v>
      </c>
      <c r="N5323" s="251">
        <f t="shared" si="247"/>
        <v>0.3355197435997585</v>
      </c>
      <c r="O5323" s="250">
        <v>142280.27000000002</v>
      </c>
      <c r="P5323" s="251">
        <f t="shared" si="248"/>
        <v>0.11331799824426622</v>
      </c>
      <c r="Q5323" s="251" t="s">
        <v>1195</v>
      </c>
      <c r="R5323" s="258"/>
      <c r="S5323" s="258" t="s">
        <v>806</v>
      </c>
      <c r="T5323" s="258" t="s">
        <v>807</v>
      </c>
      <c r="U5323" s="282" t="s">
        <v>814</v>
      </c>
      <c r="V5323" s="285">
        <v>253</v>
      </c>
      <c r="W5323" s="286" t="s">
        <v>824</v>
      </c>
      <c r="X5323" s="286" t="s">
        <v>824</v>
      </c>
      <c r="Y5323" s="257"/>
    </row>
    <row r="5324" spans="1:25" ht="12.75" customHeight="1" x14ac:dyDescent="0.2">
      <c r="A5324" s="229" t="s">
        <v>705</v>
      </c>
      <c r="B5324" s="247"/>
      <c r="C5324" s="280">
        <v>5311</v>
      </c>
      <c r="D5324" s="249" t="s">
        <v>11194</v>
      </c>
      <c r="E5324" s="249" t="s">
        <v>11195</v>
      </c>
      <c r="F5324" s="249" t="s">
        <v>10188</v>
      </c>
      <c r="G5324" s="281" t="s">
        <v>813</v>
      </c>
      <c r="H5324" s="250">
        <v>67839.05</v>
      </c>
      <c r="I5324" s="250"/>
      <c r="J5324" s="250">
        <v>64986.0075</v>
      </c>
      <c r="K5324" s="250"/>
      <c r="L5324" s="250">
        <v>67839.56</v>
      </c>
      <c r="M5324" s="251">
        <f t="shared" si="246"/>
        <v>4.2056050313204606E-2</v>
      </c>
      <c r="N5324" s="251">
        <f t="shared" si="247"/>
        <v>4.3910260220248153E-2</v>
      </c>
      <c r="O5324" s="250">
        <v>74874.040000000008</v>
      </c>
      <c r="P5324" s="251">
        <f t="shared" si="248"/>
        <v>0.10369288951756189</v>
      </c>
      <c r="Q5324" s="251" t="s">
        <v>1195</v>
      </c>
      <c r="R5324" s="258"/>
      <c r="S5324" s="258" t="s">
        <v>806</v>
      </c>
      <c r="T5324" s="258" t="s">
        <v>807</v>
      </c>
      <c r="U5324" s="282" t="s">
        <v>814</v>
      </c>
      <c r="V5324" s="285">
        <v>117</v>
      </c>
      <c r="W5324" s="286" t="s">
        <v>816</v>
      </c>
      <c r="X5324" s="286" t="s">
        <v>816</v>
      </c>
      <c r="Y5324" s="257"/>
    </row>
    <row r="5325" spans="1:25" ht="12.75" customHeight="1" x14ac:dyDescent="0.2">
      <c r="A5325" s="229" t="s">
        <v>705</v>
      </c>
      <c r="B5325" s="247"/>
      <c r="C5325" s="280">
        <v>5312</v>
      </c>
      <c r="D5325" s="249" t="s">
        <v>11196</v>
      </c>
      <c r="E5325" s="249" t="s">
        <v>11197</v>
      </c>
      <c r="F5325" s="249" t="s">
        <v>10165</v>
      </c>
      <c r="G5325" s="281" t="s">
        <v>813</v>
      </c>
      <c r="H5325" s="250">
        <v>60380.69</v>
      </c>
      <c r="I5325" s="250"/>
      <c r="J5325" s="250">
        <v>57841.3174</v>
      </c>
      <c r="K5325" s="250"/>
      <c r="L5325" s="250">
        <v>60381.130000000005</v>
      </c>
      <c r="M5325" s="251">
        <f t="shared" si="246"/>
        <v>4.2056038114171967E-2</v>
      </c>
      <c r="N5325" s="251">
        <f t="shared" si="247"/>
        <v>4.3910006102316143E-2</v>
      </c>
      <c r="O5325" s="250">
        <v>66642.259999999995</v>
      </c>
      <c r="P5325" s="251">
        <f t="shared" si="248"/>
        <v>0.10369348834644183</v>
      </c>
      <c r="Q5325" s="251" t="s">
        <v>1195</v>
      </c>
      <c r="R5325" s="258"/>
      <c r="S5325" s="258" t="s">
        <v>806</v>
      </c>
      <c r="T5325" s="258" t="s">
        <v>807</v>
      </c>
      <c r="U5325" s="282" t="s">
        <v>814</v>
      </c>
      <c r="V5325" s="285">
        <v>303</v>
      </c>
      <c r="W5325" s="286" t="s">
        <v>816</v>
      </c>
      <c r="X5325" s="286" t="s">
        <v>824</v>
      </c>
      <c r="Y5325" s="257"/>
    </row>
    <row r="5326" spans="1:25" ht="12.75" customHeight="1" x14ac:dyDescent="0.2">
      <c r="A5326" s="229" t="s">
        <v>705</v>
      </c>
      <c r="B5326" s="247"/>
      <c r="C5326" s="280">
        <v>5313</v>
      </c>
      <c r="D5326" s="249" t="s">
        <v>11198</v>
      </c>
      <c r="E5326" s="249" t="s">
        <v>11199</v>
      </c>
      <c r="F5326" s="249" t="s">
        <v>10260</v>
      </c>
      <c r="G5326" s="281" t="s">
        <v>813</v>
      </c>
      <c r="H5326" s="250">
        <v>28475.93</v>
      </c>
      <c r="I5326" s="250"/>
      <c r="J5326" s="250">
        <v>27278.335899999998</v>
      </c>
      <c r="K5326" s="250"/>
      <c r="L5326" s="250">
        <v>28476.130000000005</v>
      </c>
      <c r="M5326" s="251">
        <f t="shared" ref="M5326:M5389" si="249">IF(H5326&gt;0,ABS((J5326-H5326)/H5326),"NA")</f>
        <v>4.205636479651418E-2</v>
      </c>
      <c r="N5326" s="251">
        <f t="shared" ref="N5326:N5389" si="250">IF(J5326&gt;0,ABS((L5326-J5326)/J5326),"NA")</f>
        <v>4.3910086905264864E-2</v>
      </c>
      <c r="O5326" s="250">
        <v>31428.920000000006</v>
      </c>
      <c r="P5326" s="251">
        <f t="shared" ref="P5326:P5389" si="251">IF(L5326&gt;0,ABS((O5326-L5326)/L5326),"NA")</f>
        <v>0.10369351453304927</v>
      </c>
      <c r="Q5326" s="251" t="s">
        <v>1195</v>
      </c>
      <c r="R5326" s="258"/>
      <c r="S5326" s="258" t="s">
        <v>814</v>
      </c>
      <c r="T5326" s="258" t="s">
        <v>807</v>
      </c>
      <c r="U5326" s="282" t="s">
        <v>814</v>
      </c>
      <c r="V5326" s="285">
        <v>53</v>
      </c>
      <c r="W5326" s="286" t="s">
        <v>816</v>
      </c>
      <c r="X5326" s="286" t="s">
        <v>824</v>
      </c>
      <c r="Y5326" s="257"/>
    </row>
    <row r="5327" spans="1:25" ht="12.75" customHeight="1" x14ac:dyDescent="0.2">
      <c r="A5327" s="229" t="s">
        <v>705</v>
      </c>
      <c r="B5327" s="247"/>
      <c r="C5327" s="280">
        <v>5314</v>
      </c>
      <c r="D5327" s="249" t="s">
        <v>11200</v>
      </c>
      <c r="E5327" s="249" t="s">
        <v>11201</v>
      </c>
      <c r="F5327" s="249" t="s">
        <v>10355</v>
      </c>
      <c r="G5327" s="281" t="s">
        <v>804</v>
      </c>
      <c r="H5327" s="250">
        <v>84041.27</v>
      </c>
      <c r="I5327" s="250"/>
      <c r="J5327" s="250">
        <v>80506.810700000002</v>
      </c>
      <c r="K5327" s="250"/>
      <c r="L5327" s="250">
        <v>84041.88</v>
      </c>
      <c r="M5327" s="251">
        <f t="shared" si="249"/>
        <v>4.2056233800369769E-2</v>
      </c>
      <c r="N5327" s="251">
        <f t="shared" si="250"/>
        <v>4.3910189327621731E-2</v>
      </c>
      <c r="O5327" s="250">
        <v>92756.44</v>
      </c>
      <c r="P5327" s="251">
        <f t="shared" si="251"/>
        <v>0.10369306350595676</v>
      </c>
      <c r="Q5327" s="251" t="s">
        <v>1195</v>
      </c>
      <c r="R5327" s="258"/>
      <c r="S5327" s="258" t="s">
        <v>904</v>
      </c>
      <c r="T5327" s="258" t="s">
        <v>807</v>
      </c>
      <c r="U5327" s="282" t="s">
        <v>808</v>
      </c>
      <c r="V5327" s="285">
        <v>106</v>
      </c>
      <c r="W5327" s="286" t="s">
        <v>824</v>
      </c>
      <c r="X5327" s="286" t="s">
        <v>824</v>
      </c>
      <c r="Y5327" s="257"/>
    </row>
    <row r="5328" spans="1:25" ht="12.75" customHeight="1" x14ac:dyDescent="0.2">
      <c r="A5328" s="229" t="s">
        <v>705</v>
      </c>
      <c r="B5328" s="247"/>
      <c r="C5328" s="280">
        <v>5315</v>
      </c>
      <c r="D5328" s="249" t="s">
        <v>11202</v>
      </c>
      <c r="E5328" s="249" t="s">
        <v>11203</v>
      </c>
      <c r="F5328" s="249" t="s">
        <v>10302</v>
      </c>
      <c r="G5328" s="281" t="s">
        <v>804</v>
      </c>
      <c r="H5328" s="250">
        <v>1333221.7899999996</v>
      </c>
      <c r="I5328" s="250"/>
      <c r="J5328" s="250">
        <v>1756142.6776000001</v>
      </c>
      <c r="K5328" s="250"/>
      <c r="L5328" s="250">
        <v>1727934.62</v>
      </c>
      <c r="M5328" s="251">
        <f t="shared" si="249"/>
        <v>0.31721720329818537</v>
      </c>
      <c r="N5328" s="251">
        <f t="shared" si="250"/>
        <v>1.6062509020366138E-2</v>
      </c>
      <c r="O5328" s="250">
        <v>1951990.9300000006</v>
      </c>
      <c r="P5328" s="251">
        <f t="shared" si="251"/>
        <v>0.12966712247480783</v>
      </c>
      <c r="Q5328" s="251" t="s">
        <v>1195</v>
      </c>
      <c r="R5328" s="258"/>
      <c r="S5328" s="258" t="s">
        <v>3566</v>
      </c>
      <c r="T5328" s="258" t="s">
        <v>908</v>
      </c>
      <c r="U5328" s="282" t="s">
        <v>808</v>
      </c>
      <c r="V5328" s="285">
        <v>364</v>
      </c>
      <c r="W5328" s="286" t="s">
        <v>824</v>
      </c>
      <c r="X5328" s="286" t="s">
        <v>824</v>
      </c>
      <c r="Y5328" s="257"/>
    </row>
    <row r="5329" spans="1:25" ht="12.75" customHeight="1" x14ac:dyDescent="0.2">
      <c r="A5329" s="229" t="s">
        <v>705</v>
      </c>
      <c r="B5329" s="247"/>
      <c r="C5329" s="280">
        <v>5316</v>
      </c>
      <c r="D5329" s="249" t="s">
        <v>11204</v>
      </c>
      <c r="E5329" s="249" t="s">
        <v>11205</v>
      </c>
      <c r="F5329" s="249" t="s">
        <v>10318</v>
      </c>
      <c r="G5329" s="281" t="s">
        <v>813</v>
      </c>
      <c r="H5329" s="250">
        <v>109432.45999999999</v>
      </c>
      <c r="I5329" s="250"/>
      <c r="J5329" s="250">
        <v>988798.31720000005</v>
      </c>
      <c r="K5329" s="250"/>
      <c r="L5329" s="250">
        <v>107925.66</v>
      </c>
      <c r="M5329" s="251">
        <f t="shared" si="249"/>
        <v>8.0356948678664466</v>
      </c>
      <c r="N5329" s="251">
        <f t="shared" si="250"/>
        <v>0.89085169531273545</v>
      </c>
      <c r="O5329" s="250">
        <v>118503.01999999999</v>
      </c>
      <c r="P5329" s="251">
        <f t="shared" si="251"/>
        <v>9.8005979300937199E-2</v>
      </c>
      <c r="Q5329" s="251" t="s">
        <v>1195</v>
      </c>
      <c r="R5329" s="258"/>
      <c r="S5329" s="258" t="s">
        <v>806</v>
      </c>
      <c r="T5329" s="258" t="s">
        <v>807</v>
      </c>
      <c r="U5329" s="282" t="s">
        <v>814</v>
      </c>
      <c r="V5329" s="285">
        <v>309</v>
      </c>
      <c r="W5329" s="286" t="s">
        <v>816</v>
      </c>
      <c r="X5329" s="286" t="s">
        <v>824</v>
      </c>
      <c r="Y5329" s="257"/>
    </row>
    <row r="5330" spans="1:25" ht="12.75" customHeight="1" x14ac:dyDescent="0.2">
      <c r="A5330" s="229" t="s">
        <v>705</v>
      </c>
      <c r="B5330" s="247"/>
      <c r="C5330" s="280">
        <v>5317</v>
      </c>
      <c r="D5330" s="249" t="s">
        <v>11206</v>
      </c>
      <c r="E5330" s="249" t="s">
        <v>11207</v>
      </c>
      <c r="F5330" s="249" t="s">
        <v>10355</v>
      </c>
      <c r="G5330" s="281" t="s">
        <v>804</v>
      </c>
      <c r="H5330" s="250">
        <v>39466.83</v>
      </c>
      <c r="I5330" s="250"/>
      <c r="J5330" s="250">
        <v>37807.002099999998</v>
      </c>
      <c r="K5330" s="250"/>
      <c r="L5330" s="250">
        <v>39467.380000000005</v>
      </c>
      <c r="M5330" s="251">
        <f t="shared" si="249"/>
        <v>4.2056276118451974E-2</v>
      </c>
      <c r="N5330" s="251">
        <f t="shared" si="250"/>
        <v>4.3917206014068143E-2</v>
      </c>
      <c r="O5330" s="250">
        <v>45532.740000000005</v>
      </c>
      <c r="P5330" s="251">
        <f t="shared" si="251"/>
        <v>0.15368033043997345</v>
      </c>
      <c r="Q5330" s="251" t="s">
        <v>1195</v>
      </c>
      <c r="R5330" s="258"/>
      <c r="S5330" s="258" t="s">
        <v>1405</v>
      </c>
      <c r="T5330" s="258" t="s">
        <v>807</v>
      </c>
      <c r="U5330" s="282" t="s">
        <v>808</v>
      </c>
      <c r="V5330" s="285">
        <v>103</v>
      </c>
      <c r="W5330" s="286" t="s">
        <v>824</v>
      </c>
      <c r="X5330" s="286" t="s">
        <v>824</v>
      </c>
      <c r="Y5330" s="257"/>
    </row>
    <row r="5331" spans="1:25" ht="12.75" customHeight="1" x14ac:dyDescent="0.2">
      <c r="A5331" s="229" t="s">
        <v>705</v>
      </c>
      <c r="B5331" s="247"/>
      <c r="C5331" s="280">
        <v>5318</v>
      </c>
      <c r="D5331" s="249" t="s">
        <v>11208</v>
      </c>
      <c r="E5331" s="249" t="s">
        <v>11209</v>
      </c>
      <c r="F5331" s="249" t="s">
        <v>10281</v>
      </c>
      <c r="G5331" s="281"/>
      <c r="H5331" s="250">
        <v>538076.14999999991</v>
      </c>
      <c r="I5331" s="250"/>
      <c r="J5331" s="250">
        <v>488910.30560000002</v>
      </c>
      <c r="K5331" s="250"/>
      <c r="L5331" s="250">
        <v>510378.23</v>
      </c>
      <c r="M5331" s="251">
        <f t="shared" si="249"/>
        <v>9.1373394639401681E-2</v>
      </c>
      <c r="N5331" s="251">
        <f t="shared" si="250"/>
        <v>4.3909739995466275E-2</v>
      </c>
      <c r="O5331" s="250">
        <v>561510.53</v>
      </c>
      <c r="P5331" s="251">
        <f t="shared" si="251"/>
        <v>0.10018511173566327</v>
      </c>
      <c r="Q5331" s="251" t="s">
        <v>1195</v>
      </c>
      <c r="R5331" s="258"/>
      <c r="S5331" s="258" t="s">
        <v>925</v>
      </c>
      <c r="T5331" s="258" t="s">
        <v>908</v>
      </c>
      <c r="U5331" s="282" t="s">
        <v>932</v>
      </c>
      <c r="V5331" s="285">
        <v>2595</v>
      </c>
      <c r="W5331" s="286" t="s">
        <v>912</v>
      </c>
      <c r="X5331" s="286" t="s">
        <v>815</v>
      </c>
      <c r="Y5331" s="257"/>
    </row>
    <row r="5332" spans="1:25" ht="12.75" customHeight="1" x14ac:dyDescent="0.2">
      <c r="A5332" s="229" t="s">
        <v>705</v>
      </c>
      <c r="B5332" s="247"/>
      <c r="C5332" s="280">
        <v>5319</v>
      </c>
      <c r="D5332" s="249" t="s">
        <v>11210</v>
      </c>
      <c r="E5332" s="249" t="s">
        <v>11211</v>
      </c>
      <c r="F5332" s="249" t="s">
        <v>10379</v>
      </c>
      <c r="G5332" s="281" t="s">
        <v>813</v>
      </c>
      <c r="H5332" s="250">
        <v>137807.78000000003</v>
      </c>
      <c r="I5332" s="250"/>
      <c r="J5332" s="250">
        <v>132012.13310000001</v>
      </c>
      <c r="K5332" s="250"/>
      <c r="L5332" s="250">
        <v>137808.47999999998</v>
      </c>
      <c r="M5332" s="251">
        <f t="shared" si="249"/>
        <v>4.20560210751528E-2</v>
      </c>
      <c r="N5332" s="251">
        <f t="shared" si="250"/>
        <v>4.3907683058262578E-2</v>
      </c>
      <c r="O5332" s="250">
        <v>149636.78999999998</v>
      </c>
      <c r="P5332" s="251">
        <f t="shared" si="251"/>
        <v>8.5831510513721648E-2</v>
      </c>
      <c r="Q5332" s="251" t="s">
        <v>1195</v>
      </c>
      <c r="R5332" s="258"/>
      <c r="S5332" s="258" t="s">
        <v>806</v>
      </c>
      <c r="T5332" s="258" t="s">
        <v>807</v>
      </c>
      <c r="U5332" s="282" t="s">
        <v>814</v>
      </c>
      <c r="V5332" s="285">
        <v>229</v>
      </c>
      <c r="W5332" s="286" t="s">
        <v>816</v>
      </c>
      <c r="X5332" s="286" t="s">
        <v>816</v>
      </c>
      <c r="Y5332" s="257"/>
    </row>
    <row r="5333" spans="1:25" ht="12.75" customHeight="1" x14ac:dyDescent="0.2">
      <c r="A5333" s="229" t="s">
        <v>705</v>
      </c>
      <c r="B5333" s="247"/>
      <c r="C5333" s="280">
        <v>5320</v>
      </c>
      <c r="D5333" s="249" t="s">
        <v>11212</v>
      </c>
      <c r="E5333" s="249" t="s">
        <v>11213</v>
      </c>
      <c r="F5333" s="249" t="s">
        <v>10182</v>
      </c>
      <c r="G5333" s="281" t="s">
        <v>813</v>
      </c>
      <c r="H5333" s="250">
        <v>42374.539999999994</v>
      </c>
      <c r="I5333" s="250"/>
      <c r="J5333" s="250">
        <v>40592.425900000002</v>
      </c>
      <c r="K5333" s="250"/>
      <c r="L5333" s="250">
        <v>42374.84</v>
      </c>
      <c r="M5333" s="251">
        <f t="shared" si="249"/>
        <v>4.2056246510286409E-2</v>
      </c>
      <c r="N5333" s="251">
        <f t="shared" si="250"/>
        <v>4.3910016720631481E-2</v>
      </c>
      <c r="O5333" s="250">
        <v>46768.84</v>
      </c>
      <c r="P5333" s="251">
        <f t="shared" si="251"/>
        <v>0.10369360686671621</v>
      </c>
      <c r="Q5333" s="251" t="s">
        <v>1195</v>
      </c>
      <c r="R5333" s="258"/>
      <c r="S5333" s="258" t="s">
        <v>904</v>
      </c>
      <c r="T5333" s="258" t="s">
        <v>807</v>
      </c>
      <c r="U5333" s="282" t="s">
        <v>814</v>
      </c>
      <c r="V5333" s="285">
        <v>103</v>
      </c>
      <c r="W5333" s="286" t="s">
        <v>824</v>
      </c>
      <c r="X5333" s="286" t="s">
        <v>824</v>
      </c>
      <c r="Y5333" s="257"/>
    </row>
    <row r="5334" spans="1:25" ht="12.75" customHeight="1" x14ac:dyDescent="0.2">
      <c r="A5334" s="229" t="s">
        <v>705</v>
      </c>
      <c r="B5334" s="247"/>
      <c r="C5334" s="280">
        <v>5321</v>
      </c>
      <c r="D5334" s="249" t="s">
        <v>11214</v>
      </c>
      <c r="E5334" s="249" t="s">
        <v>11215</v>
      </c>
      <c r="F5334" s="249" t="s">
        <v>10175</v>
      </c>
      <c r="G5334" s="281" t="s">
        <v>813</v>
      </c>
      <c r="H5334" s="250">
        <v>18354.77</v>
      </c>
      <c r="I5334" s="250"/>
      <c r="J5334" s="250">
        <v>17582.828999999998</v>
      </c>
      <c r="K5334" s="250"/>
      <c r="L5334" s="250">
        <v>18354.89</v>
      </c>
      <c r="M5334" s="251">
        <f t="shared" si="249"/>
        <v>4.2056696978496733E-2</v>
      </c>
      <c r="N5334" s="251">
        <f t="shared" si="250"/>
        <v>4.3909941909803116E-2</v>
      </c>
      <c r="O5334" s="250">
        <v>20258.16</v>
      </c>
      <c r="P5334" s="251">
        <f t="shared" si="251"/>
        <v>0.10369280338917861</v>
      </c>
      <c r="Q5334" s="251" t="s">
        <v>1195</v>
      </c>
      <c r="R5334" s="258"/>
      <c r="S5334" s="258" t="s">
        <v>904</v>
      </c>
      <c r="T5334" s="258" t="s">
        <v>807</v>
      </c>
      <c r="U5334" s="282" t="s">
        <v>814</v>
      </c>
      <c r="V5334" s="285">
        <v>53</v>
      </c>
      <c r="W5334" s="286" t="s">
        <v>824</v>
      </c>
      <c r="X5334" s="286" t="s">
        <v>824</v>
      </c>
      <c r="Y5334" s="257"/>
    </row>
    <row r="5335" spans="1:25" ht="12.75" customHeight="1" x14ac:dyDescent="0.2">
      <c r="A5335" s="229" t="s">
        <v>705</v>
      </c>
      <c r="B5335" s="247"/>
      <c r="C5335" s="280">
        <v>5322</v>
      </c>
      <c r="D5335" s="249" t="s">
        <v>11216</v>
      </c>
      <c r="E5335" s="249" t="s">
        <v>11217</v>
      </c>
      <c r="F5335" s="249" t="s">
        <v>10260</v>
      </c>
      <c r="G5335" s="281" t="s">
        <v>813</v>
      </c>
      <c r="H5335" s="250">
        <v>71846.319999999992</v>
      </c>
      <c r="I5335" s="250"/>
      <c r="J5335" s="250">
        <v>73398.373399999997</v>
      </c>
      <c r="K5335" s="250"/>
      <c r="L5335" s="250">
        <v>76621.41</v>
      </c>
      <c r="M5335" s="251">
        <f t="shared" si="249"/>
        <v>2.1602406358460731E-2</v>
      </c>
      <c r="N5335" s="251">
        <f t="shared" si="250"/>
        <v>4.3911553494998937E-2</v>
      </c>
      <c r="O5335" s="250">
        <v>89547.51</v>
      </c>
      <c r="P5335" s="251">
        <f t="shared" si="251"/>
        <v>0.16870088921621243</v>
      </c>
      <c r="Q5335" s="251" t="s">
        <v>1195</v>
      </c>
      <c r="R5335" s="258"/>
      <c r="S5335" s="258" t="s">
        <v>806</v>
      </c>
      <c r="T5335" s="258" t="s">
        <v>807</v>
      </c>
      <c r="U5335" s="282" t="s">
        <v>814</v>
      </c>
      <c r="V5335" s="285">
        <v>308</v>
      </c>
      <c r="W5335" s="286" t="s">
        <v>824</v>
      </c>
      <c r="X5335" s="286" t="s">
        <v>824</v>
      </c>
      <c r="Y5335" s="257"/>
    </row>
    <row r="5336" spans="1:25" ht="12.75" customHeight="1" x14ac:dyDescent="0.2">
      <c r="A5336" s="229" t="s">
        <v>705</v>
      </c>
      <c r="B5336" s="247"/>
      <c r="C5336" s="280">
        <v>5323</v>
      </c>
      <c r="D5336" s="249" t="s">
        <v>11218</v>
      </c>
      <c r="E5336" s="249" t="s">
        <v>11219</v>
      </c>
      <c r="F5336" s="249" t="s">
        <v>10185</v>
      </c>
      <c r="G5336" s="281" t="s">
        <v>813</v>
      </c>
      <c r="H5336" s="250">
        <v>10904.12</v>
      </c>
      <c r="I5336" s="250"/>
      <c r="J5336" s="250">
        <v>32336.674200000001</v>
      </c>
      <c r="K5336" s="250"/>
      <c r="L5336" s="250">
        <v>33756.589999999997</v>
      </c>
      <c r="M5336" s="251">
        <f t="shared" si="249"/>
        <v>1.9655464356591819</v>
      </c>
      <c r="N5336" s="251">
        <f t="shared" si="250"/>
        <v>4.391038457504684E-2</v>
      </c>
      <c r="O5336" s="250">
        <v>37256.92</v>
      </c>
      <c r="P5336" s="251">
        <f t="shared" si="251"/>
        <v>0.10369323441733902</v>
      </c>
      <c r="Q5336" s="251" t="s">
        <v>1195</v>
      </c>
      <c r="R5336" s="258"/>
      <c r="S5336" s="258" t="s">
        <v>904</v>
      </c>
      <c r="T5336" s="258" t="s">
        <v>807</v>
      </c>
      <c r="U5336" s="282" t="s">
        <v>814</v>
      </c>
      <c r="V5336" s="285">
        <v>103</v>
      </c>
      <c r="W5336" s="286" t="s">
        <v>824</v>
      </c>
      <c r="X5336" s="286" t="s">
        <v>824</v>
      </c>
      <c r="Y5336" s="257"/>
    </row>
    <row r="5337" spans="1:25" ht="12.75" customHeight="1" x14ac:dyDescent="0.2">
      <c r="A5337" s="229" t="s">
        <v>705</v>
      </c>
      <c r="B5337" s="247"/>
      <c r="C5337" s="280">
        <v>5324</v>
      </c>
      <c r="D5337" s="249" t="s">
        <v>11220</v>
      </c>
      <c r="E5337" s="249" t="s">
        <v>11221</v>
      </c>
      <c r="F5337" s="249" t="s">
        <v>10260</v>
      </c>
      <c r="G5337" s="281" t="s">
        <v>813</v>
      </c>
      <c r="H5337" s="250">
        <v>248096.93</v>
      </c>
      <c r="I5337" s="250"/>
      <c r="J5337" s="250">
        <v>304371.74639999995</v>
      </c>
      <c r="K5337" s="250"/>
      <c r="L5337" s="250">
        <v>317734.65000000002</v>
      </c>
      <c r="M5337" s="251">
        <f t="shared" si="249"/>
        <v>0.22682592807577245</v>
      </c>
      <c r="N5337" s="251">
        <f t="shared" si="250"/>
        <v>4.3903232668773357E-2</v>
      </c>
      <c r="O5337" s="250">
        <v>323982.39</v>
      </c>
      <c r="P5337" s="251">
        <f t="shared" si="251"/>
        <v>1.9663388931613186E-2</v>
      </c>
      <c r="Q5337" s="251" t="s">
        <v>1195</v>
      </c>
      <c r="R5337" s="258"/>
      <c r="S5337" s="258" t="s">
        <v>904</v>
      </c>
      <c r="T5337" s="258" t="s">
        <v>807</v>
      </c>
      <c r="U5337" s="282" t="s">
        <v>814</v>
      </c>
      <c r="V5337" s="283" t="s">
        <v>809</v>
      </c>
      <c r="W5337" s="284" t="s">
        <v>809</v>
      </c>
      <c r="X5337" s="284" t="s">
        <v>809</v>
      </c>
      <c r="Y5337" s="257"/>
    </row>
    <row r="5338" spans="1:25" ht="12.75" customHeight="1" x14ac:dyDescent="0.2">
      <c r="A5338" s="229" t="s">
        <v>705</v>
      </c>
      <c r="B5338" s="247"/>
      <c r="C5338" s="280">
        <v>5325</v>
      </c>
      <c r="D5338" s="249" t="s">
        <v>11222</v>
      </c>
      <c r="E5338" s="249" t="s">
        <v>11223</v>
      </c>
      <c r="F5338" s="249" t="s">
        <v>10379</v>
      </c>
      <c r="G5338" s="281" t="s">
        <v>813</v>
      </c>
      <c r="H5338" s="250">
        <v>114113.19</v>
      </c>
      <c r="I5338" s="250"/>
      <c r="J5338" s="250">
        <v>109314.027</v>
      </c>
      <c r="K5338" s="250"/>
      <c r="L5338" s="250">
        <v>114114.02</v>
      </c>
      <c r="M5338" s="251">
        <f t="shared" si="249"/>
        <v>4.2056163709033111E-2</v>
      </c>
      <c r="N5338" s="251">
        <f t="shared" si="250"/>
        <v>4.391012875227808E-2</v>
      </c>
      <c r="O5338" s="250">
        <v>125946.84</v>
      </c>
      <c r="P5338" s="251">
        <f t="shared" si="251"/>
        <v>0.10369295551940061</v>
      </c>
      <c r="Q5338" s="251" t="s">
        <v>1195</v>
      </c>
      <c r="R5338" s="258"/>
      <c r="S5338" s="258" t="s">
        <v>904</v>
      </c>
      <c r="T5338" s="258" t="s">
        <v>807</v>
      </c>
      <c r="U5338" s="282" t="s">
        <v>814</v>
      </c>
      <c r="V5338" s="285">
        <v>253</v>
      </c>
      <c r="W5338" s="286" t="s">
        <v>824</v>
      </c>
      <c r="X5338" s="286" t="s">
        <v>824</v>
      </c>
      <c r="Y5338" s="257"/>
    </row>
    <row r="5339" spans="1:25" ht="12.75" customHeight="1" x14ac:dyDescent="0.2">
      <c r="A5339" s="229" t="s">
        <v>705</v>
      </c>
      <c r="B5339" s="247"/>
      <c r="C5339" s="280">
        <v>5326</v>
      </c>
      <c r="D5339" s="249" t="s">
        <v>11224</v>
      </c>
      <c r="E5339" s="249" t="s">
        <v>11225</v>
      </c>
      <c r="F5339" s="249" t="s">
        <v>10456</v>
      </c>
      <c r="G5339" s="281" t="s">
        <v>813</v>
      </c>
      <c r="H5339" s="250">
        <v>59148.289999999994</v>
      </c>
      <c r="I5339" s="250"/>
      <c r="J5339" s="250">
        <v>56660.742299999998</v>
      </c>
      <c r="K5339" s="250"/>
      <c r="L5339" s="250">
        <v>59148.72</v>
      </c>
      <c r="M5339" s="251">
        <f t="shared" si="249"/>
        <v>4.20561219943974E-2</v>
      </c>
      <c r="N5339" s="251">
        <f t="shared" si="250"/>
        <v>4.3910079519025348E-2</v>
      </c>
      <c r="O5339" s="250">
        <v>65282.03</v>
      </c>
      <c r="P5339" s="251">
        <f t="shared" si="251"/>
        <v>0.10369303004359177</v>
      </c>
      <c r="Q5339" s="251" t="s">
        <v>1195</v>
      </c>
      <c r="R5339" s="258"/>
      <c r="S5339" s="258" t="s">
        <v>806</v>
      </c>
      <c r="T5339" s="258" t="s">
        <v>807</v>
      </c>
      <c r="U5339" s="282" t="s">
        <v>814</v>
      </c>
      <c r="V5339" s="285">
        <v>303</v>
      </c>
      <c r="W5339" s="286" t="s">
        <v>815</v>
      </c>
      <c r="X5339" s="286" t="s">
        <v>874</v>
      </c>
      <c r="Y5339" s="257"/>
    </row>
    <row r="5340" spans="1:25" ht="12.75" customHeight="1" x14ac:dyDescent="0.2">
      <c r="A5340" s="229" t="s">
        <v>705</v>
      </c>
      <c r="B5340" s="247"/>
      <c r="C5340" s="280">
        <v>5327</v>
      </c>
      <c r="D5340" s="249" t="s">
        <v>11226</v>
      </c>
      <c r="E5340" s="249" t="s">
        <v>11227</v>
      </c>
      <c r="F5340" s="249" t="s">
        <v>10182</v>
      </c>
      <c r="G5340" s="281" t="s">
        <v>813</v>
      </c>
      <c r="H5340" s="250">
        <v>105704.67</v>
      </c>
      <c r="I5340" s="250"/>
      <c r="J5340" s="250">
        <v>112277.07580000001</v>
      </c>
      <c r="K5340" s="250"/>
      <c r="L5340" s="250">
        <v>117217.83</v>
      </c>
      <c r="M5340" s="251">
        <f t="shared" si="249"/>
        <v>6.2177061808149137E-2</v>
      </c>
      <c r="N5340" s="251">
        <f t="shared" si="250"/>
        <v>4.400501317651876E-2</v>
      </c>
      <c r="O5340" s="250">
        <v>132150.28</v>
      </c>
      <c r="P5340" s="251">
        <f t="shared" si="251"/>
        <v>0.12739060260712895</v>
      </c>
      <c r="Q5340" s="251" t="s">
        <v>1195</v>
      </c>
      <c r="R5340" s="258"/>
      <c r="S5340" s="258" t="s">
        <v>806</v>
      </c>
      <c r="T5340" s="258" t="s">
        <v>807</v>
      </c>
      <c r="U5340" s="282" t="s">
        <v>814</v>
      </c>
      <c r="V5340" s="285">
        <v>359</v>
      </c>
      <c r="W5340" s="286" t="s">
        <v>824</v>
      </c>
      <c r="X5340" s="286" t="s">
        <v>824</v>
      </c>
      <c r="Y5340" s="257"/>
    </row>
    <row r="5341" spans="1:25" ht="12.75" customHeight="1" x14ac:dyDescent="0.2">
      <c r="A5341" s="229" t="s">
        <v>705</v>
      </c>
      <c r="B5341" s="247"/>
      <c r="C5341" s="280">
        <v>5328</v>
      </c>
      <c r="D5341" s="249" t="s">
        <v>11228</v>
      </c>
      <c r="E5341" s="249" t="s">
        <v>11229</v>
      </c>
      <c r="F5341" s="249" t="s">
        <v>10456</v>
      </c>
      <c r="G5341" s="281" t="s">
        <v>813</v>
      </c>
      <c r="H5341" s="250">
        <v>17539.47</v>
      </c>
      <c r="I5341" s="250"/>
      <c r="J5341" s="250">
        <v>16801.824399999998</v>
      </c>
      <c r="K5341" s="250"/>
      <c r="L5341" s="250">
        <v>18982.919999999998</v>
      </c>
      <c r="M5341" s="251">
        <f t="shared" si="249"/>
        <v>4.205632211235593E-2</v>
      </c>
      <c r="N5341" s="251">
        <f t="shared" si="250"/>
        <v>0.12981302197159023</v>
      </c>
      <c r="O5341" s="250">
        <v>20733.84</v>
      </c>
      <c r="P5341" s="251">
        <f t="shared" si="251"/>
        <v>9.2236600059421942E-2</v>
      </c>
      <c r="Q5341" s="251" t="s">
        <v>1195</v>
      </c>
      <c r="R5341" s="258"/>
      <c r="S5341" s="258" t="s">
        <v>904</v>
      </c>
      <c r="T5341" s="258" t="s">
        <v>807</v>
      </c>
      <c r="U5341" s="282" t="s">
        <v>814</v>
      </c>
      <c r="V5341" s="285">
        <v>53</v>
      </c>
      <c r="W5341" s="286" t="s">
        <v>816</v>
      </c>
      <c r="X5341" s="286" t="s">
        <v>824</v>
      </c>
      <c r="Y5341" s="257"/>
    </row>
    <row r="5342" spans="1:25" ht="12.75" customHeight="1" x14ac:dyDescent="0.2">
      <c r="A5342" s="229" t="s">
        <v>705</v>
      </c>
      <c r="B5342" s="247"/>
      <c r="C5342" s="280">
        <v>5329</v>
      </c>
      <c r="D5342" s="249" t="s">
        <v>11230</v>
      </c>
      <c r="E5342" s="249" t="s">
        <v>11231</v>
      </c>
      <c r="F5342" s="249" t="s">
        <v>10188</v>
      </c>
      <c r="G5342" s="281" t="s">
        <v>813</v>
      </c>
      <c r="H5342" s="250">
        <v>75172.200000000012</v>
      </c>
      <c r="I5342" s="250"/>
      <c r="J5342" s="250">
        <v>72010.752599999993</v>
      </c>
      <c r="K5342" s="250"/>
      <c r="L5342" s="250">
        <v>75172.75</v>
      </c>
      <c r="M5342" s="251">
        <f t="shared" si="249"/>
        <v>4.20560712603864E-2</v>
      </c>
      <c r="N5342" s="251">
        <f t="shared" si="250"/>
        <v>4.3910072952077543E-2</v>
      </c>
      <c r="O5342" s="250">
        <v>82967.62</v>
      </c>
      <c r="P5342" s="251">
        <f t="shared" si="251"/>
        <v>0.10369276100714681</v>
      </c>
      <c r="Q5342" s="251" t="s">
        <v>1195</v>
      </c>
      <c r="R5342" s="258"/>
      <c r="S5342" s="258" t="s">
        <v>806</v>
      </c>
      <c r="T5342" s="258" t="s">
        <v>807</v>
      </c>
      <c r="U5342" s="282" t="s">
        <v>814</v>
      </c>
      <c r="V5342" s="285">
        <v>253</v>
      </c>
      <c r="W5342" s="286" t="s">
        <v>824</v>
      </c>
      <c r="X5342" s="286" t="s">
        <v>824</v>
      </c>
      <c r="Y5342" s="257"/>
    </row>
    <row r="5343" spans="1:25" ht="12.75" customHeight="1" x14ac:dyDescent="0.2">
      <c r="A5343" s="229" t="s">
        <v>705</v>
      </c>
      <c r="B5343" s="247"/>
      <c r="C5343" s="280">
        <v>5330</v>
      </c>
      <c r="D5343" s="249" t="s">
        <v>11232</v>
      </c>
      <c r="E5343" s="249" t="s">
        <v>11233</v>
      </c>
      <c r="F5343" s="249" t="s">
        <v>10228</v>
      </c>
      <c r="G5343" s="281" t="s">
        <v>804</v>
      </c>
      <c r="H5343" s="250">
        <v>67963.010000000009</v>
      </c>
      <c r="I5343" s="250"/>
      <c r="J5343" s="250">
        <v>70102.53869999999</v>
      </c>
      <c r="K5343" s="250"/>
      <c r="L5343" s="250">
        <v>73180.759999999995</v>
      </c>
      <c r="M5343" s="251">
        <f t="shared" si="249"/>
        <v>3.148078197242854E-2</v>
      </c>
      <c r="N5343" s="251">
        <f t="shared" si="250"/>
        <v>4.391026854495364E-2</v>
      </c>
      <c r="O5343" s="250">
        <v>80769.070000000007</v>
      </c>
      <c r="P5343" s="251">
        <f t="shared" si="251"/>
        <v>0.10369269190426572</v>
      </c>
      <c r="Q5343" s="251" t="s">
        <v>1195</v>
      </c>
      <c r="R5343" s="258"/>
      <c r="S5343" s="258" t="s">
        <v>904</v>
      </c>
      <c r="T5343" s="258" t="s">
        <v>807</v>
      </c>
      <c r="U5343" s="282" t="s">
        <v>808</v>
      </c>
      <c r="V5343" s="285">
        <v>154</v>
      </c>
      <c r="W5343" s="286" t="s">
        <v>816</v>
      </c>
      <c r="X5343" s="286" t="s">
        <v>824</v>
      </c>
      <c r="Y5343" s="257"/>
    </row>
    <row r="5344" spans="1:25" ht="12.75" customHeight="1" x14ac:dyDescent="0.2">
      <c r="A5344" s="229" t="s">
        <v>705</v>
      </c>
      <c r="B5344" s="247"/>
      <c r="C5344" s="280">
        <v>5331</v>
      </c>
      <c r="D5344" s="249" t="s">
        <v>11234</v>
      </c>
      <c r="E5344" s="249" t="s">
        <v>3032</v>
      </c>
      <c r="F5344" s="249" t="s">
        <v>10225</v>
      </c>
      <c r="G5344" s="281" t="s">
        <v>2994</v>
      </c>
      <c r="H5344" s="250">
        <v>212283.86</v>
      </c>
      <c r="I5344" s="250"/>
      <c r="J5344" s="250">
        <v>217372.299</v>
      </c>
      <c r="K5344" s="250"/>
      <c r="L5344" s="250">
        <v>226916.80000000002</v>
      </c>
      <c r="M5344" s="251">
        <f t="shared" si="249"/>
        <v>2.3969975861565799E-2</v>
      </c>
      <c r="N5344" s="251">
        <f t="shared" si="250"/>
        <v>4.3908543286833517E-2</v>
      </c>
      <c r="O5344" s="250">
        <v>247789.25999999998</v>
      </c>
      <c r="P5344" s="251">
        <f t="shared" si="251"/>
        <v>9.198287654329676E-2</v>
      </c>
      <c r="Q5344" s="251" t="s">
        <v>1195</v>
      </c>
      <c r="R5344" s="258"/>
      <c r="S5344" s="258" t="s">
        <v>10994</v>
      </c>
      <c r="T5344" s="258" t="s">
        <v>908</v>
      </c>
      <c r="U5344" s="282" t="s">
        <v>10494</v>
      </c>
      <c r="V5344" s="285">
        <v>521</v>
      </c>
      <c r="W5344" s="286" t="s">
        <v>824</v>
      </c>
      <c r="X5344" s="286" t="s">
        <v>824</v>
      </c>
      <c r="Y5344" s="257"/>
    </row>
    <row r="5345" spans="1:25" ht="12.75" customHeight="1" x14ac:dyDescent="0.2">
      <c r="A5345" s="229" t="s">
        <v>705</v>
      </c>
      <c r="B5345" s="247"/>
      <c r="C5345" s="280">
        <v>5332</v>
      </c>
      <c r="D5345" s="249" t="s">
        <v>11235</v>
      </c>
      <c r="E5345" s="249" t="s">
        <v>11236</v>
      </c>
      <c r="F5345" s="249" t="s">
        <v>10185</v>
      </c>
      <c r="G5345" s="281" t="s">
        <v>813</v>
      </c>
      <c r="H5345" s="250">
        <v>248776.98000000004</v>
      </c>
      <c r="I5345" s="250"/>
      <c r="J5345" s="250">
        <v>257496.73620000004</v>
      </c>
      <c r="K5345" s="250"/>
      <c r="L5345" s="250">
        <v>268802.95000000007</v>
      </c>
      <c r="M5345" s="251">
        <f t="shared" si="249"/>
        <v>3.5050494623738909E-2</v>
      </c>
      <c r="N5345" s="251">
        <f t="shared" si="250"/>
        <v>4.3908182941854411E-2</v>
      </c>
      <c r="O5345" s="250">
        <v>290261.39</v>
      </c>
      <c r="P5345" s="251">
        <f t="shared" si="251"/>
        <v>7.9829629845951988E-2</v>
      </c>
      <c r="Q5345" s="251" t="s">
        <v>1195</v>
      </c>
      <c r="R5345" s="258"/>
      <c r="S5345" s="258" t="s">
        <v>806</v>
      </c>
      <c r="T5345" s="258" t="s">
        <v>807</v>
      </c>
      <c r="U5345" s="282" t="s">
        <v>814</v>
      </c>
      <c r="V5345" s="285">
        <v>503</v>
      </c>
      <c r="W5345" s="286" t="s">
        <v>815</v>
      </c>
      <c r="X5345" s="286" t="s">
        <v>824</v>
      </c>
      <c r="Y5345" s="257"/>
    </row>
    <row r="5346" spans="1:25" ht="12.75" customHeight="1" x14ac:dyDescent="0.2">
      <c r="A5346" s="229" t="s">
        <v>705</v>
      </c>
      <c r="B5346" s="247"/>
      <c r="C5346" s="280">
        <v>5333</v>
      </c>
      <c r="D5346" s="249" t="s">
        <v>11237</v>
      </c>
      <c r="E5346" s="249" t="s">
        <v>11238</v>
      </c>
      <c r="F5346" s="249" t="s">
        <v>10193</v>
      </c>
      <c r="G5346" s="281" t="s">
        <v>813</v>
      </c>
      <c r="H5346" s="250">
        <v>53501.79</v>
      </c>
      <c r="I5346" s="250"/>
      <c r="J5346" s="250">
        <v>57663.476200000005</v>
      </c>
      <c r="K5346" s="250"/>
      <c r="L5346" s="250">
        <v>60196.639999999999</v>
      </c>
      <c r="M5346" s="251">
        <f t="shared" si="249"/>
        <v>7.7785924545702184E-2</v>
      </c>
      <c r="N5346" s="251">
        <f t="shared" si="250"/>
        <v>4.3930126432439993E-2</v>
      </c>
      <c r="O5346" s="250">
        <v>63203.94</v>
      </c>
      <c r="P5346" s="251">
        <f t="shared" si="251"/>
        <v>4.995793785168081E-2</v>
      </c>
      <c r="Q5346" s="251" t="s">
        <v>1195</v>
      </c>
      <c r="R5346" s="258"/>
      <c r="S5346" s="258" t="s">
        <v>904</v>
      </c>
      <c r="T5346" s="258" t="s">
        <v>807</v>
      </c>
      <c r="U5346" s="282" t="s">
        <v>814</v>
      </c>
      <c r="V5346" s="285">
        <v>105</v>
      </c>
      <c r="W5346" s="286" t="s">
        <v>824</v>
      </c>
      <c r="X5346" s="286" t="s">
        <v>824</v>
      </c>
      <c r="Y5346" s="257"/>
    </row>
    <row r="5347" spans="1:25" ht="12.75" customHeight="1" x14ac:dyDescent="0.2">
      <c r="A5347" s="229" t="s">
        <v>705</v>
      </c>
      <c r="B5347" s="247"/>
      <c r="C5347" s="280">
        <v>5334</v>
      </c>
      <c r="D5347" s="249" t="s">
        <v>11239</v>
      </c>
      <c r="E5347" s="249" t="s">
        <v>11240</v>
      </c>
      <c r="F5347" s="249" t="s">
        <v>10185</v>
      </c>
      <c r="G5347" s="281" t="s">
        <v>813</v>
      </c>
      <c r="H5347" s="250">
        <v>60151.19</v>
      </c>
      <c r="I5347" s="250"/>
      <c r="J5347" s="250">
        <v>57621.456200000001</v>
      </c>
      <c r="K5347" s="250"/>
      <c r="L5347" s="250">
        <v>60151.62</v>
      </c>
      <c r="M5347" s="251">
        <f t="shared" si="249"/>
        <v>4.205625524615559E-2</v>
      </c>
      <c r="N5347" s="251">
        <f t="shared" si="250"/>
        <v>4.3910098197067121E-2</v>
      </c>
      <c r="O5347" s="250">
        <v>66388.92</v>
      </c>
      <c r="P5347" s="251">
        <f t="shared" si="251"/>
        <v>0.10369296787019194</v>
      </c>
      <c r="Q5347" s="251" t="s">
        <v>1195</v>
      </c>
      <c r="R5347" s="258"/>
      <c r="S5347" s="258" t="s">
        <v>823</v>
      </c>
      <c r="T5347" s="258" t="s">
        <v>807</v>
      </c>
      <c r="U5347" s="282" t="s">
        <v>814</v>
      </c>
      <c r="V5347" s="285">
        <v>503</v>
      </c>
      <c r="W5347" s="286" t="s">
        <v>816</v>
      </c>
      <c r="X5347" s="286" t="s">
        <v>824</v>
      </c>
      <c r="Y5347" s="257"/>
    </row>
    <row r="5348" spans="1:25" ht="12.75" customHeight="1" x14ac:dyDescent="0.2">
      <c r="A5348" s="229" t="s">
        <v>705</v>
      </c>
      <c r="B5348" s="247"/>
      <c r="C5348" s="280">
        <v>5335</v>
      </c>
      <c r="D5348" s="249" t="s">
        <v>11241</v>
      </c>
      <c r="E5348" s="249" t="s">
        <v>11242</v>
      </c>
      <c r="F5348" s="249" t="s">
        <v>10222</v>
      </c>
      <c r="G5348" s="281"/>
      <c r="H5348" s="250">
        <v>219256.67</v>
      </c>
      <c r="I5348" s="250"/>
      <c r="J5348" s="250">
        <v>66440.547500000001</v>
      </c>
      <c r="K5348" s="250"/>
      <c r="L5348" s="250">
        <v>69357.97</v>
      </c>
      <c r="M5348" s="251">
        <f t="shared" si="249"/>
        <v>0.69697365421083879</v>
      </c>
      <c r="N5348" s="251">
        <f t="shared" si="250"/>
        <v>4.3910271811050332E-2</v>
      </c>
      <c r="O5348" s="250">
        <v>76549.91</v>
      </c>
      <c r="P5348" s="251">
        <f t="shared" si="251"/>
        <v>0.10369305791389226</v>
      </c>
      <c r="Q5348" s="251" t="s">
        <v>1195</v>
      </c>
      <c r="R5348" s="258"/>
      <c r="S5348" s="258" t="s">
        <v>806</v>
      </c>
      <c r="T5348" s="258" t="s">
        <v>807</v>
      </c>
      <c r="U5348" s="282" t="s">
        <v>932</v>
      </c>
      <c r="V5348" s="285">
        <v>3538</v>
      </c>
      <c r="W5348" s="286" t="s">
        <v>816</v>
      </c>
      <c r="X5348" s="286" t="s">
        <v>824</v>
      </c>
      <c r="Y5348" s="257"/>
    </row>
    <row r="5349" spans="1:25" ht="12.75" customHeight="1" x14ac:dyDescent="0.2">
      <c r="A5349" s="229" t="s">
        <v>705</v>
      </c>
      <c r="B5349" s="247"/>
      <c r="C5349" s="280">
        <v>5336</v>
      </c>
      <c r="D5349" s="249" t="s">
        <v>11243</v>
      </c>
      <c r="E5349" s="249" t="s">
        <v>11244</v>
      </c>
      <c r="F5349" s="249" t="s">
        <v>10202</v>
      </c>
      <c r="G5349" s="281" t="s">
        <v>804</v>
      </c>
      <c r="H5349" s="250">
        <v>159411.14000000001</v>
      </c>
      <c r="I5349" s="250"/>
      <c r="J5349" s="250">
        <v>152706.93859999999</v>
      </c>
      <c r="K5349" s="250"/>
      <c r="L5349" s="250">
        <v>159413.51999999999</v>
      </c>
      <c r="M5349" s="251">
        <f t="shared" si="249"/>
        <v>4.2056040750979004E-2</v>
      </c>
      <c r="N5349" s="251">
        <f t="shared" si="250"/>
        <v>4.3917987365113716E-2</v>
      </c>
      <c r="O5349" s="250">
        <v>184703.73</v>
      </c>
      <c r="P5349" s="251">
        <f t="shared" si="251"/>
        <v>0.1586453269459204</v>
      </c>
      <c r="Q5349" s="251" t="s">
        <v>1195</v>
      </c>
      <c r="R5349" s="258"/>
      <c r="S5349" s="258" t="s">
        <v>1405</v>
      </c>
      <c r="T5349" s="258" t="s">
        <v>2261</v>
      </c>
      <c r="U5349" s="282" t="s">
        <v>808</v>
      </c>
      <c r="V5349" s="285">
        <v>152</v>
      </c>
      <c r="W5349" s="286" t="s">
        <v>824</v>
      </c>
      <c r="X5349" s="286" t="s">
        <v>824</v>
      </c>
      <c r="Y5349" s="257"/>
    </row>
    <row r="5350" spans="1:25" ht="12.75" customHeight="1" x14ac:dyDescent="0.2">
      <c r="A5350" s="229" t="s">
        <v>705</v>
      </c>
      <c r="B5350" s="247"/>
      <c r="C5350" s="280">
        <v>5337</v>
      </c>
      <c r="D5350" s="249" t="s">
        <v>11245</v>
      </c>
      <c r="E5350" s="249" t="s">
        <v>11246</v>
      </c>
      <c r="F5350" s="249" t="s">
        <v>10225</v>
      </c>
      <c r="G5350" s="281" t="s">
        <v>2994</v>
      </c>
      <c r="H5350" s="250">
        <v>84339.41</v>
      </c>
      <c r="I5350" s="250"/>
      <c r="J5350" s="250">
        <v>80792.417799999996</v>
      </c>
      <c r="K5350" s="250"/>
      <c r="L5350" s="250">
        <v>84340.03</v>
      </c>
      <c r="M5350" s="251">
        <f t="shared" si="249"/>
        <v>4.2056165676283577E-2</v>
      </c>
      <c r="N5350" s="251">
        <f t="shared" si="250"/>
        <v>4.3910212079332073E-2</v>
      </c>
      <c r="O5350" s="250">
        <v>93085.46</v>
      </c>
      <c r="P5350" s="251">
        <f t="shared" si="251"/>
        <v>0.10369251706455414</v>
      </c>
      <c r="Q5350" s="251" t="s">
        <v>1195</v>
      </c>
      <c r="R5350" s="258"/>
      <c r="S5350" s="258" t="s">
        <v>2995</v>
      </c>
      <c r="T5350" s="258" t="s">
        <v>807</v>
      </c>
      <c r="U5350" s="282" t="s">
        <v>2996</v>
      </c>
      <c r="V5350" s="285">
        <v>521</v>
      </c>
      <c r="W5350" s="286" t="s">
        <v>824</v>
      </c>
      <c r="X5350" s="286" t="s">
        <v>824</v>
      </c>
      <c r="Y5350" s="257"/>
    </row>
    <row r="5351" spans="1:25" ht="12.75" customHeight="1" x14ac:dyDescent="0.2">
      <c r="A5351" s="229" t="s">
        <v>705</v>
      </c>
      <c r="B5351" s="247"/>
      <c r="C5351" s="280">
        <v>5338</v>
      </c>
      <c r="D5351" s="249" t="s">
        <v>11247</v>
      </c>
      <c r="E5351" s="249" t="s">
        <v>11248</v>
      </c>
      <c r="F5351" s="249" t="s">
        <v>10205</v>
      </c>
      <c r="G5351" s="281" t="s">
        <v>813</v>
      </c>
      <c r="H5351" s="250">
        <v>80453.33</v>
      </c>
      <c r="I5351" s="250"/>
      <c r="J5351" s="250">
        <v>90874.032299999992</v>
      </c>
      <c r="K5351" s="250"/>
      <c r="L5351" s="250">
        <v>94864.9</v>
      </c>
      <c r="M5351" s="251">
        <f t="shared" si="249"/>
        <v>0.12952481022227408</v>
      </c>
      <c r="N5351" s="251">
        <f t="shared" si="250"/>
        <v>4.3916480858085603E-2</v>
      </c>
      <c r="O5351" s="250">
        <v>105290.5</v>
      </c>
      <c r="P5351" s="251">
        <f t="shared" si="251"/>
        <v>0.10989944647598855</v>
      </c>
      <c r="Q5351" s="251" t="s">
        <v>1195</v>
      </c>
      <c r="R5351" s="258"/>
      <c r="S5351" s="258" t="s">
        <v>904</v>
      </c>
      <c r="T5351" s="258" t="s">
        <v>807</v>
      </c>
      <c r="U5351" s="282" t="s">
        <v>814</v>
      </c>
      <c r="V5351" s="285">
        <v>308</v>
      </c>
      <c r="W5351" s="286" t="s">
        <v>824</v>
      </c>
      <c r="X5351" s="286" t="s">
        <v>824</v>
      </c>
      <c r="Y5351" s="257"/>
    </row>
    <row r="5352" spans="1:25" ht="12.75" customHeight="1" x14ac:dyDescent="0.2">
      <c r="A5352" s="229" t="s">
        <v>705</v>
      </c>
      <c r="B5352" s="247"/>
      <c r="C5352" s="280">
        <v>5339</v>
      </c>
      <c r="D5352" s="249" t="s">
        <v>11249</v>
      </c>
      <c r="E5352" s="249" t="s">
        <v>11250</v>
      </c>
      <c r="F5352" s="249" t="s">
        <v>10205</v>
      </c>
      <c r="G5352" s="281" t="s">
        <v>813</v>
      </c>
      <c r="H5352" s="250">
        <v>21701.79</v>
      </c>
      <c r="I5352" s="250"/>
      <c r="J5352" s="250">
        <v>27662.174900000002</v>
      </c>
      <c r="K5352" s="250"/>
      <c r="L5352" s="250">
        <v>28876.82</v>
      </c>
      <c r="M5352" s="251">
        <f t="shared" si="249"/>
        <v>0.27464945979110483</v>
      </c>
      <c r="N5352" s="251">
        <f t="shared" si="250"/>
        <v>4.3909963854649688E-2</v>
      </c>
      <c r="O5352" s="250">
        <v>31871.199999999997</v>
      </c>
      <c r="P5352" s="251">
        <f t="shared" si="251"/>
        <v>0.10369493593823688</v>
      </c>
      <c r="Q5352" s="251" t="s">
        <v>1195</v>
      </c>
      <c r="R5352" s="258"/>
      <c r="S5352" s="258" t="s">
        <v>904</v>
      </c>
      <c r="T5352" s="258" t="s">
        <v>807</v>
      </c>
      <c r="U5352" s="282" t="s">
        <v>814</v>
      </c>
      <c r="V5352" s="285">
        <v>53</v>
      </c>
      <c r="W5352" s="286" t="s">
        <v>816</v>
      </c>
      <c r="X5352" s="286" t="s">
        <v>824</v>
      </c>
      <c r="Y5352" s="257"/>
    </row>
    <row r="5353" spans="1:25" ht="12.75" customHeight="1" x14ac:dyDescent="0.2">
      <c r="A5353" s="229" t="s">
        <v>705</v>
      </c>
      <c r="B5353" s="247"/>
      <c r="C5353" s="280">
        <v>5340</v>
      </c>
      <c r="D5353" s="249" t="s">
        <v>11251</v>
      </c>
      <c r="E5353" s="249" t="s">
        <v>11252</v>
      </c>
      <c r="F5353" s="249" t="s">
        <v>10321</v>
      </c>
      <c r="G5353" s="281" t="s">
        <v>804</v>
      </c>
      <c r="H5353" s="250">
        <v>45106.09</v>
      </c>
      <c r="I5353" s="250"/>
      <c r="J5353" s="250">
        <v>43209.091</v>
      </c>
      <c r="K5353" s="250"/>
      <c r="L5353" s="250">
        <v>45106.78</v>
      </c>
      <c r="M5353" s="251">
        <f t="shared" si="249"/>
        <v>4.205638307377111E-2</v>
      </c>
      <c r="N5353" s="251">
        <f t="shared" si="250"/>
        <v>4.3918743858786531E-2</v>
      </c>
      <c r="O5353" s="250">
        <v>52471.44</v>
      </c>
      <c r="P5353" s="251">
        <f t="shared" si="251"/>
        <v>0.16327168554261695</v>
      </c>
      <c r="Q5353" s="251" t="s">
        <v>1195</v>
      </c>
      <c r="R5353" s="258"/>
      <c r="S5353" s="258" t="s">
        <v>1405</v>
      </c>
      <c r="T5353" s="258" t="s">
        <v>2261</v>
      </c>
      <c r="U5353" s="282" t="s">
        <v>808</v>
      </c>
      <c r="V5353" s="283" t="s">
        <v>809</v>
      </c>
      <c r="W5353" s="284" t="s">
        <v>809</v>
      </c>
      <c r="X5353" s="284" t="s">
        <v>809</v>
      </c>
      <c r="Y5353" s="257"/>
    </row>
    <row r="5354" spans="1:25" ht="12.75" customHeight="1" x14ac:dyDescent="0.2">
      <c r="A5354" s="229" t="s">
        <v>705</v>
      </c>
      <c r="B5354" s="247"/>
      <c r="C5354" s="280">
        <v>5341</v>
      </c>
      <c r="D5354" s="249" t="s">
        <v>11253</v>
      </c>
      <c r="E5354" s="249" t="s">
        <v>11254</v>
      </c>
      <c r="F5354" s="249" t="s">
        <v>10225</v>
      </c>
      <c r="G5354" s="281" t="s">
        <v>2994</v>
      </c>
      <c r="H5354" s="250">
        <v>66046.89</v>
      </c>
      <c r="I5354" s="250"/>
      <c r="J5354" s="250">
        <v>63269.209900000002</v>
      </c>
      <c r="K5354" s="250"/>
      <c r="L5354" s="250">
        <v>66047.83</v>
      </c>
      <c r="M5354" s="251">
        <f t="shared" si="249"/>
        <v>4.2056183114753745E-2</v>
      </c>
      <c r="N5354" s="251">
        <f t="shared" si="250"/>
        <v>4.3917414242911228E-2</v>
      </c>
      <c r="O5354" s="250">
        <v>76198.070000000007</v>
      </c>
      <c r="P5354" s="251">
        <f t="shared" si="251"/>
        <v>0.15368014361713331</v>
      </c>
      <c r="Q5354" s="251" t="s">
        <v>1195</v>
      </c>
      <c r="R5354" s="258"/>
      <c r="S5354" s="258" t="s">
        <v>2995</v>
      </c>
      <c r="T5354" s="258" t="s">
        <v>807</v>
      </c>
      <c r="U5354" s="282" t="s">
        <v>2996</v>
      </c>
      <c r="V5354" s="285">
        <v>503</v>
      </c>
      <c r="W5354" s="286" t="s">
        <v>816</v>
      </c>
      <c r="X5354" s="286" t="s">
        <v>824</v>
      </c>
      <c r="Y5354" s="257"/>
    </row>
    <row r="5355" spans="1:25" ht="12.75" customHeight="1" x14ac:dyDescent="0.2">
      <c r="A5355" s="229" t="s">
        <v>705</v>
      </c>
      <c r="B5355" s="247"/>
      <c r="C5355" s="280">
        <v>5342</v>
      </c>
      <c r="D5355" s="249" t="s">
        <v>11255</v>
      </c>
      <c r="E5355" s="249" t="s">
        <v>11256</v>
      </c>
      <c r="F5355" s="249" t="s">
        <v>10231</v>
      </c>
      <c r="G5355" s="281" t="s">
        <v>813</v>
      </c>
      <c r="H5355" s="250">
        <v>61513.299999999988</v>
      </c>
      <c r="I5355" s="250"/>
      <c r="J5355" s="250">
        <v>58926.273399999998</v>
      </c>
      <c r="K5355" s="250"/>
      <c r="L5355" s="250">
        <v>61513.73</v>
      </c>
      <c r="M5355" s="251">
        <f t="shared" si="249"/>
        <v>4.2056378051575687E-2</v>
      </c>
      <c r="N5355" s="251">
        <f t="shared" si="250"/>
        <v>4.3910066778463631E-2</v>
      </c>
      <c r="O5355" s="250">
        <v>67892.289999999994</v>
      </c>
      <c r="P5355" s="251">
        <f t="shared" si="251"/>
        <v>0.10369327303026479</v>
      </c>
      <c r="Q5355" s="251" t="s">
        <v>1195</v>
      </c>
      <c r="R5355" s="258"/>
      <c r="S5355" s="258" t="s">
        <v>806</v>
      </c>
      <c r="T5355" s="258" t="s">
        <v>807</v>
      </c>
      <c r="U5355" s="282" t="s">
        <v>814</v>
      </c>
      <c r="V5355" s="285">
        <v>203</v>
      </c>
      <c r="W5355" s="286" t="s">
        <v>824</v>
      </c>
      <c r="X5355" s="286" t="s">
        <v>824</v>
      </c>
      <c r="Y5355" s="257"/>
    </row>
    <row r="5356" spans="1:25" ht="12.75" customHeight="1" x14ac:dyDescent="0.2">
      <c r="A5356" s="229" t="s">
        <v>705</v>
      </c>
      <c r="B5356" s="247"/>
      <c r="C5356" s="280">
        <v>5343</v>
      </c>
      <c r="D5356" s="249" t="s">
        <v>11257</v>
      </c>
      <c r="E5356" s="249" t="s">
        <v>11258</v>
      </c>
      <c r="F5356" s="249" t="s">
        <v>10225</v>
      </c>
      <c r="G5356" s="281" t="s">
        <v>2994</v>
      </c>
      <c r="H5356" s="250">
        <v>40701.040000000001</v>
      </c>
      <c r="I5356" s="250"/>
      <c r="J5356" s="250">
        <v>38989.3177</v>
      </c>
      <c r="K5356" s="250"/>
      <c r="L5356" s="250">
        <v>40701.339999999997</v>
      </c>
      <c r="M5356" s="251">
        <f t="shared" si="249"/>
        <v>4.2055984318828246E-2</v>
      </c>
      <c r="N5356" s="251">
        <f t="shared" si="250"/>
        <v>4.3910034876039825E-2</v>
      </c>
      <c r="O5356" s="250">
        <v>44921.79</v>
      </c>
      <c r="P5356" s="251">
        <f t="shared" si="251"/>
        <v>0.10369314622073879</v>
      </c>
      <c r="Q5356" s="251" t="s">
        <v>1195</v>
      </c>
      <c r="R5356" s="258"/>
      <c r="S5356" s="258" t="s">
        <v>2995</v>
      </c>
      <c r="T5356" s="258" t="s">
        <v>807</v>
      </c>
      <c r="U5356" s="282" t="s">
        <v>2996</v>
      </c>
      <c r="V5356" s="285">
        <v>204</v>
      </c>
      <c r="W5356" s="286" t="s">
        <v>816</v>
      </c>
      <c r="X5356" s="286" t="s">
        <v>824</v>
      </c>
      <c r="Y5356" s="257"/>
    </row>
    <row r="5357" spans="1:25" ht="12.75" customHeight="1" x14ac:dyDescent="0.2">
      <c r="A5357" s="229" t="s">
        <v>705</v>
      </c>
      <c r="B5357" s="247"/>
      <c r="C5357" s="280">
        <v>5344</v>
      </c>
      <c r="D5357" s="249" t="s">
        <v>11259</v>
      </c>
      <c r="E5357" s="249" t="s">
        <v>11260</v>
      </c>
      <c r="F5357" s="249" t="s">
        <v>10260</v>
      </c>
      <c r="G5357" s="281" t="s">
        <v>813</v>
      </c>
      <c r="H5357" s="250">
        <v>20585.739999999998</v>
      </c>
      <c r="I5357" s="250"/>
      <c r="J5357" s="250">
        <v>19719.986000000001</v>
      </c>
      <c r="K5357" s="250"/>
      <c r="L5357" s="250">
        <v>20585.850000000002</v>
      </c>
      <c r="M5357" s="251">
        <f t="shared" si="249"/>
        <v>4.205600575932647E-2</v>
      </c>
      <c r="N5357" s="251">
        <f t="shared" si="250"/>
        <v>4.3907941922474047E-2</v>
      </c>
      <c r="O5357" s="250">
        <v>22352.760000000002</v>
      </c>
      <c r="P5357" s="251">
        <f t="shared" si="251"/>
        <v>8.5831287024825287E-2</v>
      </c>
      <c r="Q5357" s="251" t="s">
        <v>1195</v>
      </c>
      <c r="R5357" s="258"/>
      <c r="S5357" s="258" t="s">
        <v>904</v>
      </c>
      <c r="T5357" s="258" t="s">
        <v>807</v>
      </c>
      <c r="U5357" s="282" t="s">
        <v>814</v>
      </c>
      <c r="V5357" s="285">
        <v>53</v>
      </c>
      <c r="W5357" s="286" t="s">
        <v>815</v>
      </c>
      <c r="X5357" s="286" t="s">
        <v>816</v>
      </c>
      <c r="Y5357" s="257"/>
    </row>
    <row r="5358" spans="1:25" ht="12.75" customHeight="1" x14ac:dyDescent="0.2">
      <c r="A5358" s="229" t="s">
        <v>705</v>
      </c>
      <c r="B5358" s="247"/>
      <c r="C5358" s="280">
        <v>5345</v>
      </c>
      <c r="D5358" s="249" t="s">
        <v>11261</v>
      </c>
      <c r="E5358" s="249" t="s">
        <v>11262</v>
      </c>
      <c r="F5358" s="249" t="s">
        <v>10237</v>
      </c>
      <c r="G5358" s="281" t="s">
        <v>804</v>
      </c>
      <c r="H5358" s="250">
        <v>73556.22</v>
      </c>
      <c r="I5358" s="250"/>
      <c r="J5358" s="250">
        <v>53891.106100000005</v>
      </c>
      <c r="K5358" s="250"/>
      <c r="L5358" s="250">
        <v>56257.69</v>
      </c>
      <c r="M5358" s="251">
        <f t="shared" si="249"/>
        <v>0.26734807607024935</v>
      </c>
      <c r="N5358" s="251">
        <f t="shared" si="250"/>
        <v>4.3914183086325588E-2</v>
      </c>
      <c r="O5358" s="250">
        <v>62091.229999999996</v>
      </c>
      <c r="P5358" s="251">
        <f t="shared" si="251"/>
        <v>0.1036932017649497</v>
      </c>
      <c r="Q5358" s="251" t="s">
        <v>1195</v>
      </c>
      <c r="R5358" s="258"/>
      <c r="S5358" s="258" t="s">
        <v>806</v>
      </c>
      <c r="T5358" s="258" t="s">
        <v>807</v>
      </c>
      <c r="U5358" s="282" t="s">
        <v>808</v>
      </c>
      <c r="V5358" s="285">
        <v>253</v>
      </c>
      <c r="W5358" s="286" t="s">
        <v>824</v>
      </c>
      <c r="X5358" s="286" t="s">
        <v>824</v>
      </c>
      <c r="Y5358" s="257"/>
    </row>
    <row r="5359" spans="1:25" ht="12.75" customHeight="1" x14ac:dyDescent="0.2">
      <c r="A5359" s="229" t="s">
        <v>705</v>
      </c>
      <c r="B5359" s="247"/>
      <c r="C5359" s="280">
        <v>5346</v>
      </c>
      <c r="D5359" s="296" t="s">
        <v>11263</v>
      </c>
      <c r="E5359" s="296" t="s">
        <v>11263</v>
      </c>
      <c r="F5359" s="296"/>
      <c r="G5359" s="281"/>
      <c r="H5359" s="250">
        <v>96929.49</v>
      </c>
      <c r="I5359" s="250"/>
      <c r="J5359" s="250">
        <v>0</v>
      </c>
      <c r="K5359" s="250"/>
      <c r="L5359" s="250">
        <v>14802.61</v>
      </c>
      <c r="M5359" s="251">
        <f t="shared" si="249"/>
        <v>1</v>
      </c>
      <c r="N5359" s="251" t="str">
        <f t="shared" si="250"/>
        <v>NA</v>
      </c>
      <c r="O5359" s="250">
        <v>14802.61</v>
      </c>
      <c r="P5359" s="251">
        <f t="shared" si="251"/>
        <v>0</v>
      </c>
      <c r="Q5359" s="251" t="s">
        <v>1195</v>
      </c>
      <c r="R5359" s="258"/>
      <c r="S5359" s="258" t="s">
        <v>840</v>
      </c>
      <c r="T5359" s="258" t="s">
        <v>841</v>
      </c>
      <c r="U5359" s="282" t="s">
        <v>841</v>
      </c>
      <c r="V5359" s="283" t="s">
        <v>809</v>
      </c>
      <c r="W5359" s="284" t="s">
        <v>809</v>
      </c>
      <c r="X5359" s="284" t="s">
        <v>809</v>
      </c>
      <c r="Y5359" s="257"/>
    </row>
    <row r="5360" spans="1:25" ht="12.75" customHeight="1" x14ac:dyDescent="0.2">
      <c r="A5360" s="229" t="s">
        <v>705</v>
      </c>
      <c r="B5360" s="247"/>
      <c r="C5360" s="280">
        <v>5347</v>
      </c>
      <c r="D5360" s="249" t="s">
        <v>11264</v>
      </c>
      <c r="E5360" s="249" t="s">
        <v>11265</v>
      </c>
      <c r="F5360" s="249" t="s">
        <v>10278</v>
      </c>
      <c r="G5360" s="281" t="s">
        <v>804</v>
      </c>
      <c r="H5360" s="250">
        <v>836557.24</v>
      </c>
      <c r="I5360" s="250"/>
      <c r="J5360" s="250">
        <v>819015.33219999983</v>
      </c>
      <c r="K5360" s="250"/>
      <c r="L5360" s="250">
        <v>854981.6100000001</v>
      </c>
      <c r="M5360" s="251">
        <f t="shared" si="249"/>
        <v>2.0969166198358598E-2</v>
      </c>
      <c r="N5360" s="251">
        <f t="shared" si="250"/>
        <v>4.3914047009827491E-2</v>
      </c>
      <c r="O5360" s="250">
        <v>983670.03</v>
      </c>
      <c r="P5360" s="251">
        <f t="shared" si="251"/>
        <v>0.15051600934434123</v>
      </c>
      <c r="Q5360" s="251" t="s">
        <v>1195</v>
      </c>
      <c r="R5360" s="258"/>
      <c r="S5360" s="258" t="s">
        <v>3566</v>
      </c>
      <c r="T5360" s="258" t="s">
        <v>908</v>
      </c>
      <c r="U5360" s="282" t="s">
        <v>1103</v>
      </c>
      <c r="V5360" s="285">
        <v>944</v>
      </c>
      <c r="W5360" s="286" t="s">
        <v>824</v>
      </c>
      <c r="X5360" s="286" t="s">
        <v>824</v>
      </c>
      <c r="Y5360" s="257"/>
    </row>
    <row r="5361" spans="1:25" ht="12.75" customHeight="1" x14ac:dyDescent="0.2">
      <c r="A5361" s="229" t="s">
        <v>705</v>
      </c>
      <c r="B5361" s="247"/>
      <c r="C5361" s="280">
        <v>5348</v>
      </c>
      <c r="D5361" s="249" t="s">
        <v>11266</v>
      </c>
      <c r="E5361" s="249" t="s">
        <v>11267</v>
      </c>
      <c r="F5361" s="249" t="s">
        <v>10193</v>
      </c>
      <c r="G5361" s="281" t="s">
        <v>813</v>
      </c>
      <c r="H5361" s="250">
        <v>222330.94</v>
      </c>
      <c r="I5361" s="250"/>
      <c r="J5361" s="250">
        <v>212980.56520000001</v>
      </c>
      <c r="K5361" s="250"/>
      <c r="L5361" s="250">
        <v>222334.8</v>
      </c>
      <c r="M5361" s="251">
        <f t="shared" si="249"/>
        <v>4.2056111488576402E-2</v>
      </c>
      <c r="N5361" s="251">
        <f t="shared" si="250"/>
        <v>4.3920602761176146E-2</v>
      </c>
      <c r="O5361" s="250">
        <v>258635.83</v>
      </c>
      <c r="P5361" s="251">
        <f t="shared" si="251"/>
        <v>0.16327192144459618</v>
      </c>
      <c r="Q5361" s="251" t="s">
        <v>1195</v>
      </c>
      <c r="R5361" s="258"/>
      <c r="S5361" s="258" t="s">
        <v>1405</v>
      </c>
      <c r="T5361" s="258" t="s">
        <v>2261</v>
      </c>
      <c r="U5361" s="282" t="s">
        <v>814</v>
      </c>
      <c r="V5361" s="283" t="s">
        <v>809</v>
      </c>
      <c r="W5361" s="284" t="s">
        <v>809</v>
      </c>
      <c r="X5361" s="284" t="s">
        <v>809</v>
      </c>
      <c r="Y5361" s="257"/>
    </row>
    <row r="5362" spans="1:25" ht="12.75" customHeight="1" x14ac:dyDescent="0.2">
      <c r="A5362" s="229" t="s">
        <v>705</v>
      </c>
      <c r="B5362" s="247"/>
      <c r="C5362" s="280">
        <v>5349</v>
      </c>
      <c r="D5362" s="249" t="s">
        <v>11268</v>
      </c>
      <c r="E5362" s="249" t="s">
        <v>11269</v>
      </c>
      <c r="F5362" s="249" t="s">
        <v>10240</v>
      </c>
      <c r="G5362" s="281" t="s">
        <v>813</v>
      </c>
      <c r="H5362" s="250">
        <v>425299.43</v>
      </c>
      <c r="I5362" s="250"/>
      <c r="J5362" s="250">
        <v>504170.94040000002</v>
      </c>
      <c r="K5362" s="250"/>
      <c r="L5362" s="250">
        <v>526310.32999999996</v>
      </c>
      <c r="M5362" s="251">
        <f t="shared" si="249"/>
        <v>0.18544936775485457</v>
      </c>
      <c r="N5362" s="251">
        <f t="shared" si="250"/>
        <v>4.3912466637674417E-2</v>
      </c>
      <c r="O5362" s="250">
        <v>635287.31000000006</v>
      </c>
      <c r="P5362" s="251">
        <f t="shared" si="251"/>
        <v>0.20705840981688522</v>
      </c>
      <c r="Q5362" s="251" t="s">
        <v>1195</v>
      </c>
      <c r="R5362" s="258"/>
      <c r="S5362" s="258" t="s">
        <v>904</v>
      </c>
      <c r="T5362" s="258" t="s">
        <v>807</v>
      </c>
      <c r="U5362" s="282" t="s">
        <v>814</v>
      </c>
      <c r="V5362" s="283" t="s">
        <v>809</v>
      </c>
      <c r="W5362" s="284" t="s">
        <v>809</v>
      </c>
      <c r="X5362" s="284" t="s">
        <v>809</v>
      </c>
      <c r="Y5362" s="257"/>
    </row>
    <row r="5363" spans="1:25" ht="12.75" customHeight="1" x14ac:dyDescent="0.2">
      <c r="A5363" s="229" t="s">
        <v>705</v>
      </c>
      <c r="B5363" s="247"/>
      <c r="C5363" s="280">
        <v>5350</v>
      </c>
      <c r="D5363" s="296" t="s">
        <v>11270</v>
      </c>
      <c r="E5363" s="296" t="s">
        <v>11270</v>
      </c>
      <c r="F5363" s="296"/>
      <c r="G5363" s="281"/>
      <c r="H5363" s="250">
        <v>0</v>
      </c>
      <c r="I5363" s="250"/>
      <c r="J5363" s="250">
        <v>0</v>
      </c>
      <c r="K5363" s="250"/>
      <c r="L5363" s="250">
        <v>30782.760000000002</v>
      </c>
      <c r="M5363" s="251" t="str">
        <f t="shared" si="249"/>
        <v>NA</v>
      </c>
      <c r="N5363" s="251" t="str">
        <f t="shared" si="250"/>
        <v>NA</v>
      </c>
      <c r="O5363" s="250">
        <v>31088.97</v>
      </c>
      <c r="P5363" s="251">
        <f t="shared" si="251"/>
        <v>9.9474511057487738E-3</v>
      </c>
      <c r="Q5363" s="251" t="s">
        <v>1195</v>
      </c>
      <c r="R5363" s="258"/>
      <c r="S5363" s="258" t="s">
        <v>840</v>
      </c>
      <c r="T5363" s="258" t="s">
        <v>841</v>
      </c>
      <c r="U5363" s="282" t="s">
        <v>841</v>
      </c>
      <c r="V5363" s="283" t="s">
        <v>809</v>
      </c>
      <c r="W5363" s="284" t="s">
        <v>809</v>
      </c>
      <c r="X5363" s="284" t="s">
        <v>809</v>
      </c>
      <c r="Y5363" s="257"/>
    </row>
    <row r="5364" spans="1:25" ht="12.75" customHeight="1" x14ac:dyDescent="0.2">
      <c r="A5364" s="229" t="s">
        <v>705</v>
      </c>
      <c r="B5364" s="247"/>
      <c r="C5364" s="280">
        <v>5351</v>
      </c>
      <c r="D5364" s="296" t="s">
        <v>11271</v>
      </c>
      <c r="E5364" s="296" t="s">
        <v>11271</v>
      </c>
      <c r="F5364" s="296"/>
      <c r="G5364" s="281"/>
      <c r="H5364" s="250">
        <v>169143.34999999998</v>
      </c>
      <c r="I5364" s="250"/>
      <c r="J5364" s="250">
        <v>0</v>
      </c>
      <c r="K5364" s="250"/>
      <c r="L5364" s="250">
        <v>47708.350000000006</v>
      </c>
      <c r="M5364" s="251">
        <f t="shared" si="249"/>
        <v>1</v>
      </c>
      <c r="N5364" s="251" t="str">
        <f t="shared" si="250"/>
        <v>NA</v>
      </c>
      <c r="O5364" s="250">
        <v>54184.11</v>
      </c>
      <c r="P5364" s="251">
        <f t="shared" si="251"/>
        <v>0.13573640672963944</v>
      </c>
      <c r="Q5364" s="251" t="s">
        <v>1195</v>
      </c>
      <c r="R5364" s="258"/>
      <c r="S5364" s="258" t="s">
        <v>840</v>
      </c>
      <c r="T5364" s="258" t="s">
        <v>841</v>
      </c>
      <c r="U5364" s="282" t="s">
        <v>841</v>
      </c>
      <c r="V5364" s="283" t="s">
        <v>809</v>
      </c>
      <c r="W5364" s="284" t="s">
        <v>809</v>
      </c>
      <c r="X5364" s="284" t="s">
        <v>809</v>
      </c>
      <c r="Y5364" s="257"/>
    </row>
    <row r="5365" spans="1:25" ht="12.75" customHeight="1" x14ac:dyDescent="0.2">
      <c r="A5365" s="229" t="s">
        <v>705</v>
      </c>
      <c r="B5365" s="247"/>
      <c r="C5365" s="280">
        <v>5352</v>
      </c>
      <c r="D5365" s="249" t="s">
        <v>11272</v>
      </c>
      <c r="E5365" s="249" t="s">
        <v>11273</v>
      </c>
      <c r="F5365" s="249" t="s">
        <v>10253</v>
      </c>
      <c r="G5365" s="281" t="s">
        <v>813</v>
      </c>
      <c r="H5365" s="250">
        <v>193640.55000000002</v>
      </c>
      <c r="I5365" s="250"/>
      <c r="J5365" s="250">
        <v>185496.76039999997</v>
      </c>
      <c r="K5365" s="250"/>
      <c r="L5365" s="250">
        <v>572130.69999999995</v>
      </c>
      <c r="M5365" s="251">
        <f t="shared" si="249"/>
        <v>4.2056220146038867E-2</v>
      </c>
      <c r="N5365" s="251">
        <f t="shared" si="250"/>
        <v>2.0843163986598658</v>
      </c>
      <c r="O5365" s="250">
        <v>586337.98999999987</v>
      </c>
      <c r="P5365" s="251">
        <f t="shared" si="251"/>
        <v>2.4832245499148923E-2</v>
      </c>
      <c r="Q5365" s="251" t="s">
        <v>1195</v>
      </c>
      <c r="R5365" s="258"/>
      <c r="S5365" s="258" t="s">
        <v>806</v>
      </c>
      <c r="T5365" s="258" t="s">
        <v>807</v>
      </c>
      <c r="U5365" s="282" t="s">
        <v>814</v>
      </c>
      <c r="V5365" s="285">
        <v>624</v>
      </c>
      <c r="W5365" s="286" t="s">
        <v>815</v>
      </c>
      <c r="X5365" s="286" t="s">
        <v>816</v>
      </c>
      <c r="Y5365" s="257"/>
    </row>
    <row r="5366" spans="1:25" ht="12.75" customHeight="1" x14ac:dyDescent="0.2">
      <c r="A5366" s="229" t="s">
        <v>705</v>
      </c>
      <c r="B5366" s="247"/>
      <c r="C5366" s="280">
        <v>5353</v>
      </c>
      <c r="D5366" s="249" t="s">
        <v>11274</v>
      </c>
      <c r="E5366" s="249" t="s">
        <v>11275</v>
      </c>
      <c r="F5366" s="249" t="s">
        <v>10182</v>
      </c>
      <c r="G5366" s="281" t="s">
        <v>813</v>
      </c>
      <c r="H5366" s="250">
        <v>238282.74</v>
      </c>
      <c r="I5366" s="250"/>
      <c r="J5366" s="250">
        <v>185245.05660000001</v>
      </c>
      <c r="K5366" s="250"/>
      <c r="L5366" s="250">
        <v>185939.49</v>
      </c>
      <c r="M5366" s="251">
        <f t="shared" si="249"/>
        <v>0.22258298439912175</v>
      </c>
      <c r="N5366" s="251">
        <f t="shared" si="250"/>
        <v>3.748728374973434E-3</v>
      </c>
      <c r="O5366" s="250">
        <v>206931.37000000002</v>
      </c>
      <c r="P5366" s="251">
        <f t="shared" si="251"/>
        <v>0.11289629760735621</v>
      </c>
      <c r="Q5366" s="251" t="s">
        <v>1195</v>
      </c>
      <c r="R5366" s="258"/>
      <c r="S5366" s="258" t="s">
        <v>806</v>
      </c>
      <c r="T5366" s="258" t="s">
        <v>908</v>
      </c>
      <c r="U5366" s="282" t="s">
        <v>814</v>
      </c>
      <c r="V5366" s="285">
        <v>505</v>
      </c>
      <c r="W5366" s="286" t="s">
        <v>824</v>
      </c>
      <c r="X5366" s="286" t="s">
        <v>824</v>
      </c>
      <c r="Y5366" s="257"/>
    </row>
    <row r="5367" spans="1:25" ht="12.75" customHeight="1" x14ac:dyDescent="0.2">
      <c r="A5367" s="229" t="s">
        <v>705</v>
      </c>
      <c r="B5367" s="247"/>
      <c r="C5367" s="280">
        <v>5354</v>
      </c>
      <c r="D5367" s="249" t="s">
        <v>11276</v>
      </c>
      <c r="E5367" s="249" t="s">
        <v>11277</v>
      </c>
      <c r="F5367" s="249" t="s">
        <v>10165</v>
      </c>
      <c r="G5367" s="281" t="s">
        <v>813</v>
      </c>
      <c r="H5367" s="250">
        <v>31219.989999999998</v>
      </c>
      <c r="I5367" s="250"/>
      <c r="J5367" s="250">
        <v>29906.997100000001</v>
      </c>
      <c r="K5367" s="250"/>
      <c r="L5367" s="250">
        <v>31220.14</v>
      </c>
      <c r="M5367" s="251">
        <f t="shared" si="249"/>
        <v>4.2056160171736044E-2</v>
      </c>
      <c r="N5367" s="251">
        <f t="shared" si="250"/>
        <v>4.3907547642086701E-2</v>
      </c>
      <c r="O5367" s="250">
        <v>33899.839999999997</v>
      </c>
      <c r="P5367" s="251">
        <f t="shared" si="251"/>
        <v>8.5832414588787792E-2</v>
      </c>
      <c r="Q5367" s="251" t="s">
        <v>1195</v>
      </c>
      <c r="R5367" s="258"/>
      <c r="S5367" s="258" t="s">
        <v>904</v>
      </c>
      <c r="T5367" s="258" t="s">
        <v>807</v>
      </c>
      <c r="U5367" s="282" t="s">
        <v>814</v>
      </c>
      <c r="V5367" s="285">
        <v>53</v>
      </c>
      <c r="W5367" s="286" t="s">
        <v>824</v>
      </c>
      <c r="X5367" s="286" t="s">
        <v>824</v>
      </c>
      <c r="Y5367" s="257"/>
    </row>
    <row r="5368" spans="1:25" ht="12.75" customHeight="1" x14ac:dyDescent="0.2">
      <c r="A5368" s="229" t="s">
        <v>705</v>
      </c>
      <c r="B5368" s="247"/>
      <c r="C5368" s="280">
        <v>5355</v>
      </c>
      <c r="D5368" s="249" t="s">
        <v>11278</v>
      </c>
      <c r="E5368" s="249" t="s">
        <v>11279</v>
      </c>
      <c r="F5368" s="249" t="s">
        <v>10355</v>
      </c>
      <c r="G5368" s="281" t="s">
        <v>804</v>
      </c>
      <c r="H5368" s="250">
        <v>210153.28</v>
      </c>
      <c r="I5368" s="250"/>
      <c r="J5368" s="250">
        <v>201315.06939999998</v>
      </c>
      <c r="K5368" s="250"/>
      <c r="L5368" s="250">
        <v>210155.64</v>
      </c>
      <c r="M5368" s="251">
        <f t="shared" si="249"/>
        <v>4.2056020253407517E-2</v>
      </c>
      <c r="N5368" s="251">
        <f t="shared" si="250"/>
        <v>4.3914102537621735E-2</v>
      </c>
      <c r="O5368" s="250">
        <v>237638.11000000004</v>
      </c>
      <c r="P5368" s="251">
        <f t="shared" si="251"/>
        <v>0.13077198404001925</v>
      </c>
      <c r="Q5368" s="251" t="s">
        <v>1195</v>
      </c>
      <c r="R5368" s="258"/>
      <c r="S5368" s="258" t="s">
        <v>806</v>
      </c>
      <c r="T5368" s="258" t="s">
        <v>807</v>
      </c>
      <c r="U5368" s="282" t="s">
        <v>808</v>
      </c>
      <c r="V5368" s="285">
        <v>203</v>
      </c>
      <c r="W5368" s="286" t="s">
        <v>824</v>
      </c>
      <c r="X5368" s="286" t="s">
        <v>824</v>
      </c>
      <c r="Y5368" s="257"/>
    </row>
    <row r="5369" spans="1:25" ht="12.75" customHeight="1" x14ac:dyDescent="0.2">
      <c r="A5369" s="229" t="s">
        <v>705</v>
      </c>
      <c r="B5369" s="247"/>
      <c r="C5369" s="280">
        <v>5356</v>
      </c>
      <c r="D5369" s="249" t="s">
        <v>11280</v>
      </c>
      <c r="E5369" s="249" t="s">
        <v>11281</v>
      </c>
      <c r="F5369" s="249" t="s">
        <v>10278</v>
      </c>
      <c r="G5369" s="281" t="s">
        <v>804</v>
      </c>
      <c r="H5369" s="250">
        <v>28591.32</v>
      </c>
      <c r="I5369" s="250"/>
      <c r="J5369" s="250">
        <v>28815.394500000002</v>
      </c>
      <c r="K5369" s="250"/>
      <c r="L5369" s="250">
        <v>30080.68</v>
      </c>
      <c r="M5369" s="251">
        <f t="shared" si="249"/>
        <v>7.8371512752822333E-3</v>
      </c>
      <c r="N5369" s="251">
        <f t="shared" si="250"/>
        <v>4.3910053010032465E-2</v>
      </c>
      <c r="O5369" s="250">
        <v>33199.82</v>
      </c>
      <c r="P5369" s="251">
        <f t="shared" si="251"/>
        <v>0.10369246971810475</v>
      </c>
      <c r="Q5369" s="251" t="s">
        <v>1195</v>
      </c>
      <c r="R5369" s="258"/>
      <c r="S5369" s="258" t="s">
        <v>904</v>
      </c>
      <c r="T5369" s="258" t="s">
        <v>807</v>
      </c>
      <c r="U5369" s="282" t="s">
        <v>808</v>
      </c>
      <c r="V5369" s="285">
        <v>55</v>
      </c>
      <c r="W5369" s="286" t="s">
        <v>824</v>
      </c>
      <c r="X5369" s="286" t="s">
        <v>824</v>
      </c>
      <c r="Y5369" s="257"/>
    </row>
    <row r="5370" spans="1:25" ht="12.75" customHeight="1" x14ac:dyDescent="0.2">
      <c r="A5370" s="229" t="s">
        <v>705</v>
      </c>
      <c r="B5370" s="247"/>
      <c r="C5370" s="280">
        <v>5357</v>
      </c>
      <c r="D5370" s="249" t="s">
        <v>11282</v>
      </c>
      <c r="E5370" s="249" t="s">
        <v>11283</v>
      </c>
      <c r="F5370" s="249" t="s">
        <v>10228</v>
      </c>
      <c r="G5370" s="281" t="s">
        <v>804</v>
      </c>
      <c r="H5370" s="250">
        <v>9437.4699999999993</v>
      </c>
      <c r="I5370" s="250"/>
      <c r="J5370" s="250">
        <v>18147.740100000003</v>
      </c>
      <c r="K5370" s="250"/>
      <c r="L5370" s="250">
        <v>18944.61</v>
      </c>
      <c r="M5370" s="251">
        <f t="shared" si="249"/>
        <v>0.92294546101868447</v>
      </c>
      <c r="N5370" s="251">
        <f t="shared" si="250"/>
        <v>4.3910145043348829E-2</v>
      </c>
      <c r="O5370" s="250">
        <v>20909.060000000001</v>
      </c>
      <c r="P5370" s="251">
        <f t="shared" si="251"/>
        <v>0.10369440173220777</v>
      </c>
      <c r="Q5370" s="251" t="s">
        <v>1195</v>
      </c>
      <c r="R5370" s="258"/>
      <c r="S5370" s="258" t="s">
        <v>904</v>
      </c>
      <c r="T5370" s="258" t="s">
        <v>807</v>
      </c>
      <c r="U5370" s="282" t="s">
        <v>808</v>
      </c>
      <c r="V5370" s="285">
        <v>105</v>
      </c>
      <c r="W5370" s="286" t="s">
        <v>824</v>
      </c>
      <c r="X5370" s="286" t="s">
        <v>824</v>
      </c>
      <c r="Y5370" s="257"/>
    </row>
    <row r="5371" spans="1:25" ht="12.75" customHeight="1" x14ac:dyDescent="0.2">
      <c r="A5371" s="229" t="s">
        <v>705</v>
      </c>
      <c r="B5371" s="247"/>
      <c r="C5371" s="280">
        <v>5358</v>
      </c>
      <c r="D5371" s="249" t="s">
        <v>11284</v>
      </c>
      <c r="E5371" s="249" t="s">
        <v>11285</v>
      </c>
      <c r="F5371" s="249" t="s">
        <v>10182</v>
      </c>
      <c r="G5371" s="281" t="s">
        <v>813</v>
      </c>
      <c r="H5371" s="250">
        <v>14359.399999999998</v>
      </c>
      <c r="I5371" s="250"/>
      <c r="J5371" s="250">
        <v>13755.496999999999</v>
      </c>
      <c r="K5371" s="250"/>
      <c r="L5371" s="250">
        <v>15541.100000000002</v>
      </c>
      <c r="M5371" s="251">
        <f t="shared" si="249"/>
        <v>4.205628368873341E-2</v>
      </c>
      <c r="N5371" s="251">
        <f t="shared" si="250"/>
        <v>0.12981014062959723</v>
      </c>
      <c r="O5371" s="250">
        <v>16974.580000000002</v>
      </c>
      <c r="P5371" s="251">
        <f t="shared" si="251"/>
        <v>9.2238001171088241E-2</v>
      </c>
      <c r="Q5371" s="251" t="s">
        <v>1195</v>
      </c>
      <c r="R5371" s="258"/>
      <c r="S5371" s="258" t="s">
        <v>904</v>
      </c>
      <c r="T5371" s="258" t="s">
        <v>807</v>
      </c>
      <c r="U5371" s="282" t="s">
        <v>814</v>
      </c>
      <c r="V5371" s="285">
        <v>44</v>
      </c>
      <c r="W5371" s="286" t="s">
        <v>816</v>
      </c>
      <c r="X5371" s="286" t="s">
        <v>824</v>
      </c>
      <c r="Y5371" s="257"/>
    </row>
    <row r="5372" spans="1:25" ht="12.75" customHeight="1" x14ac:dyDescent="0.2">
      <c r="A5372" s="229" t="s">
        <v>705</v>
      </c>
      <c r="B5372" s="247"/>
      <c r="C5372" s="280">
        <v>5359</v>
      </c>
      <c r="D5372" s="249" t="s">
        <v>11286</v>
      </c>
      <c r="E5372" s="249" t="s">
        <v>11287</v>
      </c>
      <c r="F5372" s="249" t="s">
        <v>10390</v>
      </c>
      <c r="G5372" s="281" t="s">
        <v>813</v>
      </c>
      <c r="H5372" s="250">
        <v>24042.1</v>
      </c>
      <c r="I5372" s="250"/>
      <c r="J5372" s="250">
        <v>23030.988299999997</v>
      </c>
      <c r="K5372" s="250"/>
      <c r="L5372" s="250">
        <v>24042.29</v>
      </c>
      <c r="M5372" s="251">
        <f t="shared" si="249"/>
        <v>4.2055881141830426E-2</v>
      </c>
      <c r="N5372" s="251">
        <f t="shared" si="250"/>
        <v>4.3910477780061387E-2</v>
      </c>
      <c r="O5372" s="250">
        <v>26535.300000000003</v>
      </c>
      <c r="P5372" s="251">
        <f t="shared" si="251"/>
        <v>0.10369270148559068</v>
      </c>
      <c r="Q5372" s="251" t="s">
        <v>1195</v>
      </c>
      <c r="R5372" s="258"/>
      <c r="S5372" s="258" t="s">
        <v>806</v>
      </c>
      <c r="T5372" s="258" t="s">
        <v>807</v>
      </c>
      <c r="U5372" s="282" t="s">
        <v>814</v>
      </c>
      <c r="V5372" s="285">
        <v>208</v>
      </c>
      <c r="W5372" s="286" t="s">
        <v>824</v>
      </c>
      <c r="X5372" s="286" t="s">
        <v>824</v>
      </c>
      <c r="Y5372" s="257"/>
    </row>
    <row r="5373" spans="1:25" ht="12.75" customHeight="1" x14ac:dyDescent="0.2">
      <c r="A5373" s="229" t="s">
        <v>705</v>
      </c>
      <c r="B5373" s="247"/>
      <c r="C5373" s="280">
        <v>5360</v>
      </c>
      <c r="D5373" s="249" t="s">
        <v>11288</v>
      </c>
      <c r="E5373" s="249" t="s">
        <v>11289</v>
      </c>
      <c r="F5373" s="249" t="s">
        <v>10172</v>
      </c>
      <c r="G5373" s="281" t="s">
        <v>813</v>
      </c>
      <c r="H5373" s="250">
        <v>71540.989999999991</v>
      </c>
      <c r="I5373" s="250"/>
      <c r="J5373" s="250">
        <v>57455.793899999997</v>
      </c>
      <c r="K5373" s="250"/>
      <c r="L5373" s="250">
        <v>59978.69</v>
      </c>
      <c r="M5373" s="251">
        <f t="shared" si="249"/>
        <v>0.19688287931156664</v>
      </c>
      <c r="N5373" s="251">
        <f t="shared" si="250"/>
        <v>4.3910212160518165E-2</v>
      </c>
      <c r="O5373" s="250">
        <v>66198.080000000002</v>
      </c>
      <c r="P5373" s="251">
        <f t="shared" si="251"/>
        <v>0.10369332841380829</v>
      </c>
      <c r="Q5373" s="251" t="s">
        <v>1195</v>
      </c>
      <c r="R5373" s="258"/>
      <c r="S5373" s="258" t="s">
        <v>806</v>
      </c>
      <c r="T5373" s="258" t="s">
        <v>807</v>
      </c>
      <c r="U5373" s="282" t="s">
        <v>814</v>
      </c>
      <c r="V5373" s="285">
        <v>208</v>
      </c>
      <c r="W5373" s="286" t="s">
        <v>816</v>
      </c>
      <c r="X5373" s="286" t="s">
        <v>824</v>
      </c>
      <c r="Y5373" s="257"/>
    </row>
    <row r="5374" spans="1:25" ht="12.75" customHeight="1" x14ac:dyDescent="0.2">
      <c r="A5374" s="229" t="s">
        <v>705</v>
      </c>
      <c r="B5374" s="247"/>
      <c r="C5374" s="280">
        <v>5361</v>
      </c>
      <c r="D5374" s="249" t="s">
        <v>11290</v>
      </c>
      <c r="E5374" s="249" t="s">
        <v>11291</v>
      </c>
      <c r="F5374" s="249" t="s">
        <v>10182</v>
      </c>
      <c r="G5374" s="281" t="s">
        <v>813</v>
      </c>
      <c r="H5374" s="250">
        <v>12952.2</v>
      </c>
      <c r="I5374" s="250"/>
      <c r="J5374" s="250">
        <v>12407.48</v>
      </c>
      <c r="K5374" s="250"/>
      <c r="L5374" s="250">
        <v>12952.3</v>
      </c>
      <c r="M5374" s="251">
        <f t="shared" si="249"/>
        <v>4.2056175784808844E-2</v>
      </c>
      <c r="N5374" s="251">
        <f t="shared" si="250"/>
        <v>4.3910608761811402E-2</v>
      </c>
      <c r="O5374" s="250">
        <v>14295.349999999999</v>
      </c>
      <c r="P5374" s="251">
        <f t="shared" si="251"/>
        <v>0.10369200836916991</v>
      </c>
      <c r="Q5374" s="251" t="s">
        <v>1195</v>
      </c>
      <c r="R5374" s="258"/>
      <c r="S5374" s="258" t="s">
        <v>904</v>
      </c>
      <c r="T5374" s="258" t="s">
        <v>807</v>
      </c>
      <c r="U5374" s="282" t="s">
        <v>814</v>
      </c>
      <c r="V5374" s="285">
        <v>53</v>
      </c>
      <c r="W5374" s="286" t="s">
        <v>816</v>
      </c>
      <c r="X5374" s="286" t="s">
        <v>824</v>
      </c>
      <c r="Y5374" s="257"/>
    </row>
    <row r="5375" spans="1:25" ht="12.75" customHeight="1" x14ac:dyDescent="0.2">
      <c r="A5375" s="229" t="s">
        <v>705</v>
      </c>
      <c r="B5375" s="247"/>
      <c r="C5375" s="280">
        <v>5362</v>
      </c>
      <c r="D5375" s="249" t="s">
        <v>11292</v>
      </c>
      <c r="E5375" s="249" t="s">
        <v>11293</v>
      </c>
      <c r="F5375" s="249" t="s">
        <v>10225</v>
      </c>
      <c r="G5375" s="281" t="s">
        <v>813</v>
      </c>
      <c r="H5375" s="250">
        <v>36194.659999999996</v>
      </c>
      <c r="I5375" s="250"/>
      <c r="J5375" s="250">
        <v>34672.462899999999</v>
      </c>
      <c r="K5375" s="250"/>
      <c r="L5375" s="250">
        <v>36194.979999999996</v>
      </c>
      <c r="M5375" s="251">
        <f t="shared" si="249"/>
        <v>4.2055847464791705E-2</v>
      </c>
      <c r="N5375" s="251">
        <f t="shared" si="250"/>
        <v>4.3911420552706033E-2</v>
      </c>
      <c r="O5375" s="250">
        <v>40234.089999999997</v>
      </c>
      <c r="P5375" s="251">
        <f t="shared" si="251"/>
        <v>0.11159309937455418</v>
      </c>
      <c r="Q5375" s="251" t="s">
        <v>1195</v>
      </c>
      <c r="R5375" s="258"/>
      <c r="S5375" s="258" t="s">
        <v>904</v>
      </c>
      <c r="T5375" s="299" t="s">
        <v>809</v>
      </c>
      <c r="U5375" s="282" t="s">
        <v>814</v>
      </c>
      <c r="V5375" s="285">
        <v>106</v>
      </c>
      <c r="W5375" s="286" t="s">
        <v>824</v>
      </c>
      <c r="X5375" s="286" t="s">
        <v>824</v>
      </c>
      <c r="Y5375" s="257"/>
    </row>
    <row r="5376" spans="1:25" ht="12.75" customHeight="1" x14ac:dyDescent="0.2">
      <c r="A5376" s="229" t="s">
        <v>705</v>
      </c>
      <c r="B5376" s="247"/>
      <c r="C5376" s="280">
        <v>5363</v>
      </c>
      <c r="D5376" s="249" t="s">
        <v>11294</v>
      </c>
      <c r="E5376" s="249" t="s">
        <v>11295</v>
      </c>
      <c r="F5376" s="249" t="s">
        <v>10177</v>
      </c>
      <c r="G5376" s="281" t="s">
        <v>804</v>
      </c>
      <c r="H5376" s="250">
        <v>111736.36</v>
      </c>
      <c r="I5376" s="250"/>
      <c r="J5376" s="250">
        <v>107037.175</v>
      </c>
      <c r="K5376" s="250"/>
      <c r="L5376" s="250">
        <v>88142</v>
      </c>
      <c r="M5376" s="251">
        <f t="shared" si="249"/>
        <v>4.2056005762135064E-2</v>
      </c>
      <c r="N5376" s="251">
        <f t="shared" si="250"/>
        <v>0.17652908907582812</v>
      </c>
      <c r="O5376" s="250">
        <v>102315.42</v>
      </c>
      <c r="P5376" s="251">
        <f t="shared" si="251"/>
        <v>0.16080211476934944</v>
      </c>
      <c r="Q5376" s="251" t="s">
        <v>1195</v>
      </c>
      <c r="R5376" s="258"/>
      <c r="S5376" s="258" t="s">
        <v>1405</v>
      </c>
      <c r="T5376" s="299" t="s">
        <v>809</v>
      </c>
      <c r="U5376" s="282" t="s">
        <v>808</v>
      </c>
      <c r="V5376" s="283" t="s">
        <v>809</v>
      </c>
      <c r="W5376" s="284" t="s">
        <v>809</v>
      </c>
      <c r="X5376" s="284" t="s">
        <v>809</v>
      </c>
      <c r="Y5376" s="257"/>
    </row>
    <row r="5377" spans="1:25" ht="12.75" customHeight="1" x14ac:dyDescent="0.2">
      <c r="A5377" s="229" t="s">
        <v>705</v>
      </c>
      <c r="B5377" s="247"/>
      <c r="C5377" s="280">
        <v>5364</v>
      </c>
      <c r="D5377" s="249" t="s">
        <v>11296</v>
      </c>
      <c r="E5377" s="249" t="s">
        <v>11297</v>
      </c>
      <c r="F5377" s="249" t="s">
        <v>10185</v>
      </c>
      <c r="G5377" s="281" t="s">
        <v>813</v>
      </c>
      <c r="H5377" s="250">
        <v>282244.49</v>
      </c>
      <c r="I5377" s="250"/>
      <c r="J5377" s="250">
        <v>87118.35560000001</v>
      </c>
      <c r="K5377" s="250"/>
      <c r="L5377" s="250">
        <v>91393.140000000014</v>
      </c>
      <c r="M5377" s="251">
        <f t="shared" si="249"/>
        <v>0.69133726720404709</v>
      </c>
      <c r="N5377" s="251">
        <f t="shared" si="250"/>
        <v>4.9068699363742391E-2</v>
      </c>
      <c r="O5377" s="250">
        <v>100869.93</v>
      </c>
      <c r="P5377" s="251">
        <f t="shared" si="251"/>
        <v>0.10369257473810373</v>
      </c>
      <c r="Q5377" s="251" t="s">
        <v>1195</v>
      </c>
      <c r="R5377" s="258"/>
      <c r="S5377" s="258" t="s">
        <v>806</v>
      </c>
      <c r="T5377" s="258" t="s">
        <v>807</v>
      </c>
      <c r="U5377" s="282" t="s">
        <v>823</v>
      </c>
      <c r="V5377" s="285">
        <v>820</v>
      </c>
      <c r="W5377" s="286" t="s">
        <v>824</v>
      </c>
      <c r="X5377" s="286" t="s">
        <v>824</v>
      </c>
      <c r="Y5377" s="257"/>
    </row>
    <row r="5378" spans="1:25" ht="12.75" customHeight="1" x14ac:dyDescent="0.2">
      <c r="A5378" s="229" t="s">
        <v>705</v>
      </c>
      <c r="B5378" s="247"/>
      <c r="C5378" s="280">
        <v>5365</v>
      </c>
      <c r="D5378" s="249" t="s">
        <v>11298</v>
      </c>
      <c r="E5378" s="249" t="s">
        <v>11299</v>
      </c>
      <c r="F5378" s="249" t="s">
        <v>10278</v>
      </c>
      <c r="G5378" s="281" t="s">
        <v>804</v>
      </c>
      <c r="H5378" s="250">
        <v>268643.44</v>
      </c>
      <c r="I5378" s="250"/>
      <c r="J5378" s="250">
        <v>141846.2102</v>
      </c>
      <c r="K5378" s="250"/>
      <c r="L5378" s="250">
        <v>156663.74</v>
      </c>
      <c r="M5378" s="251">
        <f t="shared" si="249"/>
        <v>0.47199079121381116</v>
      </c>
      <c r="N5378" s="251">
        <f t="shared" si="250"/>
        <v>0.10446193648111995</v>
      </c>
      <c r="O5378" s="250">
        <v>171113.88</v>
      </c>
      <c r="P5378" s="251">
        <f t="shared" si="251"/>
        <v>9.2236659229506551E-2</v>
      </c>
      <c r="Q5378" s="251" t="s">
        <v>1195</v>
      </c>
      <c r="R5378" s="258"/>
      <c r="S5378" s="258" t="s">
        <v>925</v>
      </c>
      <c r="T5378" s="258" t="s">
        <v>908</v>
      </c>
      <c r="U5378" s="282" t="s">
        <v>808</v>
      </c>
      <c r="V5378" s="285">
        <v>253</v>
      </c>
      <c r="W5378" s="286" t="s">
        <v>824</v>
      </c>
      <c r="X5378" s="286" t="s">
        <v>824</v>
      </c>
      <c r="Y5378" s="257"/>
    </row>
    <row r="5379" spans="1:25" ht="12.75" customHeight="1" x14ac:dyDescent="0.2">
      <c r="A5379" s="229" t="s">
        <v>705</v>
      </c>
      <c r="B5379" s="247"/>
      <c r="C5379" s="280">
        <v>5366</v>
      </c>
      <c r="D5379" s="249" t="s">
        <v>11300</v>
      </c>
      <c r="E5379" s="249" t="s">
        <v>11301</v>
      </c>
      <c r="F5379" s="249" t="s">
        <v>10172</v>
      </c>
      <c r="G5379" s="281" t="s">
        <v>813</v>
      </c>
      <c r="H5379" s="250">
        <v>89537.72</v>
      </c>
      <c r="I5379" s="250"/>
      <c r="J5379" s="250">
        <v>85772.118400000007</v>
      </c>
      <c r="K5379" s="250"/>
      <c r="L5379" s="250">
        <v>96907.42</v>
      </c>
      <c r="M5379" s="251">
        <f t="shared" si="249"/>
        <v>4.2056036271640541E-2</v>
      </c>
      <c r="N5379" s="251">
        <f t="shared" si="250"/>
        <v>0.12982425766926134</v>
      </c>
      <c r="O5379" s="250">
        <v>105845.82</v>
      </c>
      <c r="P5379" s="251">
        <f t="shared" si="251"/>
        <v>9.2236487154440897E-2</v>
      </c>
      <c r="Q5379" s="251" t="s">
        <v>1195</v>
      </c>
      <c r="R5379" s="258"/>
      <c r="S5379" s="258" t="s">
        <v>806</v>
      </c>
      <c r="T5379" s="258" t="s">
        <v>807</v>
      </c>
      <c r="U5379" s="282" t="s">
        <v>814</v>
      </c>
      <c r="V5379" s="285">
        <v>253</v>
      </c>
      <c r="W5379" s="286" t="s">
        <v>815</v>
      </c>
      <c r="X5379" s="286" t="s">
        <v>816</v>
      </c>
      <c r="Y5379" s="257"/>
    </row>
    <row r="5380" spans="1:25" ht="12.75" customHeight="1" x14ac:dyDescent="0.2">
      <c r="A5380" s="229" t="s">
        <v>705</v>
      </c>
      <c r="B5380" s="247"/>
      <c r="C5380" s="280">
        <v>5367</v>
      </c>
      <c r="D5380" s="249" t="s">
        <v>11302</v>
      </c>
      <c r="E5380" s="249" t="s">
        <v>11303</v>
      </c>
      <c r="F5380" s="249" t="s">
        <v>10456</v>
      </c>
      <c r="G5380" s="281" t="s">
        <v>813</v>
      </c>
      <c r="H5380" s="250">
        <v>24139.07</v>
      </c>
      <c r="I5380" s="250"/>
      <c r="J5380" s="250">
        <v>23123.881300000001</v>
      </c>
      <c r="K5380" s="250"/>
      <c r="L5380" s="250">
        <v>24139.25</v>
      </c>
      <c r="M5380" s="251">
        <f t="shared" si="249"/>
        <v>4.2055833136902074E-2</v>
      </c>
      <c r="N5380" s="251">
        <f t="shared" si="250"/>
        <v>4.3909959873388513E-2</v>
      </c>
      <c r="O5380" s="250">
        <v>26642.35</v>
      </c>
      <c r="P5380" s="251">
        <f t="shared" si="251"/>
        <v>0.10369419099599195</v>
      </c>
      <c r="Q5380" s="251" t="s">
        <v>1195</v>
      </c>
      <c r="R5380" s="258"/>
      <c r="S5380" s="258" t="s">
        <v>904</v>
      </c>
      <c r="T5380" s="258" t="s">
        <v>807</v>
      </c>
      <c r="U5380" s="282" t="s">
        <v>814</v>
      </c>
      <c r="V5380" s="285">
        <v>53</v>
      </c>
      <c r="W5380" s="286" t="s">
        <v>824</v>
      </c>
      <c r="X5380" s="286" t="s">
        <v>824</v>
      </c>
      <c r="Y5380" s="257"/>
    </row>
    <row r="5381" spans="1:25" ht="12.75" customHeight="1" x14ac:dyDescent="0.2">
      <c r="A5381" s="229" t="s">
        <v>705</v>
      </c>
      <c r="B5381" s="247"/>
      <c r="C5381" s="280">
        <v>5368</v>
      </c>
      <c r="D5381" s="249" t="s">
        <v>11304</v>
      </c>
      <c r="E5381" s="249" t="s">
        <v>11305</v>
      </c>
      <c r="F5381" s="249" t="s">
        <v>10804</v>
      </c>
      <c r="G5381" s="281" t="s">
        <v>804</v>
      </c>
      <c r="H5381" s="250">
        <v>182300.99</v>
      </c>
      <c r="I5381" s="250"/>
      <c r="J5381" s="250">
        <v>174634.1298</v>
      </c>
      <c r="K5381" s="250"/>
      <c r="L5381" s="250">
        <v>182303.81</v>
      </c>
      <c r="M5381" s="251">
        <f t="shared" si="249"/>
        <v>4.2056053562846786E-2</v>
      </c>
      <c r="N5381" s="251">
        <f t="shared" si="250"/>
        <v>4.3918563964465113E-2</v>
      </c>
      <c r="O5381" s="250">
        <v>212068.9</v>
      </c>
      <c r="P5381" s="251">
        <f t="shared" si="251"/>
        <v>0.16327190309407136</v>
      </c>
      <c r="Q5381" s="251" t="s">
        <v>1195</v>
      </c>
      <c r="R5381" s="258"/>
      <c r="S5381" s="258" t="s">
        <v>1405</v>
      </c>
      <c r="T5381" s="258" t="s">
        <v>2261</v>
      </c>
      <c r="U5381" s="282" t="s">
        <v>808</v>
      </c>
      <c r="V5381" s="283" t="s">
        <v>809</v>
      </c>
      <c r="W5381" s="284" t="s">
        <v>809</v>
      </c>
      <c r="X5381" s="284" t="s">
        <v>809</v>
      </c>
      <c r="Y5381" s="257"/>
    </row>
    <row r="5382" spans="1:25" ht="12.75" customHeight="1" x14ac:dyDescent="0.2">
      <c r="A5382" s="229" t="s">
        <v>705</v>
      </c>
      <c r="B5382" s="247"/>
      <c r="C5382" s="280">
        <v>5369</v>
      </c>
      <c r="D5382" s="296" t="s">
        <v>11306</v>
      </c>
      <c r="E5382" s="296" t="s">
        <v>11307</v>
      </c>
      <c r="F5382" s="296" t="s">
        <v>10211</v>
      </c>
      <c r="G5382" s="281" t="s">
        <v>804</v>
      </c>
      <c r="H5382" s="250">
        <v>0</v>
      </c>
      <c r="I5382" s="250"/>
      <c r="J5382" s="250">
        <v>0</v>
      </c>
      <c r="K5382" s="250"/>
      <c r="L5382" s="250">
        <v>0</v>
      </c>
      <c r="M5382" s="251" t="str">
        <f t="shared" si="249"/>
        <v>NA</v>
      </c>
      <c r="N5382" s="251" t="str">
        <f t="shared" si="250"/>
        <v>NA</v>
      </c>
      <c r="O5382" s="250">
        <v>0</v>
      </c>
      <c r="P5382" s="251" t="str">
        <f t="shared" si="251"/>
        <v>NA</v>
      </c>
      <c r="Q5382" s="251" t="s">
        <v>707</v>
      </c>
      <c r="R5382" s="258"/>
      <c r="S5382" s="299" t="s">
        <v>809</v>
      </c>
      <c r="T5382" s="258" t="s">
        <v>2261</v>
      </c>
      <c r="U5382" s="299" t="s">
        <v>832</v>
      </c>
      <c r="V5382" s="283" t="s">
        <v>809</v>
      </c>
      <c r="W5382" s="284" t="s">
        <v>809</v>
      </c>
      <c r="X5382" s="284" t="s">
        <v>809</v>
      </c>
      <c r="Y5382" s="257"/>
    </row>
    <row r="5383" spans="1:25" ht="12.75" customHeight="1" x14ac:dyDescent="0.2">
      <c r="A5383" s="229" t="s">
        <v>705</v>
      </c>
      <c r="B5383" s="247"/>
      <c r="C5383" s="280">
        <v>5370</v>
      </c>
      <c r="D5383" s="249" t="s">
        <v>11308</v>
      </c>
      <c r="E5383" s="249" t="s">
        <v>11309</v>
      </c>
      <c r="F5383" s="249" t="s">
        <v>10185</v>
      </c>
      <c r="G5383" s="281" t="s">
        <v>813</v>
      </c>
      <c r="H5383" s="250">
        <v>32523.710000000003</v>
      </c>
      <c r="I5383" s="250"/>
      <c r="J5383" s="250">
        <v>31155.890899999999</v>
      </c>
      <c r="K5383" s="250"/>
      <c r="L5383" s="250">
        <v>35200.79</v>
      </c>
      <c r="M5383" s="251">
        <f t="shared" si="249"/>
        <v>4.2056060025132562E-2</v>
      </c>
      <c r="N5383" s="251">
        <f t="shared" si="250"/>
        <v>0.12982774631554517</v>
      </c>
      <c r="O5383" s="250">
        <v>38447.58</v>
      </c>
      <c r="P5383" s="251">
        <f t="shared" si="251"/>
        <v>9.223628219707572E-2</v>
      </c>
      <c r="Q5383" s="251" t="s">
        <v>1195</v>
      </c>
      <c r="R5383" s="258"/>
      <c r="S5383" s="258" t="s">
        <v>814</v>
      </c>
      <c r="T5383" s="258" t="s">
        <v>807</v>
      </c>
      <c r="U5383" s="282" t="s">
        <v>814</v>
      </c>
      <c r="V5383" s="285">
        <v>103</v>
      </c>
      <c r="W5383" s="286" t="s">
        <v>816</v>
      </c>
      <c r="X5383" s="286" t="s">
        <v>824</v>
      </c>
      <c r="Y5383" s="257"/>
    </row>
    <row r="5384" spans="1:25" ht="12.75" customHeight="1" x14ac:dyDescent="0.2">
      <c r="A5384" s="229" t="s">
        <v>705</v>
      </c>
      <c r="B5384" s="247"/>
      <c r="C5384" s="280">
        <v>5371</v>
      </c>
      <c r="D5384" s="249" t="s">
        <v>11310</v>
      </c>
      <c r="E5384" s="249" t="s">
        <v>11311</v>
      </c>
      <c r="F5384" s="249" t="s">
        <v>10175</v>
      </c>
      <c r="G5384" s="281" t="s">
        <v>813</v>
      </c>
      <c r="H5384" s="250">
        <v>70026.62000000001</v>
      </c>
      <c r="I5384" s="250"/>
      <c r="J5384" s="250">
        <v>67081.578999999998</v>
      </c>
      <c r="K5384" s="250"/>
      <c r="L5384" s="250">
        <v>70027.14</v>
      </c>
      <c r="M5384" s="251">
        <f t="shared" si="249"/>
        <v>4.2056020981735394E-2</v>
      </c>
      <c r="N5384" s="251">
        <f t="shared" si="250"/>
        <v>4.3910132169071359E-2</v>
      </c>
      <c r="O5384" s="250">
        <v>77288.490000000005</v>
      </c>
      <c r="P5384" s="251">
        <f t="shared" si="251"/>
        <v>0.10369336802845305</v>
      </c>
      <c r="Q5384" s="251" t="s">
        <v>1195</v>
      </c>
      <c r="R5384" s="258"/>
      <c r="S5384" s="258" t="s">
        <v>904</v>
      </c>
      <c r="T5384" s="258" t="s">
        <v>807</v>
      </c>
      <c r="U5384" s="282" t="s">
        <v>814</v>
      </c>
      <c r="V5384" s="285">
        <v>103</v>
      </c>
      <c r="W5384" s="286" t="s">
        <v>912</v>
      </c>
      <c r="X5384" s="286" t="s">
        <v>815</v>
      </c>
      <c r="Y5384" s="257"/>
    </row>
    <row r="5385" spans="1:25" ht="12.75" customHeight="1" x14ac:dyDescent="0.2">
      <c r="A5385" s="229" t="s">
        <v>705</v>
      </c>
      <c r="B5385" s="247"/>
      <c r="C5385" s="280">
        <v>5372</v>
      </c>
      <c r="D5385" s="249" t="s">
        <v>11312</v>
      </c>
      <c r="E5385" s="249" t="s">
        <v>11313</v>
      </c>
      <c r="F5385" s="249" t="s">
        <v>10456</v>
      </c>
      <c r="G5385" s="281" t="s">
        <v>813</v>
      </c>
      <c r="H5385" s="250">
        <v>358958.69000000006</v>
      </c>
      <c r="I5385" s="250"/>
      <c r="J5385" s="250">
        <v>423661.489</v>
      </c>
      <c r="K5385" s="250"/>
      <c r="L5385" s="250">
        <v>442261.61</v>
      </c>
      <c r="M5385" s="251">
        <f t="shared" si="249"/>
        <v>0.18025137934395719</v>
      </c>
      <c r="N5385" s="251">
        <f t="shared" si="250"/>
        <v>4.3903261171798373E-2</v>
      </c>
      <c r="O5385" s="250">
        <v>450957.96</v>
      </c>
      <c r="P5385" s="251">
        <f t="shared" si="251"/>
        <v>1.9663361692189459E-2</v>
      </c>
      <c r="Q5385" s="251" t="s">
        <v>1195</v>
      </c>
      <c r="R5385" s="258"/>
      <c r="S5385" s="258" t="s">
        <v>904</v>
      </c>
      <c r="T5385" s="258" t="s">
        <v>807</v>
      </c>
      <c r="U5385" s="282" t="s">
        <v>814</v>
      </c>
      <c r="V5385" s="283" t="s">
        <v>809</v>
      </c>
      <c r="W5385" s="284" t="s">
        <v>809</v>
      </c>
      <c r="X5385" s="284" t="s">
        <v>809</v>
      </c>
      <c r="Y5385" s="257"/>
    </row>
    <row r="5386" spans="1:25" ht="12.75" customHeight="1" x14ac:dyDescent="0.2">
      <c r="A5386" s="229" t="s">
        <v>705</v>
      </c>
      <c r="B5386" s="247"/>
      <c r="C5386" s="280">
        <v>5373</v>
      </c>
      <c r="D5386" s="249" t="s">
        <v>11314</v>
      </c>
      <c r="E5386" s="249" t="s">
        <v>11315</v>
      </c>
      <c r="F5386" s="249" t="s">
        <v>10318</v>
      </c>
      <c r="G5386" s="281" t="s">
        <v>2994</v>
      </c>
      <c r="H5386" s="250">
        <v>215352.24</v>
      </c>
      <c r="I5386" s="250"/>
      <c r="J5386" s="250">
        <v>181772.90739999997</v>
      </c>
      <c r="K5386" s="250"/>
      <c r="L5386" s="250">
        <v>189754.19</v>
      </c>
      <c r="M5386" s="251">
        <f t="shared" si="249"/>
        <v>0.15592748234241735</v>
      </c>
      <c r="N5386" s="251">
        <f t="shared" si="250"/>
        <v>4.3907987797306015E-2</v>
      </c>
      <c r="O5386" s="250">
        <v>216447.06000000003</v>
      </c>
      <c r="P5386" s="251">
        <f t="shared" si="251"/>
        <v>0.14067078044495368</v>
      </c>
      <c r="Q5386" s="251" t="s">
        <v>1195</v>
      </c>
      <c r="R5386" s="258"/>
      <c r="S5386" s="258" t="s">
        <v>2995</v>
      </c>
      <c r="T5386" s="258" t="s">
        <v>807</v>
      </c>
      <c r="U5386" s="282" t="s">
        <v>2996</v>
      </c>
      <c r="V5386" s="285">
        <v>521</v>
      </c>
      <c r="W5386" s="286" t="s">
        <v>816</v>
      </c>
      <c r="X5386" s="286" t="s">
        <v>824</v>
      </c>
      <c r="Y5386" s="257"/>
    </row>
    <row r="5387" spans="1:25" ht="12.75" customHeight="1" x14ac:dyDescent="0.2">
      <c r="A5387" s="229" t="s">
        <v>705</v>
      </c>
      <c r="B5387" s="247"/>
      <c r="C5387" s="280">
        <v>5374</v>
      </c>
      <c r="D5387" s="249" t="s">
        <v>11316</v>
      </c>
      <c r="E5387" s="249" t="s">
        <v>11317</v>
      </c>
      <c r="F5387" s="249" t="s">
        <v>10193</v>
      </c>
      <c r="G5387" s="281" t="s">
        <v>813</v>
      </c>
      <c r="H5387" s="250">
        <v>72514.86</v>
      </c>
      <c r="I5387" s="250"/>
      <c r="J5387" s="250">
        <v>69465.190600000002</v>
      </c>
      <c r="K5387" s="250"/>
      <c r="L5387" s="250">
        <v>72515.929999999993</v>
      </c>
      <c r="M5387" s="251">
        <f t="shared" si="249"/>
        <v>4.2055785531406924E-2</v>
      </c>
      <c r="N5387" s="251">
        <f t="shared" si="250"/>
        <v>4.3917527234136625E-2</v>
      </c>
      <c r="O5387" s="250">
        <v>83660.17</v>
      </c>
      <c r="P5387" s="251">
        <f t="shared" si="251"/>
        <v>0.15367988799150761</v>
      </c>
      <c r="Q5387" s="251" t="s">
        <v>1195</v>
      </c>
      <c r="R5387" s="258"/>
      <c r="S5387" s="258" t="s">
        <v>1405</v>
      </c>
      <c r="T5387" s="258" t="s">
        <v>807</v>
      </c>
      <c r="U5387" s="282" t="s">
        <v>814</v>
      </c>
      <c r="V5387" s="285">
        <v>152</v>
      </c>
      <c r="W5387" s="286" t="s">
        <v>824</v>
      </c>
      <c r="X5387" s="286" t="s">
        <v>824</v>
      </c>
      <c r="Y5387" s="257"/>
    </row>
    <row r="5388" spans="1:25" ht="12.75" customHeight="1" x14ac:dyDescent="0.2">
      <c r="A5388" s="229" t="s">
        <v>705</v>
      </c>
      <c r="B5388" s="247"/>
      <c r="C5388" s="280">
        <v>5375</v>
      </c>
      <c r="D5388" s="249" t="s">
        <v>11318</v>
      </c>
      <c r="E5388" s="249" t="s">
        <v>11319</v>
      </c>
      <c r="F5388" s="249" t="s">
        <v>10225</v>
      </c>
      <c r="G5388" s="281"/>
      <c r="H5388" s="250">
        <v>324789.41000000003</v>
      </c>
      <c r="I5388" s="250"/>
      <c r="J5388" s="250">
        <v>145725.56860000003</v>
      </c>
      <c r="K5388" s="250"/>
      <c r="L5388" s="250">
        <v>248146.68</v>
      </c>
      <c r="M5388" s="251">
        <f t="shared" si="249"/>
        <v>0.55132290612554147</v>
      </c>
      <c r="N5388" s="251">
        <f t="shared" si="250"/>
        <v>0.70283555853629343</v>
      </c>
      <c r="O5388" s="250">
        <v>260604.65999999997</v>
      </c>
      <c r="P5388" s="251">
        <f t="shared" si="251"/>
        <v>5.0204097028418763E-2</v>
      </c>
      <c r="Q5388" s="251" t="s">
        <v>1195</v>
      </c>
      <c r="R5388" s="258"/>
      <c r="S5388" s="258" t="s">
        <v>1698</v>
      </c>
      <c r="T5388" s="258" t="s">
        <v>1092</v>
      </c>
      <c r="U5388" s="282" t="s">
        <v>932</v>
      </c>
      <c r="V5388" s="285">
        <v>3035</v>
      </c>
      <c r="W5388" s="286" t="s">
        <v>824</v>
      </c>
      <c r="X5388" s="286" t="s">
        <v>824</v>
      </c>
      <c r="Y5388" s="257"/>
    </row>
    <row r="5389" spans="1:25" ht="12.75" customHeight="1" x14ac:dyDescent="0.2">
      <c r="A5389" s="229" t="s">
        <v>705</v>
      </c>
      <c r="B5389" s="247"/>
      <c r="C5389" s="280">
        <v>5376</v>
      </c>
      <c r="D5389" s="249" t="s">
        <v>11320</v>
      </c>
      <c r="E5389" s="249" t="s">
        <v>11321</v>
      </c>
      <c r="F5389" s="249" t="s">
        <v>10225</v>
      </c>
      <c r="G5389" s="281" t="s">
        <v>813</v>
      </c>
      <c r="H5389" s="250">
        <v>31290.590000000004</v>
      </c>
      <c r="I5389" s="250"/>
      <c r="J5389" s="250">
        <v>23595.274600000001</v>
      </c>
      <c r="K5389" s="250"/>
      <c r="L5389" s="250">
        <v>24631.34</v>
      </c>
      <c r="M5389" s="251">
        <f t="shared" si="249"/>
        <v>0.2459306583864351</v>
      </c>
      <c r="N5389" s="251">
        <f t="shared" si="250"/>
        <v>4.3909868292018074E-2</v>
      </c>
      <c r="O5389" s="250">
        <v>27185.45</v>
      </c>
      <c r="P5389" s="251">
        <f t="shared" si="251"/>
        <v>0.10369350591563434</v>
      </c>
      <c r="Q5389" s="251" t="s">
        <v>1195</v>
      </c>
      <c r="R5389" s="258"/>
      <c r="S5389" s="258" t="s">
        <v>806</v>
      </c>
      <c r="T5389" s="258" t="s">
        <v>807</v>
      </c>
      <c r="U5389" s="282" t="s">
        <v>814</v>
      </c>
      <c r="V5389" s="285">
        <v>405</v>
      </c>
      <c r="W5389" s="286" t="s">
        <v>824</v>
      </c>
      <c r="X5389" s="286" t="s">
        <v>824</v>
      </c>
      <c r="Y5389" s="257"/>
    </row>
    <row r="5390" spans="1:25" ht="12.75" customHeight="1" x14ac:dyDescent="0.2">
      <c r="A5390" s="229" t="s">
        <v>705</v>
      </c>
      <c r="B5390" s="247"/>
      <c r="C5390" s="280">
        <v>5377</v>
      </c>
      <c r="D5390" s="249" t="s">
        <v>11322</v>
      </c>
      <c r="E5390" s="249" t="s">
        <v>11323</v>
      </c>
      <c r="F5390" s="249" t="s">
        <v>10456</v>
      </c>
      <c r="G5390" s="281" t="s">
        <v>813</v>
      </c>
      <c r="H5390" s="250">
        <v>114319.51000000001</v>
      </c>
      <c r="I5390" s="250"/>
      <c r="J5390" s="250">
        <v>109511.66350000001</v>
      </c>
      <c r="K5390" s="250"/>
      <c r="L5390" s="250">
        <v>59474.98</v>
      </c>
      <c r="M5390" s="251">
        <f t="shared" ref="M5390:M5453" si="252">IF(H5390&gt;0,ABS((J5390-H5390)/H5390),"NA")</f>
        <v>4.2056220324947151E-2</v>
      </c>
      <c r="N5390" s="251">
        <f t="shared" ref="N5390:N5453" si="253">IF(J5390&gt;0,ABS((L5390-J5390)/J5390),"NA")</f>
        <v>0.45690734576413411</v>
      </c>
      <c r="O5390" s="250">
        <v>60580.979999999996</v>
      </c>
      <c r="P5390" s="251">
        <f t="shared" ref="P5390:P5453" si="254">IF(L5390&gt;0,ABS((O5390-L5390)/L5390),"NA")</f>
        <v>1.8596055013385338E-2</v>
      </c>
      <c r="Q5390" s="251" t="s">
        <v>1195</v>
      </c>
      <c r="R5390" s="258"/>
      <c r="S5390" s="258" t="s">
        <v>908</v>
      </c>
      <c r="T5390" s="258" t="s">
        <v>908</v>
      </c>
      <c r="U5390" s="282" t="s">
        <v>814</v>
      </c>
      <c r="V5390" s="285">
        <v>625</v>
      </c>
      <c r="W5390" s="286" t="s">
        <v>816</v>
      </c>
      <c r="X5390" s="286" t="s">
        <v>824</v>
      </c>
      <c r="Y5390" s="257"/>
    </row>
    <row r="5391" spans="1:25" ht="12.75" customHeight="1" x14ac:dyDescent="0.2">
      <c r="A5391" s="229" t="s">
        <v>705</v>
      </c>
      <c r="B5391" s="247"/>
      <c r="C5391" s="280">
        <v>5378</v>
      </c>
      <c r="D5391" s="249" t="s">
        <v>11324</v>
      </c>
      <c r="E5391" s="249" t="s">
        <v>11325</v>
      </c>
      <c r="F5391" s="249" t="s">
        <v>10182</v>
      </c>
      <c r="G5391" s="281" t="s">
        <v>813</v>
      </c>
      <c r="H5391" s="250">
        <v>58865.8</v>
      </c>
      <c r="I5391" s="250"/>
      <c r="J5391" s="250">
        <v>56390.128400000001</v>
      </c>
      <c r="K5391" s="250"/>
      <c r="L5391" s="250">
        <v>58866.229999999996</v>
      </c>
      <c r="M5391" s="251">
        <f t="shared" si="252"/>
        <v>4.2056195617829049E-2</v>
      </c>
      <c r="N5391" s="251">
        <f t="shared" si="253"/>
        <v>4.3910196168306555E-2</v>
      </c>
      <c r="O5391" s="250">
        <v>64970.289999999994</v>
      </c>
      <c r="P5391" s="251">
        <f t="shared" si="254"/>
        <v>0.10369374767162766</v>
      </c>
      <c r="Q5391" s="251" t="s">
        <v>1195</v>
      </c>
      <c r="R5391" s="258"/>
      <c r="S5391" s="258" t="s">
        <v>904</v>
      </c>
      <c r="T5391" s="258" t="s">
        <v>807</v>
      </c>
      <c r="U5391" s="282" t="s">
        <v>814</v>
      </c>
      <c r="V5391" s="285">
        <v>103</v>
      </c>
      <c r="W5391" s="286" t="s">
        <v>824</v>
      </c>
      <c r="X5391" s="286" t="s">
        <v>824</v>
      </c>
      <c r="Y5391" s="257"/>
    </row>
    <row r="5392" spans="1:25" ht="12.75" customHeight="1" x14ac:dyDescent="0.2">
      <c r="A5392" s="229" t="s">
        <v>705</v>
      </c>
      <c r="B5392" s="247"/>
      <c r="C5392" s="280">
        <v>5379</v>
      </c>
      <c r="D5392" s="249" t="s">
        <v>11326</v>
      </c>
      <c r="E5392" s="249" t="s">
        <v>11327</v>
      </c>
      <c r="F5392" s="249" t="s">
        <v>10202</v>
      </c>
      <c r="G5392" s="281" t="s">
        <v>804</v>
      </c>
      <c r="H5392" s="250">
        <v>50251.819999999992</v>
      </c>
      <c r="I5392" s="250"/>
      <c r="J5392" s="250">
        <v>48138.428899999999</v>
      </c>
      <c r="K5392" s="250"/>
      <c r="L5392" s="250">
        <v>50252.55</v>
      </c>
      <c r="M5392" s="251">
        <f t="shared" si="252"/>
        <v>4.2056011105667292E-2</v>
      </c>
      <c r="N5392" s="251">
        <f t="shared" si="253"/>
        <v>4.3917534250894591E-2</v>
      </c>
      <c r="O5392" s="250">
        <v>57975.360000000001</v>
      </c>
      <c r="P5392" s="251">
        <f t="shared" si="254"/>
        <v>0.15367996250936514</v>
      </c>
      <c r="Q5392" s="251" t="s">
        <v>1195</v>
      </c>
      <c r="R5392" s="258"/>
      <c r="S5392" s="258" t="s">
        <v>1405</v>
      </c>
      <c r="T5392" s="258" t="s">
        <v>807</v>
      </c>
      <c r="U5392" s="282" t="s">
        <v>808</v>
      </c>
      <c r="V5392" s="285">
        <v>204</v>
      </c>
      <c r="W5392" s="286" t="s">
        <v>824</v>
      </c>
      <c r="X5392" s="286" t="s">
        <v>824</v>
      </c>
      <c r="Y5392" s="257"/>
    </row>
    <row r="5393" spans="1:25" ht="12.75" customHeight="1" x14ac:dyDescent="0.2">
      <c r="A5393" s="229" t="s">
        <v>705</v>
      </c>
      <c r="B5393" s="247"/>
      <c r="C5393" s="280">
        <v>5380</v>
      </c>
      <c r="D5393" s="249" t="s">
        <v>11328</v>
      </c>
      <c r="E5393" s="249" t="s">
        <v>11329</v>
      </c>
      <c r="F5393" s="249" t="s">
        <v>10397</v>
      </c>
      <c r="G5393" s="281" t="s">
        <v>804</v>
      </c>
      <c r="H5393" s="250">
        <v>0</v>
      </c>
      <c r="I5393" s="250"/>
      <c r="J5393" s="250">
        <v>16645.324399999998</v>
      </c>
      <c r="K5393" s="250"/>
      <c r="L5393" s="250">
        <v>17376.370000000003</v>
      </c>
      <c r="M5393" s="251" t="str">
        <f t="shared" si="252"/>
        <v>NA</v>
      </c>
      <c r="N5393" s="251">
        <f t="shared" si="253"/>
        <v>4.3918975829633278E-2</v>
      </c>
      <c r="O5393" s="250">
        <v>20213.43</v>
      </c>
      <c r="P5393" s="251">
        <f t="shared" si="254"/>
        <v>0.16327115502259662</v>
      </c>
      <c r="Q5393" s="251" t="s">
        <v>1195</v>
      </c>
      <c r="R5393" s="258"/>
      <c r="S5393" s="258" t="s">
        <v>1405</v>
      </c>
      <c r="T5393" s="258" t="s">
        <v>2261</v>
      </c>
      <c r="U5393" s="282" t="s">
        <v>808</v>
      </c>
      <c r="V5393" s="283" t="s">
        <v>809</v>
      </c>
      <c r="W5393" s="284" t="s">
        <v>809</v>
      </c>
      <c r="X5393" s="284" t="s">
        <v>809</v>
      </c>
      <c r="Y5393" s="257"/>
    </row>
    <row r="5394" spans="1:25" ht="12.75" customHeight="1" x14ac:dyDescent="0.2">
      <c r="A5394" s="229" t="s">
        <v>705</v>
      </c>
      <c r="B5394" s="247"/>
      <c r="C5394" s="280">
        <v>5381</v>
      </c>
      <c r="D5394" s="249" t="s">
        <v>11330</v>
      </c>
      <c r="E5394" s="249" t="s">
        <v>11331</v>
      </c>
      <c r="F5394" s="249" t="s">
        <v>10205</v>
      </c>
      <c r="G5394" s="281" t="s">
        <v>813</v>
      </c>
      <c r="H5394" s="250">
        <v>68585.279999999999</v>
      </c>
      <c r="I5394" s="250"/>
      <c r="J5394" s="250">
        <v>65700.849799999996</v>
      </c>
      <c r="K5394" s="250"/>
      <c r="L5394" s="250">
        <v>68585.790000000008</v>
      </c>
      <c r="M5394" s="251">
        <f t="shared" si="252"/>
        <v>4.2056111748760124E-2</v>
      </c>
      <c r="N5394" s="251">
        <f t="shared" si="253"/>
        <v>4.3910241781986999E-2</v>
      </c>
      <c r="O5394" s="250">
        <v>75697.67</v>
      </c>
      <c r="P5394" s="251">
        <f t="shared" si="254"/>
        <v>0.10369319942221251</v>
      </c>
      <c r="Q5394" s="251" t="s">
        <v>1195</v>
      </c>
      <c r="R5394" s="258"/>
      <c r="S5394" s="258" t="s">
        <v>806</v>
      </c>
      <c r="T5394" s="258" t="s">
        <v>807</v>
      </c>
      <c r="U5394" s="282" t="s">
        <v>814</v>
      </c>
      <c r="V5394" s="285">
        <v>203</v>
      </c>
      <c r="W5394" s="286" t="s">
        <v>816</v>
      </c>
      <c r="X5394" s="286" t="s">
        <v>824</v>
      </c>
      <c r="Y5394" s="257"/>
    </row>
    <row r="5395" spans="1:25" ht="12.75" customHeight="1" x14ac:dyDescent="0.2">
      <c r="A5395" s="229" t="s">
        <v>705</v>
      </c>
      <c r="B5395" s="247"/>
      <c r="C5395" s="280">
        <v>5382</v>
      </c>
      <c r="D5395" s="296" t="s">
        <v>11332</v>
      </c>
      <c r="E5395" s="296" t="s">
        <v>11333</v>
      </c>
      <c r="F5395" s="296" t="s">
        <v>10397</v>
      </c>
      <c r="G5395" s="281" t="s">
        <v>804</v>
      </c>
      <c r="H5395" s="250">
        <v>0</v>
      </c>
      <c r="I5395" s="250"/>
      <c r="J5395" s="250">
        <v>0</v>
      </c>
      <c r="K5395" s="250"/>
      <c r="L5395" s="250">
        <v>0</v>
      </c>
      <c r="M5395" s="251" t="str">
        <f t="shared" si="252"/>
        <v>NA</v>
      </c>
      <c r="N5395" s="251" t="str">
        <f t="shared" si="253"/>
        <v>NA</v>
      </c>
      <c r="O5395" s="250">
        <v>0</v>
      </c>
      <c r="P5395" s="251" t="str">
        <f t="shared" si="254"/>
        <v>NA</v>
      </c>
      <c r="Q5395" s="251" t="s">
        <v>707</v>
      </c>
      <c r="R5395" s="258"/>
      <c r="S5395" s="299" t="s">
        <v>809</v>
      </c>
      <c r="T5395" s="258" t="s">
        <v>2261</v>
      </c>
      <c r="U5395" s="299" t="s">
        <v>832</v>
      </c>
      <c r="V5395" s="283" t="s">
        <v>809</v>
      </c>
      <c r="W5395" s="284" t="s">
        <v>809</v>
      </c>
      <c r="X5395" s="284" t="s">
        <v>809</v>
      </c>
      <c r="Y5395" s="257"/>
    </row>
    <row r="5396" spans="1:25" ht="12.75" customHeight="1" x14ac:dyDescent="0.2">
      <c r="A5396" s="229" t="s">
        <v>705</v>
      </c>
      <c r="B5396" s="247"/>
      <c r="C5396" s="280">
        <v>5383</v>
      </c>
      <c r="D5396" s="249" t="s">
        <v>11334</v>
      </c>
      <c r="E5396" s="249" t="s">
        <v>11335</v>
      </c>
      <c r="F5396" s="249" t="s">
        <v>10193</v>
      </c>
      <c r="G5396" s="281" t="s">
        <v>813</v>
      </c>
      <c r="H5396" s="250">
        <v>112579.18</v>
      </c>
      <c r="I5396" s="250"/>
      <c r="J5396" s="250">
        <v>107844.5521</v>
      </c>
      <c r="K5396" s="250"/>
      <c r="L5396" s="250">
        <v>112580.82</v>
      </c>
      <c r="M5396" s="251">
        <f t="shared" si="252"/>
        <v>4.2055981399047253E-2</v>
      </c>
      <c r="N5396" s="251">
        <f t="shared" si="253"/>
        <v>4.3917544352247408E-2</v>
      </c>
      <c r="O5396" s="250">
        <v>129882.23000000001</v>
      </c>
      <c r="P5396" s="251">
        <f t="shared" si="254"/>
        <v>0.15367990746558785</v>
      </c>
      <c r="Q5396" s="251" t="s">
        <v>1195</v>
      </c>
      <c r="R5396" s="258"/>
      <c r="S5396" s="258" t="s">
        <v>806</v>
      </c>
      <c r="T5396" s="258" t="s">
        <v>807</v>
      </c>
      <c r="U5396" s="282" t="s">
        <v>814</v>
      </c>
      <c r="V5396" s="285">
        <v>303</v>
      </c>
      <c r="W5396" s="286" t="s">
        <v>912</v>
      </c>
      <c r="X5396" s="286" t="s">
        <v>815</v>
      </c>
      <c r="Y5396" s="257"/>
    </row>
    <row r="5397" spans="1:25" ht="12.75" customHeight="1" x14ac:dyDescent="0.2">
      <c r="A5397" s="229" t="s">
        <v>705</v>
      </c>
      <c r="B5397" s="247"/>
      <c r="C5397" s="280">
        <v>5384</v>
      </c>
      <c r="D5397" s="249" t="s">
        <v>11336</v>
      </c>
      <c r="E5397" s="249" t="s">
        <v>11337</v>
      </c>
      <c r="F5397" s="249" t="s">
        <v>10182</v>
      </c>
      <c r="G5397" s="281" t="s">
        <v>813</v>
      </c>
      <c r="H5397" s="250">
        <v>36559.58</v>
      </c>
      <c r="I5397" s="250"/>
      <c r="J5397" s="250">
        <v>42683.90830000001</v>
      </c>
      <c r="K5397" s="250"/>
      <c r="L5397" s="250">
        <v>44558.16</v>
      </c>
      <c r="M5397" s="251">
        <f t="shared" si="252"/>
        <v>0.16751637464106556</v>
      </c>
      <c r="N5397" s="251">
        <f t="shared" si="253"/>
        <v>4.3910030141265037E-2</v>
      </c>
      <c r="O5397" s="250">
        <v>49178.6</v>
      </c>
      <c r="P5397" s="251">
        <f t="shared" si="254"/>
        <v>0.10369458702962588</v>
      </c>
      <c r="Q5397" s="251" t="s">
        <v>1195</v>
      </c>
      <c r="R5397" s="258"/>
      <c r="S5397" s="258" t="s">
        <v>806</v>
      </c>
      <c r="T5397" s="258" t="s">
        <v>807</v>
      </c>
      <c r="U5397" s="282" t="s">
        <v>814</v>
      </c>
      <c r="V5397" s="285">
        <v>311</v>
      </c>
      <c r="W5397" s="286" t="s">
        <v>824</v>
      </c>
      <c r="X5397" s="286" t="s">
        <v>824</v>
      </c>
      <c r="Y5397" s="257"/>
    </row>
    <row r="5398" spans="1:25" ht="12.75" customHeight="1" x14ac:dyDescent="0.2">
      <c r="A5398" s="229" t="s">
        <v>705</v>
      </c>
      <c r="B5398" s="247"/>
      <c r="C5398" s="280">
        <v>5385</v>
      </c>
      <c r="D5398" s="249" t="s">
        <v>11338</v>
      </c>
      <c r="E5398" s="249" t="s">
        <v>11339</v>
      </c>
      <c r="F5398" s="249" t="s">
        <v>10260</v>
      </c>
      <c r="G5398" s="281" t="s">
        <v>813</v>
      </c>
      <c r="H5398" s="250">
        <v>26347.57</v>
      </c>
      <c r="I5398" s="250"/>
      <c r="J5398" s="250">
        <v>25239.481299999999</v>
      </c>
      <c r="K5398" s="250"/>
      <c r="L5398" s="250">
        <v>26347.75</v>
      </c>
      <c r="M5398" s="251">
        <f t="shared" si="252"/>
        <v>4.2056580549933074E-2</v>
      </c>
      <c r="N5398" s="251">
        <f t="shared" si="253"/>
        <v>4.3910121877187729E-2</v>
      </c>
      <c r="O5398" s="250">
        <v>29079.86</v>
      </c>
      <c r="P5398" s="251">
        <f t="shared" si="254"/>
        <v>0.10369424334146182</v>
      </c>
      <c r="Q5398" s="251" t="s">
        <v>1195</v>
      </c>
      <c r="R5398" s="258"/>
      <c r="S5398" s="258" t="s">
        <v>904</v>
      </c>
      <c r="T5398" s="258" t="s">
        <v>807</v>
      </c>
      <c r="U5398" s="282" t="s">
        <v>814</v>
      </c>
      <c r="V5398" s="285">
        <v>53</v>
      </c>
      <c r="W5398" s="286" t="s">
        <v>816</v>
      </c>
      <c r="X5398" s="286" t="s">
        <v>824</v>
      </c>
      <c r="Y5398" s="257"/>
    </row>
    <row r="5399" spans="1:25" ht="12.75" customHeight="1" x14ac:dyDescent="0.2">
      <c r="A5399" s="229" t="s">
        <v>705</v>
      </c>
      <c r="B5399" s="247"/>
      <c r="C5399" s="280">
        <v>5386</v>
      </c>
      <c r="D5399" s="249" t="s">
        <v>11340</v>
      </c>
      <c r="E5399" s="249" t="s">
        <v>11341</v>
      </c>
      <c r="F5399" s="249" t="s">
        <v>10278</v>
      </c>
      <c r="G5399" s="281" t="s">
        <v>804</v>
      </c>
      <c r="H5399" s="250">
        <v>135820.18</v>
      </c>
      <c r="I5399" s="250"/>
      <c r="J5399" s="250">
        <v>169517.1684</v>
      </c>
      <c r="K5399" s="250"/>
      <c r="L5399" s="250">
        <v>176961.09</v>
      </c>
      <c r="M5399" s="251">
        <f t="shared" si="252"/>
        <v>0.24810001282578187</v>
      </c>
      <c r="N5399" s="251">
        <f t="shared" si="253"/>
        <v>4.3912493762490207E-2</v>
      </c>
      <c r="O5399" s="250">
        <v>213602.36000000002</v>
      </c>
      <c r="P5399" s="251">
        <f t="shared" si="254"/>
        <v>0.20705834259949471</v>
      </c>
      <c r="Q5399" s="251" t="s">
        <v>1195</v>
      </c>
      <c r="R5399" s="258"/>
      <c r="S5399" s="258" t="s">
        <v>1405</v>
      </c>
      <c r="T5399" s="258" t="s">
        <v>807</v>
      </c>
      <c r="U5399" s="282" t="s">
        <v>808</v>
      </c>
      <c r="V5399" s="283" t="s">
        <v>809</v>
      </c>
      <c r="W5399" s="284" t="s">
        <v>809</v>
      </c>
      <c r="X5399" s="284" t="s">
        <v>809</v>
      </c>
      <c r="Y5399" s="257"/>
    </row>
    <row r="5400" spans="1:25" ht="12.75" customHeight="1" x14ac:dyDescent="0.2">
      <c r="A5400" s="229" t="s">
        <v>705</v>
      </c>
      <c r="B5400" s="247"/>
      <c r="C5400" s="280">
        <v>5387</v>
      </c>
      <c r="D5400" s="249" t="s">
        <v>11342</v>
      </c>
      <c r="E5400" s="249" t="s">
        <v>11343</v>
      </c>
      <c r="F5400" s="249" t="s">
        <v>10234</v>
      </c>
      <c r="G5400" s="281" t="s">
        <v>804</v>
      </c>
      <c r="H5400" s="250">
        <v>54487.92</v>
      </c>
      <c r="I5400" s="250"/>
      <c r="J5400" s="250">
        <v>52196.376099999994</v>
      </c>
      <c r="K5400" s="250"/>
      <c r="L5400" s="250">
        <v>54488.710000000006</v>
      </c>
      <c r="M5400" s="251">
        <f t="shared" si="252"/>
        <v>4.20559988342371E-2</v>
      </c>
      <c r="N5400" s="251">
        <f t="shared" si="253"/>
        <v>4.3917491429065182E-2</v>
      </c>
      <c r="O5400" s="250">
        <v>62862.53</v>
      </c>
      <c r="P5400" s="251">
        <f t="shared" si="254"/>
        <v>0.15367990910410601</v>
      </c>
      <c r="Q5400" s="251" t="s">
        <v>1195</v>
      </c>
      <c r="R5400" s="258"/>
      <c r="S5400" s="258" t="s">
        <v>1405</v>
      </c>
      <c r="T5400" s="258" t="s">
        <v>807</v>
      </c>
      <c r="U5400" s="282" t="s">
        <v>808</v>
      </c>
      <c r="V5400" s="285">
        <v>152</v>
      </c>
      <c r="W5400" s="286" t="s">
        <v>816</v>
      </c>
      <c r="X5400" s="286" t="s">
        <v>816</v>
      </c>
      <c r="Y5400" s="257"/>
    </row>
    <row r="5401" spans="1:25" ht="12.75" customHeight="1" x14ac:dyDescent="0.2">
      <c r="A5401" s="229" t="s">
        <v>705</v>
      </c>
      <c r="B5401" s="247"/>
      <c r="C5401" s="280">
        <v>5388</v>
      </c>
      <c r="D5401" s="249" t="s">
        <v>11344</v>
      </c>
      <c r="E5401" s="249" t="s">
        <v>11345</v>
      </c>
      <c r="F5401" s="249" t="s">
        <v>10193</v>
      </c>
      <c r="G5401" s="281" t="s">
        <v>813</v>
      </c>
      <c r="H5401" s="250">
        <v>48460.539999999994</v>
      </c>
      <c r="I5401" s="250"/>
      <c r="J5401" s="250">
        <v>30191.088100000001</v>
      </c>
      <c r="K5401" s="250"/>
      <c r="L5401" s="250">
        <v>31516.79</v>
      </c>
      <c r="M5401" s="251">
        <f t="shared" si="252"/>
        <v>0.37699645732383491</v>
      </c>
      <c r="N5401" s="251">
        <f t="shared" si="253"/>
        <v>4.3910371683490268E-2</v>
      </c>
      <c r="O5401" s="250">
        <v>34784.86</v>
      </c>
      <c r="P5401" s="251">
        <f t="shared" si="254"/>
        <v>0.1036929839618819</v>
      </c>
      <c r="Q5401" s="251" t="s">
        <v>1195</v>
      </c>
      <c r="R5401" s="258"/>
      <c r="S5401" s="258" t="s">
        <v>904</v>
      </c>
      <c r="T5401" s="258" t="s">
        <v>807</v>
      </c>
      <c r="U5401" s="282" t="s">
        <v>814</v>
      </c>
      <c r="V5401" s="285">
        <v>106</v>
      </c>
      <c r="W5401" s="286" t="s">
        <v>824</v>
      </c>
      <c r="X5401" s="286" t="s">
        <v>824</v>
      </c>
      <c r="Y5401" s="257"/>
    </row>
    <row r="5402" spans="1:25" ht="12.75" customHeight="1" x14ac:dyDescent="0.2">
      <c r="A5402" s="229" t="s">
        <v>705</v>
      </c>
      <c r="B5402" s="247"/>
      <c r="C5402" s="280">
        <v>5389</v>
      </c>
      <c r="D5402" s="249" t="s">
        <v>11346</v>
      </c>
      <c r="E5402" s="249" t="s">
        <v>3344</v>
      </c>
      <c r="F5402" s="249" t="s">
        <v>10182</v>
      </c>
      <c r="G5402" s="281" t="s">
        <v>813</v>
      </c>
      <c r="H5402" s="250">
        <v>38952.14</v>
      </c>
      <c r="I5402" s="250"/>
      <c r="J5402" s="250">
        <v>37313.970199999996</v>
      </c>
      <c r="K5402" s="250"/>
      <c r="L5402" s="250">
        <v>38952.43</v>
      </c>
      <c r="M5402" s="251">
        <f t="shared" si="252"/>
        <v>4.2055964062565072E-2</v>
      </c>
      <c r="N5402" s="251">
        <f t="shared" si="253"/>
        <v>4.3910090274982432E-2</v>
      </c>
      <c r="O5402" s="250">
        <v>42991.520000000004</v>
      </c>
      <c r="P5402" s="251">
        <f t="shared" si="254"/>
        <v>0.10369288899306163</v>
      </c>
      <c r="Q5402" s="251" t="s">
        <v>1195</v>
      </c>
      <c r="R5402" s="258"/>
      <c r="S5402" s="258" t="s">
        <v>904</v>
      </c>
      <c r="T5402" s="258" t="s">
        <v>807</v>
      </c>
      <c r="U5402" s="282" t="s">
        <v>814</v>
      </c>
      <c r="V5402" s="285">
        <v>205</v>
      </c>
      <c r="W5402" s="286" t="s">
        <v>824</v>
      </c>
      <c r="X5402" s="286" t="s">
        <v>824</v>
      </c>
      <c r="Y5402" s="257"/>
    </row>
    <row r="5403" spans="1:25" ht="12.75" customHeight="1" x14ac:dyDescent="0.2">
      <c r="A5403" s="229" t="s">
        <v>705</v>
      </c>
      <c r="B5403" s="247"/>
      <c r="C5403" s="280">
        <v>5390</v>
      </c>
      <c r="D5403" s="249" t="s">
        <v>11347</v>
      </c>
      <c r="E5403" s="249" t="s">
        <v>11348</v>
      </c>
      <c r="F5403" s="249" t="s">
        <v>10175</v>
      </c>
      <c r="G5403" s="281" t="s">
        <v>813</v>
      </c>
      <c r="H5403" s="250">
        <v>245369.61</v>
      </c>
      <c r="I5403" s="250"/>
      <c r="J5403" s="250">
        <v>235050.32139999999</v>
      </c>
      <c r="K5403" s="250"/>
      <c r="L5403" s="250">
        <v>245370.84</v>
      </c>
      <c r="M5403" s="251">
        <f t="shared" si="252"/>
        <v>4.2056098960258366E-2</v>
      </c>
      <c r="N5403" s="251">
        <f t="shared" si="253"/>
        <v>4.3907698311277492E-2</v>
      </c>
      <c r="O5403" s="250">
        <v>266431.37</v>
      </c>
      <c r="P5403" s="251">
        <f t="shared" si="254"/>
        <v>8.5831429684146657E-2</v>
      </c>
      <c r="Q5403" s="251" t="s">
        <v>1195</v>
      </c>
      <c r="R5403" s="258"/>
      <c r="S5403" s="258" t="s">
        <v>904</v>
      </c>
      <c r="T5403" s="258" t="s">
        <v>807</v>
      </c>
      <c r="U5403" s="282" t="s">
        <v>814</v>
      </c>
      <c r="V5403" s="285">
        <v>53</v>
      </c>
      <c r="W5403" s="286" t="s">
        <v>874</v>
      </c>
      <c r="X5403" s="286" t="s">
        <v>815</v>
      </c>
      <c r="Y5403" s="257"/>
    </row>
    <row r="5404" spans="1:25" ht="12.75" customHeight="1" x14ac:dyDescent="0.2">
      <c r="A5404" s="229" t="s">
        <v>705</v>
      </c>
      <c r="B5404" s="247"/>
      <c r="C5404" s="280">
        <v>5391</v>
      </c>
      <c r="D5404" s="249" t="s">
        <v>11349</v>
      </c>
      <c r="E5404" s="249" t="s">
        <v>11350</v>
      </c>
      <c r="F5404" s="249" t="s">
        <v>10172</v>
      </c>
      <c r="G5404" s="281" t="s">
        <v>813</v>
      </c>
      <c r="H5404" s="250">
        <v>29096.29</v>
      </c>
      <c r="I5404" s="250"/>
      <c r="J5404" s="250">
        <v>27872.6083</v>
      </c>
      <c r="K5404" s="250"/>
      <c r="L5404" s="250">
        <v>29096.5</v>
      </c>
      <c r="M5404" s="251">
        <f t="shared" si="252"/>
        <v>4.2056279340080847E-2</v>
      </c>
      <c r="N5404" s="251">
        <f t="shared" si="253"/>
        <v>4.3910196233769773E-2</v>
      </c>
      <c r="O5404" s="250">
        <v>32113.620000000003</v>
      </c>
      <c r="P5404" s="251">
        <f t="shared" si="254"/>
        <v>0.10369357139174824</v>
      </c>
      <c r="Q5404" s="251" t="s">
        <v>1195</v>
      </c>
      <c r="R5404" s="258"/>
      <c r="S5404" s="258" t="s">
        <v>904</v>
      </c>
      <c r="T5404" s="258" t="s">
        <v>807</v>
      </c>
      <c r="U5404" s="282" t="s">
        <v>814</v>
      </c>
      <c r="V5404" s="285">
        <v>106</v>
      </c>
      <c r="W5404" s="286" t="s">
        <v>824</v>
      </c>
      <c r="X5404" s="286" t="s">
        <v>824</v>
      </c>
      <c r="Y5404" s="257"/>
    </row>
    <row r="5405" spans="1:25" ht="12.75" customHeight="1" x14ac:dyDescent="0.2">
      <c r="A5405" s="229" t="s">
        <v>705</v>
      </c>
      <c r="B5405" s="247"/>
      <c r="C5405" s="280">
        <v>5392</v>
      </c>
      <c r="D5405" s="249" t="s">
        <v>11351</v>
      </c>
      <c r="E5405" s="249" t="s">
        <v>11352</v>
      </c>
      <c r="F5405" s="249" t="s">
        <v>10182</v>
      </c>
      <c r="G5405" s="281" t="s">
        <v>813</v>
      </c>
      <c r="H5405" s="250">
        <v>100710.95000000001</v>
      </c>
      <c r="I5405" s="250"/>
      <c r="J5405" s="250">
        <v>37905.516499999998</v>
      </c>
      <c r="K5405" s="250"/>
      <c r="L5405" s="250">
        <v>39569.949999999997</v>
      </c>
      <c r="M5405" s="251">
        <f t="shared" si="252"/>
        <v>0.62362070360770117</v>
      </c>
      <c r="N5405" s="251">
        <f t="shared" si="253"/>
        <v>4.391005989853744E-2</v>
      </c>
      <c r="O5405" s="250">
        <v>43673.08</v>
      </c>
      <c r="P5405" s="251">
        <f t="shared" si="254"/>
        <v>0.10369308022881012</v>
      </c>
      <c r="Q5405" s="251" t="s">
        <v>1195</v>
      </c>
      <c r="R5405" s="258"/>
      <c r="S5405" s="258" t="s">
        <v>904</v>
      </c>
      <c r="T5405" s="258" t="s">
        <v>807</v>
      </c>
      <c r="U5405" s="282" t="s">
        <v>814</v>
      </c>
      <c r="V5405" s="285">
        <v>107</v>
      </c>
      <c r="W5405" s="286" t="s">
        <v>824</v>
      </c>
      <c r="X5405" s="286" t="s">
        <v>824</v>
      </c>
      <c r="Y5405" s="257"/>
    </row>
    <row r="5406" spans="1:25" ht="12.75" customHeight="1" x14ac:dyDescent="0.2">
      <c r="A5406" s="229" t="s">
        <v>705</v>
      </c>
      <c r="B5406" s="247"/>
      <c r="C5406" s="280">
        <v>5393</v>
      </c>
      <c r="D5406" s="249" t="s">
        <v>11353</v>
      </c>
      <c r="E5406" s="249" t="s">
        <v>11354</v>
      </c>
      <c r="F5406" s="249" t="s">
        <v>10211</v>
      </c>
      <c r="G5406" s="281" t="s">
        <v>804</v>
      </c>
      <c r="H5406" s="250">
        <v>851371.12</v>
      </c>
      <c r="I5406" s="250"/>
      <c r="J5406" s="250">
        <v>1118360.2271999998</v>
      </c>
      <c r="K5406" s="250"/>
      <c r="L5406" s="250">
        <v>1097939.1700000004</v>
      </c>
      <c r="M5406" s="251">
        <f t="shared" si="252"/>
        <v>0.31359897103392448</v>
      </c>
      <c r="N5406" s="251">
        <f t="shared" si="253"/>
        <v>1.8259820676140244E-2</v>
      </c>
      <c r="O5406" s="250">
        <v>1250986.72</v>
      </c>
      <c r="P5406" s="251">
        <f t="shared" si="254"/>
        <v>0.13939529090668978</v>
      </c>
      <c r="Q5406" s="251" t="s">
        <v>1195</v>
      </c>
      <c r="R5406" s="258"/>
      <c r="S5406" s="258" t="s">
        <v>3566</v>
      </c>
      <c r="T5406" s="258" t="s">
        <v>908</v>
      </c>
      <c r="U5406" s="282" t="s">
        <v>808</v>
      </c>
      <c r="V5406" s="285">
        <v>106</v>
      </c>
      <c r="W5406" s="286" t="s">
        <v>815</v>
      </c>
      <c r="X5406" s="286" t="s">
        <v>815</v>
      </c>
      <c r="Y5406" s="257"/>
    </row>
    <row r="5407" spans="1:25" ht="12.75" customHeight="1" x14ac:dyDescent="0.2">
      <c r="A5407" s="229" t="s">
        <v>705</v>
      </c>
      <c r="B5407" s="247"/>
      <c r="C5407" s="280">
        <v>5394</v>
      </c>
      <c r="D5407" s="249" t="s">
        <v>11355</v>
      </c>
      <c r="E5407" s="249" t="s">
        <v>11356</v>
      </c>
      <c r="F5407" s="249" t="s">
        <v>10205</v>
      </c>
      <c r="G5407" s="281" t="s">
        <v>813</v>
      </c>
      <c r="H5407" s="250">
        <v>126480.79999999999</v>
      </c>
      <c r="I5407" s="250"/>
      <c r="J5407" s="250">
        <v>121161.5107</v>
      </c>
      <c r="K5407" s="250"/>
      <c r="L5407" s="250">
        <v>119898.11</v>
      </c>
      <c r="M5407" s="251">
        <f t="shared" si="252"/>
        <v>4.205610100505365E-2</v>
      </c>
      <c r="N5407" s="251">
        <f t="shared" si="253"/>
        <v>1.0427409601455211E-2</v>
      </c>
      <c r="O5407" s="250">
        <v>138754.53999999998</v>
      </c>
      <c r="P5407" s="251">
        <f t="shared" si="254"/>
        <v>0.15727045238661375</v>
      </c>
      <c r="Q5407" s="251" t="s">
        <v>1195</v>
      </c>
      <c r="R5407" s="258"/>
      <c r="S5407" s="258" t="s">
        <v>904</v>
      </c>
      <c r="T5407" s="258" t="s">
        <v>807</v>
      </c>
      <c r="U5407" s="282" t="s">
        <v>814</v>
      </c>
      <c r="V5407" s="285">
        <v>206</v>
      </c>
      <c r="W5407" s="286" t="s">
        <v>824</v>
      </c>
      <c r="X5407" s="286" t="s">
        <v>824</v>
      </c>
      <c r="Y5407" s="257"/>
    </row>
    <row r="5408" spans="1:25" ht="12.75" customHeight="1" x14ac:dyDescent="0.2">
      <c r="A5408" s="229" t="s">
        <v>705</v>
      </c>
      <c r="B5408" s="247"/>
      <c r="C5408" s="280">
        <v>5395</v>
      </c>
      <c r="D5408" s="249" t="s">
        <v>11357</v>
      </c>
      <c r="E5408" s="249" t="s">
        <v>11358</v>
      </c>
      <c r="F5408" s="249" t="s">
        <v>10318</v>
      </c>
      <c r="G5408" s="281" t="s">
        <v>813</v>
      </c>
      <c r="H5408" s="250">
        <v>24152.09</v>
      </c>
      <c r="I5408" s="250"/>
      <c r="J5408" s="250">
        <v>23136.356699999997</v>
      </c>
      <c r="K5408" s="250"/>
      <c r="L5408" s="250">
        <v>24152.28</v>
      </c>
      <c r="M5408" s="251">
        <f t="shared" si="252"/>
        <v>4.205571029256696E-2</v>
      </c>
      <c r="N5408" s="251">
        <f t="shared" si="253"/>
        <v>4.3910254028889623E-2</v>
      </c>
      <c r="O5408" s="250">
        <v>26656.720000000001</v>
      </c>
      <c r="P5408" s="251">
        <f t="shared" si="254"/>
        <v>0.10369372995013318</v>
      </c>
      <c r="Q5408" s="251" t="s">
        <v>1195</v>
      </c>
      <c r="R5408" s="258"/>
      <c r="S5408" s="258" t="s">
        <v>904</v>
      </c>
      <c r="T5408" s="258" t="s">
        <v>807</v>
      </c>
      <c r="U5408" s="282" t="s">
        <v>814</v>
      </c>
      <c r="V5408" s="285">
        <v>53</v>
      </c>
      <c r="W5408" s="286" t="s">
        <v>815</v>
      </c>
      <c r="X5408" s="286" t="s">
        <v>816</v>
      </c>
      <c r="Y5408" s="257"/>
    </row>
    <row r="5409" spans="1:25" ht="12.75" customHeight="1" x14ac:dyDescent="0.2">
      <c r="B5409" s="247"/>
      <c r="C5409" s="280">
        <v>5396</v>
      </c>
      <c r="D5409" s="249" t="s">
        <v>11359</v>
      </c>
      <c r="E5409" s="249" t="s">
        <v>11360</v>
      </c>
      <c r="F5409" s="249" t="s">
        <v>10453</v>
      </c>
      <c r="G5409" s="281" t="s">
        <v>804</v>
      </c>
      <c r="H5409" s="250">
        <v>4287.5199999999995</v>
      </c>
      <c r="I5409" s="250"/>
      <c r="J5409" s="250">
        <v>4107.2147999999997</v>
      </c>
      <c r="K5409" s="250"/>
      <c r="L5409" s="250">
        <v>4287.6000000000004</v>
      </c>
      <c r="M5409" s="251">
        <f t="shared" si="252"/>
        <v>4.2053494794193333E-2</v>
      </c>
      <c r="N5409" s="251">
        <f t="shared" si="253"/>
        <v>4.3919105472643077E-2</v>
      </c>
      <c r="O5409" s="250">
        <v>4987.6399999999994</v>
      </c>
      <c r="P5409" s="251">
        <f t="shared" si="254"/>
        <v>0.1632708275025653</v>
      </c>
      <c r="Q5409" s="251" t="s">
        <v>1195</v>
      </c>
      <c r="R5409" s="258"/>
      <c r="S5409" s="258" t="s">
        <v>1405</v>
      </c>
      <c r="T5409" s="258" t="s">
        <v>2261</v>
      </c>
      <c r="U5409" s="282" t="s">
        <v>808</v>
      </c>
      <c r="V5409" s="283" t="s">
        <v>809</v>
      </c>
      <c r="W5409" s="284" t="s">
        <v>809</v>
      </c>
      <c r="X5409" s="284" t="s">
        <v>809</v>
      </c>
      <c r="Y5409" s="257"/>
    </row>
    <row r="5410" spans="1:25" ht="12.75" customHeight="1" x14ac:dyDescent="0.2">
      <c r="A5410" s="229" t="s">
        <v>705</v>
      </c>
      <c r="B5410" s="247"/>
      <c r="C5410" s="280">
        <v>5397</v>
      </c>
      <c r="D5410" s="249" t="s">
        <v>11361</v>
      </c>
      <c r="E5410" s="249" t="s">
        <v>11362</v>
      </c>
      <c r="F5410" s="249" t="s">
        <v>10379</v>
      </c>
      <c r="G5410" s="281" t="s">
        <v>813</v>
      </c>
      <c r="H5410" s="250">
        <v>32174.14</v>
      </c>
      <c r="I5410" s="250"/>
      <c r="J5410" s="250">
        <v>30821.0072</v>
      </c>
      <c r="K5410" s="250"/>
      <c r="L5410" s="250">
        <v>61761.590000000004</v>
      </c>
      <c r="M5410" s="251">
        <f t="shared" si="252"/>
        <v>4.2056533601208902E-2</v>
      </c>
      <c r="N5410" s="251">
        <f t="shared" si="253"/>
        <v>1.0038796785330235</v>
      </c>
      <c r="O5410" s="250">
        <v>64973.5</v>
      </c>
      <c r="P5410" s="251">
        <f t="shared" si="254"/>
        <v>5.200497590816551E-2</v>
      </c>
      <c r="Q5410" s="251" t="s">
        <v>1195</v>
      </c>
      <c r="R5410" s="258"/>
      <c r="S5410" s="258" t="s">
        <v>823</v>
      </c>
      <c r="T5410" s="258" t="s">
        <v>807</v>
      </c>
      <c r="U5410" s="282" t="s">
        <v>823</v>
      </c>
      <c r="V5410" s="285">
        <v>1041</v>
      </c>
      <c r="W5410" s="286" t="s">
        <v>815</v>
      </c>
      <c r="X5410" s="286" t="s">
        <v>816</v>
      </c>
      <c r="Y5410" s="257"/>
    </row>
    <row r="5411" spans="1:25" ht="12.75" customHeight="1" x14ac:dyDescent="0.2">
      <c r="A5411" s="229" t="s">
        <v>705</v>
      </c>
      <c r="B5411" s="247"/>
      <c r="C5411" s="280">
        <v>5398</v>
      </c>
      <c r="D5411" s="249" t="s">
        <v>11363</v>
      </c>
      <c r="E5411" s="249" t="s">
        <v>11364</v>
      </c>
      <c r="F5411" s="249" t="s">
        <v>10175</v>
      </c>
      <c r="G5411" s="281" t="s">
        <v>813</v>
      </c>
      <c r="H5411" s="250">
        <v>20606.7</v>
      </c>
      <c r="I5411" s="250"/>
      <c r="J5411" s="250">
        <v>19740.049800000001</v>
      </c>
      <c r="K5411" s="250"/>
      <c r="L5411" s="250">
        <v>20606.780000000002</v>
      </c>
      <c r="M5411" s="251">
        <f t="shared" si="252"/>
        <v>4.2056719416500458E-2</v>
      </c>
      <c r="N5411" s="251">
        <f t="shared" si="253"/>
        <v>4.3907194195629724E-2</v>
      </c>
      <c r="O5411" s="250">
        <v>22375.52</v>
      </c>
      <c r="P5411" s="251">
        <f t="shared" si="254"/>
        <v>8.5832915186166772E-2</v>
      </c>
      <c r="Q5411" s="251" t="s">
        <v>1195</v>
      </c>
      <c r="R5411" s="258"/>
      <c r="S5411" s="258" t="s">
        <v>904</v>
      </c>
      <c r="T5411" s="258" t="s">
        <v>807</v>
      </c>
      <c r="U5411" s="282" t="s">
        <v>814</v>
      </c>
      <c r="V5411" s="285">
        <v>55</v>
      </c>
      <c r="W5411" s="286" t="s">
        <v>824</v>
      </c>
      <c r="X5411" s="286" t="s">
        <v>824</v>
      </c>
      <c r="Y5411" s="257"/>
    </row>
    <row r="5412" spans="1:25" ht="12.75" customHeight="1" x14ac:dyDescent="0.2">
      <c r="A5412" s="229" t="s">
        <v>705</v>
      </c>
      <c r="B5412" s="247"/>
      <c r="C5412" s="280">
        <v>5399</v>
      </c>
      <c r="D5412" s="249" t="s">
        <v>11365</v>
      </c>
      <c r="E5412" s="249" t="s">
        <v>11366</v>
      </c>
      <c r="F5412" s="249" t="s">
        <v>10253</v>
      </c>
      <c r="G5412" s="281" t="s">
        <v>813</v>
      </c>
      <c r="H5412" s="250">
        <v>61430.53</v>
      </c>
      <c r="I5412" s="250"/>
      <c r="J5412" s="250">
        <v>58847.010500000004</v>
      </c>
      <c r="K5412" s="250"/>
      <c r="L5412" s="250">
        <v>61430.99</v>
      </c>
      <c r="M5412" s="251">
        <f t="shared" si="252"/>
        <v>4.2055953285768409E-2</v>
      </c>
      <c r="N5412" s="251">
        <f t="shared" si="253"/>
        <v>4.3910123522757263E-2</v>
      </c>
      <c r="O5412" s="250">
        <v>67800.95</v>
      </c>
      <c r="P5412" s="251">
        <f t="shared" si="254"/>
        <v>0.10369294064770891</v>
      </c>
      <c r="Q5412" s="251" t="s">
        <v>1195</v>
      </c>
      <c r="R5412" s="258"/>
      <c r="S5412" s="258" t="s">
        <v>806</v>
      </c>
      <c r="T5412" s="258" t="s">
        <v>807</v>
      </c>
      <c r="U5412" s="282" t="s">
        <v>814</v>
      </c>
      <c r="V5412" s="285">
        <v>503</v>
      </c>
      <c r="W5412" s="286" t="s">
        <v>824</v>
      </c>
      <c r="X5412" s="286" t="s">
        <v>824</v>
      </c>
      <c r="Y5412" s="257"/>
    </row>
    <row r="5413" spans="1:25" ht="12.75" customHeight="1" x14ac:dyDescent="0.2">
      <c r="A5413" s="229" t="s">
        <v>705</v>
      </c>
      <c r="B5413" s="247"/>
      <c r="C5413" s="280">
        <v>5400</v>
      </c>
      <c r="D5413" s="249" t="s">
        <v>11367</v>
      </c>
      <c r="E5413" s="249" t="s">
        <v>11368</v>
      </c>
      <c r="F5413" s="249" t="s">
        <v>10237</v>
      </c>
      <c r="G5413" s="281" t="s">
        <v>804</v>
      </c>
      <c r="H5413" s="250">
        <v>21772.46</v>
      </c>
      <c r="I5413" s="250"/>
      <c r="J5413" s="250">
        <v>20856.796300000002</v>
      </c>
      <c r="K5413" s="250"/>
      <c r="L5413" s="250">
        <v>21772.82</v>
      </c>
      <c r="M5413" s="251">
        <f t="shared" si="252"/>
        <v>4.2056051544014657E-2</v>
      </c>
      <c r="N5413" s="251">
        <f t="shared" si="253"/>
        <v>4.3919674279026155E-2</v>
      </c>
      <c r="O5413" s="250">
        <v>26215.7</v>
      </c>
      <c r="P5413" s="251">
        <f t="shared" si="254"/>
        <v>0.20405624994833013</v>
      </c>
      <c r="Q5413" s="251" t="s">
        <v>1195</v>
      </c>
      <c r="R5413" s="258"/>
      <c r="S5413" s="258" t="s">
        <v>904</v>
      </c>
      <c r="T5413" s="258" t="s">
        <v>807</v>
      </c>
      <c r="U5413" s="282" t="s">
        <v>808</v>
      </c>
      <c r="V5413" s="283" t="s">
        <v>809</v>
      </c>
      <c r="W5413" s="284" t="s">
        <v>809</v>
      </c>
      <c r="X5413" s="284" t="s">
        <v>809</v>
      </c>
      <c r="Y5413" s="257"/>
    </row>
    <row r="5414" spans="1:25" ht="12.75" customHeight="1" x14ac:dyDescent="0.2">
      <c r="A5414" s="229" t="s">
        <v>705</v>
      </c>
      <c r="B5414" s="247"/>
      <c r="C5414" s="280">
        <v>5401</v>
      </c>
      <c r="D5414" s="249" t="s">
        <v>11369</v>
      </c>
      <c r="E5414" s="249" t="s">
        <v>11370</v>
      </c>
      <c r="F5414" s="249" t="s">
        <v>10205</v>
      </c>
      <c r="G5414" s="281" t="s">
        <v>813</v>
      </c>
      <c r="H5414" s="250">
        <v>16148.119999999999</v>
      </c>
      <c r="I5414" s="250"/>
      <c r="J5414" s="250">
        <v>143101.53149999998</v>
      </c>
      <c r="K5414" s="250"/>
      <c r="L5414" s="250">
        <v>157360.54</v>
      </c>
      <c r="M5414" s="251">
        <f t="shared" si="252"/>
        <v>7.8618075354901995</v>
      </c>
      <c r="N5414" s="251">
        <f t="shared" si="253"/>
        <v>9.9642598863451212E-2</v>
      </c>
      <c r="O5414" s="250">
        <v>162728.18</v>
      </c>
      <c r="P5414" s="251">
        <f t="shared" si="254"/>
        <v>3.4110457424713872E-2</v>
      </c>
      <c r="Q5414" s="251" t="s">
        <v>1195</v>
      </c>
      <c r="R5414" s="258"/>
      <c r="S5414" s="258" t="s">
        <v>904</v>
      </c>
      <c r="T5414" s="258" t="s">
        <v>807</v>
      </c>
      <c r="U5414" s="282" t="s">
        <v>814</v>
      </c>
      <c r="V5414" s="285">
        <v>405</v>
      </c>
      <c r="W5414" s="286" t="s">
        <v>824</v>
      </c>
      <c r="X5414" s="286" t="s">
        <v>824</v>
      </c>
      <c r="Y5414" s="257"/>
    </row>
    <row r="5415" spans="1:25" ht="12.75" customHeight="1" x14ac:dyDescent="0.2">
      <c r="A5415" s="229" t="s">
        <v>705</v>
      </c>
      <c r="B5415" s="247"/>
      <c r="C5415" s="280">
        <v>5402</v>
      </c>
      <c r="D5415" s="249" t="s">
        <v>11371</v>
      </c>
      <c r="E5415" s="249" t="s">
        <v>11372</v>
      </c>
      <c r="F5415" s="249" t="s">
        <v>10222</v>
      </c>
      <c r="G5415" s="281"/>
      <c r="H5415" s="250">
        <v>992910.4700000002</v>
      </c>
      <c r="I5415" s="250"/>
      <c r="J5415" s="250">
        <v>582011.3278000002</v>
      </c>
      <c r="K5415" s="250"/>
      <c r="L5415" s="250">
        <v>1106652.1399999999</v>
      </c>
      <c r="M5415" s="251">
        <f t="shared" si="252"/>
        <v>0.41383302383748649</v>
      </c>
      <c r="N5415" s="251">
        <f t="shared" si="253"/>
        <v>0.90142714950779268</v>
      </c>
      <c r="O5415" s="250">
        <v>1163940.2400000002</v>
      </c>
      <c r="P5415" s="251">
        <f t="shared" si="254"/>
        <v>5.1767034941983064E-2</v>
      </c>
      <c r="Q5415" s="251" t="s">
        <v>1195</v>
      </c>
      <c r="R5415" s="258"/>
      <c r="S5415" s="258" t="s">
        <v>1698</v>
      </c>
      <c r="T5415" s="258" t="s">
        <v>908</v>
      </c>
      <c r="U5415" s="282" t="s">
        <v>932</v>
      </c>
      <c r="V5415" s="285">
        <v>2864</v>
      </c>
      <c r="W5415" s="286" t="s">
        <v>824</v>
      </c>
      <c r="X5415" s="286" t="s">
        <v>824</v>
      </c>
      <c r="Y5415" s="257"/>
    </row>
    <row r="5416" spans="1:25" ht="12.75" customHeight="1" x14ac:dyDescent="0.2">
      <c r="A5416" s="229" t="s">
        <v>705</v>
      </c>
      <c r="B5416" s="247"/>
      <c r="C5416" s="280">
        <v>5403</v>
      </c>
      <c r="D5416" s="296" t="s">
        <v>11373</v>
      </c>
      <c r="E5416" s="296" t="s">
        <v>11373</v>
      </c>
      <c r="F5416" s="296"/>
      <c r="G5416" s="281"/>
      <c r="H5416" s="250">
        <v>36297.78</v>
      </c>
      <c r="I5416" s="250"/>
      <c r="J5416" s="250">
        <v>0</v>
      </c>
      <c r="K5416" s="250"/>
      <c r="L5416" s="250">
        <v>11752.73</v>
      </c>
      <c r="M5416" s="251">
        <f t="shared" si="252"/>
        <v>1</v>
      </c>
      <c r="N5416" s="251" t="str">
        <f t="shared" si="253"/>
        <v>NA</v>
      </c>
      <c r="O5416" s="250">
        <v>13264.2</v>
      </c>
      <c r="P5416" s="251">
        <f t="shared" si="254"/>
        <v>0.12860586433960461</v>
      </c>
      <c r="Q5416" s="251" t="s">
        <v>1195</v>
      </c>
      <c r="R5416" s="258"/>
      <c r="S5416" s="258" t="s">
        <v>840</v>
      </c>
      <c r="T5416" s="258" t="s">
        <v>841</v>
      </c>
      <c r="U5416" s="282" t="s">
        <v>841</v>
      </c>
      <c r="V5416" s="283" t="s">
        <v>809</v>
      </c>
      <c r="W5416" s="284" t="s">
        <v>809</v>
      </c>
      <c r="X5416" s="284" t="s">
        <v>809</v>
      </c>
      <c r="Y5416" s="257"/>
    </row>
    <row r="5417" spans="1:25" ht="12.75" customHeight="1" x14ac:dyDescent="0.2">
      <c r="A5417" s="229" t="s">
        <v>705</v>
      </c>
      <c r="B5417" s="247"/>
      <c r="C5417" s="280">
        <v>5404</v>
      </c>
      <c r="D5417" s="249" t="s">
        <v>11374</v>
      </c>
      <c r="E5417" s="249" t="s">
        <v>11375</v>
      </c>
      <c r="F5417" s="249" t="s">
        <v>10185</v>
      </c>
      <c r="G5417" s="281" t="s">
        <v>813</v>
      </c>
      <c r="H5417" s="250">
        <v>21016.21</v>
      </c>
      <c r="I5417" s="250"/>
      <c r="J5417" s="250">
        <v>52683.956300000005</v>
      </c>
      <c r="K5417" s="250"/>
      <c r="L5417" s="250">
        <v>54997.7</v>
      </c>
      <c r="M5417" s="251">
        <f t="shared" si="252"/>
        <v>1.5068247938139183</v>
      </c>
      <c r="N5417" s="251">
        <f t="shared" si="253"/>
        <v>4.3917425009328534E-2</v>
      </c>
      <c r="O5417" s="250">
        <v>63449.74</v>
      </c>
      <c r="P5417" s="251">
        <f t="shared" si="254"/>
        <v>0.15367988115866665</v>
      </c>
      <c r="Q5417" s="251" t="s">
        <v>1195</v>
      </c>
      <c r="R5417" s="258"/>
      <c r="S5417" s="258" t="s">
        <v>806</v>
      </c>
      <c r="T5417" s="258" t="s">
        <v>807</v>
      </c>
      <c r="U5417" s="282" t="s">
        <v>814</v>
      </c>
      <c r="V5417" s="285">
        <v>203</v>
      </c>
      <c r="W5417" s="286" t="s">
        <v>824</v>
      </c>
      <c r="X5417" s="286" t="s">
        <v>824</v>
      </c>
      <c r="Y5417" s="257"/>
    </row>
    <row r="5418" spans="1:25" ht="12.75" customHeight="1" x14ac:dyDescent="0.2">
      <c r="A5418" s="229" t="s">
        <v>705</v>
      </c>
      <c r="B5418" s="247"/>
      <c r="C5418" s="280">
        <v>5405</v>
      </c>
      <c r="D5418" s="249" t="s">
        <v>11376</v>
      </c>
      <c r="E5418" s="249" t="s">
        <v>11377</v>
      </c>
      <c r="F5418" s="249" t="s">
        <v>10179</v>
      </c>
      <c r="G5418" s="281" t="s">
        <v>813</v>
      </c>
      <c r="H5418" s="250">
        <v>47766.71</v>
      </c>
      <c r="I5418" s="250"/>
      <c r="J5418" s="250">
        <v>58440.409099999997</v>
      </c>
      <c r="K5418" s="250"/>
      <c r="L5418" s="250">
        <v>61006.48000000001</v>
      </c>
      <c r="M5418" s="251">
        <f t="shared" si="252"/>
        <v>0.22345476797543726</v>
      </c>
      <c r="N5418" s="251">
        <f t="shared" si="253"/>
        <v>4.3909187829419445E-2</v>
      </c>
      <c r="O5418" s="250">
        <v>66790.429999999993</v>
      </c>
      <c r="P5418" s="251">
        <f t="shared" si="254"/>
        <v>9.4808780968841044E-2</v>
      </c>
      <c r="Q5418" s="251" t="s">
        <v>1195</v>
      </c>
      <c r="R5418" s="258"/>
      <c r="S5418" s="258" t="s">
        <v>904</v>
      </c>
      <c r="T5418" s="258" t="s">
        <v>807</v>
      </c>
      <c r="U5418" s="282" t="s">
        <v>814</v>
      </c>
      <c r="V5418" s="285">
        <v>53</v>
      </c>
      <c r="W5418" s="286" t="s">
        <v>824</v>
      </c>
      <c r="X5418" s="286" t="s">
        <v>824</v>
      </c>
      <c r="Y5418" s="257"/>
    </row>
    <row r="5419" spans="1:25" ht="12.75" customHeight="1" x14ac:dyDescent="0.2">
      <c r="A5419" s="229" t="s">
        <v>705</v>
      </c>
      <c r="B5419" s="247"/>
      <c r="C5419" s="280">
        <v>5406</v>
      </c>
      <c r="D5419" s="249" t="s">
        <v>11378</v>
      </c>
      <c r="E5419" s="249" t="s">
        <v>11379</v>
      </c>
      <c r="F5419" s="249" t="s">
        <v>10205</v>
      </c>
      <c r="G5419" s="281" t="s">
        <v>813</v>
      </c>
      <c r="H5419" s="250">
        <v>176727.93000000002</v>
      </c>
      <c r="I5419" s="250"/>
      <c r="J5419" s="250">
        <v>159206.57389999999</v>
      </c>
      <c r="K5419" s="250"/>
      <c r="L5419" s="250">
        <v>166197.35</v>
      </c>
      <c r="M5419" s="251">
        <f t="shared" si="252"/>
        <v>9.9143107147806414E-2</v>
      </c>
      <c r="N5419" s="251">
        <f t="shared" si="253"/>
        <v>4.3910096981240404E-2</v>
      </c>
      <c r="O5419" s="250">
        <v>183430.97000000003</v>
      </c>
      <c r="P5419" s="251">
        <f t="shared" si="254"/>
        <v>0.10369371112114618</v>
      </c>
      <c r="Q5419" s="251" t="s">
        <v>1195</v>
      </c>
      <c r="R5419" s="258"/>
      <c r="S5419" s="258" t="s">
        <v>806</v>
      </c>
      <c r="T5419" s="258" t="s">
        <v>807</v>
      </c>
      <c r="U5419" s="282" t="s">
        <v>823</v>
      </c>
      <c r="V5419" s="285">
        <v>1005</v>
      </c>
      <c r="W5419" s="286" t="s">
        <v>816</v>
      </c>
      <c r="X5419" s="286" t="s">
        <v>824</v>
      </c>
      <c r="Y5419" s="257"/>
    </row>
    <row r="5420" spans="1:25" ht="12.75" customHeight="1" x14ac:dyDescent="0.2">
      <c r="A5420" s="229" t="s">
        <v>705</v>
      </c>
      <c r="B5420" s="247"/>
      <c r="C5420" s="280">
        <v>5407</v>
      </c>
      <c r="D5420" s="249" t="s">
        <v>11380</v>
      </c>
      <c r="E5420" s="249" t="s">
        <v>11381</v>
      </c>
      <c r="F5420" s="249" t="s">
        <v>10193</v>
      </c>
      <c r="G5420" s="281" t="s">
        <v>813</v>
      </c>
      <c r="H5420" s="250">
        <v>46412.579999999994</v>
      </c>
      <c r="I5420" s="250"/>
      <c r="J5420" s="250">
        <v>44460.648200000003</v>
      </c>
      <c r="K5420" s="250"/>
      <c r="L5420" s="250">
        <v>46412.93</v>
      </c>
      <c r="M5420" s="251">
        <f t="shared" si="252"/>
        <v>4.2056093412604759E-2</v>
      </c>
      <c r="N5420" s="251">
        <f t="shared" si="253"/>
        <v>4.3910331473754734E-2</v>
      </c>
      <c r="O5420" s="250">
        <v>51225.64</v>
      </c>
      <c r="P5420" s="251">
        <f t="shared" si="254"/>
        <v>0.10369330270681035</v>
      </c>
      <c r="Q5420" s="251" t="s">
        <v>1195</v>
      </c>
      <c r="R5420" s="258"/>
      <c r="S5420" s="258" t="s">
        <v>904</v>
      </c>
      <c r="T5420" s="258" t="s">
        <v>807</v>
      </c>
      <c r="U5420" s="282" t="s">
        <v>814</v>
      </c>
      <c r="V5420" s="285">
        <v>305</v>
      </c>
      <c r="W5420" s="286" t="s">
        <v>824</v>
      </c>
      <c r="X5420" s="286" t="s">
        <v>824</v>
      </c>
      <c r="Y5420" s="257"/>
    </row>
    <row r="5421" spans="1:25" ht="12.75" customHeight="1" x14ac:dyDescent="0.2">
      <c r="A5421" s="229" t="s">
        <v>705</v>
      </c>
      <c r="B5421" s="247"/>
      <c r="C5421" s="280">
        <v>5408</v>
      </c>
      <c r="D5421" s="249" t="s">
        <v>11382</v>
      </c>
      <c r="E5421" s="249" t="s">
        <v>11383</v>
      </c>
      <c r="F5421" s="249" t="s">
        <v>10253</v>
      </c>
      <c r="G5421" s="281" t="s">
        <v>813</v>
      </c>
      <c r="H5421" s="250">
        <v>34836.639999999999</v>
      </c>
      <c r="I5421" s="250"/>
      <c r="J5421" s="250">
        <v>33371.546000000002</v>
      </c>
      <c r="K5421" s="250"/>
      <c r="L5421" s="250">
        <v>34836.81</v>
      </c>
      <c r="M5421" s="251">
        <f t="shared" si="252"/>
        <v>4.2056122519278476E-2</v>
      </c>
      <c r="N5421" s="251">
        <f t="shared" si="253"/>
        <v>4.3907585222452548E-2</v>
      </c>
      <c r="O5421" s="250">
        <v>37826.94</v>
      </c>
      <c r="P5421" s="251">
        <f t="shared" si="254"/>
        <v>8.5832485810268075E-2</v>
      </c>
      <c r="Q5421" s="251" t="s">
        <v>1195</v>
      </c>
      <c r="R5421" s="258"/>
      <c r="S5421" s="258" t="s">
        <v>904</v>
      </c>
      <c r="T5421" s="258" t="s">
        <v>807</v>
      </c>
      <c r="U5421" s="282" t="s">
        <v>814</v>
      </c>
      <c r="V5421" s="285">
        <v>103</v>
      </c>
      <c r="W5421" s="286" t="s">
        <v>824</v>
      </c>
      <c r="X5421" s="286" t="s">
        <v>824</v>
      </c>
      <c r="Y5421" s="257"/>
    </row>
    <row r="5422" spans="1:25" ht="12.75" customHeight="1" x14ac:dyDescent="0.2">
      <c r="A5422" s="229" t="s">
        <v>705</v>
      </c>
      <c r="B5422" s="247"/>
      <c r="C5422" s="280">
        <v>5409</v>
      </c>
      <c r="D5422" s="249" t="s">
        <v>11384</v>
      </c>
      <c r="E5422" s="249" t="s">
        <v>11385</v>
      </c>
      <c r="F5422" s="249" t="s">
        <v>10237</v>
      </c>
      <c r="G5422" s="281" t="s">
        <v>804</v>
      </c>
      <c r="H5422" s="250">
        <v>27188.049999999996</v>
      </c>
      <c r="I5422" s="250"/>
      <c r="J5422" s="250">
        <v>26044.624600000003</v>
      </c>
      <c r="K5422" s="250"/>
      <c r="L5422" s="250">
        <v>27188.440000000002</v>
      </c>
      <c r="M5422" s="251">
        <f t="shared" si="252"/>
        <v>4.2056175415301683E-2</v>
      </c>
      <c r="N5422" s="251">
        <f t="shared" si="253"/>
        <v>4.3917523003959881E-2</v>
      </c>
      <c r="O5422" s="250">
        <v>31366.75</v>
      </c>
      <c r="P5422" s="251">
        <f t="shared" si="254"/>
        <v>0.15367965208743117</v>
      </c>
      <c r="Q5422" s="251" t="s">
        <v>1195</v>
      </c>
      <c r="R5422" s="258"/>
      <c r="S5422" s="258" t="s">
        <v>904</v>
      </c>
      <c r="T5422" s="258" t="s">
        <v>807</v>
      </c>
      <c r="U5422" s="282" t="s">
        <v>808</v>
      </c>
      <c r="V5422" s="285">
        <v>53</v>
      </c>
      <c r="W5422" s="286" t="s">
        <v>824</v>
      </c>
      <c r="X5422" s="286" t="s">
        <v>824</v>
      </c>
      <c r="Y5422" s="257"/>
    </row>
    <row r="5423" spans="1:25" ht="12.75" customHeight="1" x14ac:dyDescent="0.2">
      <c r="A5423" s="229" t="s">
        <v>705</v>
      </c>
      <c r="B5423" s="247"/>
      <c r="C5423" s="280">
        <v>5410</v>
      </c>
      <c r="D5423" s="249" t="s">
        <v>11386</v>
      </c>
      <c r="E5423" s="249" t="s">
        <v>11387</v>
      </c>
      <c r="F5423" s="249" t="s">
        <v>10205</v>
      </c>
      <c r="G5423" s="281" t="s">
        <v>813</v>
      </c>
      <c r="H5423" s="250">
        <v>18620.28</v>
      </c>
      <c r="I5423" s="250"/>
      <c r="J5423" s="250">
        <v>17837.1823</v>
      </c>
      <c r="K5423" s="250"/>
      <c r="L5423" s="250">
        <v>18620.419999999998</v>
      </c>
      <c r="M5423" s="251">
        <f t="shared" si="252"/>
        <v>4.2056172087637698E-2</v>
      </c>
      <c r="N5423" s="251">
        <f t="shared" si="253"/>
        <v>4.3910393851835997E-2</v>
      </c>
      <c r="O5423" s="250">
        <v>20551.260000000002</v>
      </c>
      <c r="P5423" s="251">
        <f t="shared" si="254"/>
        <v>0.10369476091301937</v>
      </c>
      <c r="Q5423" s="251" t="s">
        <v>1195</v>
      </c>
      <c r="R5423" s="258"/>
      <c r="S5423" s="258" t="s">
        <v>806</v>
      </c>
      <c r="T5423" s="258" t="s">
        <v>807</v>
      </c>
      <c r="U5423" s="282" t="s">
        <v>814</v>
      </c>
      <c r="V5423" s="285">
        <v>303</v>
      </c>
      <c r="W5423" s="286" t="s">
        <v>816</v>
      </c>
      <c r="X5423" s="286" t="s">
        <v>824</v>
      </c>
      <c r="Y5423" s="257"/>
    </row>
    <row r="5424" spans="1:25" ht="12.75" customHeight="1" x14ac:dyDescent="0.2">
      <c r="A5424" s="229" t="s">
        <v>705</v>
      </c>
      <c r="B5424" s="247"/>
      <c r="C5424" s="280">
        <v>5411</v>
      </c>
      <c r="D5424" s="249" t="s">
        <v>11388</v>
      </c>
      <c r="E5424" s="249" t="s">
        <v>11389</v>
      </c>
      <c r="F5424" s="249" t="s">
        <v>10399</v>
      </c>
      <c r="G5424" s="281" t="s">
        <v>804</v>
      </c>
      <c r="H5424" s="250">
        <v>65339.01</v>
      </c>
      <c r="I5424" s="250"/>
      <c r="J5424" s="250">
        <v>62591.124100000001</v>
      </c>
      <c r="K5424" s="250"/>
      <c r="L5424" s="250">
        <v>65339.990000000005</v>
      </c>
      <c r="M5424" s="251">
        <f t="shared" si="252"/>
        <v>4.2055823925094687E-2</v>
      </c>
      <c r="N5424" s="251">
        <f t="shared" si="253"/>
        <v>4.3917822846706221E-2</v>
      </c>
      <c r="O5424" s="250">
        <v>75533.900000000009</v>
      </c>
      <c r="P5424" s="251">
        <f t="shared" si="254"/>
        <v>0.1560133388450167</v>
      </c>
      <c r="Q5424" s="251" t="s">
        <v>1195</v>
      </c>
      <c r="R5424" s="258"/>
      <c r="S5424" s="258" t="s">
        <v>1405</v>
      </c>
      <c r="T5424" s="258" t="s">
        <v>2261</v>
      </c>
      <c r="U5424" s="282" t="s">
        <v>808</v>
      </c>
      <c r="V5424" s="285">
        <v>53</v>
      </c>
      <c r="W5424" s="286" t="s">
        <v>824</v>
      </c>
      <c r="X5424" s="286" t="s">
        <v>824</v>
      </c>
      <c r="Y5424" s="257"/>
    </row>
    <row r="5425" spans="1:25" ht="12.75" customHeight="1" x14ac:dyDescent="0.2">
      <c r="A5425" s="229" t="s">
        <v>705</v>
      </c>
      <c r="B5425" s="247"/>
      <c r="C5425" s="280">
        <v>5412</v>
      </c>
      <c r="D5425" s="249" t="s">
        <v>11390</v>
      </c>
      <c r="E5425" s="249" t="s">
        <v>11391</v>
      </c>
      <c r="F5425" s="249" t="s">
        <v>11392</v>
      </c>
      <c r="G5425" s="281" t="s">
        <v>804</v>
      </c>
      <c r="H5425" s="250">
        <v>110658.96</v>
      </c>
      <c r="I5425" s="250"/>
      <c r="J5425" s="250">
        <v>106005.08890000002</v>
      </c>
      <c r="K5425" s="250"/>
      <c r="L5425" s="250">
        <v>110660.56999999998</v>
      </c>
      <c r="M5425" s="251">
        <f t="shared" si="252"/>
        <v>4.2055980826134542E-2</v>
      </c>
      <c r="N5425" s="251">
        <f t="shared" si="253"/>
        <v>4.3917524604801875E-2</v>
      </c>
      <c r="O5425" s="250">
        <v>127666.87</v>
      </c>
      <c r="P5425" s="251">
        <f t="shared" si="254"/>
        <v>0.15367985182075261</v>
      </c>
      <c r="Q5425" s="251" t="s">
        <v>1195</v>
      </c>
      <c r="R5425" s="258"/>
      <c r="S5425" s="258" t="s">
        <v>1405</v>
      </c>
      <c r="T5425" s="258" t="s">
        <v>807</v>
      </c>
      <c r="U5425" s="282" t="s">
        <v>808</v>
      </c>
      <c r="V5425" s="285">
        <v>24</v>
      </c>
      <c r="W5425" s="286" t="s">
        <v>874</v>
      </c>
      <c r="X5425" s="286" t="s">
        <v>874</v>
      </c>
      <c r="Y5425" s="257"/>
    </row>
    <row r="5426" spans="1:25" ht="12.75" customHeight="1" x14ac:dyDescent="0.2">
      <c r="A5426" s="229" t="s">
        <v>705</v>
      </c>
      <c r="B5426" s="247"/>
      <c r="C5426" s="280">
        <v>5413</v>
      </c>
      <c r="D5426" s="249" t="s">
        <v>11393</v>
      </c>
      <c r="E5426" s="249" t="s">
        <v>11394</v>
      </c>
      <c r="F5426" s="249" t="s">
        <v>10205</v>
      </c>
      <c r="G5426" s="281" t="s">
        <v>813</v>
      </c>
      <c r="H5426" s="250">
        <v>31490.720000000001</v>
      </c>
      <c r="I5426" s="250"/>
      <c r="J5426" s="250">
        <v>30166.345600000001</v>
      </c>
      <c r="K5426" s="250"/>
      <c r="L5426" s="250">
        <v>31490.949999999997</v>
      </c>
      <c r="M5426" s="251">
        <f t="shared" si="252"/>
        <v>4.2056021583501441E-2</v>
      </c>
      <c r="N5426" s="251">
        <f t="shared" si="253"/>
        <v>4.3910005459859097E-2</v>
      </c>
      <c r="O5426" s="250">
        <v>34756.35</v>
      </c>
      <c r="P5426" s="251">
        <f t="shared" si="254"/>
        <v>0.10369328330837912</v>
      </c>
      <c r="Q5426" s="251" t="s">
        <v>1195</v>
      </c>
      <c r="R5426" s="258"/>
      <c r="S5426" s="258" t="s">
        <v>806</v>
      </c>
      <c r="T5426" s="258" t="s">
        <v>807</v>
      </c>
      <c r="U5426" s="282" t="s">
        <v>814</v>
      </c>
      <c r="V5426" s="285">
        <v>103</v>
      </c>
      <c r="W5426" s="286" t="s">
        <v>816</v>
      </c>
      <c r="X5426" s="286" t="s">
        <v>824</v>
      </c>
      <c r="Y5426" s="257"/>
    </row>
    <row r="5427" spans="1:25" ht="12.75" customHeight="1" x14ac:dyDescent="0.2">
      <c r="A5427" s="229" t="s">
        <v>705</v>
      </c>
      <c r="B5427" s="247"/>
      <c r="C5427" s="280">
        <v>5414</v>
      </c>
      <c r="D5427" s="249" t="s">
        <v>11395</v>
      </c>
      <c r="E5427" s="249" t="s">
        <v>11396</v>
      </c>
      <c r="F5427" s="249" t="s">
        <v>10281</v>
      </c>
      <c r="G5427" s="281" t="s">
        <v>813</v>
      </c>
      <c r="H5427" s="250">
        <v>198437.36000000002</v>
      </c>
      <c r="I5427" s="250"/>
      <c r="J5427" s="250">
        <v>106417.42259999999</v>
      </c>
      <c r="K5427" s="250"/>
      <c r="L5427" s="250">
        <v>111090.22</v>
      </c>
      <c r="M5427" s="251">
        <f t="shared" si="252"/>
        <v>0.46372284634304761</v>
      </c>
      <c r="N5427" s="251">
        <f t="shared" si="253"/>
        <v>4.3910078686683125E-2</v>
      </c>
      <c r="O5427" s="250">
        <v>122609.46999999999</v>
      </c>
      <c r="P5427" s="251">
        <f t="shared" si="254"/>
        <v>0.10369274631016111</v>
      </c>
      <c r="Q5427" s="251" t="s">
        <v>1195</v>
      </c>
      <c r="R5427" s="258"/>
      <c r="S5427" s="258" t="s">
        <v>904</v>
      </c>
      <c r="T5427" s="258" t="s">
        <v>807</v>
      </c>
      <c r="U5427" s="282" t="s">
        <v>814</v>
      </c>
      <c r="V5427" s="285">
        <v>303</v>
      </c>
      <c r="W5427" s="286" t="s">
        <v>816</v>
      </c>
      <c r="X5427" s="286" t="s">
        <v>824</v>
      </c>
      <c r="Y5427" s="257"/>
    </row>
    <row r="5428" spans="1:25" ht="12.75" customHeight="1" x14ac:dyDescent="0.2">
      <c r="A5428" s="229" t="s">
        <v>705</v>
      </c>
      <c r="B5428" s="247"/>
      <c r="C5428" s="280">
        <v>5415</v>
      </c>
      <c r="D5428" s="249" t="s">
        <v>11397</v>
      </c>
      <c r="E5428" s="249" t="s">
        <v>3436</v>
      </c>
      <c r="F5428" s="249" t="s">
        <v>10240</v>
      </c>
      <c r="G5428" s="281" t="s">
        <v>813</v>
      </c>
      <c r="H5428" s="250">
        <v>268424.01</v>
      </c>
      <c r="I5428" s="250"/>
      <c r="J5428" s="250">
        <v>223203.93709999998</v>
      </c>
      <c r="K5428" s="250"/>
      <c r="L5428" s="250">
        <v>238420.23</v>
      </c>
      <c r="M5428" s="251">
        <f t="shared" si="252"/>
        <v>0.16846508216608502</v>
      </c>
      <c r="N5428" s="251">
        <f t="shared" si="253"/>
        <v>6.8172152775167291E-2</v>
      </c>
      <c r="O5428" s="250">
        <v>241911.01</v>
      </c>
      <c r="P5428" s="251">
        <f t="shared" si="254"/>
        <v>1.4641291135404067E-2</v>
      </c>
      <c r="Q5428" s="251" t="s">
        <v>1195</v>
      </c>
      <c r="R5428" s="258"/>
      <c r="S5428" s="258" t="s">
        <v>1358</v>
      </c>
      <c r="T5428" s="258" t="s">
        <v>807</v>
      </c>
      <c r="U5428" s="282" t="s">
        <v>823</v>
      </c>
      <c r="V5428" s="285">
        <v>1750</v>
      </c>
      <c r="W5428" s="286" t="s">
        <v>874</v>
      </c>
      <c r="X5428" s="286" t="s">
        <v>815</v>
      </c>
      <c r="Y5428" s="257"/>
    </row>
    <row r="5429" spans="1:25" ht="12.75" customHeight="1" x14ac:dyDescent="0.2">
      <c r="A5429" s="229" t="s">
        <v>705</v>
      </c>
      <c r="B5429" s="247"/>
      <c r="C5429" s="280">
        <v>5416</v>
      </c>
      <c r="D5429" s="249" t="s">
        <v>11398</v>
      </c>
      <c r="E5429" s="249" t="s">
        <v>3477</v>
      </c>
      <c r="F5429" s="249" t="s">
        <v>10231</v>
      </c>
      <c r="G5429" s="281" t="s">
        <v>813</v>
      </c>
      <c r="H5429" s="250">
        <v>30185.1</v>
      </c>
      <c r="I5429" s="250"/>
      <c r="J5429" s="250">
        <v>44394.524699999994</v>
      </c>
      <c r="K5429" s="250"/>
      <c r="L5429" s="250">
        <v>46344.23</v>
      </c>
      <c r="M5429" s="251">
        <f t="shared" si="252"/>
        <v>0.47074300565510785</v>
      </c>
      <c r="N5429" s="251">
        <f t="shared" si="253"/>
        <v>4.391769735514274E-2</v>
      </c>
      <c r="O5429" s="250">
        <v>53466.39</v>
      </c>
      <c r="P5429" s="251">
        <f t="shared" si="254"/>
        <v>0.15367954112086868</v>
      </c>
      <c r="Q5429" s="251" t="s">
        <v>1195</v>
      </c>
      <c r="R5429" s="258"/>
      <c r="S5429" s="258" t="s">
        <v>806</v>
      </c>
      <c r="T5429" s="258" t="s">
        <v>807</v>
      </c>
      <c r="U5429" s="282" t="s">
        <v>814</v>
      </c>
      <c r="V5429" s="285">
        <v>389</v>
      </c>
      <c r="W5429" s="286" t="s">
        <v>824</v>
      </c>
      <c r="X5429" s="286" t="s">
        <v>824</v>
      </c>
      <c r="Y5429" s="257"/>
    </row>
    <row r="5430" spans="1:25" ht="12.75" customHeight="1" x14ac:dyDescent="0.2">
      <c r="A5430" s="229" t="s">
        <v>705</v>
      </c>
      <c r="B5430" s="247"/>
      <c r="C5430" s="280">
        <v>5417</v>
      </c>
      <c r="D5430" s="249" t="s">
        <v>11399</v>
      </c>
      <c r="E5430" s="249" t="s">
        <v>11400</v>
      </c>
      <c r="F5430" s="249" t="s">
        <v>10185</v>
      </c>
      <c r="G5430" s="281" t="s">
        <v>813</v>
      </c>
      <c r="H5430" s="250">
        <v>82312.259999999995</v>
      </c>
      <c r="I5430" s="250"/>
      <c r="J5430" s="250">
        <v>78850.545100000003</v>
      </c>
      <c r="K5430" s="250"/>
      <c r="L5430" s="250">
        <v>82312.89</v>
      </c>
      <c r="M5430" s="251">
        <f t="shared" si="252"/>
        <v>4.2055884506147591E-2</v>
      </c>
      <c r="N5430" s="251">
        <f t="shared" si="253"/>
        <v>4.3910221490656459E-2</v>
      </c>
      <c r="O5430" s="250">
        <v>90848.15</v>
      </c>
      <c r="P5430" s="251">
        <f t="shared" si="254"/>
        <v>0.10369287240430988</v>
      </c>
      <c r="Q5430" s="251" t="s">
        <v>1195</v>
      </c>
      <c r="R5430" s="258"/>
      <c r="S5430" s="258" t="s">
        <v>806</v>
      </c>
      <c r="T5430" s="258" t="s">
        <v>807</v>
      </c>
      <c r="U5430" s="282" t="s">
        <v>814</v>
      </c>
      <c r="V5430" s="285">
        <v>473</v>
      </c>
      <c r="W5430" s="286" t="s">
        <v>816</v>
      </c>
      <c r="X5430" s="286" t="s">
        <v>824</v>
      </c>
      <c r="Y5430" s="257"/>
    </row>
    <row r="5431" spans="1:25" ht="12.75" customHeight="1" x14ac:dyDescent="0.2">
      <c r="A5431" s="229" t="s">
        <v>705</v>
      </c>
      <c r="B5431" s="247"/>
      <c r="C5431" s="280">
        <v>5418</v>
      </c>
      <c r="D5431" s="249" t="s">
        <v>11401</v>
      </c>
      <c r="E5431" s="249" t="s">
        <v>11402</v>
      </c>
      <c r="F5431" s="249" t="s">
        <v>10397</v>
      </c>
      <c r="G5431" s="281" t="s">
        <v>804</v>
      </c>
      <c r="H5431" s="250">
        <v>62728.14</v>
      </c>
      <c r="I5431" s="250"/>
      <c r="J5431" s="250">
        <v>60090.048699999999</v>
      </c>
      <c r="K5431" s="250"/>
      <c r="L5431" s="250">
        <v>62729.06</v>
      </c>
      <c r="M5431" s="251">
        <f t="shared" si="252"/>
        <v>4.2055946501841121E-2</v>
      </c>
      <c r="N5431" s="251">
        <f t="shared" si="253"/>
        <v>4.3917609605798144E-2</v>
      </c>
      <c r="O5431" s="250">
        <v>72369.260000000009</v>
      </c>
      <c r="P5431" s="251">
        <f t="shared" si="254"/>
        <v>0.15367996906059189</v>
      </c>
      <c r="Q5431" s="251" t="s">
        <v>1195</v>
      </c>
      <c r="R5431" s="258"/>
      <c r="S5431" s="258" t="s">
        <v>1405</v>
      </c>
      <c r="T5431" s="258" t="s">
        <v>807</v>
      </c>
      <c r="U5431" s="282" t="s">
        <v>808</v>
      </c>
      <c r="V5431" s="285">
        <v>54</v>
      </c>
      <c r="W5431" s="286" t="s">
        <v>824</v>
      </c>
      <c r="X5431" s="286" t="s">
        <v>824</v>
      </c>
      <c r="Y5431" s="257"/>
    </row>
    <row r="5432" spans="1:25" ht="12.75" customHeight="1" x14ac:dyDescent="0.2">
      <c r="A5432" s="229" t="s">
        <v>705</v>
      </c>
      <c r="B5432" s="247"/>
      <c r="C5432" s="280">
        <v>5419</v>
      </c>
      <c r="D5432" s="249" t="s">
        <v>11403</v>
      </c>
      <c r="E5432" s="249" t="s">
        <v>11404</v>
      </c>
      <c r="F5432" s="249" t="s">
        <v>10182</v>
      </c>
      <c r="G5432" s="281" t="s">
        <v>813</v>
      </c>
      <c r="H5432" s="250">
        <v>65590.079999999987</v>
      </c>
      <c r="I5432" s="250"/>
      <c r="J5432" s="250">
        <v>81147.754099999991</v>
      </c>
      <c r="K5432" s="250"/>
      <c r="L5432" s="250">
        <v>84709.920000000013</v>
      </c>
      <c r="M5432" s="251">
        <f t="shared" si="252"/>
        <v>0.23719553475159669</v>
      </c>
      <c r="N5432" s="251">
        <f t="shared" si="253"/>
        <v>4.3897282672916538E-2</v>
      </c>
      <c r="O5432" s="250">
        <v>93211.040000000008</v>
      </c>
      <c r="P5432" s="251">
        <f t="shared" si="254"/>
        <v>0.10035566082461174</v>
      </c>
      <c r="Q5432" s="251" t="s">
        <v>1195</v>
      </c>
      <c r="R5432" s="258"/>
      <c r="S5432" s="258" t="s">
        <v>806</v>
      </c>
      <c r="T5432" s="258" t="s">
        <v>807</v>
      </c>
      <c r="U5432" s="282" t="s">
        <v>814</v>
      </c>
      <c r="V5432" s="285">
        <v>106</v>
      </c>
      <c r="W5432" s="286" t="s">
        <v>824</v>
      </c>
      <c r="X5432" s="286" t="s">
        <v>824</v>
      </c>
      <c r="Y5432" s="257"/>
    </row>
    <row r="5433" spans="1:25" ht="12.75" customHeight="1" x14ac:dyDescent="0.2">
      <c r="A5433" s="229" t="s">
        <v>705</v>
      </c>
      <c r="B5433" s="247"/>
      <c r="C5433" s="280">
        <v>5420</v>
      </c>
      <c r="D5433" s="249" t="s">
        <v>11405</v>
      </c>
      <c r="E5433" s="249" t="s">
        <v>11406</v>
      </c>
      <c r="F5433" s="249" t="s">
        <v>10175</v>
      </c>
      <c r="G5433" s="281" t="s">
        <v>813</v>
      </c>
      <c r="H5433" s="250">
        <v>47955.55</v>
      </c>
      <c r="I5433" s="250"/>
      <c r="J5433" s="250">
        <v>30298.937700000002</v>
      </c>
      <c r="K5433" s="250"/>
      <c r="L5433" s="250">
        <v>20290.189999999999</v>
      </c>
      <c r="M5433" s="251">
        <f t="shared" si="252"/>
        <v>0.36818704612917585</v>
      </c>
      <c r="N5433" s="251">
        <f t="shared" si="253"/>
        <v>0.33033328755945141</v>
      </c>
      <c r="O5433" s="250">
        <v>22850.720000000001</v>
      </c>
      <c r="P5433" s="251">
        <f t="shared" si="254"/>
        <v>0.12619546687340052</v>
      </c>
      <c r="Q5433" s="251" t="s">
        <v>1195</v>
      </c>
      <c r="R5433" s="258"/>
      <c r="S5433" s="258" t="s">
        <v>904</v>
      </c>
      <c r="T5433" s="258" t="s">
        <v>807</v>
      </c>
      <c r="U5433" s="282" t="s">
        <v>814</v>
      </c>
      <c r="V5433" s="285">
        <v>53</v>
      </c>
      <c r="W5433" s="286" t="s">
        <v>824</v>
      </c>
      <c r="X5433" s="286" t="s">
        <v>824</v>
      </c>
      <c r="Y5433" s="257"/>
    </row>
    <row r="5434" spans="1:25" ht="12.75" customHeight="1" x14ac:dyDescent="0.2">
      <c r="A5434" s="229" t="s">
        <v>705</v>
      </c>
      <c r="B5434" s="247"/>
      <c r="C5434" s="280">
        <v>5421</v>
      </c>
      <c r="D5434" s="249" t="s">
        <v>11407</v>
      </c>
      <c r="E5434" s="249" t="s">
        <v>11408</v>
      </c>
      <c r="F5434" s="249" t="s">
        <v>10237</v>
      </c>
      <c r="G5434" s="281" t="s">
        <v>804</v>
      </c>
      <c r="H5434" s="250">
        <v>38977.97</v>
      </c>
      <c r="I5434" s="250"/>
      <c r="J5434" s="250">
        <v>37338.712700000004</v>
      </c>
      <c r="K5434" s="250"/>
      <c r="L5434" s="250">
        <v>38978.26</v>
      </c>
      <c r="M5434" s="251">
        <f t="shared" si="252"/>
        <v>4.2055994706753516E-2</v>
      </c>
      <c r="N5434" s="251">
        <f t="shared" si="253"/>
        <v>4.3910118518895758E-2</v>
      </c>
      <c r="O5434" s="250">
        <v>43020.049999999996</v>
      </c>
      <c r="P5434" s="251">
        <f t="shared" si="254"/>
        <v>0.10369344347336165</v>
      </c>
      <c r="Q5434" s="251" t="s">
        <v>1195</v>
      </c>
      <c r="R5434" s="258"/>
      <c r="S5434" s="258" t="s">
        <v>904</v>
      </c>
      <c r="T5434" s="258" t="s">
        <v>807</v>
      </c>
      <c r="U5434" s="282" t="s">
        <v>808</v>
      </c>
      <c r="V5434" s="285">
        <v>55</v>
      </c>
      <c r="W5434" s="286" t="s">
        <v>824</v>
      </c>
      <c r="X5434" s="286" t="s">
        <v>824</v>
      </c>
      <c r="Y5434" s="257"/>
    </row>
    <row r="5435" spans="1:25" ht="12.75" customHeight="1" x14ac:dyDescent="0.2">
      <c r="A5435" s="229" t="s">
        <v>705</v>
      </c>
      <c r="B5435" s="247"/>
      <c r="C5435" s="280">
        <v>5422</v>
      </c>
      <c r="D5435" s="249" t="s">
        <v>11409</v>
      </c>
      <c r="E5435" s="249" t="s">
        <v>11410</v>
      </c>
      <c r="F5435" s="249" t="s">
        <v>10177</v>
      </c>
      <c r="G5435" s="281" t="s">
        <v>804</v>
      </c>
      <c r="H5435" s="250">
        <v>324859.85000000003</v>
      </c>
      <c r="I5435" s="250"/>
      <c r="J5435" s="250">
        <v>305201.29459999996</v>
      </c>
      <c r="K5435" s="250"/>
      <c r="L5435" s="250">
        <v>318604.99000000005</v>
      </c>
      <c r="M5435" s="251">
        <f t="shared" si="252"/>
        <v>6.0513958249996322E-2</v>
      </c>
      <c r="N5435" s="251">
        <f t="shared" si="253"/>
        <v>4.3917557484699103E-2</v>
      </c>
      <c r="O5435" s="250">
        <v>367568.15</v>
      </c>
      <c r="P5435" s="251">
        <f t="shared" si="254"/>
        <v>0.15367982780181808</v>
      </c>
      <c r="Q5435" s="251" t="s">
        <v>1195</v>
      </c>
      <c r="R5435" s="258"/>
      <c r="S5435" s="258" t="s">
        <v>1405</v>
      </c>
      <c r="T5435" s="258" t="s">
        <v>807</v>
      </c>
      <c r="U5435" s="282" t="s">
        <v>808</v>
      </c>
      <c r="V5435" s="285">
        <v>204</v>
      </c>
      <c r="W5435" s="286" t="s">
        <v>816</v>
      </c>
      <c r="X5435" s="286" t="s">
        <v>816</v>
      </c>
      <c r="Y5435" s="257"/>
    </row>
    <row r="5436" spans="1:25" ht="12.75" customHeight="1" x14ac:dyDescent="0.2">
      <c r="A5436" s="229" t="s">
        <v>705</v>
      </c>
      <c r="B5436" s="247"/>
      <c r="C5436" s="280">
        <v>5423</v>
      </c>
      <c r="D5436" s="249" t="s">
        <v>11411</v>
      </c>
      <c r="E5436" s="249" t="s">
        <v>11412</v>
      </c>
      <c r="F5436" s="249" t="s">
        <v>10205</v>
      </c>
      <c r="G5436" s="281" t="s">
        <v>813</v>
      </c>
      <c r="H5436" s="250">
        <v>152516.18000000002</v>
      </c>
      <c r="I5436" s="250"/>
      <c r="J5436" s="250">
        <v>139563.34970000002</v>
      </c>
      <c r="K5436" s="250"/>
      <c r="L5436" s="250">
        <v>158807.49</v>
      </c>
      <c r="M5436" s="251">
        <f t="shared" si="252"/>
        <v>8.4927581453980813E-2</v>
      </c>
      <c r="N5436" s="251">
        <f t="shared" si="253"/>
        <v>0.1378882087694687</v>
      </c>
      <c r="O5436" s="250">
        <v>167014.04999999999</v>
      </c>
      <c r="P5436" s="251">
        <f t="shared" si="254"/>
        <v>5.167615205051096E-2</v>
      </c>
      <c r="Q5436" s="251" t="s">
        <v>1195</v>
      </c>
      <c r="R5436" s="258"/>
      <c r="S5436" s="258" t="s">
        <v>904</v>
      </c>
      <c r="T5436" s="258" t="s">
        <v>2261</v>
      </c>
      <c r="U5436" s="282" t="s">
        <v>814</v>
      </c>
      <c r="V5436" s="285">
        <v>167</v>
      </c>
      <c r="W5436" s="286" t="s">
        <v>824</v>
      </c>
      <c r="X5436" s="286" t="s">
        <v>824</v>
      </c>
      <c r="Y5436" s="257"/>
    </row>
    <row r="5437" spans="1:25" ht="12.75" customHeight="1" x14ac:dyDescent="0.2">
      <c r="A5437" s="229" t="s">
        <v>705</v>
      </c>
      <c r="B5437" s="247"/>
      <c r="C5437" s="280">
        <v>5424</v>
      </c>
      <c r="D5437" s="249" t="s">
        <v>11413</v>
      </c>
      <c r="E5437" s="249" t="s">
        <v>11414</v>
      </c>
      <c r="F5437" s="249" t="s">
        <v>10228</v>
      </c>
      <c r="G5437" s="281" t="s">
        <v>804</v>
      </c>
      <c r="H5437" s="250">
        <v>176532.63</v>
      </c>
      <c r="I5437" s="250"/>
      <c r="J5437" s="250">
        <v>164544.55529999998</v>
      </c>
      <c r="K5437" s="250"/>
      <c r="L5437" s="250">
        <v>171769.95</v>
      </c>
      <c r="M5437" s="251">
        <f t="shared" si="252"/>
        <v>6.790854869153666E-2</v>
      </c>
      <c r="N5437" s="251">
        <f t="shared" si="253"/>
        <v>4.3911478485730453E-2</v>
      </c>
      <c r="O5437" s="250">
        <v>189581.27000000002</v>
      </c>
      <c r="P5437" s="251">
        <f t="shared" si="254"/>
        <v>0.10369287526718152</v>
      </c>
      <c r="Q5437" s="251" t="s">
        <v>1195</v>
      </c>
      <c r="R5437" s="258"/>
      <c r="S5437" s="258" t="s">
        <v>806</v>
      </c>
      <c r="T5437" s="258" t="s">
        <v>807</v>
      </c>
      <c r="U5437" s="282" t="s">
        <v>808</v>
      </c>
      <c r="V5437" s="285">
        <v>308</v>
      </c>
      <c r="W5437" s="286" t="s">
        <v>824</v>
      </c>
      <c r="X5437" s="286" t="s">
        <v>824</v>
      </c>
      <c r="Y5437" s="257"/>
    </row>
    <row r="5438" spans="1:25" ht="12.75" customHeight="1" x14ac:dyDescent="0.2">
      <c r="A5438" s="229" t="s">
        <v>705</v>
      </c>
      <c r="B5438" s="247"/>
      <c r="C5438" s="280">
        <v>5425</v>
      </c>
      <c r="D5438" s="249" t="s">
        <v>11415</v>
      </c>
      <c r="E5438" s="249" t="s">
        <v>11416</v>
      </c>
      <c r="F5438" s="249" t="s">
        <v>10281</v>
      </c>
      <c r="G5438" s="281" t="s">
        <v>813</v>
      </c>
      <c r="H5438" s="250">
        <v>298441.42</v>
      </c>
      <c r="I5438" s="250"/>
      <c r="J5438" s="250">
        <v>285890.14490000001</v>
      </c>
      <c r="K5438" s="250"/>
      <c r="L5438" s="250">
        <v>298443.18</v>
      </c>
      <c r="M5438" s="251">
        <f t="shared" si="252"/>
        <v>4.2056076197466055E-2</v>
      </c>
      <c r="N5438" s="251">
        <f t="shared" si="253"/>
        <v>4.3908596794726307E-2</v>
      </c>
      <c r="O5438" s="250">
        <v>326082.18999999994</v>
      </c>
      <c r="P5438" s="251">
        <f t="shared" si="254"/>
        <v>9.2610626920675329E-2</v>
      </c>
      <c r="Q5438" s="251" t="s">
        <v>1195</v>
      </c>
      <c r="R5438" s="258"/>
      <c r="S5438" s="258" t="s">
        <v>806</v>
      </c>
      <c r="T5438" s="258" t="s">
        <v>807</v>
      </c>
      <c r="U5438" s="282" t="s">
        <v>814</v>
      </c>
      <c r="V5438" s="285">
        <v>158</v>
      </c>
      <c r="W5438" s="286" t="s">
        <v>816</v>
      </c>
      <c r="X5438" s="286" t="s">
        <v>816</v>
      </c>
      <c r="Y5438" s="257"/>
    </row>
    <row r="5439" spans="1:25" ht="12.75" customHeight="1" x14ac:dyDescent="0.2">
      <c r="A5439" s="229" t="s">
        <v>705</v>
      </c>
      <c r="B5439" s="247"/>
      <c r="C5439" s="280">
        <v>5426</v>
      </c>
      <c r="D5439" s="249" t="s">
        <v>11417</v>
      </c>
      <c r="E5439" s="249" t="s">
        <v>11418</v>
      </c>
      <c r="F5439" s="249" t="s">
        <v>10804</v>
      </c>
      <c r="G5439" s="281" t="s">
        <v>804</v>
      </c>
      <c r="H5439" s="250">
        <v>251795.34999999998</v>
      </c>
      <c r="I5439" s="250"/>
      <c r="J5439" s="250">
        <v>241205.83490000002</v>
      </c>
      <c r="K5439" s="250"/>
      <c r="L5439" s="250">
        <v>251797.98</v>
      </c>
      <c r="M5439" s="251">
        <f t="shared" si="252"/>
        <v>4.2056039160373537E-2</v>
      </c>
      <c r="N5439" s="251">
        <f t="shared" si="253"/>
        <v>4.3913303773896364E-2</v>
      </c>
      <c r="O5439" s="250">
        <v>283469.03999999998</v>
      </c>
      <c r="P5439" s="251">
        <f t="shared" si="254"/>
        <v>0.1257796428708442</v>
      </c>
      <c r="Q5439" s="251" t="s">
        <v>1195</v>
      </c>
      <c r="R5439" s="258"/>
      <c r="S5439" s="258" t="s">
        <v>1405</v>
      </c>
      <c r="T5439" s="258" t="s">
        <v>807</v>
      </c>
      <c r="U5439" s="282" t="s">
        <v>808</v>
      </c>
      <c r="V5439" s="285">
        <v>204</v>
      </c>
      <c r="W5439" s="286" t="s">
        <v>824</v>
      </c>
      <c r="X5439" s="286" t="s">
        <v>816</v>
      </c>
      <c r="Y5439" s="257"/>
    </row>
    <row r="5440" spans="1:25" ht="12.75" customHeight="1" x14ac:dyDescent="0.2">
      <c r="A5440" s="229" t="s">
        <v>705</v>
      </c>
      <c r="B5440" s="247"/>
      <c r="C5440" s="280">
        <v>5427</v>
      </c>
      <c r="D5440" s="249" t="s">
        <v>11419</v>
      </c>
      <c r="E5440" s="249" t="s">
        <v>3519</v>
      </c>
      <c r="F5440" s="249" t="s">
        <v>10234</v>
      </c>
      <c r="G5440" s="281" t="s">
        <v>804</v>
      </c>
      <c r="H5440" s="250">
        <v>182363.47</v>
      </c>
      <c r="I5440" s="250"/>
      <c r="J5440" s="250">
        <v>174693.98609999998</v>
      </c>
      <c r="K5440" s="250"/>
      <c r="L5440" s="250">
        <v>182362.78</v>
      </c>
      <c r="M5440" s="251">
        <f t="shared" si="252"/>
        <v>4.205603183576196E-2</v>
      </c>
      <c r="N5440" s="251">
        <f t="shared" si="253"/>
        <v>4.3898442477637301E-2</v>
      </c>
      <c r="O5440" s="250">
        <v>208795.40999999997</v>
      </c>
      <c r="P5440" s="251">
        <f t="shared" si="254"/>
        <v>0.14494531175714681</v>
      </c>
      <c r="Q5440" s="251" t="s">
        <v>1195</v>
      </c>
      <c r="R5440" s="258"/>
      <c r="S5440" s="258" t="s">
        <v>1405</v>
      </c>
      <c r="T5440" s="258" t="s">
        <v>2261</v>
      </c>
      <c r="U5440" s="282" t="s">
        <v>808</v>
      </c>
      <c r="V5440" s="285">
        <v>54</v>
      </c>
      <c r="W5440" s="286" t="s">
        <v>912</v>
      </c>
      <c r="X5440" s="286" t="s">
        <v>912</v>
      </c>
      <c r="Y5440" s="257"/>
    </row>
    <row r="5441" spans="1:25" ht="12.75" customHeight="1" x14ac:dyDescent="0.2">
      <c r="A5441" s="229" t="s">
        <v>705</v>
      </c>
      <c r="B5441" s="247"/>
      <c r="C5441" s="280">
        <v>5428</v>
      </c>
      <c r="D5441" s="249" t="s">
        <v>11420</v>
      </c>
      <c r="E5441" s="249" t="s">
        <v>3521</v>
      </c>
      <c r="F5441" s="249" t="s">
        <v>10225</v>
      </c>
      <c r="G5441" s="281" t="s">
        <v>2994</v>
      </c>
      <c r="H5441" s="250">
        <v>395186.27999999997</v>
      </c>
      <c r="I5441" s="250"/>
      <c r="J5441" s="250">
        <v>338327.59230000002</v>
      </c>
      <c r="K5441" s="250"/>
      <c r="L5441" s="250">
        <v>353183.61</v>
      </c>
      <c r="M5441" s="251">
        <f t="shared" si="252"/>
        <v>0.1438781925830015</v>
      </c>
      <c r="N5441" s="251">
        <f t="shared" si="253"/>
        <v>4.3910157013817896E-2</v>
      </c>
      <c r="O5441" s="250">
        <v>389806.19999999995</v>
      </c>
      <c r="P5441" s="251">
        <f t="shared" si="254"/>
        <v>0.10369277894860401</v>
      </c>
      <c r="Q5441" s="251" t="s">
        <v>1195</v>
      </c>
      <c r="R5441" s="258"/>
      <c r="S5441" s="258" t="s">
        <v>10994</v>
      </c>
      <c r="T5441" s="258" t="s">
        <v>908</v>
      </c>
      <c r="U5441" s="282" t="s">
        <v>10494</v>
      </c>
      <c r="V5441" s="285">
        <v>1243</v>
      </c>
      <c r="W5441" s="286" t="s">
        <v>912</v>
      </c>
      <c r="X5441" s="286" t="s">
        <v>815</v>
      </c>
      <c r="Y5441" s="257"/>
    </row>
    <row r="5442" spans="1:25" ht="12.75" customHeight="1" x14ac:dyDescent="0.2">
      <c r="A5442" s="229" t="s">
        <v>705</v>
      </c>
      <c r="B5442" s="247"/>
      <c r="C5442" s="280">
        <v>5429</v>
      </c>
      <c r="D5442" s="249" t="s">
        <v>11421</v>
      </c>
      <c r="E5442" s="249" t="s">
        <v>11422</v>
      </c>
      <c r="F5442" s="249" t="s">
        <v>10185</v>
      </c>
      <c r="G5442" s="281"/>
      <c r="H5442" s="250">
        <v>336406.61000000004</v>
      </c>
      <c r="I5442" s="250"/>
      <c r="J5442" s="250">
        <v>234161.89599999995</v>
      </c>
      <c r="K5442" s="250"/>
      <c r="L5442" s="250">
        <v>1156519.3400000001</v>
      </c>
      <c r="M5442" s="251">
        <f t="shared" si="252"/>
        <v>0.30393194117083516</v>
      </c>
      <c r="N5442" s="251">
        <f t="shared" si="253"/>
        <v>3.9389732478080051</v>
      </c>
      <c r="O5442" s="250">
        <v>1173872.18</v>
      </c>
      <c r="P5442" s="251">
        <f t="shared" si="254"/>
        <v>1.5004366463945039E-2</v>
      </c>
      <c r="Q5442" s="251" t="s">
        <v>1195</v>
      </c>
      <c r="R5442" s="258"/>
      <c r="S5442" s="258" t="s">
        <v>10514</v>
      </c>
      <c r="T5442" s="258" t="s">
        <v>1359</v>
      </c>
      <c r="U5442" s="282" t="s">
        <v>956</v>
      </c>
      <c r="V5442" s="285">
        <v>10620</v>
      </c>
      <c r="W5442" s="286" t="s">
        <v>815</v>
      </c>
      <c r="X5442" s="286" t="s">
        <v>816</v>
      </c>
      <c r="Y5442" s="257"/>
    </row>
    <row r="5443" spans="1:25" ht="12.75" customHeight="1" x14ac:dyDescent="0.2">
      <c r="A5443" s="229" t="s">
        <v>705</v>
      </c>
      <c r="B5443" s="247"/>
      <c r="C5443" s="280">
        <v>5430</v>
      </c>
      <c r="D5443" s="249" t="s">
        <v>11423</v>
      </c>
      <c r="E5443" s="249" t="s">
        <v>11424</v>
      </c>
      <c r="F5443" s="249" t="s">
        <v>10278</v>
      </c>
      <c r="G5443" s="281" t="s">
        <v>804</v>
      </c>
      <c r="H5443" s="250">
        <v>35245.31</v>
      </c>
      <c r="I5443" s="250"/>
      <c r="J5443" s="250">
        <v>45075.954599999997</v>
      </c>
      <c r="K5443" s="250"/>
      <c r="L5443" s="250">
        <v>48389.54</v>
      </c>
      <c r="M5443" s="251">
        <f t="shared" si="252"/>
        <v>0.27892064504468822</v>
      </c>
      <c r="N5443" s="251">
        <f t="shared" si="253"/>
        <v>7.351115310600663E-2</v>
      </c>
      <c r="O5443" s="250">
        <v>52137.760000000002</v>
      </c>
      <c r="P5443" s="251">
        <f t="shared" si="254"/>
        <v>7.7459302154969878E-2</v>
      </c>
      <c r="Q5443" s="251" t="s">
        <v>1195</v>
      </c>
      <c r="R5443" s="258"/>
      <c r="S5443" s="258" t="s">
        <v>904</v>
      </c>
      <c r="T5443" s="258" t="s">
        <v>807</v>
      </c>
      <c r="U5443" s="282" t="s">
        <v>808</v>
      </c>
      <c r="V5443" s="285">
        <v>53</v>
      </c>
      <c r="W5443" s="286" t="s">
        <v>824</v>
      </c>
      <c r="X5443" s="286" t="s">
        <v>824</v>
      </c>
      <c r="Y5443" s="257"/>
    </row>
    <row r="5444" spans="1:25" ht="12.75" customHeight="1" x14ac:dyDescent="0.2">
      <c r="A5444" s="229" t="s">
        <v>705</v>
      </c>
      <c r="B5444" s="247"/>
      <c r="C5444" s="280">
        <v>5431</v>
      </c>
      <c r="D5444" s="249" t="s">
        <v>11425</v>
      </c>
      <c r="E5444" s="249" t="s">
        <v>11426</v>
      </c>
      <c r="F5444" s="249" t="s">
        <v>10185</v>
      </c>
      <c r="G5444" s="281" t="s">
        <v>813</v>
      </c>
      <c r="H5444" s="250">
        <v>27157.66</v>
      </c>
      <c r="I5444" s="250"/>
      <c r="J5444" s="250">
        <v>26015.528299999998</v>
      </c>
      <c r="K5444" s="250"/>
      <c r="L5444" s="250">
        <v>27157.809999999998</v>
      </c>
      <c r="M5444" s="251">
        <f t="shared" si="252"/>
        <v>4.2055600519337884E-2</v>
      </c>
      <c r="N5444" s="251">
        <f t="shared" si="253"/>
        <v>4.3907688009549264E-2</v>
      </c>
      <c r="O5444" s="250">
        <v>29488.79</v>
      </c>
      <c r="P5444" s="251">
        <f t="shared" si="254"/>
        <v>8.5830926720527292E-2</v>
      </c>
      <c r="Q5444" s="251" t="s">
        <v>1195</v>
      </c>
      <c r="R5444" s="258"/>
      <c r="S5444" s="258" t="s">
        <v>806</v>
      </c>
      <c r="T5444" s="258" t="s">
        <v>807</v>
      </c>
      <c r="U5444" s="282" t="s">
        <v>814</v>
      </c>
      <c r="V5444" s="285">
        <v>203</v>
      </c>
      <c r="W5444" s="286" t="s">
        <v>912</v>
      </c>
      <c r="X5444" s="286" t="s">
        <v>815</v>
      </c>
      <c r="Y5444" s="257"/>
    </row>
    <row r="5445" spans="1:25" ht="12.75" customHeight="1" x14ac:dyDescent="0.2">
      <c r="A5445" s="229" t="s">
        <v>705</v>
      </c>
      <c r="B5445" s="247"/>
      <c r="C5445" s="280">
        <v>5432</v>
      </c>
      <c r="D5445" s="249" t="s">
        <v>11427</v>
      </c>
      <c r="E5445" s="249" t="s">
        <v>3532</v>
      </c>
      <c r="F5445" s="249" t="s">
        <v>10222</v>
      </c>
      <c r="G5445" s="281" t="s">
        <v>813</v>
      </c>
      <c r="H5445" s="250">
        <v>112057.97</v>
      </c>
      <c r="I5445" s="250"/>
      <c r="J5445" s="250">
        <v>123817.7789</v>
      </c>
      <c r="K5445" s="250"/>
      <c r="L5445" s="250">
        <v>118125.48</v>
      </c>
      <c r="M5445" s="251">
        <f t="shared" si="252"/>
        <v>0.10494397587248817</v>
      </c>
      <c r="N5445" s="251">
        <f t="shared" si="253"/>
        <v>4.5973195049778176E-2</v>
      </c>
      <c r="O5445" s="250">
        <v>128264.40000000001</v>
      </c>
      <c r="P5445" s="251">
        <f t="shared" si="254"/>
        <v>8.5831778207377557E-2</v>
      </c>
      <c r="Q5445" s="251" t="s">
        <v>1195</v>
      </c>
      <c r="R5445" s="258"/>
      <c r="S5445" s="258" t="s">
        <v>806</v>
      </c>
      <c r="T5445" s="258" t="s">
        <v>1092</v>
      </c>
      <c r="U5445" s="282" t="s">
        <v>814</v>
      </c>
      <c r="V5445" s="285">
        <v>503</v>
      </c>
      <c r="W5445" s="286" t="s">
        <v>874</v>
      </c>
      <c r="X5445" s="286" t="s">
        <v>816</v>
      </c>
      <c r="Y5445" s="257"/>
    </row>
    <row r="5446" spans="1:25" ht="12.75" customHeight="1" x14ac:dyDescent="0.2">
      <c r="A5446" s="229" t="s">
        <v>705</v>
      </c>
      <c r="B5446" s="247"/>
      <c r="C5446" s="280">
        <v>5433</v>
      </c>
      <c r="D5446" s="249" t="s">
        <v>11428</v>
      </c>
      <c r="E5446" s="249" t="s">
        <v>11429</v>
      </c>
      <c r="F5446" s="249" t="s">
        <v>10222</v>
      </c>
      <c r="G5446" s="281" t="s">
        <v>813</v>
      </c>
      <c r="H5446" s="250">
        <v>373087.38999999996</v>
      </c>
      <c r="I5446" s="250"/>
      <c r="J5446" s="250">
        <v>309524.27799999999</v>
      </c>
      <c r="K5446" s="250"/>
      <c r="L5446" s="250">
        <v>282017.14</v>
      </c>
      <c r="M5446" s="251">
        <f t="shared" si="252"/>
        <v>0.17037057189201696</v>
      </c>
      <c r="N5446" s="251">
        <f t="shared" si="253"/>
        <v>8.8869080570151526E-2</v>
      </c>
      <c r="O5446" s="250">
        <v>311356.08</v>
      </c>
      <c r="P5446" s="251">
        <f t="shared" si="254"/>
        <v>0.10403247121788414</v>
      </c>
      <c r="Q5446" s="251" t="s">
        <v>1195</v>
      </c>
      <c r="R5446" s="258"/>
      <c r="S5446" s="258" t="s">
        <v>925</v>
      </c>
      <c r="T5446" s="258" t="s">
        <v>908</v>
      </c>
      <c r="U5446" s="282" t="s">
        <v>823</v>
      </c>
      <c r="V5446" s="285">
        <v>1682</v>
      </c>
      <c r="W5446" s="286" t="s">
        <v>816</v>
      </c>
      <c r="X5446" s="286" t="s">
        <v>816</v>
      </c>
      <c r="Y5446" s="257"/>
    </row>
    <row r="5447" spans="1:25" ht="12.75" customHeight="1" x14ac:dyDescent="0.2">
      <c r="A5447" s="229" t="s">
        <v>705</v>
      </c>
      <c r="B5447" s="247"/>
      <c r="C5447" s="280">
        <v>5434</v>
      </c>
      <c r="D5447" s="249" t="s">
        <v>11430</v>
      </c>
      <c r="E5447" s="249" t="s">
        <v>11431</v>
      </c>
      <c r="F5447" s="249" t="s">
        <v>10253</v>
      </c>
      <c r="G5447" s="281"/>
      <c r="H5447" s="250">
        <v>334272.09000000003</v>
      </c>
      <c r="I5447" s="250"/>
      <c r="J5447" s="250">
        <v>281167.04210000002</v>
      </c>
      <c r="K5447" s="250"/>
      <c r="L5447" s="250">
        <v>470655.54</v>
      </c>
      <c r="M5447" s="251">
        <f t="shared" si="252"/>
        <v>0.15886772928006046</v>
      </c>
      <c r="N5447" s="251">
        <f t="shared" si="253"/>
        <v>0.6739356664448829</v>
      </c>
      <c r="O5447" s="250">
        <v>490328.93</v>
      </c>
      <c r="P5447" s="251">
        <f t="shared" si="254"/>
        <v>4.1799975413016527E-2</v>
      </c>
      <c r="Q5447" s="251" t="s">
        <v>1195</v>
      </c>
      <c r="R5447" s="258"/>
      <c r="S5447" s="258" t="s">
        <v>925</v>
      </c>
      <c r="T5447" s="258" t="s">
        <v>908</v>
      </c>
      <c r="U5447" s="282" t="s">
        <v>932</v>
      </c>
      <c r="V5447" s="285">
        <v>3631</v>
      </c>
      <c r="W5447" s="286" t="s">
        <v>824</v>
      </c>
      <c r="X5447" s="286" t="s">
        <v>824</v>
      </c>
      <c r="Y5447" s="257"/>
    </row>
    <row r="5448" spans="1:25" ht="12.75" customHeight="1" x14ac:dyDescent="0.2">
      <c r="A5448" s="229" t="s">
        <v>705</v>
      </c>
      <c r="B5448" s="247"/>
      <c r="C5448" s="280">
        <v>5435</v>
      </c>
      <c r="D5448" s="249" t="s">
        <v>11432</v>
      </c>
      <c r="E5448" s="249" t="s">
        <v>11433</v>
      </c>
      <c r="F5448" s="249" t="s">
        <v>10175</v>
      </c>
      <c r="G5448" s="281"/>
      <c r="H5448" s="250">
        <v>1391658.0400000005</v>
      </c>
      <c r="I5448" s="250"/>
      <c r="J5448" s="250">
        <v>1344848.5748999994</v>
      </c>
      <c r="K5448" s="250"/>
      <c r="L5448" s="250">
        <v>1556574.2000000004</v>
      </c>
      <c r="M5448" s="251">
        <f t="shared" si="252"/>
        <v>3.3635752285813732E-2</v>
      </c>
      <c r="N5448" s="251">
        <f t="shared" si="253"/>
        <v>0.15743454620215852</v>
      </c>
      <c r="O5448" s="250">
        <v>1651681.9700000004</v>
      </c>
      <c r="P5448" s="251">
        <f t="shared" si="254"/>
        <v>6.1100697930108305E-2</v>
      </c>
      <c r="Q5448" s="251" t="s">
        <v>1195</v>
      </c>
      <c r="R5448" s="258"/>
      <c r="S5448" s="258" t="s">
        <v>1358</v>
      </c>
      <c r="T5448" s="258" t="s">
        <v>1359</v>
      </c>
      <c r="U5448" s="282" t="s">
        <v>956</v>
      </c>
      <c r="V5448" s="285">
        <v>9757</v>
      </c>
      <c r="W5448" s="286" t="s">
        <v>824</v>
      </c>
      <c r="X5448" s="286" t="s">
        <v>824</v>
      </c>
      <c r="Y5448" s="257"/>
    </row>
    <row r="5449" spans="1:25" ht="12.75" customHeight="1" x14ac:dyDescent="0.2">
      <c r="A5449" s="229" t="s">
        <v>705</v>
      </c>
      <c r="B5449" s="247"/>
      <c r="C5449" s="280">
        <v>5436</v>
      </c>
      <c r="D5449" s="296" t="s">
        <v>11434</v>
      </c>
      <c r="E5449" s="296" t="s">
        <v>11434</v>
      </c>
      <c r="F5449" s="296"/>
      <c r="G5449" s="281"/>
      <c r="H5449" s="250">
        <v>0</v>
      </c>
      <c r="I5449" s="250"/>
      <c r="J5449" s="250">
        <v>0</v>
      </c>
      <c r="K5449" s="250"/>
      <c r="L5449" s="250">
        <v>16263.69</v>
      </c>
      <c r="M5449" s="251" t="str">
        <f t="shared" si="252"/>
        <v>NA</v>
      </c>
      <c r="N5449" s="251" t="str">
        <f t="shared" si="253"/>
        <v>NA</v>
      </c>
      <c r="O5449" s="250">
        <v>16425.48</v>
      </c>
      <c r="P5449" s="251">
        <f t="shared" si="254"/>
        <v>9.9479269464678097E-3</v>
      </c>
      <c r="Q5449" s="251" t="s">
        <v>1195</v>
      </c>
      <c r="R5449" s="258"/>
      <c r="S5449" s="258" t="s">
        <v>840</v>
      </c>
      <c r="T5449" s="258" t="s">
        <v>841</v>
      </c>
      <c r="U5449" s="282" t="s">
        <v>841</v>
      </c>
      <c r="V5449" s="283" t="s">
        <v>809</v>
      </c>
      <c r="W5449" s="284" t="s">
        <v>809</v>
      </c>
      <c r="X5449" s="284" t="s">
        <v>809</v>
      </c>
      <c r="Y5449" s="257"/>
    </row>
    <row r="5450" spans="1:25" ht="12.75" customHeight="1" x14ac:dyDescent="0.2">
      <c r="A5450" s="229" t="s">
        <v>705</v>
      </c>
      <c r="B5450" s="247"/>
      <c r="C5450" s="280">
        <v>5437</v>
      </c>
      <c r="D5450" s="249" t="s">
        <v>11435</v>
      </c>
      <c r="E5450" s="249" t="s">
        <v>11436</v>
      </c>
      <c r="F5450" s="249" t="s">
        <v>10182</v>
      </c>
      <c r="G5450" s="281" t="s">
        <v>813</v>
      </c>
      <c r="H5450" s="250">
        <v>16384.75</v>
      </c>
      <c r="I5450" s="250"/>
      <c r="J5450" s="250">
        <v>15695.6852</v>
      </c>
      <c r="K5450" s="250"/>
      <c r="L5450" s="250">
        <v>16384.88</v>
      </c>
      <c r="M5450" s="251">
        <f t="shared" si="252"/>
        <v>4.2055252597689934E-2</v>
      </c>
      <c r="N5450" s="251">
        <f t="shared" si="253"/>
        <v>4.3909825612455655E-2</v>
      </c>
      <c r="O5450" s="250">
        <v>18083.919999999998</v>
      </c>
      <c r="P5450" s="251">
        <f t="shared" si="254"/>
        <v>0.10369560228698636</v>
      </c>
      <c r="Q5450" s="251" t="s">
        <v>1195</v>
      </c>
      <c r="R5450" s="258"/>
      <c r="S5450" s="258" t="s">
        <v>904</v>
      </c>
      <c r="T5450" s="258" t="s">
        <v>807</v>
      </c>
      <c r="U5450" s="282" t="s">
        <v>814</v>
      </c>
      <c r="V5450" s="285">
        <v>103</v>
      </c>
      <c r="W5450" s="286" t="s">
        <v>815</v>
      </c>
      <c r="X5450" s="286" t="s">
        <v>816</v>
      </c>
      <c r="Y5450" s="257"/>
    </row>
    <row r="5451" spans="1:25" ht="12.75" customHeight="1" x14ac:dyDescent="0.2">
      <c r="A5451" s="229" t="s">
        <v>705</v>
      </c>
      <c r="B5451" s="247"/>
      <c r="C5451" s="300">
        <v>5438</v>
      </c>
      <c r="D5451" s="301" t="s">
        <v>11437</v>
      </c>
      <c r="E5451" s="301" t="s">
        <v>3563</v>
      </c>
      <c r="F5451" s="301" t="s">
        <v>940</v>
      </c>
      <c r="G5451" s="326" t="s">
        <v>804</v>
      </c>
      <c r="H5451" s="303">
        <v>0</v>
      </c>
      <c r="I5451" s="303"/>
      <c r="J5451" s="303">
        <v>0</v>
      </c>
      <c r="K5451" s="303"/>
      <c r="L5451" s="303">
        <v>0</v>
      </c>
      <c r="M5451" s="304" t="str">
        <f t="shared" si="252"/>
        <v>NA</v>
      </c>
      <c r="N5451" s="304" t="str">
        <f t="shared" si="253"/>
        <v>NA</v>
      </c>
      <c r="O5451" s="303">
        <v>0</v>
      </c>
      <c r="P5451" s="304" t="str">
        <f t="shared" si="254"/>
        <v>NA</v>
      </c>
      <c r="Q5451" s="304" t="s">
        <v>707</v>
      </c>
      <c r="R5451" s="305" t="s">
        <v>887</v>
      </c>
      <c r="S5451" s="306" t="s">
        <v>832</v>
      </c>
      <c r="T5451" s="306" t="s">
        <v>832</v>
      </c>
      <c r="U5451" s="306" t="s">
        <v>832</v>
      </c>
      <c r="V5451" s="307" t="s">
        <v>809</v>
      </c>
      <c r="W5451" s="308" t="s">
        <v>809</v>
      </c>
      <c r="X5451" s="308" t="s">
        <v>809</v>
      </c>
      <c r="Y5451" s="257"/>
    </row>
    <row r="5452" spans="1:25" ht="12.75" customHeight="1" x14ac:dyDescent="0.2">
      <c r="A5452" s="229" t="s">
        <v>705</v>
      </c>
      <c r="B5452" s="247"/>
      <c r="C5452" s="280">
        <v>5439</v>
      </c>
      <c r="D5452" s="296" t="s">
        <v>11438</v>
      </c>
      <c r="E5452" s="296" t="s">
        <v>11439</v>
      </c>
      <c r="F5452" s="296" t="s">
        <v>10193</v>
      </c>
      <c r="G5452" s="281"/>
      <c r="H5452" s="250">
        <v>0</v>
      </c>
      <c r="I5452" s="250"/>
      <c r="J5452" s="250">
        <v>0</v>
      </c>
      <c r="K5452" s="250"/>
      <c r="L5452" s="250">
        <v>0</v>
      </c>
      <c r="M5452" s="251" t="str">
        <f t="shared" si="252"/>
        <v>NA</v>
      </c>
      <c r="N5452" s="251" t="str">
        <f t="shared" si="253"/>
        <v>NA</v>
      </c>
      <c r="O5452" s="250">
        <v>0</v>
      </c>
      <c r="P5452" s="251" t="str">
        <f t="shared" si="254"/>
        <v>NA</v>
      </c>
      <c r="Q5452" s="251" t="s">
        <v>707</v>
      </c>
      <c r="R5452" s="258"/>
      <c r="S5452" s="299" t="s">
        <v>809</v>
      </c>
      <c r="T5452" s="258" t="s">
        <v>2261</v>
      </c>
      <c r="U5452" s="299" t="s">
        <v>832</v>
      </c>
      <c r="V5452" s="283" t="s">
        <v>809</v>
      </c>
      <c r="W5452" s="284" t="s">
        <v>809</v>
      </c>
      <c r="X5452" s="284" t="s">
        <v>809</v>
      </c>
      <c r="Y5452" s="257"/>
    </row>
    <row r="5453" spans="1:25" ht="12.75" customHeight="1" x14ac:dyDescent="0.2">
      <c r="A5453" s="229" t="s">
        <v>705</v>
      </c>
      <c r="B5453" s="247"/>
      <c r="C5453" s="280">
        <v>5440</v>
      </c>
      <c r="D5453" s="249" t="s">
        <v>11440</v>
      </c>
      <c r="E5453" s="249" t="s">
        <v>11441</v>
      </c>
      <c r="F5453" s="249" t="s">
        <v>10231</v>
      </c>
      <c r="G5453" s="281" t="s">
        <v>2994</v>
      </c>
      <c r="H5453" s="250">
        <v>48542.38</v>
      </c>
      <c r="I5453" s="250"/>
      <c r="J5453" s="250">
        <v>46500.889500000005</v>
      </c>
      <c r="K5453" s="250"/>
      <c r="L5453" s="250">
        <v>48543.09</v>
      </c>
      <c r="M5453" s="251">
        <f t="shared" si="252"/>
        <v>4.2055838630079383E-2</v>
      </c>
      <c r="N5453" s="251">
        <f t="shared" si="253"/>
        <v>4.3917450224258428E-2</v>
      </c>
      <c r="O5453" s="250">
        <v>56003.18</v>
      </c>
      <c r="P5453" s="251">
        <f t="shared" si="254"/>
        <v>0.15367975133021</v>
      </c>
      <c r="Q5453" s="251" t="s">
        <v>1195</v>
      </c>
      <c r="R5453" s="258"/>
      <c r="S5453" s="258" t="s">
        <v>2995</v>
      </c>
      <c r="T5453" s="258" t="s">
        <v>807</v>
      </c>
      <c r="U5453" s="282" t="s">
        <v>2996</v>
      </c>
      <c r="V5453" s="285">
        <v>253</v>
      </c>
      <c r="W5453" s="286" t="s">
        <v>824</v>
      </c>
      <c r="X5453" s="286" t="s">
        <v>824</v>
      </c>
      <c r="Y5453" s="257"/>
    </row>
    <row r="5454" spans="1:25" ht="12.75" customHeight="1" x14ac:dyDescent="0.2">
      <c r="A5454" s="229" t="s">
        <v>705</v>
      </c>
      <c r="B5454" s="247"/>
      <c r="C5454" s="280">
        <v>5441</v>
      </c>
      <c r="D5454" s="249" t="s">
        <v>11442</v>
      </c>
      <c r="E5454" s="249" t="s">
        <v>3608</v>
      </c>
      <c r="F5454" s="249" t="s">
        <v>10228</v>
      </c>
      <c r="G5454" s="281" t="s">
        <v>804</v>
      </c>
      <c r="H5454" s="250">
        <v>117931.47</v>
      </c>
      <c r="I5454" s="250"/>
      <c r="J5454" s="250">
        <v>112971.73999999999</v>
      </c>
      <c r="K5454" s="250"/>
      <c r="L5454" s="250">
        <v>117933.3</v>
      </c>
      <c r="M5454" s="251">
        <f t="shared" ref="M5454:M5517" si="255">IF(H5454&gt;0,ABS((J5454-H5454)/H5454),"NA")</f>
        <v>4.2056034746281126E-2</v>
      </c>
      <c r="N5454" s="251">
        <f t="shared" ref="N5454:N5517" si="256">IF(J5454&gt;0,ABS((L5454-J5454)/J5454),"NA")</f>
        <v>4.3918594154609046E-2</v>
      </c>
      <c r="O5454" s="250">
        <v>137188.5</v>
      </c>
      <c r="P5454" s="251">
        <f t="shared" ref="P5454:P5517" si="257">IF(L5454&gt;0,ABS((O5454-L5454)/L5454),"NA")</f>
        <v>0.16327195117918347</v>
      </c>
      <c r="Q5454" s="251" t="s">
        <v>1195</v>
      </c>
      <c r="R5454" s="258"/>
      <c r="S5454" s="258" t="s">
        <v>1405</v>
      </c>
      <c r="T5454" s="258" t="s">
        <v>2261</v>
      </c>
      <c r="U5454" s="282" t="s">
        <v>808</v>
      </c>
      <c r="V5454" s="283" t="s">
        <v>809</v>
      </c>
      <c r="W5454" s="284" t="s">
        <v>809</v>
      </c>
      <c r="X5454" s="284" t="s">
        <v>809</v>
      </c>
      <c r="Y5454" s="257"/>
    </row>
    <row r="5455" spans="1:25" ht="12.75" customHeight="1" x14ac:dyDescent="0.2">
      <c r="A5455" s="229" t="s">
        <v>705</v>
      </c>
      <c r="B5455" s="247"/>
      <c r="C5455" s="280">
        <v>5442</v>
      </c>
      <c r="D5455" s="249" t="s">
        <v>11443</v>
      </c>
      <c r="E5455" s="249" t="s">
        <v>11444</v>
      </c>
      <c r="F5455" s="249" t="s">
        <v>10411</v>
      </c>
      <c r="G5455" s="281" t="s">
        <v>813</v>
      </c>
      <c r="H5455" s="250">
        <v>74734.2</v>
      </c>
      <c r="I5455" s="250"/>
      <c r="J5455" s="250">
        <v>71591.153999999995</v>
      </c>
      <c r="K5455" s="250"/>
      <c r="L5455" s="250">
        <v>74734.73</v>
      </c>
      <c r="M5455" s="251">
        <f t="shared" si="255"/>
        <v>4.2056327625103397E-2</v>
      </c>
      <c r="N5455" s="251">
        <f t="shared" si="256"/>
        <v>4.3910117722086181E-2</v>
      </c>
      <c r="O5455" s="250">
        <v>82484.19</v>
      </c>
      <c r="P5455" s="251">
        <f t="shared" si="257"/>
        <v>0.10369288816591707</v>
      </c>
      <c r="Q5455" s="251" t="s">
        <v>1195</v>
      </c>
      <c r="R5455" s="258"/>
      <c r="S5455" s="258" t="s">
        <v>1405</v>
      </c>
      <c r="T5455" s="258" t="s">
        <v>807</v>
      </c>
      <c r="U5455" s="282" t="s">
        <v>814</v>
      </c>
      <c r="V5455" s="285">
        <v>204</v>
      </c>
      <c r="W5455" s="286" t="s">
        <v>824</v>
      </c>
      <c r="X5455" s="286" t="s">
        <v>824</v>
      </c>
      <c r="Y5455" s="257"/>
    </row>
    <row r="5456" spans="1:25" ht="12.75" customHeight="1" x14ac:dyDescent="0.2">
      <c r="A5456" s="229" t="s">
        <v>705</v>
      </c>
      <c r="B5456" s="247"/>
      <c r="C5456" s="280">
        <v>5443</v>
      </c>
      <c r="D5456" s="249" t="s">
        <v>11445</v>
      </c>
      <c r="E5456" s="249" t="s">
        <v>11446</v>
      </c>
      <c r="F5456" s="249" t="s">
        <v>10379</v>
      </c>
      <c r="G5456" s="281" t="s">
        <v>813</v>
      </c>
      <c r="H5456" s="250">
        <v>34160.42</v>
      </c>
      <c r="I5456" s="250"/>
      <c r="J5456" s="250">
        <v>32723.769200000002</v>
      </c>
      <c r="K5456" s="250"/>
      <c r="L5456" s="250">
        <v>34160.67</v>
      </c>
      <c r="M5456" s="251">
        <f t="shared" si="255"/>
        <v>4.2056005166212704E-2</v>
      </c>
      <c r="N5456" s="251">
        <f t="shared" si="256"/>
        <v>4.3910002885608777E-2</v>
      </c>
      <c r="O5456" s="250">
        <v>37702.93</v>
      </c>
      <c r="P5456" s="251">
        <f t="shared" si="257"/>
        <v>0.10369410201849091</v>
      </c>
      <c r="Q5456" s="251" t="s">
        <v>1195</v>
      </c>
      <c r="R5456" s="258"/>
      <c r="S5456" s="258" t="s">
        <v>806</v>
      </c>
      <c r="T5456" s="258" t="s">
        <v>807</v>
      </c>
      <c r="U5456" s="282" t="s">
        <v>823</v>
      </c>
      <c r="V5456" s="285">
        <v>1005</v>
      </c>
      <c r="W5456" s="286" t="s">
        <v>824</v>
      </c>
      <c r="X5456" s="286" t="s">
        <v>824</v>
      </c>
      <c r="Y5456" s="257"/>
    </row>
    <row r="5457" spans="1:25" ht="12.75" customHeight="1" x14ac:dyDescent="0.2">
      <c r="A5457" s="229" t="s">
        <v>705</v>
      </c>
      <c r="B5457" s="247"/>
      <c r="C5457" s="280">
        <v>5444</v>
      </c>
      <c r="D5457" s="249" t="s">
        <v>11447</v>
      </c>
      <c r="E5457" s="249" t="s">
        <v>11448</v>
      </c>
      <c r="F5457" s="249" t="s">
        <v>10225</v>
      </c>
      <c r="G5457" s="281" t="s">
        <v>2994</v>
      </c>
      <c r="H5457" s="250">
        <v>249666.75</v>
      </c>
      <c r="I5457" s="250"/>
      <c r="J5457" s="250">
        <v>182265.13680000001</v>
      </c>
      <c r="K5457" s="250"/>
      <c r="L5457" s="250">
        <v>190270.99</v>
      </c>
      <c r="M5457" s="251">
        <f t="shared" si="255"/>
        <v>0.26996631790176301</v>
      </c>
      <c r="N5457" s="251">
        <f t="shared" si="256"/>
        <v>4.3924215791113282E-2</v>
      </c>
      <c r="O5457" s="250">
        <v>205528.82</v>
      </c>
      <c r="P5457" s="251">
        <f t="shared" si="257"/>
        <v>8.0189996383579112E-2</v>
      </c>
      <c r="Q5457" s="251" t="s">
        <v>1195</v>
      </c>
      <c r="R5457" s="258"/>
      <c r="S5457" s="258" t="s">
        <v>2995</v>
      </c>
      <c r="T5457" s="258" t="s">
        <v>807</v>
      </c>
      <c r="U5457" s="282" t="s">
        <v>2996</v>
      </c>
      <c r="V5457" s="285">
        <v>308</v>
      </c>
      <c r="W5457" s="286" t="s">
        <v>824</v>
      </c>
      <c r="X5457" s="286" t="s">
        <v>824</v>
      </c>
      <c r="Y5457" s="257"/>
    </row>
    <row r="5458" spans="1:25" ht="12.75" customHeight="1" x14ac:dyDescent="0.2">
      <c r="A5458" s="229" t="s">
        <v>705</v>
      </c>
      <c r="B5458" s="247"/>
      <c r="C5458" s="280">
        <v>5445</v>
      </c>
      <c r="D5458" s="249" t="s">
        <v>11449</v>
      </c>
      <c r="E5458" s="249" t="s">
        <v>11450</v>
      </c>
      <c r="F5458" s="249" t="s">
        <v>10225</v>
      </c>
      <c r="G5458" s="281" t="s">
        <v>813</v>
      </c>
      <c r="H5458" s="250">
        <v>44130.65</v>
      </c>
      <c r="I5458" s="250"/>
      <c r="J5458" s="250">
        <v>63750.112900000007</v>
      </c>
      <c r="K5458" s="250"/>
      <c r="L5458" s="250">
        <v>66550.22</v>
      </c>
      <c r="M5458" s="251">
        <f t="shared" si="255"/>
        <v>0.44457679413287604</v>
      </c>
      <c r="N5458" s="251">
        <f t="shared" si="256"/>
        <v>4.3923170840376557E-2</v>
      </c>
      <c r="O5458" s="250">
        <v>71686.83</v>
      </c>
      <c r="P5458" s="251">
        <f t="shared" si="257"/>
        <v>7.7183967235570375E-2</v>
      </c>
      <c r="Q5458" s="251" t="s">
        <v>1195</v>
      </c>
      <c r="R5458" s="258"/>
      <c r="S5458" s="258" t="s">
        <v>904</v>
      </c>
      <c r="T5458" s="258" t="s">
        <v>807</v>
      </c>
      <c r="U5458" s="282" t="s">
        <v>814</v>
      </c>
      <c r="V5458" s="285">
        <v>156</v>
      </c>
      <c r="W5458" s="286" t="s">
        <v>824</v>
      </c>
      <c r="X5458" s="286" t="s">
        <v>824</v>
      </c>
      <c r="Y5458" s="257"/>
    </row>
    <row r="5459" spans="1:25" ht="12.75" customHeight="1" x14ac:dyDescent="0.2">
      <c r="A5459" s="229" t="s">
        <v>705</v>
      </c>
      <c r="B5459" s="247"/>
      <c r="C5459" s="280">
        <v>5446</v>
      </c>
      <c r="D5459" s="249" t="s">
        <v>11451</v>
      </c>
      <c r="E5459" s="249" t="s">
        <v>11452</v>
      </c>
      <c r="F5459" s="249" t="s">
        <v>10182</v>
      </c>
      <c r="G5459" s="281" t="s">
        <v>813</v>
      </c>
      <c r="H5459" s="250">
        <v>21364.18</v>
      </c>
      <c r="I5459" s="250"/>
      <c r="J5459" s="250">
        <v>20465.679</v>
      </c>
      <c r="K5459" s="250"/>
      <c r="L5459" s="250">
        <v>21364.36</v>
      </c>
      <c r="M5459" s="251">
        <f t="shared" si="255"/>
        <v>4.2056423415267996E-2</v>
      </c>
      <c r="N5459" s="251">
        <f t="shared" si="256"/>
        <v>4.391161417121809E-2</v>
      </c>
      <c r="O5459" s="250">
        <v>23748.47</v>
      </c>
      <c r="P5459" s="251">
        <f t="shared" si="257"/>
        <v>0.11159285838658403</v>
      </c>
      <c r="Q5459" s="251" t="s">
        <v>1195</v>
      </c>
      <c r="R5459" s="258"/>
      <c r="S5459" s="258" t="s">
        <v>904</v>
      </c>
      <c r="T5459" s="258" t="s">
        <v>807</v>
      </c>
      <c r="U5459" s="282" t="s">
        <v>814</v>
      </c>
      <c r="V5459" s="285">
        <v>55</v>
      </c>
      <c r="W5459" s="286" t="s">
        <v>824</v>
      </c>
      <c r="X5459" s="286" t="s">
        <v>824</v>
      </c>
      <c r="Y5459" s="257"/>
    </row>
    <row r="5460" spans="1:25" ht="12.75" customHeight="1" x14ac:dyDescent="0.2">
      <c r="A5460" s="229" t="s">
        <v>705</v>
      </c>
      <c r="B5460" s="247"/>
      <c r="C5460" s="280">
        <v>5447</v>
      </c>
      <c r="D5460" s="249" t="s">
        <v>11453</v>
      </c>
      <c r="E5460" s="249" t="s">
        <v>11454</v>
      </c>
      <c r="F5460" s="249" t="s">
        <v>10231</v>
      </c>
      <c r="G5460" s="281" t="s">
        <v>813</v>
      </c>
      <c r="H5460" s="250">
        <v>81383.38</v>
      </c>
      <c r="I5460" s="250"/>
      <c r="J5460" s="250">
        <v>77960.708100000003</v>
      </c>
      <c r="K5460" s="250"/>
      <c r="L5460" s="250">
        <v>81383.98</v>
      </c>
      <c r="M5460" s="251">
        <f t="shared" si="255"/>
        <v>4.2056153234235304E-2</v>
      </c>
      <c r="N5460" s="251">
        <f t="shared" si="256"/>
        <v>4.3910220717966929E-2</v>
      </c>
      <c r="O5460" s="250">
        <v>89822.92</v>
      </c>
      <c r="P5460" s="251">
        <f t="shared" si="257"/>
        <v>0.10369288894448273</v>
      </c>
      <c r="Q5460" s="251" t="s">
        <v>1195</v>
      </c>
      <c r="R5460" s="258"/>
      <c r="S5460" s="258" t="s">
        <v>806</v>
      </c>
      <c r="T5460" s="258" t="s">
        <v>807</v>
      </c>
      <c r="U5460" s="282" t="s">
        <v>814</v>
      </c>
      <c r="V5460" s="285">
        <v>403</v>
      </c>
      <c r="W5460" s="286" t="s">
        <v>824</v>
      </c>
      <c r="X5460" s="286" t="s">
        <v>824</v>
      </c>
      <c r="Y5460" s="257"/>
    </row>
    <row r="5461" spans="1:25" ht="12.75" customHeight="1" x14ac:dyDescent="0.2">
      <c r="A5461" s="229" t="s">
        <v>705</v>
      </c>
      <c r="B5461" s="247"/>
      <c r="C5461" s="280">
        <v>5448</v>
      </c>
      <c r="D5461" s="249" t="s">
        <v>11455</v>
      </c>
      <c r="E5461" s="249" t="s">
        <v>11456</v>
      </c>
      <c r="F5461" s="249" t="s">
        <v>10355</v>
      </c>
      <c r="G5461" s="281" t="s">
        <v>804</v>
      </c>
      <c r="H5461" s="250">
        <v>20961.61</v>
      </c>
      <c r="I5461" s="250"/>
      <c r="J5461" s="250">
        <v>20080.052799999998</v>
      </c>
      <c r="K5461" s="250"/>
      <c r="L5461" s="250">
        <v>20961.990000000002</v>
      </c>
      <c r="M5461" s="251">
        <f t="shared" si="255"/>
        <v>4.2055796286640336E-2</v>
      </c>
      <c r="N5461" s="251">
        <f t="shared" si="256"/>
        <v>4.3921059809165643E-2</v>
      </c>
      <c r="O5461" s="250">
        <v>22494.940000000002</v>
      </c>
      <c r="P5461" s="251">
        <f t="shared" si="257"/>
        <v>7.3129984319236896E-2</v>
      </c>
      <c r="Q5461" s="251" t="s">
        <v>1195</v>
      </c>
      <c r="R5461" s="258"/>
      <c r="S5461" s="258" t="s">
        <v>904</v>
      </c>
      <c r="T5461" s="258" t="s">
        <v>807</v>
      </c>
      <c r="U5461" s="282" t="s">
        <v>808</v>
      </c>
      <c r="V5461" s="285">
        <v>55</v>
      </c>
      <c r="W5461" s="286" t="s">
        <v>824</v>
      </c>
      <c r="X5461" s="286" t="s">
        <v>824</v>
      </c>
      <c r="Y5461" s="257"/>
    </row>
    <row r="5462" spans="1:25" ht="12.75" customHeight="1" x14ac:dyDescent="0.2">
      <c r="A5462" s="229" t="s">
        <v>705</v>
      </c>
      <c r="B5462" s="247"/>
      <c r="C5462" s="280">
        <v>5449</v>
      </c>
      <c r="D5462" s="249" t="s">
        <v>11457</v>
      </c>
      <c r="E5462" s="249" t="s">
        <v>11458</v>
      </c>
      <c r="F5462" s="249" t="s">
        <v>10237</v>
      </c>
      <c r="G5462" s="281" t="s">
        <v>804</v>
      </c>
      <c r="H5462" s="250">
        <v>22614.550000000003</v>
      </c>
      <c r="I5462" s="250"/>
      <c r="J5462" s="250">
        <v>30692.042300000001</v>
      </c>
      <c r="K5462" s="250"/>
      <c r="L5462" s="250">
        <v>32039.93</v>
      </c>
      <c r="M5462" s="251">
        <f t="shared" si="255"/>
        <v>0.35718120855820684</v>
      </c>
      <c r="N5462" s="251">
        <f t="shared" si="256"/>
        <v>4.3916520341821606E-2</v>
      </c>
      <c r="O5462" s="250">
        <v>35561.089999999997</v>
      </c>
      <c r="P5462" s="251">
        <f t="shared" si="257"/>
        <v>0.10989911650868139</v>
      </c>
      <c r="Q5462" s="251" t="s">
        <v>1195</v>
      </c>
      <c r="R5462" s="258"/>
      <c r="S5462" s="258" t="s">
        <v>904</v>
      </c>
      <c r="T5462" s="258" t="s">
        <v>807</v>
      </c>
      <c r="U5462" s="282" t="s">
        <v>808</v>
      </c>
      <c r="V5462" s="285">
        <v>106</v>
      </c>
      <c r="W5462" s="286" t="s">
        <v>824</v>
      </c>
      <c r="X5462" s="286" t="s">
        <v>824</v>
      </c>
      <c r="Y5462" s="257"/>
    </row>
    <row r="5463" spans="1:25" ht="12.75" customHeight="1" x14ac:dyDescent="0.2">
      <c r="A5463" s="229" t="s">
        <v>705</v>
      </c>
      <c r="B5463" s="247"/>
      <c r="C5463" s="280">
        <v>5450</v>
      </c>
      <c r="D5463" s="249" t="s">
        <v>11459</v>
      </c>
      <c r="E5463" s="249" t="s">
        <v>3655</v>
      </c>
      <c r="F5463" s="249" t="s">
        <v>10260</v>
      </c>
      <c r="G5463" s="281" t="s">
        <v>813</v>
      </c>
      <c r="H5463" s="250">
        <v>57461.009999999995</v>
      </c>
      <c r="I5463" s="250"/>
      <c r="J5463" s="250">
        <v>55044.4208</v>
      </c>
      <c r="K5463" s="250"/>
      <c r="L5463" s="250">
        <v>57461.430000000008</v>
      </c>
      <c r="M5463" s="251">
        <f t="shared" si="255"/>
        <v>4.2056155991688889E-2</v>
      </c>
      <c r="N5463" s="251">
        <f t="shared" si="256"/>
        <v>4.3910157739365435E-2</v>
      </c>
      <c r="O5463" s="250">
        <v>63419.79</v>
      </c>
      <c r="P5463" s="251">
        <f t="shared" si="257"/>
        <v>0.10369320777432779</v>
      </c>
      <c r="Q5463" s="251" t="s">
        <v>1195</v>
      </c>
      <c r="R5463" s="258"/>
      <c r="S5463" s="258" t="s">
        <v>904</v>
      </c>
      <c r="T5463" s="258" t="s">
        <v>807</v>
      </c>
      <c r="U5463" s="282" t="s">
        <v>814</v>
      </c>
      <c r="V5463" s="285">
        <v>204</v>
      </c>
      <c r="W5463" s="286" t="s">
        <v>816</v>
      </c>
      <c r="X5463" s="286" t="s">
        <v>824</v>
      </c>
      <c r="Y5463" s="257"/>
    </row>
    <row r="5464" spans="1:25" ht="12.75" customHeight="1" x14ac:dyDescent="0.2">
      <c r="A5464" s="229" t="s">
        <v>705</v>
      </c>
      <c r="B5464" s="247"/>
      <c r="C5464" s="280">
        <v>5451</v>
      </c>
      <c r="D5464" s="249" t="s">
        <v>11460</v>
      </c>
      <c r="E5464" s="249" t="s">
        <v>11461</v>
      </c>
      <c r="F5464" s="249" t="s">
        <v>10185</v>
      </c>
      <c r="G5464" s="281" t="s">
        <v>813</v>
      </c>
      <c r="H5464" s="250">
        <v>149607.41000000003</v>
      </c>
      <c r="I5464" s="250"/>
      <c r="J5464" s="250">
        <v>143315.51309999998</v>
      </c>
      <c r="K5464" s="250"/>
      <c r="L5464" s="250">
        <v>149608.17000000001</v>
      </c>
      <c r="M5464" s="251">
        <f t="shared" si="255"/>
        <v>4.2056051234360979E-2</v>
      </c>
      <c r="N5464" s="251">
        <f t="shared" si="256"/>
        <v>4.3907716365703273E-2</v>
      </c>
      <c r="O5464" s="250">
        <v>162449.26</v>
      </c>
      <c r="P5464" s="251">
        <f t="shared" si="257"/>
        <v>8.5831475647352648E-2</v>
      </c>
      <c r="Q5464" s="251" t="s">
        <v>1195</v>
      </c>
      <c r="R5464" s="258"/>
      <c r="S5464" s="258" t="s">
        <v>925</v>
      </c>
      <c r="T5464" s="258" t="s">
        <v>908</v>
      </c>
      <c r="U5464" s="282" t="s">
        <v>814</v>
      </c>
      <c r="V5464" s="285">
        <v>503</v>
      </c>
      <c r="W5464" s="286" t="s">
        <v>815</v>
      </c>
      <c r="X5464" s="286" t="s">
        <v>816</v>
      </c>
      <c r="Y5464" s="257"/>
    </row>
    <row r="5465" spans="1:25" ht="12.75" customHeight="1" x14ac:dyDescent="0.2">
      <c r="A5465" s="229" t="s">
        <v>705</v>
      </c>
      <c r="B5465" s="247"/>
      <c r="C5465" s="280">
        <v>5452</v>
      </c>
      <c r="D5465" s="249" t="s">
        <v>11462</v>
      </c>
      <c r="E5465" s="249" t="s">
        <v>11463</v>
      </c>
      <c r="F5465" s="249" t="s">
        <v>10253</v>
      </c>
      <c r="G5465" s="281" t="s">
        <v>813</v>
      </c>
      <c r="H5465" s="250">
        <v>47647.340000000004</v>
      </c>
      <c r="I5465" s="250"/>
      <c r="J5465" s="250">
        <v>45643.487099999998</v>
      </c>
      <c r="K5465" s="250"/>
      <c r="L5465" s="250">
        <v>47647.59</v>
      </c>
      <c r="M5465" s="251">
        <f t="shared" si="255"/>
        <v>4.2055923793437477E-2</v>
      </c>
      <c r="N5465" s="251">
        <f t="shared" si="256"/>
        <v>4.3907751737048986E-2</v>
      </c>
      <c r="O5465" s="250">
        <v>51737.279999999999</v>
      </c>
      <c r="P5465" s="251">
        <f t="shared" si="257"/>
        <v>8.5832043131667368E-2</v>
      </c>
      <c r="Q5465" s="251" t="s">
        <v>1195</v>
      </c>
      <c r="R5465" s="258"/>
      <c r="S5465" s="258" t="s">
        <v>806</v>
      </c>
      <c r="T5465" s="258" t="s">
        <v>807</v>
      </c>
      <c r="U5465" s="282" t="s">
        <v>814</v>
      </c>
      <c r="V5465" s="285">
        <v>503</v>
      </c>
      <c r="W5465" s="286" t="s">
        <v>815</v>
      </c>
      <c r="X5465" s="286" t="s">
        <v>816</v>
      </c>
      <c r="Y5465" s="257"/>
    </row>
    <row r="5466" spans="1:25" ht="12.75" customHeight="1" x14ac:dyDescent="0.2">
      <c r="A5466" s="229" t="s">
        <v>705</v>
      </c>
      <c r="B5466" s="247"/>
      <c r="C5466" s="280">
        <v>5453</v>
      </c>
      <c r="D5466" s="249" t="s">
        <v>11464</v>
      </c>
      <c r="E5466" s="249" t="s">
        <v>11465</v>
      </c>
      <c r="F5466" s="249" t="s">
        <v>10225</v>
      </c>
      <c r="G5466" s="281" t="s">
        <v>813</v>
      </c>
      <c r="H5466" s="250">
        <v>119878.52</v>
      </c>
      <c r="I5466" s="250"/>
      <c r="J5466" s="250">
        <v>137779.27289999998</v>
      </c>
      <c r="K5466" s="250"/>
      <c r="L5466" s="250">
        <v>143830.97</v>
      </c>
      <c r="M5466" s="251">
        <f t="shared" si="255"/>
        <v>0.14932410660391851</v>
      </c>
      <c r="N5466" s="251">
        <f t="shared" si="256"/>
        <v>4.3923131343510093E-2</v>
      </c>
      <c r="O5466" s="250">
        <v>154932.41999999998</v>
      </c>
      <c r="P5466" s="251">
        <f t="shared" si="257"/>
        <v>7.7184002861136108E-2</v>
      </c>
      <c r="Q5466" s="251" t="s">
        <v>1195</v>
      </c>
      <c r="R5466" s="258"/>
      <c r="S5466" s="258" t="s">
        <v>806</v>
      </c>
      <c r="T5466" s="258" t="s">
        <v>807</v>
      </c>
      <c r="U5466" s="282" t="s">
        <v>814</v>
      </c>
      <c r="V5466" s="285">
        <v>409</v>
      </c>
      <c r="W5466" s="286" t="s">
        <v>824</v>
      </c>
      <c r="X5466" s="286" t="s">
        <v>824</v>
      </c>
      <c r="Y5466" s="257"/>
    </row>
    <row r="5467" spans="1:25" ht="12.75" customHeight="1" x14ac:dyDescent="0.2">
      <c r="A5467" s="229" t="s">
        <v>705</v>
      </c>
      <c r="B5467" s="247"/>
      <c r="C5467" s="280">
        <v>5454</v>
      </c>
      <c r="D5467" s="249" t="s">
        <v>11466</v>
      </c>
      <c r="E5467" s="249" t="s">
        <v>11467</v>
      </c>
      <c r="F5467" s="249" t="s">
        <v>10278</v>
      </c>
      <c r="G5467" s="281" t="s">
        <v>804</v>
      </c>
      <c r="H5467" s="250">
        <v>144639.60000000003</v>
      </c>
      <c r="I5467" s="250"/>
      <c r="J5467" s="250">
        <v>140202.3523</v>
      </c>
      <c r="K5467" s="250"/>
      <c r="L5467" s="250">
        <v>146359.64000000001</v>
      </c>
      <c r="M5467" s="251">
        <f t="shared" si="255"/>
        <v>3.067795887156792E-2</v>
      </c>
      <c r="N5467" s="251">
        <f t="shared" si="256"/>
        <v>4.3917149741003421E-2</v>
      </c>
      <c r="O5467" s="250">
        <v>159207.09999999998</v>
      </c>
      <c r="P5467" s="251">
        <f t="shared" si="257"/>
        <v>8.7780073796300415E-2</v>
      </c>
      <c r="Q5467" s="251" t="s">
        <v>1195</v>
      </c>
      <c r="R5467" s="258"/>
      <c r="S5467" s="258" t="s">
        <v>806</v>
      </c>
      <c r="T5467" s="258" t="s">
        <v>807</v>
      </c>
      <c r="U5467" s="282" t="s">
        <v>808</v>
      </c>
      <c r="V5467" s="285">
        <v>153</v>
      </c>
      <c r="W5467" s="286" t="s">
        <v>815</v>
      </c>
      <c r="X5467" s="286" t="s">
        <v>816</v>
      </c>
      <c r="Y5467" s="257"/>
    </row>
    <row r="5468" spans="1:25" ht="12.75" customHeight="1" x14ac:dyDescent="0.2">
      <c r="A5468" s="229" t="s">
        <v>705</v>
      </c>
      <c r="B5468" s="247"/>
      <c r="C5468" s="280">
        <v>5455</v>
      </c>
      <c r="D5468" s="249" t="s">
        <v>11468</v>
      </c>
      <c r="E5468" s="249" t="s">
        <v>11469</v>
      </c>
      <c r="F5468" s="249" t="s">
        <v>10185</v>
      </c>
      <c r="G5468" s="281" t="s">
        <v>813</v>
      </c>
      <c r="H5468" s="250">
        <v>34456.32</v>
      </c>
      <c r="I5468" s="250"/>
      <c r="J5468" s="250">
        <v>314764.10460000002</v>
      </c>
      <c r="K5468" s="250"/>
      <c r="L5468" s="250">
        <v>328583.26</v>
      </c>
      <c r="M5468" s="251">
        <f t="shared" si="255"/>
        <v>8.135163145687061</v>
      </c>
      <c r="N5468" s="251">
        <f t="shared" si="256"/>
        <v>4.390321259014357E-2</v>
      </c>
      <c r="O5468" s="250">
        <v>335044.31</v>
      </c>
      <c r="P5468" s="251">
        <f t="shared" si="257"/>
        <v>1.9663357165547596E-2</v>
      </c>
      <c r="Q5468" s="251" t="s">
        <v>1195</v>
      </c>
      <c r="R5468" s="258"/>
      <c r="S5468" s="258" t="s">
        <v>904</v>
      </c>
      <c r="T5468" s="258" t="s">
        <v>807</v>
      </c>
      <c r="U5468" s="282" t="s">
        <v>814</v>
      </c>
      <c r="V5468" s="283" t="s">
        <v>809</v>
      </c>
      <c r="W5468" s="284" t="s">
        <v>809</v>
      </c>
      <c r="X5468" s="284" t="s">
        <v>809</v>
      </c>
      <c r="Y5468" s="257"/>
    </row>
    <row r="5469" spans="1:25" ht="12.75" customHeight="1" x14ac:dyDescent="0.2">
      <c r="B5469" s="247"/>
      <c r="C5469" s="280">
        <v>5456</v>
      </c>
      <c r="D5469" s="249" t="s">
        <v>11470</v>
      </c>
      <c r="E5469" s="249" t="s">
        <v>11471</v>
      </c>
      <c r="F5469" s="249" t="s">
        <v>10397</v>
      </c>
      <c r="G5469" s="281" t="s">
        <v>804</v>
      </c>
      <c r="H5469" s="250">
        <v>5238.9299999999994</v>
      </c>
      <c r="I5469" s="250"/>
      <c r="J5469" s="250">
        <v>5018.6028999999999</v>
      </c>
      <c r="K5469" s="250"/>
      <c r="L5469" s="250">
        <v>5238.9799999999996</v>
      </c>
      <c r="M5469" s="251">
        <f t="shared" si="255"/>
        <v>4.2055744207309419E-2</v>
      </c>
      <c r="N5469" s="251">
        <f t="shared" si="256"/>
        <v>4.391204173575871E-2</v>
      </c>
      <c r="O5469" s="250">
        <v>5782.22</v>
      </c>
      <c r="P5469" s="251">
        <f t="shared" si="257"/>
        <v>0.10369194003412892</v>
      </c>
      <c r="Q5469" s="251" t="s">
        <v>1195</v>
      </c>
      <c r="R5469" s="258"/>
      <c r="S5469" s="258" t="s">
        <v>2946</v>
      </c>
      <c r="T5469" s="258" t="s">
        <v>2261</v>
      </c>
      <c r="U5469" s="282" t="s">
        <v>808</v>
      </c>
      <c r="V5469" s="283" t="s">
        <v>809</v>
      </c>
      <c r="W5469" s="284" t="s">
        <v>809</v>
      </c>
      <c r="X5469" s="284" t="s">
        <v>809</v>
      </c>
      <c r="Y5469" s="257"/>
    </row>
    <row r="5470" spans="1:25" ht="12.75" customHeight="1" x14ac:dyDescent="0.2">
      <c r="A5470" s="229" t="s">
        <v>705</v>
      </c>
      <c r="B5470" s="247"/>
      <c r="C5470" s="280">
        <v>5457</v>
      </c>
      <c r="D5470" s="249" t="s">
        <v>11472</v>
      </c>
      <c r="E5470" s="249" t="s">
        <v>11473</v>
      </c>
      <c r="F5470" s="249" t="s">
        <v>10355</v>
      </c>
      <c r="G5470" s="281" t="s">
        <v>804</v>
      </c>
      <c r="H5470" s="250">
        <v>154325.22</v>
      </c>
      <c r="I5470" s="250"/>
      <c r="J5470" s="250">
        <v>171741.11599999998</v>
      </c>
      <c r="K5470" s="250"/>
      <c r="L5470" s="250">
        <v>224110.58999999997</v>
      </c>
      <c r="M5470" s="251">
        <f t="shared" si="255"/>
        <v>0.11285191104862821</v>
      </c>
      <c r="N5470" s="251">
        <f t="shared" si="256"/>
        <v>0.30493265223687027</v>
      </c>
      <c r="O5470" s="250">
        <v>243328.71000000002</v>
      </c>
      <c r="P5470" s="251">
        <f t="shared" si="257"/>
        <v>8.5752841933975796E-2</v>
      </c>
      <c r="Q5470" s="251" t="s">
        <v>1195</v>
      </c>
      <c r="R5470" s="258"/>
      <c r="S5470" s="258" t="s">
        <v>806</v>
      </c>
      <c r="T5470" s="258" t="s">
        <v>807</v>
      </c>
      <c r="U5470" s="282" t="s">
        <v>808</v>
      </c>
      <c r="V5470" s="285">
        <v>503</v>
      </c>
      <c r="W5470" s="286" t="s">
        <v>816</v>
      </c>
      <c r="X5470" s="286" t="s">
        <v>816</v>
      </c>
      <c r="Y5470" s="257"/>
    </row>
    <row r="5471" spans="1:25" ht="12.75" customHeight="1" x14ac:dyDescent="0.2">
      <c r="A5471" s="229" t="s">
        <v>705</v>
      </c>
      <c r="B5471" s="247"/>
      <c r="C5471" s="280">
        <v>5458</v>
      </c>
      <c r="D5471" s="249" t="s">
        <v>11474</v>
      </c>
      <c r="E5471" s="249" t="s">
        <v>11475</v>
      </c>
      <c r="F5471" s="249" t="s">
        <v>10237</v>
      </c>
      <c r="G5471" s="281" t="s">
        <v>804</v>
      </c>
      <c r="H5471" s="250">
        <v>57560.569999999992</v>
      </c>
      <c r="I5471" s="250"/>
      <c r="J5471" s="250">
        <v>55140.649400000002</v>
      </c>
      <c r="K5471" s="250"/>
      <c r="L5471" s="250">
        <v>57562.289999999994</v>
      </c>
      <c r="M5471" s="251">
        <f t="shared" si="255"/>
        <v>4.2041289723155809E-2</v>
      </c>
      <c r="N5471" s="251">
        <f t="shared" si="256"/>
        <v>4.391752049260398E-2</v>
      </c>
      <c r="O5471" s="250">
        <v>66408.450000000012</v>
      </c>
      <c r="P5471" s="251">
        <f t="shared" si="257"/>
        <v>0.15367977889691356</v>
      </c>
      <c r="Q5471" s="251" t="s">
        <v>1195</v>
      </c>
      <c r="R5471" s="258"/>
      <c r="S5471" s="258" t="s">
        <v>1405</v>
      </c>
      <c r="T5471" s="258" t="s">
        <v>807</v>
      </c>
      <c r="U5471" s="282" t="s">
        <v>808</v>
      </c>
      <c r="V5471" s="285">
        <v>103</v>
      </c>
      <c r="W5471" s="286" t="s">
        <v>824</v>
      </c>
      <c r="X5471" s="286" t="s">
        <v>824</v>
      </c>
      <c r="Y5471" s="257"/>
    </row>
    <row r="5472" spans="1:25" ht="12.75" customHeight="1" x14ac:dyDescent="0.2">
      <c r="A5472" s="229" t="s">
        <v>705</v>
      </c>
      <c r="B5472" s="247"/>
      <c r="C5472" s="280">
        <v>5459</v>
      </c>
      <c r="D5472" s="249" t="s">
        <v>11476</v>
      </c>
      <c r="E5472" s="249" t="s">
        <v>11477</v>
      </c>
      <c r="F5472" s="249" t="s">
        <v>10172</v>
      </c>
      <c r="G5472" s="281" t="s">
        <v>813</v>
      </c>
      <c r="H5472" s="250">
        <v>49557.69</v>
      </c>
      <c r="I5472" s="250"/>
      <c r="J5472" s="250">
        <v>66798.650799999989</v>
      </c>
      <c r="K5472" s="250"/>
      <c r="L5472" s="250">
        <v>74288.329999999987</v>
      </c>
      <c r="M5472" s="251">
        <f t="shared" si="255"/>
        <v>0.34789678049965578</v>
      </c>
      <c r="N5472" s="251">
        <f t="shared" si="256"/>
        <v>0.11212321072808255</v>
      </c>
      <c r="O5472" s="250">
        <v>89682.799999999988</v>
      </c>
      <c r="P5472" s="251">
        <f t="shared" si="257"/>
        <v>0.20722595325537677</v>
      </c>
      <c r="Q5472" s="251" t="s">
        <v>1195</v>
      </c>
      <c r="R5472" s="258"/>
      <c r="S5472" s="258" t="s">
        <v>904</v>
      </c>
      <c r="T5472" s="258" t="s">
        <v>807</v>
      </c>
      <c r="U5472" s="282" t="s">
        <v>814</v>
      </c>
      <c r="V5472" s="283" t="s">
        <v>809</v>
      </c>
      <c r="W5472" s="284" t="s">
        <v>809</v>
      </c>
      <c r="X5472" s="284" t="s">
        <v>809</v>
      </c>
      <c r="Y5472" s="257"/>
    </row>
    <row r="5473" spans="1:25" ht="12.75" customHeight="1" x14ac:dyDescent="0.2">
      <c r="A5473" s="229" t="s">
        <v>705</v>
      </c>
      <c r="B5473" s="247"/>
      <c r="C5473" s="280">
        <v>5460</v>
      </c>
      <c r="D5473" s="249" t="s">
        <v>11478</v>
      </c>
      <c r="E5473" s="249" t="s">
        <v>11479</v>
      </c>
      <c r="F5473" s="249" t="s">
        <v>10456</v>
      </c>
      <c r="G5473" s="281" t="s">
        <v>813</v>
      </c>
      <c r="H5473" s="250">
        <v>23265.68</v>
      </c>
      <c r="I5473" s="250"/>
      <c r="J5473" s="250">
        <v>22287.2016</v>
      </c>
      <c r="K5473" s="250"/>
      <c r="L5473" s="250">
        <v>23265.83</v>
      </c>
      <c r="M5473" s="251">
        <f t="shared" si="255"/>
        <v>4.2056729053266441E-2</v>
      </c>
      <c r="N5473" s="251">
        <f t="shared" si="256"/>
        <v>4.390988234251901E-2</v>
      </c>
      <c r="O5473" s="250">
        <v>25678.370000000003</v>
      </c>
      <c r="P5473" s="251">
        <f t="shared" si="257"/>
        <v>0.10369455979004405</v>
      </c>
      <c r="Q5473" s="251" t="s">
        <v>1195</v>
      </c>
      <c r="R5473" s="258"/>
      <c r="S5473" s="258" t="s">
        <v>904</v>
      </c>
      <c r="T5473" s="258" t="s">
        <v>807</v>
      </c>
      <c r="U5473" s="282" t="s">
        <v>814</v>
      </c>
      <c r="V5473" s="285">
        <v>53</v>
      </c>
      <c r="W5473" s="286" t="s">
        <v>815</v>
      </c>
      <c r="X5473" s="286" t="s">
        <v>816</v>
      </c>
      <c r="Y5473" s="257"/>
    </row>
    <row r="5474" spans="1:25" ht="12.75" customHeight="1" x14ac:dyDescent="0.2">
      <c r="A5474" s="229" t="s">
        <v>705</v>
      </c>
      <c r="B5474" s="247"/>
      <c r="C5474" s="280">
        <v>5461</v>
      </c>
      <c r="D5474" s="249" t="s">
        <v>11480</v>
      </c>
      <c r="E5474" s="249" t="s">
        <v>11481</v>
      </c>
      <c r="F5474" s="249" t="s">
        <v>10205</v>
      </c>
      <c r="G5474" s="281" t="s">
        <v>813</v>
      </c>
      <c r="H5474" s="250">
        <v>43162.840000000011</v>
      </c>
      <c r="I5474" s="250"/>
      <c r="J5474" s="250">
        <v>43639.699699999997</v>
      </c>
      <c r="K5474" s="250"/>
      <c r="L5474" s="250">
        <v>45555.92</v>
      </c>
      <c r="M5474" s="251">
        <f t="shared" si="255"/>
        <v>1.1047922240519535E-2</v>
      </c>
      <c r="N5474" s="251">
        <f t="shared" si="256"/>
        <v>4.3910024889561763E-2</v>
      </c>
      <c r="O5474" s="250">
        <v>50279.75</v>
      </c>
      <c r="P5474" s="251">
        <f t="shared" si="257"/>
        <v>0.10369299972429494</v>
      </c>
      <c r="Q5474" s="251" t="s">
        <v>1195</v>
      </c>
      <c r="R5474" s="258"/>
      <c r="S5474" s="258" t="s">
        <v>904</v>
      </c>
      <c r="T5474" s="258" t="s">
        <v>807</v>
      </c>
      <c r="U5474" s="282" t="s">
        <v>814</v>
      </c>
      <c r="V5474" s="285">
        <v>154</v>
      </c>
      <c r="W5474" s="286" t="s">
        <v>816</v>
      </c>
      <c r="X5474" s="286" t="s">
        <v>824</v>
      </c>
      <c r="Y5474" s="257"/>
    </row>
    <row r="5475" spans="1:25" ht="12.75" customHeight="1" x14ac:dyDescent="0.2">
      <c r="A5475" s="229" t="s">
        <v>705</v>
      </c>
      <c r="B5475" s="247"/>
      <c r="C5475" s="280">
        <v>5462</v>
      </c>
      <c r="D5475" s="249" t="s">
        <v>11482</v>
      </c>
      <c r="E5475" s="249" t="s">
        <v>11483</v>
      </c>
      <c r="F5475" s="249" t="s">
        <v>10205</v>
      </c>
      <c r="G5475" s="281" t="s">
        <v>813</v>
      </c>
      <c r="H5475" s="250">
        <v>95182.599999999991</v>
      </c>
      <c r="I5475" s="250"/>
      <c r="J5475" s="250">
        <v>91179.595599999986</v>
      </c>
      <c r="K5475" s="250"/>
      <c r="L5475" s="250">
        <v>95183.319999999992</v>
      </c>
      <c r="M5475" s="251">
        <f t="shared" si="255"/>
        <v>4.2056052261652925E-2</v>
      </c>
      <c r="N5475" s="251">
        <f t="shared" si="256"/>
        <v>4.3910311003836112E-2</v>
      </c>
      <c r="O5475" s="250">
        <v>105053.16999999998</v>
      </c>
      <c r="P5475" s="251">
        <f t="shared" si="257"/>
        <v>0.10369306302827</v>
      </c>
      <c r="Q5475" s="251" t="s">
        <v>1195</v>
      </c>
      <c r="R5475" s="258"/>
      <c r="S5475" s="258" t="s">
        <v>806</v>
      </c>
      <c r="T5475" s="258" t="s">
        <v>807</v>
      </c>
      <c r="U5475" s="282" t="s">
        <v>814</v>
      </c>
      <c r="V5475" s="285">
        <v>303</v>
      </c>
      <c r="W5475" s="286" t="s">
        <v>816</v>
      </c>
      <c r="X5475" s="286" t="s">
        <v>816</v>
      </c>
      <c r="Y5475" s="257"/>
    </row>
    <row r="5476" spans="1:25" ht="12.75" customHeight="1" x14ac:dyDescent="0.2">
      <c r="A5476" s="229" t="s">
        <v>705</v>
      </c>
      <c r="B5476" s="247"/>
      <c r="C5476" s="280">
        <v>5463</v>
      </c>
      <c r="D5476" s="249" t="s">
        <v>11484</v>
      </c>
      <c r="E5476" s="249" t="s">
        <v>3745</v>
      </c>
      <c r="F5476" s="249" t="s">
        <v>10260</v>
      </c>
      <c r="G5476" s="281" t="s">
        <v>813</v>
      </c>
      <c r="H5476" s="250">
        <v>302164.44999999995</v>
      </c>
      <c r="I5476" s="250"/>
      <c r="J5476" s="250">
        <v>354673.1557</v>
      </c>
      <c r="K5476" s="250"/>
      <c r="L5476" s="250">
        <v>370244.45999999996</v>
      </c>
      <c r="M5476" s="251">
        <f t="shared" si="255"/>
        <v>0.17377525946549985</v>
      </c>
      <c r="N5476" s="251">
        <f t="shared" si="256"/>
        <v>4.3903250217140581E-2</v>
      </c>
      <c r="O5476" s="250">
        <v>377524.68000000005</v>
      </c>
      <c r="P5476" s="251">
        <f t="shared" si="257"/>
        <v>1.9663278688896762E-2</v>
      </c>
      <c r="Q5476" s="251" t="s">
        <v>1195</v>
      </c>
      <c r="R5476" s="258"/>
      <c r="S5476" s="258" t="s">
        <v>904</v>
      </c>
      <c r="T5476" s="258" t="s">
        <v>807</v>
      </c>
      <c r="U5476" s="282" t="s">
        <v>814</v>
      </c>
      <c r="V5476" s="283" t="s">
        <v>809</v>
      </c>
      <c r="W5476" s="284" t="s">
        <v>809</v>
      </c>
      <c r="X5476" s="284" t="s">
        <v>809</v>
      </c>
      <c r="Y5476" s="257"/>
    </row>
    <row r="5477" spans="1:25" ht="12.75" customHeight="1" x14ac:dyDescent="0.2">
      <c r="A5477" s="229" t="s">
        <v>705</v>
      </c>
      <c r="B5477" s="247"/>
      <c r="C5477" s="280">
        <v>5464</v>
      </c>
      <c r="D5477" s="249" t="s">
        <v>11485</v>
      </c>
      <c r="E5477" s="249" t="s">
        <v>11486</v>
      </c>
      <c r="F5477" s="249" t="s">
        <v>10411</v>
      </c>
      <c r="G5477" s="281" t="s">
        <v>813</v>
      </c>
      <c r="H5477" s="250">
        <v>48130.95</v>
      </c>
      <c r="I5477" s="250"/>
      <c r="J5477" s="250">
        <v>46106.747600000002</v>
      </c>
      <c r="K5477" s="250"/>
      <c r="L5477" s="250">
        <v>48131.3</v>
      </c>
      <c r="M5477" s="251">
        <f t="shared" si="255"/>
        <v>4.2056148902109659E-2</v>
      </c>
      <c r="N5477" s="251">
        <f t="shared" si="256"/>
        <v>4.3910110892315474E-2</v>
      </c>
      <c r="O5477" s="250">
        <v>53122.18</v>
      </c>
      <c r="P5477" s="251">
        <f t="shared" si="257"/>
        <v>0.10369302304321713</v>
      </c>
      <c r="Q5477" s="251" t="s">
        <v>1195</v>
      </c>
      <c r="R5477" s="258"/>
      <c r="S5477" s="258" t="s">
        <v>904</v>
      </c>
      <c r="T5477" s="258" t="s">
        <v>807</v>
      </c>
      <c r="U5477" s="282" t="s">
        <v>814</v>
      </c>
      <c r="V5477" s="285">
        <v>53</v>
      </c>
      <c r="W5477" s="286" t="s">
        <v>824</v>
      </c>
      <c r="X5477" s="286" t="s">
        <v>824</v>
      </c>
      <c r="Y5477" s="257"/>
    </row>
    <row r="5478" spans="1:25" ht="12.75" customHeight="1" x14ac:dyDescent="0.2">
      <c r="A5478" s="229" t="s">
        <v>705</v>
      </c>
      <c r="B5478" s="247"/>
      <c r="C5478" s="280">
        <v>5465</v>
      </c>
      <c r="D5478" s="249" t="s">
        <v>11487</v>
      </c>
      <c r="E5478" s="249" t="s">
        <v>3753</v>
      </c>
      <c r="F5478" s="249" t="s">
        <v>10253</v>
      </c>
      <c r="G5478" s="281" t="s">
        <v>813</v>
      </c>
      <c r="H5478" s="250">
        <v>184744.41000000003</v>
      </c>
      <c r="I5478" s="250"/>
      <c r="J5478" s="250">
        <v>176974.7899</v>
      </c>
      <c r="K5478" s="250"/>
      <c r="L5478" s="250">
        <v>184745.78</v>
      </c>
      <c r="M5478" s="251">
        <f t="shared" si="255"/>
        <v>4.2056049760856244E-2</v>
      </c>
      <c r="N5478" s="251">
        <f t="shared" si="256"/>
        <v>4.3910152990666133E-2</v>
      </c>
      <c r="O5478" s="250">
        <v>203902.56999999998</v>
      </c>
      <c r="P5478" s="251">
        <f t="shared" si="257"/>
        <v>0.10369270681040714</v>
      </c>
      <c r="Q5478" s="251" t="s">
        <v>1195</v>
      </c>
      <c r="R5478" s="258"/>
      <c r="S5478" s="258" t="s">
        <v>925</v>
      </c>
      <c r="T5478" s="258" t="s">
        <v>807</v>
      </c>
      <c r="U5478" s="282" t="s">
        <v>814</v>
      </c>
      <c r="V5478" s="285">
        <v>928</v>
      </c>
      <c r="W5478" s="286" t="s">
        <v>824</v>
      </c>
      <c r="X5478" s="286" t="s">
        <v>824</v>
      </c>
      <c r="Y5478" s="257"/>
    </row>
    <row r="5479" spans="1:25" ht="12.75" customHeight="1" x14ac:dyDescent="0.2">
      <c r="A5479" s="229" t="s">
        <v>705</v>
      </c>
      <c r="B5479" s="247"/>
      <c r="C5479" s="280">
        <v>5466</v>
      </c>
      <c r="D5479" s="249" t="s">
        <v>11488</v>
      </c>
      <c r="E5479" s="249" t="s">
        <v>11489</v>
      </c>
      <c r="F5479" s="249" t="s">
        <v>10193</v>
      </c>
      <c r="G5479" s="281" t="s">
        <v>813</v>
      </c>
      <c r="H5479" s="250">
        <v>8376.0400000000009</v>
      </c>
      <c r="I5479" s="250"/>
      <c r="J5479" s="250">
        <v>11346.111999999999</v>
      </c>
      <c r="K5479" s="250"/>
      <c r="L5479" s="250">
        <v>11844.32</v>
      </c>
      <c r="M5479" s="251">
        <f t="shared" si="255"/>
        <v>0.35459142984035391</v>
      </c>
      <c r="N5479" s="251">
        <f t="shared" si="256"/>
        <v>4.3910019573224782E-2</v>
      </c>
      <c r="O5479" s="250">
        <v>13072.52</v>
      </c>
      <c r="P5479" s="251">
        <f t="shared" si="257"/>
        <v>0.10369527334621158</v>
      </c>
      <c r="Q5479" s="251" t="s">
        <v>1195</v>
      </c>
      <c r="R5479" s="258"/>
      <c r="S5479" s="258" t="s">
        <v>904</v>
      </c>
      <c r="T5479" s="258" t="s">
        <v>807</v>
      </c>
      <c r="U5479" s="282" t="s">
        <v>814</v>
      </c>
      <c r="V5479" s="285">
        <v>55</v>
      </c>
      <c r="W5479" s="286" t="s">
        <v>824</v>
      </c>
      <c r="X5479" s="286" t="s">
        <v>824</v>
      </c>
      <c r="Y5479" s="257"/>
    </row>
    <row r="5480" spans="1:25" ht="12.75" customHeight="1" x14ac:dyDescent="0.2">
      <c r="A5480" s="229" t="s">
        <v>705</v>
      </c>
      <c r="B5480" s="247"/>
      <c r="C5480" s="280">
        <v>5467</v>
      </c>
      <c r="D5480" s="249" t="s">
        <v>11490</v>
      </c>
      <c r="E5480" s="249" t="s">
        <v>11491</v>
      </c>
      <c r="F5480" s="249" t="s">
        <v>10397</v>
      </c>
      <c r="G5480" s="281" t="s">
        <v>804</v>
      </c>
      <c r="H5480" s="250">
        <v>26580.58</v>
      </c>
      <c r="I5480" s="250"/>
      <c r="J5480" s="250">
        <v>37175.147799999999</v>
      </c>
      <c r="K5480" s="250"/>
      <c r="L5480" s="250">
        <v>38807.83</v>
      </c>
      <c r="M5480" s="251">
        <f t="shared" si="255"/>
        <v>0.39858301812827246</v>
      </c>
      <c r="N5480" s="251">
        <f t="shared" si="256"/>
        <v>4.3918647177510428E-2</v>
      </c>
      <c r="O5480" s="250">
        <v>45144.06</v>
      </c>
      <c r="P5480" s="251">
        <f t="shared" si="257"/>
        <v>0.16327194795483271</v>
      </c>
      <c r="Q5480" s="251" t="s">
        <v>1195</v>
      </c>
      <c r="R5480" s="258"/>
      <c r="S5480" s="258" t="s">
        <v>1405</v>
      </c>
      <c r="T5480" s="258" t="s">
        <v>2261</v>
      </c>
      <c r="U5480" s="282" t="s">
        <v>808</v>
      </c>
      <c r="V5480" s="283" t="s">
        <v>809</v>
      </c>
      <c r="W5480" s="284" t="s">
        <v>809</v>
      </c>
      <c r="X5480" s="284" t="s">
        <v>809</v>
      </c>
      <c r="Y5480" s="257"/>
    </row>
    <row r="5481" spans="1:25" ht="12.75" customHeight="1" x14ac:dyDescent="0.2">
      <c r="A5481" s="229" t="s">
        <v>705</v>
      </c>
      <c r="B5481" s="247"/>
      <c r="C5481" s="280">
        <v>5468</v>
      </c>
      <c r="D5481" s="249" t="s">
        <v>11492</v>
      </c>
      <c r="E5481" s="249" t="s">
        <v>3769</v>
      </c>
      <c r="F5481" s="249" t="s">
        <v>10172</v>
      </c>
      <c r="G5481" s="281" t="s">
        <v>813</v>
      </c>
      <c r="H5481" s="250">
        <v>84585.94</v>
      </c>
      <c r="I5481" s="250"/>
      <c r="J5481" s="250">
        <v>74936.633000000002</v>
      </c>
      <c r="K5481" s="250"/>
      <c r="L5481" s="250">
        <v>78227.19</v>
      </c>
      <c r="M5481" s="251">
        <f t="shared" si="255"/>
        <v>0.11407696125384433</v>
      </c>
      <c r="N5481" s="251">
        <f t="shared" si="256"/>
        <v>4.3911193608071511E-2</v>
      </c>
      <c r="O5481" s="250">
        <v>89856.94</v>
      </c>
      <c r="P5481" s="251">
        <f t="shared" si="257"/>
        <v>0.14866633967038825</v>
      </c>
      <c r="Q5481" s="251" t="s">
        <v>1195</v>
      </c>
      <c r="R5481" s="258"/>
      <c r="S5481" s="258" t="s">
        <v>904</v>
      </c>
      <c r="T5481" s="258" t="s">
        <v>807</v>
      </c>
      <c r="U5481" s="282" t="s">
        <v>814</v>
      </c>
      <c r="V5481" s="285">
        <v>105</v>
      </c>
      <c r="W5481" s="286" t="s">
        <v>824</v>
      </c>
      <c r="X5481" s="286" t="s">
        <v>824</v>
      </c>
      <c r="Y5481" s="257"/>
    </row>
    <row r="5482" spans="1:25" ht="12.75" customHeight="1" x14ac:dyDescent="0.2">
      <c r="A5482" s="229" t="s">
        <v>705</v>
      </c>
      <c r="B5482" s="247"/>
      <c r="C5482" s="280">
        <v>5469</v>
      </c>
      <c r="D5482" s="249" t="s">
        <v>11493</v>
      </c>
      <c r="E5482" s="249" t="s">
        <v>11494</v>
      </c>
      <c r="F5482" s="249" t="s">
        <v>10355</v>
      </c>
      <c r="G5482" s="281" t="s">
        <v>804</v>
      </c>
      <c r="H5482" s="250">
        <v>36721.199999999997</v>
      </c>
      <c r="I5482" s="250"/>
      <c r="J5482" s="250">
        <v>27724.039999999997</v>
      </c>
      <c r="K5482" s="250"/>
      <c r="L5482" s="250">
        <v>28941.409999999996</v>
      </c>
      <c r="M5482" s="251">
        <f t="shared" si="255"/>
        <v>0.24501269021709532</v>
      </c>
      <c r="N5482" s="251">
        <f t="shared" si="256"/>
        <v>4.3910267046216894E-2</v>
      </c>
      <c r="O5482" s="250">
        <v>31942.45</v>
      </c>
      <c r="P5482" s="251">
        <f t="shared" si="257"/>
        <v>0.10369363482981668</v>
      </c>
      <c r="Q5482" s="251" t="s">
        <v>1195</v>
      </c>
      <c r="R5482" s="258"/>
      <c r="S5482" s="258" t="s">
        <v>806</v>
      </c>
      <c r="T5482" s="258" t="s">
        <v>807</v>
      </c>
      <c r="U5482" s="282" t="s">
        <v>808</v>
      </c>
      <c r="V5482" s="285">
        <v>153</v>
      </c>
      <c r="W5482" s="286" t="s">
        <v>824</v>
      </c>
      <c r="X5482" s="286" t="s">
        <v>824</v>
      </c>
      <c r="Y5482" s="257"/>
    </row>
    <row r="5483" spans="1:25" ht="12.75" customHeight="1" x14ac:dyDescent="0.2">
      <c r="A5483" s="229" t="s">
        <v>705</v>
      </c>
      <c r="B5483" s="247"/>
      <c r="C5483" s="280">
        <v>5470</v>
      </c>
      <c r="D5483" s="249" t="s">
        <v>11495</v>
      </c>
      <c r="E5483" s="249" t="s">
        <v>11496</v>
      </c>
      <c r="F5483" s="249" t="s">
        <v>10185</v>
      </c>
      <c r="G5483" s="281" t="s">
        <v>813</v>
      </c>
      <c r="H5483" s="250">
        <v>13737.970000000001</v>
      </c>
      <c r="I5483" s="250"/>
      <c r="J5483" s="250">
        <v>98874.208100000003</v>
      </c>
      <c r="K5483" s="250"/>
      <c r="L5483" s="250">
        <v>103215.09999999999</v>
      </c>
      <c r="M5483" s="251">
        <f t="shared" si="255"/>
        <v>6.1971483487007175</v>
      </c>
      <c r="N5483" s="251">
        <f t="shared" si="256"/>
        <v>4.3903177415182633E-2</v>
      </c>
      <c r="O5483" s="250">
        <v>105244.65</v>
      </c>
      <c r="P5483" s="251">
        <f t="shared" si="257"/>
        <v>1.9663305078423631E-2</v>
      </c>
      <c r="Q5483" s="251" t="s">
        <v>1195</v>
      </c>
      <c r="R5483" s="258"/>
      <c r="S5483" s="258" t="s">
        <v>904</v>
      </c>
      <c r="T5483" s="258" t="s">
        <v>807</v>
      </c>
      <c r="U5483" s="282" t="s">
        <v>814</v>
      </c>
      <c r="V5483" s="283" t="s">
        <v>809</v>
      </c>
      <c r="W5483" s="284" t="s">
        <v>809</v>
      </c>
      <c r="X5483" s="284" t="s">
        <v>809</v>
      </c>
      <c r="Y5483" s="257"/>
    </row>
    <row r="5484" spans="1:25" ht="12.75" customHeight="1" x14ac:dyDescent="0.2">
      <c r="A5484" s="229" t="s">
        <v>705</v>
      </c>
      <c r="B5484" s="247"/>
      <c r="C5484" s="280">
        <v>5471</v>
      </c>
      <c r="D5484" s="249" t="s">
        <v>11497</v>
      </c>
      <c r="E5484" s="249" t="s">
        <v>11498</v>
      </c>
      <c r="F5484" s="249" t="s">
        <v>10182</v>
      </c>
      <c r="G5484" s="281" t="s">
        <v>813</v>
      </c>
      <c r="H5484" s="250">
        <v>159109.35999999999</v>
      </c>
      <c r="I5484" s="250"/>
      <c r="J5484" s="250">
        <v>152417.8554</v>
      </c>
      <c r="K5484" s="250"/>
      <c r="L5484" s="250">
        <v>159110.53999999998</v>
      </c>
      <c r="M5484" s="251">
        <f t="shared" si="255"/>
        <v>4.2056008521434478E-2</v>
      </c>
      <c r="N5484" s="251">
        <f t="shared" si="256"/>
        <v>4.3910108710268458E-2</v>
      </c>
      <c r="O5484" s="250">
        <v>175609.17</v>
      </c>
      <c r="P5484" s="251">
        <f t="shared" si="257"/>
        <v>0.10369287917695481</v>
      </c>
      <c r="Q5484" s="251" t="s">
        <v>1195</v>
      </c>
      <c r="R5484" s="258"/>
      <c r="S5484" s="258" t="s">
        <v>904</v>
      </c>
      <c r="T5484" s="258" t="s">
        <v>807</v>
      </c>
      <c r="U5484" s="282" t="s">
        <v>814</v>
      </c>
      <c r="V5484" s="285">
        <v>404</v>
      </c>
      <c r="W5484" s="286" t="s">
        <v>824</v>
      </c>
      <c r="X5484" s="286" t="s">
        <v>824</v>
      </c>
      <c r="Y5484" s="257"/>
    </row>
    <row r="5485" spans="1:25" ht="12.75" customHeight="1" x14ac:dyDescent="0.2">
      <c r="A5485" s="229" t="s">
        <v>705</v>
      </c>
      <c r="B5485" s="247"/>
      <c r="C5485" s="280">
        <v>5472</v>
      </c>
      <c r="D5485" s="296" t="s">
        <v>11499</v>
      </c>
      <c r="E5485" s="296" t="s">
        <v>11500</v>
      </c>
      <c r="F5485" s="296" t="s">
        <v>10211</v>
      </c>
      <c r="G5485" s="281" t="s">
        <v>804</v>
      </c>
      <c r="H5485" s="250">
        <v>0</v>
      </c>
      <c r="I5485" s="250"/>
      <c r="J5485" s="250">
        <v>0</v>
      </c>
      <c r="K5485" s="250"/>
      <c r="L5485" s="250">
        <v>0</v>
      </c>
      <c r="M5485" s="251" t="str">
        <f t="shared" si="255"/>
        <v>NA</v>
      </c>
      <c r="N5485" s="251" t="str">
        <f t="shared" si="256"/>
        <v>NA</v>
      </c>
      <c r="O5485" s="250">
        <v>0</v>
      </c>
      <c r="P5485" s="251" t="str">
        <f t="shared" si="257"/>
        <v>NA</v>
      </c>
      <c r="Q5485" s="251" t="s">
        <v>707</v>
      </c>
      <c r="R5485" s="258"/>
      <c r="S5485" s="299" t="s">
        <v>809</v>
      </c>
      <c r="T5485" s="258" t="s">
        <v>2261</v>
      </c>
      <c r="U5485" s="299" t="s">
        <v>832</v>
      </c>
      <c r="V5485" s="283" t="s">
        <v>809</v>
      </c>
      <c r="W5485" s="284" t="s">
        <v>809</v>
      </c>
      <c r="X5485" s="284" t="s">
        <v>809</v>
      </c>
      <c r="Y5485" s="257"/>
    </row>
    <row r="5486" spans="1:25" ht="12.75" customHeight="1" x14ac:dyDescent="0.2">
      <c r="A5486" s="229" t="s">
        <v>705</v>
      </c>
      <c r="B5486" s="247"/>
      <c r="C5486" s="280">
        <v>5473</v>
      </c>
      <c r="D5486" s="249" t="s">
        <v>11501</v>
      </c>
      <c r="E5486" s="249" t="s">
        <v>11502</v>
      </c>
      <c r="F5486" s="249" t="s">
        <v>10804</v>
      </c>
      <c r="G5486" s="281" t="s">
        <v>804</v>
      </c>
      <c r="H5486" s="250">
        <v>28178.880000000001</v>
      </c>
      <c r="I5486" s="250"/>
      <c r="J5486" s="250">
        <v>26993.7804</v>
      </c>
      <c r="K5486" s="250"/>
      <c r="L5486" s="250">
        <v>28179.309999999998</v>
      </c>
      <c r="M5486" s="251">
        <f t="shared" si="255"/>
        <v>4.2056305999386825E-2</v>
      </c>
      <c r="N5486" s="251">
        <f t="shared" si="256"/>
        <v>4.3918620601951626E-2</v>
      </c>
      <c r="O5486" s="250">
        <v>32780.199999999997</v>
      </c>
      <c r="P5486" s="251">
        <f t="shared" si="257"/>
        <v>0.16327191829750268</v>
      </c>
      <c r="Q5486" s="251" t="s">
        <v>1195</v>
      </c>
      <c r="R5486" s="258"/>
      <c r="S5486" s="258" t="s">
        <v>1405</v>
      </c>
      <c r="T5486" s="258" t="s">
        <v>2261</v>
      </c>
      <c r="U5486" s="282" t="s">
        <v>808</v>
      </c>
      <c r="V5486" s="283" t="s">
        <v>809</v>
      </c>
      <c r="W5486" s="284" t="s">
        <v>809</v>
      </c>
      <c r="X5486" s="284" t="s">
        <v>809</v>
      </c>
      <c r="Y5486" s="257"/>
    </row>
    <row r="5487" spans="1:25" ht="12.75" customHeight="1" x14ac:dyDescent="0.2">
      <c r="A5487" s="229" t="s">
        <v>705</v>
      </c>
      <c r="B5487" s="247"/>
      <c r="C5487" s="280">
        <v>5474</v>
      </c>
      <c r="D5487" s="249" t="s">
        <v>11503</v>
      </c>
      <c r="E5487" s="249" t="s">
        <v>11504</v>
      </c>
      <c r="F5487" s="249" t="s">
        <v>10185</v>
      </c>
      <c r="G5487" s="281" t="s">
        <v>813</v>
      </c>
      <c r="H5487" s="250">
        <v>55469.21</v>
      </c>
      <c r="I5487" s="250"/>
      <c r="J5487" s="250">
        <v>53136.391100000008</v>
      </c>
      <c r="K5487" s="250"/>
      <c r="L5487" s="250">
        <v>55469.490000000005</v>
      </c>
      <c r="M5487" s="251">
        <f t="shared" si="255"/>
        <v>4.2056104638951791E-2</v>
      </c>
      <c r="N5487" s="251">
        <f t="shared" si="256"/>
        <v>4.3907741035879209E-2</v>
      </c>
      <c r="O5487" s="250">
        <v>60230.520000000004</v>
      </c>
      <c r="P5487" s="251">
        <f t="shared" si="257"/>
        <v>8.5831508456270258E-2</v>
      </c>
      <c r="Q5487" s="251" t="s">
        <v>1195</v>
      </c>
      <c r="R5487" s="258"/>
      <c r="S5487" s="258" t="s">
        <v>806</v>
      </c>
      <c r="T5487" s="258" t="s">
        <v>807</v>
      </c>
      <c r="U5487" s="282" t="s">
        <v>814</v>
      </c>
      <c r="V5487" s="285">
        <v>153</v>
      </c>
      <c r="W5487" s="286" t="s">
        <v>824</v>
      </c>
      <c r="X5487" s="286" t="s">
        <v>824</v>
      </c>
      <c r="Y5487" s="257"/>
    </row>
    <row r="5488" spans="1:25" ht="12.75" customHeight="1" x14ac:dyDescent="0.2">
      <c r="A5488" s="229" t="s">
        <v>705</v>
      </c>
      <c r="B5488" s="247"/>
      <c r="C5488" s="280">
        <v>5475</v>
      </c>
      <c r="D5488" s="249" t="s">
        <v>11505</v>
      </c>
      <c r="E5488" s="249" t="s">
        <v>3789</v>
      </c>
      <c r="F5488" s="249" t="s">
        <v>10237</v>
      </c>
      <c r="G5488" s="281" t="s">
        <v>804</v>
      </c>
      <c r="H5488" s="250">
        <v>41635.410000000003</v>
      </c>
      <c r="I5488" s="250"/>
      <c r="J5488" s="250">
        <v>39884.384699999995</v>
      </c>
      <c r="K5488" s="250"/>
      <c r="L5488" s="250">
        <v>41635.85</v>
      </c>
      <c r="M5488" s="251">
        <f t="shared" si="255"/>
        <v>4.2056156046019678E-2</v>
      </c>
      <c r="N5488" s="251">
        <f t="shared" si="256"/>
        <v>4.3913559483844906E-2</v>
      </c>
      <c r="O5488" s="250">
        <v>46091.090000000004</v>
      </c>
      <c r="P5488" s="251">
        <f t="shared" si="257"/>
        <v>0.10700490082465004</v>
      </c>
      <c r="Q5488" s="251" t="s">
        <v>1195</v>
      </c>
      <c r="R5488" s="258"/>
      <c r="S5488" s="258" t="s">
        <v>806</v>
      </c>
      <c r="T5488" s="258" t="s">
        <v>807</v>
      </c>
      <c r="U5488" s="282" t="s">
        <v>808</v>
      </c>
      <c r="V5488" s="285">
        <v>513</v>
      </c>
      <c r="W5488" s="286" t="s">
        <v>824</v>
      </c>
      <c r="X5488" s="286" t="s">
        <v>824</v>
      </c>
      <c r="Y5488" s="257"/>
    </row>
    <row r="5489" spans="1:25" ht="12.75" customHeight="1" x14ac:dyDescent="0.2">
      <c r="A5489" s="229" t="s">
        <v>705</v>
      </c>
      <c r="B5489" s="247"/>
      <c r="C5489" s="280">
        <v>5476</v>
      </c>
      <c r="D5489" s="249" t="s">
        <v>11506</v>
      </c>
      <c r="E5489" s="249" t="s">
        <v>11507</v>
      </c>
      <c r="F5489" s="249" t="s">
        <v>10205</v>
      </c>
      <c r="G5489" s="281" t="s">
        <v>813</v>
      </c>
      <c r="H5489" s="250">
        <v>25447.760000000002</v>
      </c>
      <c r="I5489" s="250"/>
      <c r="J5489" s="250">
        <v>23088.443000000003</v>
      </c>
      <c r="K5489" s="250"/>
      <c r="L5489" s="250">
        <v>24102.249999999993</v>
      </c>
      <c r="M5489" s="251">
        <f t="shared" si="255"/>
        <v>9.2712167986494648E-2</v>
      </c>
      <c r="N5489" s="251">
        <f t="shared" si="256"/>
        <v>4.3909717082264474E-2</v>
      </c>
      <c r="O5489" s="250">
        <v>26601.520000000004</v>
      </c>
      <c r="P5489" s="251">
        <f t="shared" si="257"/>
        <v>0.10369446835876368</v>
      </c>
      <c r="Q5489" s="251" t="s">
        <v>1195</v>
      </c>
      <c r="R5489" s="258"/>
      <c r="S5489" s="258" t="s">
        <v>904</v>
      </c>
      <c r="T5489" s="258" t="s">
        <v>807</v>
      </c>
      <c r="U5489" s="282" t="s">
        <v>814</v>
      </c>
      <c r="V5489" s="285">
        <v>107</v>
      </c>
      <c r="W5489" s="286" t="s">
        <v>824</v>
      </c>
      <c r="X5489" s="286" t="s">
        <v>824</v>
      </c>
      <c r="Y5489" s="257"/>
    </row>
    <row r="5490" spans="1:25" ht="12.75" customHeight="1" x14ac:dyDescent="0.2">
      <c r="A5490" s="229" t="s">
        <v>705</v>
      </c>
      <c r="B5490" s="247"/>
      <c r="C5490" s="280">
        <v>5477</v>
      </c>
      <c r="D5490" s="249" t="s">
        <v>11508</v>
      </c>
      <c r="E5490" s="249" t="s">
        <v>11509</v>
      </c>
      <c r="F5490" s="249" t="s">
        <v>10172</v>
      </c>
      <c r="G5490" s="281" t="s">
        <v>813</v>
      </c>
      <c r="H5490" s="250">
        <v>30151.359999999997</v>
      </c>
      <c r="I5490" s="250"/>
      <c r="J5490" s="250">
        <v>33632.414600000004</v>
      </c>
      <c r="K5490" s="250"/>
      <c r="L5490" s="250">
        <v>35109.18</v>
      </c>
      <c r="M5490" s="251">
        <f t="shared" si="255"/>
        <v>0.11545265619859293</v>
      </c>
      <c r="N5490" s="251">
        <f t="shared" si="256"/>
        <v>4.3908991297936614E-2</v>
      </c>
      <c r="O5490" s="250">
        <v>38181.479999999996</v>
      </c>
      <c r="P5490" s="251">
        <f t="shared" si="257"/>
        <v>8.7507028076417498E-2</v>
      </c>
      <c r="Q5490" s="251" t="s">
        <v>1195</v>
      </c>
      <c r="R5490" s="258"/>
      <c r="S5490" s="258" t="s">
        <v>904</v>
      </c>
      <c r="T5490" s="258" t="s">
        <v>807</v>
      </c>
      <c r="U5490" s="282" t="s">
        <v>814</v>
      </c>
      <c r="V5490" s="285">
        <v>106</v>
      </c>
      <c r="W5490" s="286" t="s">
        <v>824</v>
      </c>
      <c r="X5490" s="286" t="s">
        <v>824</v>
      </c>
      <c r="Y5490" s="257"/>
    </row>
    <row r="5491" spans="1:25" ht="12.75" customHeight="1" x14ac:dyDescent="0.2">
      <c r="A5491" s="229" t="s">
        <v>705</v>
      </c>
      <c r="B5491" s="247"/>
      <c r="C5491" s="280">
        <v>5478</v>
      </c>
      <c r="D5491" s="249" t="s">
        <v>11510</v>
      </c>
      <c r="E5491" s="249" t="s">
        <v>3815</v>
      </c>
      <c r="F5491" s="249" t="s">
        <v>10237</v>
      </c>
      <c r="G5491" s="281" t="s">
        <v>804</v>
      </c>
      <c r="H5491" s="250">
        <v>58127.649999999994</v>
      </c>
      <c r="I5491" s="250"/>
      <c r="J5491" s="250">
        <v>55683.011299999998</v>
      </c>
      <c r="K5491" s="250"/>
      <c r="L5491" s="250">
        <v>58127.93</v>
      </c>
      <c r="M5491" s="251">
        <f t="shared" si="255"/>
        <v>4.205638280577309E-2</v>
      </c>
      <c r="N5491" s="251">
        <f t="shared" si="256"/>
        <v>4.3907803168683909E-2</v>
      </c>
      <c r="O5491" s="250">
        <v>63117.15</v>
      </c>
      <c r="P5491" s="251">
        <f t="shared" si="257"/>
        <v>8.5831716353911125E-2</v>
      </c>
      <c r="Q5491" s="251" t="s">
        <v>1195</v>
      </c>
      <c r="R5491" s="258"/>
      <c r="S5491" s="258" t="s">
        <v>806</v>
      </c>
      <c r="T5491" s="258" t="s">
        <v>807</v>
      </c>
      <c r="U5491" s="282" t="s">
        <v>808</v>
      </c>
      <c r="V5491" s="285">
        <v>253</v>
      </c>
      <c r="W5491" s="286" t="s">
        <v>824</v>
      </c>
      <c r="X5491" s="286" t="s">
        <v>824</v>
      </c>
      <c r="Y5491" s="257"/>
    </row>
    <row r="5492" spans="1:25" ht="12.75" customHeight="1" x14ac:dyDescent="0.2">
      <c r="A5492" s="229" t="s">
        <v>705</v>
      </c>
      <c r="B5492" s="247"/>
      <c r="C5492" s="280">
        <v>5479</v>
      </c>
      <c r="D5492" s="249" t="s">
        <v>11511</v>
      </c>
      <c r="E5492" s="249" t="s">
        <v>11512</v>
      </c>
      <c r="F5492" s="249" t="s">
        <v>10278</v>
      </c>
      <c r="G5492" s="281" t="s">
        <v>804</v>
      </c>
      <c r="H5492" s="250">
        <v>196210.03</v>
      </c>
      <c r="I5492" s="250"/>
      <c r="J5492" s="250">
        <v>143371.46279999998</v>
      </c>
      <c r="K5492" s="250"/>
      <c r="L5492" s="250">
        <v>149668.14000000001</v>
      </c>
      <c r="M5492" s="251">
        <f t="shared" si="255"/>
        <v>0.26929595393263034</v>
      </c>
      <c r="N5492" s="251">
        <f t="shared" si="256"/>
        <v>4.3918622834892604E-2</v>
      </c>
      <c r="O5492" s="250">
        <v>174104.72999999998</v>
      </c>
      <c r="P5492" s="251">
        <f t="shared" si="257"/>
        <v>0.16327182258027637</v>
      </c>
      <c r="Q5492" s="251" t="s">
        <v>1195</v>
      </c>
      <c r="R5492" s="258"/>
      <c r="S5492" s="258" t="s">
        <v>1405</v>
      </c>
      <c r="T5492" s="258" t="s">
        <v>2261</v>
      </c>
      <c r="U5492" s="282" t="s">
        <v>808</v>
      </c>
      <c r="V5492" s="283" t="s">
        <v>809</v>
      </c>
      <c r="W5492" s="284" t="s">
        <v>809</v>
      </c>
      <c r="X5492" s="284" t="s">
        <v>809</v>
      </c>
      <c r="Y5492" s="257"/>
    </row>
    <row r="5493" spans="1:25" ht="12.75" customHeight="1" x14ac:dyDescent="0.2">
      <c r="A5493" s="229" t="s">
        <v>705</v>
      </c>
      <c r="B5493" s="247"/>
      <c r="C5493" s="280">
        <v>5480</v>
      </c>
      <c r="D5493" s="249" t="s">
        <v>11513</v>
      </c>
      <c r="E5493" s="249" t="s">
        <v>11514</v>
      </c>
      <c r="F5493" s="249" t="s">
        <v>10240</v>
      </c>
      <c r="G5493" s="281" t="s">
        <v>813</v>
      </c>
      <c r="H5493" s="250">
        <v>54239.8</v>
      </c>
      <c r="I5493" s="250"/>
      <c r="J5493" s="250">
        <v>107988.08309999999</v>
      </c>
      <c r="K5493" s="250"/>
      <c r="L5493" s="250">
        <v>112729.41</v>
      </c>
      <c r="M5493" s="251">
        <f t="shared" si="255"/>
        <v>0.99093807683656621</v>
      </c>
      <c r="N5493" s="251">
        <f t="shared" si="256"/>
        <v>4.3906019663386496E-2</v>
      </c>
      <c r="O5493" s="250">
        <v>118669.9</v>
      </c>
      <c r="P5493" s="251">
        <f t="shared" si="257"/>
        <v>5.2696896045140218E-2</v>
      </c>
      <c r="Q5493" s="251" t="s">
        <v>1195</v>
      </c>
      <c r="R5493" s="258"/>
      <c r="S5493" s="258" t="s">
        <v>904</v>
      </c>
      <c r="T5493" s="258" t="s">
        <v>807</v>
      </c>
      <c r="U5493" s="282" t="s">
        <v>814</v>
      </c>
      <c r="V5493" s="285">
        <v>206</v>
      </c>
      <c r="W5493" s="286" t="s">
        <v>824</v>
      </c>
      <c r="X5493" s="286" t="s">
        <v>824</v>
      </c>
      <c r="Y5493" s="257"/>
    </row>
    <row r="5494" spans="1:25" ht="12.75" customHeight="1" x14ac:dyDescent="0.2">
      <c r="A5494" s="229" t="s">
        <v>705</v>
      </c>
      <c r="B5494" s="247"/>
      <c r="C5494" s="280">
        <v>5481</v>
      </c>
      <c r="D5494" s="249" t="s">
        <v>11515</v>
      </c>
      <c r="E5494" s="249" t="s">
        <v>11516</v>
      </c>
      <c r="F5494" s="249" t="s">
        <v>10193</v>
      </c>
      <c r="G5494" s="281" t="s">
        <v>813</v>
      </c>
      <c r="H5494" s="250">
        <v>15251.69</v>
      </c>
      <c r="I5494" s="250"/>
      <c r="J5494" s="250">
        <v>14610.2592</v>
      </c>
      <c r="K5494" s="250"/>
      <c r="L5494" s="250">
        <v>15251.92</v>
      </c>
      <c r="M5494" s="251">
        <f t="shared" si="255"/>
        <v>4.205637539184183E-2</v>
      </c>
      <c r="N5494" s="251">
        <f t="shared" si="256"/>
        <v>4.3918508988533181E-2</v>
      </c>
      <c r="O5494" s="250">
        <v>17742.13</v>
      </c>
      <c r="P5494" s="251">
        <f t="shared" si="257"/>
        <v>0.1632719028161701</v>
      </c>
      <c r="Q5494" s="251" t="s">
        <v>1195</v>
      </c>
      <c r="R5494" s="258"/>
      <c r="S5494" s="258" t="s">
        <v>1405</v>
      </c>
      <c r="T5494" s="258" t="s">
        <v>2261</v>
      </c>
      <c r="U5494" s="282" t="s">
        <v>814</v>
      </c>
      <c r="V5494" s="283" t="s">
        <v>809</v>
      </c>
      <c r="W5494" s="284" t="s">
        <v>809</v>
      </c>
      <c r="X5494" s="284" t="s">
        <v>809</v>
      </c>
      <c r="Y5494" s="257"/>
    </row>
    <row r="5495" spans="1:25" ht="12.75" customHeight="1" x14ac:dyDescent="0.2">
      <c r="A5495" s="229" t="s">
        <v>705</v>
      </c>
      <c r="B5495" s="247"/>
      <c r="C5495" s="280">
        <v>5482</v>
      </c>
      <c r="D5495" s="249" t="s">
        <v>11517</v>
      </c>
      <c r="E5495" s="249" t="s">
        <v>3828</v>
      </c>
      <c r="F5495" s="249" t="s">
        <v>10165</v>
      </c>
      <c r="G5495" s="281" t="s">
        <v>813</v>
      </c>
      <c r="H5495" s="250">
        <v>56569.22</v>
      </c>
      <c r="I5495" s="250"/>
      <c r="J5495" s="250">
        <v>54190.146699999998</v>
      </c>
      <c r="K5495" s="250"/>
      <c r="L5495" s="250">
        <v>56569.509999999995</v>
      </c>
      <c r="M5495" s="251">
        <f t="shared" si="255"/>
        <v>4.2055967892079889E-2</v>
      </c>
      <c r="N5495" s="251">
        <f t="shared" si="256"/>
        <v>4.3907674086440467E-2</v>
      </c>
      <c r="O5495" s="250">
        <v>61424.97</v>
      </c>
      <c r="P5495" s="251">
        <f t="shared" si="257"/>
        <v>8.5831749293921886E-2</v>
      </c>
      <c r="Q5495" s="251" t="s">
        <v>1195</v>
      </c>
      <c r="R5495" s="258"/>
      <c r="S5495" s="258" t="s">
        <v>904</v>
      </c>
      <c r="T5495" s="258" t="s">
        <v>807</v>
      </c>
      <c r="U5495" s="282" t="s">
        <v>814</v>
      </c>
      <c r="V5495" s="285">
        <v>103</v>
      </c>
      <c r="W5495" s="286" t="s">
        <v>824</v>
      </c>
      <c r="X5495" s="286" t="s">
        <v>824</v>
      </c>
      <c r="Y5495" s="257"/>
    </row>
    <row r="5496" spans="1:25" ht="12.75" customHeight="1" x14ac:dyDescent="0.2">
      <c r="A5496" s="229" t="s">
        <v>705</v>
      </c>
      <c r="B5496" s="247"/>
      <c r="C5496" s="280">
        <v>5483</v>
      </c>
      <c r="D5496" s="249" t="s">
        <v>11518</v>
      </c>
      <c r="E5496" s="249" t="s">
        <v>11519</v>
      </c>
      <c r="F5496" s="249" t="s">
        <v>10182</v>
      </c>
      <c r="G5496" s="281" t="s">
        <v>813</v>
      </c>
      <c r="H5496" s="250">
        <v>61335.78</v>
      </c>
      <c r="I5496" s="250"/>
      <c r="J5496" s="250">
        <v>66237.246799999994</v>
      </c>
      <c r="K5496" s="250"/>
      <c r="L5496" s="250">
        <v>69145.8</v>
      </c>
      <c r="M5496" s="251">
        <f t="shared" si="255"/>
        <v>7.9912031770036918E-2</v>
      </c>
      <c r="N5496" s="251">
        <f t="shared" si="256"/>
        <v>4.3911142756012163E-2</v>
      </c>
      <c r="O5496" s="250">
        <v>77159.540000000008</v>
      </c>
      <c r="P5496" s="251">
        <f t="shared" si="257"/>
        <v>0.11589626557216787</v>
      </c>
      <c r="Q5496" s="251" t="s">
        <v>1195</v>
      </c>
      <c r="R5496" s="258"/>
      <c r="S5496" s="258" t="s">
        <v>806</v>
      </c>
      <c r="T5496" s="258" t="s">
        <v>807</v>
      </c>
      <c r="U5496" s="282" t="s">
        <v>814</v>
      </c>
      <c r="V5496" s="285">
        <v>55</v>
      </c>
      <c r="W5496" s="286" t="s">
        <v>824</v>
      </c>
      <c r="X5496" s="286" t="s">
        <v>824</v>
      </c>
      <c r="Y5496" s="257"/>
    </row>
    <row r="5497" spans="1:25" ht="12.75" customHeight="1" x14ac:dyDescent="0.2">
      <c r="A5497" s="229" t="s">
        <v>705</v>
      </c>
      <c r="B5497" s="247"/>
      <c r="C5497" s="280">
        <v>5484</v>
      </c>
      <c r="D5497" s="249" t="s">
        <v>11520</v>
      </c>
      <c r="E5497" s="249" t="s">
        <v>11521</v>
      </c>
      <c r="F5497" s="249" t="s">
        <v>10193</v>
      </c>
      <c r="G5497" s="281" t="s">
        <v>813</v>
      </c>
      <c r="H5497" s="250">
        <v>45628.58</v>
      </c>
      <c r="I5497" s="250"/>
      <c r="J5497" s="250">
        <v>43709.629800000002</v>
      </c>
      <c r="K5497" s="250"/>
      <c r="L5497" s="250">
        <v>45628.93</v>
      </c>
      <c r="M5497" s="251">
        <f t="shared" si="255"/>
        <v>4.2055882519245594E-2</v>
      </c>
      <c r="N5497" s="251">
        <f t="shared" si="256"/>
        <v>4.3910236915344403E-2</v>
      </c>
      <c r="O5497" s="250">
        <v>50360.350000000006</v>
      </c>
      <c r="P5497" s="251">
        <f t="shared" si="257"/>
        <v>0.10369342432531303</v>
      </c>
      <c r="Q5497" s="251" t="s">
        <v>1195</v>
      </c>
      <c r="R5497" s="258"/>
      <c r="S5497" s="258" t="s">
        <v>904</v>
      </c>
      <c r="T5497" s="258" t="s">
        <v>807</v>
      </c>
      <c r="U5497" s="282" t="s">
        <v>814</v>
      </c>
      <c r="V5497" s="285">
        <v>103</v>
      </c>
      <c r="W5497" s="286" t="s">
        <v>816</v>
      </c>
      <c r="X5497" s="286" t="s">
        <v>824</v>
      </c>
      <c r="Y5497" s="257"/>
    </row>
    <row r="5498" spans="1:25" ht="12.75" customHeight="1" x14ac:dyDescent="0.2">
      <c r="A5498" s="229" t="s">
        <v>705</v>
      </c>
      <c r="B5498" s="247"/>
      <c r="C5498" s="280">
        <v>5485</v>
      </c>
      <c r="D5498" s="249" t="s">
        <v>11522</v>
      </c>
      <c r="E5498" s="249" t="s">
        <v>11523</v>
      </c>
      <c r="F5498" s="249" t="s">
        <v>10193</v>
      </c>
      <c r="G5498" s="281" t="s">
        <v>813</v>
      </c>
      <c r="H5498" s="250">
        <v>610859.74</v>
      </c>
      <c r="I5498" s="250"/>
      <c r="J5498" s="250">
        <v>757291.17390000017</v>
      </c>
      <c r="K5498" s="250"/>
      <c r="L5498" s="250">
        <v>790553.75999999989</v>
      </c>
      <c r="M5498" s="251">
        <f t="shared" si="255"/>
        <v>0.2397136761705726</v>
      </c>
      <c r="N5498" s="251">
        <f t="shared" si="256"/>
        <v>4.3923113389397597E-2</v>
      </c>
      <c r="O5498" s="250">
        <v>891804.96</v>
      </c>
      <c r="P5498" s="251">
        <f t="shared" si="257"/>
        <v>0.12807629932719578</v>
      </c>
      <c r="Q5498" s="251" t="s">
        <v>1195</v>
      </c>
      <c r="R5498" s="258"/>
      <c r="S5498" s="258" t="s">
        <v>1405</v>
      </c>
      <c r="T5498" s="258" t="s">
        <v>807</v>
      </c>
      <c r="U5498" s="282" t="s">
        <v>814</v>
      </c>
      <c r="V5498" s="285">
        <v>103</v>
      </c>
      <c r="W5498" s="286" t="s">
        <v>824</v>
      </c>
      <c r="X5498" s="286" t="s">
        <v>824</v>
      </c>
      <c r="Y5498" s="257"/>
    </row>
    <row r="5499" spans="1:25" ht="12.75" customHeight="1" x14ac:dyDescent="0.2">
      <c r="A5499" s="229" t="s">
        <v>705</v>
      </c>
      <c r="B5499" s="247"/>
      <c r="C5499" s="280">
        <v>5486</v>
      </c>
      <c r="D5499" s="249" t="s">
        <v>11524</v>
      </c>
      <c r="E5499" s="249" t="s">
        <v>11525</v>
      </c>
      <c r="F5499" s="249" t="s">
        <v>10177</v>
      </c>
      <c r="G5499" s="281" t="s">
        <v>804</v>
      </c>
      <c r="H5499" s="250">
        <v>27239.120000000003</v>
      </c>
      <c r="I5499" s="250"/>
      <c r="J5499" s="250">
        <v>26093.551599999999</v>
      </c>
      <c r="K5499" s="250"/>
      <c r="L5499" s="250">
        <v>27239.519999999997</v>
      </c>
      <c r="M5499" s="251">
        <f t="shared" si="255"/>
        <v>4.2055998872210398E-2</v>
      </c>
      <c r="N5499" s="251">
        <f t="shared" si="256"/>
        <v>4.3917685777968146E-2</v>
      </c>
      <c r="O5499" s="250">
        <v>31425.68</v>
      </c>
      <c r="P5499" s="251">
        <f t="shared" si="257"/>
        <v>0.15367965367965383</v>
      </c>
      <c r="Q5499" s="251" t="s">
        <v>1195</v>
      </c>
      <c r="R5499" s="258"/>
      <c r="S5499" s="258" t="s">
        <v>1405</v>
      </c>
      <c r="T5499" s="258" t="s">
        <v>807</v>
      </c>
      <c r="U5499" s="282" t="s">
        <v>808</v>
      </c>
      <c r="V5499" s="285">
        <v>53</v>
      </c>
      <c r="W5499" s="286" t="s">
        <v>816</v>
      </c>
      <c r="X5499" s="286" t="s">
        <v>824</v>
      </c>
      <c r="Y5499" s="257"/>
    </row>
    <row r="5500" spans="1:25" ht="12.75" customHeight="1" x14ac:dyDescent="0.2">
      <c r="A5500" s="229" t="s">
        <v>705</v>
      </c>
      <c r="B5500" s="247"/>
      <c r="C5500" s="280">
        <v>5487</v>
      </c>
      <c r="D5500" s="249" t="s">
        <v>11526</v>
      </c>
      <c r="E5500" s="249" t="s">
        <v>11527</v>
      </c>
      <c r="F5500" s="249" t="s">
        <v>10278</v>
      </c>
      <c r="G5500" s="281" t="s">
        <v>804</v>
      </c>
      <c r="H5500" s="250">
        <v>62567.19</v>
      </c>
      <c r="I5500" s="250"/>
      <c r="J5500" s="250">
        <v>59935.847099999999</v>
      </c>
      <c r="K5500" s="250"/>
      <c r="L5500" s="250">
        <v>62567.64</v>
      </c>
      <c r="M5500" s="251">
        <f t="shared" si="255"/>
        <v>4.2056274222959399E-2</v>
      </c>
      <c r="N5500" s="251">
        <f t="shared" si="256"/>
        <v>4.3910164406435831E-2</v>
      </c>
      <c r="O5500" s="250">
        <v>69055.44</v>
      </c>
      <c r="P5500" s="251">
        <f t="shared" si="257"/>
        <v>0.10369257974249953</v>
      </c>
      <c r="Q5500" s="251" t="s">
        <v>1195</v>
      </c>
      <c r="R5500" s="258"/>
      <c r="S5500" s="258" t="s">
        <v>904</v>
      </c>
      <c r="T5500" s="258" t="s">
        <v>807</v>
      </c>
      <c r="U5500" s="282" t="s">
        <v>808</v>
      </c>
      <c r="V5500" s="285">
        <v>154</v>
      </c>
      <c r="W5500" s="286" t="s">
        <v>816</v>
      </c>
      <c r="X5500" s="286" t="s">
        <v>824</v>
      </c>
      <c r="Y5500" s="257"/>
    </row>
    <row r="5501" spans="1:25" ht="12.75" customHeight="1" x14ac:dyDescent="0.2">
      <c r="A5501" s="229" t="s">
        <v>705</v>
      </c>
      <c r="B5501" s="247"/>
      <c r="C5501" s="280">
        <v>5488</v>
      </c>
      <c r="D5501" s="249" t="s">
        <v>11528</v>
      </c>
      <c r="E5501" s="249" t="s">
        <v>11529</v>
      </c>
      <c r="F5501" s="249" t="s">
        <v>10205</v>
      </c>
      <c r="G5501" s="281" t="s">
        <v>813</v>
      </c>
      <c r="H5501" s="250">
        <v>20329.900000000001</v>
      </c>
      <c r="I5501" s="250"/>
      <c r="J5501" s="250">
        <v>19474.895199999999</v>
      </c>
      <c r="K5501" s="250"/>
      <c r="L5501" s="250">
        <v>20330.05</v>
      </c>
      <c r="M5501" s="251">
        <f t="shared" si="255"/>
        <v>4.2056517739880783E-2</v>
      </c>
      <c r="N5501" s="251">
        <f t="shared" si="256"/>
        <v>4.39106239709059E-2</v>
      </c>
      <c r="O5501" s="250">
        <v>22438.129999999997</v>
      </c>
      <c r="P5501" s="251">
        <f t="shared" si="257"/>
        <v>0.10369280941266737</v>
      </c>
      <c r="Q5501" s="251" t="s">
        <v>1195</v>
      </c>
      <c r="R5501" s="258"/>
      <c r="S5501" s="258" t="s">
        <v>904</v>
      </c>
      <c r="T5501" s="258" t="s">
        <v>807</v>
      </c>
      <c r="U5501" s="282" t="s">
        <v>814</v>
      </c>
      <c r="V5501" s="285">
        <v>53</v>
      </c>
      <c r="W5501" s="286" t="s">
        <v>824</v>
      </c>
      <c r="X5501" s="286" t="s">
        <v>824</v>
      </c>
      <c r="Y5501" s="257"/>
    </row>
    <row r="5502" spans="1:25" ht="12.75" customHeight="1" x14ac:dyDescent="0.2">
      <c r="A5502" s="229" t="s">
        <v>705</v>
      </c>
      <c r="B5502" s="247"/>
      <c r="C5502" s="280">
        <v>5489</v>
      </c>
      <c r="D5502" s="249" t="s">
        <v>11530</v>
      </c>
      <c r="E5502" s="249" t="s">
        <v>11531</v>
      </c>
      <c r="F5502" s="249" t="s">
        <v>10205</v>
      </c>
      <c r="G5502" s="281" t="s">
        <v>813</v>
      </c>
      <c r="H5502" s="250">
        <v>8566.3100000000013</v>
      </c>
      <c r="I5502" s="250"/>
      <c r="J5502" s="250">
        <v>6612.3781999999992</v>
      </c>
      <c r="K5502" s="250"/>
      <c r="L5502" s="250">
        <v>6902.73</v>
      </c>
      <c r="M5502" s="251">
        <f t="shared" si="255"/>
        <v>0.22809492068346834</v>
      </c>
      <c r="N5502" s="251">
        <f t="shared" si="256"/>
        <v>4.3910343785236061E-2</v>
      </c>
      <c r="O5502" s="250">
        <v>7618.52</v>
      </c>
      <c r="P5502" s="251">
        <f t="shared" si="257"/>
        <v>0.10369665335309376</v>
      </c>
      <c r="Q5502" s="251" t="s">
        <v>1195</v>
      </c>
      <c r="R5502" s="258"/>
      <c r="S5502" s="258" t="s">
        <v>806</v>
      </c>
      <c r="T5502" s="258" t="s">
        <v>807</v>
      </c>
      <c r="U5502" s="282" t="s">
        <v>814</v>
      </c>
      <c r="V5502" s="285">
        <v>157</v>
      </c>
      <c r="W5502" s="286" t="s">
        <v>824</v>
      </c>
      <c r="X5502" s="286" t="s">
        <v>824</v>
      </c>
      <c r="Y5502" s="257"/>
    </row>
    <row r="5503" spans="1:25" ht="12.75" customHeight="1" x14ac:dyDescent="0.2">
      <c r="A5503" s="229" t="s">
        <v>705</v>
      </c>
      <c r="B5503" s="247"/>
      <c r="C5503" s="280">
        <v>5490</v>
      </c>
      <c r="D5503" s="249" t="s">
        <v>11532</v>
      </c>
      <c r="E5503" s="249" t="s">
        <v>11533</v>
      </c>
      <c r="F5503" s="249" t="s">
        <v>10397</v>
      </c>
      <c r="G5503" s="281" t="s">
        <v>804</v>
      </c>
      <c r="H5503" s="250">
        <v>280355.63</v>
      </c>
      <c r="I5503" s="250"/>
      <c r="J5503" s="250">
        <v>268564.97269999998</v>
      </c>
      <c r="K5503" s="250"/>
      <c r="L5503" s="250">
        <v>213425.39</v>
      </c>
      <c r="M5503" s="251">
        <f t="shared" si="255"/>
        <v>4.2056074636346773E-2</v>
      </c>
      <c r="N5503" s="251">
        <f t="shared" si="256"/>
        <v>0.20531189211183373</v>
      </c>
      <c r="O5503" s="250">
        <v>231854.46</v>
      </c>
      <c r="P5503" s="251">
        <f t="shared" si="257"/>
        <v>8.6349004680277147E-2</v>
      </c>
      <c r="Q5503" s="251" t="s">
        <v>1195</v>
      </c>
      <c r="R5503" s="258"/>
      <c r="S5503" s="258" t="s">
        <v>3566</v>
      </c>
      <c r="T5503" s="258" t="s">
        <v>908</v>
      </c>
      <c r="U5503" s="282" t="s">
        <v>808</v>
      </c>
      <c r="V5503" s="285">
        <v>504</v>
      </c>
      <c r="W5503" s="286" t="s">
        <v>824</v>
      </c>
      <c r="X5503" s="286" t="s">
        <v>824</v>
      </c>
      <c r="Y5503" s="257"/>
    </row>
    <row r="5504" spans="1:25" ht="12.75" customHeight="1" x14ac:dyDescent="0.2">
      <c r="A5504" s="229" t="s">
        <v>705</v>
      </c>
      <c r="B5504" s="247"/>
      <c r="C5504" s="280">
        <v>5491</v>
      </c>
      <c r="D5504" s="249" t="s">
        <v>11534</v>
      </c>
      <c r="E5504" s="249" t="s">
        <v>3859</v>
      </c>
      <c r="F5504" s="249" t="s">
        <v>10253</v>
      </c>
      <c r="G5504" s="281" t="s">
        <v>813</v>
      </c>
      <c r="H5504" s="250">
        <v>229717.36000000002</v>
      </c>
      <c r="I5504" s="250"/>
      <c r="J5504" s="250">
        <v>148324.7138</v>
      </c>
      <c r="K5504" s="250"/>
      <c r="L5504" s="250">
        <v>147495.52000000002</v>
      </c>
      <c r="M5504" s="251">
        <f t="shared" si="255"/>
        <v>0.3543164791724927</v>
      </c>
      <c r="N5504" s="251">
        <f t="shared" si="256"/>
        <v>5.5903954152782534E-3</v>
      </c>
      <c r="O5504" s="250">
        <v>160155.32</v>
      </c>
      <c r="P5504" s="251">
        <f t="shared" si="257"/>
        <v>8.5831759500220664E-2</v>
      </c>
      <c r="Q5504" s="251" t="s">
        <v>1195</v>
      </c>
      <c r="R5504" s="258"/>
      <c r="S5504" s="258" t="s">
        <v>806</v>
      </c>
      <c r="T5504" s="258" t="s">
        <v>908</v>
      </c>
      <c r="U5504" s="282" t="s">
        <v>814</v>
      </c>
      <c r="V5504" s="285">
        <v>602</v>
      </c>
      <c r="W5504" s="286" t="s">
        <v>824</v>
      </c>
      <c r="X5504" s="286" t="s">
        <v>824</v>
      </c>
      <c r="Y5504" s="257"/>
    </row>
    <row r="5505" spans="1:25" ht="12.75" customHeight="1" x14ac:dyDescent="0.2">
      <c r="A5505" s="229" t="s">
        <v>705</v>
      </c>
      <c r="B5505" s="247"/>
      <c r="C5505" s="280">
        <v>5492</v>
      </c>
      <c r="D5505" s="249" t="s">
        <v>11535</v>
      </c>
      <c r="E5505" s="249" t="s">
        <v>11536</v>
      </c>
      <c r="F5505" s="249" t="s">
        <v>10205</v>
      </c>
      <c r="G5505" s="281" t="s">
        <v>813</v>
      </c>
      <c r="H5505" s="250">
        <v>37741.090000000004</v>
      </c>
      <c r="I5505" s="250"/>
      <c r="J5505" s="250">
        <v>36153.840299999996</v>
      </c>
      <c r="K5505" s="250"/>
      <c r="L5505" s="250">
        <v>37741.360000000001</v>
      </c>
      <c r="M5505" s="251">
        <f t="shared" si="255"/>
        <v>4.2056276064099035E-2</v>
      </c>
      <c r="N5505" s="251">
        <f t="shared" si="256"/>
        <v>4.3910126471405707E-2</v>
      </c>
      <c r="O5505" s="250">
        <v>41654.86</v>
      </c>
      <c r="P5505" s="251">
        <f t="shared" si="257"/>
        <v>0.10369260673171291</v>
      </c>
      <c r="Q5505" s="251" t="s">
        <v>1195</v>
      </c>
      <c r="R5505" s="258"/>
      <c r="S5505" s="258" t="s">
        <v>904</v>
      </c>
      <c r="T5505" s="258" t="s">
        <v>807</v>
      </c>
      <c r="U5505" s="282" t="s">
        <v>814</v>
      </c>
      <c r="V5505" s="285">
        <v>405</v>
      </c>
      <c r="W5505" s="286" t="s">
        <v>824</v>
      </c>
      <c r="X5505" s="286" t="s">
        <v>824</v>
      </c>
      <c r="Y5505" s="257"/>
    </row>
    <row r="5506" spans="1:25" ht="12.75" customHeight="1" x14ac:dyDescent="0.2">
      <c r="A5506" s="229" t="s">
        <v>705</v>
      </c>
      <c r="B5506" s="247"/>
      <c r="C5506" s="280">
        <v>5493</v>
      </c>
      <c r="D5506" s="296" t="s">
        <v>11537</v>
      </c>
      <c r="E5506" s="296" t="s">
        <v>3866</v>
      </c>
      <c r="F5506" s="296" t="s">
        <v>10397</v>
      </c>
      <c r="G5506" s="281" t="s">
        <v>804</v>
      </c>
      <c r="H5506" s="250">
        <v>0</v>
      </c>
      <c r="I5506" s="250"/>
      <c r="J5506" s="250">
        <v>0</v>
      </c>
      <c r="K5506" s="250"/>
      <c r="L5506" s="250">
        <v>0</v>
      </c>
      <c r="M5506" s="251" t="str">
        <f t="shared" si="255"/>
        <v>NA</v>
      </c>
      <c r="N5506" s="251" t="str">
        <f t="shared" si="256"/>
        <v>NA</v>
      </c>
      <c r="O5506" s="250">
        <v>0</v>
      </c>
      <c r="P5506" s="251" t="str">
        <f t="shared" si="257"/>
        <v>NA</v>
      </c>
      <c r="Q5506" s="251" t="s">
        <v>707</v>
      </c>
      <c r="R5506" s="258"/>
      <c r="S5506" s="299" t="s">
        <v>809</v>
      </c>
      <c r="T5506" s="299" t="s">
        <v>809</v>
      </c>
      <c r="U5506" s="299" t="s">
        <v>832</v>
      </c>
      <c r="V5506" s="283" t="s">
        <v>809</v>
      </c>
      <c r="W5506" s="284" t="s">
        <v>809</v>
      </c>
      <c r="X5506" s="284" t="s">
        <v>809</v>
      </c>
      <c r="Y5506" s="257"/>
    </row>
    <row r="5507" spans="1:25" ht="12.75" customHeight="1" x14ac:dyDescent="0.2">
      <c r="B5507" s="247"/>
      <c r="C5507" s="280">
        <v>5494</v>
      </c>
      <c r="D5507" s="249" t="s">
        <v>11538</v>
      </c>
      <c r="E5507" s="249" t="s">
        <v>11539</v>
      </c>
      <c r="F5507" s="249" t="s">
        <v>10278</v>
      </c>
      <c r="G5507" s="281" t="s">
        <v>804</v>
      </c>
      <c r="H5507" s="250">
        <v>3899.2700000000004</v>
      </c>
      <c r="I5507" s="250"/>
      <c r="J5507" s="250">
        <v>3735.2723999999998</v>
      </c>
      <c r="K5507" s="250"/>
      <c r="L5507" s="250">
        <v>3899.29</v>
      </c>
      <c r="M5507" s="251">
        <f t="shared" si="255"/>
        <v>4.2058539162458761E-2</v>
      </c>
      <c r="N5507" s="251">
        <f t="shared" si="256"/>
        <v>4.3910478925178291E-2</v>
      </c>
      <c r="O5507" s="250">
        <v>4303.66</v>
      </c>
      <c r="P5507" s="251">
        <f t="shared" si="257"/>
        <v>0.10370349473878575</v>
      </c>
      <c r="Q5507" s="251" t="s">
        <v>1195</v>
      </c>
      <c r="R5507" s="258"/>
      <c r="S5507" s="258" t="s">
        <v>1405</v>
      </c>
      <c r="T5507" s="258" t="s">
        <v>807</v>
      </c>
      <c r="U5507" s="282" t="s">
        <v>808</v>
      </c>
      <c r="V5507" s="285">
        <v>14</v>
      </c>
      <c r="W5507" s="286" t="s">
        <v>874</v>
      </c>
      <c r="X5507" s="286" t="s">
        <v>815</v>
      </c>
      <c r="Y5507" s="257"/>
    </row>
    <row r="5508" spans="1:25" ht="12.75" customHeight="1" x14ac:dyDescent="0.2">
      <c r="A5508" s="229" t="s">
        <v>705</v>
      </c>
      <c r="B5508" s="247"/>
      <c r="C5508" s="280">
        <v>5495</v>
      </c>
      <c r="D5508" s="249" t="s">
        <v>11540</v>
      </c>
      <c r="E5508" s="249" t="s">
        <v>11541</v>
      </c>
      <c r="F5508" s="249" t="s">
        <v>10237</v>
      </c>
      <c r="G5508" s="281" t="s">
        <v>804</v>
      </c>
      <c r="H5508" s="250">
        <v>302814.35000000003</v>
      </c>
      <c r="I5508" s="250"/>
      <c r="J5508" s="250">
        <v>289206.68560000003</v>
      </c>
      <c r="K5508" s="250"/>
      <c r="L5508" s="250">
        <v>301908.07</v>
      </c>
      <c r="M5508" s="251">
        <f t="shared" si="255"/>
        <v>4.4937316874183827E-2</v>
      </c>
      <c r="N5508" s="251">
        <f t="shared" si="256"/>
        <v>4.3918017917356125E-2</v>
      </c>
      <c r="O5508" s="250">
        <v>349642.76</v>
      </c>
      <c r="P5508" s="251">
        <f t="shared" si="257"/>
        <v>0.15811001673456426</v>
      </c>
      <c r="Q5508" s="251" t="s">
        <v>1195</v>
      </c>
      <c r="R5508" s="258"/>
      <c r="S5508" s="258" t="s">
        <v>1405</v>
      </c>
      <c r="T5508" s="258" t="s">
        <v>807</v>
      </c>
      <c r="U5508" s="282" t="s">
        <v>808</v>
      </c>
      <c r="V5508" s="285">
        <v>404</v>
      </c>
      <c r="W5508" s="286" t="s">
        <v>824</v>
      </c>
      <c r="X5508" s="286" t="s">
        <v>824</v>
      </c>
      <c r="Y5508" s="257"/>
    </row>
    <row r="5509" spans="1:25" ht="12.75" customHeight="1" x14ac:dyDescent="0.2">
      <c r="A5509" s="229" t="s">
        <v>705</v>
      </c>
      <c r="B5509" s="247"/>
      <c r="C5509" s="280">
        <v>5496</v>
      </c>
      <c r="D5509" s="249" t="s">
        <v>11542</v>
      </c>
      <c r="E5509" s="249" t="s">
        <v>11543</v>
      </c>
      <c r="F5509" s="249" t="s">
        <v>10182</v>
      </c>
      <c r="G5509" s="281" t="s">
        <v>813</v>
      </c>
      <c r="H5509" s="250">
        <v>16982.93</v>
      </c>
      <c r="I5509" s="250"/>
      <c r="J5509" s="250">
        <v>20586.9611</v>
      </c>
      <c r="K5509" s="250"/>
      <c r="L5509" s="250">
        <v>21490.880000000001</v>
      </c>
      <c r="M5509" s="251">
        <f t="shared" si="255"/>
        <v>0.21221491815605434</v>
      </c>
      <c r="N5509" s="251">
        <f t="shared" si="256"/>
        <v>4.3907349686496497E-2</v>
      </c>
      <c r="O5509" s="250">
        <v>23335.510000000002</v>
      </c>
      <c r="P5509" s="251">
        <f t="shared" si="257"/>
        <v>8.5833153412052041E-2</v>
      </c>
      <c r="Q5509" s="251" t="s">
        <v>1195</v>
      </c>
      <c r="R5509" s="258"/>
      <c r="S5509" s="258" t="s">
        <v>904</v>
      </c>
      <c r="T5509" s="258" t="s">
        <v>807</v>
      </c>
      <c r="U5509" s="282" t="s">
        <v>814</v>
      </c>
      <c r="V5509" s="285">
        <v>53</v>
      </c>
      <c r="W5509" s="286" t="s">
        <v>816</v>
      </c>
      <c r="X5509" s="286" t="s">
        <v>824</v>
      </c>
      <c r="Y5509" s="257"/>
    </row>
    <row r="5510" spans="1:25" ht="12.75" customHeight="1" x14ac:dyDescent="0.2">
      <c r="A5510" s="229" t="s">
        <v>705</v>
      </c>
      <c r="B5510" s="247"/>
      <c r="C5510" s="280">
        <v>5497</v>
      </c>
      <c r="D5510" s="249" t="s">
        <v>11544</v>
      </c>
      <c r="E5510" s="249" t="s">
        <v>11545</v>
      </c>
      <c r="F5510" s="249" t="s">
        <v>10855</v>
      </c>
      <c r="G5510" s="281" t="s">
        <v>2994</v>
      </c>
      <c r="H5510" s="250">
        <v>1887965.82</v>
      </c>
      <c r="I5510" s="250"/>
      <c r="J5510" s="250">
        <v>976908.27580000006</v>
      </c>
      <c r="K5510" s="250"/>
      <c r="L5510" s="250">
        <v>1019803.6900000001</v>
      </c>
      <c r="M5510" s="251">
        <f t="shared" si="255"/>
        <v>0.48256040154371016</v>
      </c>
      <c r="N5510" s="251">
        <f t="shared" si="256"/>
        <v>4.3909356960736681E-2</v>
      </c>
      <c r="O5510" s="250">
        <v>1144812.6900000002</v>
      </c>
      <c r="P5510" s="251">
        <f t="shared" si="257"/>
        <v>0.12258143525642676</v>
      </c>
      <c r="Q5510" s="251" t="s">
        <v>1195</v>
      </c>
      <c r="R5510" s="258"/>
      <c r="S5510" s="258" t="s">
        <v>10994</v>
      </c>
      <c r="T5510" s="258" t="s">
        <v>908</v>
      </c>
      <c r="U5510" s="282" t="s">
        <v>10494</v>
      </c>
      <c r="V5510" s="285">
        <v>207</v>
      </c>
      <c r="W5510" s="286" t="s">
        <v>824</v>
      </c>
      <c r="X5510" s="286" t="s">
        <v>824</v>
      </c>
      <c r="Y5510" s="257"/>
    </row>
    <row r="5511" spans="1:25" ht="12.75" customHeight="1" x14ac:dyDescent="0.2">
      <c r="A5511" s="229" t="s">
        <v>705</v>
      </c>
      <c r="B5511" s="247"/>
      <c r="C5511" s="280">
        <v>5498</v>
      </c>
      <c r="D5511" s="249" t="s">
        <v>11546</v>
      </c>
      <c r="E5511" s="249" t="s">
        <v>11547</v>
      </c>
      <c r="F5511" s="249" t="s">
        <v>10237</v>
      </c>
      <c r="G5511" s="281" t="s">
        <v>804</v>
      </c>
      <c r="H5511" s="250">
        <v>77919.75</v>
      </c>
      <c r="I5511" s="250"/>
      <c r="J5511" s="250">
        <v>74642.7592</v>
      </c>
      <c r="K5511" s="250"/>
      <c r="L5511" s="250">
        <v>77920.39</v>
      </c>
      <c r="M5511" s="251">
        <f t="shared" si="255"/>
        <v>4.2055971688820866E-2</v>
      </c>
      <c r="N5511" s="251">
        <f t="shared" si="256"/>
        <v>4.3910900871413645E-2</v>
      </c>
      <c r="O5511" s="250">
        <v>86439.09</v>
      </c>
      <c r="P5511" s="251">
        <f t="shared" si="257"/>
        <v>0.10932568484320981</v>
      </c>
      <c r="Q5511" s="251" t="s">
        <v>1195</v>
      </c>
      <c r="R5511" s="258"/>
      <c r="S5511" s="258" t="s">
        <v>806</v>
      </c>
      <c r="T5511" s="258" t="s">
        <v>807</v>
      </c>
      <c r="U5511" s="282" t="s">
        <v>808</v>
      </c>
      <c r="V5511" s="285">
        <v>253</v>
      </c>
      <c r="W5511" s="286" t="s">
        <v>824</v>
      </c>
      <c r="X5511" s="286" t="s">
        <v>824</v>
      </c>
      <c r="Y5511" s="257"/>
    </row>
    <row r="5512" spans="1:25" ht="12.75" customHeight="1" x14ac:dyDescent="0.2">
      <c r="A5512" s="229" t="s">
        <v>705</v>
      </c>
      <c r="B5512" s="247"/>
      <c r="C5512" s="280">
        <v>5499</v>
      </c>
      <c r="D5512" s="249" t="s">
        <v>11548</v>
      </c>
      <c r="E5512" s="249" t="s">
        <v>3883</v>
      </c>
      <c r="F5512" s="249" t="s">
        <v>10302</v>
      </c>
      <c r="G5512" s="281" t="s">
        <v>804</v>
      </c>
      <c r="H5512" s="250">
        <v>43294.259999999995</v>
      </c>
      <c r="I5512" s="250"/>
      <c r="J5512" s="250">
        <v>45887.652399999999</v>
      </c>
      <c r="K5512" s="250"/>
      <c r="L5512" s="250">
        <v>47902.92</v>
      </c>
      <c r="M5512" s="251">
        <f t="shared" si="255"/>
        <v>5.9901529671600916E-2</v>
      </c>
      <c r="N5512" s="251">
        <f t="shared" si="256"/>
        <v>4.3917426466558558E-2</v>
      </c>
      <c r="O5512" s="250">
        <v>55264.639999999999</v>
      </c>
      <c r="P5512" s="251">
        <f t="shared" si="257"/>
        <v>0.15367998443518685</v>
      </c>
      <c r="Q5512" s="251" t="s">
        <v>1195</v>
      </c>
      <c r="R5512" s="258"/>
      <c r="S5512" s="258" t="s">
        <v>1405</v>
      </c>
      <c r="T5512" s="258" t="s">
        <v>807</v>
      </c>
      <c r="U5512" s="282" t="s">
        <v>808</v>
      </c>
      <c r="V5512" s="285">
        <v>103</v>
      </c>
      <c r="W5512" s="286" t="s">
        <v>824</v>
      </c>
      <c r="X5512" s="286" t="s">
        <v>824</v>
      </c>
      <c r="Y5512" s="257"/>
    </row>
    <row r="5513" spans="1:25" ht="12.75" customHeight="1" x14ac:dyDescent="0.2">
      <c r="A5513" s="229" t="s">
        <v>705</v>
      </c>
      <c r="B5513" s="247"/>
      <c r="C5513" s="280">
        <v>5500</v>
      </c>
      <c r="D5513" s="249" t="s">
        <v>11549</v>
      </c>
      <c r="E5513" s="249" t="s">
        <v>11550</v>
      </c>
      <c r="F5513" s="249" t="s">
        <v>10185</v>
      </c>
      <c r="G5513" s="281" t="s">
        <v>813</v>
      </c>
      <c r="H5513" s="250">
        <v>19934.560000000001</v>
      </c>
      <c r="I5513" s="250"/>
      <c r="J5513" s="250">
        <v>19096.186699999998</v>
      </c>
      <c r="K5513" s="250"/>
      <c r="L5513" s="250">
        <v>19934.71</v>
      </c>
      <c r="M5513" s="251">
        <f t="shared" si="255"/>
        <v>4.2056273125667329E-2</v>
      </c>
      <c r="N5513" s="251">
        <f t="shared" si="256"/>
        <v>4.3910510154365048E-2</v>
      </c>
      <c r="O5513" s="250">
        <v>22001.809999999998</v>
      </c>
      <c r="P5513" s="251">
        <f t="shared" si="257"/>
        <v>0.10369350745508707</v>
      </c>
      <c r="Q5513" s="251" t="s">
        <v>1195</v>
      </c>
      <c r="R5513" s="258"/>
      <c r="S5513" s="258" t="s">
        <v>814</v>
      </c>
      <c r="T5513" s="258" t="s">
        <v>807</v>
      </c>
      <c r="U5513" s="282" t="s">
        <v>814</v>
      </c>
      <c r="V5513" s="285">
        <v>53</v>
      </c>
      <c r="W5513" s="286" t="s">
        <v>816</v>
      </c>
      <c r="X5513" s="286" t="s">
        <v>816</v>
      </c>
      <c r="Y5513" s="257"/>
    </row>
    <row r="5514" spans="1:25" ht="12.75" customHeight="1" x14ac:dyDescent="0.2">
      <c r="A5514" s="229" t="s">
        <v>705</v>
      </c>
      <c r="B5514" s="247"/>
      <c r="C5514" s="280">
        <v>5501</v>
      </c>
      <c r="D5514" s="249" t="s">
        <v>11551</v>
      </c>
      <c r="E5514" s="249" t="s">
        <v>11552</v>
      </c>
      <c r="F5514" s="249" t="s">
        <v>10175</v>
      </c>
      <c r="G5514" s="281" t="s">
        <v>813</v>
      </c>
      <c r="H5514" s="250">
        <v>29201.15</v>
      </c>
      <c r="I5514" s="250"/>
      <c r="J5514" s="250">
        <v>27973.054199999999</v>
      </c>
      <c r="K5514" s="250"/>
      <c r="L5514" s="250">
        <v>29201.360000000001</v>
      </c>
      <c r="M5514" s="251">
        <f t="shared" si="255"/>
        <v>4.2056419010895213E-2</v>
      </c>
      <c r="N5514" s="251">
        <f t="shared" si="256"/>
        <v>4.3910321383497763E-2</v>
      </c>
      <c r="O5514" s="250">
        <v>32229.31</v>
      </c>
      <c r="P5514" s="251">
        <f t="shared" si="257"/>
        <v>0.103692088313695</v>
      </c>
      <c r="Q5514" s="251" t="s">
        <v>1195</v>
      </c>
      <c r="R5514" s="258"/>
      <c r="S5514" s="258" t="s">
        <v>904</v>
      </c>
      <c r="T5514" s="258" t="s">
        <v>807</v>
      </c>
      <c r="U5514" s="282" t="s">
        <v>814</v>
      </c>
      <c r="V5514" s="285">
        <v>103</v>
      </c>
      <c r="W5514" s="286" t="s">
        <v>824</v>
      </c>
      <c r="X5514" s="286" t="s">
        <v>824</v>
      </c>
      <c r="Y5514" s="257"/>
    </row>
    <row r="5515" spans="1:25" ht="12.75" customHeight="1" x14ac:dyDescent="0.2">
      <c r="A5515" s="229" t="s">
        <v>705</v>
      </c>
      <c r="B5515" s="247"/>
      <c r="C5515" s="280">
        <v>5502</v>
      </c>
      <c r="D5515" s="249" t="s">
        <v>11553</v>
      </c>
      <c r="E5515" s="249" t="s">
        <v>11554</v>
      </c>
      <c r="F5515" s="249" t="s">
        <v>10202</v>
      </c>
      <c r="G5515" s="281" t="s">
        <v>804</v>
      </c>
      <c r="H5515" s="250">
        <v>46067.49</v>
      </c>
      <c r="I5515" s="250"/>
      <c r="J5515" s="250">
        <v>44130.0723</v>
      </c>
      <c r="K5515" s="250"/>
      <c r="L5515" s="250">
        <v>33321.21</v>
      </c>
      <c r="M5515" s="251">
        <f t="shared" si="255"/>
        <v>4.2056072514478175E-2</v>
      </c>
      <c r="N5515" s="251">
        <f t="shared" si="256"/>
        <v>0.24493189647459518</v>
      </c>
      <c r="O5515" s="250">
        <v>38761.619999999995</v>
      </c>
      <c r="P5515" s="251">
        <f t="shared" si="257"/>
        <v>0.16327168191071081</v>
      </c>
      <c r="Q5515" s="251" t="s">
        <v>1195</v>
      </c>
      <c r="R5515" s="258"/>
      <c r="S5515" s="258" t="s">
        <v>1405</v>
      </c>
      <c r="T5515" s="258" t="s">
        <v>807</v>
      </c>
      <c r="U5515" s="282" t="s">
        <v>808</v>
      </c>
      <c r="V5515" s="285">
        <v>53</v>
      </c>
      <c r="W5515" s="286" t="s">
        <v>824</v>
      </c>
      <c r="X5515" s="286" t="s">
        <v>824</v>
      </c>
      <c r="Y5515" s="257"/>
    </row>
    <row r="5516" spans="1:25" ht="12.75" customHeight="1" x14ac:dyDescent="0.2">
      <c r="A5516" s="229" t="s">
        <v>705</v>
      </c>
      <c r="B5516" s="247"/>
      <c r="C5516" s="280">
        <v>5503</v>
      </c>
      <c r="D5516" s="296" t="s">
        <v>11555</v>
      </c>
      <c r="E5516" s="296" t="s">
        <v>11556</v>
      </c>
      <c r="F5516" s="296" t="s">
        <v>11557</v>
      </c>
      <c r="G5516" s="281"/>
      <c r="H5516" s="250">
        <v>5687.8</v>
      </c>
      <c r="I5516" s="250"/>
      <c r="J5516" s="250">
        <v>0</v>
      </c>
      <c r="K5516" s="250"/>
      <c r="L5516" s="250">
        <v>0</v>
      </c>
      <c r="M5516" s="251">
        <f t="shared" si="255"/>
        <v>1</v>
      </c>
      <c r="N5516" s="251" t="str">
        <f t="shared" si="256"/>
        <v>NA</v>
      </c>
      <c r="O5516" s="250">
        <v>0</v>
      </c>
      <c r="P5516" s="251" t="str">
        <f t="shared" si="257"/>
        <v>NA</v>
      </c>
      <c r="Q5516" s="251" t="s">
        <v>1195</v>
      </c>
      <c r="R5516" s="258"/>
      <c r="S5516" s="299" t="s">
        <v>809</v>
      </c>
      <c r="T5516" s="258" t="s">
        <v>841</v>
      </c>
      <c r="U5516" s="282" t="s">
        <v>841</v>
      </c>
      <c r="V5516" s="283" t="s">
        <v>809</v>
      </c>
      <c r="W5516" s="284" t="s">
        <v>809</v>
      </c>
      <c r="X5516" s="284" t="s">
        <v>809</v>
      </c>
      <c r="Y5516" s="257"/>
    </row>
    <row r="5517" spans="1:25" ht="12.75" customHeight="1" x14ac:dyDescent="0.2">
      <c r="A5517" s="229" t="s">
        <v>705</v>
      </c>
      <c r="B5517" s="247"/>
      <c r="C5517" s="309">
        <v>5504</v>
      </c>
      <c r="D5517" s="310" t="s">
        <v>11558</v>
      </c>
      <c r="E5517" s="310" t="s">
        <v>11559</v>
      </c>
      <c r="F5517" s="310" t="s">
        <v>10202</v>
      </c>
      <c r="G5517" s="311" t="s">
        <v>804</v>
      </c>
      <c r="H5517" s="312">
        <v>408627.97000000003</v>
      </c>
      <c r="I5517" s="312"/>
      <c r="J5517" s="312">
        <v>391442.69550000003</v>
      </c>
      <c r="K5517" s="312"/>
      <c r="L5517" s="312">
        <v>408633.59999999992</v>
      </c>
      <c r="M5517" s="313">
        <f t="shared" si="255"/>
        <v>4.2056040608282393E-2</v>
      </c>
      <c r="N5517" s="313">
        <f t="shared" si="256"/>
        <v>4.3916784493938495E-2</v>
      </c>
      <c r="O5517" s="312">
        <v>469398.79</v>
      </c>
      <c r="P5517" s="313">
        <f t="shared" si="257"/>
        <v>0.14870336164231251</v>
      </c>
      <c r="Q5517" s="313" t="s">
        <v>1195</v>
      </c>
      <c r="R5517" s="314" t="s">
        <v>954</v>
      </c>
      <c r="S5517" s="314" t="s">
        <v>3566</v>
      </c>
      <c r="T5517" s="314" t="s">
        <v>2261</v>
      </c>
      <c r="U5517" s="315" t="s">
        <v>1992</v>
      </c>
      <c r="V5517" s="316">
        <v>3273</v>
      </c>
      <c r="W5517" s="317" t="s">
        <v>824</v>
      </c>
      <c r="X5517" s="317" t="s">
        <v>824</v>
      </c>
      <c r="Y5517" s="257"/>
    </row>
    <row r="5518" spans="1:25" ht="12.75" customHeight="1" x14ac:dyDescent="0.2">
      <c r="A5518" s="229" t="s">
        <v>705</v>
      </c>
      <c r="B5518" s="247"/>
      <c r="C5518" s="280">
        <v>5505</v>
      </c>
      <c r="D5518" s="249" t="s">
        <v>11560</v>
      </c>
      <c r="E5518" s="249" t="s">
        <v>11561</v>
      </c>
      <c r="F5518" s="249" t="s">
        <v>10228</v>
      </c>
      <c r="G5518" s="281" t="s">
        <v>804</v>
      </c>
      <c r="H5518" s="250">
        <v>664796.29000000015</v>
      </c>
      <c r="I5518" s="250"/>
      <c r="J5518" s="250">
        <v>586196.76360000006</v>
      </c>
      <c r="K5518" s="250"/>
      <c r="L5518" s="250">
        <v>629874.2300000001</v>
      </c>
      <c r="M5518" s="251">
        <f t="shared" ref="M5518:M5581" si="258">IF(H5518&gt;0,ABS((J5518-H5518)/H5518),"NA")</f>
        <v>0.11823099433963459</v>
      </c>
      <c r="N5518" s="251">
        <f t="shared" ref="N5518:N5581" si="259">IF(J5518&gt;0,ABS((L5518-J5518)/J5518),"NA")</f>
        <v>7.4509907103144618E-2</v>
      </c>
      <c r="O5518" s="250">
        <v>726393.38000000012</v>
      </c>
      <c r="P5518" s="251">
        <f t="shared" ref="P5518:P5581" si="260">IF(L5518&gt;0,ABS((O5518-L5518)/L5518),"NA")</f>
        <v>0.1532355911750827</v>
      </c>
      <c r="Q5518" s="251" t="s">
        <v>1195</v>
      </c>
      <c r="R5518" s="258"/>
      <c r="S5518" s="258" t="s">
        <v>1405</v>
      </c>
      <c r="T5518" s="258" t="s">
        <v>807</v>
      </c>
      <c r="U5518" s="282" t="s">
        <v>808</v>
      </c>
      <c r="V5518" s="285">
        <v>107</v>
      </c>
      <c r="W5518" s="286" t="s">
        <v>824</v>
      </c>
      <c r="X5518" s="286" t="s">
        <v>824</v>
      </c>
      <c r="Y5518" s="257"/>
    </row>
    <row r="5519" spans="1:25" ht="12.75" customHeight="1" x14ac:dyDescent="0.2">
      <c r="A5519" s="229" t="s">
        <v>705</v>
      </c>
      <c r="B5519" s="247"/>
      <c r="C5519" s="280">
        <v>5506</v>
      </c>
      <c r="D5519" s="249" t="s">
        <v>11562</v>
      </c>
      <c r="E5519" s="249" t="s">
        <v>11563</v>
      </c>
      <c r="F5519" s="249" t="s">
        <v>10165</v>
      </c>
      <c r="G5519" s="281" t="s">
        <v>813</v>
      </c>
      <c r="H5519" s="250">
        <v>15619.16</v>
      </c>
      <c r="I5519" s="250"/>
      <c r="J5519" s="250">
        <v>14962.2778</v>
      </c>
      <c r="K5519" s="250"/>
      <c r="L5519" s="250">
        <v>15619.380000000001</v>
      </c>
      <c r="M5519" s="251">
        <f t="shared" si="258"/>
        <v>4.2056179717731297E-2</v>
      </c>
      <c r="N5519" s="251">
        <f t="shared" si="259"/>
        <v>4.3917257036893219E-2</v>
      </c>
      <c r="O5519" s="250">
        <v>18019.75</v>
      </c>
      <c r="P5519" s="251">
        <f t="shared" si="260"/>
        <v>0.15367895524662303</v>
      </c>
      <c r="Q5519" s="251" t="s">
        <v>1195</v>
      </c>
      <c r="R5519" s="258"/>
      <c r="S5519" s="258" t="s">
        <v>904</v>
      </c>
      <c r="T5519" s="258" t="s">
        <v>807</v>
      </c>
      <c r="U5519" s="282" t="s">
        <v>814</v>
      </c>
      <c r="V5519" s="285">
        <v>53</v>
      </c>
      <c r="W5519" s="286" t="s">
        <v>824</v>
      </c>
      <c r="X5519" s="286" t="s">
        <v>824</v>
      </c>
      <c r="Y5519" s="257"/>
    </row>
    <row r="5520" spans="1:25" ht="12.75" customHeight="1" x14ac:dyDescent="0.2">
      <c r="A5520" s="229" t="s">
        <v>705</v>
      </c>
      <c r="B5520" s="247"/>
      <c r="C5520" s="280">
        <v>5507</v>
      </c>
      <c r="D5520" s="249" t="s">
        <v>11564</v>
      </c>
      <c r="E5520" s="249" t="s">
        <v>11565</v>
      </c>
      <c r="F5520" s="249" t="s">
        <v>10231</v>
      </c>
      <c r="G5520" s="281" t="s">
        <v>813</v>
      </c>
      <c r="H5520" s="250">
        <v>141317.18</v>
      </c>
      <c r="I5520" s="250"/>
      <c r="J5520" s="250">
        <v>135373.94129999998</v>
      </c>
      <c r="K5520" s="250"/>
      <c r="L5520" s="250">
        <v>141317.9</v>
      </c>
      <c r="M5520" s="251">
        <f t="shared" si="258"/>
        <v>4.2056023903109419E-2</v>
      </c>
      <c r="N5520" s="251">
        <f t="shared" si="259"/>
        <v>4.3907702198222237E-2</v>
      </c>
      <c r="O5520" s="250">
        <v>153447.45000000001</v>
      </c>
      <c r="P5520" s="251">
        <f t="shared" si="260"/>
        <v>8.5831660391217382E-2</v>
      </c>
      <c r="Q5520" s="251" t="s">
        <v>1195</v>
      </c>
      <c r="R5520" s="258"/>
      <c r="S5520" s="258" t="s">
        <v>806</v>
      </c>
      <c r="T5520" s="258" t="s">
        <v>807</v>
      </c>
      <c r="U5520" s="282" t="s">
        <v>814</v>
      </c>
      <c r="V5520" s="285">
        <v>403</v>
      </c>
      <c r="W5520" s="286" t="s">
        <v>816</v>
      </c>
      <c r="X5520" s="286" t="s">
        <v>824</v>
      </c>
      <c r="Y5520" s="257"/>
    </row>
    <row r="5521" spans="1:25" ht="12.75" customHeight="1" x14ac:dyDescent="0.2">
      <c r="A5521" s="229" t="s">
        <v>705</v>
      </c>
      <c r="B5521" s="247"/>
      <c r="C5521" s="280">
        <v>5508</v>
      </c>
      <c r="D5521" s="249" t="s">
        <v>11566</v>
      </c>
      <c r="E5521" s="249" t="s">
        <v>11567</v>
      </c>
      <c r="F5521" s="249" t="s">
        <v>10225</v>
      </c>
      <c r="G5521" s="281" t="s">
        <v>813</v>
      </c>
      <c r="H5521" s="250">
        <v>180552.62</v>
      </c>
      <c r="I5521" s="250"/>
      <c r="J5521" s="250">
        <v>170036.1722</v>
      </c>
      <c r="K5521" s="250"/>
      <c r="L5521" s="250">
        <v>177504.51</v>
      </c>
      <c r="M5521" s="251">
        <f t="shared" si="258"/>
        <v>5.824588865007882E-2</v>
      </c>
      <c r="N5521" s="251">
        <f t="shared" si="259"/>
        <v>4.3922053192397191E-2</v>
      </c>
      <c r="O5521" s="250">
        <v>191711.14</v>
      </c>
      <c r="P5521" s="251">
        <f t="shared" si="260"/>
        <v>8.0035318539230377E-2</v>
      </c>
      <c r="Q5521" s="251" t="s">
        <v>1195</v>
      </c>
      <c r="R5521" s="258"/>
      <c r="S5521" s="258" t="s">
        <v>806</v>
      </c>
      <c r="T5521" s="258" t="s">
        <v>807</v>
      </c>
      <c r="U5521" s="282" t="s">
        <v>814</v>
      </c>
      <c r="V5521" s="285">
        <v>55</v>
      </c>
      <c r="W5521" s="286" t="s">
        <v>824</v>
      </c>
      <c r="X5521" s="286" t="s">
        <v>824</v>
      </c>
      <c r="Y5521" s="257"/>
    </row>
    <row r="5522" spans="1:25" ht="12.75" customHeight="1" x14ac:dyDescent="0.2">
      <c r="A5522" s="229" t="s">
        <v>705</v>
      </c>
      <c r="B5522" s="247"/>
      <c r="C5522" s="280">
        <v>5509</v>
      </c>
      <c r="D5522" s="249" t="s">
        <v>11568</v>
      </c>
      <c r="E5522" s="249" t="s">
        <v>11569</v>
      </c>
      <c r="F5522" s="249" t="s">
        <v>10182</v>
      </c>
      <c r="G5522" s="281" t="s">
        <v>813</v>
      </c>
      <c r="H5522" s="250">
        <v>176394.15000000002</v>
      </c>
      <c r="I5522" s="250"/>
      <c r="J5522" s="250">
        <v>184321.50900000002</v>
      </c>
      <c r="K5522" s="250"/>
      <c r="L5522" s="250">
        <v>192415.10000000003</v>
      </c>
      <c r="M5522" s="251">
        <f t="shared" si="258"/>
        <v>4.4941167266601502E-2</v>
      </c>
      <c r="N5522" s="251">
        <f t="shared" si="259"/>
        <v>4.3910181963625387E-2</v>
      </c>
      <c r="O5522" s="250">
        <v>212367.21999999997</v>
      </c>
      <c r="P5522" s="251">
        <f t="shared" si="260"/>
        <v>0.10369310932457969</v>
      </c>
      <c r="Q5522" s="251" t="s">
        <v>1195</v>
      </c>
      <c r="R5522" s="258"/>
      <c r="S5522" s="258" t="s">
        <v>806</v>
      </c>
      <c r="T5522" s="258" t="s">
        <v>807</v>
      </c>
      <c r="U5522" s="282" t="s">
        <v>814</v>
      </c>
      <c r="V5522" s="285">
        <v>505</v>
      </c>
      <c r="W5522" s="286" t="s">
        <v>816</v>
      </c>
      <c r="X5522" s="286" t="s">
        <v>816</v>
      </c>
      <c r="Y5522" s="257"/>
    </row>
    <row r="5523" spans="1:25" ht="12.75" customHeight="1" x14ac:dyDescent="0.2">
      <c r="A5523" s="229" t="s">
        <v>705</v>
      </c>
      <c r="B5523" s="247"/>
      <c r="C5523" s="280">
        <v>5510</v>
      </c>
      <c r="D5523" s="249" t="s">
        <v>11570</v>
      </c>
      <c r="E5523" s="249" t="s">
        <v>11571</v>
      </c>
      <c r="F5523" s="249" t="s">
        <v>10260</v>
      </c>
      <c r="G5523" s="281" t="s">
        <v>813</v>
      </c>
      <c r="H5523" s="250">
        <v>110775.18</v>
      </c>
      <c r="I5523" s="250"/>
      <c r="J5523" s="250">
        <v>106116.40549999999</v>
      </c>
      <c r="K5523" s="250"/>
      <c r="L5523" s="250">
        <v>110776</v>
      </c>
      <c r="M5523" s="251">
        <f t="shared" si="258"/>
        <v>4.2056122138551248E-2</v>
      </c>
      <c r="N5523" s="251">
        <f t="shared" si="259"/>
        <v>4.3910218010541326E-2</v>
      </c>
      <c r="O5523" s="250">
        <v>122262.68000000001</v>
      </c>
      <c r="P5523" s="251">
        <f t="shared" si="260"/>
        <v>0.10369285765869871</v>
      </c>
      <c r="Q5523" s="251" t="s">
        <v>1195</v>
      </c>
      <c r="R5523" s="258"/>
      <c r="S5523" s="258" t="s">
        <v>806</v>
      </c>
      <c r="T5523" s="258" t="s">
        <v>807</v>
      </c>
      <c r="U5523" s="282" t="s">
        <v>814</v>
      </c>
      <c r="V5523" s="285">
        <v>214</v>
      </c>
      <c r="W5523" s="286" t="s">
        <v>816</v>
      </c>
      <c r="X5523" s="286" t="s">
        <v>824</v>
      </c>
      <c r="Y5523" s="257"/>
    </row>
    <row r="5524" spans="1:25" ht="12.75" customHeight="1" x14ac:dyDescent="0.2">
      <c r="A5524" s="229" t="s">
        <v>705</v>
      </c>
      <c r="B5524" s="247"/>
      <c r="C5524" s="280">
        <v>5511</v>
      </c>
      <c r="D5524" s="249" t="s">
        <v>11572</v>
      </c>
      <c r="E5524" s="249" t="s">
        <v>11573</v>
      </c>
      <c r="F5524" s="249" t="s">
        <v>10225</v>
      </c>
      <c r="G5524" s="281" t="s">
        <v>813</v>
      </c>
      <c r="H5524" s="250">
        <v>30344.590000000004</v>
      </c>
      <c r="I5524" s="250"/>
      <c r="J5524" s="250">
        <v>22656.577300000001</v>
      </c>
      <c r="K5524" s="250"/>
      <c r="L5524" s="250">
        <v>23651.43</v>
      </c>
      <c r="M5524" s="251">
        <f t="shared" si="258"/>
        <v>0.25335694764701061</v>
      </c>
      <c r="N5524" s="251">
        <f t="shared" si="259"/>
        <v>4.3910105521543161E-2</v>
      </c>
      <c r="O5524" s="250">
        <v>26103.949999999997</v>
      </c>
      <c r="P5524" s="251">
        <f t="shared" si="260"/>
        <v>0.10369436435767296</v>
      </c>
      <c r="Q5524" s="251" t="s">
        <v>1195</v>
      </c>
      <c r="R5524" s="258"/>
      <c r="S5524" s="258" t="s">
        <v>806</v>
      </c>
      <c r="T5524" s="258" t="s">
        <v>807</v>
      </c>
      <c r="U5524" s="282" t="s">
        <v>814</v>
      </c>
      <c r="V5524" s="285">
        <v>107</v>
      </c>
      <c r="W5524" s="286" t="s">
        <v>816</v>
      </c>
      <c r="X5524" s="286" t="s">
        <v>824</v>
      </c>
      <c r="Y5524" s="257"/>
    </row>
    <row r="5525" spans="1:25" ht="12.75" customHeight="1" x14ac:dyDescent="0.2">
      <c r="A5525" s="229" t="s">
        <v>705</v>
      </c>
      <c r="B5525" s="247"/>
      <c r="C5525" s="280">
        <v>5512</v>
      </c>
      <c r="D5525" s="249" t="s">
        <v>11574</v>
      </c>
      <c r="E5525" s="249" t="s">
        <v>11575</v>
      </c>
      <c r="F5525" s="249" t="s">
        <v>10185</v>
      </c>
      <c r="G5525" s="281" t="s">
        <v>813</v>
      </c>
      <c r="H5525" s="250">
        <v>24685.34</v>
      </c>
      <c r="I5525" s="250"/>
      <c r="J5525" s="250">
        <v>23647.171699999999</v>
      </c>
      <c r="K5525" s="250"/>
      <c r="L5525" s="250">
        <v>40160.15</v>
      </c>
      <c r="M5525" s="251">
        <f t="shared" si="258"/>
        <v>4.2056066475082018E-2</v>
      </c>
      <c r="N5525" s="251">
        <f t="shared" si="259"/>
        <v>0.69830669432657788</v>
      </c>
      <c r="O5525" s="250">
        <v>42058.51</v>
      </c>
      <c r="P5525" s="251">
        <f t="shared" si="260"/>
        <v>4.7269743763407271E-2</v>
      </c>
      <c r="Q5525" s="251" t="s">
        <v>1195</v>
      </c>
      <c r="R5525" s="258"/>
      <c r="S5525" s="258" t="s">
        <v>806</v>
      </c>
      <c r="T5525" s="258" t="s">
        <v>807</v>
      </c>
      <c r="U5525" s="282" t="s">
        <v>814</v>
      </c>
      <c r="V5525" s="285">
        <v>203</v>
      </c>
      <c r="W5525" s="286" t="s">
        <v>912</v>
      </c>
      <c r="X5525" s="286" t="s">
        <v>815</v>
      </c>
      <c r="Y5525" s="257"/>
    </row>
    <row r="5526" spans="1:25" ht="12.75" customHeight="1" x14ac:dyDescent="0.2">
      <c r="A5526" s="229" t="s">
        <v>705</v>
      </c>
      <c r="B5526" s="247"/>
      <c r="C5526" s="280">
        <v>5513</v>
      </c>
      <c r="D5526" s="249" t="s">
        <v>11576</v>
      </c>
      <c r="E5526" s="249" t="s">
        <v>11577</v>
      </c>
      <c r="F5526" s="249" t="s">
        <v>10185</v>
      </c>
      <c r="G5526" s="281" t="s">
        <v>813</v>
      </c>
      <c r="H5526" s="250">
        <v>114153.7</v>
      </c>
      <c r="I5526" s="250"/>
      <c r="J5526" s="250">
        <v>109352.848</v>
      </c>
      <c r="K5526" s="250"/>
      <c r="L5526" s="250">
        <v>114153.51</v>
      </c>
      <c r="M5526" s="251">
        <f t="shared" si="258"/>
        <v>4.2056034977403262E-2</v>
      </c>
      <c r="N5526" s="251">
        <f t="shared" si="259"/>
        <v>4.3900658170329468E-2</v>
      </c>
      <c r="O5526" s="250">
        <v>123951.5</v>
      </c>
      <c r="P5526" s="251">
        <f t="shared" si="260"/>
        <v>8.583170153944461E-2</v>
      </c>
      <c r="Q5526" s="251" t="s">
        <v>1195</v>
      </c>
      <c r="R5526" s="258"/>
      <c r="S5526" s="258" t="s">
        <v>806</v>
      </c>
      <c r="T5526" s="258" t="s">
        <v>807</v>
      </c>
      <c r="U5526" s="282" t="s">
        <v>814</v>
      </c>
      <c r="V5526" s="285">
        <v>129</v>
      </c>
      <c r="W5526" s="286" t="s">
        <v>815</v>
      </c>
      <c r="X5526" s="286" t="s">
        <v>816</v>
      </c>
      <c r="Y5526" s="257"/>
    </row>
    <row r="5527" spans="1:25" ht="12.75" customHeight="1" x14ac:dyDescent="0.2">
      <c r="A5527" s="229" t="s">
        <v>705</v>
      </c>
      <c r="B5527" s="247"/>
      <c r="C5527" s="280">
        <v>5514</v>
      </c>
      <c r="D5527" s="249" t="s">
        <v>11578</v>
      </c>
      <c r="E5527" s="249" t="s">
        <v>11579</v>
      </c>
      <c r="F5527" s="249" t="s">
        <v>10185</v>
      </c>
      <c r="G5527" s="281"/>
      <c r="H5527" s="250">
        <v>282139.44</v>
      </c>
      <c r="I5527" s="250"/>
      <c r="J5527" s="250">
        <v>139022.93109999999</v>
      </c>
      <c r="K5527" s="250"/>
      <c r="L5527" s="250">
        <v>290453.52</v>
      </c>
      <c r="M5527" s="251">
        <f t="shared" si="258"/>
        <v>0.50725452953334005</v>
      </c>
      <c r="N5527" s="251">
        <f t="shared" si="259"/>
        <v>1.0892490015987013</v>
      </c>
      <c r="O5527" s="250">
        <v>306861.48</v>
      </c>
      <c r="P5527" s="251">
        <f t="shared" si="260"/>
        <v>5.6490828549779534E-2</v>
      </c>
      <c r="Q5527" s="251" t="s">
        <v>1195</v>
      </c>
      <c r="R5527" s="258"/>
      <c r="S5527" s="258" t="s">
        <v>925</v>
      </c>
      <c r="T5527" s="258" t="s">
        <v>908</v>
      </c>
      <c r="U5527" s="282" t="s">
        <v>932</v>
      </c>
      <c r="V5527" s="285">
        <v>2793</v>
      </c>
      <c r="W5527" s="286" t="s">
        <v>912</v>
      </c>
      <c r="X5527" s="286" t="s">
        <v>815</v>
      </c>
      <c r="Y5527" s="257"/>
    </row>
    <row r="5528" spans="1:25" ht="12.75" customHeight="1" x14ac:dyDescent="0.2">
      <c r="A5528" s="229" t="s">
        <v>705</v>
      </c>
      <c r="B5528" s="247"/>
      <c r="C5528" s="280">
        <v>5515</v>
      </c>
      <c r="D5528" s="296" t="s">
        <v>11580</v>
      </c>
      <c r="E5528" s="296" t="s">
        <v>11580</v>
      </c>
      <c r="F5528" s="296"/>
      <c r="G5528" s="281"/>
      <c r="H5528" s="250">
        <v>0</v>
      </c>
      <c r="I5528" s="250"/>
      <c r="J5528" s="250">
        <v>0</v>
      </c>
      <c r="K5528" s="250"/>
      <c r="L5528" s="250">
        <v>148983.54</v>
      </c>
      <c r="M5528" s="251" t="str">
        <f t="shared" si="258"/>
        <v>NA</v>
      </c>
      <c r="N5528" s="251" t="str">
        <f t="shared" si="259"/>
        <v>NA</v>
      </c>
      <c r="O5528" s="250">
        <v>181019.5</v>
      </c>
      <c r="P5528" s="251">
        <f t="shared" si="260"/>
        <v>0.21503019729562065</v>
      </c>
      <c r="Q5528" s="251" t="s">
        <v>1195</v>
      </c>
      <c r="R5528" s="258"/>
      <c r="S5528" s="258" t="s">
        <v>840</v>
      </c>
      <c r="T5528" s="258" t="s">
        <v>841</v>
      </c>
      <c r="U5528" s="282" t="s">
        <v>841</v>
      </c>
      <c r="V5528" s="283" t="s">
        <v>809</v>
      </c>
      <c r="W5528" s="284" t="s">
        <v>809</v>
      </c>
      <c r="X5528" s="284" t="s">
        <v>809</v>
      </c>
      <c r="Y5528" s="257"/>
    </row>
    <row r="5529" spans="1:25" ht="12.75" customHeight="1" x14ac:dyDescent="0.2">
      <c r="A5529" s="229" t="s">
        <v>705</v>
      </c>
      <c r="B5529" s="247"/>
      <c r="C5529" s="280">
        <v>5516</v>
      </c>
      <c r="D5529" s="249" t="s">
        <v>11581</v>
      </c>
      <c r="E5529" s="249" t="s">
        <v>11582</v>
      </c>
      <c r="F5529" s="249" t="s">
        <v>10260</v>
      </c>
      <c r="G5529" s="281" t="s">
        <v>813</v>
      </c>
      <c r="H5529" s="250">
        <v>46008.05</v>
      </c>
      <c r="I5529" s="250"/>
      <c r="J5529" s="250">
        <v>44073.1368</v>
      </c>
      <c r="K5529" s="250"/>
      <c r="L5529" s="250">
        <v>46008.39</v>
      </c>
      <c r="M5529" s="251">
        <f t="shared" si="258"/>
        <v>4.2055970639920677E-2</v>
      </c>
      <c r="N5529" s="251">
        <f t="shared" si="259"/>
        <v>4.3910040004232216E-2</v>
      </c>
      <c r="O5529" s="250">
        <v>50779.130000000005</v>
      </c>
      <c r="P5529" s="251">
        <f t="shared" si="260"/>
        <v>0.10369282646056524</v>
      </c>
      <c r="Q5529" s="251" t="s">
        <v>1195</v>
      </c>
      <c r="R5529" s="258"/>
      <c r="S5529" s="258" t="s">
        <v>814</v>
      </c>
      <c r="T5529" s="258" t="s">
        <v>807</v>
      </c>
      <c r="U5529" s="282" t="s">
        <v>814</v>
      </c>
      <c r="V5529" s="285">
        <v>154</v>
      </c>
      <c r="W5529" s="286" t="s">
        <v>816</v>
      </c>
      <c r="X5529" s="286" t="s">
        <v>824</v>
      </c>
      <c r="Y5529" s="257"/>
    </row>
    <row r="5530" spans="1:25" ht="12.75" customHeight="1" x14ac:dyDescent="0.2">
      <c r="A5530" s="229" t="s">
        <v>705</v>
      </c>
      <c r="B5530" s="247"/>
      <c r="C5530" s="280">
        <v>5517</v>
      </c>
      <c r="D5530" s="249" t="s">
        <v>11583</v>
      </c>
      <c r="E5530" s="249" t="s">
        <v>11584</v>
      </c>
      <c r="F5530" s="249" t="s">
        <v>10193</v>
      </c>
      <c r="G5530" s="281" t="s">
        <v>813</v>
      </c>
      <c r="H5530" s="250">
        <v>32330.2</v>
      </c>
      <c r="I5530" s="250"/>
      <c r="J5530" s="250">
        <v>30970.521499999999</v>
      </c>
      <c r="K5530" s="250"/>
      <c r="L5530" s="250">
        <v>32330.439999999995</v>
      </c>
      <c r="M5530" s="251">
        <f t="shared" si="258"/>
        <v>4.2055987899858392E-2</v>
      </c>
      <c r="N5530" s="251">
        <f t="shared" si="259"/>
        <v>4.3910093667618617E-2</v>
      </c>
      <c r="O5530" s="250">
        <v>35682.879999999997</v>
      </c>
      <c r="P5530" s="251">
        <f t="shared" si="260"/>
        <v>0.10369299025933464</v>
      </c>
      <c r="Q5530" s="251" t="s">
        <v>1195</v>
      </c>
      <c r="R5530" s="258"/>
      <c r="S5530" s="258" t="s">
        <v>904</v>
      </c>
      <c r="T5530" s="258" t="s">
        <v>807</v>
      </c>
      <c r="U5530" s="282" t="s">
        <v>814</v>
      </c>
      <c r="V5530" s="285">
        <v>103</v>
      </c>
      <c r="W5530" s="286" t="s">
        <v>824</v>
      </c>
      <c r="X5530" s="286" t="s">
        <v>824</v>
      </c>
      <c r="Y5530" s="257"/>
    </row>
    <row r="5531" spans="1:25" ht="12.75" customHeight="1" x14ac:dyDescent="0.2">
      <c r="A5531" s="229" t="s">
        <v>705</v>
      </c>
      <c r="B5531" s="247"/>
      <c r="C5531" s="280">
        <v>5518</v>
      </c>
      <c r="D5531" s="249" t="s">
        <v>11585</v>
      </c>
      <c r="E5531" s="249" t="s">
        <v>11586</v>
      </c>
      <c r="F5531" s="249" t="s">
        <v>10185</v>
      </c>
      <c r="G5531" s="281" t="s">
        <v>813</v>
      </c>
      <c r="H5531" s="250">
        <v>38298.089999999997</v>
      </c>
      <c r="I5531" s="250"/>
      <c r="J5531" s="250">
        <v>36687.402199999997</v>
      </c>
      <c r="K5531" s="250"/>
      <c r="L5531" s="250">
        <v>38298.36</v>
      </c>
      <c r="M5531" s="251">
        <f t="shared" si="258"/>
        <v>4.2056609089382781E-2</v>
      </c>
      <c r="N5531" s="251">
        <f t="shared" si="259"/>
        <v>4.391038076825194E-2</v>
      </c>
      <c r="O5531" s="250">
        <v>42269.64</v>
      </c>
      <c r="P5531" s="251">
        <f t="shared" si="260"/>
        <v>0.10369321297308812</v>
      </c>
      <c r="Q5531" s="251" t="s">
        <v>1195</v>
      </c>
      <c r="R5531" s="258"/>
      <c r="S5531" s="258" t="s">
        <v>806</v>
      </c>
      <c r="T5531" s="258" t="s">
        <v>807</v>
      </c>
      <c r="U5531" s="282" t="s">
        <v>814</v>
      </c>
      <c r="V5531" s="285">
        <v>517</v>
      </c>
      <c r="W5531" s="286" t="s">
        <v>816</v>
      </c>
      <c r="X5531" s="286" t="s">
        <v>816</v>
      </c>
      <c r="Y5531" s="257"/>
    </row>
    <row r="5532" spans="1:25" ht="12.75" customHeight="1" x14ac:dyDescent="0.2">
      <c r="A5532" s="229" t="s">
        <v>705</v>
      </c>
      <c r="B5532" s="247"/>
      <c r="C5532" s="280">
        <v>5519</v>
      </c>
      <c r="D5532" s="249" t="s">
        <v>11587</v>
      </c>
      <c r="E5532" s="249" t="s">
        <v>11588</v>
      </c>
      <c r="F5532" s="249" t="s">
        <v>10185</v>
      </c>
      <c r="G5532" s="281" t="s">
        <v>813</v>
      </c>
      <c r="H5532" s="250">
        <v>57390.850000000006</v>
      </c>
      <c r="I5532" s="250"/>
      <c r="J5532" s="250">
        <v>54977.216799999995</v>
      </c>
      <c r="K5532" s="250"/>
      <c r="L5532" s="250">
        <v>57391.270000000004</v>
      </c>
      <c r="M5532" s="251">
        <f t="shared" si="258"/>
        <v>4.205606294383183E-2</v>
      </c>
      <c r="N5532" s="251">
        <f t="shared" si="259"/>
        <v>4.3910065669239363E-2</v>
      </c>
      <c r="O5532" s="250">
        <v>63342.33</v>
      </c>
      <c r="P5532" s="251">
        <f t="shared" si="260"/>
        <v>0.10369277417976631</v>
      </c>
      <c r="Q5532" s="251" t="s">
        <v>1195</v>
      </c>
      <c r="R5532" s="258"/>
      <c r="S5532" s="258" t="s">
        <v>904</v>
      </c>
      <c r="T5532" s="258" t="s">
        <v>807</v>
      </c>
      <c r="U5532" s="282" t="s">
        <v>814</v>
      </c>
      <c r="V5532" s="285">
        <v>253</v>
      </c>
      <c r="W5532" s="286" t="s">
        <v>816</v>
      </c>
      <c r="X5532" s="286" t="s">
        <v>824</v>
      </c>
      <c r="Y5532" s="257"/>
    </row>
    <row r="5533" spans="1:25" ht="12.75" customHeight="1" x14ac:dyDescent="0.2">
      <c r="A5533" s="229" t="s">
        <v>705</v>
      </c>
      <c r="B5533" s="247"/>
      <c r="C5533" s="280">
        <v>5520</v>
      </c>
      <c r="D5533" s="249" t="s">
        <v>11589</v>
      </c>
      <c r="E5533" s="249" t="s">
        <v>11590</v>
      </c>
      <c r="F5533" s="249" t="s">
        <v>10228</v>
      </c>
      <c r="G5533" s="281" t="s">
        <v>804</v>
      </c>
      <c r="H5533" s="250">
        <v>16084.580000000002</v>
      </c>
      <c r="I5533" s="250"/>
      <c r="J5533" s="250">
        <v>15408.1191</v>
      </c>
      <c r="K5533" s="250"/>
      <c r="L5533" s="250">
        <v>16084.720000000001</v>
      </c>
      <c r="M5533" s="251">
        <f t="shared" si="258"/>
        <v>4.2056485155347656E-2</v>
      </c>
      <c r="N5533" s="251">
        <f t="shared" si="259"/>
        <v>4.3911972357482704E-2</v>
      </c>
      <c r="O5533" s="250">
        <v>17910.23</v>
      </c>
      <c r="P5533" s="251">
        <f t="shared" si="260"/>
        <v>0.1134934273024335</v>
      </c>
      <c r="Q5533" s="251" t="s">
        <v>1195</v>
      </c>
      <c r="R5533" s="258"/>
      <c r="S5533" s="258" t="s">
        <v>806</v>
      </c>
      <c r="T5533" s="258" t="s">
        <v>807</v>
      </c>
      <c r="U5533" s="282" t="s">
        <v>808</v>
      </c>
      <c r="V5533" s="285">
        <v>160</v>
      </c>
      <c r="W5533" s="286" t="s">
        <v>824</v>
      </c>
      <c r="X5533" s="286" t="s">
        <v>824</v>
      </c>
      <c r="Y5533" s="257"/>
    </row>
    <row r="5534" spans="1:25" ht="12.75" customHeight="1" x14ac:dyDescent="0.2">
      <c r="A5534" s="229" t="s">
        <v>705</v>
      </c>
      <c r="B5534" s="247"/>
      <c r="C5534" s="280">
        <v>5521</v>
      </c>
      <c r="D5534" s="249" t="s">
        <v>11591</v>
      </c>
      <c r="E5534" s="249" t="s">
        <v>11592</v>
      </c>
      <c r="F5534" s="249" t="s">
        <v>10453</v>
      </c>
      <c r="G5534" s="281" t="s">
        <v>804</v>
      </c>
      <c r="H5534" s="250">
        <v>326056.5</v>
      </c>
      <c r="I5534" s="250"/>
      <c r="J5534" s="250">
        <v>229587.75589999999</v>
      </c>
      <c r="K5534" s="250"/>
      <c r="L5534" s="250">
        <v>165861.13</v>
      </c>
      <c r="M5534" s="251">
        <f t="shared" si="258"/>
        <v>0.29586511570847385</v>
      </c>
      <c r="N5534" s="251">
        <f t="shared" si="259"/>
        <v>0.27756979308494556</v>
      </c>
      <c r="O5534" s="250">
        <v>192941.59000000003</v>
      </c>
      <c r="P5534" s="251">
        <f t="shared" si="260"/>
        <v>0.16327188895915529</v>
      </c>
      <c r="Q5534" s="251" t="s">
        <v>1195</v>
      </c>
      <c r="R5534" s="258"/>
      <c r="S5534" s="258" t="s">
        <v>1405</v>
      </c>
      <c r="T5534" s="258" t="s">
        <v>807</v>
      </c>
      <c r="U5534" s="282" t="s">
        <v>808</v>
      </c>
      <c r="V5534" s="285">
        <v>404</v>
      </c>
      <c r="W5534" s="286" t="s">
        <v>824</v>
      </c>
      <c r="X5534" s="286" t="s">
        <v>824</v>
      </c>
      <c r="Y5534" s="257"/>
    </row>
    <row r="5535" spans="1:25" ht="12.75" customHeight="1" x14ac:dyDescent="0.2">
      <c r="A5535" s="229" t="s">
        <v>705</v>
      </c>
      <c r="B5535" s="247"/>
      <c r="C5535" s="280">
        <v>5522</v>
      </c>
      <c r="D5535" s="249" t="s">
        <v>11593</v>
      </c>
      <c r="E5535" s="249" t="s">
        <v>11594</v>
      </c>
      <c r="F5535" s="249" t="s">
        <v>10228</v>
      </c>
      <c r="G5535" s="281" t="s">
        <v>804</v>
      </c>
      <c r="H5535" s="250">
        <v>48298.11</v>
      </c>
      <c r="I5535" s="250"/>
      <c r="J5535" s="250">
        <v>64193.095800000003</v>
      </c>
      <c r="K5535" s="250"/>
      <c r="L5535" s="250">
        <v>67012.359999999986</v>
      </c>
      <c r="M5535" s="251">
        <f t="shared" si="258"/>
        <v>0.3291016108083733</v>
      </c>
      <c r="N5535" s="251">
        <f t="shared" si="259"/>
        <v>4.3918495670993686E-2</v>
      </c>
      <c r="O5535" s="250">
        <v>77953.599999999991</v>
      </c>
      <c r="P5535" s="251">
        <f t="shared" si="260"/>
        <v>0.16327196952920339</v>
      </c>
      <c r="Q5535" s="251" t="s">
        <v>1195</v>
      </c>
      <c r="R5535" s="258"/>
      <c r="S5535" s="258" t="s">
        <v>1405</v>
      </c>
      <c r="T5535" s="258" t="s">
        <v>2261</v>
      </c>
      <c r="U5535" s="282" t="s">
        <v>808</v>
      </c>
      <c r="V5535" s="283" t="s">
        <v>809</v>
      </c>
      <c r="W5535" s="284" t="s">
        <v>809</v>
      </c>
      <c r="X5535" s="284" t="s">
        <v>809</v>
      </c>
      <c r="Y5535" s="257"/>
    </row>
    <row r="5536" spans="1:25" ht="12.75" customHeight="1" x14ac:dyDescent="0.2">
      <c r="A5536" s="229" t="s">
        <v>705</v>
      </c>
      <c r="B5536" s="247"/>
      <c r="C5536" s="280">
        <v>5523</v>
      </c>
      <c r="D5536" s="249" t="s">
        <v>11595</v>
      </c>
      <c r="E5536" s="249" t="s">
        <v>11596</v>
      </c>
      <c r="F5536" s="249" t="s">
        <v>10193</v>
      </c>
      <c r="G5536" s="281" t="s">
        <v>813</v>
      </c>
      <c r="H5536" s="250">
        <v>237513.02000000002</v>
      </c>
      <c r="I5536" s="250"/>
      <c r="J5536" s="250">
        <v>209144.54870000001</v>
      </c>
      <c r="K5536" s="250"/>
      <c r="L5536" s="250">
        <v>217508.24</v>
      </c>
      <c r="M5536" s="251">
        <f t="shared" si="258"/>
        <v>0.11943964714018626</v>
      </c>
      <c r="N5536" s="251">
        <f t="shared" si="259"/>
        <v>3.9990003813089946E-2</v>
      </c>
      <c r="O5536" s="250">
        <v>246522.34</v>
      </c>
      <c r="P5536" s="251">
        <f t="shared" si="260"/>
        <v>0.13339310731400339</v>
      </c>
      <c r="Q5536" s="251" t="s">
        <v>1195</v>
      </c>
      <c r="R5536" s="258"/>
      <c r="S5536" s="258" t="s">
        <v>806</v>
      </c>
      <c r="T5536" s="258" t="s">
        <v>807</v>
      </c>
      <c r="U5536" s="282" t="s">
        <v>814</v>
      </c>
      <c r="V5536" s="285">
        <v>210</v>
      </c>
      <c r="W5536" s="286" t="s">
        <v>824</v>
      </c>
      <c r="X5536" s="286" t="s">
        <v>824</v>
      </c>
      <c r="Y5536" s="257"/>
    </row>
    <row r="5537" spans="1:25" ht="12.75" customHeight="1" x14ac:dyDescent="0.2">
      <c r="A5537" s="229" t="s">
        <v>705</v>
      </c>
      <c r="B5537" s="247"/>
      <c r="C5537" s="280">
        <v>5524</v>
      </c>
      <c r="D5537" s="249" t="s">
        <v>11597</v>
      </c>
      <c r="E5537" s="249" t="s">
        <v>11598</v>
      </c>
      <c r="F5537" s="249" t="s">
        <v>10260</v>
      </c>
      <c r="G5537" s="281" t="s">
        <v>813</v>
      </c>
      <c r="H5537" s="250">
        <v>33506.68</v>
      </c>
      <c r="I5537" s="250"/>
      <c r="J5537" s="250">
        <v>32097.522499999999</v>
      </c>
      <c r="K5537" s="250"/>
      <c r="L5537" s="250">
        <v>33506.93</v>
      </c>
      <c r="M5537" s="251">
        <f t="shared" si="258"/>
        <v>4.2056016889766491E-2</v>
      </c>
      <c r="N5537" s="251">
        <f t="shared" si="259"/>
        <v>4.3910164717541708E-2</v>
      </c>
      <c r="O5537" s="250">
        <v>36981.35</v>
      </c>
      <c r="P5537" s="251">
        <f t="shared" si="260"/>
        <v>0.10369257941566112</v>
      </c>
      <c r="Q5537" s="251" t="s">
        <v>1195</v>
      </c>
      <c r="R5537" s="258"/>
      <c r="S5537" s="258" t="s">
        <v>925</v>
      </c>
      <c r="T5537" s="258" t="s">
        <v>908</v>
      </c>
      <c r="U5537" s="282" t="s">
        <v>823</v>
      </c>
      <c r="V5537" s="285">
        <v>1040</v>
      </c>
      <c r="W5537" s="286" t="s">
        <v>874</v>
      </c>
      <c r="X5537" s="286" t="s">
        <v>816</v>
      </c>
      <c r="Y5537" s="257"/>
    </row>
    <row r="5538" spans="1:25" ht="12.75" customHeight="1" x14ac:dyDescent="0.2">
      <c r="A5538" s="229" t="s">
        <v>705</v>
      </c>
      <c r="B5538" s="247"/>
      <c r="C5538" s="280">
        <v>5525</v>
      </c>
      <c r="D5538" s="249" t="s">
        <v>11599</v>
      </c>
      <c r="E5538" s="249" t="s">
        <v>11600</v>
      </c>
      <c r="F5538" s="249" t="s">
        <v>10165</v>
      </c>
      <c r="G5538" s="281" t="s">
        <v>813</v>
      </c>
      <c r="H5538" s="250">
        <v>31609.24</v>
      </c>
      <c r="I5538" s="250"/>
      <c r="J5538" s="250">
        <v>30279.892199999998</v>
      </c>
      <c r="K5538" s="250"/>
      <c r="L5538" s="250">
        <v>31609.489999999998</v>
      </c>
      <c r="M5538" s="251">
        <f t="shared" si="258"/>
        <v>4.2055671063271474E-2</v>
      </c>
      <c r="N5538" s="251">
        <f t="shared" si="259"/>
        <v>4.3910255400446886E-2</v>
      </c>
      <c r="O5538" s="250">
        <v>34887.199999999997</v>
      </c>
      <c r="P5538" s="251">
        <f t="shared" si="260"/>
        <v>0.10369385902777929</v>
      </c>
      <c r="Q5538" s="251" t="s">
        <v>1195</v>
      </c>
      <c r="R5538" s="258"/>
      <c r="S5538" s="258" t="s">
        <v>904</v>
      </c>
      <c r="T5538" s="258" t="s">
        <v>807</v>
      </c>
      <c r="U5538" s="282" t="s">
        <v>814</v>
      </c>
      <c r="V5538" s="285">
        <v>103</v>
      </c>
      <c r="W5538" s="286" t="s">
        <v>824</v>
      </c>
      <c r="X5538" s="286" t="s">
        <v>824</v>
      </c>
      <c r="Y5538" s="257"/>
    </row>
    <row r="5539" spans="1:25" ht="12.75" customHeight="1" x14ac:dyDescent="0.2">
      <c r="A5539" s="229" t="s">
        <v>705</v>
      </c>
      <c r="B5539" s="247"/>
      <c r="C5539" s="280">
        <v>5526</v>
      </c>
      <c r="D5539" s="249" t="s">
        <v>11601</v>
      </c>
      <c r="E5539" s="249" t="s">
        <v>11602</v>
      </c>
      <c r="F5539" s="249" t="s">
        <v>10390</v>
      </c>
      <c r="G5539" s="281" t="s">
        <v>813</v>
      </c>
      <c r="H5539" s="250">
        <v>20546.760000000002</v>
      </c>
      <c r="I5539" s="250"/>
      <c r="J5539" s="250">
        <v>12297.492899999999</v>
      </c>
      <c r="K5539" s="250"/>
      <c r="L5539" s="250">
        <v>15297.88</v>
      </c>
      <c r="M5539" s="251">
        <f t="shared" si="258"/>
        <v>0.40148748999842321</v>
      </c>
      <c r="N5539" s="251">
        <f t="shared" si="259"/>
        <v>0.24398364157624358</v>
      </c>
      <c r="O5539" s="250">
        <v>16653.530000000002</v>
      </c>
      <c r="P5539" s="251">
        <f t="shared" si="260"/>
        <v>8.8616854100045453E-2</v>
      </c>
      <c r="Q5539" s="251" t="s">
        <v>1195</v>
      </c>
      <c r="R5539" s="258"/>
      <c r="S5539" s="258" t="s">
        <v>904</v>
      </c>
      <c r="T5539" s="258" t="s">
        <v>807</v>
      </c>
      <c r="U5539" s="282" t="s">
        <v>814</v>
      </c>
      <c r="V5539" s="285">
        <v>106</v>
      </c>
      <c r="W5539" s="286" t="s">
        <v>824</v>
      </c>
      <c r="X5539" s="286" t="s">
        <v>824</v>
      </c>
      <c r="Y5539" s="257"/>
    </row>
    <row r="5540" spans="1:25" ht="12.75" customHeight="1" x14ac:dyDescent="0.2">
      <c r="A5540" s="229" t="s">
        <v>705</v>
      </c>
      <c r="B5540" s="247"/>
      <c r="C5540" s="280">
        <v>5527</v>
      </c>
      <c r="D5540" s="249" t="s">
        <v>11603</v>
      </c>
      <c r="E5540" s="249" t="s">
        <v>11604</v>
      </c>
      <c r="F5540" s="249" t="s">
        <v>10302</v>
      </c>
      <c r="G5540" s="281" t="s">
        <v>804</v>
      </c>
      <c r="H5540" s="250">
        <v>42122.28</v>
      </c>
      <c r="I5540" s="250"/>
      <c r="J5540" s="250">
        <v>40350.774700000002</v>
      </c>
      <c r="K5540" s="250"/>
      <c r="L5540" s="250">
        <v>42122.880000000005</v>
      </c>
      <c r="M5540" s="251">
        <f t="shared" si="258"/>
        <v>4.2056253840010493E-2</v>
      </c>
      <c r="N5540" s="251">
        <f t="shared" si="259"/>
        <v>4.3917503769760405E-2</v>
      </c>
      <c r="O5540" s="250">
        <v>48596.32</v>
      </c>
      <c r="P5540" s="251">
        <f t="shared" si="260"/>
        <v>0.15367990032970191</v>
      </c>
      <c r="Q5540" s="251" t="s">
        <v>1195</v>
      </c>
      <c r="R5540" s="258"/>
      <c r="S5540" s="258" t="s">
        <v>11605</v>
      </c>
      <c r="T5540" s="299" t="s">
        <v>809</v>
      </c>
      <c r="U5540" s="282" t="s">
        <v>808</v>
      </c>
      <c r="V5540" s="285">
        <v>103</v>
      </c>
      <c r="W5540" s="286" t="s">
        <v>824</v>
      </c>
      <c r="X5540" s="286" t="s">
        <v>824</v>
      </c>
      <c r="Y5540" s="257"/>
    </row>
    <row r="5541" spans="1:25" ht="12.75" customHeight="1" x14ac:dyDescent="0.2">
      <c r="A5541" s="229" t="s">
        <v>705</v>
      </c>
      <c r="B5541" s="247"/>
      <c r="C5541" s="280">
        <v>5528</v>
      </c>
      <c r="D5541" s="249" t="s">
        <v>11606</v>
      </c>
      <c r="E5541" s="249" t="s">
        <v>11607</v>
      </c>
      <c r="F5541" s="249" t="s">
        <v>10231</v>
      </c>
      <c r="G5541" s="281" t="s">
        <v>813</v>
      </c>
      <c r="H5541" s="250">
        <v>49636.75</v>
      </c>
      <c r="I5541" s="250"/>
      <c r="J5541" s="250">
        <v>47549.228900000002</v>
      </c>
      <c r="K5541" s="250"/>
      <c r="L5541" s="250">
        <v>49637.13</v>
      </c>
      <c r="M5541" s="251">
        <f t="shared" si="258"/>
        <v>4.205595853878423E-2</v>
      </c>
      <c r="N5541" s="251">
        <f t="shared" si="259"/>
        <v>4.391030408486804E-2</v>
      </c>
      <c r="O5541" s="250">
        <v>54784.160000000003</v>
      </c>
      <c r="P5541" s="251">
        <f t="shared" si="260"/>
        <v>0.10369314261320117</v>
      </c>
      <c r="Q5541" s="251" t="s">
        <v>1195</v>
      </c>
      <c r="R5541" s="258"/>
      <c r="S5541" s="258" t="s">
        <v>904</v>
      </c>
      <c r="T5541" s="258" t="s">
        <v>807</v>
      </c>
      <c r="U5541" s="282" t="s">
        <v>814</v>
      </c>
      <c r="V5541" s="285">
        <v>154</v>
      </c>
      <c r="W5541" s="286" t="s">
        <v>912</v>
      </c>
      <c r="X5541" s="286" t="s">
        <v>815</v>
      </c>
      <c r="Y5541" s="257"/>
    </row>
    <row r="5542" spans="1:25" ht="12.75" customHeight="1" x14ac:dyDescent="0.2">
      <c r="A5542" s="229" t="s">
        <v>705</v>
      </c>
      <c r="B5542" s="247"/>
      <c r="C5542" s="280">
        <v>5529</v>
      </c>
      <c r="D5542" s="249" t="s">
        <v>11608</v>
      </c>
      <c r="E5542" s="249" t="s">
        <v>11609</v>
      </c>
      <c r="F5542" s="249" t="s">
        <v>10234</v>
      </c>
      <c r="G5542" s="281" t="s">
        <v>804</v>
      </c>
      <c r="H5542" s="250">
        <v>0</v>
      </c>
      <c r="I5542" s="250"/>
      <c r="J5542" s="250">
        <v>0</v>
      </c>
      <c r="K5542" s="250"/>
      <c r="L5542" s="250">
        <v>0</v>
      </c>
      <c r="M5542" s="251" t="str">
        <f t="shared" si="258"/>
        <v>NA</v>
      </c>
      <c r="N5542" s="251" t="str">
        <f t="shared" si="259"/>
        <v>NA</v>
      </c>
      <c r="O5542" s="250">
        <v>0</v>
      </c>
      <c r="P5542" s="251" t="str">
        <f t="shared" si="260"/>
        <v>NA</v>
      </c>
      <c r="Q5542" s="251" t="s">
        <v>1195</v>
      </c>
      <c r="R5542" s="258"/>
      <c r="S5542" s="299" t="s">
        <v>809</v>
      </c>
      <c r="T5542" s="258" t="s">
        <v>2261</v>
      </c>
      <c r="U5542" s="299" t="s">
        <v>832</v>
      </c>
      <c r="V5542" s="283" t="s">
        <v>809</v>
      </c>
      <c r="W5542" s="284" t="s">
        <v>809</v>
      </c>
      <c r="X5542" s="284" t="s">
        <v>809</v>
      </c>
      <c r="Y5542" s="257"/>
    </row>
    <row r="5543" spans="1:25" ht="12.75" customHeight="1" x14ac:dyDescent="0.2">
      <c r="A5543" s="229" t="s">
        <v>705</v>
      </c>
      <c r="B5543" s="247"/>
      <c r="C5543" s="280">
        <v>5530</v>
      </c>
      <c r="D5543" s="249" t="s">
        <v>11610</v>
      </c>
      <c r="E5543" s="249" t="s">
        <v>11611</v>
      </c>
      <c r="F5543" s="249" t="s">
        <v>10855</v>
      </c>
      <c r="G5543" s="281" t="s">
        <v>2994</v>
      </c>
      <c r="H5543" s="250">
        <v>439649.11</v>
      </c>
      <c r="I5543" s="250"/>
      <c r="J5543" s="250">
        <v>267620.66879999998</v>
      </c>
      <c r="K5543" s="250"/>
      <c r="L5543" s="250">
        <v>279372.43</v>
      </c>
      <c r="M5543" s="251">
        <f t="shared" si="258"/>
        <v>0.39128577150992072</v>
      </c>
      <c r="N5543" s="251">
        <f t="shared" si="259"/>
        <v>4.3912008936732798E-2</v>
      </c>
      <c r="O5543" s="250">
        <v>315280.42000000004</v>
      </c>
      <c r="P5543" s="251">
        <f t="shared" si="260"/>
        <v>0.1285309004900736</v>
      </c>
      <c r="Q5543" s="251" t="s">
        <v>1195</v>
      </c>
      <c r="R5543" s="258"/>
      <c r="S5543" s="258" t="s">
        <v>2995</v>
      </c>
      <c r="T5543" s="258" t="s">
        <v>807</v>
      </c>
      <c r="U5543" s="282" t="s">
        <v>2996</v>
      </c>
      <c r="V5543" s="285">
        <v>55</v>
      </c>
      <c r="W5543" s="286" t="s">
        <v>824</v>
      </c>
      <c r="X5543" s="286" t="s">
        <v>824</v>
      </c>
      <c r="Y5543" s="257"/>
    </row>
    <row r="5544" spans="1:25" ht="12.75" customHeight="1" x14ac:dyDescent="0.2">
      <c r="A5544" s="229" t="s">
        <v>705</v>
      </c>
      <c r="B5544" s="247"/>
      <c r="C5544" s="280">
        <v>5531</v>
      </c>
      <c r="D5544" s="249" t="s">
        <v>11612</v>
      </c>
      <c r="E5544" s="249" t="s">
        <v>11613</v>
      </c>
      <c r="F5544" s="249" t="s">
        <v>10225</v>
      </c>
      <c r="G5544" s="281" t="s">
        <v>2994</v>
      </c>
      <c r="H5544" s="250">
        <v>82738.700000000012</v>
      </c>
      <c r="I5544" s="250"/>
      <c r="J5544" s="250">
        <v>79259.031499999997</v>
      </c>
      <c r="K5544" s="250"/>
      <c r="L5544" s="250">
        <v>82739.31</v>
      </c>
      <c r="M5544" s="251">
        <f t="shared" si="258"/>
        <v>4.2056117632982074E-2</v>
      </c>
      <c r="N5544" s="251">
        <f t="shared" si="259"/>
        <v>4.3910182021338486E-2</v>
      </c>
      <c r="O5544" s="250">
        <v>91318.760000000009</v>
      </c>
      <c r="P5544" s="251">
        <f t="shared" si="260"/>
        <v>0.10369254952694205</v>
      </c>
      <c r="Q5544" s="251" t="s">
        <v>1195</v>
      </c>
      <c r="R5544" s="258"/>
      <c r="S5544" s="258" t="s">
        <v>2995</v>
      </c>
      <c r="T5544" s="258" t="s">
        <v>807</v>
      </c>
      <c r="U5544" s="282" t="s">
        <v>2996</v>
      </c>
      <c r="V5544" s="285">
        <v>521</v>
      </c>
      <c r="W5544" s="286" t="s">
        <v>824</v>
      </c>
      <c r="X5544" s="286" t="s">
        <v>824</v>
      </c>
      <c r="Y5544" s="257"/>
    </row>
    <row r="5545" spans="1:25" ht="12.75" customHeight="1" x14ac:dyDescent="0.2">
      <c r="A5545" s="229" t="s">
        <v>705</v>
      </c>
      <c r="B5545" s="247"/>
      <c r="C5545" s="280">
        <v>5532</v>
      </c>
      <c r="D5545" s="249" t="s">
        <v>11614</v>
      </c>
      <c r="E5545" s="249" t="s">
        <v>3980</v>
      </c>
      <c r="F5545" s="249" t="s">
        <v>10253</v>
      </c>
      <c r="G5545" s="281"/>
      <c r="H5545" s="250">
        <v>410948.81000000006</v>
      </c>
      <c r="I5545" s="250"/>
      <c r="J5545" s="250">
        <v>428000.15650000004</v>
      </c>
      <c r="K5545" s="250"/>
      <c r="L5545" s="250">
        <v>652017.2699999999</v>
      </c>
      <c r="M5545" s="251">
        <f t="shared" si="258"/>
        <v>4.1492628972450325E-2</v>
      </c>
      <c r="N5545" s="251">
        <f t="shared" si="259"/>
        <v>0.52340427940941614</v>
      </c>
      <c r="O5545" s="250">
        <v>719265.12999999977</v>
      </c>
      <c r="P5545" s="251">
        <f t="shared" si="260"/>
        <v>0.10313815767487244</v>
      </c>
      <c r="Q5545" s="251" t="s">
        <v>1195</v>
      </c>
      <c r="R5545" s="258"/>
      <c r="S5545" s="258" t="s">
        <v>1698</v>
      </c>
      <c r="T5545" s="258" t="s">
        <v>807</v>
      </c>
      <c r="U5545" s="282" t="s">
        <v>1092</v>
      </c>
      <c r="V5545" s="285">
        <v>5202</v>
      </c>
      <c r="W5545" s="286" t="s">
        <v>815</v>
      </c>
      <c r="X5545" s="286" t="s">
        <v>816</v>
      </c>
      <c r="Y5545" s="257"/>
    </row>
    <row r="5546" spans="1:25" ht="12.75" customHeight="1" x14ac:dyDescent="0.2">
      <c r="A5546" s="229" t="s">
        <v>705</v>
      </c>
      <c r="B5546" s="247"/>
      <c r="C5546" s="280">
        <v>5533</v>
      </c>
      <c r="D5546" s="249" t="s">
        <v>11615</v>
      </c>
      <c r="E5546" s="249" t="s">
        <v>11616</v>
      </c>
      <c r="F5546" s="249" t="s">
        <v>10237</v>
      </c>
      <c r="G5546" s="281" t="s">
        <v>804</v>
      </c>
      <c r="H5546" s="250">
        <v>85214.170000000013</v>
      </c>
      <c r="I5546" s="250"/>
      <c r="J5546" s="250">
        <v>61507.605900000002</v>
      </c>
      <c r="K5546" s="250"/>
      <c r="L5546" s="250">
        <v>64208.42</v>
      </c>
      <c r="M5546" s="251">
        <f t="shared" si="258"/>
        <v>0.27819978883793633</v>
      </c>
      <c r="N5546" s="251">
        <f t="shared" si="259"/>
        <v>4.3910245903425675E-2</v>
      </c>
      <c r="O5546" s="250">
        <v>70866.38</v>
      </c>
      <c r="P5546" s="251">
        <f t="shared" si="260"/>
        <v>0.10369294245209595</v>
      </c>
      <c r="Q5546" s="251" t="s">
        <v>1195</v>
      </c>
      <c r="R5546" s="258"/>
      <c r="S5546" s="258" t="s">
        <v>904</v>
      </c>
      <c r="T5546" s="258" t="s">
        <v>807</v>
      </c>
      <c r="U5546" s="282" t="s">
        <v>808</v>
      </c>
      <c r="V5546" s="285">
        <v>154</v>
      </c>
      <c r="W5546" s="286" t="s">
        <v>824</v>
      </c>
      <c r="X5546" s="286" t="s">
        <v>824</v>
      </c>
      <c r="Y5546" s="257"/>
    </row>
    <row r="5547" spans="1:25" ht="12.75" customHeight="1" x14ac:dyDescent="0.2">
      <c r="A5547" s="229" t="s">
        <v>705</v>
      </c>
      <c r="B5547" s="247"/>
      <c r="C5547" s="280">
        <v>5534</v>
      </c>
      <c r="D5547" s="249" t="s">
        <v>11617</v>
      </c>
      <c r="E5547" s="249" t="s">
        <v>11618</v>
      </c>
      <c r="F5547" s="249" t="s">
        <v>10321</v>
      </c>
      <c r="G5547" s="281" t="s">
        <v>804</v>
      </c>
      <c r="H5547" s="250">
        <v>65206.85</v>
      </c>
      <c r="I5547" s="250"/>
      <c r="J5547" s="250">
        <v>62464.498800000001</v>
      </c>
      <c r="K5547" s="250"/>
      <c r="L5547" s="250">
        <v>63251.619999999995</v>
      </c>
      <c r="M5547" s="251">
        <f t="shared" si="258"/>
        <v>4.2056182747671408E-2</v>
      </c>
      <c r="N5547" s="251">
        <f t="shared" si="259"/>
        <v>1.2601096864960262E-2</v>
      </c>
      <c r="O5547" s="250">
        <v>73578.83</v>
      </c>
      <c r="P5547" s="251">
        <f t="shared" si="260"/>
        <v>0.16327186560597196</v>
      </c>
      <c r="Q5547" s="251" t="s">
        <v>1195</v>
      </c>
      <c r="R5547" s="258"/>
      <c r="S5547" s="258" t="s">
        <v>1405</v>
      </c>
      <c r="T5547" s="258" t="s">
        <v>2261</v>
      </c>
      <c r="U5547" s="282" t="s">
        <v>808</v>
      </c>
      <c r="V5547" s="283" t="s">
        <v>809</v>
      </c>
      <c r="W5547" s="284" t="s">
        <v>809</v>
      </c>
      <c r="X5547" s="284" t="s">
        <v>809</v>
      </c>
      <c r="Y5547" s="257"/>
    </row>
    <row r="5548" spans="1:25" ht="12.75" customHeight="1" x14ac:dyDescent="0.2">
      <c r="A5548" s="229" t="s">
        <v>705</v>
      </c>
      <c r="B5548" s="247"/>
      <c r="C5548" s="280">
        <v>5535</v>
      </c>
      <c r="D5548" s="249" t="s">
        <v>11619</v>
      </c>
      <c r="E5548" s="249" t="s">
        <v>11620</v>
      </c>
      <c r="F5548" s="249" t="s">
        <v>10211</v>
      </c>
      <c r="G5548" s="281" t="s">
        <v>804</v>
      </c>
      <c r="H5548" s="250">
        <v>41293.58</v>
      </c>
      <c r="I5548" s="250"/>
      <c r="J5548" s="250">
        <v>52048.332200000004</v>
      </c>
      <c r="K5548" s="250"/>
      <c r="L5548" s="250">
        <v>54334.229999999996</v>
      </c>
      <c r="M5548" s="251">
        <f t="shared" si="258"/>
        <v>0.26044610808750424</v>
      </c>
      <c r="N5548" s="251">
        <f t="shared" si="259"/>
        <v>4.3918752117094569E-2</v>
      </c>
      <c r="O5548" s="250">
        <v>63205.47</v>
      </c>
      <c r="P5548" s="251">
        <f t="shared" si="260"/>
        <v>0.16327166134497545</v>
      </c>
      <c r="Q5548" s="251" t="s">
        <v>1195</v>
      </c>
      <c r="R5548" s="258"/>
      <c r="S5548" s="258" t="s">
        <v>1405</v>
      </c>
      <c r="T5548" s="258" t="s">
        <v>2261</v>
      </c>
      <c r="U5548" s="282" t="s">
        <v>808</v>
      </c>
      <c r="V5548" s="283" t="s">
        <v>809</v>
      </c>
      <c r="W5548" s="284" t="s">
        <v>809</v>
      </c>
      <c r="X5548" s="284" t="s">
        <v>809</v>
      </c>
      <c r="Y5548" s="257"/>
    </row>
    <row r="5549" spans="1:25" ht="12.75" customHeight="1" x14ac:dyDescent="0.2">
      <c r="A5549" s="229" t="s">
        <v>705</v>
      </c>
      <c r="B5549" s="247"/>
      <c r="C5549" s="280">
        <v>5536</v>
      </c>
      <c r="D5549" s="249" t="s">
        <v>11621</v>
      </c>
      <c r="E5549" s="249" t="s">
        <v>11622</v>
      </c>
      <c r="F5549" s="249" t="s">
        <v>10456</v>
      </c>
      <c r="G5549" s="281" t="s">
        <v>813</v>
      </c>
      <c r="H5549" s="250">
        <v>21611.87</v>
      </c>
      <c r="I5549" s="250"/>
      <c r="J5549" s="250">
        <v>20702.9673</v>
      </c>
      <c r="K5549" s="250"/>
      <c r="L5549" s="250">
        <v>21612.04</v>
      </c>
      <c r="M5549" s="251">
        <f t="shared" si="258"/>
        <v>4.2055717529302129E-2</v>
      </c>
      <c r="N5549" s="251">
        <f t="shared" si="259"/>
        <v>4.3910261115081825E-2</v>
      </c>
      <c r="O5549" s="250">
        <v>23853.06</v>
      </c>
      <c r="P5549" s="251">
        <f t="shared" si="260"/>
        <v>0.10369312660905682</v>
      </c>
      <c r="Q5549" s="251" t="s">
        <v>1195</v>
      </c>
      <c r="R5549" s="258"/>
      <c r="S5549" s="258" t="s">
        <v>904</v>
      </c>
      <c r="T5549" s="258" t="s">
        <v>807</v>
      </c>
      <c r="U5549" s="282" t="s">
        <v>814</v>
      </c>
      <c r="V5549" s="285">
        <v>53</v>
      </c>
      <c r="W5549" s="286" t="s">
        <v>824</v>
      </c>
      <c r="X5549" s="286" t="s">
        <v>824</v>
      </c>
      <c r="Y5549" s="257"/>
    </row>
    <row r="5550" spans="1:25" ht="12.75" customHeight="1" x14ac:dyDescent="0.2">
      <c r="A5550" s="229" t="s">
        <v>705</v>
      </c>
      <c r="B5550" s="247"/>
      <c r="C5550" s="280">
        <v>5537</v>
      </c>
      <c r="D5550" s="249" t="s">
        <v>11623</v>
      </c>
      <c r="E5550" s="249" t="s">
        <v>11624</v>
      </c>
      <c r="F5550" s="249" t="s">
        <v>10175</v>
      </c>
      <c r="G5550" s="281" t="s">
        <v>813</v>
      </c>
      <c r="H5550" s="250">
        <v>114603.86000000002</v>
      </c>
      <c r="I5550" s="250"/>
      <c r="J5550" s="250">
        <v>109784.0573</v>
      </c>
      <c r="K5550" s="250"/>
      <c r="L5550" s="250">
        <v>114604.69</v>
      </c>
      <c r="M5550" s="251">
        <f t="shared" si="258"/>
        <v>4.2056198630657064E-2</v>
      </c>
      <c r="N5550" s="251">
        <f t="shared" si="259"/>
        <v>4.3910134299618403E-2</v>
      </c>
      <c r="O5550" s="250">
        <v>126488.37000000001</v>
      </c>
      <c r="P5550" s="251">
        <f t="shared" si="260"/>
        <v>0.10369278953592569</v>
      </c>
      <c r="Q5550" s="251" t="s">
        <v>1195</v>
      </c>
      <c r="R5550" s="258"/>
      <c r="S5550" s="258" t="s">
        <v>806</v>
      </c>
      <c r="T5550" s="258" t="s">
        <v>807</v>
      </c>
      <c r="U5550" s="282" t="s">
        <v>814</v>
      </c>
      <c r="V5550" s="285">
        <v>253</v>
      </c>
      <c r="W5550" s="286" t="s">
        <v>824</v>
      </c>
      <c r="X5550" s="286" t="s">
        <v>824</v>
      </c>
      <c r="Y5550" s="257"/>
    </row>
    <row r="5551" spans="1:25" ht="12.75" customHeight="1" x14ac:dyDescent="0.2">
      <c r="A5551" s="229" t="s">
        <v>705</v>
      </c>
      <c r="B5551" s="247"/>
      <c r="C5551" s="280">
        <v>5538</v>
      </c>
      <c r="D5551" s="249" t="s">
        <v>11625</v>
      </c>
      <c r="E5551" s="249" t="s">
        <v>11626</v>
      </c>
      <c r="F5551" s="249" t="s">
        <v>10182</v>
      </c>
      <c r="G5551" s="281" t="s">
        <v>813</v>
      </c>
      <c r="H5551" s="250">
        <v>37672</v>
      </c>
      <c r="I5551" s="250"/>
      <c r="J5551" s="250">
        <v>36087.677799999998</v>
      </c>
      <c r="K5551" s="250"/>
      <c r="L5551" s="250">
        <v>37672.29</v>
      </c>
      <c r="M5551" s="251">
        <f t="shared" si="258"/>
        <v>4.2055696538543276E-2</v>
      </c>
      <c r="N5551" s="251">
        <f t="shared" si="259"/>
        <v>4.391006284145009E-2</v>
      </c>
      <c r="O5551" s="250">
        <v>41578.67</v>
      </c>
      <c r="P5551" s="251">
        <f t="shared" si="260"/>
        <v>0.10369372289287423</v>
      </c>
      <c r="Q5551" s="251" t="s">
        <v>1195</v>
      </c>
      <c r="R5551" s="258"/>
      <c r="S5551" s="258" t="s">
        <v>904</v>
      </c>
      <c r="T5551" s="258" t="s">
        <v>807</v>
      </c>
      <c r="U5551" s="282" t="s">
        <v>814</v>
      </c>
      <c r="V5551" s="285">
        <v>103</v>
      </c>
      <c r="W5551" s="286" t="s">
        <v>816</v>
      </c>
      <c r="X5551" s="286" t="s">
        <v>824</v>
      </c>
      <c r="Y5551" s="257"/>
    </row>
    <row r="5552" spans="1:25" ht="12.75" customHeight="1" x14ac:dyDescent="0.2">
      <c r="A5552" s="229" t="s">
        <v>705</v>
      </c>
      <c r="B5552" s="247"/>
      <c r="C5552" s="280">
        <v>5539</v>
      </c>
      <c r="D5552" s="296" t="s">
        <v>11627</v>
      </c>
      <c r="E5552" s="296" t="s">
        <v>11628</v>
      </c>
      <c r="F5552" s="296" t="s">
        <v>10297</v>
      </c>
      <c r="G5552" s="281" t="s">
        <v>804</v>
      </c>
      <c r="H5552" s="250">
        <v>0</v>
      </c>
      <c r="I5552" s="250"/>
      <c r="J5552" s="250">
        <v>0</v>
      </c>
      <c r="K5552" s="250"/>
      <c r="L5552" s="250">
        <v>0</v>
      </c>
      <c r="M5552" s="251" t="str">
        <f t="shared" si="258"/>
        <v>NA</v>
      </c>
      <c r="N5552" s="251" t="str">
        <f t="shared" si="259"/>
        <v>NA</v>
      </c>
      <c r="O5552" s="250">
        <v>0</v>
      </c>
      <c r="P5552" s="251" t="str">
        <f t="shared" si="260"/>
        <v>NA</v>
      </c>
      <c r="Q5552" s="251" t="s">
        <v>707</v>
      </c>
      <c r="R5552" s="258"/>
      <c r="S5552" s="299" t="s">
        <v>809</v>
      </c>
      <c r="T5552" s="258" t="s">
        <v>2261</v>
      </c>
      <c r="U5552" s="299" t="s">
        <v>832</v>
      </c>
      <c r="V5552" s="283" t="s">
        <v>809</v>
      </c>
      <c r="W5552" s="284" t="s">
        <v>809</v>
      </c>
      <c r="X5552" s="284" t="s">
        <v>809</v>
      </c>
      <c r="Y5552" s="257"/>
    </row>
    <row r="5553" spans="1:25" ht="12.75" customHeight="1" x14ac:dyDescent="0.2">
      <c r="A5553" s="229" t="s">
        <v>705</v>
      </c>
      <c r="B5553" s="247"/>
      <c r="C5553" s="280">
        <v>5540</v>
      </c>
      <c r="D5553" s="249" t="s">
        <v>11629</v>
      </c>
      <c r="E5553" s="249" t="s">
        <v>11630</v>
      </c>
      <c r="F5553" s="249" t="s">
        <v>10355</v>
      </c>
      <c r="G5553" s="281" t="s">
        <v>804</v>
      </c>
      <c r="H5553" s="250">
        <v>32159.62</v>
      </c>
      <c r="I5553" s="250"/>
      <c r="J5553" s="250">
        <v>45295.4591</v>
      </c>
      <c r="K5553" s="250"/>
      <c r="L5553" s="250">
        <v>23444.33</v>
      </c>
      <c r="M5553" s="251">
        <f t="shared" si="258"/>
        <v>0.40845753463504858</v>
      </c>
      <c r="N5553" s="251">
        <f t="shared" si="259"/>
        <v>0.48241323819587906</v>
      </c>
      <c r="O5553" s="250">
        <v>27272.14</v>
      </c>
      <c r="P5553" s="251">
        <f t="shared" si="260"/>
        <v>0.16327231360418479</v>
      </c>
      <c r="Q5553" s="251" t="s">
        <v>1195</v>
      </c>
      <c r="R5553" s="258"/>
      <c r="S5553" s="258" t="s">
        <v>1405</v>
      </c>
      <c r="T5553" s="258" t="s">
        <v>807</v>
      </c>
      <c r="U5553" s="282" t="s">
        <v>808</v>
      </c>
      <c r="V5553" s="285">
        <v>115</v>
      </c>
      <c r="W5553" s="286" t="s">
        <v>824</v>
      </c>
      <c r="X5553" s="286" t="s">
        <v>824</v>
      </c>
      <c r="Y5553" s="257"/>
    </row>
    <row r="5554" spans="1:25" ht="12.75" customHeight="1" x14ac:dyDescent="0.2">
      <c r="A5554" s="229" t="s">
        <v>705</v>
      </c>
      <c r="B5554" s="247"/>
      <c r="C5554" s="280">
        <v>5541</v>
      </c>
      <c r="D5554" s="249" t="s">
        <v>11631</v>
      </c>
      <c r="E5554" s="249" t="s">
        <v>4011</v>
      </c>
      <c r="F5554" s="249" t="s">
        <v>10225</v>
      </c>
      <c r="G5554" s="281" t="s">
        <v>813</v>
      </c>
      <c r="H5554" s="250">
        <v>19610.37</v>
      </c>
      <c r="I5554" s="250"/>
      <c r="J5554" s="250">
        <v>18785.6289</v>
      </c>
      <c r="K5554" s="250"/>
      <c r="L5554" s="250">
        <v>19610.510000000002</v>
      </c>
      <c r="M5554" s="251">
        <f t="shared" si="258"/>
        <v>4.2056376294786854E-2</v>
      </c>
      <c r="N5554" s="251">
        <f t="shared" si="259"/>
        <v>4.3910220115122273E-2</v>
      </c>
      <c r="O5554" s="250">
        <v>21644.01</v>
      </c>
      <c r="P5554" s="251">
        <f t="shared" si="260"/>
        <v>0.10369439652512842</v>
      </c>
      <c r="Q5554" s="251" t="s">
        <v>1195</v>
      </c>
      <c r="R5554" s="258"/>
      <c r="S5554" s="258" t="s">
        <v>904</v>
      </c>
      <c r="T5554" s="258" t="s">
        <v>807</v>
      </c>
      <c r="U5554" s="282" t="s">
        <v>814</v>
      </c>
      <c r="V5554" s="285">
        <v>53</v>
      </c>
      <c r="W5554" s="286" t="s">
        <v>912</v>
      </c>
      <c r="X5554" s="286" t="s">
        <v>815</v>
      </c>
      <c r="Y5554" s="257"/>
    </row>
    <row r="5555" spans="1:25" ht="12.75" customHeight="1" x14ac:dyDescent="0.2">
      <c r="A5555" s="229" t="s">
        <v>705</v>
      </c>
      <c r="B5555" s="247"/>
      <c r="C5555" s="280">
        <v>5542</v>
      </c>
      <c r="D5555" s="249" t="s">
        <v>11632</v>
      </c>
      <c r="E5555" s="249" t="s">
        <v>11633</v>
      </c>
      <c r="F5555" s="249" t="s">
        <v>10318</v>
      </c>
      <c r="G5555" s="281" t="s">
        <v>813</v>
      </c>
      <c r="H5555" s="250">
        <v>11987.619999999999</v>
      </c>
      <c r="I5555" s="250"/>
      <c r="J5555" s="250">
        <v>12722.1747</v>
      </c>
      <c r="K5555" s="250"/>
      <c r="L5555" s="250">
        <v>13280.899999999998</v>
      </c>
      <c r="M5555" s="251">
        <f t="shared" si="258"/>
        <v>6.1276108184944188E-2</v>
      </c>
      <c r="N5555" s="251">
        <f t="shared" si="259"/>
        <v>4.3917436537009531E-2</v>
      </c>
      <c r="O5555" s="250">
        <v>15321.9</v>
      </c>
      <c r="P5555" s="251">
        <f t="shared" si="260"/>
        <v>0.15367934402036024</v>
      </c>
      <c r="Q5555" s="251" t="s">
        <v>1195</v>
      </c>
      <c r="R5555" s="258"/>
      <c r="S5555" s="258" t="s">
        <v>904</v>
      </c>
      <c r="T5555" s="258" t="s">
        <v>807</v>
      </c>
      <c r="U5555" s="282" t="s">
        <v>814</v>
      </c>
      <c r="V5555" s="285">
        <v>53</v>
      </c>
      <c r="W5555" s="286" t="s">
        <v>824</v>
      </c>
      <c r="X5555" s="286" t="s">
        <v>824</v>
      </c>
      <c r="Y5555" s="257"/>
    </row>
    <row r="5556" spans="1:25" ht="12.75" customHeight="1" x14ac:dyDescent="0.2">
      <c r="A5556" s="229" t="s">
        <v>705</v>
      </c>
      <c r="B5556" s="247"/>
      <c r="C5556" s="280">
        <v>5543</v>
      </c>
      <c r="D5556" s="249" t="s">
        <v>11634</v>
      </c>
      <c r="E5556" s="249" t="s">
        <v>11635</v>
      </c>
      <c r="F5556" s="249" t="s">
        <v>10225</v>
      </c>
      <c r="G5556" s="281" t="s">
        <v>813</v>
      </c>
      <c r="H5556" s="250">
        <v>12445.07</v>
      </c>
      <c r="I5556" s="250"/>
      <c r="J5556" s="250">
        <v>65280.199000000008</v>
      </c>
      <c r="K5556" s="250"/>
      <c r="L5556" s="250">
        <v>68146.210000000006</v>
      </c>
      <c r="M5556" s="251">
        <f t="shared" si="258"/>
        <v>4.2454665984200979</v>
      </c>
      <c r="N5556" s="251">
        <f t="shared" si="259"/>
        <v>4.3903220944531716E-2</v>
      </c>
      <c r="O5556" s="250">
        <v>69486.19</v>
      </c>
      <c r="P5556" s="251">
        <f t="shared" si="260"/>
        <v>1.9663309228789037E-2</v>
      </c>
      <c r="Q5556" s="251" t="s">
        <v>1195</v>
      </c>
      <c r="R5556" s="258"/>
      <c r="S5556" s="258" t="s">
        <v>806</v>
      </c>
      <c r="T5556" s="258" t="s">
        <v>807</v>
      </c>
      <c r="U5556" s="282" t="s">
        <v>814</v>
      </c>
      <c r="V5556" s="283" t="s">
        <v>809</v>
      </c>
      <c r="W5556" s="284" t="s">
        <v>809</v>
      </c>
      <c r="X5556" s="284" t="s">
        <v>809</v>
      </c>
      <c r="Y5556" s="257"/>
    </row>
    <row r="5557" spans="1:25" ht="12.75" customHeight="1" x14ac:dyDescent="0.2">
      <c r="A5557" s="229" t="s">
        <v>705</v>
      </c>
      <c r="B5557" s="247"/>
      <c r="C5557" s="280">
        <v>5544</v>
      </c>
      <c r="D5557" s="249" t="s">
        <v>11636</v>
      </c>
      <c r="E5557" s="249" t="s">
        <v>11637</v>
      </c>
      <c r="F5557" s="249" t="s">
        <v>10205</v>
      </c>
      <c r="G5557" s="281" t="s">
        <v>813</v>
      </c>
      <c r="H5557" s="250">
        <v>47073.549999999996</v>
      </c>
      <c r="I5557" s="250"/>
      <c r="J5557" s="250">
        <v>45093.822800000002</v>
      </c>
      <c r="K5557" s="250"/>
      <c r="L5557" s="250">
        <v>47073.9</v>
      </c>
      <c r="M5557" s="251">
        <f t="shared" si="258"/>
        <v>4.2056042087329173E-2</v>
      </c>
      <c r="N5557" s="251">
        <f t="shared" si="259"/>
        <v>4.3910165008232561E-2</v>
      </c>
      <c r="O5557" s="250">
        <v>51955.12</v>
      </c>
      <c r="P5557" s="251">
        <f t="shared" si="260"/>
        <v>0.10369270444981191</v>
      </c>
      <c r="Q5557" s="251" t="s">
        <v>1195</v>
      </c>
      <c r="R5557" s="258"/>
      <c r="S5557" s="258" t="s">
        <v>904</v>
      </c>
      <c r="T5557" s="258" t="s">
        <v>807</v>
      </c>
      <c r="U5557" s="282" t="s">
        <v>814</v>
      </c>
      <c r="V5557" s="285">
        <v>258</v>
      </c>
      <c r="W5557" s="286" t="s">
        <v>816</v>
      </c>
      <c r="X5557" s="286" t="s">
        <v>824</v>
      </c>
      <c r="Y5557" s="257"/>
    </row>
    <row r="5558" spans="1:25" ht="12.75" customHeight="1" x14ac:dyDescent="0.2">
      <c r="A5558" s="229" t="s">
        <v>705</v>
      </c>
      <c r="B5558" s="247"/>
      <c r="C5558" s="280">
        <v>5545</v>
      </c>
      <c r="D5558" s="249" t="s">
        <v>11638</v>
      </c>
      <c r="E5558" s="249" t="s">
        <v>11639</v>
      </c>
      <c r="F5558" s="249" t="s">
        <v>10260</v>
      </c>
      <c r="G5558" s="281" t="s">
        <v>813</v>
      </c>
      <c r="H5558" s="250">
        <v>17447.39</v>
      </c>
      <c r="I5558" s="250"/>
      <c r="J5558" s="250">
        <v>16713.6453</v>
      </c>
      <c r="K5558" s="250"/>
      <c r="L5558" s="250">
        <v>17447.55</v>
      </c>
      <c r="M5558" s="251">
        <f t="shared" si="258"/>
        <v>4.2054697006257059E-2</v>
      </c>
      <c r="N5558" s="251">
        <f t="shared" si="259"/>
        <v>4.3910510653232489E-2</v>
      </c>
      <c r="O5558" s="250">
        <v>19256.75</v>
      </c>
      <c r="P5558" s="251">
        <f t="shared" si="260"/>
        <v>0.10369364180071132</v>
      </c>
      <c r="Q5558" s="251" t="s">
        <v>1195</v>
      </c>
      <c r="R5558" s="258"/>
      <c r="S5558" s="258" t="s">
        <v>904</v>
      </c>
      <c r="T5558" s="258" t="s">
        <v>807</v>
      </c>
      <c r="U5558" s="282" t="s">
        <v>814</v>
      </c>
      <c r="V5558" s="285">
        <v>106</v>
      </c>
      <c r="W5558" s="286" t="s">
        <v>824</v>
      </c>
      <c r="X5558" s="286" t="s">
        <v>824</v>
      </c>
      <c r="Y5558" s="257"/>
    </row>
    <row r="5559" spans="1:25" ht="12.75" customHeight="1" x14ac:dyDescent="0.2">
      <c r="A5559" s="229" t="s">
        <v>705</v>
      </c>
      <c r="B5559" s="247"/>
      <c r="C5559" s="280">
        <v>5546</v>
      </c>
      <c r="D5559" s="249" t="s">
        <v>11640</v>
      </c>
      <c r="E5559" s="249" t="s">
        <v>11641</v>
      </c>
      <c r="F5559" s="249" t="s">
        <v>10225</v>
      </c>
      <c r="G5559" s="281" t="s">
        <v>813</v>
      </c>
      <c r="H5559" s="250">
        <v>84957.010000000009</v>
      </c>
      <c r="I5559" s="250"/>
      <c r="J5559" s="250">
        <v>81940.970600000001</v>
      </c>
      <c r="K5559" s="250"/>
      <c r="L5559" s="250">
        <v>85534.59</v>
      </c>
      <c r="M5559" s="251">
        <f t="shared" si="258"/>
        <v>3.5500771507848597E-2</v>
      </c>
      <c r="N5559" s="251">
        <f t="shared" si="259"/>
        <v>4.385619762234054E-2</v>
      </c>
      <c r="O5559" s="250">
        <v>93761.209999999992</v>
      </c>
      <c r="P5559" s="251">
        <f t="shared" si="260"/>
        <v>9.6178867520145886E-2</v>
      </c>
      <c r="Q5559" s="251" t="s">
        <v>1195</v>
      </c>
      <c r="R5559" s="258"/>
      <c r="S5559" s="258" t="s">
        <v>806</v>
      </c>
      <c r="T5559" s="258" t="s">
        <v>807</v>
      </c>
      <c r="U5559" s="282" t="s">
        <v>814</v>
      </c>
      <c r="V5559" s="285">
        <v>207</v>
      </c>
      <c r="W5559" s="286" t="s">
        <v>824</v>
      </c>
      <c r="X5559" s="286" t="s">
        <v>824</v>
      </c>
      <c r="Y5559" s="257"/>
    </row>
    <row r="5560" spans="1:25" ht="12.75" customHeight="1" x14ac:dyDescent="0.2">
      <c r="A5560" s="229" t="s">
        <v>705</v>
      </c>
      <c r="B5560" s="247"/>
      <c r="C5560" s="280">
        <v>5547</v>
      </c>
      <c r="D5560" s="249" t="s">
        <v>11642</v>
      </c>
      <c r="E5560" s="249" t="s">
        <v>11643</v>
      </c>
      <c r="F5560" s="249" t="s">
        <v>10225</v>
      </c>
      <c r="G5560" s="281" t="s">
        <v>813</v>
      </c>
      <c r="H5560" s="250">
        <v>63277.47</v>
      </c>
      <c r="I5560" s="250"/>
      <c r="J5560" s="250">
        <v>82754.074599999993</v>
      </c>
      <c r="K5560" s="250"/>
      <c r="L5560" s="250">
        <v>86388.9</v>
      </c>
      <c r="M5560" s="251">
        <f t="shared" si="258"/>
        <v>0.30779682879230147</v>
      </c>
      <c r="N5560" s="251">
        <f t="shared" si="259"/>
        <v>4.3923219703311166E-2</v>
      </c>
      <c r="O5560" s="250">
        <v>93056.72</v>
      </c>
      <c r="P5560" s="251">
        <f t="shared" si="260"/>
        <v>7.7183758561574542E-2</v>
      </c>
      <c r="Q5560" s="251" t="s">
        <v>1195</v>
      </c>
      <c r="R5560" s="258"/>
      <c r="S5560" s="258" t="s">
        <v>904</v>
      </c>
      <c r="T5560" s="258" t="s">
        <v>807</v>
      </c>
      <c r="U5560" s="282" t="s">
        <v>814</v>
      </c>
      <c r="V5560" s="285">
        <v>206</v>
      </c>
      <c r="W5560" s="286" t="s">
        <v>824</v>
      </c>
      <c r="X5560" s="286" t="s">
        <v>824</v>
      </c>
      <c r="Y5560" s="257"/>
    </row>
    <row r="5561" spans="1:25" ht="12.75" customHeight="1" x14ac:dyDescent="0.2">
      <c r="A5561" s="229" t="s">
        <v>705</v>
      </c>
      <c r="B5561" s="247"/>
      <c r="C5561" s="280">
        <v>5548</v>
      </c>
      <c r="D5561" s="249" t="s">
        <v>11644</v>
      </c>
      <c r="E5561" s="249" t="s">
        <v>11645</v>
      </c>
      <c r="F5561" s="249" t="s">
        <v>10318</v>
      </c>
      <c r="G5561" s="281" t="s">
        <v>813</v>
      </c>
      <c r="H5561" s="250">
        <v>151516.51</v>
      </c>
      <c r="I5561" s="250"/>
      <c r="J5561" s="250">
        <v>145144.32940000002</v>
      </c>
      <c r="K5561" s="250"/>
      <c r="L5561" s="250">
        <v>131856.19</v>
      </c>
      <c r="M5561" s="251">
        <f t="shared" si="258"/>
        <v>4.205601488577048E-2</v>
      </c>
      <c r="N5561" s="251">
        <f t="shared" si="259"/>
        <v>9.1551212885344818E-2</v>
      </c>
      <c r="O5561" s="250">
        <v>142131.15000000002</v>
      </c>
      <c r="P5561" s="251">
        <f t="shared" si="260"/>
        <v>7.7925503535329066E-2</v>
      </c>
      <c r="Q5561" s="251" t="s">
        <v>1195</v>
      </c>
      <c r="R5561" s="258"/>
      <c r="S5561" s="258" t="s">
        <v>823</v>
      </c>
      <c r="T5561" s="258" t="s">
        <v>807</v>
      </c>
      <c r="U5561" s="282" t="s">
        <v>814</v>
      </c>
      <c r="V5561" s="285">
        <v>247</v>
      </c>
      <c r="W5561" s="286" t="s">
        <v>874</v>
      </c>
      <c r="X5561" s="286" t="s">
        <v>815</v>
      </c>
      <c r="Y5561" s="257"/>
    </row>
    <row r="5562" spans="1:25" ht="12.75" customHeight="1" x14ac:dyDescent="0.2">
      <c r="A5562" s="229" t="s">
        <v>705</v>
      </c>
      <c r="B5562" s="247"/>
      <c r="C5562" s="280">
        <v>5549</v>
      </c>
      <c r="D5562" s="249" t="s">
        <v>11646</v>
      </c>
      <c r="E5562" s="249" t="s">
        <v>11647</v>
      </c>
      <c r="F5562" s="249" t="s">
        <v>10231</v>
      </c>
      <c r="G5562" s="281" t="s">
        <v>813</v>
      </c>
      <c r="H5562" s="250">
        <v>98179.56</v>
      </c>
      <c r="I5562" s="250"/>
      <c r="J5562" s="250">
        <v>74528.035099999994</v>
      </c>
      <c r="K5562" s="250"/>
      <c r="L5562" s="250">
        <v>77800.38</v>
      </c>
      <c r="M5562" s="251">
        <f t="shared" si="258"/>
        <v>0.24090070173465847</v>
      </c>
      <c r="N5562" s="251">
        <f t="shared" si="259"/>
        <v>4.3907569756927771E-2</v>
      </c>
      <c r="O5562" s="250">
        <v>84478.14</v>
      </c>
      <c r="P5562" s="251">
        <f t="shared" si="260"/>
        <v>8.5831971514792021E-2</v>
      </c>
      <c r="Q5562" s="251" t="s">
        <v>1195</v>
      </c>
      <c r="R5562" s="258"/>
      <c r="S5562" s="258" t="s">
        <v>806</v>
      </c>
      <c r="T5562" s="258" t="s">
        <v>807</v>
      </c>
      <c r="U5562" s="282" t="s">
        <v>814</v>
      </c>
      <c r="V5562" s="285">
        <v>203</v>
      </c>
      <c r="W5562" s="286" t="s">
        <v>824</v>
      </c>
      <c r="X5562" s="286" t="s">
        <v>824</v>
      </c>
      <c r="Y5562" s="257"/>
    </row>
    <row r="5563" spans="1:25" ht="12.75" customHeight="1" x14ac:dyDescent="0.2">
      <c r="A5563" s="229" t="s">
        <v>705</v>
      </c>
      <c r="B5563" s="247"/>
      <c r="C5563" s="280">
        <v>5550</v>
      </c>
      <c r="D5563" s="296" t="s">
        <v>11648</v>
      </c>
      <c r="E5563" s="296" t="s">
        <v>11648</v>
      </c>
      <c r="F5563" s="296"/>
      <c r="G5563" s="281"/>
      <c r="H5563" s="250">
        <v>0</v>
      </c>
      <c r="I5563" s="250"/>
      <c r="J5563" s="250">
        <v>0</v>
      </c>
      <c r="K5563" s="250"/>
      <c r="L5563" s="250">
        <v>11971.94</v>
      </c>
      <c r="M5563" s="251" t="str">
        <f t="shared" si="258"/>
        <v>NA</v>
      </c>
      <c r="N5563" s="251" t="str">
        <f t="shared" si="259"/>
        <v>NA</v>
      </c>
      <c r="O5563" s="250">
        <v>12091.03</v>
      </c>
      <c r="P5563" s="251">
        <f t="shared" si="260"/>
        <v>9.9474270669582497E-3</v>
      </c>
      <c r="Q5563" s="251" t="s">
        <v>1195</v>
      </c>
      <c r="R5563" s="258"/>
      <c r="S5563" s="258" t="s">
        <v>840</v>
      </c>
      <c r="T5563" s="258" t="s">
        <v>841</v>
      </c>
      <c r="U5563" s="282" t="s">
        <v>841</v>
      </c>
      <c r="V5563" s="283" t="s">
        <v>809</v>
      </c>
      <c r="W5563" s="284" t="s">
        <v>809</v>
      </c>
      <c r="X5563" s="284" t="s">
        <v>809</v>
      </c>
      <c r="Y5563" s="257"/>
    </row>
    <row r="5564" spans="1:25" ht="12.75" customHeight="1" x14ac:dyDescent="0.2">
      <c r="A5564" s="229" t="s">
        <v>705</v>
      </c>
      <c r="B5564" s="247"/>
      <c r="C5564" s="280">
        <v>5551</v>
      </c>
      <c r="D5564" s="296" t="s">
        <v>11649</v>
      </c>
      <c r="E5564" s="296" t="s">
        <v>11650</v>
      </c>
      <c r="F5564" s="296" t="s">
        <v>10177</v>
      </c>
      <c r="G5564" s="281" t="s">
        <v>804</v>
      </c>
      <c r="H5564" s="250">
        <v>1184789.3900000001</v>
      </c>
      <c r="I5564" s="250"/>
      <c r="J5564" s="250">
        <v>1065273.1666000001</v>
      </c>
      <c r="K5564" s="250"/>
      <c r="L5564" s="250">
        <v>1112053.44</v>
      </c>
      <c r="M5564" s="251">
        <f t="shared" si="258"/>
        <v>0.1008755010880035</v>
      </c>
      <c r="N5564" s="251">
        <f t="shared" si="259"/>
        <v>4.3913875676890465E-2</v>
      </c>
      <c r="O5564" s="250">
        <v>1255935.21</v>
      </c>
      <c r="P5564" s="251">
        <f t="shared" si="260"/>
        <v>0.12938386306327151</v>
      </c>
      <c r="Q5564" s="251" t="s">
        <v>1195</v>
      </c>
      <c r="R5564" s="258"/>
      <c r="S5564" s="258" t="s">
        <v>3566</v>
      </c>
      <c r="T5564" s="258" t="s">
        <v>908</v>
      </c>
      <c r="U5564" s="282" t="s">
        <v>808</v>
      </c>
      <c r="V5564" s="285">
        <v>521</v>
      </c>
      <c r="W5564" s="286" t="s">
        <v>824</v>
      </c>
      <c r="X5564" s="286" t="s">
        <v>824</v>
      </c>
      <c r="Y5564" s="257"/>
    </row>
    <row r="5565" spans="1:25" ht="12.75" customHeight="1" x14ac:dyDescent="0.2">
      <c r="A5565" s="229" t="s">
        <v>705</v>
      </c>
      <c r="B5565" s="247"/>
      <c r="C5565" s="280">
        <v>5552</v>
      </c>
      <c r="D5565" s="249" t="s">
        <v>11651</v>
      </c>
      <c r="E5565" s="249" t="s">
        <v>11652</v>
      </c>
      <c r="F5565" s="249" t="s">
        <v>10355</v>
      </c>
      <c r="G5565" s="281" t="s">
        <v>804</v>
      </c>
      <c r="H5565" s="250">
        <v>41876.429999999993</v>
      </c>
      <c r="I5565" s="250"/>
      <c r="J5565" s="250">
        <v>25039.118699999999</v>
      </c>
      <c r="K5565" s="250"/>
      <c r="L5565" s="250">
        <v>26138.59</v>
      </c>
      <c r="M5565" s="251">
        <f t="shared" si="258"/>
        <v>0.40207131553477687</v>
      </c>
      <c r="N5565" s="251">
        <f t="shared" si="259"/>
        <v>4.3910143690480651E-2</v>
      </c>
      <c r="O5565" s="250">
        <v>28849.009999999995</v>
      </c>
      <c r="P5565" s="251">
        <f t="shared" si="260"/>
        <v>0.10369419314507762</v>
      </c>
      <c r="Q5565" s="251" t="s">
        <v>1195</v>
      </c>
      <c r="R5565" s="258"/>
      <c r="S5565" s="258" t="s">
        <v>904</v>
      </c>
      <c r="T5565" s="258" t="s">
        <v>807</v>
      </c>
      <c r="U5565" s="282" t="s">
        <v>808</v>
      </c>
      <c r="V5565" s="285">
        <v>53</v>
      </c>
      <c r="W5565" s="286" t="s">
        <v>824</v>
      </c>
      <c r="X5565" s="286" t="s">
        <v>824</v>
      </c>
      <c r="Y5565" s="257"/>
    </row>
    <row r="5566" spans="1:25" ht="12.75" customHeight="1" x14ac:dyDescent="0.2">
      <c r="A5566" s="229" t="s">
        <v>705</v>
      </c>
      <c r="B5566" s="247"/>
      <c r="C5566" s="280">
        <v>5553</v>
      </c>
      <c r="D5566" s="249" t="s">
        <v>11653</v>
      </c>
      <c r="E5566" s="249" t="s">
        <v>11654</v>
      </c>
      <c r="F5566" s="249" t="s">
        <v>10411</v>
      </c>
      <c r="G5566" s="281" t="s">
        <v>813</v>
      </c>
      <c r="H5566" s="250">
        <v>34364.859999999993</v>
      </c>
      <c r="I5566" s="250"/>
      <c r="J5566" s="250">
        <v>38912.508099999999</v>
      </c>
      <c r="K5566" s="250"/>
      <c r="L5566" s="250">
        <v>40621.199999999997</v>
      </c>
      <c r="M5566" s="251">
        <f t="shared" si="258"/>
        <v>0.13233425365329604</v>
      </c>
      <c r="N5566" s="251">
        <f t="shared" si="259"/>
        <v>4.3911122244006624E-2</v>
      </c>
      <c r="O5566" s="250">
        <v>45048.91</v>
      </c>
      <c r="P5566" s="251">
        <f t="shared" si="260"/>
        <v>0.10899998030585031</v>
      </c>
      <c r="Q5566" s="251" t="s">
        <v>1195</v>
      </c>
      <c r="R5566" s="258"/>
      <c r="S5566" s="258" t="s">
        <v>904</v>
      </c>
      <c r="T5566" s="258" t="s">
        <v>807</v>
      </c>
      <c r="U5566" s="282" t="s">
        <v>814</v>
      </c>
      <c r="V5566" s="285">
        <v>103</v>
      </c>
      <c r="W5566" s="286" t="s">
        <v>824</v>
      </c>
      <c r="X5566" s="286" t="s">
        <v>824</v>
      </c>
      <c r="Y5566" s="257"/>
    </row>
    <row r="5567" spans="1:25" ht="12.75" customHeight="1" x14ac:dyDescent="0.2">
      <c r="A5567" s="229" t="s">
        <v>705</v>
      </c>
      <c r="B5567" s="247"/>
      <c r="C5567" s="280">
        <v>5554</v>
      </c>
      <c r="D5567" s="249" t="s">
        <v>11655</v>
      </c>
      <c r="E5567" s="249" t="s">
        <v>11656</v>
      </c>
      <c r="F5567" s="249" t="s">
        <v>10225</v>
      </c>
      <c r="G5567" s="281" t="s">
        <v>813</v>
      </c>
      <c r="H5567" s="250">
        <v>12661.11</v>
      </c>
      <c r="I5567" s="250"/>
      <c r="J5567" s="250">
        <v>68543.170100000003</v>
      </c>
      <c r="K5567" s="250"/>
      <c r="L5567" s="250">
        <v>71552.44</v>
      </c>
      <c r="M5567" s="251">
        <f t="shared" si="258"/>
        <v>4.4136777976022641</v>
      </c>
      <c r="N5567" s="251">
        <f t="shared" si="259"/>
        <v>4.3903278701724349E-2</v>
      </c>
      <c r="O5567" s="250">
        <v>72959.38</v>
      </c>
      <c r="P5567" s="251">
        <f t="shared" si="260"/>
        <v>1.9663061105952534E-2</v>
      </c>
      <c r="Q5567" s="251" t="s">
        <v>1195</v>
      </c>
      <c r="R5567" s="258"/>
      <c r="S5567" s="258" t="s">
        <v>904</v>
      </c>
      <c r="T5567" s="258" t="s">
        <v>807</v>
      </c>
      <c r="U5567" s="282" t="s">
        <v>814</v>
      </c>
      <c r="V5567" s="283" t="s">
        <v>809</v>
      </c>
      <c r="W5567" s="284" t="s">
        <v>809</v>
      </c>
      <c r="X5567" s="284" t="s">
        <v>809</v>
      </c>
      <c r="Y5567" s="257"/>
    </row>
    <row r="5568" spans="1:25" ht="12.75" customHeight="1" x14ac:dyDescent="0.2">
      <c r="A5568" s="229" t="s">
        <v>705</v>
      </c>
      <c r="B5568" s="247"/>
      <c r="C5568" s="280">
        <v>5555</v>
      </c>
      <c r="D5568" s="249" t="s">
        <v>11657</v>
      </c>
      <c r="E5568" s="249" t="s">
        <v>11658</v>
      </c>
      <c r="F5568" s="249" t="s">
        <v>10225</v>
      </c>
      <c r="G5568" s="281" t="s">
        <v>813</v>
      </c>
      <c r="H5568" s="250">
        <v>15172.75</v>
      </c>
      <c r="I5568" s="250"/>
      <c r="J5568" s="250">
        <v>65625.274000000005</v>
      </c>
      <c r="K5568" s="250"/>
      <c r="L5568" s="250">
        <v>68506.429999999993</v>
      </c>
      <c r="M5568" s="251">
        <f t="shared" si="258"/>
        <v>3.3252063073602351</v>
      </c>
      <c r="N5568" s="251">
        <f t="shared" si="259"/>
        <v>4.3903146217720748E-2</v>
      </c>
      <c r="O5568" s="250">
        <v>69853.5</v>
      </c>
      <c r="P5568" s="251">
        <f t="shared" si="260"/>
        <v>1.9663409697454781E-2</v>
      </c>
      <c r="Q5568" s="251" t="s">
        <v>1195</v>
      </c>
      <c r="R5568" s="258"/>
      <c r="S5568" s="258" t="s">
        <v>806</v>
      </c>
      <c r="T5568" s="258" t="s">
        <v>807</v>
      </c>
      <c r="U5568" s="282" t="s">
        <v>814</v>
      </c>
      <c r="V5568" s="283" t="s">
        <v>809</v>
      </c>
      <c r="W5568" s="284" t="s">
        <v>809</v>
      </c>
      <c r="X5568" s="284" t="s">
        <v>809</v>
      </c>
      <c r="Y5568" s="257"/>
    </row>
    <row r="5569" spans="1:25" ht="12.75" customHeight="1" x14ac:dyDescent="0.2">
      <c r="A5569" s="229" t="s">
        <v>705</v>
      </c>
      <c r="B5569" s="247"/>
      <c r="C5569" s="280">
        <v>5556</v>
      </c>
      <c r="D5569" s="249" t="s">
        <v>11659</v>
      </c>
      <c r="E5569" s="249" t="s">
        <v>11660</v>
      </c>
      <c r="F5569" s="249" t="s">
        <v>10253</v>
      </c>
      <c r="G5569" s="281" t="s">
        <v>813</v>
      </c>
      <c r="H5569" s="250">
        <v>81470.06</v>
      </c>
      <c r="I5569" s="250"/>
      <c r="J5569" s="250">
        <v>78043.745999999999</v>
      </c>
      <c r="K5569" s="250"/>
      <c r="L5569" s="250">
        <v>81470.47</v>
      </c>
      <c r="M5569" s="251">
        <f t="shared" si="258"/>
        <v>4.2056112392699831E-2</v>
      </c>
      <c r="N5569" s="251">
        <f t="shared" si="259"/>
        <v>4.3907733490906521E-2</v>
      </c>
      <c r="O5569" s="250">
        <v>88463.200000000012</v>
      </c>
      <c r="P5569" s="251">
        <f t="shared" si="260"/>
        <v>8.5831467524368155E-2</v>
      </c>
      <c r="Q5569" s="251" t="s">
        <v>1195</v>
      </c>
      <c r="R5569" s="258"/>
      <c r="S5569" s="258" t="s">
        <v>904</v>
      </c>
      <c r="T5569" s="258" t="s">
        <v>807</v>
      </c>
      <c r="U5569" s="282" t="s">
        <v>814</v>
      </c>
      <c r="V5569" s="285">
        <v>204</v>
      </c>
      <c r="W5569" s="286" t="s">
        <v>816</v>
      </c>
      <c r="X5569" s="286" t="s">
        <v>824</v>
      </c>
      <c r="Y5569" s="257"/>
    </row>
    <row r="5570" spans="1:25" ht="12.75" customHeight="1" x14ac:dyDescent="0.2">
      <c r="A5570" s="229" t="s">
        <v>705</v>
      </c>
      <c r="B5570" s="247"/>
      <c r="C5570" s="280">
        <v>5557</v>
      </c>
      <c r="D5570" s="249" t="s">
        <v>11661</v>
      </c>
      <c r="E5570" s="249" t="s">
        <v>11662</v>
      </c>
      <c r="F5570" s="249" t="s">
        <v>10508</v>
      </c>
      <c r="G5570" s="281" t="s">
        <v>804</v>
      </c>
      <c r="H5570" s="250">
        <v>20812</v>
      </c>
      <c r="I5570" s="250"/>
      <c r="J5570" s="250">
        <v>19936.712599999999</v>
      </c>
      <c r="K5570" s="250"/>
      <c r="L5570" s="250">
        <v>20812.28</v>
      </c>
      <c r="M5570" s="251">
        <f t="shared" si="258"/>
        <v>4.2056861426100378E-2</v>
      </c>
      <c r="N5570" s="251">
        <f t="shared" si="259"/>
        <v>4.3917340715439714E-2</v>
      </c>
      <c r="O5570" s="250">
        <v>24010.71</v>
      </c>
      <c r="P5570" s="251">
        <f t="shared" si="260"/>
        <v>0.15367994280299901</v>
      </c>
      <c r="Q5570" s="251" t="s">
        <v>1195</v>
      </c>
      <c r="R5570" s="258"/>
      <c r="S5570" s="258" t="s">
        <v>1405</v>
      </c>
      <c r="T5570" s="258" t="s">
        <v>807</v>
      </c>
      <c r="U5570" s="282" t="s">
        <v>808</v>
      </c>
      <c r="V5570" s="285">
        <v>51</v>
      </c>
      <c r="W5570" s="286" t="s">
        <v>824</v>
      </c>
      <c r="X5570" s="286" t="s">
        <v>824</v>
      </c>
      <c r="Y5570" s="257"/>
    </row>
    <row r="5571" spans="1:25" ht="12.75" customHeight="1" x14ac:dyDescent="0.2">
      <c r="A5571" s="229" t="s">
        <v>705</v>
      </c>
      <c r="B5571" s="247"/>
      <c r="C5571" s="280">
        <v>5558</v>
      </c>
      <c r="D5571" s="249" t="s">
        <v>11663</v>
      </c>
      <c r="E5571" s="249" t="s">
        <v>11664</v>
      </c>
      <c r="F5571" s="249" t="s">
        <v>10456</v>
      </c>
      <c r="G5571" s="281" t="s">
        <v>813</v>
      </c>
      <c r="H5571" s="250">
        <v>15247.91</v>
      </c>
      <c r="I5571" s="250"/>
      <c r="J5571" s="250">
        <v>14606.6402</v>
      </c>
      <c r="K5571" s="250"/>
      <c r="L5571" s="250">
        <v>16503.37</v>
      </c>
      <c r="M5571" s="251">
        <f t="shared" si="258"/>
        <v>4.2056242462081693E-2</v>
      </c>
      <c r="N5571" s="251">
        <f t="shared" si="259"/>
        <v>0.12985394136017667</v>
      </c>
      <c r="O5571" s="250">
        <v>18025.57</v>
      </c>
      <c r="P5571" s="251">
        <f t="shared" si="260"/>
        <v>9.2235707010144038E-2</v>
      </c>
      <c r="Q5571" s="251" t="s">
        <v>1195</v>
      </c>
      <c r="R5571" s="258"/>
      <c r="S5571" s="258" t="s">
        <v>806</v>
      </c>
      <c r="T5571" s="258" t="s">
        <v>807</v>
      </c>
      <c r="U5571" s="282" t="s">
        <v>814</v>
      </c>
      <c r="V5571" s="285">
        <v>503</v>
      </c>
      <c r="W5571" s="286" t="s">
        <v>816</v>
      </c>
      <c r="X5571" s="286" t="s">
        <v>824</v>
      </c>
      <c r="Y5571" s="257"/>
    </row>
    <row r="5572" spans="1:25" ht="12.75" customHeight="1" x14ac:dyDescent="0.2">
      <c r="A5572" s="229" t="s">
        <v>705</v>
      </c>
      <c r="B5572" s="247"/>
      <c r="C5572" s="280">
        <v>5559</v>
      </c>
      <c r="D5572" s="249" t="s">
        <v>11665</v>
      </c>
      <c r="E5572" s="249" t="s">
        <v>11666</v>
      </c>
      <c r="F5572" s="249" t="s">
        <v>10202</v>
      </c>
      <c r="G5572" s="281" t="s">
        <v>804</v>
      </c>
      <c r="H5572" s="250">
        <v>1476186.9799999997</v>
      </c>
      <c r="I5572" s="250"/>
      <c r="J5572" s="250">
        <v>1575451.6906000006</v>
      </c>
      <c r="K5572" s="250"/>
      <c r="L5572" s="250">
        <v>1768721.0400000003</v>
      </c>
      <c r="M5572" s="251">
        <f t="shared" si="258"/>
        <v>6.7243995472714993E-2</v>
      </c>
      <c r="N5572" s="251">
        <f t="shared" si="259"/>
        <v>0.12267551620474909</v>
      </c>
      <c r="O5572" s="250">
        <v>1980574.17</v>
      </c>
      <c r="P5572" s="251">
        <f t="shared" si="260"/>
        <v>0.11977758233712175</v>
      </c>
      <c r="Q5572" s="251" t="s">
        <v>1195</v>
      </c>
      <c r="R5572" s="258"/>
      <c r="S5572" s="258" t="s">
        <v>3566</v>
      </c>
      <c r="T5572" s="258" t="s">
        <v>908</v>
      </c>
      <c r="U5572" s="282" t="s">
        <v>1103</v>
      </c>
      <c r="V5572" s="285">
        <v>1345</v>
      </c>
      <c r="W5572" s="286" t="s">
        <v>816</v>
      </c>
      <c r="X5572" s="286" t="s">
        <v>815</v>
      </c>
      <c r="Y5572" s="257"/>
    </row>
    <row r="5573" spans="1:25" ht="12.75" customHeight="1" x14ac:dyDescent="0.2">
      <c r="A5573" s="229" t="s">
        <v>705</v>
      </c>
      <c r="B5573" s="247"/>
      <c r="C5573" s="280">
        <v>5560</v>
      </c>
      <c r="D5573" s="296" t="s">
        <v>11667</v>
      </c>
      <c r="E5573" s="296" t="s">
        <v>11667</v>
      </c>
      <c r="F5573" s="296"/>
      <c r="G5573" s="281"/>
      <c r="H5573" s="250">
        <v>0</v>
      </c>
      <c r="I5573" s="250"/>
      <c r="J5573" s="250">
        <v>0</v>
      </c>
      <c r="K5573" s="250"/>
      <c r="L5573" s="250">
        <v>17785.14</v>
      </c>
      <c r="M5573" s="251" t="str">
        <f t="shared" si="258"/>
        <v>NA</v>
      </c>
      <c r="N5573" s="251" t="str">
        <f t="shared" si="259"/>
        <v>NA</v>
      </c>
      <c r="O5573" s="250">
        <v>17962.05</v>
      </c>
      <c r="P5573" s="251">
        <f t="shared" si="260"/>
        <v>9.947068170393928E-3</v>
      </c>
      <c r="Q5573" s="251" t="s">
        <v>805</v>
      </c>
      <c r="R5573" s="258"/>
      <c r="S5573" s="258" t="s">
        <v>840</v>
      </c>
      <c r="T5573" s="258" t="s">
        <v>841</v>
      </c>
      <c r="U5573" s="282" t="s">
        <v>841</v>
      </c>
      <c r="V5573" s="283" t="s">
        <v>809</v>
      </c>
      <c r="W5573" s="284" t="s">
        <v>809</v>
      </c>
      <c r="X5573" s="284" t="s">
        <v>809</v>
      </c>
      <c r="Y5573" s="257"/>
    </row>
    <row r="5574" spans="1:25" ht="12.75" customHeight="1" x14ac:dyDescent="0.2">
      <c r="A5574" s="229" t="s">
        <v>705</v>
      </c>
      <c r="B5574" s="247"/>
      <c r="C5574" s="280">
        <v>5561</v>
      </c>
      <c r="D5574" s="249" t="s">
        <v>11668</v>
      </c>
      <c r="E5574" s="249" t="s">
        <v>11669</v>
      </c>
      <c r="F5574" s="249" t="s">
        <v>10228</v>
      </c>
      <c r="G5574" s="281" t="s">
        <v>804</v>
      </c>
      <c r="H5574" s="250">
        <v>35123.26</v>
      </c>
      <c r="I5574" s="250"/>
      <c r="J5574" s="250">
        <v>33646.1103</v>
      </c>
      <c r="K5574" s="250"/>
      <c r="L5574" s="250">
        <v>35123.520000000004</v>
      </c>
      <c r="M5574" s="251">
        <f t="shared" si="258"/>
        <v>4.205616733754218E-2</v>
      </c>
      <c r="N5574" s="251">
        <f t="shared" si="259"/>
        <v>4.3910267392781026E-2</v>
      </c>
      <c r="O5574" s="250">
        <v>38765.58</v>
      </c>
      <c r="P5574" s="251">
        <f t="shared" si="260"/>
        <v>0.10369291005001768</v>
      </c>
      <c r="Q5574" s="251" t="s">
        <v>1195</v>
      </c>
      <c r="R5574" s="258"/>
      <c r="S5574" s="258" t="s">
        <v>904</v>
      </c>
      <c r="T5574" s="258" t="s">
        <v>807</v>
      </c>
      <c r="U5574" s="282" t="s">
        <v>808</v>
      </c>
      <c r="V5574" s="285">
        <v>513</v>
      </c>
      <c r="W5574" s="286" t="s">
        <v>824</v>
      </c>
      <c r="X5574" s="286" t="s">
        <v>824</v>
      </c>
      <c r="Y5574" s="257"/>
    </row>
    <row r="5575" spans="1:25" ht="12.75" customHeight="1" x14ac:dyDescent="0.2">
      <c r="A5575" s="229" t="s">
        <v>705</v>
      </c>
      <c r="B5575" s="247"/>
      <c r="C5575" s="280">
        <v>5562</v>
      </c>
      <c r="D5575" s="296" t="s">
        <v>11670</v>
      </c>
      <c r="E5575" s="296" t="s">
        <v>11671</v>
      </c>
      <c r="F5575" s="296" t="s">
        <v>10463</v>
      </c>
      <c r="G5575" s="281" t="s">
        <v>804</v>
      </c>
      <c r="H5575" s="250">
        <v>0</v>
      </c>
      <c r="I5575" s="250"/>
      <c r="J5575" s="250">
        <v>0</v>
      </c>
      <c r="K5575" s="250"/>
      <c r="L5575" s="250">
        <v>0</v>
      </c>
      <c r="M5575" s="251" t="str">
        <f t="shared" si="258"/>
        <v>NA</v>
      </c>
      <c r="N5575" s="251" t="str">
        <f t="shared" si="259"/>
        <v>NA</v>
      </c>
      <c r="O5575" s="250">
        <v>0</v>
      </c>
      <c r="P5575" s="251" t="str">
        <f t="shared" si="260"/>
        <v>NA</v>
      </c>
      <c r="Q5575" s="251" t="s">
        <v>1195</v>
      </c>
      <c r="R5575" s="258"/>
      <c r="S5575" s="299" t="s">
        <v>809</v>
      </c>
      <c r="T5575" s="299" t="s">
        <v>809</v>
      </c>
      <c r="U5575" s="299" t="s">
        <v>832</v>
      </c>
      <c r="V5575" s="283" t="s">
        <v>809</v>
      </c>
      <c r="W5575" s="284" t="s">
        <v>809</v>
      </c>
      <c r="X5575" s="284" t="s">
        <v>809</v>
      </c>
      <c r="Y5575" s="257"/>
    </row>
    <row r="5576" spans="1:25" ht="12.75" customHeight="1" x14ac:dyDescent="0.2">
      <c r="A5576" s="229" t="s">
        <v>705</v>
      </c>
      <c r="B5576" s="247"/>
      <c r="C5576" s="280">
        <v>5563</v>
      </c>
      <c r="D5576" s="249" t="s">
        <v>11672</v>
      </c>
      <c r="E5576" s="249" t="s">
        <v>11673</v>
      </c>
      <c r="F5576" s="249" t="s">
        <v>10205</v>
      </c>
      <c r="G5576" s="281" t="s">
        <v>813</v>
      </c>
      <c r="H5576" s="250">
        <v>92914.12999999999</v>
      </c>
      <c r="I5576" s="250"/>
      <c r="J5576" s="250">
        <v>89006.540899999993</v>
      </c>
      <c r="K5576" s="250"/>
      <c r="L5576" s="250">
        <v>92914.83</v>
      </c>
      <c r="M5576" s="251">
        <f t="shared" si="258"/>
        <v>4.205591872840006E-2</v>
      </c>
      <c r="N5576" s="251">
        <f t="shared" si="259"/>
        <v>4.391013357536299E-2</v>
      </c>
      <c r="O5576" s="250">
        <v>102549.44</v>
      </c>
      <c r="P5576" s="251">
        <f t="shared" si="260"/>
        <v>0.10369291963403475</v>
      </c>
      <c r="Q5576" s="251" t="s">
        <v>1195</v>
      </c>
      <c r="R5576" s="258"/>
      <c r="S5576" s="258" t="s">
        <v>806</v>
      </c>
      <c r="T5576" s="258" t="s">
        <v>807</v>
      </c>
      <c r="U5576" s="282" t="s">
        <v>814</v>
      </c>
      <c r="V5576" s="285">
        <v>602</v>
      </c>
      <c r="W5576" s="286" t="s">
        <v>816</v>
      </c>
      <c r="X5576" s="286" t="s">
        <v>824</v>
      </c>
      <c r="Y5576" s="257"/>
    </row>
    <row r="5577" spans="1:25" ht="12.75" customHeight="1" x14ac:dyDescent="0.2">
      <c r="A5577" s="229" t="s">
        <v>705</v>
      </c>
      <c r="B5577" s="247"/>
      <c r="C5577" s="280">
        <v>5564</v>
      </c>
      <c r="D5577" s="249" t="s">
        <v>11674</v>
      </c>
      <c r="E5577" s="249" t="s">
        <v>11675</v>
      </c>
      <c r="F5577" s="249" t="s">
        <v>10165</v>
      </c>
      <c r="G5577" s="281" t="s">
        <v>813</v>
      </c>
      <c r="H5577" s="250">
        <v>34269.760000000002</v>
      </c>
      <c r="I5577" s="250"/>
      <c r="J5577" s="250">
        <v>32828.512499999997</v>
      </c>
      <c r="K5577" s="250"/>
      <c r="L5577" s="250">
        <v>34270.03</v>
      </c>
      <c r="M5577" s="251">
        <f t="shared" si="258"/>
        <v>4.2055955454605019E-2</v>
      </c>
      <c r="N5577" s="251">
        <f t="shared" si="259"/>
        <v>4.3910533564382542E-2</v>
      </c>
      <c r="O5577" s="250">
        <v>37823.58</v>
      </c>
      <c r="P5577" s="251">
        <f t="shared" si="260"/>
        <v>0.10369264339716082</v>
      </c>
      <c r="Q5577" s="251" t="s">
        <v>1195</v>
      </c>
      <c r="R5577" s="258"/>
      <c r="S5577" s="258" t="s">
        <v>806</v>
      </c>
      <c r="T5577" s="258" t="s">
        <v>807</v>
      </c>
      <c r="U5577" s="282" t="s">
        <v>814</v>
      </c>
      <c r="V5577" s="285">
        <v>153</v>
      </c>
      <c r="W5577" s="286" t="s">
        <v>824</v>
      </c>
      <c r="X5577" s="286" t="s">
        <v>824</v>
      </c>
      <c r="Y5577" s="257"/>
    </row>
    <row r="5578" spans="1:25" ht="12.75" customHeight="1" x14ac:dyDescent="0.2">
      <c r="A5578" s="229" t="s">
        <v>705</v>
      </c>
      <c r="B5578" s="247"/>
      <c r="C5578" s="280">
        <v>5565</v>
      </c>
      <c r="D5578" s="249" t="s">
        <v>11676</v>
      </c>
      <c r="E5578" s="249" t="s">
        <v>11677</v>
      </c>
      <c r="F5578" s="249" t="s">
        <v>10260</v>
      </c>
      <c r="G5578" s="281" t="s">
        <v>813</v>
      </c>
      <c r="H5578" s="250">
        <v>295556.61</v>
      </c>
      <c r="I5578" s="250"/>
      <c r="J5578" s="250">
        <v>350339.40479999996</v>
      </c>
      <c r="K5578" s="250"/>
      <c r="L5578" s="250">
        <v>362683.89</v>
      </c>
      <c r="M5578" s="251">
        <f t="shared" si="258"/>
        <v>0.18535465946777499</v>
      </c>
      <c r="N5578" s="251">
        <f t="shared" si="259"/>
        <v>3.5235788583494375E-2</v>
      </c>
      <c r="O5578" s="250">
        <v>369815.48000000004</v>
      </c>
      <c r="P5578" s="251">
        <f t="shared" si="260"/>
        <v>1.9663376832094816E-2</v>
      </c>
      <c r="Q5578" s="251" t="s">
        <v>1195</v>
      </c>
      <c r="R5578" s="258"/>
      <c r="S5578" s="258" t="s">
        <v>904</v>
      </c>
      <c r="T5578" s="258" t="s">
        <v>807</v>
      </c>
      <c r="U5578" s="282" t="s">
        <v>814</v>
      </c>
      <c r="V5578" s="283" t="s">
        <v>809</v>
      </c>
      <c r="W5578" s="284" t="s">
        <v>809</v>
      </c>
      <c r="X5578" s="284" t="s">
        <v>809</v>
      </c>
      <c r="Y5578" s="257"/>
    </row>
    <row r="5579" spans="1:25" ht="12.75" customHeight="1" x14ac:dyDescent="0.2">
      <c r="A5579" s="229" t="s">
        <v>705</v>
      </c>
      <c r="B5579" s="247"/>
      <c r="C5579" s="280">
        <v>5566</v>
      </c>
      <c r="D5579" s="249" t="s">
        <v>11678</v>
      </c>
      <c r="E5579" s="249" t="s">
        <v>11679</v>
      </c>
      <c r="F5579" s="249" t="s">
        <v>10253</v>
      </c>
      <c r="G5579" s="281" t="s">
        <v>813</v>
      </c>
      <c r="H5579" s="250">
        <v>75420.459999999992</v>
      </c>
      <c r="I5579" s="250"/>
      <c r="J5579" s="250">
        <v>72248.568899999998</v>
      </c>
      <c r="K5579" s="250"/>
      <c r="L5579" s="250">
        <v>75421.540000000008</v>
      </c>
      <c r="M5579" s="251">
        <f t="shared" si="258"/>
        <v>4.2056109177801275E-2</v>
      </c>
      <c r="N5579" s="251">
        <f t="shared" si="259"/>
        <v>4.3917424916634022E-2</v>
      </c>
      <c r="O5579" s="250">
        <v>87012.32</v>
      </c>
      <c r="P5579" s="251">
        <f t="shared" si="260"/>
        <v>0.15367996993962199</v>
      </c>
      <c r="Q5579" s="251" t="s">
        <v>1195</v>
      </c>
      <c r="R5579" s="258"/>
      <c r="S5579" s="258" t="s">
        <v>904</v>
      </c>
      <c r="T5579" s="258" t="s">
        <v>807</v>
      </c>
      <c r="U5579" s="282" t="s">
        <v>814</v>
      </c>
      <c r="V5579" s="285">
        <v>503</v>
      </c>
      <c r="W5579" s="286" t="s">
        <v>816</v>
      </c>
      <c r="X5579" s="286" t="s">
        <v>816</v>
      </c>
      <c r="Y5579" s="257"/>
    </row>
    <row r="5580" spans="1:25" ht="12.75" customHeight="1" x14ac:dyDescent="0.2">
      <c r="A5580" s="229" t="s">
        <v>705</v>
      </c>
      <c r="B5580" s="247"/>
      <c r="C5580" s="280">
        <v>5567</v>
      </c>
      <c r="D5580" s="249" t="s">
        <v>11680</v>
      </c>
      <c r="E5580" s="249" t="s">
        <v>11681</v>
      </c>
      <c r="F5580" s="249" t="s">
        <v>10228</v>
      </c>
      <c r="G5580" s="281" t="s">
        <v>804</v>
      </c>
      <c r="H5580" s="250">
        <v>53486.98</v>
      </c>
      <c r="I5580" s="250"/>
      <c r="J5580" s="250">
        <v>51237.534</v>
      </c>
      <c r="K5580" s="250"/>
      <c r="L5580" s="250">
        <v>53487.380000000005</v>
      </c>
      <c r="M5580" s="251">
        <f t="shared" si="258"/>
        <v>4.2055954551930272E-2</v>
      </c>
      <c r="N5580" s="251">
        <f t="shared" si="259"/>
        <v>4.3910114799826337E-2</v>
      </c>
      <c r="O5580" s="250">
        <v>59033.66</v>
      </c>
      <c r="P5580" s="251">
        <f t="shared" si="260"/>
        <v>0.10369324502340549</v>
      </c>
      <c r="Q5580" s="251" t="s">
        <v>1195</v>
      </c>
      <c r="R5580" s="258"/>
      <c r="S5580" s="258" t="s">
        <v>806</v>
      </c>
      <c r="T5580" s="258" t="s">
        <v>807</v>
      </c>
      <c r="U5580" s="282" t="s">
        <v>808</v>
      </c>
      <c r="V5580" s="285">
        <v>513</v>
      </c>
      <c r="W5580" s="286" t="s">
        <v>824</v>
      </c>
      <c r="X5580" s="286" t="s">
        <v>824</v>
      </c>
      <c r="Y5580" s="257"/>
    </row>
    <row r="5581" spans="1:25" ht="12.75" customHeight="1" x14ac:dyDescent="0.2">
      <c r="A5581" s="229" t="s">
        <v>705</v>
      </c>
      <c r="B5581" s="247"/>
      <c r="C5581" s="280">
        <v>5568</v>
      </c>
      <c r="D5581" s="249" t="s">
        <v>11682</v>
      </c>
      <c r="E5581" s="249" t="s">
        <v>11683</v>
      </c>
      <c r="F5581" s="249" t="s">
        <v>10211</v>
      </c>
      <c r="G5581" s="281" t="s">
        <v>804</v>
      </c>
      <c r="H5581" s="250">
        <v>0</v>
      </c>
      <c r="I5581" s="250"/>
      <c r="J5581" s="250">
        <v>33949.627999999997</v>
      </c>
      <c r="K5581" s="250"/>
      <c r="L5581" s="250">
        <v>34377.43</v>
      </c>
      <c r="M5581" s="251" t="str">
        <f t="shared" si="258"/>
        <v>NA</v>
      </c>
      <c r="N5581" s="251">
        <f t="shared" si="259"/>
        <v>1.2601080636288661E-2</v>
      </c>
      <c r="O5581" s="250">
        <v>39990.300000000003</v>
      </c>
      <c r="P5581" s="251">
        <f t="shared" si="260"/>
        <v>0.16327194906658243</v>
      </c>
      <c r="Q5581" s="251" t="s">
        <v>1195</v>
      </c>
      <c r="R5581" s="258"/>
      <c r="S5581" s="258" t="s">
        <v>1405</v>
      </c>
      <c r="T5581" s="258" t="s">
        <v>807</v>
      </c>
      <c r="U5581" s="282" t="s">
        <v>808</v>
      </c>
      <c r="V5581" s="283" t="s">
        <v>809</v>
      </c>
      <c r="W5581" s="284" t="s">
        <v>809</v>
      </c>
      <c r="X5581" s="284" t="s">
        <v>809</v>
      </c>
      <c r="Y5581" s="257"/>
    </row>
    <row r="5582" spans="1:25" ht="12.75" customHeight="1" x14ac:dyDescent="0.2">
      <c r="A5582" s="229" t="s">
        <v>705</v>
      </c>
      <c r="B5582" s="247"/>
      <c r="C5582" s="280">
        <v>5569</v>
      </c>
      <c r="D5582" s="249" t="s">
        <v>11684</v>
      </c>
      <c r="E5582" s="249" t="s">
        <v>11685</v>
      </c>
      <c r="F5582" s="249" t="s">
        <v>10253</v>
      </c>
      <c r="G5582" s="281"/>
      <c r="H5582" s="250">
        <v>43202.84</v>
      </c>
      <c r="I5582" s="250"/>
      <c r="J5582" s="250">
        <v>41385.914600000004</v>
      </c>
      <c r="K5582" s="250"/>
      <c r="L5582" s="250">
        <v>31096.809999999998</v>
      </c>
      <c r="M5582" s="251">
        <f t="shared" ref="M5582:M5645" si="261">IF(H5582&gt;0,ABS((J5582-H5582)/H5582),"NA")</f>
        <v>4.2055693560886113E-2</v>
      </c>
      <c r="N5582" s="251">
        <f t="shared" ref="N5582:N5645" si="262">IF(J5582&gt;0,ABS((L5582-J5582)/J5582),"NA")</f>
        <v>0.24861368171865905</v>
      </c>
      <c r="O5582" s="250">
        <v>31862.170000000002</v>
      </c>
      <c r="P5582" s="251">
        <f t="shared" ref="P5582:P5645" si="263">IF(L5582&gt;0,ABS((O5582-L5582)/L5582),"NA")</f>
        <v>2.4612170830384347E-2</v>
      </c>
      <c r="Q5582" s="251" t="s">
        <v>1195</v>
      </c>
      <c r="R5582" s="258"/>
      <c r="S5582" s="258" t="s">
        <v>1698</v>
      </c>
      <c r="T5582" s="258" t="s">
        <v>1092</v>
      </c>
      <c r="U5582" s="282" t="s">
        <v>932</v>
      </c>
      <c r="V5582" s="285">
        <v>3445</v>
      </c>
      <c r="W5582" s="286" t="s">
        <v>874</v>
      </c>
      <c r="X5582" s="286" t="s">
        <v>816</v>
      </c>
      <c r="Y5582" s="257"/>
    </row>
    <row r="5583" spans="1:25" ht="12.75" customHeight="1" x14ac:dyDescent="0.2">
      <c r="A5583" s="229" t="s">
        <v>705</v>
      </c>
      <c r="B5583" s="247"/>
      <c r="C5583" s="280">
        <v>5570</v>
      </c>
      <c r="D5583" s="249" t="s">
        <v>11686</v>
      </c>
      <c r="E5583" s="249" t="s">
        <v>11687</v>
      </c>
      <c r="F5583" s="249" t="s">
        <v>10185</v>
      </c>
      <c r="G5583" s="281" t="s">
        <v>813</v>
      </c>
      <c r="H5583" s="250">
        <v>311241.77</v>
      </c>
      <c r="I5583" s="250"/>
      <c r="J5583" s="250">
        <v>298152.14419999998</v>
      </c>
      <c r="K5583" s="250"/>
      <c r="L5583" s="250">
        <v>311245.39</v>
      </c>
      <c r="M5583" s="251">
        <f t="shared" si="261"/>
        <v>4.205613468911977E-2</v>
      </c>
      <c r="N5583" s="251">
        <f t="shared" si="262"/>
        <v>4.3914645776342645E-2</v>
      </c>
      <c r="O5583" s="250">
        <v>352937.26</v>
      </c>
      <c r="P5583" s="251">
        <f t="shared" si="263"/>
        <v>0.13395176712496848</v>
      </c>
      <c r="Q5583" s="251" t="s">
        <v>1195</v>
      </c>
      <c r="R5583" s="258"/>
      <c r="S5583" s="258" t="s">
        <v>925</v>
      </c>
      <c r="T5583" s="258" t="s">
        <v>908</v>
      </c>
      <c r="U5583" s="282" t="s">
        <v>823</v>
      </c>
      <c r="V5583" s="285">
        <v>1559</v>
      </c>
      <c r="W5583" s="286" t="s">
        <v>824</v>
      </c>
      <c r="X5583" s="286" t="s">
        <v>824</v>
      </c>
      <c r="Y5583" s="257"/>
    </row>
    <row r="5584" spans="1:25" ht="12.75" customHeight="1" x14ac:dyDescent="0.2">
      <c r="A5584" s="229" t="s">
        <v>705</v>
      </c>
      <c r="B5584" s="247"/>
      <c r="C5584" s="280">
        <v>5571</v>
      </c>
      <c r="D5584" s="249" t="s">
        <v>11688</v>
      </c>
      <c r="E5584" s="249" t="s">
        <v>11689</v>
      </c>
      <c r="F5584" s="249" t="s">
        <v>10228</v>
      </c>
      <c r="G5584" s="281" t="s">
        <v>804</v>
      </c>
      <c r="H5584" s="250">
        <v>62865.56</v>
      </c>
      <c r="I5584" s="250"/>
      <c r="J5584" s="250">
        <v>60221.675000000003</v>
      </c>
      <c r="K5584" s="250"/>
      <c r="L5584" s="250">
        <v>62866.240000000005</v>
      </c>
      <c r="M5584" s="251">
        <f t="shared" si="261"/>
        <v>4.2056175114005105E-2</v>
      </c>
      <c r="N5584" s="251">
        <f t="shared" si="262"/>
        <v>4.3913839991996273E-2</v>
      </c>
      <c r="O5584" s="250">
        <v>72527.5</v>
      </c>
      <c r="P5584" s="251">
        <f t="shared" si="263"/>
        <v>0.15367962200379717</v>
      </c>
      <c r="Q5584" s="251" t="s">
        <v>1195</v>
      </c>
      <c r="R5584" s="258"/>
      <c r="S5584" s="258" t="s">
        <v>1405</v>
      </c>
      <c r="T5584" s="258" t="s">
        <v>807</v>
      </c>
      <c r="U5584" s="282" t="s">
        <v>808</v>
      </c>
      <c r="V5584" s="285">
        <v>152</v>
      </c>
      <c r="W5584" s="286" t="s">
        <v>816</v>
      </c>
      <c r="X5584" s="286" t="s">
        <v>824</v>
      </c>
      <c r="Y5584" s="257"/>
    </row>
    <row r="5585" spans="1:25" ht="12.75" customHeight="1" x14ac:dyDescent="0.2">
      <c r="A5585" s="229" t="s">
        <v>705</v>
      </c>
      <c r="B5585" s="247"/>
      <c r="C5585" s="280">
        <v>5572</v>
      </c>
      <c r="D5585" s="249" t="s">
        <v>11690</v>
      </c>
      <c r="E5585" s="249" t="s">
        <v>11691</v>
      </c>
      <c r="F5585" s="249" t="s">
        <v>10193</v>
      </c>
      <c r="G5585" s="281" t="s">
        <v>813</v>
      </c>
      <c r="H5585" s="250">
        <v>170472.97</v>
      </c>
      <c r="I5585" s="250"/>
      <c r="J5585" s="250">
        <v>131251.46460000001</v>
      </c>
      <c r="K5585" s="250"/>
      <c r="L5585" s="250">
        <v>137014.74000000002</v>
      </c>
      <c r="M5585" s="251">
        <f t="shared" si="261"/>
        <v>0.23007462942658882</v>
      </c>
      <c r="N5585" s="251">
        <f t="shared" si="262"/>
        <v>4.3910179726863126E-2</v>
      </c>
      <c r="O5585" s="250">
        <v>151222.16</v>
      </c>
      <c r="P5585" s="251">
        <f t="shared" si="263"/>
        <v>0.10369263920071652</v>
      </c>
      <c r="Q5585" s="251" t="s">
        <v>1195</v>
      </c>
      <c r="R5585" s="258"/>
      <c r="S5585" s="258" t="s">
        <v>806</v>
      </c>
      <c r="T5585" s="258" t="s">
        <v>807</v>
      </c>
      <c r="U5585" s="282" t="s">
        <v>814</v>
      </c>
      <c r="V5585" s="285">
        <v>205</v>
      </c>
      <c r="W5585" s="286" t="s">
        <v>824</v>
      </c>
      <c r="X5585" s="286" t="s">
        <v>824</v>
      </c>
      <c r="Y5585" s="257"/>
    </row>
    <row r="5586" spans="1:25" ht="12.75" customHeight="1" x14ac:dyDescent="0.2">
      <c r="A5586" s="229" t="s">
        <v>705</v>
      </c>
      <c r="B5586" s="247"/>
      <c r="C5586" s="280">
        <v>5573</v>
      </c>
      <c r="D5586" s="296" t="s">
        <v>11692</v>
      </c>
      <c r="E5586" s="296" t="s">
        <v>11693</v>
      </c>
      <c r="F5586" s="296" t="s">
        <v>10397</v>
      </c>
      <c r="G5586" s="281" t="s">
        <v>804</v>
      </c>
      <c r="H5586" s="250">
        <v>0</v>
      </c>
      <c r="I5586" s="250"/>
      <c r="J5586" s="250">
        <v>0</v>
      </c>
      <c r="K5586" s="250"/>
      <c r="L5586" s="250">
        <v>0</v>
      </c>
      <c r="M5586" s="251" t="str">
        <f t="shared" si="261"/>
        <v>NA</v>
      </c>
      <c r="N5586" s="251" t="str">
        <f t="shared" si="262"/>
        <v>NA</v>
      </c>
      <c r="O5586" s="250">
        <v>0</v>
      </c>
      <c r="P5586" s="251" t="str">
        <f t="shared" si="263"/>
        <v>NA</v>
      </c>
      <c r="Q5586" s="251" t="s">
        <v>707</v>
      </c>
      <c r="R5586" s="258"/>
      <c r="S5586" s="299" t="s">
        <v>809</v>
      </c>
      <c r="T5586" s="258" t="s">
        <v>2261</v>
      </c>
      <c r="U5586" s="299" t="s">
        <v>832</v>
      </c>
      <c r="V5586" s="283" t="s">
        <v>809</v>
      </c>
      <c r="W5586" s="284" t="s">
        <v>809</v>
      </c>
      <c r="X5586" s="284" t="s">
        <v>809</v>
      </c>
      <c r="Y5586" s="257"/>
    </row>
    <row r="5587" spans="1:25" ht="12.75" customHeight="1" x14ac:dyDescent="0.2">
      <c r="A5587" s="229" t="s">
        <v>705</v>
      </c>
      <c r="B5587" s="247"/>
      <c r="C5587" s="280">
        <v>5574</v>
      </c>
      <c r="D5587" s="249" t="s">
        <v>11694</v>
      </c>
      <c r="E5587" s="249" t="s">
        <v>4153</v>
      </c>
      <c r="F5587" s="249" t="s">
        <v>10205</v>
      </c>
      <c r="G5587" s="281" t="s">
        <v>813</v>
      </c>
      <c r="H5587" s="250">
        <v>47349.599999999999</v>
      </c>
      <c r="I5587" s="250"/>
      <c r="J5587" s="250">
        <v>45358.246700000003</v>
      </c>
      <c r="K5587" s="250"/>
      <c r="L5587" s="250">
        <v>47349.94</v>
      </c>
      <c r="M5587" s="251">
        <f t="shared" si="261"/>
        <v>4.205639118387474E-2</v>
      </c>
      <c r="N5587" s="251">
        <f t="shared" si="262"/>
        <v>4.3910279715463491E-2</v>
      </c>
      <c r="O5587" s="250">
        <v>52259.78</v>
      </c>
      <c r="P5587" s="251">
        <f t="shared" si="263"/>
        <v>0.10369263403501665</v>
      </c>
      <c r="Q5587" s="251" t="s">
        <v>1195</v>
      </c>
      <c r="R5587" s="258"/>
      <c r="S5587" s="258" t="s">
        <v>904</v>
      </c>
      <c r="T5587" s="258" t="s">
        <v>807</v>
      </c>
      <c r="U5587" s="282" t="s">
        <v>814</v>
      </c>
      <c r="V5587" s="285">
        <v>154</v>
      </c>
      <c r="W5587" s="286" t="s">
        <v>816</v>
      </c>
      <c r="X5587" s="286" t="s">
        <v>824</v>
      </c>
      <c r="Y5587" s="257"/>
    </row>
    <row r="5588" spans="1:25" ht="12.75" customHeight="1" x14ac:dyDescent="0.2">
      <c r="A5588" s="229" t="s">
        <v>705</v>
      </c>
      <c r="B5588" s="247"/>
      <c r="C5588" s="280">
        <v>5575</v>
      </c>
      <c r="D5588" s="249" t="s">
        <v>11695</v>
      </c>
      <c r="E5588" s="249" t="s">
        <v>11696</v>
      </c>
      <c r="F5588" s="249" t="s">
        <v>10205</v>
      </c>
      <c r="G5588" s="281" t="s">
        <v>813</v>
      </c>
      <c r="H5588" s="250">
        <v>78205.17</v>
      </c>
      <c r="I5588" s="250"/>
      <c r="J5588" s="250">
        <v>74916.160399999993</v>
      </c>
      <c r="K5588" s="250"/>
      <c r="L5588" s="250">
        <v>78205.75</v>
      </c>
      <c r="M5588" s="251">
        <f t="shared" si="261"/>
        <v>4.2056165851950773E-2</v>
      </c>
      <c r="N5588" s="251">
        <f t="shared" si="262"/>
        <v>4.3910280271117673E-2</v>
      </c>
      <c r="O5588" s="250">
        <v>86315.170000000013</v>
      </c>
      <c r="P5588" s="251">
        <f t="shared" si="263"/>
        <v>0.10369339850330715</v>
      </c>
      <c r="Q5588" s="251" t="s">
        <v>1195</v>
      </c>
      <c r="R5588" s="258"/>
      <c r="S5588" s="258" t="s">
        <v>806</v>
      </c>
      <c r="T5588" s="258" t="s">
        <v>807</v>
      </c>
      <c r="U5588" s="282" t="s">
        <v>814</v>
      </c>
      <c r="V5588" s="285">
        <v>253</v>
      </c>
      <c r="W5588" s="286" t="s">
        <v>816</v>
      </c>
      <c r="X5588" s="286" t="s">
        <v>824</v>
      </c>
      <c r="Y5588" s="257"/>
    </row>
    <row r="5589" spans="1:25" ht="12.75" customHeight="1" x14ac:dyDescent="0.2">
      <c r="A5589" s="229" t="s">
        <v>705</v>
      </c>
      <c r="B5589" s="247"/>
      <c r="C5589" s="280">
        <v>5576</v>
      </c>
      <c r="D5589" s="249" t="s">
        <v>11697</v>
      </c>
      <c r="E5589" s="249" t="s">
        <v>11698</v>
      </c>
      <c r="F5589" s="249" t="s">
        <v>10193</v>
      </c>
      <c r="G5589" s="281" t="s">
        <v>813</v>
      </c>
      <c r="H5589" s="250">
        <v>87201.36</v>
      </c>
      <c r="I5589" s="250"/>
      <c r="J5589" s="250">
        <v>83534.008000000002</v>
      </c>
      <c r="K5589" s="250"/>
      <c r="L5589" s="250">
        <v>87202.61</v>
      </c>
      <c r="M5589" s="251">
        <f t="shared" si="261"/>
        <v>4.2056133069484226E-2</v>
      </c>
      <c r="N5589" s="251">
        <f t="shared" si="262"/>
        <v>4.3917466524532128E-2</v>
      </c>
      <c r="O5589" s="250">
        <v>100603.91</v>
      </c>
      <c r="P5589" s="251">
        <f t="shared" si="263"/>
        <v>0.15368003320084114</v>
      </c>
      <c r="Q5589" s="251" t="s">
        <v>1195</v>
      </c>
      <c r="R5589" s="258"/>
      <c r="S5589" s="258" t="s">
        <v>1405</v>
      </c>
      <c r="T5589" s="258" t="s">
        <v>807</v>
      </c>
      <c r="U5589" s="282" t="s">
        <v>814</v>
      </c>
      <c r="V5589" s="285">
        <v>204</v>
      </c>
      <c r="W5589" s="286" t="s">
        <v>824</v>
      </c>
      <c r="X5589" s="286" t="s">
        <v>824</v>
      </c>
      <c r="Y5589" s="257"/>
    </row>
    <row r="5590" spans="1:25" ht="12.75" customHeight="1" x14ac:dyDescent="0.2">
      <c r="A5590" s="229" t="s">
        <v>705</v>
      </c>
      <c r="B5590" s="247"/>
      <c r="C5590" s="280">
        <v>5577</v>
      </c>
      <c r="D5590" s="249" t="s">
        <v>11699</v>
      </c>
      <c r="E5590" s="249" t="s">
        <v>11700</v>
      </c>
      <c r="F5590" s="249" t="s">
        <v>10225</v>
      </c>
      <c r="G5590" s="281" t="s">
        <v>813</v>
      </c>
      <c r="H5590" s="250">
        <v>255547.16</v>
      </c>
      <c r="I5590" s="250"/>
      <c r="J5590" s="250">
        <v>253578.22460000005</v>
      </c>
      <c r="K5590" s="250"/>
      <c r="L5590" s="250">
        <v>264720.26000000007</v>
      </c>
      <c r="M5590" s="251">
        <f t="shared" si="261"/>
        <v>7.7047829449560642E-3</v>
      </c>
      <c r="N5590" s="251">
        <f t="shared" si="262"/>
        <v>4.3939243669584474E-2</v>
      </c>
      <c r="O5590" s="250">
        <v>278345.23000000004</v>
      </c>
      <c r="P5590" s="251">
        <f t="shared" si="263"/>
        <v>5.1469313304542574E-2</v>
      </c>
      <c r="Q5590" s="251" t="s">
        <v>1195</v>
      </c>
      <c r="R5590" s="258"/>
      <c r="S5590" s="258" t="s">
        <v>806</v>
      </c>
      <c r="T5590" s="258" t="s">
        <v>807</v>
      </c>
      <c r="U5590" s="282" t="s">
        <v>814</v>
      </c>
      <c r="V5590" s="285">
        <v>207</v>
      </c>
      <c r="W5590" s="286" t="s">
        <v>824</v>
      </c>
      <c r="X5590" s="286" t="s">
        <v>824</v>
      </c>
      <c r="Y5590" s="257"/>
    </row>
    <row r="5591" spans="1:25" ht="12.75" customHeight="1" x14ac:dyDescent="0.2">
      <c r="A5591" s="229" t="s">
        <v>705</v>
      </c>
      <c r="B5591" s="247"/>
      <c r="C5591" s="280">
        <v>5578</v>
      </c>
      <c r="D5591" s="249" t="s">
        <v>11701</v>
      </c>
      <c r="E5591" s="249" t="s">
        <v>11702</v>
      </c>
      <c r="F5591" s="249" t="s">
        <v>10172</v>
      </c>
      <c r="G5591" s="281"/>
      <c r="H5591" s="250">
        <v>1311298.5499999998</v>
      </c>
      <c r="I5591" s="250"/>
      <c r="J5591" s="250">
        <v>1060826.6290000004</v>
      </c>
      <c r="K5591" s="250"/>
      <c r="L5591" s="250">
        <v>1107406.45</v>
      </c>
      <c r="M5591" s="251">
        <f t="shared" si="261"/>
        <v>0.19101059861615757</v>
      </c>
      <c r="N5591" s="251">
        <f t="shared" si="262"/>
        <v>4.3908985433282817E-2</v>
      </c>
      <c r="O5591" s="250">
        <v>1217470.3199999998</v>
      </c>
      <c r="P5591" s="251">
        <f t="shared" si="263"/>
        <v>9.9388864856259307E-2</v>
      </c>
      <c r="Q5591" s="251" t="s">
        <v>1195</v>
      </c>
      <c r="R5591" s="258"/>
      <c r="S5591" s="258" t="s">
        <v>925</v>
      </c>
      <c r="T5591" s="258" t="s">
        <v>908</v>
      </c>
      <c r="U5591" s="282" t="s">
        <v>932</v>
      </c>
      <c r="V5591" s="285">
        <v>2041</v>
      </c>
      <c r="W5591" s="286" t="s">
        <v>824</v>
      </c>
      <c r="X5591" s="286" t="s">
        <v>824</v>
      </c>
      <c r="Y5591" s="257"/>
    </row>
    <row r="5592" spans="1:25" ht="12.75" customHeight="1" x14ac:dyDescent="0.2">
      <c r="A5592" s="229" t="s">
        <v>705</v>
      </c>
      <c r="B5592" s="247"/>
      <c r="C5592" s="280">
        <v>5579</v>
      </c>
      <c r="D5592" s="249" t="s">
        <v>11703</v>
      </c>
      <c r="E5592" s="249" t="s">
        <v>11704</v>
      </c>
      <c r="F5592" s="249" t="s">
        <v>10508</v>
      </c>
      <c r="G5592" s="281" t="s">
        <v>804</v>
      </c>
      <c r="H5592" s="250">
        <v>43504.479999999996</v>
      </c>
      <c r="I5592" s="250"/>
      <c r="J5592" s="250">
        <v>41674.8511</v>
      </c>
      <c r="K5592" s="250"/>
      <c r="L5592" s="250">
        <v>43505.1</v>
      </c>
      <c r="M5592" s="251">
        <f t="shared" si="261"/>
        <v>4.2056103187533701E-2</v>
      </c>
      <c r="N5592" s="251">
        <f t="shared" si="262"/>
        <v>4.3917347073616747E-2</v>
      </c>
      <c r="O5592" s="250">
        <v>50190.960000000006</v>
      </c>
      <c r="P5592" s="251">
        <f t="shared" si="263"/>
        <v>0.15367991338946488</v>
      </c>
      <c r="Q5592" s="251" t="s">
        <v>1195</v>
      </c>
      <c r="R5592" s="258"/>
      <c r="S5592" s="258" t="s">
        <v>1405</v>
      </c>
      <c r="T5592" s="258" t="s">
        <v>807</v>
      </c>
      <c r="U5592" s="282" t="s">
        <v>808</v>
      </c>
      <c r="V5592" s="285">
        <v>152</v>
      </c>
      <c r="W5592" s="286" t="s">
        <v>816</v>
      </c>
      <c r="X5592" s="286" t="s">
        <v>824</v>
      </c>
      <c r="Y5592" s="257"/>
    </row>
    <row r="5593" spans="1:25" ht="12.75" customHeight="1" x14ac:dyDescent="0.2">
      <c r="A5593" s="229" t="s">
        <v>705</v>
      </c>
      <c r="B5593" s="247"/>
      <c r="C5593" s="280">
        <v>5580</v>
      </c>
      <c r="D5593" s="249" t="s">
        <v>11705</v>
      </c>
      <c r="E5593" s="249" t="s">
        <v>11706</v>
      </c>
      <c r="F5593" s="249" t="s">
        <v>10399</v>
      </c>
      <c r="G5593" s="281" t="s">
        <v>804</v>
      </c>
      <c r="H5593" s="250">
        <v>19372.62</v>
      </c>
      <c r="I5593" s="250"/>
      <c r="J5593" s="250">
        <v>18557.888999999999</v>
      </c>
      <c r="K5593" s="250"/>
      <c r="L5593" s="250">
        <v>19372.91</v>
      </c>
      <c r="M5593" s="251">
        <f t="shared" si="261"/>
        <v>4.2055798338066809E-2</v>
      </c>
      <c r="N5593" s="251">
        <f t="shared" si="262"/>
        <v>4.3917764569019711E-2</v>
      </c>
      <c r="O5593" s="250">
        <v>22350.129999999997</v>
      </c>
      <c r="P5593" s="251">
        <f t="shared" si="263"/>
        <v>0.15367954530320935</v>
      </c>
      <c r="Q5593" s="251" t="s">
        <v>1195</v>
      </c>
      <c r="R5593" s="258"/>
      <c r="S5593" s="258" t="s">
        <v>1405</v>
      </c>
      <c r="T5593" s="258" t="s">
        <v>807</v>
      </c>
      <c r="U5593" s="282" t="s">
        <v>808</v>
      </c>
      <c r="V5593" s="285">
        <v>53</v>
      </c>
      <c r="W5593" s="286" t="s">
        <v>815</v>
      </c>
      <c r="X5593" s="286" t="s">
        <v>816</v>
      </c>
      <c r="Y5593" s="257"/>
    </row>
    <row r="5594" spans="1:25" ht="12.75" customHeight="1" x14ac:dyDescent="0.2">
      <c r="A5594" s="229" t="s">
        <v>705</v>
      </c>
      <c r="B5594" s="247"/>
      <c r="C5594" s="280">
        <v>5581</v>
      </c>
      <c r="D5594" s="249" t="s">
        <v>11707</v>
      </c>
      <c r="E5594" s="249" t="s">
        <v>4178</v>
      </c>
      <c r="F5594" s="249" t="s">
        <v>10281</v>
      </c>
      <c r="G5594" s="281" t="s">
        <v>813</v>
      </c>
      <c r="H5594" s="250">
        <v>29254.959999999999</v>
      </c>
      <c r="I5594" s="250"/>
      <c r="J5594" s="250">
        <v>41775.310300000005</v>
      </c>
      <c r="K5594" s="250"/>
      <c r="L5594" s="250">
        <v>43609.67</v>
      </c>
      <c r="M5594" s="251">
        <f t="shared" si="261"/>
        <v>0.42797359148670877</v>
      </c>
      <c r="N5594" s="251">
        <f t="shared" si="262"/>
        <v>4.3910139429891762E-2</v>
      </c>
      <c r="O5594" s="250">
        <v>48131.69</v>
      </c>
      <c r="P5594" s="251">
        <f t="shared" si="263"/>
        <v>0.10369305706738904</v>
      </c>
      <c r="Q5594" s="251" t="s">
        <v>1195</v>
      </c>
      <c r="R5594" s="258"/>
      <c r="S5594" s="258" t="s">
        <v>904</v>
      </c>
      <c r="T5594" s="258" t="s">
        <v>807</v>
      </c>
      <c r="U5594" s="282" t="s">
        <v>814</v>
      </c>
      <c r="V5594" s="285">
        <v>103</v>
      </c>
      <c r="W5594" s="286" t="s">
        <v>912</v>
      </c>
      <c r="X5594" s="286" t="s">
        <v>874</v>
      </c>
      <c r="Y5594" s="257"/>
    </row>
    <row r="5595" spans="1:25" ht="12.75" customHeight="1" x14ac:dyDescent="0.2">
      <c r="A5595" s="229" t="s">
        <v>705</v>
      </c>
      <c r="B5595" s="247"/>
      <c r="C5595" s="280">
        <v>5582</v>
      </c>
      <c r="D5595" s="249" t="s">
        <v>11708</v>
      </c>
      <c r="E5595" s="249" t="s">
        <v>11709</v>
      </c>
      <c r="F5595" s="249" t="s">
        <v>10231</v>
      </c>
      <c r="G5595" s="281" t="s">
        <v>813</v>
      </c>
      <c r="H5595" s="250">
        <v>43240.25</v>
      </c>
      <c r="I5595" s="250"/>
      <c r="J5595" s="250">
        <v>42267.18</v>
      </c>
      <c r="K5595" s="250"/>
      <c r="L5595" s="250">
        <v>44123.040000000001</v>
      </c>
      <c r="M5595" s="251">
        <f t="shared" si="261"/>
        <v>2.2503801435005574E-2</v>
      </c>
      <c r="N5595" s="251">
        <f t="shared" si="262"/>
        <v>4.3907826356052157E-2</v>
      </c>
      <c r="O5595" s="250">
        <v>47910.21</v>
      </c>
      <c r="P5595" s="251">
        <f t="shared" si="263"/>
        <v>8.5832027892910334E-2</v>
      </c>
      <c r="Q5595" s="251" t="s">
        <v>1195</v>
      </c>
      <c r="R5595" s="258"/>
      <c r="S5595" s="258" t="s">
        <v>904</v>
      </c>
      <c r="T5595" s="258" t="s">
        <v>807</v>
      </c>
      <c r="U5595" s="282" t="s">
        <v>814</v>
      </c>
      <c r="V5595" s="285">
        <v>154</v>
      </c>
      <c r="W5595" s="286" t="s">
        <v>824</v>
      </c>
      <c r="X5595" s="286" t="s">
        <v>824</v>
      </c>
      <c r="Y5595" s="257"/>
    </row>
    <row r="5596" spans="1:25" ht="12.75" customHeight="1" x14ac:dyDescent="0.2">
      <c r="A5596" s="229" t="s">
        <v>705</v>
      </c>
      <c r="B5596" s="247"/>
      <c r="C5596" s="280">
        <v>5583</v>
      </c>
      <c r="D5596" s="249" t="s">
        <v>11710</v>
      </c>
      <c r="E5596" s="249" t="s">
        <v>4183</v>
      </c>
      <c r="F5596" s="249" t="s">
        <v>10205</v>
      </c>
      <c r="G5596" s="281" t="s">
        <v>813</v>
      </c>
      <c r="H5596" s="250">
        <v>18393.36</v>
      </c>
      <c r="I5596" s="250"/>
      <c r="J5596" s="250">
        <v>18215.890600000002</v>
      </c>
      <c r="K5596" s="250"/>
      <c r="L5596" s="250">
        <v>29845.24</v>
      </c>
      <c r="M5596" s="251">
        <f t="shared" si="261"/>
        <v>9.6485579578716521E-3</v>
      </c>
      <c r="N5596" s="251">
        <f t="shared" si="262"/>
        <v>0.63841783283437137</v>
      </c>
      <c r="O5596" s="250">
        <v>33585.199999999997</v>
      </c>
      <c r="P5596" s="251">
        <f t="shared" si="263"/>
        <v>0.12531177501001819</v>
      </c>
      <c r="Q5596" s="251" t="s">
        <v>1195</v>
      </c>
      <c r="R5596" s="258"/>
      <c r="S5596" s="258" t="s">
        <v>904</v>
      </c>
      <c r="T5596" s="258" t="s">
        <v>807</v>
      </c>
      <c r="U5596" s="282" t="s">
        <v>814</v>
      </c>
      <c r="V5596" s="285">
        <v>203</v>
      </c>
      <c r="W5596" s="286" t="s">
        <v>912</v>
      </c>
      <c r="X5596" s="286" t="s">
        <v>815</v>
      </c>
      <c r="Y5596" s="257"/>
    </row>
    <row r="5597" spans="1:25" ht="12.75" customHeight="1" x14ac:dyDescent="0.2">
      <c r="A5597" s="229" t="s">
        <v>705</v>
      </c>
      <c r="B5597" s="247"/>
      <c r="C5597" s="280">
        <v>5584</v>
      </c>
      <c r="D5597" s="249" t="s">
        <v>11711</v>
      </c>
      <c r="E5597" s="249" t="s">
        <v>4187</v>
      </c>
      <c r="F5597" s="249" t="s">
        <v>10225</v>
      </c>
      <c r="G5597" s="281" t="s">
        <v>813</v>
      </c>
      <c r="H5597" s="250">
        <v>37380.350000000006</v>
      </c>
      <c r="I5597" s="250"/>
      <c r="J5597" s="250">
        <v>32995.467100000002</v>
      </c>
      <c r="K5597" s="250"/>
      <c r="L5597" s="250">
        <v>34444.229999999996</v>
      </c>
      <c r="M5597" s="251">
        <f t="shared" si="261"/>
        <v>0.11730449019337709</v>
      </c>
      <c r="N5597" s="251">
        <f t="shared" si="262"/>
        <v>4.3907937281481742E-2</v>
      </c>
      <c r="O5597" s="250">
        <v>37400.639999999999</v>
      </c>
      <c r="P5597" s="251">
        <f t="shared" si="263"/>
        <v>8.583179243664335E-2</v>
      </c>
      <c r="Q5597" s="251" t="s">
        <v>1195</v>
      </c>
      <c r="R5597" s="258"/>
      <c r="S5597" s="258" t="s">
        <v>806</v>
      </c>
      <c r="T5597" s="258" t="s">
        <v>807</v>
      </c>
      <c r="U5597" s="282" t="s">
        <v>814</v>
      </c>
      <c r="V5597" s="285">
        <v>503</v>
      </c>
      <c r="W5597" s="286" t="s">
        <v>824</v>
      </c>
      <c r="X5597" s="286" t="s">
        <v>824</v>
      </c>
      <c r="Y5597" s="257"/>
    </row>
    <row r="5598" spans="1:25" ht="12.75" customHeight="1" x14ac:dyDescent="0.2">
      <c r="A5598" s="229" t="s">
        <v>705</v>
      </c>
      <c r="B5598" s="247"/>
      <c r="C5598" s="280">
        <v>5585</v>
      </c>
      <c r="D5598" s="249" t="s">
        <v>11712</v>
      </c>
      <c r="E5598" s="249" t="s">
        <v>11713</v>
      </c>
      <c r="F5598" s="249" t="s">
        <v>10237</v>
      </c>
      <c r="G5598" s="281" t="s">
        <v>804</v>
      </c>
      <c r="H5598" s="250">
        <v>170456.96000000002</v>
      </c>
      <c r="I5598" s="250"/>
      <c r="J5598" s="250">
        <v>134799.95120000001</v>
      </c>
      <c r="K5598" s="250"/>
      <c r="L5598" s="250">
        <v>168209.82</v>
      </c>
      <c r="M5598" s="251">
        <f t="shared" si="261"/>
        <v>0.20918482178727116</v>
      </c>
      <c r="N5598" s="251">
        <f t="shared" si="262"/>
        <v>0.24784778111996819</v>
      </c>
      <c r="O5598" s="250">
        <v>186346.37999999998</v>
      </c>
      <c r="P5598" s="251">
        <f t="shared" si="263"/>
        <v>0.10782105349140715</v>
      </c>
      <c r="Q5598" s="251" t="s">
        <v>1195</v>
      </c>
      <c r="R5598" s="258"/>
      <c r="S5598" s="258" t="s">
        <v>806</v>
      </c>
      <c r="T5598" s="258" t="s">
        <v>807</v>
      </c>
      <c r="U5598" s="282" t="s">
        <v>808</v>
      </c>
      <c r="V5598" s="285">
        <v>503</v>
      </c>
      <c r="W5598" s="286" t="s">
        <v>874</v>
      </c>
      <c r="X5598" s="286" t="s">
        <v>816</v>
      </c>
      <c r="Y5598" s="257"/>
    </row>
    <row r="5599" spans="1:25" ht="12.75" customHeight="1" x14ac:dyDescent="0.2">
      <c r="A5599" s="229" t="s">
        <v>705</v>
      </c>
      <c r="B5599" s="247"/>
      <c r="C5599" s="280">
        <v>5586</v>
      </c>
      <c r="D5599" s="249" t="s">
        <v>11714</v>
      </c>
      <c r="E5599" s="249" t="s">
        <v>11715</v>
      </c>
      <c r="F5599" s="249" t="s">
        <v>10185</v>
      </c>
      <c r="G5599" s="281" t="s">
        <v>813</v>
      </c>
      <c r="H5599" s="250">
        <v>10120.960000000001</v>
      </c>
      <c r="I5599" s="250"/>
      <c r="J5599" s="250">
        <v>9695.2985000000008</v>
      </c>
      <c r="K5599" s="250"/>
      <c r="L5599" s="250">
        <v>10121.02</v>
      </c>
      <c r="M5599" s="251">
        <f t="shared" si="261"/>
        <v>4.2057423406475287E-2</v>
      </c>
      <c r="N5599" s="251">
        <f t="shared" si="262"/>
        <v>4.3910097249713315E-2</v>
      </c>
      <c r="O5599" s="250">
        <v>11170.51</v>
      </c>
      <c r="P5599" s="251">
        <f t="shared" si="263"/>
        <v>0.1036940940735222</v>
      </c>
      <c r="Q5599" s="251" t="s">
        <v>1195</v>
      </c>
      <c r="R5599" s="258"/>
      <c r="S5599" s="258" t="s">
        <v>904</v>
      </c>
      <c r="T5599" s="258" t="s">
        <v>807</v>
      </c>
      <c r="U5599" s="282" t="s">
        <v>814</v>
      </c>
      <c r="V5599" s="285">
        <v>55</v>
      </c>
      <c r="W5599" s="286" t="s">
        <v>816</v>
      </c>
      <c r="X5599" s="286" t="s">
        <v>824</v>
      </c>
      <c r="Y5599" s="257"/>
    </row>
    <row r="5600" spans="1:25" ht="12.75" customHeight="1" x14ac:dyDescent="0.2">
      <c r="A5600" s="229" t="s">
        <v>705</v>
      </c>
      <c r="B5600" s="247"/>
      <c r="C5600" s="280">
        <v>5587</v>
      </c>
      <c r="D5600" s="249" t="s">
        <v>11716</v>
      </c>
      <c r="E5600" s="249" t="s">
        <v>11717</v>
      </c>
      <c r="F5600" s="249" t="s">
        <v>10411</v>
      </c>
      <c r="G5600" s="281" t="s">
        <v>813</v>
      </c>
      <c r="H5600" s="250">
        <v>19316.490000000002</v>
      </c>
      <c r="I5600" s="250"/>
      <c r="J5600" s="250">
        <v>31313.159899999999</v>
      </c>
      <c r="K5600" s="250"/>
      <c r="L5600" s="250">
        <v>32688.33</v>
      </c>
      <c r="M5600" s="251">
        <f t="shared" si="261"/>
        <v>0.62105847905080047</v>
      </c>
      <c r="N5600" s="251">
        <f t="shared" si="262"/>
        <v>4.3916682455289451E-2</v>
      </c>
      <c r="O5600" s="250">
        <v>36280.769999999997</v>
      </c>
      <c r="P5600" s="251">
        <f t="shared" si="263"/>
        <v>0.10989977156985367</v>
      </c>
      <c r="Q5600" s="251" t="s">
        <v>1195</v>
      </c>
      <c r="R5600" s="258"/>
      <c r="S5600" s="258" t="s">
        <v>904</v>
      </c>
      <c r="T5600" s="258" t="s">
        <v>807</v>
      </c>
      <c r="U5600" s="282" t="s">
        <v>814</v>
      </c>
      <c r="V5600" s="285">
        <v>55</v>
      </c>
      <c r="W5600" s="286" t="s">
        <v>824</v>
      </c>
      <c r="X5600" s="286" t="s">
        <v>824</v>
      </c>
      <c r="Y5600" s="257"/>
    </row>
    <row r="5601" spans="1:25" ht="12.75" customHeight="1" x14ac:dyDescent="0.2">
      <c r="A5601" s="229" t="s">
        <v>705</v>
      </c>
      <c r="B5601" s="247"/>
      <c r="C5601" s="280">
        <v>5588</v>
      </c>
      <c r="D5601" s="249" t="s">
        <v>11718</v>
      </c>
      <c r="E5601" s="249" t="s">
        <v>11719</v>
      </c>
      <c r="F5601" s="249" t="s">
        <v>10202</v>
      </c>
      <c r="G5601" s="281" t="s">
        <v>804</v>
      </c>
      <c r="H5601" s="250">
        <v>155746.43000000002</v>
      </c>
      <c r="I5601" s="250"/>
      <c r="J5601" s="250">
        <v>173908.64240000001</v>
      </c>
      <c r="K5601" s="250"/>
      <c r="L5601" s="250">
        <v>181544.99</v>
      </c>
      <c r="M5601" s="251">
        <f t="shared" si="261"/>
        <v>0.11661398851967257</v>
      </c>
      <c r="N5601" s="251">
        <f t="shared" si="262"/>
        <v>4.3910109898022978E-2</v>
      </c>
      <c r="O5601" s="250">
        <v>200369.90999999997</v>
      </c>
      <c r="P5601" s="251">
        <f t="shared" si="263"/>
        <v>0.10369286423161544</v>
      </c>
      <c r="Q5601" s="251" t="s">
        <v>1195</v>
      </c>
      <c r="R5601" s="258"/>
      <c r="S5601" s="258" t="s">
        <v>904</v>
      </c>
      <c r="T5601" s="258" t="s">
        <v>807</v>
      </c>
      <c r="U5601" s="282" t="s">
        <v>808</v>
      </c>
      <c r="V5601" s="285">
        <v>354</v>
      </c>
      <c r="W5601" s="286" t="s">
        <v>824</v>
      </c>
      <c r="X5601" s="286" t="s">
        <v>824</v>
      </c>
      <c r="Y5601" s="257"/>
    </row>
    <row r="5602" spans="1:25" ht="12.75" customHeight="1" x14ac:dyDescent="0.2">
      <c r="A5602" s="229" t="s">
        <v>705</v>
      </c>
      <c r="B5602" s="247"/>
      <c r="C5602" s="280">
        <v>5589</v>
      </c>
      <c r="D5602" s="249" t="s">
        <v>11720</v>
      </c>
      <c r="E5602" s="249" t="s">
        <v>11721</v>
      </c>
      <c r="F5602" s="249" t="s">
        <v>10355</v>
      </c>
      <c r="G5602" s="281" t="s">
        <v>804</v>
      </c>
      <c r="H5602" s="250">
        <v>105854.16</v>
      </c>
      <c r="I5602" s="250"/>
      <c r="J5602" s="250">
        <v>101402.3582</v>
      </c>
      <c r="K5602" s="250"/>
      <c r="L5602" s="250">
        <v>105855.06</v>
      </c>
      <c r="M5602" s="251">
        <f t="shared" si="261"/>
        <v>4.2055992886817113E-2</v>
      </c>
      <c r="N5602" s="251">
        <f t="shared" si="262"/>
        <v>4.3911225330852267E-2</v>
      </c>
      <c r="O5602" s="250">
        <v>117667.65000000001</v>
      </c>
      <c r="P5602" s="251">
        <f t="shared" si="263"/>
        <v>0.11159211472743968</v>
      </c>
      <c r="Q5602" s="251" t="s">
        <v>1195</v>
      </c>
      <c r="R5602" s="258"/>
      <c r="S5602" s="258" t="s">
        <v>806</v>
      </c>
      <c r="T5602" s="258" t="s">
        <v>807</v>
      </c>
      <c r="U5602" s="282" t="s">
        <v>808</v>
      </c>
      <c r="V5602" s="285">
        <v>511</v>
      </c>
      <c r="W5602" s="286" t="s">
        <v>824</v>
      </c>
      <c r="X5602" s="286" t="s">
        <v>824</v>
      </c>
      <c r="Y5602" s="257"/>
    </row>
    <row r="5603" spans="1:25" ht="12.75" customHeight="1" x14ac:dyDescent="0.2">
      <c r="A5603" s="229" t="s">
        <v>705</v>
      </c>
      <c r="B5603" s="247"/>
      <c r="C5603" s="280">
        <v>5590</v>
      </c>
      <c r="D5603" s="249" t="s">
        <v>11722</v>
      </c>
      <c r="E5603" s="249" t="s">
        <v>11723</v>
      </c>
      <c r="F5603" s="249" t="s">
        <v>10182</v>
      </c>
      <c r="G5603" s="281" t="s">
        <v>813</v>
      </c>
      <c r="H5603" s="250">
        <v>70788.91</v>
      </c>
      <c r="I5603" s="250"/>
      <c r="J5603" s="250">
        <v>43465.4427</v>
      </c>
      <c r="K5603" s="250"/>
      <c r="L5603" s="250">
        <v>45374.020000000004</v>
      </c>
      <c r="M5603" s="251">
        <f t="shared" si="261"/>
        <v>0.38598513948018132</v>
      </c>
      <c r="N5603" s="251">
        <f t="shared" si="262"/>
        <v>4.3910223419857279E-2</v>
      </c>
      <c r="O5603" s="250">
        <v>50078.99</v>
      </c>
      <c r="P5603" s="251">
        <f t="shared" si="263"/>
        <v>0.10369303843917717</v>
      </c>
      <c r="Q5603" s="251" t="s">
        <v>1195</v>
      </c>
      <c r="R5603" s="258"/>
      <c r="S5603" s="258" t="s">
        <v>806</v>
      </c>
      <c r="T5603" s="258" t="s">
        <v>807</v>
      </c>
      <c r="U5603" s="282" t="s">
        <v>814</v>
      </c>
      <c r="V5603" s="285">
        <v>208</v>
      </c>
      <c r="W5603" s="286" t="s">
        <v>824</v>
      </c>
      <c r="X5603" s="286" t="s">
        <v>824</v>
      </c>
      <c r="Y5603" s="257"/>
    </row>
    <row r="5604" spans="1:25" ht="12.75" customHeight="1" x14ac:dyDescent="0.2">
      <c r="A5604" s="229" t="s">
        <v>705</v>
      </c>
      <c r="B5604" s="247"/>
      <c r="C5604" s="280">
        <v>5591</v>
      </c>
      <c r="D5604" s="249" t="s">
        <v>11724</v>
      </c>
      <c r="E5604" s="249" t="s">
        <v>4213</v>
      </c>
      <c r="F5604" s="249" t="s">
        <v>10182</v>
      </c>
      <c r="G5604" s="281" t="s">
        <v>813</v>
      </c>
      <c r="H5604" s="250">
        <v>27905.100000000002</v>
      </c>
      <c r="I5604" s="250"/>
      <c r="J5604" s="250">
        <v>22525.728300000002</v>
      </c>
      <c r="K5604" s="250"/>
      <c r="L5604" s="250">
        <v>23514.82</v>
      </c>
      <c r="M5604" s="251">
        <f t="shared" si="261"/>
        <v>0.19277378328692601</v>
      </c>
      <c r="N5604" s="251">
        <f t="shared" si="262"/>
        <v>4.3909421565738994E-2</v>
      </c>
      <c r="O5604" s="250">
        <v>25953.19</v>
      </c>
      <c r="P5604" s="251">
        <f t="shared" si="263"/>
        <v>0.10369503147376842</v>
      </c>
      <c r="Q5604" s="251" t="s">
        <v>1195</v>
      </c>
      <c r="R5604" s="258"/>
      <c r="S5604" s="258" t="s">
        <v>904</v>
      </c>
      <c r="T5604" s="258" t="s">
        <v>807</v>
      </c>
      <c r="U5604" s="282" t="s">
        <v>814</v>
      </c>
      <c r="V5604" s="285">
        <v>55</v>
      </c>
      <c r="W5604" s="286" t="s">
        <v>824</v>
      </c>
      <c r="X5604" s="286" t="s">
        <v>824</v>
      </c>
      <c r="Y5604" s="257"/>
    </row>
    <row r="5605" spans="1:25" ht="12.75" customHeight="1" x14ac:dyDescent="0.2">
      <c r="A5605" s="229" t="s">
        <v>705</v>
      </c>
      <c r="B5605" s="247"/>
      <c r="C5605" s="280">
        <v>5592</v>
      </c>
      <c r="D5605" s="249" t="s">
        <v>11725</v>
      </c>
      <c r="E5605" s="249" t="s">
        <v>11726</v>
      </c>
      <c r="F5605" s="249" t="s">
        <v>10237</v>
      </c>
      <c r="G5605" s="281" t="s">
        <v>804</v>
      </c>
      <c r="H5605" s="250">
        <v>48124.39</v>
      </c>
      <c r="I5605" s="250"/>
      <c r="J5605" s="250">
        <v>46100.4614</v>
      </c>
      <c r="K5605" s="250"/>
      <c r="L5605" s="250">
        <v>48124.899999999994</v>
      </c>
      <c r="M5605" s="251">
        <f t="shared" si="261"/>
        <v>4.2056192296671173E-2</v>
      </c>
      <c r="N5605" s="251">
        <f t="shared" si="262"/>
        <v>4.3913629896988278E-2</v>
      </c>
      <c r="O5605" s="250">
        <v>53274.48</v>
      </c>
      <c r="P5605" s="251">
        <f t="shared" si="263"/>
        <v>0.1070044820872357</v>
      </c>
      <c r="Q5605" s="251" t="s">
        <v>1195</v>
      </c>
      <c r="R5605" s="258"/>
      <c r="S5605" s="258" t="s">
        <v>904</v>
      </c>
      <c r="T5605" s="258" t="s">
        <v>807</v>
      </c>
      <c r="U5605" s="282" t="s">
        <v>808</v>
      </c>
      <c r="V5605" s="285">
        <v>513</v>
      </c>
      <c r="W5605" s="286" t="s">
        <v>824</v>
      </c>
      <c r="X5605" s="286" t="s">
        <v>824</v>
      </c>
      <c r="Y5605" s="257"/>
    </row>
    <row r="5606" spans="1:25" ht="12.75" customHeight="1" x14ac:dyDescent="0.2">
      <c r="A5606" s="229" t="s">
        <v>705</v>
      </c>
      <c r="B5606" s="247"/>
      <c r="C5606" s="280">
        <v>5593</v>
      </c>
      <c r="D5606" s="249" t="s">
        <v>11727</v>
      </c>
      <c r="E5606" s="249" t="s">
        <v>11728</v>
      </c>
      <c r="F5606" s="249" t="s">
        <v>10205</v>
      </c>
      <c r="G5606" s="281" t="s">
        <v>813</v>
      </c>
      <c r="H5606" s="250">
        <v>6981.91</v>
      </c>
      <c r="I5606" s="250"/>
      <c r="J5606" s="250">
        <v>6688.2902000000004</v>
      </c>
      <c r="K5606" s="250"/>
      <c r="L5606" s="250">
        <v>6981.9800000000005</v>
      </c>
      <c r="M5606" s="251">
        <f t="shared" si="261"/>
        <v>4.2054366212110943E-2</v>
      </c>
      <c r="N5606" s="251">
        <f t="shared" si="262"/>
        <v>4.3911043214004096E-2</v>
      </c>
      <c r="O5606" s="250">
        <v>7705.9500000000007</v>
      </c>
      <c r="P5606" s="251">
        <f t="shared" si="263"/>
        <v>0.1036912165317002</v>
      </c>
      <c r="Q5606" s="251" t="s">
        <v>1195</v>
      </c>
      <c r="R5606" s="258"/>
      <c r="S5606" s="258" t="s">
        <v>904</v>
      </c>
      <c r="T5606" s="258" t="s">
        <v>807</v>
      </c>
      <c r="U5606" s="282" t="s">
        <v>814</v>
      </c>
      <c r="V5606" s="285">
        <v>106</v>
      </c>
      <c r="W5606" s="286" t="s">
        <v>824</v>
      </c>
      <c r="X5606" s="286" t="s">
        <v>824</v>
      </c>
      <c r="Y5606" s="257"/>
    </row>
    <row r="5607" spans="1:25" ht="12.75" customHeight="1" x14ac:dyDescent="0.2">
      <c r="A5607" s="229" t="s">
        <v>705</v>
      </c>
      <c r="B5607" s="247"/>
      <c r="C5607" s="280">
        <v>5594</v>
      </c>
      <c r="D5607" s="249" t="s">
        <v>11729</v>
      </c>
      <c r="E5607" s="249" t="s">
        <v>11730</v>
      </c>
      <c r="F5607" s="249" t="s">
        <v>10182</v>
      </c>
      <c r="G5607" s="281" t="s">
        <v>813</v>
      </c>
      <c r="H5607" s="250">
        <v>71343.919999999984</v>
      </c>
      <c r="I5607" s="250"/>
      <c r="J5607" s="250">
        <v>73785.623999999996</v>
      </c>
      <c r="K5607" s="250"/>
      <c r="L5607" s="250">
        <v>68086.14</v>
      </c>
      <c r="M5607" s="251">
        <f t="shared" si="261"/>
        <v>3.4224416039937436E-2</v>
      </c>
      <c r="N5607" s="251">
        <f t="shared" si="262"/>
        <v>7.7243827334170095E-2</v>
      </c>
      <c r="O5607" s="250">
        <v>75146.23</v>
      </c>
      <c r="P5607" s="251">
        <f t="shared" si="263"/>
        <v>0.10369349767808832</v>
      </c>
      <c r="Q5607" s="251" t="s">
        <v>1195</v>
      </c>
      <c r="R5607" s="258"/>
      <c r="S5607" s="258" t="s">
        <v>904</v>
      </c>
      <c r="T5607" s="258" t="s">
        <v>807</v>
      </c>
      <c r="U5607" s="282" t="s">
        <v>814</v>
      </c>
      <c r="V5607" s="285">
        <v>204</v>
      </c>
      <c r="W5607" s="286" t="s">
        <v>816</v>
      </c>
      <c r="X5607" s="286" t="s">
        <v>824</v>
      </c>
      <c r="Y5607" s="257"/>
    </row>
    <row r="5608" spans="1:25" ht="12.75" customHeight="1" x14ac:dyDescent="0.2">
      <c r="A5608" s="229" t="s">
        <v>705</v>
      </c>
      <c r="B5608" s="247"/>
      <c r="C5608" s="280">
        <v>5595</v>
      </c>
      <c r="D5608" s="249" t="s">
        <v>11731</v>
      </c>
      <c r="E5608" s="249" t="s">
        <v>11732</v>
      </c>
      <c r="F5608" s="249" t="s">
        <v>10175</v>
      </c>
      <c r="G5608" s="281"/>
      <c r="H5608" s="250">
        <v>322495.95</v>
      </c>
      <c r="I5608" s="250"/>
      <c r="J5608" s="250">
        <v>360689.94449999998</v>
      </c>
      <c r="K5608" s="250"/>
      <c r="L5608" s="250">
        <v>376527.30000000005</v>
      </c>
      <c r="M5608" s="251">
        <f t="shared" si="261"/>
        <v>0.11843247798925838</v>
      </c>
      <c r="N5608" s="251">
        <f t="shared" si="262"/>
        <v>4.3908502971864979E-2</v>
      </c>
      <c r="O5608" s="250">
        <v>411050.09</v>
      </c>
      <c r="P5608" s="251">
        <f t="shared" si="263"/>
        <v>9.1687349097927223E-2</v>
      </c>
      <c r="Q5608" s="251" t="s">
        <v>1195</v>
      </c>
      <c r="R5608" s="258"/>
      <c r="S5608" s="258" t="s">
        <v>1698</v>
      </c>
      <c r="T5608" s="258" t="s">
        <v>908</v>
      </c>
      <c r="U5608" s="282" t="s">
        <v>932</v>
      </c>
      <c r="V5608" s="285">
        <v>2437</v>
      </c>
      <c r="W5608" s="286" t="s">
        <v>815</v>
      </c>
      <c r="X5608" s="286" t="s">
        <v>816</v>
      </c>
      <c r="Y5608" s="257"/>
    </row>
    <row r="5609" spans="1:25" ht="12.75" customHeight="1" x14ac:dyDescent="0.2">
      <c r="A5609" s="229" t="s">
        <v>705</v>
      </c>
      <c r="B5609" s="247"/>
      <c r="C5609" s="280">
        <v>5596</v>
      </c>
      <c r="D5609" s="249" t="s">
        <v>11733</v>
      </c>
      <c r="E5609" s="249" t="s">
        <v>11734</v>
      </c>
      <c r="F5609" s="249" t="s">
        <v>10253</v>
      </c>
      <c r="G5609" s="281" t="s">
        <v>813</v>
      </c>
      <c r="H5609" s="250">
        <v>130544.53</v>
      </c>
      <c r="I5609" s="250"/>
      <c r="J5609" s="250">
        <v>112666.05250000001</v>
      </c>
      <c r="K5609" s="250"/>
      <c r="L5609" s="250">
        <v>117613.59999999999</v>
      </c>
      <c r="M5609" s="251">
        <f t="shared" si="261"/>
        <v>0.13695309562185404</v>
      </c>
      <c r="N5609" s="251">
        <f t="shared" si="262"/>
        <v>4.3913382871029284E-2</v>
      </c>
      <c r="O5609" s="250">
        <v>134028.54</v>
      </c>
      <c r="P5609" s="251">
        <f t="shared" si="263"/>
        <v>0.1395666827645784</v>
      </c>
      <c r="Q5609" s="251" t="s">
        <v>1195</v>
      </c>
      <c r="R5609" s="258"/>
      <c r="S5609" s="258" t="s">
        <v>904</v>
      </c>
      <c r="T5609" s="258" t="s">
        <v>807</v>
      </c>
      <c r="U5609" s="282" t="s">
        <v>814</v>
      </c>
      <c r="V5609" s="285">
        <v>204</v>
      </c>
      <c r="W5609" s="286" t="s">
        <v>816</v>
      </c>
      <c r="X5609" s="286" t="s">
        <v>824</v>
      </c>
      <c r="Y5609" s="257"/>
    </row>
    <row r="5610" spans="1:25" ht="12.75" customHeight="1" x14ac:dyDescent="0.2">
      <c r="A5610" s="229" t="s">
        <v>705</v>
      </c>
      <c r="B5610" s="247"/>
      <c r="C5610" s="280">
        <v>5597</v>
      </c>
      <c r="D5610" s="249" t="s">
        <v>11735</v>
      </c>
      <c r="E5610" s="249" t="s">
        <v>11736</v>
      </c>
      <c r="F5610" s="249" t="s">
        <v>10172</v>
      </c>
      <c r="G5610" s="281" t="s">
        <v>813</v>
      </c>
      <c r="H5610" s="250">
        <v>42183.66</v>
      </c>
      <c r="I5610" s="250"/>
      <c r="J5610" s="250">
        <v>40409.574200000003</v>
      </c>
      <c r="K5610" s="250"/>
      <c r="L5610" s="250">
        <v>42183.97</v>
      </c>
      <c r="M5610" s="251">
        <f t="shared" si="261"/>
        <v>4.2056232199861286E-2</v>
      </c>
      <c r="N5610" s="251">
        <f t="shared" si="262"/>
        <v>4.391028203410266E-2</v>
      </c>
      <c r="O5610" s="250">
        <v>46558.159999999996</v>
      </c>
      <c r="P5610" s="251">
        <f t="shared" si="263"/>
        <v>0.10369318013453914</v>
      </c>
      <c r="Q5610" s="251" t="s">
        <v>1195</v>
      </c>
      <c r="R5610" s="258"/>
      <c r="S5610" s="258" t="s">
        <v>806</v>
      </c>
      <c r="T5610" s="258" t="s">
        <v>807</v>
      </c>
      <c r="U5610" s="282" t="s">
        <v>814</v>
      </c>
      <c r="V5610" s="285">
        <v>514</v>
      </c>
      <c r="W5610" s="286" t="s">
        <v>816</v>
      </c>
      <c r="X5610" s="286" t="s">
        <v>824</v>
      </c>
      <c r="Y5610" s="257"/>
    </row>
    <row r="5611" spans="1:25" ht="12.75" customHeight="1" x14ac:dyDescent="0.2">
      <c r="A5611" s="229" t="s">
        <v>705</v>
      </c>
      <c r="B5611" s="247"/>
      <c r="C5611" s="280">
        <v>5598</v>
      </c>
      <c r="D5611" s="249" t="s">
        <v>11737</v>
      </c>
      <c r="E5611" s="249" t="s">
        <v>11738</v>
      </c>
      <c r="F5611" s="249" t="s">
        <v>10231</v>
      </c>
      <c r="G5611" s="281" t="s">
        <v>813</v>
      </c>
      <c r="H5611" s="250">
        <v>15870.490000000002</v>
      </c>
      <c r="I5611" s="250"/>
      <c r="J5611" s="250">
        <v>15203.044400000001</v>
      </c>
      <c r="K5611" s="250"/>
      <c r="L5611" s="250">
        <v>15870.58</v>
      </c>
      <c r="M5611" s="251">
        <f t="shared" si="261"/>
        <v>4.2055765133905812E-2</v>
      </c>
      <c r="N5611" s="251">
        <f t="shared" si="262"/>
        <v>4.3908021474961895E-2</v>
      </c>
      <c r="O5611" s="250">
        <v>17232.78</v>
      </c>
      <c r="P5611" s="251">
        <f t="shared" si="263"/>
        <v>8.583177174369172E-2</v>
      </c>
      <c r="Q5611" s="251" t="s">
        <v>1195</v>
      </c>
      <c r="R5611" s="258"/>
      <c r="S5611" s="258" t="s">
        <v>904</v>
      </c>
      <c r="T5611" s="258" t="s">
        <v>807</v>
      </c>
      <c r="U5611" s="282" t="s">
        <v>814</v>
      </c>
      <c r="V5611" s="285">
        <v>53</v>
      </c>
      <c r="W5611" s="286" t="s">
        <v>824</v>
      </c>
      <c r="X5611" s="286" t="s">
        <v>824</v>
      </c>
      <c r="Y5611" s="257"/>
    </row>
    <row r="5612" spans="1:25" ht="12.75" customHeight="1" x14ac:dyDescent="0.2">
      <c r="A5612" s="229" t="s">
        <v>705</v>
      </c>
      <c r="B5612" s="247"/>
      <c r="C5612" s="280">
        <v>5599</v>
      </c>
      <c r="D5612" s="249" t="s">
        <v>11739</v>
      </c>
      <c r="E5612" s="249" t="s">
        <v>11740</v>
      </c>
      <c r="F5612" s="249" t="s">
        <v>10225</v>
      </c>
      <c r="G5612" s="281" t="s">
        <v>813</v>
      </c>
      <c r="H5612" s="250">
        <v>128461.56999999999</v>
      </c>
      <c r="I5612" s="250"/>
      <c r="J5612" s="250">
        <v>134874.3045</v>
      </c>
      <c r="K5612" s="250"/>
      <c r="L5612" s="250">
        <v>166918.12</v>
      </c>
      <c r="M5612" s="251">
        <f t="shared" si="261"/>
        <v>4.9919477864080332E-2</v>
      </c>
      <c r="N5612" s="251">
        <f t="shared" si="262"/>
        <v>0.23758280436582341</v>
      </c>
      <c r="O5612" s="250">
        <v>182859.75</v>
      </c>
      <c r="P5612" s="251">
        <f t="shared" si="263"/>
        <v>9.5505688657408827E-2</v>
      </c>
      <c r="Q5612" s="251" t="s">
        <v>1195</v>
      </c>
      <c r="R5612" s="258"/>
      <c r="S5612" s="258" t="s">
        <v>904</v>
      </c>
      <c r="T5612" s="258" t="s">
        <v>807</v>
      </c>
      <c r="U5612" s="282" t="s">
        <v>814</v>
      </c>
      <c r="V5612" s="285">
        <v>44</v>
      </c>
      <c r="W5612" s="286" t="s">
        <v>816</v>
      </c>
      <c r="X5612" s="286" t="s">
        <v>824</v>
      </c>
      <c r="Y5612" s="257"/>
    </row>
    <row r="5613" spans="1:25" ht="12.75" customHeight="1" x14ac:dyDescent="0.2">
      <c r="A5613" s="229" t="s">
        <v>705</v>
      </c>
      <c r="B5613" s="247"/>
      <c r="C5613" s="280">
        <v>5600</v>
      </c>
      <c r="D5613" s="249" t="s">
        <v>11741</v>
      </c>
      <c r="E5613" s="249" t="s">
        <v>11742</v>
      </c>
      <c r="F5613" s="249" t="s">
        <v>10185</v>
      </c>
      <c r="G5613" s="281" t="s">
        <v>813</v>
      </c>
      <c r="H5613" s="250">
        <v>23875.539999999997</v>
      </c>
      <c r="I5613" s="250"/>
      <c r="J5613" s="250">
        <v>107172.1253</v>
      </c>
      <c r="K5613" s="250"/>
      <c r="L5613" s="250">
        <v>111877.37</v>
      </c>
      <c r="M5613" s="251">
        <f t="shared" si="261"/>
        <v>3.4887833029116835</v>
      </c>
      <c r="N5613" s="251">
        <f t="shared" si="262"/>
        <v>4.3903624070427909E-2</v>
      </c>
      <c r="O5613" s="250">
        <v>114519.19</v>
      </c>
      <c r="P5613" s="251">
        <f t="shared" si="263"/>
        <v>2.3613533282021263E-2</v>
      </c>
      <c r="Q5613" s="251" t="s">
        <v>1195</v>
      </c>
      <c r="R5613" s="258"/>
      <c r="S5613" s="258" t="s">
        <v>904</v>
      </c>
      <c r="T5613" s="258" t="s">
        <v>807</v>
      </c>
      <c r="U5613" s="282" t="s">
        <v>814</v>
      </c>
      <c r="V5613" s="285">
        <v>259</v>
      </c>
      <c r="W5613" s="286" t="s">
        <v>824</v>
      </c>
      <c r="X5613" s="286" t="s">
        <v>824</v>
      </c>
      <c r="Y5613" s="257"/>
    </row>
    <row r="5614" spans="1:25" ht="12.75" customHeight="1" x14ac:dyDescent="0.2">
      <c r="A5614" s="229" t="s">
        <v>705</v>
      </c>
      <c r="B5614" s="247"/>
      <c r="C5614" s="280">
        <v>5601</v>
      </c>
      <c r="D5614" s="249" t="s">
        <v>11743</v>
      </c>
      <c r="E5614" s="249" t="s">
        <v>11744</v>
      </c>
      <c r="F5614" s="249" t="s">
        <v>10225</v>
      </c>
      <c r="G5614" s="281" t="s">
        <v>813</v>
      </c>
      <c r="H5614" s="250">
        <v>124342.69</v>
      </c>
      <c r="I5614" s="250"/>
      <c r="J5614" s="250">
        <v>117574.2795</v>
      </c>
      <c r="K5614" s="250"/>
      <c r="L5614" s="250">
        <v>122740.33</v>
      </c>
      <c r="M5614" s="251">
        <f t="shared" si="261"/>
        <v>5.4433521584582076E-2</v>
      </c>
      <c r="N5614" s="251">
        <f t="shared" si="262"/>
        <v>4.3938610740115125E-2</v>
      </c>
      <c r="O5614" s="250">
        <v>126584.95</v>
      </c>
      <c r="P5614" s="251">
        <f t="shared" si="263"/>
        <v>3.1323200776794353E-2</v>
      </c>
      <c r="Q5614" s="251" t="s">
        <v>1195</v>
      </c>
      <c r="R5614" s="258"/>
      <c r="S5614" s="258" t="s">
        <v>904</v>
      </c>
      <c r="T5614" s="258" t="s">
        <v>807</v>
      </c>
      <c r="U5614" s="282" t="s">
        <v>814</v>
      </c>
      <c r="V5614" s="285">
        <v>207</v>
      </c>
      <c r="W5614" s="286" t="s">
        <v>824</v>
      </c>
      <c r="X5614" s="286" t="s">
        <v>824</v>
      </c>
      <c r="Y5614" s="257"/>
    </row>
    <row r="5615" spans="1:25" ht="12.75" customHeight="1" x14ac:dyDescent="0.2">
      <c r="A5615" s="229" t="s">
        <v>705</v>
      </c>
      <c r="B5615" s="247"/>
      <c r="C5615" s="280">
        <v>5602</v>
      </c>
      <c r="D5615" s="249" t="s">
        <v>11745</v>
      </c>
      <c r="E5615" s="249" t="s">
        <v>11746</v>
      </c>
      <c r="F5615" s="249" t="s">
        <v>10231</v>
      </c>
      <c r="G5615" s="281" t="s">
        <v>813</v>
      </c>
      <c r="H5615" s="250">
        <v>469957.89000000007</v>
      </c>
      <c r="I5615" s="250"/>
      <c r="J5615" s="250">
        <v>231977.92130000002</v>
      </c>
      <c r="K5615" s="250"/>
      <c r="L5615" s="250">
        <v>242163.53000000003</v>
      </c>
      <c r="M5615" s="251">
        <f t="shared" si="261"/>
        <v>0.50638572894265066</v>
      </c>
      <c r="N5615" s="251">
        <f t="shared" si="262"/>
        <v>4.3907664328225925E-2</v>
      </c>
      <c r="O5615" s="250">
        <v>262948.80999999994</v>
      </c>
      <c r="P5615" s="251">
        <f t="shared" si="263"/>
        <v>8.5831586614218539E-2</v>
      </c>
      <c r="Q5615" s="251" t="s">
        <v>1195</v>
      </c>
      <c r="R5615" s="258"/>
      <c r="S5615" s="258" t="s">
        <v>806</v>
      </c>
      <c r="T5615" s="258" t="s">
        <v>807</v>
      </c>
      <c r="U5615" s="282" t="s">
        <v>814</v>
      </c>
      <c r="V5615" s="285">
        <v>667</v>
      </c>
      <c r="W5615" s="286" t="s">
        <v>815</v>
      </c>
      <c r="X5615" s="286" t="s">
        <v>816</v>
      </c>
      <c r="Y5615" s="257"/>
    </row>
    <row r="5616" spans="1:25" ht="12.75" customHeight="1" x14ac:dyDescent="0.2">
      <c r="A5616" s="229" t="s">
        <v>705</v>
      </c>
      <c r="B5616" s="247"/>
      <c r="C5616" s="280">
        <v>5603</v>
      </c>
      <c r="D5616" s="249" t="s">
        <v>11747</v>
      </c>
      <c r="E5616" s="249" t="s">
        <v>11748</v>
      </c>
      <c r="F5616" s="249" t="s">
        <v>10231</v>
      </c>
      <c r="G5616" s="281" t="s">
        <v>2994</v>
      </c>
      <c r="H5616" s="250">
        <v>0</v>
      </c>
      <c r="I5616" s="250"/>
      <c r="J5616" s="250">
        <v>239787.99700000003</v>
      </c>
      <c r="K5616" s="250"/>
      <c r="L5616" s="250">
        <v>250317.84</v>
      </c>
      <c r="M5616" s="251" t="str">
        <f t="shared" si="261"/>
        <v>NA</v>
      </c>
      <c r="N5616" s="251">
        <f t="shared" si="262"/>
        <v>4.3913136319329457E-2</v>
      </c>
      <c r="O5616" s="250">
        <v>281336.03000000003</v>
      </c>
      <c r="P5616" s="251">
        <f t="shared" si="263"/>
        <v>0.12391521914698542</v>
      </c>
      <c r="Q5616" s="251" t="s">
        <v>1195</v>
      </c>
      <c r="R5616" s="258"/>
      <c r="S5616" s="258" t="s">
        <v>2995</v>
      </c>
      <c r="T5616" s="258" t="s">
        <v>807</v>
      </c>
      <c r="U5616" s="282" t="s">
        <v>2996</v>
      </c>
      <c r="V5616" s="285">
        <v>1558</v>
      </c>
      <c r="W5616" s="286" t="s">
        <v>824</v>
      </c>
      <c r="X5616" s="286" t="s">
        <v>824</v>
      </c>
      <c r="Y5616" s="257"/>
    </row>
    <row r="5617" spans="1:25" ht="12.75" customHeight="1" x14ac:dyDescent="0.2">
      <c r="A5617" s="229" t="s">
        <v>705</v>
      </c>
      <c r="B5617" s="247"/>
      <c r="C5617" s="280">
        <v>5604</v>
      </c>
      <c r="D5617" s="249" t="s">
        <v>11749</v>
      </c>
      <c r="E5617" s="249" t="s">
        <v>11750</v>
      </c>
      <c r="F5617" s="249" t="s">
        <v>10211</v>
      </c>
      <c r="G5617" s="281" t="s">
        <v>804</v>
      </c>
      <c r="H5617" s="250">
        <v>389751.17999999993</v>
      </c>
      <c r="I5617" s="250"/>
      <c r="J5617" s="250">
        <v>404211.96790000005</v>
      </c>
      <c r="K5617" s="250"/>
      <c r="L5617" s="250">
        <v>421963.58</v>
      </c>
      <c r="M5617" s="251">
        <f t="shared" si="261"/>
        <v>3.7102614801577033E-2</v>
      </c>
      <c r="N5617" s="251">
        <f t="shared" si="262"/>
        <v>4.3916592059915521E-2</v>
      </c>
      <c r="O5617" s="250">
        <v>484878.26</v>
      </c>
      <c r="P5617" s="251">
        <f t="shared" si="263"/>
        <v>0.14909978723756204</v>
      </c>
      <c r="Q5617" s="251" t="s">
        <v>1195</v>
      </c>
      <c r="R5617" s="258"/>
      <c r="S5617" s="258" t="s">
        <v>1405</v>
      </c>
      <c r="T5617" s="258" t="s">
        <v>2261</v>
      </c>
      <c r="U5617" s="282" t="s">
        <v>808</v>
      </c>
      <c r="V5617" s="285">
        <v>45</v>
      </c>
      <c r="W5617" s="286" t="s">
        <v>824</v>
      </c>
      <c r="X5617" s="286" t="s">
        <v>824</v>
      </c>
      <c r="Y5617" s="257"/>
    </row>
    <row r="5618" spans="1:25" ht="12.75" customHeight="1" x14ac:dyDescent="0.2">
      <c r="A5618" s="229" t="s">
        <v>705</v>
      </c>
      <c r="B5618" s="247"/>
      <c r="C5618" s="280">
        <v>5605</v>
      </c>
      <c r="D5618" s="249" t="s">
        <v>11751</v>
      </c>
      <c r="E5618" s="249" t="s">
        <v>11752</v>
      </c>
      <c r="F5618" s="249" t="s">
        <v>10211</v>
      </c>
      <c r="G5618" s="281" t="s">
        <v>804</v>
      </c>
      <c r="H5618" s="250">
        <v>48792.26</v>
      </c>
      <c r="I5618" s="250"/>
      <c r="J5618" s="250">
        <v>46740.245600000002</v>
      </c>
      <c r="K5618" s="250"/>
      <c r="L5618" s="250">
        <v>48793.020000000004</v>
      </c>
      <c r="M5618" s="251">
        <f t="shared" si="261"/>
        <v>4.2056145790336417E-2</v>
      </c>
      <c r="N5618" s="251">
        <f t="shared" si="262"/>
        <v>4.391877649868408E-2</v>
      </c>
      <c r="O5618" s="250">
        <v>56759.53</v>
      </c>
      <c r="P5618" s="251">
        <f t="shared" si="263"/>
        <v>0.1632715089166441</v>
      </c>
      <c r="Q5618" s="251" t="s">
        <v>1195</v>
      </c>
      <c r="R5618" s="258"/>
      <c r="S5618" s="258" t="s">
        <v>1405</v>
      </c>
      <c r="T5618" s="258" t="s">
        <v>2261</v>
      </c>
      <c r="U5618" s="282" t="s">
        <v>808</v>
      </c>
      <c r="V5618" s="283" t="s">
        <v>809</v>
      </c>
      <c r="W5618" s="284" t="s">
        <v>809</v>
      </c>
      <c r="X5618" s="284" t="s">
        <v>809</v>
      </c>
      <c r="Y5618" s="257"/>
    </row>
    <row r="5619" spans="1:25" ht="12.75" customHeight="1" x14ac:dyDescent="0.2">
      <c r="A5619" s="229" t="s">
        <v>705</v>
      </c>
      <c r="B5619" s="247"/>
      <c r="C5619" s="280">
        <v>5606</v>
      </c>
      <c r="D5619" s="249" t="s">
        <v>11753</v>
      </c>
      <c r="E5619" s="249" t="s">
        <v>11754</v>
      </c>
      <c r="F5619" s="249" t="s">
        <v>10411</v>
      </c>
      <c r="G5619" s="281" t="s">
        <v>813</v>
      </c>
      <c r="H5619" s="250">
        <v>38285.760000000002</v>
      </c>
      <c r="I5619" s="250"/>
      <c r="J5619" s="250">
        <v>36675.628899999996</v>
      </c>
      <c r="K5619" s="250"/>
      <c r="L5619" s="250">
        <v>38286.33</v>
      </c>
      <c r="M5619" s="251">
        <f t="shared" si="261"/>
        <v>4.2055612844044521E-2</v>
      </c>
      <c r="N5619" s="251">
        <f t="shared" si="262"/>
        <v>4.3917477308753276E-2</v>
      </c>
      <c r="O5619" s="250">
        <v>44170.17</v>
      </c>
      <c r="P5619" s="251">
        <f t="shared" si="263"/>
        <v>0.1536799165655208</v>
      </c>
      <c r="Q5619" s="251" t="s">
        <v>1195</v>
      </c>
      <c r="R5619" s="258"/>
      <c r="S5619" s="258" t="s">
        <v>1405</v>
      </c>
      <c r="T5619" s="258" t="s">
        <v>807</v>
      </c>
      <c r="U5619" s="282" t="s">
        <v>814</v>
      </c>
      <c r="V5619" s="285">
        <v>54</v>
      </c>
      <c r="W5619" s="286" t="s">
        <v>824</v>
      </c>
      <c r="X5619" s="286" t="s">
        <v>824</v>
      </c>
      <c r="Y5619" s="257"/>
    </row>
    <row r="5620" spans="1:25" ht="12.75" customHeight="1" x14ac:dyDescent="0.2">
      <c r="A5620" s="229" t="s">
        <v>705</v>
      </c>
      <c r="B5620" s="247"/>
      <c r="C5620" s="280">
        <v>5607</v>
      </c>
      <c r="D5620" s="249" t="s">
        <v>11755</v>
      </c>
      <c r="E5620" s="249" t="s">
        <v>11756</v>
      </c>
      <c r="F5620" s="249" t="s">
        <v>10188</v>
      </c>
      <c r="G5620" s="281" t="s">
        <v>813</v>
      </c>
      <c r="H5620" s="250">
        <v>18446.03</v>
      </c>
      <c r="I5620" s="250"/>
      <c r="J5620" s="250">
        <v>17670.269999999997</v>
      </c>
      <c r="K5620" s="250"/>
      <c r="L5620" s="250">
        <v>18446.18</v>
      </c>
      <c r="M5620" s="251">
        <f t="shared" si="261"/>
        <v>4.2055661841599631E-2</v>
      </c>
      <c r="N5620" s="251">
        <f t="shared" si="262"/>
        <v>4.3910477881775642E-2</v>
      </c>
      <c r="O5620" s="250">
        <v>20358.93</v>
      </c>
      <c r="P5620" s="251">
        <f t="shared" si="263"/>
        <v>0.10369355606418239</v>
      </c>
      <c r="Q5620" s="251" t="s">
        <v>1195</v>
      </c>
      <c r="R5620" s="258"/>
      <c r="S5620" s="258" t="s">
        <v>806</v>
      </c>
      <c r="T5620" s="258" t="s">
        <v>807</v>
      </c>
      <c r="U5620" s="282" t="s">
        <v>814</v>
      </c>
      <c r="V5620" s="285">
        <v>521</v>
      </c>
      <c r="W5620" s="286" t="s">
        <v>816</v>
      </c>
      <c r="X5620" s="286" t="s">
        <v>824</v>
      </c>
      <c r="Y5620" s="257"/>
    </row>
    <row r="5621" spans="1:25" ht="12.75" customHeight="1" x14ac:dyDescent="0.2">
      <c r="A5621" s="229" t="s">
        <v>705</v>
      </c>
      <c r="B5621" s="247"/>
      <c r="C5621" s="280">
        <v>5608</v>
      </c>
      <c r="D5621" s="249" t="s">
        <v>11757</v>
      </c>
      <c r="E5621" s="249" t="s">
        <v>11758</v>
      </c>
      <c r="F5621" s="249" t="s">
        <v>10172</v>
      </c>
      <c r="G5621" s="281" t="s">
        <v>813</v>
      </c>
      <c r="H5621" s="250">
        <v>19874.57</v>
      </c>
      <c r="I5621" s="250"/>
      <c r="J5621" s="250">
        <v>19038.732</v>
      </c>
      <c r="K5621" s="250"/>
      <c r="L5621" s="250">
        <v>19874.73</v>
      </c>
      <c r="M5621" s="251">
        <f t="shared" si="261"/>
        <v>4.2055652021653789E-2</v>
      </c>
      <c r="N5621" s="251">
        <f t="shared" si="262"/>
        <v>4.3910382267054321E-2</v>
      </c>
      <c r="O5621" s="250">
        <v>21935.599999999999</v>
      </c>
      <c r="P5621" s="251">
        <f t="shared" si="263"/>
        <v>0.10369298098640832</v>
      </c>
      <c r="Q5621" s="251" t="s">
        <v>1195</v>
      </c>
      <c r="R5621" s="258"/>
      <c r="S5621" s="258" t="s">
        <v>904</v>
      </c>
      <c r="T5621" s="258" t="s">
        <v>807</v>
      </c>
      <c r="U5621" s="282" t="s">
        <v>814</v>
      </c>
      <c r="V5621" s="285">
        <v>53</v>
      </c>
      <c r="W5621" s="286" t="s">
        <v>816</v>
      </c>
      <c r="X5621" s="286" t="s">
        <v>824</v>
      </c>
      <c r="Y5621" s="257"/>
    </row>
    <row r="5622" spans="1:25" ht="12.75" customHeight="1" x14ac:dyDescent="0.2">
      <c r="A5622" s="229" t="s">
        <v>705</v>
      </c>
      <c r="B5622" s="247"/>
      <c r="C5622" s="280">
        <v>5609</v>
      </c>
      <c r="D5622" s="249" t="s">
        <v>11759</v>
      </c>
      <c r="E5622" s="249" t="s">
        <v>11760</v>
      </c>
      <c r="F5622" s="249" t="s">
        <v>10302</v>
      </c>
      <c r="G5622" s="281" t="s">
        <v>804</v>
      </c>
      <c r="H5622" s="250">
        <v>127354.23000000001</v>
      </c>
      <c r="I5622" s="250"/>
      <c r="J5622" s="250">
        <v>121998.22030000002</v>
      </c>
      <c r="K5622" s="250"/>
      <c r="L5622" s="250">
        <v>127355.49999999999</v>
      </c>
      <c r="M5622" s="251">
        <f t="shared" si="261"/>
        <v>4.2056001594921462E-2</v>
      </c>
      <c r="N5622" s="251">
        <f t="shared" si="262"/>
        <v>4.3912769275044658E-2</v>
      </c>
      <c r="O5622" s="250">
        <v>142851.31999999998</v>
      </c>
      <c r="P5622" s="251">
        <f t="shared" si="263"/>
        <v>0.12167374004263651</v>
      </c>
      <c r="Q5622" s="251" t="s">
        <v>1195</v>
      </c>
      <c r="R5622" s="258"/>
      <c r="S5622" s="258" t="s">
        <v>1405</v>
      </c>
      <c r="T5622" s="258" t="s">
        <v>807</v>
      </c>
      <c r="U5622" s="282" t="s">
        <v>808</v>
      </c>
      <c r="V5622" s="285">
        <v>103</v>
      </c>
      <c r="W5622" s="286" t="s">
        <v>824</v>
      </c>
      <c r="X5622" s="286" t="s">
        <v>824</v>
      </c>
      <c r="Y5622" s="257"/>
    </row>
    <row r="5623" spans="1:25" ht="12.75" customHeight="1" x14ac:dyDescent="0.2">
      <c r="A5623" s="229" t="s">
        <v>705</v>
      </c>
      <c r="B5623" s="247"/>
      <c r="C5623" s="280">
        <v>5610</v>
      </c>
      <c r="D5623" s="249" t="s">
        <v>11761</v>
      </c>
      <c r="E5623" s="249" t="s">
        <v>11762</v>
      </c>
      <c r="F5623" s="249" t="s">
        <v>10185</v>
      </c>
      <c r="G5623" s="281" t="s">
        <v>813</v>
      </c>
      <c r="H5623" s="250">
        <v>16108.3</v>
      </c>
      <c r="I5623" s="250"/>
      <c r="J5623" s="250">
        <v>15430.844700000001</v>
      </c>
      <c r="K5623" s="250"/>
      <c r="L5623" s="250">
        <v>16108.420000000002</v>
      </c>
      <c r="M5623" s="251">
        <f t="shared" si="261"/>
        <v>4.2056287752276642E-2</v>
      </c>
      <c r="N5623" s="251">
        <f t="shared" si="262"/>
        <v>4.3910447754036457E-2</v>
      </c>
      <c r="O5623" s="250">
        <v>17778.760000000002</v>
      </c>
      <c r="P5623" s="251">
        <f t="shared" si="263"/>
        <v>0.10369359626828702</v>
      </c>
      <c r="Q5623" s="251" t="s">
        <v>1195</v>
      </c>
      <c r="R5623" s="258"/>
      <c r="S5623" s="258" t="s">
        <v>806</v>
      </c>
      <c r="T5623" s="258" t="s">
        <v>807</v>
      </c>
      <c r="U5623" s="282" t="s">
        <v>814</v>
      </c>
      <c r="V5623" s="285">
        <v>303</v>
      </c>
      <c r="W5623" s="286" t="s">
        <v>816</v>
      </c>
      <c r="X5623" s="286" t="s">
        <v>824</v>
      </c>
      <c r="Y5623" s="257"/>
    </row>
    <row r="5624" spans="1:25" ht="12.75" customHeight="1" x14ac:dyDescent="0.2">
      <c r="A5624" s="229" t="s">
        <v>705</v>
      </c>
      <c r="B5624" s="247"/>
      <c r="C5624" s="280">
        <v>5611</v>
      </c>
      <c r="D5624" s="249" t="s">
        <v>11763</v>
      </c>
      <c r="E5624" s="249" t="s">
        <v>11764</v>
      </c>
      <c r="F5624" s="249" t="s">
        <v>10182</v>
      </c>
      <c r="G5624" s="281" t="s">
        <v>813</v>
      </c>
      <c r="H5624" s="250">
        <v>29493.559999999998</v>
      </c>
      <c r="I5624" s="250"/>
      <c r="J5624" s="250">
        <v>28253.1767</v>
      </c>
      <c r="K5624" s="250"/>
      <c r="L5624" s="250">
        <v>29494.65</v>
      </c>
      <c r="M5624" s="251">
        <f t="shared" si="261"/>
        <v>4.2056072579912285E-2</v>
      </c>
      <c r="N5624" s="251">
        <f t="shared" si="262"/>
        <v>4.3941016374275589E-2</v>
      </c>
      <c r="O5624" s="250">
        <v>30177.449999999997</v>
      </c>
      <c r="P5624" s="251">
        <f t="shared" si="263"/>
        <v>2.3149961094639047E-2</v>
      </c>
      <c r="Q5624" s="251" t="s">
        <v>1195</v>
      </c>
      <c r="R5624" s="258"/>
      <c r="S5624" s="258" t="s">
        <v>904</v>
      </c>
      <c r="T5624" s="258" t="s">
        <v>807</v>
      </c>
      <c r="U5624" s="282" t="s">
        <v>814</v>
      </c>
      <c r="V5624" s="285">
        <v>55</v>
      </c>
      <c r="W5624" s="286" t="s">
        <v>824</v>
      </c>
      <c r="X5624" s="286" t="s">
        <v>824</v>
      </c>
      <c r="Y5624" s="257"/>
    </row>
    <row r="5625" spans="1:25" ht="12.75" customHeight="1" x14ac:dyDescent="0.2">
      <c r="A5625" s="229" t="s">
        <v>705</v>
      </c>
      <c r="B5625" s="247"/>
      <c r="C5625" s="280">
        <v>5612</v>
      </c>
      <c r="D5625" s="249" t="s">
        <v>11765</v>
      </c>
      <c r="E5625" s="249" t="s">
        <v>11766</v>
      </c>
      <c r="F5625" s="249" t="s">
        <v>10182</v>
      </c>
      <c r="G5625" s="281" t="s">
        <v>813</v>
      </c>
      <c r="H5625" s="250">
        <v>39795.19</v>
      </c>
      <c r="I5625" s="250"/>
      <c r="J5625" s="250">
        <v>26337.442199999998</v>
      </c>
      <c r="K5625" s="250"/>
      <c r="L5625" s="250">
        <v>27493.93</v>
      </c>
      <c r="M5625" s="251">
        <f t="shared" si="261"/>
        <v>0.33817523675600003</v>
      </c>
      <c r="N5625" s="251">
        <f t="shared" si="262"/>
        <v>4.3910406759241134E-2</v>
      </c>
      <c r="O5625" s="250">
        <v>30344.84</v>
      </c>
      <c r="P5625" s="251">
        <f t="shared" si="263"/>
        <v>0.10369234227336724</v>
      </c>
      <c r="Q5625" s="251" t="s">
        <v>1195</v>
      </c>
      <c r="R5625" s="258"/>
      <c r="S5625" s="258" t="s">
        <v>904</v>
      </c>
      <c r="T5625" s="258" t="s">
        <v>807</v>
      </c>
      <c r="U5625" s="282" t="s">
        <v>814</v>
      </c>
      <c r="V5625" s="285">
        <v>106</v>
      </c>
      <c r="W5625" s="286" t="s">
        <v>824</v>
      </c>
      <c r="X5625" s="286" t="s">
        <v>824</v>
      </c>
      <c r="Y5625" s="257"/>
    </row>
    <row r="5626" spans="1:25" ht="12.75" customHeight="1" x14ac:dyDescent="0.2">
      <c r="A5626" s="229" t="s">
        <v>705</v>
      </c>
      <c r="B5626" s="247"/>
      <c r="C5626" s="280">
        <v>5613</v>
      </c>
      <c r="D5626" s="249" t="s">
        <v>11767</v>
      </c>
      <c r="E5626" s="249" t="s">
        <v>11768</v>
      </c>
      <c r="F5626" s="249" t="s">
        <v>10225</v>
      </c>
      <c r="G5626" s="281" t="s">
        <v>813</v>
      </c>
      <c r="H5626" s="250">
        <v>34031.040000000001</v>
      </c>
      <c r="I5626" s="250"/>
      <c r="J5626" s="250">
        <v>32599.828999999998</v>
      </c>
      <c r="K5626" s="250"/>
      <c r="L5626" s="250">
        <v>34031.370000000003</v>
      </c>
      <c r="M5626" s="251">
        <f t="shared" si="261"/>
        <v>4.2056046479919597E-2</v>
      </c>
      <c r="N5626" s="251">
        <f t="shared" si="262"/>
        <v>4.3912530952233055E-2</v>
      </c>
      <c r="O5626" s="250">
        <v>41077.850000000006</v>
      </c>
      <c r="P5626" s="251">
        <f t="shared" si="263"/>
        <v>0.2070583699686496</v>
      </c>
      <c r="Q5626" s="251" t="s">
        <v>1195</v>
      </c>
      <c r="R5626" s="258"/>
      <c r="S5626" s="258" t="s">
        <v>904</v>
      </c>
      <c r="T5626" s="258" t="s">
        <v>807</v>
      </c>
      <c r="U5626" s="282" t="s">
        <v>814</v>
      </c>
      <c r="V5626" s="283" t="s">
        <v>809</v>
      </c>
      <c r="W5626" s="284" t="s">
        <v>809</v>
      </c>
      <c r="X5626" s="284" t="s">
        <v>809</v>
      </c>
      <c r="Y5626" s="257"/>
    </row>
    <row r="5627" spans="1:25" ht="12.75" customHeight="1" x14ac:dyDescent="0.2">
      <c r="A5627" s="229" t="s">
        <v>705</v>
      </c>
      <c r="B5627" s="247"/>
      <c r="C5627" s="280">
        <v>5614</v>
      </c>
      <c r="D5627" s="249" t="s">
        <v>11769</v>
      </c>
      <c r="E5627" s="249" t="s">
        <v>11770</v>
      </c>
      <c r="F5627" s="249" t="s">
        <v>10193</v>
      </c>
      <c r="G5627" s="281" t="s">
        <v>813</v>
      </c>
      <c r="H5627" s="250">
        <v>24178.17</v>
      </c>
      <c r="I5627" s="250"/>
      <c r="J5627" s="250">
        <v>23161.328300000001</v>
      </c>
      <c r="K5627" s="250"/>
      <c r="L5627" s="250">
        <v>24178.520000000004</v>
      </c>
      <c r="M5627" s="251">
        <f t="shared" si="261"/>
        <v>4.2056189529645849E-2</v>
      </c>
      <c r="N5627" s="251">
        <f t="shared" si="262"/>
        <v>4.3917675481505221E-2</v>
      </c>
      <c r="O5627" s="250">
        <v>27894.27</v>
      </c>
      <c r="P5627" s="251">
        <f t="shared" si="263"/>
        <v>0.15367979512393629</v>
      </c>
      <c r="Q5627" s="251" t="s">
        <v>1195</v>
      </c>
      <c r="R5627" s="258"/>
      <c r="S5627" s="258" t="s">
        <v>1405</v>
      </c>
      <c r="T5627" s="258" t="s">
        <v>807</v>
      </c>
      <c r="U5627" s="282" t="s">
        <v>814</v>
      </c>
      <c r="V5627" s="285">
        <v>53</v>
      </c>
      <c r="W5627" s="286" t="s">
        <v>824</v>
      </c>
      <c r="X5627" s="286" t="s">
        <v>824</v>
      </c>
      <c r="Y5627" s="257"/>
    </row>
    <row r="5628" spans="1:25" ht="12.75" customHeight="1" x14ac:dyDescent="0.2">
      <c r="A5628" s="229" t="s">
        <v>705</v>
      </c>
      <c r="B5628" s="247"/>
      <c r="C5628" s="280">
        <v>5615</v>
      </c>
      <c r="D5628" s="296" t="s">
        <v>11771</v>
      </c>
      <c r="E5628" s="296" t="s">
        <v>11772</v>
      </c>
      <c r="F5628" s="296" t="s">
        <v>10193</v>
      </c>
      <c r="G5628" s="281" t="s">
        <v>813</v>
      </c>
      <c r="H5628" s="250">
        <v>609531.41</v>
      </c>
      <c r="I5628" s="250"/>
      <c r="J5628" s="250">
        <v>454211.68660000007</v>
      </c>
      <c r="K5628" s="250"/>
      <c r="L5628" s="250">
        <v>556177.74</v>
      </c>
      <c r="M5628" s="251">
        <f t="shared" si="261"/>
        <v>0.25481824373907153</v>
      </c>
      <c r="N5628" s="251">
        <f t="shared" si="262"/>
        <v>0.2244901582415601</v>
      </c>
      <c r="O5628" s="250">
        <v>599397.67999999993</v>
      </c>
      <c r="P5628" s="251">
        <f t="shared" si="263"/>
        <v>7.7708863357242502E-2</v>
      </c>
      <c r="Q5628" s="251" t="s">
        <v>1195</v>
      </c>
      <c r="R5628" s="258"/>
      <c r="S5628" s="258" t="s">
        <v>1358</v>
      </c>
      <c r="T5628" s="258" t="s">
        <v>807</v>
      </c>
      <c r="U5628" s="282" t="s">
        <v>814</v>
      </c>
      <c r="V5628" s="285">
        <v>593</v>
      </c>
      <c r="W5628" s="286" t="s">
        <v>816</v>
      </c>
      <c r="X5628" s="286" t="s">
        <v>816</v>
      </c>
      <c r="Y5628" s="257"/>
    </row>
    <row r="5629" spans="1:25" ht="12.75" customHeight="1" x14ac:dyDescent="0.2">
      <c r="A5629" s="229" t="s">
        <v>705</v>
      </c>
      <c r="B5629" s="247"/>
      <c r="C5629" s="280">
        <v>5616</v>
      </c>
      <c r="D5629" s="296" t="s">
        <v>11773</v>
      </c>
      <c r="E5629" s="296" t="s">
        <v>11774</v>
      </c>
      <c r="F5629" s="296" t="s">
        <v>10193</v>
      </c>
      <c r="G5629" s="281" t="s">
        <v>813</v>
      </c>
      <c r="H5629" s="250">
        <v>291174.62</v>
      </c>
      <c r="I5629" s="250"/>
      <c r="J5629" s="250">
        <v>239750.0257</v>
      </c>
      <c r="K5629" s="250"/>
      <c r="L5629" s="250">
        <v>306810.02</v>
      </c>
      <c r="M5629" s="251">
        <f t="shared" si="261"/>
        <v>0.17661084025798676</v>
      </c>
      <c r="N5629" s="251">
        <f t="shared" si="262"/>
        <v>0.27970797543902004</v>
      </c>
      <c r="O5629" s="250">
        <v>335677.20999999996</v>
      </c>
      <c r="P5629" s="251">
        <f t="shared" si="263"/>
        <v>9.4088159180720179E-2</v>
      </c>
      <c r="Q5629" s="251" t="s">
        <v>1195</v>
      </c>
      <c r="R5629" s="258"/>
      <c r="S5629" s="258" t="s">
        <v>1358</v>
      </c>
      <c r="T5629" s="258" t="s">
        <v>807</v>
      </c>
      <c r="U5629" s="282" t="s">
        <v>823</v>
      </c>
      <c r="V5629" s="285">
        <v>1420</v>
      </c>
      <c r="W5629" s="286" t="s">
        <v>824</v>
      </c>
      <c r="X5629" s="286" t="s">
        <v>824</v>
      </c>
      <c r="Y5629" s="257"/>
    </row>
    <row r="5630" spans="1:25" ht="12.75" customHeight="1" x14ac:dyDescent="0.2">
      <c r="A5630" s="229" t="s">
        <v>705</v>
      </c>
      <c r="B5630" s="247"/>
      <c r="C5630" s="280">
        <v>5617</v>
      </c>
      <c r="D5630" s="249" t="s">
        <v>11775</v>
      </c>
      <c r="E5630" s="249" t="s">
        <v>11776</v>
      </c>
      <c r="F5630" s="249" t="s">
        <v>10175</v>
      </c>
      <c r="G5630" s="281" t="s">
        <v>813</v>
      </c>
      <c r="H5630" s="250">
        <v>57506.740000000005</v>
      </c>
      <c r="I5630" s="250"/>
      <c r="J5630" s="250">
        <v>55088.22</v>
      </c>
      <c r="K5630" s="250"/>
      <c r="L5630" s="250">
        <v>57507.020000000004</v>
      </c>
      <c r="M5630" s="251">
        <f t="shared" si="261"/>
        <v>4.2056287662976616E-2</v>
      </c>
      <c r="N5630" s="251">
        <f t="shared" si="262"/>
        <v>4.3907753781116957E-2</v>
      </c>
      <c r="O5630" s="250">
        <v>62442.930000000008</v>
      </c>
      <c r="P5630" s="251">
        <f t="shared" si="263"/>
        <v>8.5831434144909666E-2</v>
      </c>
      <c r="Q5630" s="251" t="s">
        <v>1195</v>
      </c>
      <c r="R5630" s="258"/>
      <c r="S5630" s="258" t="s">
        <v>806</v>
      </c>
      <c r="T5630" s="258" t="s">
        <v>807</v>
      </c>
      <c r="U5630" s="282" t="s">
        <v>814</v>
      </c>
      <c r="V5630" s="285">
        <v>303</v>
      </c>
      <c r="W5630" s="286" t="s">
        <v>816</v>
      </c>
      <c r="X5630" s="286" t="s">
        <v>816</v>
      </c>
      <c r="Y5630" s="257"/>
    </row>
    <row r="5631" spans="1:25" ht="12.75" customHeight="1" x14ac:dyDescent="0.2">
      <c r="A5631" s="229" t="s">
        <v>705</v>
      </c>
      <c r="B5631" s="247"/>
      <c r="C5631" s="280">
        <v>5618</v>
      </c>
      <c r="D5631" s="249" t="s">
        <v>11777</v>
      </c>
      <c r="E5631" s="249" t="s">
        <v>11778</v>
      </c>
      <c r="F5631" s="249" t="s">
        <v>10355</v>
      </c>
      <c r="G5631" s="281" t="s">
        <v>804</v>
      </c>
      <c r="H5631" s="250">
        <v>240565.82000000004</v>
      </c>
      <c r="I5631" s="250"/>
      <c r="J5631" s="250">
        <v>236131.0606</v>
      </c>
      <c r="K5631" s="250"/>
      <c r="L5631" s="250">
        <v>246500.5800000001</v>
      </c>
      <c r="M5631" s="251">
        <f t="shared" si="261"/>
        <v>1.8434702818546866E-2</v>
      </c>
      <c r="N5631" s="251">
        <f t="shared" si="262"/>
        <v>4.3914254116555244E-2</v>
      </c>
      <c r="O5631" s="250">
        <v>269382.83</v>
      </c>
      <c r="P5631" s="251">
        <f t="shared" si="263"/>
        <v>9.2828381985956804E-2</v>
      </c>
      <c r="Q5631" s="251" t="s">
        <v>1195</v>
      </c>
      <c r="R5631" s="258"/>
      <c r="S5631" s="258" t="s">
        <v>806</v>
      </c>
      <c r="T5631" s="258" t="s">
        <v>807</v>
      </c>
      <c r="U5631" s="282" t="s">
        <v>808</v>
      </c>
      <c r="V5631" s="285">
        <v>309</v>
      </c>
      <c r="W5631" s="286" t="s">
        <v>824</v>
      </c>
      <c r="X5631" s="286" t="s">
        <v>824</v>
      </c>
      <c r="Y5631" s="257"/>
    </row>
    <row r="5632" spans="1:25" ht="12.75" customHeight="1" x14ac:dyDescent="0.2">
      <c r="A5632" s="229" t="s">
        <v>705</v>
      </c>
      <c r="B5632" s="247"/>
      <c r="C5632" s="280">
        <v>5619</v>
      </c>
      <c r="D5632" s="296" t="s">
        <v>11779</v>
      </c>
      <c r="E5632" s="296" t="s">
        <v>11780</v>
      </c>
      <c r="F5632" s="296" t="s">
        <v>11044</v>
      </c>
      <c r="G5632" s="281" t="s">
        <v>804</v>
      </c>
      <c r="H5632" s="250">
        <v>0</v>
      </c>
      <c r="I5632" s="250"/>
      <c r="J5632" s="250">
        <v>0</v>
      </c>
      <c r="K5632" s="250"/>
      <c r="L5632" s="250">
        <v>0</v>
      </c>
      <c r="M5632" s="251" t="str">
        <f t="shared" si="261"/>
        <v>NA</v>
      </c>
      <c r="N5632" s="251" t="str">
        <f t="shared" si="262"/>
        <v>NA</v>
      </c>
      <c r="O5632" s="250">
        <v>0</v>
      </c>
      <c r="P5632" s="251" t="str">
        <f t="shared" si="263"/>
        <v>NA</v>
      </c>
      <c r="Q5632" s="251" t="s">
        <v>707</v>
      </c>
      <c r="R5632" s="258"/>
      <c r="S5632" s="299" t="s">
        <v>809</v>
      </c>
      <c r="T5632" s="258" t="s">
        <v>2261</v>
      </c>
      <c r="U5632" s="299" t="s">
        <v>832</v>
      </c>
      <c r="V5632" s="283" t="s">
        <v>809</v>
      </c>
      <c r="W5632" s="284" t="s">
        <v>809</v>
      </c>
      <c r="X5632" s="284" t="s">
        <v>809</v>
      </c>
      <c r="Y5632" s="257"/>
    </row>
    <row r="5633" spans="1:25" ht="12.75" customHeight="1" x14ac:dyDescent="0.2">
      <c r="A5633" s="229" t="s">
        <v>705</v>
      </c>
      <c r="B5633" s="247"/>
      <c r="C5633" s="280">
        <v>5620</v>
      </c>
      <c r="D5633" s="249" t="s">
        <v>11781</v>
      </c>
      <c r="E5633" s="249" t="s">
        <v>11782</v>
      </c>
      <c r="F5633" s="249" t="s">
        <v>10260</v>
      </c>
      <c r="G5633" s="281" t="s">
        <v>813</v>
      </c>
      <c r="H5633" s="250">
        <v>96115.12000000001</v>
      </c>
      <c r="I5633" s="250"/>
      <c r="J5633" s="250">
        <v>92072.896999999997</v>
      </c>
      <c r="K5633" s="250"/>
      <c r="L5633" s="250">
        <v>96115.83</v>
      </c>
      <c r="M5633" s="251">
        <f t="shared" si="261"/>
        <v>4.2056057361214469E-2</v>
      </c>
      <c r="N5633" s="251">
        <f t="shared" si="262"/>
        <v>4.391013133865012E-2</v>
      </c>
      <c r="O5633" s="250">
        <v>106082.35</v>
      </c>
      <c r="P5633" s="251">
        <f t="shared" si="263"/>
        <v>0.10369280481685487</v>
      </c>
      <c r="Q5633" s="251" t="s">
        <v>1195</v>
      </c>
      <c r="R5633" s="258"/>
      <c r="S5633" s="258" t="s">
        <v>806</v>
      </c>
      <c r="T5633" s="258" t="s">
        <v>807</v>
      </c>
      <c r="U5633" s="282" t="s">
        <v>814</v>
      </c>
      <c r="V5633" s="285">
        <v>161</v>
      </c>
      <c r="W5633" s="286" t="s">
        <v>816</v>
      </c>
      <c r="X5633" s="286" t="s">
        <v>824</v>
      </c>
      <c r="Y5633" s="257"/>
    </row>
    <row r="5634" spans="1:25" ht="12.75" customHeight="1" x14ac:dyDescent="0.2">
      <c r="A5634" s="229" t="s">
        <v>705</v>
      </c>
      <c r="B5634" s="247"/>
      <c r="C5634" s="280">
        <v>5621</v>
      </c>
      <c r="D5634" s="249" t="s">
        <v>11783</v>
      </c>
      <c r="E5634" s="249" t="s">
        <v>11784</v>
      </c>
      <c r="F5634" s="249" t="s">
        <v>10278</v>
      </c>
      <c r="G5634" s="281" t="s">
        <v>804</v>
      </c>
      <c r="H5634" s="250">
        <v>121902.44999999998</v>
      </c>
      <c r="I5634" s="250"/>
      <c r="J5634" s="250">
        <v>147728.11669999998</v>
      </c>
      <c r="K5634" s="250"/>
      <c r="L5634" s="250">
        <v>154216.19</v>
      </c>
      <c r="M5634" s="251">
        <f t="shared" si="261"/>
        <v>0.21185518994901256</v>
      </c>
      <c r="N5634" s="251">
        <f t="shared" si="262"/>
        <v>4.3919014504027853E-2</v>
      </c>
      <c r="O5634" s="250">
        <v>173203.7</v>
      </c>
      <c r="P5634" s="251">
        <f t="shared" si="263"/>
        <v>0.12312267603031828</v>
      </c>
      <c r="Q5634" s="251" t="s">
        <v>1195</v>
      </c>
      <c r="R5634" s="258"/>
      <c r="S5634" s="258" t="s">
        <v>904</v>
      </c>
      <c r="T5634" s="258" t="s">
        <v>807</v>
      </c>
      <c r="U5634" s="282" t="s">
        <v>808</v>
      </c>
      <c r="V5634" s="285">
        <v>55</v>
      </c>
      <c r="W5634" s="286" t="s">
        <v>824</v>
      </c>
      <c r="X5634" s="286" t="s">
        <v>824</v>
      </c>
      <c r="Y5634" s="257"/>
    </row>
    <row r="5635" spans="1:25" ht="12.75" customHeight="1" x14ac:dyDescent="0.2">
      <c r="A5635" s="229" t="s">
        <v>705</v>
      </c>
      <c r="B5635" s="247"/>
      <c r="C5635" s="280">
        <v>5622</v>
      </c>
      <c r="D5635" s="249" t="s">
        <v>11785</v>
      </c>
      <c r="E5635" s="249" t="s">
        <v>11786</v>
      </c>
      <c r="F5635" s="249" t="s">
        <v>10175</v>
      </c>
      <c r="G5635" s="281" t="s">
        <v>813</v>
      </c>
      <c r="H5635" s="250">
        <v>71133.16</v>
      </c>
      <c r="I5635" s="250"/>
      <c r="J5635" s="250">
        <v>68141.584100000007</v>
      </c>
      <c r="K5635" s="250"/>
      <c r="L5635" s="250">
        <v>71133.7</v>
      </c>
      <c r="M5635" s="251">
        <f t="shared" si="261"/>
        <v>4.2055996106457189E-2</v>
      </c>
      <c r="N5635" s="251">
        <f t="shared" si="262"/>
        <v>4.3910277982515955E-2</v>
      </c>
      <c r="O5635" s="250">
        <v>78509.759999999995</v>
      </c>
      <c r="P5635" s="251">
        <f t="shared" si="263"/>
        <v>0.10369290505062999</v>
      </c>
      <c r="Q5635" s="251" t="s">
        <v>1195</v>
      </c>
      <c r="R5635" s="258"/>
      <c r="S5635" s="258" t="s">
        <v>806</v>
      </c>
      <c r="T5635" s="258" t="s">
        <v>807</v>
      </c>
      <c r="U5635" s="282" t="s">
        <v>814</v>
      </c>
      <c r="V5635" s="285">
        <v>253</v>
      </c>
      <c r="W5635" s="286" t="s">
        <v>824</v>
      </c>
      <c r="X5635" s="286" t="s">
        <v>824</v>
      </c>
      <c r="Y5635" s="257"/>
    </row>
    <row r="5636" spans="1:25" ht="12.75" customHeight="1" x14ac:dyDescent="0.2">
      <c r="A5636" s="229" t="s">
        <v>705</v>
      </c>
      <c r="B5636" s="247"/>
      <c r="C5636" s="280">
        <v>5623</v>
      </c>
      <c r="D5636" s="249" t="s">
        <v>11787</v>
      </c>
      <c r="E5636" s="249" t="s">
        <v>11788</v>
      </c>
      <c r="F5636" s="249" t="s">
        <v>10225</v>
      </c>
      <c r="G5636" s="281" t="s">
        <v>813</v>
      </c>
      <c r="H5636" s="250">
        <v>14698.689999999999</v>
      </c>
      <c r="I5636" s="250"/>
      <c r="J5636" s="250">
        <v>14080.5183</v>
      </c>
      <c r="K5636" s="250"/>
      <c r="L5636" s="250">
        <v>14698.8</v>
      </c>
      <c r="M5636" s="251">
        <f t="shared" si="261"/>
        <v>4.2056244468044367E-2</v>
      </c>
      <c r="N5636" s="251">
        <f t="shared" si="262"/>
        <v>4.3910436166259559E-2</v>
      </c>
      <c r="O5636" s="250">
        <v>16222.98</v>
      </c>
      <c r="P5636" s="251">
        <f t="shared" si="263"/>
        <v>0.10369417911666261</v>
      </c>
      <c r="Q5636" s="251" t="s">
        <v>1195</v>
      </c>
      <c r="R5636" s="258"/>
      <c r="S5636" s="258" t="s">
        <v>904</v>
      </c>
      <c r="T5636" s="258" t="s">
        <v>807</v>
      </c>
      <c r="U5636" s="282" t="s">
        <v>814</v>
      </c>
      <c r="V5636" s="285">
        <v>103</v>
      </c>
      <c r="W5636" s="286" t="s">
        <v>815</v>
      </c>
      <c r="X5636" s="286" t="s">
        <v>816</v>
      </c>
      <c r="Y5636" s="257"/>
    </row>
    <row r="5637" spans="1:25" ht="12.75" customHeight="1" x14ac:dyDescent="0.2">
      <c r="A5637" s="229" t="s">
        <v>705</v>
      </c>
      <c r="B5637" s="247"/>
      <c r="C5637" s="280">
        <v>5624</v>
      </c>
      <c r="D5637" s="249" t="s">
        <v>11789</v>
      </c>
      <c r="E5637" s="249" t="s">
        <v>11790</v>
      </c>
      <c r="F5637" s="249" t="s">
        <v>10182</v>
      </c>
      <c r="G5637" s="281" t="s">
        <v>813</v>
      </c>
      <c r="H5637" s="250">
        <v>23852.85</v>
      </c>
      <c r="I5637" s="250"/>
      <c r="J5637" s="250">
        <v>22849.707999999999</v>
      </c>
      <c r="K5637" s="250"/>
      <c r="L5637" s="250">
        <v>23853.05</v>
      </c>
      <c r="M5637" s="251">
        <f t="shared" si="261"/>
        <v>4.2055435723613734E-2</v>
      </c>
      <c r="N5637" s="251">
        <f t="shared" si="262"/>
        <v>4.3910495486419371E-2</v>
      </c>
      <c r="O5637" s="250">
        <v>26326.44</v>
      </c>
      <c r="P5637" s="251">
        <f t="shared" si="263"/>
        <v>0.10369281915729853</v>
      </c>
      <c r="Q5637" s="251" t="s">
        <v>1195</v>
      </c>
      <c r="R5637" s="258"/>
      <c r="S5637" s="258" t="s">
        <v>904</v>
      </c>
      <c r="T5637" s="258" t="s">
        <v>807</v>
      </c>
      <c r="U5637" s="282" t="s">
        <v>814</v>
      </c>
      <c r="V5637" s="285">
        <v>154</v>
      </c>
      <c r="W5637" s="286" t="s">
        <v>816</v>
      </c>
      <c r="X5637" s="286" t="s">
        <v>824</v>
      </c>
      <c r="Y5637" s="257"/>
    </row>
    <row r="5638" spans="1:25" ht="12.75" customHeight="1" x14ac:dyDescent="0.2">
      <c r="A5638" s="229" t="s">
        <v>705</v>
      </c>
      <c r="B5638" s="247"/>
      <c r="C5638" s="280">
        <v>5625</v>
      </c>
      <c r="D5638" s="249" t="s">
        <v>11791</v>
      </c>
      <c r="E5638" s="249" t="s">
        <v>11792</v>
      </c>
      <c r="F5638" s="249" t="s">
        <v>10193</v>
      </c>
      <c r="G5638" s="281" t="s">
        <v>813</v>
      </c>
      <c r="H5638" s="250">
        <v>347923.6</v>
      </c>
      <c r="I5638" s="250"/>
      <c r="J5638" s="250">
        <v>333291.28999999998</v>
      </c>
      <c r="K5638" s="250"/>
      <c r="L5638" s="250">
        <v>347929.19999999995</v>
      </c>
      <c r="M5638" s="251">
        <f t="shared" si="261"/>
        <v>4.2056100822134512E-2</v>
      </c>
      <c r="N5638" s="251">
        <f t="shared" si="262"/>
        <v>4.3919269537466686E-2</v>
      </c>
      <c r="O5638" s="250">
        <v>404736.24</v>
      </c>
      <c r="P5638" s="251">
        <f t="shared" si="263"/>
        <v>0.16327183806360618</v>
      </c>
      <c r="Q5638" s="251" t="s">
        <v>1195</v>
      </c>
      <c r="R5638" s="258"/>
      <c r="S5638" s="258" t="s">
        <v>1405</v>
      </c>
      <c r="T5638" s="258" t="s">
        <v>2261</v>
      </c>
      <c r="U5638" s="282" t="s">
        <v>814</v>
      </c>
      <c r="V5638" s="283" t="s">
        <v>809</v>
      </c>
      <c r="W5638" s="284" t="s">
        <v>809</v>
      </c>
      <c r="X5638" s="284" t="s">
        <v>809</v>
      </c>
      <c r="Y5638" s="257"/>
    </row>
    <row r="5639" spans="1:25" ht="12.75" customHeight="1" x14ac:dyDescent="0.2">
      <c r="A5639" s="229" t="s">
        <v>705</v>
      </c>
      <c r="B5639" s="247"/>
      <c r="C5639" s="280">
        <v>5626</v>
      </c>
      <c r="D5639" s="296" t="s">
        <v>11793</v>
      </c>
      <c r="E5639" s="296" t="s">
        <v>11793</v>
      </c>
      <c r="F5639" s="296"/>
      <c r="G5639" s="281"/>
      <c r="H5639" s="250">
        <v>0</v>
      </c>
      <c r="I5639" s="250"/>
      <c r="J5639" s="250">
        <v>0</v>
      </c>
      <c r="K5639" s="250"/>
      <c r="L5639" s="250">
        <v>47126.9</v>
      </c>
      <c r="M5639" s="251" t="str">
        <f t="shared" si="261"/>
        <v>NA</v>
      </c>
      <c r="N5639" s="251" t="str">
        <f t="shared" si="262"/>
        <v>NA</v>
      </c>
      <c r="O5639" s="250">
        <v>47595.69</v>
      </c>
      <c r="P5639" s="251">
        <f t="shared" si="263"/>
        <v>9.9473973463139066E-3</v>
      </c>
      <c r="Q5639" s="251" t="s">
        <v>1195</v>
      </c>
      <c r="R5639" s="258"/>
      <c r="S5639" s="258" t="s">
        <v>840</v>
      </c>
      <c r="T5639" s="258" t="s">
        <v>841</v>
      </c>
      <c r="U5639" s="282" t="s">
        <v>841</v>
      </c>
      <c r="V5639" s="283" t="s">
        <v>809</v>
      </c>
      <c r="W5639" s="284" t="s">
        <v>809</v>
      </c>
      <c r="X5639" s="284" t="s">
        <v>809</v>
      </c>
      <c r="Y5639" s="257"/>
    </row>
    <row r="5640" spans="1:25" ht="12.75" customHeight="1" x14ac:dyDescent="0.2">
      <c r="A5640" s="229" t="s">
        <v>705</v>
      </c>
      <c r="B5640" s="247"/>
      <c r="C5640" s="280">
        <v>5627</v>
      </c>
      <c r="D5640" s="249" t="s">
        <v>11794</v>
      </c>
      <c r="E5640" s="249" t="s">
        <v>11795</v>
      </c>
      <c r="F5640" s="249" t="s">
        <v>10188</v>
      </c>
      <c r="G5640" s="281" t="s">
        <v>813</v>
      </c>
      <c r="H5640" s="250">
        <v>320044.82999999996</v>
      </c>
      <c r="I5640" s="250"/>
      <c r="J5640" s="250">
        <v>226788.33429999996</v>
      </c>
      <c r="K5640" s="250"/>
      <c r="L5640" s="250">
        <v>236457.51</v>
      </c>
      <c r="M5640" s="251">
        <f t="shared" si="261"/>
        <v>0.29138572774320404</v>
      </c>
      <c r="N5640" s="251">
        <f t="shared" si="262"/>
        <v>4.2635242812840098E-2</v>
      </c>
      <c r="O5640" s="250">
        <v>262414.98000000004</v>
      </c>
      <c r="P5640" s="251">
        <f t="shared" si="263"/>
        <v>0.10977646681638502</v>
      </c>
      <c r="Q5640" s="251" t="s">
        <v>1195</v>
      </c>
      <c r="R5640" s="258"/>
      <c r="S5640" s="258" t="s">
        <v>806</v>
      </c>
      <c r="T5640" s="258" t="s">
        <v>807</v>
      </c>
      <c r="U5640" s="282" t="s">
        <v>814</v>
      </c>
      <c r="V5640" s="285">
        <v>727</v>
      </c>
      <c r="W5640" s="286" t="s">
        <v>816</v>
      </c>
      <c r="X5640" s="286" t="s">
        <v>824</v>
      </c>
      <c r="Y5640" s="257"/>
    </row>
    <row r="5641" spans="1:25" ht="12.75" customHeight="1" x14ac:dyDescent="0.2">
      <c r="A5641" s="229" t="s">
        <v>705</v>
      </c>
      <c r="B5641" s="247"/>
      <c r="C5641" s="280">
        <v>5628</v>
      </c>
      <c r="D5641" s="249" t="s">
        <v>11796</v>
      </c>
      <c r="E5641" s="249" t="s">
        <v>11797</v>
      </c>
      <c r="F5641" s="249" t="s">
        <v>10205</v>
      </c>
      <c r="G5641" s="281" t="s">
        <v>813</v>
      </c>
      <c r="H5641" s="250">
        <v>137575.08000000002</v>
      </c>
      <c r="I5641" s="250"/>
      <c r="J5641" s="250">
        <v>140404.28519999998</v>
      </c>
      <c r="K5641" s="250"/>
      <c r="L5641" s="250">
        <v>146569.46000000002</v>
      </c>
      <c r="M5641" s="251">
        <f t="shared" si="261"/>
        <v>2.0564808684828437E-2</v>
      </c>
      <c r="N5641" s="251">
        <f t="shared" si="262"/>
        <v>4.3910161226332983E-2</v>
      </c>
      <c r="O5641" s="250">
        <v>161767.66</v>
      </c>
      <c r="P5641" s="251">
        <f t="shared" si="263"/>
        <v>0.10369281567933716</v>
      </c>
      <c r="Q5641" s="251" t="s">
        <v>1195</v>
      </c>
      <c r="R5641" s="258"/>
      <c r="S5641" s="258" t="s">
        <v>806</v>
      </c>
      <c r="T5641" s="258" t="s">
        <v>807</v>
      </c>
      <c r="U5641" s="282" t="s">
        <v>814</v>
      </c>
      <c r="V5641" s="285">
        <v>208</v>
      </c>
      <c r="W5641" s="286" t="s">
        <v>824</v>
      </c>
      <c r="X5641" s="286" t="s">
        <v>824</v>
      </c>
      <c r="Y5641" s="257"/>
    </row>
    <row r="5642" spans="1:25" ht="12.75" customHeight="1" x14ac:dyDescent="0.2">
      <c r="A5642" s="229" t="s">
        <v>705</v>
      </c>
      <c r="B5642" s="247"/>
      <c r="C5642" s="280">
        <v>5629</v>
      </c>
      <c r="D5642" s="249" t="s">
        <v>11798</v>
      </c>
      <c r="E5642" s="249" t="s">
        <v>11799</v>
      </c>
      <c r="F5642" s="249" t="s">
        <v>10302</v>
      </c>
      <c r="G5642" s="281" t="s">
        <v>804</v>
      </c>
      <c r="H5642" s="250">
        <v>25262.809999999998</v>
      </c>
      <c r="I5642" s="250"/>
      <c r="J5642" s="250">
        <v>24200.357799999998</v>
      </c>
      <c r="K5642" s="250"/>
      <c r="L5642" s="250">
        <v>25263.199999999997</v>
      </c>
      <c r="M5642" s="251">
        <f t="shared" si="261"/>
        <v>4.2055978729207077E-2</v>
      </c>
      <c r="N5642" s="251">
        <f t="shared" si="262"/>
        <v>4.3918449833828456E-2</v>
      </c>
      <c r="O5642" s="250">
        <v>29387.98</v>
      </c>
      <c r="P5642" s="251">
        <f t="shared" si="263"/>
        <v>0.16327226954621754</v>
      </c>
      <c r="Q5642" s="251" t="s">
        <v>1195</v>
      </c>
      <c r="R5642" s="258"/>
      <c r="S5642" s="258" t="s">
        <v>1405</v>
      </c>
      <c r="T5642" s="258" t="s">
        <v>2261</v>
      </c>
      <c r="U5642" s="282" t="s">
        <v>808</v>
      </c>
      <c r="V5642" s="283" t="s">
        <v>809</v>
      </c>
      <c r="W5642" s="284" t="s">
        <v>809</v>
      </c>
      <c r="X5642" s="284" t="s">
        <v>809</v>
      </c>
      <c r="Y5642" s="257"/>
    </row>
    <row r="5643" spans="1:25" ht="12.75" customHeight="1" x14ac:dyDescent="0.2">
      <c r="A5643" s="229" t="s">
        <v>705</v>
      </c>
      <c r="B5643" s="247"/>
      <c r="C5643" s="280">
        <v>5630</v>
      </c>
      <c r="D5643" s="249" t="s">
        <v>11800</v>
      </c>
      <c r="E5643" s="249" t="s">
        <v>11801</v>
      </c>
      <c r="F5643" s="249" t="s">
        <v>10193</v>
      </c>
      <c r="G5643" s="281" t="s">
        <v>813</v>
      </c>
      <c r="H5643" s="250">
        <v>599621.41</v>
      </c>
      <c r="I5643" s="250"/>
      <c r="J5643" s="250">
        <v>570708.50199999998</v>
      </c>
      <c r="K5643" s="250"/>
      <c r="L5643" s="250">
        <v>560848.86999999988</v>
      </c>
      <c r="M5643" s="251">
        <f t="shared" si="261"/>
        <v>4.8218605136197606E-2</v>
      </c>
      <c r="N5643" s="251">
        <f t="shared" si="262"/>
        <v>1.7276126017831954E-2</v>
      </c>
      <c r="O5643" s="250">
        <v>625352.61999999988</v>
      </c>
      <c r="P5643" s="251">
        <f t="shared" si="263"/>
        <v>0.1150109297715087</v>
      </c>
      <c r="Q5643" s="251" t="s">
        <v>1195</v>
      </c>
      <c r="R5643" s="258"/>
      <c r="S5643" s="258" t="s">
        <v>925</v>
      </c>
      <c r="T5643" s="258" t="s">
        <v>908</v>
      </c>
      <c r="U5643" s="282" t="s">
        <v>823</v>
      </c>
      <c r="V5643" s="285">
        <v>1297</v>
      </c>
      <c r="W5643" s="286" t="s">
        <v>816</v>
      </c>
      <c r="X5643" s="286" t="s">
        <v>816</v>
      </c>
      <c r="Y5643" s="257"/>
    </row>
    <row r="5644" spans="1:25" ht="12.75" customHeight="1" x14ac:dyDescent="0.2">
      <c r="A5644" s="229" t="s">
        <v>705</v>
      </c>
      <c r="B5644" s="247"/>
      <c r="C5644" s="280">
        <v>5631</v>
      </c>
      <c r="D5644" s="249" t="s">
        <v>11802</v>
      </c>
      <c r="E5644" s="249" t="s">
        <v>11803</v>
      </c>
      <c r="F5644" s="249" t="s">
        <v>10185</v>
      </c>
      <c r="G5644" s="281" t="s">
        <v>813</v>
      </c>
      <c r="H5644" s="250">
        <v>15738.15</v>
      </c>
      <c r="I5644" s="250"/>
      <c r="J5644" s="250">
        <v>15076.253700000001</v>
      </c>
      <c r="K5644" s="250"/>
      <c r="L5644" s="250">
        <v>15738.260000000002</v>
      </c>
      <c r="M5644" s="251">
        <f t="shared" si="261"/>
        <v>4.2056804643493581E-2</v>
      </c>
      <c r="N5644" s="251">
        <f t="shared" si="262"/>
        <v>4.3910530637992704E-2</v>
      </c>
      <c r="O5644" s="250">
        <v>17370.189999999999</v>
      </c>
      <c r="P5644" s="251">
        <f t="shared" si="263"/>
        <v>0.10369189478379418</v>
      </c>
      <c r="Q5644" s="251" t="s">
        <v>1195</v>
      </c>
      <c r="R5644" s="258"/>
      <c r="S5644" s="258" t="s">
        <v>904</v>
      </c>
      <c r="T5644" s="258" t="s">
        <v>807</v>
      </c>
      <c r="U5644" s="282" t="s">
        <v>814</v>
      </c>
      <c r="V5644" s="285">
        <v>55</v>
      </c>
      <c r="W5644" s="286" t="s">
        <v>824</v>
      </c>
      <c r="X5644" s="286" t="s">
        <v>824</v>
      </c>
      <c r="Y5644" s="257"/>
    </row>
    <row r="5645" spans="1:25" ht="12.75" customHeight="1" x14ac:dyDescent="0.2">
      <c r="A5645" s="229" t="s">
        <v>705</v>
      </c>
      <c r="B5645" s="247"/>
      <c r="C5645" s="280">
        <v>5632</v>
      </c>
      <c r="D5645" s="249" t="s">
        <v>11804</v>
      </c>
      <c r="E5645" s="249" t="s">
        <v>11805</v>
      </c>
      <c r="F5645" s="249" t="s">
        <v>10182</v>
      </c>
      <c r="G5645" s="281" t="s">
        <v>813</v>
      </c>
      <c r="H5645" s="250">
        <v>28902.799999999999</v>
      </c>
      <c r="I5645" s="250"/>
      <c r="J5645" s="250">
        <v>28311.289199999999</v>
      </c>
      <c r="K5645" s="250"/>
      <c r="L5645" s="250">
        <v>29554.45</v>
      </c>
      <c r="M5645" s="251">
        <f t="shared" si="261"/>
        <v>2.0465518911662539E-2</v>
      </c>
      <c r="N5645" s="251">
        <f t="shared" si="262"/>
        <v>4.3910427081505055E-2</v>
      </c>
      <c r="O5645" s="250">
        <v>32619.03</v>
      </c>
      <c r="P5645" s="251">
        <f t="shared" si="263"/>
        <v>0.10369267572226849</v>
      </c>
      <c r="Q5645" s="251" t="s">
        <v>1195</v>
      </c>
      <c r="R5645" s="258"/>
      <c r="S5645" s="258" t="s">
        <v>904</v>
      </c>
      <c r="T5645" s="258" t="s">
        <v>807</v>
      </c>
      <c r="U5645" s="282" t="s">
        <v>814</v>
      </c>
      <c r="V5645" s="285">
        <v>253</v>
      </c>
      <c r="W5645" s="286" t="s">
        <v>824</v>
      </c>
      <c r="X5645" s="286" t="s">
        <v>824</v>
      </c>
      <c r="Y5645" s="257"/>
    </row>
    <row r="5646" spans="1:25" ht="12.75" customHeight="1" x14ac:dyDescent="0.2">
      <c r="A5646" s="229" t="s">
        <v>705</v>
      </c>
      <c r="B5646" s="247"/>
      <c r="C5646" s="280">
        <v>5633</v>
      </c>
      <c r="D5646" s="249" t="s">
        <v>11806</v>
      </c>
      <c r="E5646" s="249" t="s">
        <v>11807</v>
      </c>
      <c r="F5646" s="249" t="s">
        <v>10228</v>
      </c>
      <c r="G5646" s="281" t="s">
        <v>804</v>
      </c>
      <c r="H5646" s="250">
        <v>22366.87</v>
      </c>
      <c r="I5646" s="250"/>
      <c r="J5646" s="250">
        <v>21426.207200000001</v>
      </c>
      <c r="K5646" s="250"/>
      <c r="L5646" s="250">
        <v>22367.190000000002</v>
      </c>
      <c r="M5646" s="251">
        <f t="shared" ref="M5646:M5709" si="264">IF(H5646&gt;0,ABS((J5646-H5646)/H5646),"NA")</f>
        <v>4.2056076688423469E-2</v>
      </c>
      <c r="N5646" s="251">
        <f t="shared" ref="N5646:N5709" si="265">IF(J5646&gt;0,ABS((L5646-J5646)/J5646),"NA")</f>
        <v>4.3917376100050108E-2</v>
      </c>
      <c r="O5646" s="250">
        <v>25804.58</v>
      </c>
      <c r="P5646" s="251">
        <f t="shared" ref="P5646:P5709" si="266">IF(L5646&gt;0,ABS((O5646-L5646)/L5646),"NA")</f>
        <v>0.15368001076576893</v>
      </c>
      <c r="Q5646" s="251" t="s">
        <v>1195</v>
      </c>
      <c r="R5646" s="258"/>
      <c r="S5646" s="258" t="s">
        <v>1405</v>
      </c>
      <c r="T5646" s="258" t="s">
        <v>807</v>
      </c>
      <c r="U5646" s="282" t="s">
        <v>808</v>
      </c>
      <c r="V5646" s="285">
        <v>53</v>
      </c>
      <c r="W5646" s="286" t="s">
        <v>824</v>
      </c>
      <c r="X5646" s="286" t="s">
        <v>824</v>
      </c>
      <c r="Y5646" s="257"/>
    </row>
    <row r="5647" spans="1:25" ht="12.75" customHeight="1" x14ac:dyDescent="0.2">
      <c r="A5647" s="229" t="s">
        <v>705</v>
      </c>
      <c r="B5647" s="247"/>
      <c r="C5647" s="280">
        <v>5634</v>
      </c>
      <c r="D5647" s="249" t="s">
        <v>11808</v>
      </c>
      <c r="E5647" s="249" t="s">
        <v>11809</v>
      </c>
      <c r="F5647" s="249" t="s">
        <v>10397</v>
      </c>
      <c r="G5647" s="281" t="s">
        <v>804</v>
      </c>
      <c r="H5647" s="250">
        <v>231126.94</v>
      </c>
      <c r="I5647" s="250"/>
      <c r="J5647" s="250">
        <v>222319.47289999999</v>
      </c>
      <c r="K5647" s="250"/>
      <c r="L5647" s="250">
        <v>232083.20000000001</v>
      </c>
      <c r="M5647" s="251">
        <f t="shared" si="264"/>
        <v>3.8106622706985213E-2</v>
      </c>
      <c r="N5647" s="251">
        <f t="shared" si="265"/>
        <v>4.3917552397183729E-2</v>
      </c>
      <c r="O5647" s="250">
        <v>267749.71000000002</v>
      </c>
      <c r="P5647" s="251">
        <f t="shared" si="266"/>
        <v>0.1536798441248656</v>
      </c>
      <c r="Q5647" s="251" t="s">
        <v>1195</v>
      </c>
      <c r="R5647" s="258"/>
      <c r="S5647" s="258" t="s">
        <v>1405</v>
      </c>
      <c r="T5647" s="258" t="s">
        <v>807</v>
      </c>
      <c r="U5647" s="282" t="s">
        <v>808</v>
      </c>
      <c r="V5647" s="285">
        <v>204</v>
      </c>
      <c r="W5647" s="286" t="s">
        <v>816</v>
      </c>
      <c r="X5647" s="286" t="s">
        <v>816</v>
      </c>
      <c r="Y5647" s="257"/>
    </row>
    <row r="5648" spans="1:25" ht="12.75" customHeight="1" x14ac:dyDescent="0.2">
      <c r="A5648" s="229" t="s">
        <v>705</v>
      </c>
      <c r="B5648" s="247"/>
      <c r="C5648" s="280">
        <v>5635</v>
      </c>
      <c r="D5648" s="249" t="s">
        <v>11810</v>
      </c>
      <c r="E5648" s="249" t="s">
        <v>11811</v>
      </c>
      <c r="F5648" s="249" t="s">
        <v>10211</v>
      </c>
      <c r="G5648" s="281" t="s">
        <v>804</v>
      </c>
      <c r="H5648" s="250">
        <v>527177.42000000004</v>
      </c>
      <c r="I5648" s="250"/>
      <c r="J5648" s="250">
        <v>505006.4068</v>
      </c>
      <c r="K5648" s="250"/>
      <c r="L5648" s="250">
        <v>529792.84</v>
      </c>
      <c r="M5648" s="251">
        <f t="shared" si="264"/>
        <v>4.2056075163462131E-2</v>
      </c>
      <c r="N5648" s="251">
        <f t="shared" si="265"/>
        <v>4.9081423257697904E-2</v>
      </c>
      <c r="O5648" s="250">
        <v>614535.14</v>
      </c>
      <c r="P5648" s="251">
        <f t="shared" si="266"/>
        <v>0.1599536528277733</v>
      </c>
      <c r="Q5648" s="251" t="s">
        <v>1195</v>
      </c>
      <c r="R5648" s="258"/>
      <c r="S5648" s="258" t="s">
        <v>1405</v>
      </c>
      <c r="T5648" s="258" t="s">
        <v>807</v>
      </c>
      <c r="U5648" s="282" t="s">
        <v>808</v>
      </c>
      <c r="V5648" s="285">
        <v>153.5</v>
      </c>
      <c r="W5648" s="286" t="s">
        <v>824</v>
      </c>
      <c r="X5648" s="286" t="s">
        <v>816</v>
      </c>
      <c r="Y5648" s="257"/>
    </row>
    <row r="5649" spans="1:25" ht="12.75" customHeight="1" x14ac:dyDescent="0.2">
      <c r="A5649" s="229" t="s">
        <v>705</v>
      </c>
      <c r="B5649" s="247"/>
      <c r="C5649" s="280">
        <v>5636</v>
      </c>
      <c r="D5649" s="249" t="s">
        <v>11812</v>
      </c>
      <c r="E5649" s="249" t="s">
        <v>11813</v>
      </c>
      <c r="F5649" s="249" t="s">
        <v>10165</v>
      </c>
      <c r="G5649" s="281" t="s">
        <v>813</v>
      </c>
      <c r="H5649" s="250">
        <v>170921.00000000003</v>
      </c>
      <c r="I5649" s="250"/>
      <c r="J5649" s="250">
        <v>136447.467</v>
      </c>
      <c r="K5649" s="250"/>
      <c r="L5649" s="250">
        <v>112677.32</v>
      </c>
      <c r="M5649" s="251">
        <f t="shared" si="264"/>
        <v>0.20169278789616266</v>
      </c>
      <c r="N5649" s="251">
        <f t="shared" si="265"/>
        <v>0.1742073159921686</v>
      </c>
      <c r="O5649" s="250">
        <v>126896.63</v>
      </c>
      <c r="P5649" s="251">
        <f t="shared" si="266"/>
        <v>0.12619496097351265</v>
      </c>
      <c r="Q5649" s="251" t="s">
        <v>1195</v>
      </c>
      <c r="R5649" s="258"/>
      <c r="S5649" s="258" t="s">
        <v>806</v>
      </c>
      <c r="T5649" s="258" t="s">
        <v>807</v>
      </c>
      <c r="U5649" s="282" t="s">
        <v>814</v>
      </c>
      <c r="V5649" s="285">
        <v>602</v>
      </c>
      <c r="W5649" s="286" t="s">
        <v>824</v>
      </c>
      <c r="X5649" s="286" t="s">
        <v>824</v>
      </c>
      <c r="Y5649" s="257"/>
    </row>
    <row r="5650" spans="1:25" ht="12.75" customHeight="1" x14ac:dyDescent="0.2">
      <c r="A5650" s="229" t="s">
        <v>705</v>
      </c>
      <c r="B5650" s="247"/>
      <c r="C5650" s="280">
        <v>5637</v>
      </c>
      <c r="D5650" s="249" t="s">
        <v>11814</v>
      </c>
      <c r="E5650" s="249" t="s">
        <v>11815</v>
      </c>
      <c r="F5650" s="249" t="s">
        <v>10990</v>
      </c>
      <c r="G5650" s="281" t="s">
        <v>804</v>
      </c>
      <c r="H5650" s="250">
        <v>158311.28</v>
      </c>
      <c r="I5650" s="250"/>
      <c r="J5650" s="250">
        <v>150083.85139999999</v>
      </c>
      <c r="K5650" s="250"/>
      <c r="L5650" s="250">
        <v>156674.62</v>
      </c>
      <c r="M5650" s="251">
        <f t="shared" si="264"/>
        <v>5.196994554020417E-2</v>
      </c>
      <c r="N5650" s="251">
        <f t="shared" si="265"/>
        <v>4.3913909048312251E-2</v>
      </c>
      <c r="O5650" s="250">
        <v>177009.34</v>
      </c>
      <c r="P5650" s="251">
        <f t="shared" si="266"/>
        <v>0.12978949621834093</v>
      </c>
      <c r="Q5650" s="251" t="s">
        <v>1195</v>
      </c>
      <c r="R5650" s="258"/>
      <c r="S5650" s="258" t="s">
        <v>1405</v>
      </c>
      <c r="T5650" s="258" t="s">
        <v>807</v>
      </c>
      <c r="U5650" s="282" t="s">
        <v>808</v>
      </c>
      <c r="V5650" s="285">
        <v>103</v>
      </c>
      <c r="W5650" s="286" t="s">
        <v>824</v>
      </c>
      <c r="X5650" s="286" t="s">
        <v>824</v>
      </c>
      <c r="Y5650" s="257"/>
    </row>
    <row r="5651" spans="1:25" ht="12.75" customHeight="1" x14ac:dyDescent="0.2">
      <c r="A5651" s="229" t="s">
        <v>705</v>
      </c>
      <c r="B5651" s="247"/>
      <c r="C5651" s="280">
        <v>5638</v>
      </c>
      <c r="D5651" s="249" t="s">
        <v>11816</v>
      </c>
      <c r="E5651" s="249" t="s">
        <v>11817</v>
      </c>
      <c r="F5651" s="249" t="s">
        <v>10237</v>
      </c>
      <c r="G5651" s="281" t="s">
        <v>804</v>
      </c>
      <c r="H5651" s="250">
        <v>12319.04</v>
      </c>
      <c r="I5651" s="250"/>
      <c r="J5651" s="250">
        <v>11800.940500000001</v>
      </c>
      <c r="K5651" s="250"/>
      <c r="L5651" s="250">
        <v>12319.130000000001</v>
      </c>
      <c r="M5651" s="251">
        <f t="shared" si="264"/>
        <v>4.2056807998025837E-2</v>
      </c>
      <c r="N5651" s="251">
        <f t="shared" si="265"/>
        <v>4.3910864562023713E-2</v>
      </c>
      <c r="O5651" s="250">
        <v>13596.52</v>
      </c>
      <c r="P5651" s="251">
        <f t="shared" si="266"/>
        <v>0.10369157562262914</v>
      </c>
      <c r="Q5651" s="251" t="s">
        <v>1195</v>
      </c>
      <c r="R5651" s="258"/>
      <c r="S5651" s="258" t="s">
        <v>904</v>
      </c>
      <c r="T5651" s="258" t="s">
        <v>807</v>
      </c>
      <c r="U5651" s="282" t="s">
        <v>808</v>
      </c>
      <c r="V5651" s="285">
        <v>53</v>
      </c>
      <c r="W5651" s="286" t="s">
        <v>824</v>
      </c>
      <c r="X5651" s="286" t="s">
        <v>824</v>
      </c>
      <c r="Y5651" s="257"/>
    </row>
    <row r="5652" spans="1:25" ht="12.75" customHeight="1" x14ac:dyDescent="0.2">
      <c r="A5652" s="229" t="s">
        <v>705</v>
      </c>
      <c r="B5652" s="247"/>
      <c r="C5652" s="280">
        <v>5639</v>
      </c>
      <c r="D5652" s="249" t="s">
        <v>11818</v>
      </c>
      <c r="E5652" s="249" t="s">
        <v>11819</v>
      </c>
      <c r="F5652" s="249" t="s">
        <v>10205</v>
      </c>
      <c r="G5652" s="281" t="s">
        <v>813</v>
      </c>
      <c r="H5652" s="250">
        <v>55753.39</v>
      </c>
      <c r="I5652" s="250"/>
      <c r="J5652" s="250">
        <v>87383.376799999984</v>
      </c>
      <c r="K5652" s="250"/>
      <c r="L5652" s="250">
        <v>91214.66</v>
      </c>
      <c r="M5652" s="251">
        <f t="shared" si="264"/>
        <v>0.56731952622073711</v>
      </c>
      <c r="N5652" s="251">
        <f t="shared" si="265"/>
        <v>4.3844531309071823E-2</v>
      </c>
      <c r="O5652" s="250">
        <v>97358.03</v>
      </c>
      <c r="P5652" s="251">
        <f t="shared" si="266"/>
        <v>6.7350686830384449E-2</v>
      </c>
      <c r="Q5652" s="251" t="s">
        <v>1195</v>
      </c>
      <c r="R5652" s="258"/>
      <c r="S5652" s="258" t="s">
        <v>806</v>
      </c>
      <c r="T5652" s="258" t="s">
        <v>807</v>
      </c>
      <c r="U5652" s="282" t="s">
        <v>814</v>
      </c>
      <c r="V5652" s="285">
        <v>311</v>
      </c>
      <c r="W5652" s="286" t="s">
        <v>824</v>
      </c>
      <c r="X5652" s="286" t="s">
        <v>824</v>
      </c>
      <c r="Y5652" s="257"/>
    </row>
    <row r="5653" spans="1:25" ht="12.75" customHeight="1" x14ac:dyDescent="0.2">
      <c r="A5653" s="229" t="s">
        <v>705</v>
      </c>
      <c r="B5653" s="247"/>
      <c r="C5653" s="280">
        <v>5640</v>
      </c>
      <c r="D5653" s="249" t="s">
        <v>11820</v>
      </c>
      <c r="E5653" s="249" t="s">
        <v>11821</v>
      </c>
      <c r="F5653" s="249" t="s">
        <v>10278</v>
      </c>
      <c r="G5653" s="281" t="s">
        <v>804</v>
      </c>
      <c r="H5653" s="250">
        <v>32540.560000000001</v>
      </c>
      <c r="I5653" s="250"/>
      <c r="J5653" s="250">
        <v>31172.038700000001</v>
      </c>
      <c r="K5653" s="250"/>
      <c r="L5653" s="250">
        <v>32540.799999999999</v>
      </c>
      <c r="M5653" s="251">
        <f t="shared" si="264"/>
        <v>4.205586197656095E-2</v>
      </c>
      <c r="N5653" s="251">
        <f t="shared" si="265"/>
        <v>4.3909906348217072E-2</v>
      </c>
      <c r="O5653" s="250">
        <v>35915.050000000003</v>
      </c>
      <c r="P5653" s="251">
        <f t="shared" si="266"/>
        <v>0.10369290244861847</v>
      </c>
      <c r="Q5653" s="251" t="s">
        <v>1195</v>
      </c>
      <c r="R5653" s="258"/>
      <c r="S5653" s="258" t="s">
        <v>806</v>
      </c>
      <c r="T5653" s="258" t="s">
        <v>807</v>
      </c>
      <c r="U5653" s="282" t="s">
        <v>808</v>
      </c>
      <c r="V5653" s="285">
        <v>203</v>
      </c>
      <c r="W5653" s="286" t="s">
        <v>824</v>
      </c>
      <c r="X5653" s="286" t="s">
        <v>824</v>
      </c>
      <c r="Y5653" s="257"/>
    </row>
    <row r="5654" spans="1:25" ht="12.75" customHeight="1" x14ac:dyDescent="0.2">
      <c r="A5654" s="229" t="s">
        <v>705</v>
      </c>
      <c r="B5654" s="247"/>
      <c r="C5654" s="280">
        <v>5641</v>
      </c>
      <c r="D5654" s="249" t="s">
        <v>11822</v>
      </c>
      <c r="E5654" s="249" t="s">
        <v>11823</v>
      </c>
      <c r="F5654" s="249" t="s">
        <v>10172</v>
      </c>
      <c r="G5654" s="281" t="s">
        <v>813</v>
      </c>
      <c r="H5654" s="250">
        <v>27075.63</v>
      </c>
      <c r="I5654" s="250"/>
      <c r="J5654" s="250">
        <v>25936.9257</v>
      </c>
      <c r="K5654" s="250"/>
      <c r="L5654" s="250">
        <v>27075.809999999998</v>
      </c>
      <c r="M5654" s="251">
        <f t="shared" si="264"/>
        <v>4.2056428603877406E-2</v>
      </c>
      <c r="N5654" s="251">
        <f t="shared" si="265"/>
        <v>4.3909764525407805E-2</v>
      </c>
      <c r="O5654" s="250">
        <v>29883.39</v>
      </c>
      <c r="P5654" s="251">
        <f t="shared" si="266"/>
        <v>0.103693296710237</v>
      </c>
      <c r="Q5654" s="251" t="s">
        <v>1195</v>
      </c>
      <c r="R5654" s="258"/>
      <c r="S5654" s="258" t="s">
        <v>806</v>
      </c>
      <c r="T5654" s="258" t="s">
        <v>807</v>
      </c>
      <c r="U5654" s="282" t="s">
        <v>814</v>
      </c>
      <c r="V5654" s="285">
        <v>310</v>
      </c>
      <c r="W5654" s="286" t="s">
        <v>824</v>
      </c>
      <c r="X5654" s="286" t="s">
        <v>824</v>
      </c>
      <c r="Y5654" s="257"/>
    </row>
    <row r="5655" spans="1:25" ht="12.75" customHeight="1" x14ac:dyDescent="0.2">
      <c r="A5655" s="229" t="s">
        <v>705</v>
      </c>
      <c r="B5655" s="247"/>
      <c r="C5655" s="280">
        <v>5642</v>
      </c>
      <c r="D5655" s="249" t="s">
        <v>11824</v>
      </c>
      <c r="E5655" s="249" t="s">
        <v>11825</v>
      </c>
      <c r="F5655" s="249" t="s">
        <v>10205</v>
      </c>
      <c r="G5655" s="281" t="s">
        <v>813</v>
      </c>
      <c r="H5655" s="250">
        <v>13789.98</v>
      </c>
      <c r="I5655" s="250"/>
      <c r="J5655" s="250">
        <v>99479.230599999995</v>
      </c>
      <c r="K5655" s="250"/>
      <c r="L5655" s="250">
        <v>103846.7</v>
      </c>
      <c r="M5655" s="251">
        <f t="shared" si="264"/>
        <v>6.2138778011280653</v>
      </c>
      <c r="N5655" s="251">
        <f t="shared" si="265"/>
        <v>4.3903329103552616E-2</v>
      </c>
      <c r="O5655" s="250">
        <v>105888.65999999999</v>
      </c>
      <c r="P5655" s="251">
        <f t="shared" si="266"/>
        <v>1.9663215104572335E-2</v>
      </c>
      <c r="Q5655" s="251" t="s">
        <v>1195</v>
      </c>
      <c r="R5655" s="258"/>
      <c r="S5655" s="258" t="s">
        <v>904</v>
      </c>
      <c r="T5655" s="258" t="s">
        <v>807</v>
      </c>
      <c r="U5655" s="282" t="s">
        <v>814</v>
      </c>
      <c r="V5655" s="283" t="s">
        <v>809</v>
      </c>
      <c r="W5655" s="284" t="s">
        <v>809</v>
      </c>
      <c r="X5655" s="284" t="s">
        <v>809</v>
      </c>
      <c r="Y5655" s="257"/>
    </row>
    <row r="5656" spans="1:25" ht="12.75" customHeight="1" x14ac:dyDescent="0.2">
      <c r="A5656" s="229" t="s">
        <v>705</v>
      </c>
      <c r="B5656" s="247"/>
      <c r="C5656" s="280">
        <v>5643</v>
      </c>
      <c r="D5656" s="249" t="s">
        <v>11826</v>
      </c>
      <c r="E5656" s="249" t="s">
        <v>11827</v>
      </c>
      <c r="F5656" s="249" t="s">
        <v>10231</v>
      </c>
      <c r="G5656" s="281" t="s">
        <v>813</v>
      </c>
      <c r="H5656" s="250">
        <v>60788.67</v>
      </c>
      <c r="I5656" s="250"/>
      <c r="J5656" s="250">
        <v>56914.572099999998</v>
      </c>
      <c r="K5656" s="250"/>
      <c r="L5656" s="250">
        <v>59414.100000000006</v>
      </c>
      <c r="M5656" s="251">
        <f t="shared" si="264"/>
        <v>6.3730591572409803E-2</v>
      </c>
      <c r="N5656" s="251">
        <f t="shared" si="265"/>
        <v>4.3917186895621206E-2</v>
      </c>
      <c r="O5656" s="250">
        <v>68231.31</v>
      </c>
      <c r="P5656" s="251">
        <f t="shared" si="266"/>
        <v>0.14840265189576196</v>
      </c>
      <c r="Q5656" s="251" t="s">
        <v>1195</v>
      </c>
      <c r="R5656" s="258"/>
      <c r="S5656" s="258" t="s">
        <v>904</v>
      </c>
      <c r="T5656" s="258" t="s">
        <v>807</v>
      </c>
      <c r="U5656" s="282" t="s">
        <v>814</v>
      </c>
      <c r="V5656" s="285">
        <v>207</v>
      </c>
      <c r="W5656" s="286" t="s">
        <v>824</v>
      </c>
      <c r="X5656" s="286" t="s">
        <v>824</v>
      </c>
      <c r="Y5656" s="257"/>
    </row>
    <row r="5657" spans="1:25" ht="12.75" customHeight="1" x14ac:dyDescent="0.2">
      <c r="A5657" s="229" t="s">
        <v>705</v>
      </c>
      <c r="B5657" s="247"/>
      <c r="C5657" s="280">
        <v>5644</v>
      </c>
      <c r="D5657" s="249" t="s">
        <v>11828</v>
      </c>
      <c r="E5657" s="249" t="s">
        <v>11829</v>
      </c>
      <c r="F5657" s="249" t="s">
        <v>10182</v>
      </c>
      <c r="G5657" s="281" t="s">
        <v>813</v>
      </c>
      <c r="H5657" s="250">
        <v>82751.930000000008</v>
      </c>
      <c r="I5657" s="250"/>
      <c r="J5657" s="250">
        <v>79271.715200000006</v>
      </c>
      <c r="K5657" s="250"/>
      <c r="L5657" s="250">
        <v>82752.56</v>
      </c>
      <c r="M5657" s="251">
        <f t="shared" si="264"/>
        <v>4.2055995552007078E-2</v>
      </c>
      <c r="N5657" s="251">
        <f t="shared" si="265"/>
        <v>4.3910300051133389E-2</v>
      </c>
      <c r="O5657" s="250">
        <v>91333.41</v>
      </c>
      <c r="P5657" s="251">
        <f t="shared" si="266"/>
        <v>0.10369286460745149</v>
      </c>
      <c r="Q5657" s="251" t="s">
        <v>1195</v>
      </c>
      <c r="R5657" s="258"/>
      <c r="S5657" s="258" t="s">
        <v>904</v>
      </c>
      <c r="T5657" s="258" t="s">
        <v>807</v>
      </c>
      <c r="U5657" s="282" t="s">
        <v>814</v>
      </c>
      <c r="V5657" s="285">
        <v>253</v>
      </c>
      <c r="W5657" s="286" t="s">
        <v>816</v>
      </c>
      <c r="X5657" s="286" t="s">
        <v>824</v>
      </c>
      <c r="Y5657" s="257"/>
    </row>
    <row r="5658" spans="1:25" ht="12.75" customHeight="1" x14ac:dyDescent="0.2">
      <c r="A5658" s="229" t="s">
        <v>705</v>
      </c>
      <c r="B5658" s="247"/>
      <c r="C5658" s="280">
        <v>5645</v>
      </c>
      <c r="D5658" s="249" t="s">
        <v>11830</v>
      </c>
      <c r="E5658" s="249" t="s">
        <v>11831</v>
      </c>
      <c r="F5658" s="249" t="s">
        <v>10182</v>
      </c>
      <c r="G5658" s="281" t="s">
        <v>813</v>
      </c>
      <c r="H5658" s="250">
        <v>35798.019999999997</v>
      </c>
      <c r="I5658" s="250"/>
      <c r="J5658" s="250">
        <v>38900.930499999995</v>
      </c>
      <c r="K5658" s="250"/>
      <c r="L5658" s="250">
        <v>40609.070000000007</v>
      </c>
      <c r="M5658" s="251">
        <f t="shared" si="264"/>
        <v>8.6678271591557249E-2</v>
      </c>
      <c r="N5658" s="251">
        <f t="shared" si="265"/>
        <v>4.3909990790580507E-2</v>
      </c>
      <c r="O5658" s="250">
        <v>44819.979999999996</v>
      </c>
      <c r="P5658" s="251">
        <f t="shared" si="266"/>
        <v>0.10369382997443645</v>
      </c>
      <c r="Q5658" s="251" t="s">
        <v>1195</v>
      </c>
      <c r="R5658" s="258"/>
      <c r="S5658" s="258" t="s">
        <v>904</v>
      </c>
      <c r="T5658" s="258" t="s">
        <v>807</v>
      </c>
      <c r="U5658" s="282" t="s">
        <v>814</v>
      </c>
      <c r="V5658" s="285">
        <v>154</v>
      </c>
      <c r="W5658" s="286" t="s">
        <v>816</v>
      </c>
      <c r="X5658" s="286" t="s">
        <v>824</v>
      </c>
      <c r="Y5658" s="257"/>
    </row>
    <row r="5659" spans="1:25" ht="12.75" customHeight="1" x14ac:dyDescent="0.2">
      <c r="A5659" s="229" t="s">
        <v>705</v>
      </c>
      <c r="B5659" s="247"/>
      <c r="C5659" s="280">
        <v>5646</v>
      </c>
      <c r="D5659" s="249" t="s">
        <v>11832</v>
      </c>
      <c r="E5659" s="249" t="s">
        <v>11833</v>
      </c>
      <c r="F5659" s="249" t="s">
        <v>10182</v>
      </c>
      <c r="G5659" s="281" t="s">
        <v>813</v>
      </c>
      <c r="H5659" s="250">
        <v>15286.11</v>
      </c>
      <c r="I5659" s="250"/>
      <c r="J5659" s="250">
        <v>14643.233199999999</v>
      </c>
      <c r="K5659" s="250"/>
      <c r="L5659" s="250">
        <v>15286.21</v>
      </c>
      <c r="M5659" s="251">
        <f t="shared" si="264"/>
        <v>4.2056272001182893E-2</v>
      </c>
      <c r="N5659" s="251">
        <f t="shared" si="265"/>
        <v>4.3909483050505571E-2</v>
      </c>
      <c r="O5659" s="250">
        <v>16871.310000000001</v>
      </c>
      <c r="P5659" s="251">
        <f t="shared" si="266"/>
        <v>0.10369476802948555</v>
      </c>
      <c r="Q5659" s="251" t="s">
        <v>1195</v>
      </c>
      <c r="R5659" s="258"/>
      <c r="S5659" s="258" t="s">
        <v>904</v>
      </c>
      <c r="T5659" s="258" t="s">
        <v>807</v>
      </c>
      <c r="U5659" s="282" t="s">
        <v>814</v>
      </c>
      <c r="V5659" s="285">
        <v>53</v>
      </c>
      <c r="W5659" s="286" t="s">
        <v>824</v>
      </c>
      <c r="X5659" s="286" t="s">
        <v>824</v>
      </c>
      <c r="Y5659" s="257"/>
    </row>
    <row r="5660" spans="1:25" ht="12.75" customHeight="1" x14ac:dyDescent="0.2">
      <c r="A5660" s="229" t="s">
        <v>705</v>
      </c>
      <c r="B5660" s="247"/>
      <c r="C5660" s="280">
        <v>5647</v>
      </c>
      <c r="D5660" s="249" t="s">
        <v>11834</v>
      </c>
      <c r="E5660" s="249" t="s">
        <v>11835</v>
      </c>
      <c r="F5660" s="249" t="s">
        <v>10237</v>
      </c>
      <c r="G5660" s="281" t="s">
        <v>804</v>
      </c>
      <c r="H5660" s="250">
        <v>66867.45</v>
      </c>
      <c r="I5660" s="250"/>
      <c r="J5660" s="250">
        <v>62170.948699999994</v>
      </c>
      <c r="K5660" s="250"/>
      <c r="L5660" s="250">
        <v>64899.28</v>
      </c>
      <c r="M5660" s="251">
        <f t="shared" si="264"/>
        <v>7.0235986268356337E-2</v>
      </c>
      <c r="N5660" s="251">
        <f t="shared" si="265"/>
        <v>4.3884344007123148E-2</v>
      </c>
      <c r="O5660" s="250">
        <v>71667.819999999992</v>
      </c>
      <c r="P5660" s="251">
        <f t="shared" si="266"/>
        <v>0.10429299061561229</v>
      </c>
      <c r="Q5660" s="251" t="s">
        <v>1195</v>
      </c>
      <c r="R5660" s="258"/>
      <c r="S5660" s="258" t="s">
        <v>806</v>
      </c>
      <c r="T5660" s="258" t="s">
        <v>807</v>
      </c>
      <c r="U5660" s="282" t="s">
        <v>808</v>
      </c>
      <c r="V5660" s="285">
        <v>513</v>
      </c>
      <c r="W5660" s="286" t="s">
        <v>824</v>
      </c>
      <c r="X5660" s="286" t="s">
        <v>824</v>
      </c>
      <c r="Y5660" s="257"/>
    </row>
    <row r="5661" spans="1:25" ht="12.75" customHeight="1" x14ac:dyDescent="0.2">
      <c r="A5661" s="229" t="s">
        <v>705</v>
      </c>
      <c r="B5661" s="247"/>
      <c r="C5661" s="280">
        <v>5648</v>
      </c>
      <c r="D5661" s="249" t="s">
        <v>11836</v>
      </c>
      <c r="E5661" s="249" t="s">
        <v>11837</v>
      </c>
      <c r="F5661" s="249" t="s">
        <v>10228</v>
      </c>
      <c r="G5661" s="281" t="s">
        <v>804</v>
      </c>
      <c r="H5661" s="250">
        <v>78037.05</v>
      </c>
      <c r="I5661" s="250"/>
      <c r="J5661" s="250">
        <v>74755.116899999994</v>
      </c>
      <c r="K5661" s="250"/>
      <c r="L5661" s="250">
        <v>78037.63</v>
      </c>
      <c r="M5661" s="251">
        <f t="shared" si="264"/>
        <v>4.2056088742462833E-2</v>
      </c>
      <c r="N5661" s="251">
        <f t="shared" si="265"/>
        <v>4.3910212920822964E-2</v>
      </c>
      <c r="O5661" s="250">
        <v>86129.599999999991</v>
      </c>
      <c r="P5661" s="251">
        <f t="shared" si="266"/>
        <v>0.10369317981594246</v>
      </c>
      <c r="Q5661" s="251" t="s">
        <v>1195</v>
      </c>
      <c r="R5661" s="258"/>
      <c r="S5661" s="258" t="s">
        <v>904</v>
      </c>
      <c r="T5661" s="258" t="s">
        <v>807</v>
      </c>
      <c r="U5661" s="282" t="s">
        <v>808</v>
      </c>
      <c r="V5661" s="285">
        <v>103</v>
      </c>
      <c r="W5661" s="286" t="s">
        <v>824</v>
      </c>
      <c r="X5661" s="286" t="s">
        <v>824</v>
      </c>
      <c r="Y5661" s="257"/>
    </row>
    <row r="5662" spans="1:25" ht="12.75" customHeight="1" x14ac:dyDescent="0.2">
      <c r="A5662" s="229" t="s">
        <v>705</v>
      </c>
      <c r="B5662" s="247"/>
      <c r="C5662" s="280">
        <v>5649</v>
      </c>
      <c r="D5662" s="249" t="s">
        <v>11838</v>
      </c>
      <c r="E5662" s="249" t="s">
        <v>11839</v>
      </c>
      <c r="F5662" s="249" t="s">
        <v>10225</v>
      </c>
      <c r="G5662" s="281" t="s">
        <v>2994</v>
      </c>
      <c r="H5662" s="250">
        <v>94924.68</v>
      </c>
      <c r="I5662" s="250"/>
      <c r="J5662" s="250">
        <v>109445.0843</v>
      </c>
      <c r="K5662" s="250"/>
      <c r="L5662" s="250">
        <v>251058.63000000003</v>
      </c>
      <c r="M5662" s="251">
        <f t="shared" si="264"/>
        <v>0.15296764023855555</v>
      </c>
      <c r="N5662" s="251">
        <f t="shared" si="265"/>
        <v>1.293923309628261</v>
      </c>
      <c r="O5662" s="250">
        <v>262464.02</v>
      </c>
      <c r="P5662" s="251">
        <f t="shared" si="266"/>
        <v>4.5429189189791976E-2</v>
      </c>
      <c r="Q5662" s="251" t="s">
        <v>1195</v>
      </c>
      <c r="R5662" s="258"/>
      <c r="S5662" s="258" t="s">
        <v>2995</v>
      </c>
      <c r="T5662" s="258" t="s">
        <v>807</v>
      </c>
      <c r="U5662" s="282" t="s">
        <v>2996</v>
      </c>
      <c r="V5662" s="285">
        <v>503</v>
      </c>
      <c r="W5662" s="286" t="s">
        <v>816</v>
      </c>
      <c r="X5662" s="286" t="s">
        <v>816</v>
      </c>
      <c r="Y5662" s="257"/>
    </row>
    <row r="5663" spans="1:25" ht="12.75" customHeight="1" x14ac:dyDescent="0.2">
      <c r="A5663" s="229" t="s">
        <v>705</v>
      </c>
      <c r="B5663" s="247"/>
      <c r="C5663" s="280">
        <v>5650</v>
      </c>
      <c r="D5663" s="249" t="s">
        <v>11840</v>
      </c>
      <c r="E5663" s="249" t="s">
        <v>11841</v>
      </c>
      <c r="F5663" s="249" t="s">
        <v>10260</v>
      </c>
      <c r="G5663" s="281" t="s">
        <v>813</v>
      </c>
      <c r="H5663" s="250">
        <v>85837.66</v>
      </c>
      <c r="I5663" s="250"/>
      <c r="J5663" s="250">
        <v>82227.667200000011</v>
      </c>
      <c r="K5663" s="250"/>
      <c r="L5663" s="250">
        <v>85838.299999999988</v>
      </c>
      <c r="M5663" s="251">
        <f t="shared" si="264"/>
        <v>4.2056048592191267E-2</v>
      </c>
      <c r="N5663" s="251">
        <f t="shared" si="265"/>
        <v>4.3910193769913702E-2</v>
      </c>
      <c r="O5663" s="250">
        <v>94739.09</v>
      </c>
      <c r="P5663" s="251">
        <f t="shared" si="266"/>
        <v>0.1036925241995707</v>
      </c>
      <c r="Q5663" s="251" t="s">
        <v>1195</v>
      </c>
      <c r="R5663" s="258"/>
      <c r="S5663" s="258" t="s">
        <v>806</v>
      </c>
      <c r="T5663" s="258" t="s">
        <v>807</v>
      </c>
      <c r="U5663" s="282" t="s">
        <v>814</v>
      </c>
      <c r="V5663" s="285">
        <v>203</v>
      </c>
      <c r="W5663" s="286" t="s">
        <v>824</v>
      </c>
      <c r="X5663" s="286" t="s">
        <v>824</v>
      </c>
      <c r="Y5663" s="257"/>
    </row>
    <row r="5664" spans="1:25" ht="12.75" customHeight="1" x14ac:dyDescent="0.2">
      <c r="A5664" s="229" t="s">
        <v>705</v>
      </c>
      <c r="B5664" s="247"/>
      <c r="C5664" s="280">
        <v>5651</v>
      </c>
      <c r="D5664" s="249" t="s">
        <v>11842</v>
      </c>
      <c r="E5664" s="249" t="s">
        <v>11843</v>
      </c>
      <c r="F5664" s="249" t="s">
        <v>10228</v>
      </c>
      <c r="G5664" s="281" t="s">
        <v>804</v>
      </c>
      <c r="H5664" s="250">
        <v>50539.08</v>
      </c>
      <c r="I5664" s="250"/>
      <c r="J5664" s="250">
        <v>45307.751199999999</v>
      </c>
      <c r="K5664" s="250"/>
      <c r="L5664" s="250">
        <v>47297.280000000006</v>
      </c>
      <c r="M5664" s="251">
        <f t="shared" si="264"/>
        <v>0.10351056647647727</v>
      </c>
      <c r="N5664" s="251">
        <f t="shared" si="265"/>
        <v>4.3911444450591211E-2</v>
      </c>
      <c r="O5664" s="250">
        <v>52527.69</v>
      </c>
      <c r="P5664" s="251">
        <f t="shared" si="266"/>
        <v>0.11058585187139716</v>
      </c>
      <c r="Q5664" s="251" t="s">
        <v>1195</v>
      </c>
      <c r="R5664" s="258"/>
      <c r="S5664" s="258" t="s">
        <v>904</v>
      </c>
      <c r="T5664" s="258" t="s">
        <v>807</v>
      </c>
      <c r="U5664" s="282" t="s">
        <v>808</v>
      </c>
      <c r="V5664" s="285">
        <v>103</v>
      </c>
      <c r="W5664" s="286" t="s">
        <v>824</v>
      </c>
      <c r="X5664" s="286" t="s">
        <v>824</v>
      </c>
      <c r="Y5664" s="257"/>
    </row>
    <row r="5665" spans="1:25" ht="12.75" customHeight="1" x14ac:dyDescent="0.2">
      <c r="A5665" s="229" t="s">
        <v>705</v>
      </c>
      <c r="B5665" s="247"/>
      <c r="C5665" s="280">
        <v>5652</v>
      </c>
      <c r="D5665" s="249" t="s">
        <v>11844</v>
      </c>
      <c r="E5665" s="249" t="s">
        <v>11845</v>
      </c>
      <c r="F5665" s="249" t="s">
        <v>10225</v>
      </c>
      <c r="G5665" s="281" t="s">
        <v>2994</v>
      </c>
      <c r="H5665" s="250">
        <v>29798.899999999998</v>
      </c>
      <c r="I5665" s="250"/>
      <c r="J5665" s="250">
        <v>28545.668000000001</v>
      </c>
      <c r="K5665" s="250"/>
      <c r="L5665" s="250">
        <v>77463.960000000006</v>
      </c>
      <c r="M5665" s="251">
        <f t="shared" si="264"/>
        <v>4.2056317515075943E-2</v>
      </c>
      <c r="N5665" s="251">
        <f t="shared" si="265"/>
        <v>1.7136853129518637</v>
      </c>
      <c r="O5665" s="250">
        <v>80983.11</v>
      </c>
      <c r="P5665" s="251">
        <f t="shared" si="266"/>
        <v>4.5429513285920237E-2</v>
      </c>
      <c r="Q5665" s="251" t="s">
        <v>1195</v>
      </c>
      <c r="R5665" s="258"/>
      <c r="S5665" s="258" t="s">
        <v>2995</v>
      </c>
      <c r="T5665" s="258" t="s">
        <v>807</v>
      </c>
      <c r="U5665" s="282" t="s">
        <v>2996</v>
      </c>
      <c r="V5665" s="285">
        <v>204</v>
      </c>
      <c r="W5665" s="286" t="s">
        <v>824</v>
      </c>
      <c r="X5665" s="286" t="s">
        <v>824</v>
      </c>
      <c r="Y5665" s="257"/>
    </row>
    <row r="5666" spans="1:25" ht="12.75" customHeight="1" x14ac:dyDescent="0.2">
      <c r="A5666" s="229" t="s">
        <v>705</v>
      </c>
      <c r="B5666" s="247"/>
      <c r="C5666" s="280">
        <v>5653</v>
      </c>
      <c r="D5666" s="249" t="s">
        <v>11846</v>
      </c>
      <c r="E5666" s="249" t="s">
        <v>11847</v>
      </c>
      <c r="F5666" s="249" t="s">
        <v>10228</v>
      </c>
      <c r="G5666" s="281" t="s">
        <v>804</v>
      </c>
      <c r="H5666" s="250">
        <v>12273.61</v>
      </c>
      <c r="I5666" s="250"/>
      <c r="J5666" s="250">
        <v>19222.738400000002</v>
      </c>
      <c r="K5666" s="250"/>
      <c r="L5666" s="250">
        <v>20066.810000000001</v>
      </c>
      <c r="M5666" s="251">
        <f t="shared" si="264"/>
        <v>0.56618455368876808</v>
      </c>
      <c r="N5666" s="251">
        <f t="shared" si="265"/>
        <v>4.3910060181644006E-2</v>
      </c>
      <c r="O5666" s="250">
        <v>22147.61</v>
      </c>
      <c r="P5666" s="251">
        <f t="shared" si="266"/>
        <v>0.10369361149081489</v>
      </c>
      <c r="Q5666" s="251" t="s">
        <v>1195</v>
      </c>
      <c r="R5666" s="258"/>
      <c r="S5666" s="258" t="s">
        <v>814</v>
      </c>
      <c r="T5666" s="258" t="s">
        <v>807</v>
      </c>
      <c r="U5666" s="282" t="s">
        <v>808</v>
      </c>
      <c r="V5666" s="285">
        <v>53</v>
      </c>
      <c r="W5666" s="286" t="s">
        <v>816</v>
      </c>
      <c r="X5666" s="286" t="s">
        <v>824</v>
      </c>
      <c r="Y5666" s="257"/>
    </row>
    <row r="5667" spans="1:25" ht="12.75" customHeight="1" x14ac:dyDescent="0.2">
      <c r="A5667" s="229" t="s">
        <v>705</v>
      </c>
      <c r="B5667" s="247"/>
      <c r="C5667" s="280">
        <v>5654</v>
      </c>
      <c r="D5667" s="249" t="s">
        <v>11848</v>
      </c>
      <c r="E5667" s="249" t="s">
        <v>11849</v>
      </c>
      <c r="F5667" s="249" t="s">
        <v>10240</v>
      </c>
      <c r="G5667" s="281" t="s">
        <v>813</v>
      </c>
      <c r="H5667" s="250">
        <v>183175.45999999996</v>
      </c>
      <c r="I5667" s="250"/>
      <c r="J5667" s="250">
        <v>175471.82720000003</v>
      </c>
      <c r="K5667" s="250"/>
      <c r="L5667" s="250">
        <v>183176.69999999998</v>
      </c>
      <c r="M5667" s="251">
        <f t="shared" si="264"/>
        <v>4.2056030867889921E-2</v>
      </c>
      <c r="N5667" s="251">
        <f t="shared" si="265"/>
        <v>4.3909457848285018E-2</v>
      </c>
      <c r="O5667" s="250">
        <v>201284.75</v>
      </c>
      <c r="P5667" s="251">
        <f t="shared" si="266"/>
        <v>9.885564048265974E-2</v>
      </c>
      <c r="Q5667" s="251" t="s">
        <v>1195</v>
      </c>
      <c r="R5667" s="258"/>
      <c r="S5667" s="258" t="s">
        <v>806</v>
      </c>
      <c r="T5667" s="258" t="s">
        <v>807</v>
      </c>
      <c r="U5667" s="282" t="s">
        <v>814</v>
      </c>
      <c r="V5667" s="285">
        <v>802</v>
      </c>
      <c r="W5667" s="286" t="s">
        <v>816</v>
      </c>
      <c r="X5667" s="286" t="s">
        <v>824</v>
      </c>
      <c r="Y5667" s="257"/>
    </row>
    <row r="5668" spans="1:25" ht="12.75" customHeight="1" x14ac:dyDescent="0.2">
      <c r="A5668" s="229" t="s">
        <v>705</v>
      </c>
      <c r="B5668" s="247"/>
      <c r="C5668" s="280">
        <v>5655</v>
      </c>
      <c r="D5668" s="249" t="s">
        <v>11850</v>
      </c>
      <c r="E5668" s="249" t="s">
        <v>11851</v>
      </c>
      <c r="F5668" s="249" t="s">
        <v>10205</v>
      </c>
      <c r="G5668" s="281" t="s">
        <v>813</v>
      </c>
      <c r="H5668" s="250">
        <v>32031.350000000002</v>
      </c>
      <c r="I5668" s="250"/>
      <c r="J5668" s="250">
        <v>33014.298699999999</v>
      </c>
      <c r="K5668" s="250"/>
      <c r="L5668" s="250">
        <v>34463.97</v>
      </c>
      <c r="M5668" s="251">
        <f t="shared" si="264"/>
        <v>3.06870831232526E-2</v>
      </c>
      <c r="N5668" s="251">
        <f t="shared" si="265"/>
        <v>4.3910407220008642E-2</v>
      </c>
      <c r="O5668" s="250">
        <v>38037.67</v>
      </c>
      <c r="P5668" s="251">
        <f t="shared" si="266"/>
        <v>0.1036937996406101</v>
      </c>
      <c r="Q5668" s="251" t="s">
        <v>1195</v>
      </c>
      <c r="R5668" s="258"/>
      <c r="S5668" s="258" t="s">
        <v>806</v>
      </c>
      <c r="T5668" s="258" t="s">
        <v>807</v>
      </c>
      <c r="U5668" s="282" t="s">
        <v>814</v>
      </c>
      <c r="V5668" s="285">
        <v>203</v>
      </c>
      <c r="W5668" s="286" t="s">
        <v>816</v>
      </c>
      <c r="X5668" s="286" t="s">
        <v>824</v>
      </c>
      <c r="Y5668" s="257"/>
    </row>
    <row r="5669" spans="1:25" ht="12.75" customHeight="1" x14ac:dyDescent="0.2">
      <c r="A5669" s="229" t="s">
        <v>705</v>
      </c>
      <c r="B5669" s="247"/>
      <c r="C5669" s="280">
        <v>5656</v>
      </c>
      <c r="D5669" s="249" t="s">
        <v>11852</v>
      </c>
      <c r="E5669" s="249" t="s">
        <v>4473</v>
      </c>
      <c r="F5669" s="249" t="s">
        <v>10228</v>
      </c>
      <c r="G5669" s="281" t="s">
        <v>804</v>
      </c>
      <c r="H5669" s="250">
        <v>70707.290000000008</v>
      </c>
      <c r="I5669" s="250"/>
      <c r="J5669" s="250">
        <v>67733.627299999993</v>
      </c>
      <c r="K5669" s="250"/>
      <c r="L5669" s="250">
        <v>70707.819999999992</v>
      </c>
      <c r="M5669" s="251">
        <f t="shared" si="264"/>
        <v>4.2055956323598528E-2</v>
      </c>
      <c r="N5669" s="251">
        <f t="shared" si="265"/>
        <v>4.3910134722697773E-2</v>
      </c>
      <c r="O5669" s="250">
        <v>78039.710000000006</v>
      </c>
      <c r="P5669" s="251">
        <f t="shared" si="266"/>
        <v>0.10369277401000362</v>
      </c>
      <c r="Q5669" s="251" t="s">
        <v>1195</v>
      </c>
      <c r="R5669" s="258"/>
      <c r="S5669" s="258" t="s">
        <v>904</v>
      </c>
      <c r="T5669" s="258" t="s">
        <v>807</v>
      </c>
      <c r="U5669" s="282" t="s">
        <v>808</v>
      </c>
      <c r="V5669" s="285">
        <v>204</v>
      </c>
      <c r="W5669" s="286" t="s">
        <v>824</v>
      </c>
      <c r="X5669" s="286" t="s">
        <v>824</v>
      </c>
      <c r="Y5669" s="257"/>
    </row>
    <row r="5670" spans="1:25" ht="12.75" customHeight="1" x14ac:dyDescent="0.2">
      <c r="A5670" s="229" t="s">
        <v>705</v>
      </c>
      <c r="B5670" s="247"/>
      <c r="C5670" s="280">
        <v>5657</v>
      </c>
      <c r="D5670" s="249" t="s">
        <v>11853</v>
      </c>
      <c r="E5670" s="249" t="s">
        <v>11854</v>
      </c>
      <c r="F5670" s="249" t="s">
        <v>10165</v>
      </c>
      <c r="G5670" s="281" t="s">
        <v>813</v>
      </c>
      <c r="H5670" s="250">
        <v>263436.82</v>
      </c>
      <c r="I5670" s="250"/>
      <c r="J5670" s="250">
        <v>202423.43640000001</v>
      </c>
      <c r="K5670" s="250"/>
      <c r="L5670" s="250">
        <v>211311.88</v>
      </c>
      <c r="M5670" s="251">
        <f t="shared" si="264"/>
        <v>0.23160537543688844</v>
      </c>
      <c r="N5670" s="251">
        <f t="shared" si="265"/>
        <v>4.3910150712173163E-2</v>
      </c>
      <c r="O5670" s="250">
        <v>233223.44</v>
      </c>
      <c r="P5670" s="251">
        <f t="shared" si="266"/>
        <v>0.1036929868779739</v>
      </c>
      <c r="Q5670" s="251" t="s">
        <v>1195</v>
      </c>
      <c r="R5670" s="258"/>
      <c r="S5670" s="258" t="s">
        <v>806</v>
      </c>
      <c r="T5670" s="258" t="s">
        <v>807</v>
      </c>
      <c r="U5670" s="282" t="s">
        <v>814</v>
      </c>
      <c r="V5670" s="285">
        <v>503</v>
      </c>
      <c r="W5670" s="286" t="s">
        <v>824</v>
      </c>
      <c r="X5670" s="286" t="s">
        <v>824</v>
      </c>
      <c r="Y5670" s="257"/>
    </row>
    <row r="5671" spans="1:25" ht="12.75" customHeight="1" x14ac:dyDescent="0.2">
      <c r="A5671" s="229" t="s">
        <v>705</v>
      </c>
      <c r="B5671" s="247"/>
      <c r="C5671" s="280">
        <v>5658</v>
      </c>
      <c r="D5671" s="249" t="s">
        <v>11855</v>
      </c>
      <c r="E5671" s="249" t="s">
        <v>11856</v>
      </c>
      <c r="F5671" s="249" t="s">
        <v>10211</v>
      </c>
      <c r="G5671" s="281" t="s">
        <v>804</v>
      </c>
      <c r="H5671" s="250">
        <v>45219.46</v>
      </c>
      <c r="I5671" s="250"/>
      <c r="J5671" s="250">
        <v>43317.679999999993</v>
      </c>
      <c r="K5671" s="250"/>
      <c r="L5671" s="250">
        <v>43868.079999999994</v>
      </c>
      <c r="M5671" s="251">
        <f t="shared" si="264"/>
        <v>4.2056672061099497E-2</v>
      </c>
      <c r="N5671" s="251">
        <f t="shared" si="265"/>
        <v>1.2706128306040433E-2</v>
      </c>
      <c r="O5671" s="250">
        <v>47633.33</v>
      </c>
      <c r="P5671" s="251">
        <f t="shared" si="266"/>
        <v>8.5831201183183936E-2</v>
      </c>
      <c r="Q5671" s="251" t="s">
        <v>1195</v>
      </c>
      <c r="R5671" s="258"/>
      <c r="S5671" s="258" t="s">
        <v>904</v>
      </c>
      <c r="T5671" s="258" t="s">
        <v>807</v>
      </c>
      <c r="U5671" s="282" t="s">
        <v>808</v>
      </c>
      <c r="V5671" s="285">
        <v>103</v>
      </c>
      <c r="W5671" s="286" t="s">
        <v>816</v>
      </c>
      <c r="X5671" s="286" t="s">
        <v>824</v>
      </c>
      <c r="Y5671" s="257"/>
    </row>
    <row r="5672" spans="1:25" ht="12.75" customHeight="1" x14ac:dyDescent="0.2">
      <c r="A5672" s="229" t="s">
        <v>705</v>
      </c>
      <c r="B5672" s="247"/>
      <c r="C5672" s="280">
        <v>5659</v>
      </c>
      <c r="D5672" s="249" t="s">
        <v>11857</v>
      </c>
      <c r="E5672" s="249" t="s">
        <v>4497</v>
      </c>
      <c r="F5672" s="249" t="s">
        <v>10177</v>
      </c>
      <c r="G5672" s="281" t="s">
        <v>804</v>
      </c>
      <c r="H5672" s="250">
        <v>30534.359999999997</v>
      </c>
      <c r="I5672" s="250"/>
      <c r="J5672" s="250">
        <v>29250.197799999998</v>
      </c>
      <c r="K5672" s="250"/>
      <c r="L5672" s="250">
        <v>30534.79</v>
      </c>
      <c r="M5672" s="251">
        <f t="shared" si="264"/>
        <v>4.2056299853673006E-2</v>
      </c>
      <c r="N5672" s="251">
        <f t="shared" si="265"/>
        <v>4.3917385064657678E-2</v>
      </c>
      <c r="O5672" s="250">
        <v>35227.380000000005</v>
      </c>
      <c r="P5672" s="251">
        <f t="shared" si="266"/>
        <v>0.15368011373256549</v>
      </c>
      <c r="Q5672" s="251" t="s">
        <v>1195</v>
      </c>
      <c r="R5672" s="258"/>
      <c r="S5672" s="258" t="s">
        <v>806</v>
      </c>
      <c r="T5672" s="258" t="s">
        <v>807</v>
      </c>
      <c r="U5672" s="282" t="s">
        <v>808</v>
      </c>
      <c r="V5672" s="285">
        <v>203</v>
      </c>
      <c r="W5672" s="286" t="s">
        <v>816</v>
      </c>
      <c r="X5672" s="286" t="s">
        <v>816</v>
      </c>
      <c r="Y5672" s="257"/>
    </row>
    <row r="5673" spans="1:25" ht="12.75" customHeight="1" x14ac:dyDescent="0.2">
      <c r="A5673" s="229" t="s">
        <v>705</v>
      </c>
      <c r="B5673" s="247"/>
      <c r="C5673" s="280">
        <v>5660</v>
      </c>
      <c r="D5673" s="249" t="s">
        <v>11858</v>
      </c>
      <c r="E5673" s="249" t="s">
        <v>4495</v>
      </c>
      <c r="F5673" s="249" t="s">
        <v>10237</v>
      </c>
      <c r="G5673" s="281" t="s">
        <v>804</v>
      </c>
      <c r="H5673" s="250">
        <v>7040.49</v>
      </c>
      <c r="I5673" s="250"/>
      <c r="J5673" s="250">
        <v>6744.3818000000001</v>
      </c>
      <c r="K5673" s="250"/>
      <c r="L5673" s="250">
        <v>7040.53</v>
      </c>
      <c r="M5673" s="251">
        <f t="shared" si="264"/>
        <v>4.2057896538451114E-2</v>
      </c>
      <c r="N5673" s="251">
        <f t="shared" si="265"/>
        <v>4.3910355134402328E-2</v>
      </c>
      <c r="O5673" s="250">
        <v>7770.59</v>
      </c>
      <c r="P5673" s="251">
        <f t="shared" si="266"/>
        <v>0.10369389804460749</v>
      </c>
      <c r="Q5673" s="251" t="s">
        <v>1195</v>
      </c>
      <c r="R5673" s="258"/>
      <c r="S5673" s="258" t="s">
        <v>904</v>
      </c>
      <c r="T5673" s="258" t="s">
        <v>807</v>
      </c>
      <c r="U5673" s="282" t="s">
        <v>808</v>
      </c>
      <c r="V5673" s="285">
        <v>53</v>
      </c>
      <c r="W5673" s="286" t="s">
        <v>824</v>
      </c>
      <c r="X5673" s="286" t="s">
        <v>824</v>
      </c>
      <c r="Y5673" s="257"/>
    </row>
    <row r="5674" spans="1:25" ht="12.75" customHeight="1" x14ac:dyDescent="0.2">
      <c r="A5674" s="229" t="s">
        <v>705</v>
      </c>
      <c r="B5674" s="247"/>
      <c r="C5674" s="280">
        <v>5661</v>
      </c>
      <c r="D5674" s="249" t="s">
        <v>11859</v>
      </c>
      <c r="E5674" s="249" t="s">
        <v>11860</v>
      </c>
      <c r="F5674" s="249" t="s">
        <v>10397</v>
      </c>
      <c r="G5674" s="281" t="s">
        <v>804</v>
      </c>
      <c r="H5674" s="250">
        <v>54030.29</v>
      </c>
      <c r="I5674" s="250"/>
      <c r="J5674" s="250">
        <v>51757.995500000005</v>
      </c>
      <c r="K5674" s="250"/>
      <c r="L5674" s="250">
        <v>54030.7</v>
      </c>
      <c r="M5674" s="251">
        <f t="shared" si="264"/>
        <v>4.2055937512088061E-2</v>
      </c>
      <c r="N5674" s="251">
        <f t="shared" si="265"/>
        <v>4.3910210935429142E-2</v>
      </c>
      <c r="O5674" s="250">
        <v>59633.3</v>
      </c>
      <c r="P5674" s="251">
        <f t="shared" si="266"/>
        <v>0.10369290051766877</v>
      </c>
      <c r="Q5674" s="251" t="s">
        <v>1195</v>
      </c>
      <c r="R5674" s="258"/>
      <c r="S5674" s="258" t="s">
        <v>806</v>
      </c>
      <c r="T5674" s="258" t="s">
        <v>807</v>
      </c>
      <c r="U5674" s="282" t="s">
        <v>808</v>
      </c>
      <c r="V5674" s="285">
        <v>203</v>
      </c>
      <c r="W5674" s="286" t="s">
        <v>824</v>
      </c>
      <c r="X5674" s="286" t="s">
        <v>824</v>
      </c>
      <c r="Y5674" s="257"/>
    </row>
    <row r="5675" spans="1:25" ht="12.75" customHeight="1" x14ac:dyDescent="0.2">
      <c r="A5675" s="229" t="s">
        <v>705</v>
      </c>
      <c r="B5675" s="247"/>
      <c r="C5675" s="280">
        <v>5662</v>
      </c>
      <c r="D5675" s="249" t="s">
        <v>11861</v>
      </c>
      <c r="E5675" s="249" t="s">
        <v>11862</v>
      </c>
      <c r="F5675" s="249" t="s">
        <v>10182</v>
      </c>
      <c r="G5675" s="281" t="s">
        <v>813</v>
      </c>
      <c r="H5675" s="250">
        <v>278637.41000000003</v>
      </c>
      <c r="I5675" s="250"/>
      <c r="J5675" s="250">
        <v>256296.6666</v>
      </c>
      <c r="K5675" s="250"/>
      <c r="L5675" s="250">
        <v>266918.01</v>
      </c>
      <c r="M5675" s="251">
        <f t="shared" si="264"/>
        <v>8.0178549606817098E-2</v>
      </c>
      <c r="N5675" s="251">
        <f t="shared" si="265"/>
        <v>4.1441597898643961E-2</v>
      </c>
      <c r="O5675" s="250">
        <v>294595.48</v>
      </c>
      <c r="P5675" s="251">
        <f t="shared" si="266"/>
        <v>0.10369277816809729</v>
      </c>
      <c r="Q5675" s="251" t="s">
        <v>1195</v>
      </c>
      <c r="R5675" s="258"/>
      <c r="S5675" s="258" t="s">
        <v>925</v>
      </c>
      <c r="T5675" s="258" t="s">
        <v>908</v>
      </c>
      <c r="U5675" s="282" t="s">
        <v>814</v>
      </c>
      <c r="V5675" s="285">
        <v>207</v>
      </c>
      <c r="W5675" s="286" t="s">
        <v>824</v>
      </c>
      <c r="X5675" s="286" t="s">
        <v>824</v>
      </c>
      <c r="Y5675" s="257"/>
    </row>
    <row r="5676" spans="1:25" ht="12.75" customHeight="1" x14ac:dyDescent="0.2">
      <c r="A5676" s="229" t="s">
        <v>705</v>
      </c>
      <c r="B5676" s="247"/>
      <c r="C5676" s="280">
        <v>5663</v>
      </c>
      <c r="D5676" s="249" t="s">
        <v>11863</v>
      </c>
      <c r="E5676" s="249" t="s">
        <v>11864</v>
      </c>
      <c r="F5676" s="249" t="s">
        <v>10182</v>
      </c>
      <c r="G5676" s="281" t="s">
        <v>813</v>
      </c>
      <c r="H5676" s="250">
        <v>66113</v>
      </c>
      <c r="I5676" s="250"/>
      <c r="J5676" s="250">
        <v>53511.8681</v>
      </c>
      <c r="K5676" s="250"/>
      <c r="L5676" s="250">
        <v>55861.589999999989</v>
      </c>
      <c r="M5676" s="251">
        <f t="shared" si="264"/>
        <v>0.19059991075885227</v>
      </c>
      <c r="N5676" s="251">
        <f t="shared" si="265"/>
        <v>4.3910294733290944E-2</v>
      </c>
      <c r="O5676" s="250">
        <v>61654.100000000006</v>
      </c>
      <c r="P5676" s="251">
        <f t="shared" si="266"/>
        <v>0.10369396932668794</v>
      </c>
      <c r="Q5676" s="251" t="s">
        <v>1195</v>
      </c>
      <c r="R5676" s="258"/>
      <c r="S5676" s="258" t="s">
        <v>904</v>
      </c>
      <c r="T5676" s="258" t="s">
        <v>807</v>
      </c>
      <c r="U5676" s="282" t="s">
        <v>814</v>
      </c>
      <c r="V5676" s="285">
        <v>253</v>
      </c>
      <c r="W5676" s="286" t="s">
        <v>824</v>
      </c>
      <c r="X5676" s="286" t="s">
        <v>824</v>
      </c>
      <c r="Y5676" s="257"/>
    </row>
    <row r="5677" spans="1:25" ht="12.75" customHeight="1" x14ac:dyDescent="0.2">
      <c r="A5677" s="229" t="s">
        <v>705</v>
      </c>
      <c r="B5677" s="247"/>
      <c r="C5677" s="280">
        <v>5664</v>
      </c>
      <c r="D5677" s="249" t="s">
        <v>11865</v>
      </c>
      <c r="E5677" s="249" t="s">
        <v>11866</v>
      </c>
      <c r="F5677" s="249" t="s">
        <v>10182</v>
      </c>
      <c r="G5677" s="281" t="s">
        <v>813</v>
      </c>
      <c r="H5677" s="250">
        <v>7309.41</v>
      </c>
      <c r="I5677" s="250"/>
      <c r="J5677" s="250">
        <v>7253.9393</v>
      </c>
      <c r="K5677" s="250"/>
      <c r="L5677" s="250">
        <v>50223.18</v>
      </c>
      <c r="M5677" s="251">
        <f t="shared" si="264"/>
        <v>7.5889435672646431E-3</v>
      </c>
      <c r="N5677" s="251">
        <f t="shared" si="265"/>
        <v>5.9235732369582967</v>
      </c>
      <c r="O5677" s="250">
        <v>55055.630000000005</v>
      </c>
      <c r="P5677" s="251">
        <f t="shared" si="266"/>
        <v>9.6219514574744258E-2</v>
      </c>
      <c r="Q5677" s="251" t="s">
        <v>1195</v>
      </c>
      <c r="R5677" s="258"/>
      <c r="S5677" s="258" t="s">
        <v>806</v>
      </c>
      <c r="T5677" s="258" t="s">
        <v>807</v>
      </c>
      <c r="U5677" s="282" t="s">
        <v>814</v>
      </c>
      <c r="V5677" s="285">
        <v>206</v>
      </c>
      <c r="W5677" s="286" t="s">
        <v>824</v>
      </c>
      <c r="X5677" s="286" t="s">
        <v>824</v>
      </c>
      <c r="Y5677" s="257"/>
    </row>
    <row r="5678" spans="1:25" ht="12.75" customHeight="1" x14ac:dyDescent="0.2">
      <c r="A5678" s="229" t="s">
        <v>705</v>
      </c>
      <c r="B5678" s="247"/>
      <c r="C5678" s="280">
        <v>5665</v>
      </c>
      <c r="D5678" s="249" t="s">
        <v>11867</v>
      </c>
      <c r="E5678" s="249" t="s">
        <v>4532</v>
      </c>
      <c r="F5678" s="249" t="s">
        <v>10281</v>
      </c>
      <c r="G5678" s="281" t="s">
        <v>813</v>
      </c>
      <c r="H5678" s="250">
        <v>245067.12</v>
      </c>
      <c r="I5678" s="250"/>
      <c r="J5678" s="250">
        <v>129276.88</v>
      </c>
      <c r="K5678" s="250"/>
      <c r="L5678" s="250">
        <v>139865.28000000003</v>
      </c>
      <c r="M5678" s="251">
        <f t="shared" si="264"/>
        <v>0.47248378321824647</v>
      </c>
      <c r="N5678" s="251">
        <f t="shared" si="265"/>
        <v>8.1904823198084786E-2</v>
      </c>
      <c r="O5678" s="250">
        <v>153628.27999999997</v>
      </c>
      <c r="P5678" s="251">
        <f t="shared" si="266"/>
        <v>9.8401833535813457E-2</v>
      </c>
      <c r="Q5678" s="251" t="s">
        <v>1195</v>
      </c>
      <c r="R5678" s="258"/>
      <c r="S5678" s="258" t="s">
        <v>806</v>
      </c>
      <c r="T5678" s="258" t="s">
        <v>807</v>
      </c>
      <c r="U5678" s="282" t="s">
        <v>814</v>
      </c>
      <c r="V5678" s="285">
        <v>318</v>
      </c>
      <c r="W5678" s="286" t="s">
        <v>824</v>
      </c>
      <c r="X5678" s="286" t="s">
        <v>824</v>
      </c>
      <c r="Y5678" s="257"/>
    </row>
    <row r="5679" spans="1:25" ht="12.75" customHeight="1" x14ac:dyDescent="0.2">
      <c r="A5679" s="229" t="s">
        <v>705</v>
      </c>
      <c r="B5679" s="247"/>
      <c r="C5679" s="280">
        <v>5666</v>
      </c>
      <c r="D5679" s="249" t="s">
        <v>11868</v>
      </c>
      <c r="E5679" s="249" t="s">
        <v>11869</v>
      </c>
      <c r="F5679" s="249" t="s">
        <v>10237</v>
      </c>
      <c r="G5679" s="281" t="s">
        <v>804</v>
      </c>
      <c r="H5679" s="250">
        <v>52828.86</v>
      </c>
      <c r="I5679" s="250"/>
      <c r="J5679" s="250">
        <v>58787.788699999997</v>
      </c>
      <c r="K5679" s="250"/>
      <c r="L5679" s="250">
        <v>61369.83</v>
      </c>
      <c r="M5679" s="251">
        <f t="shared" si="264"/>
        <v>0.11279684437635029</v>
      </c>
      <c r="N5679" s="251">
        <f t="shared" si="265"/>
        <v>4.3921388388606028E-2</v>
      </c>
      <c r="O5679" s="250">
        <v>65857.72</v>
      </c>
      <c r="P5679" s="251">
        <f t="shared" si="266"/>
        <v>7.3128604071414235E-2</v>
      </c>
      <c r="Q5679" s="251" t="s">
        <v>1195</v>
      </c>
      <c r="R5679" s="258"/>
      <c r="S5679" s="258" t="s">
        <v>904</v>
      </c>
      <c r="T5679" s="258" t="s">
        <v>807</v>
      </c>
      <c r="U5679" s="282" t="s">
        <v>808</v>
      </c>
      <c r="V5679" s="285">
        <v>106</v>
      </c>
      <c r="W5679" s="286" t="s">
        <v>824</v>
      </c>
      <c r="X5679" s="286" t="s">
        <v>824</v>
      </c>
      <c r="Y5679" s="257"/>
    </row>
    <row r="5680" spans="1:25" ht="12.75" customHeight="1" x14ac:dyDescent="0.2">
      <c r="A5680" s="229" t="s">
        <v>705</v>
      </c>
      <c r="B5680" s="247"/>
      <c r="C5680" s="280">
        <v>5667</v>
      </c>
      <c r="D5680" s="249" t="s">
        <v>11870</v>
      </c>
      <c r="E5680" s="249" t="s">
        <v>11871</v>
      </c>
      <c r="F5680" s="249" t="s">
        <v>10228</v>
      </c>
      <c r="G5680" s="281" t="s">
        <v>804</v>
      </c>
      <c r="H5680" s="250">
        <v>163010.09</v>
      </c>
      <c r="I5680" s="250"/>
      <c r="J5680" s="250">
        <v>135735.44619999998</v>
      </c>
      <c r="K5680" s="250"/>
      <c r="L5680" s="250">
        <v>141695.62000000002</v>
      </c>
      <c r="M5680" s="251">
        <f t="shared" si="264"/>
        <v>0.16731874572917554</v>
      </c>
      <c r="N5680" s="251">
        <f t="shared" si="265"/>
        <v>4.3910223650924639E-2</v>
      </c>
      <c r="O5680" s="250">
        <v>156388.47999999998</v>
      </c>
      <c r="P5680" s="251">
        <f t="shared" si="266"/>
        <v>0.10369311344980145</v>
      </c>
      <c r="Q5680" s="251" t="s">
        <v>1195</v>
      </c>
      <c r="R5680" s="258"/>
      <c r="S5680" s="258" t="s">
        <v>806</v>
      </c>
      <c r="T5680" s="258" t="s">
        <v>807</v>
      </c>
      <c r="U5680" s="282" t="s">
        <v>808</v>
      </c>
      <c r="V5680" s="285">
        <v>352</v>
      </c>
      <c r="W5680" s="286" t="s">
        <v>824</v>
      </c>
      <c r="X5680" s="286" t="s">
        <v>824</v>
      </c>
      <c r="Y5680" s="257"/>
    </row>
    <row r="5681" spans="1:25" ht="12.75" customHeight="1" x14ac:dyDescent="0.2">
      <c r="A5681" s="229" t="s">
        <v>705</v>
      </c>
      <c r="B5681" s="247"/>
      <c r="C5681" s="280">
        <v>5668</v>
      </c>
      <c r="D5681" s="249" t="s">
        <v>11872</v>
      </c>
      <c r="E5681" s="249" t="s">
        <v>4546</v>
      </c>
      <c r="F5681" s="249" t="s">
        <v>10182</v>
      </c>
      <c r="G5681" s="281" t="s">
        <v>813</v>
      </c>
      <c r="H5681" s="250">
        <v>44077.479999999996</v>
      </c>
      <c r="I5681" s="250"/>
      <c r="J5681" s="250">
        <v>36101.307999999997</v>
      </c>
      <c r="K5681" s="250"/>
      <c r="L5681" s="250">
        <v>37686.53</v>
      </c>
      <c r="M5681" s="251">
        <f t="shared" si="264"/>
        <v>0.18095798580136613</v>
      </c>
      <c r="N5681" s="251">
        <f t="shared" si="265"/>
        <v>4.391037576810241E-2</v>
      </c>
      <c r="O5681" s="250">
        <v>41594.370000000003</v>
      </c>
      <c r="P5681" s="251">
        <f t="shared" si="266"/>
        <v>0.10369328245396973</v>
      </c>
      <c r="Q5681" s="251" t="s">
        <v>1195</v>
      </c>
      <c r="R5681" s="258"/>
      <c r="S5681" s="258" t="s">
        <v>806</v>
      </c>
      <c r="T5681" s="258" t="s">
        <v>807</v>
      </c>
      <c r="U5681" s="282" t="s">
        <v>814</v>
      </c>
      <c r="V5681" s="285">
        <v>259</v>
      </c>
      <c r="W5681" s="286" t="s">
        <v>824</v>
      </c>
      <c r="X5681" s="286" t="s">
        <v>816</v>
      </c>
      <c r="Y5681" s="257"/>
    </row>
    <row r="5682" spans="1:25" ht="12.75" customHeight="1" x14ac:dyDescent="0.2">
      <c r="A5682" s="229" t="s">
        <v>705</v>
      </c>
      <c r="B5682" s="247"/>
      <c r="C5682" s="280">
        <v>5669</v>
      </c>
      <c r="D5682" s="249" t="s">
        <v>11873</v>
      </c>
      <c r="E5682" s="249" t="s">
        <v>4552</v>
      </c>
      <c r="F5682" s="249" t="s">
        <v>10355</v>
      </c>
      <c r="G5682" s="281" t="s">
        <v>804</v>
      </c>
      <c r="H5682" s="250">
        <v>39227.75</v>
      </c>
      <c r="I5682" s="250"/>
      <c r="J5682" s="250">
        <v>37578.002399999998</v>
      </c>
      <c r="K5682" s="250"/>
      <c r="L5682" s="250">
        <v>39228.33</v>
      </c>
      <c r="M5682" s="251">
        <f t="shared" si="264"/>
        <v>4.2055626437917097E-2</v>
      </c>
      <c r="N5682" s="251">
        <f t="shared" si="265"/>
        <v>4.3917385028428339E-2</v>
      </c>
      <c r="O5682" s="250">
        <v>45256.95</v>
      </c>
      <c r="P5682" s="251">
        <f t="shared" si="266"/>
        <v>0.15368026117859199</v>
      </c>
      <c r="Q5682" s="251" t="s">
        <v>1195</v>
      </c>
      <c r="R5682" s="258"/>
      <c r="S5682" s="258" t="s">
        <v>904</v>
      </c>
      <c r="T5682" s="258" t="s">
        <v>807</v>
      </c>
      <c r="U5682" s="282" t="s">
        <v>808</v>
      </c>
      <c r="V5682" s="285">
        <v>103</v>
      </c>
      <c r="W5682" s="286" t="s">
        <v>824</v>
      </c>
      <c r="X5682" s="286" t="s">
        <v>824</v>
      </c>
      <c r="Y5682" s="257"/>
    </row>
    <row r="5683" spans="1:25" ht="12.75" customHeight="1" x14ac:dyDescent="0.2">
      <c r="A5683" s="229" t="s">
        <v>705</v>
      </c>
      <c r="B5683" s="247"/>
      <c r="C5683" s="280">
        <v>5670</v>
      </c>
      <c r="D5683" s="249" t="s">
        <v>11874</v>
      </c>
      <c r="E5683" s="249" t="s">
        <v>11875</v>
      </c>
      <c r="F5683" s="249" t="s">
        <v>10182</v>
      </c>
      <c r="G5683" s="281" t="s">
        <v>813</v>
      </c>
      <c r="H5683" s="250">
        <v>159249.31999999998</v>
      </c>
      <c r="I5683" s="250"/>
      <c r="J5683" s="250">
        <v>145301.83170000001</v>
      </c>
      <c r="K5683" s="250"/>
      <c r="L5683" s="250">
        <v>151685.61000000002</v>
      </c>
      <c r="M5683" s="251">
        <f t="shared" si="264"/>
        <v>8.7582718092610826E-2</v>
      </c>
      <c r="N5683" s="251">
        <f t="shared" si="265"/>
        <v>4.3934603062543535E-2</v>
      </c>
      <c r="O5683" s="250">
        <v>157384.93000000002</v>
      </c>
      <c r="P5683" s="251">
        <f t="shared" si="266"/>
        <v>3.757324112682809E-2</v>
      </c>
      <c r="Q5683" s="251" t="s">
        <v>1195</v>
      </c>
      <c r="R5683" s="258"/>
      <c r="S5683" s="258" t="s">
        <v>806</v>
      </c>
      <c r="T5683" s="258" t="s">
        <v>807</v>
      </c>
      <c r="U5683" s="282" t="s">
        <v>814</v>
      </c>
      <c r="V5683" s="285">
        <v>207</v>
      </c>
      <c r="W5683" s="286" t="s">
        <v>824</v>
      </c>
      <c r="X5683" s="286" t="s">
        <v>824</v>
      </c>
      <c r="Y5683" s="257"/>
    </row>
    <row r="5684" spans="1:25" ht="12.75" customHeight="1" x14ac:dyDescent="0.2">
      <c r="A5684" s="229" t="s">
        <v>705</v>
      </c>
      <c r="B5684" s="247"/>
      <c r="C5684" s="280">
        <v>5671</v>
      </c>
      <c r="D5684" s="249" t="s">
        <v>11876</v>
      </c>
      <c r="E5684" s="249" t="s">
        <v>11877</v>
      </c>
      <c r="F5684" s="249" t="s">
        <v>10182</v>
      </c>
      <c r="G5684" s="281" t="s">
        <v>813</v>
      </c>
      <c r="H5684" s="250">
        <v>36883.75</v>
      </c>
      <c r="I5684" s="250"/>
      <c r="J5684" s="250">
        <v>35332.570299999999</v>
      </c>
      <c r="K5684" s="250"/>
      <c r="L5684" s="250">
        <v>36884.03</v>
      </c>
      <c r="M5684" s="251">
        <f t="shared" si="264"/>
        <v>4.2055910800826941E-2</v>
      </c>
      <c r="N5684" s="251">
        <f t="shared" si="265"/>
        <v>4.3910185045326282E-2</v>
      </c>
      <c r="O5684" s="250">
        <v>40708.660000000003</v>
      </c>
      <c r="P5684" s="251">
        <f t="shared" si="266"/>
        <v>0.10369338708378679</v>
      </c>
      <c r="Q5684" s="251" t="s">
        <v>1195</v>
      </c>
      <c r="R5684" s="258"/>
      <c r="S5684" s="258" t="s">
        <v>904</v>
      </c>
      <c r="T5684" s="258" t="s">
        <v>807</v>
      </c>
      <c r="U5684" s="282" t="s">
        <v>814</v>
      </c>
      <c r="V5684" s="285">
        <v>103</v>
      </c>
      <c r="W5684" s="286" t="s">
        <v>816</v>
      </c>
      <c r="X5684" s="286" t="s">
        <v>824</v>
      </c>
      <c r="Y5684" s="257"/>
    </row>
    <row r="5685" spans="1:25" ht="12.75" customHeight="1" x14ac:dyDescent="0.2">
      <c r="A5685" s="229" t="s">
        <v>705</v>
      </c>
      <c r="B5685" s="247"/>
      <c r="C5685" s="280">
        <v>5672</v>
      </c>
      <c r="D5685" s="249" t="s">
        <v>11878</v>
      </c>
      <c r="E5685" s="249" t="s">
        <v>11879</v>
      </c>
      <c r="F5685" s="249" t="s">
        <v>10182</v>
      </c>
      <c r="G5685" s="281" t="s">
        <v>813</v>
      </c>
      <c r="H5685" s="250">
        <v>44105.380000000005</v>
      </c>
      <c r="I5685" s="250"/>
      <c r="J5685" s="250">
        <v>36889.1276</v>
      </c>
      <c r="K5685" s="250"/>
      <c r="L5685" s="250">
        <v>38508.94</v>
      </c>
      <c r="M5685" s="251">
        <f t="shared" si="264"/>
        <v>0.16361388111835798</v>
      </c>
      <c r="N5685" s="251">
        <f t="shared" si="265"/>
        <v>4.3910292961224777E-2</v>
      </c>
      <c r="O5685" s="250">
        <v>42502.06</v>
      </c>
      <c r="P5685" s="251">
        <f t="shared" si="266"/>
        <v>0.10369332419952342</v>
      </c>
      <c r="Q5685" s="251" t="s">
        <v>1195</v>
      </c>
      <c r="R5685" s="258"/>
      <c r="S5685" s="258" t="s">
        <v>806</v>
      </c>
      <c r="T5685" s="258" t="s">
        <v>807</v>
      </c>
      <c r="U5685" s="282" t="s">
        <v>814</v>
      </c>
      <c r="V5685" s="285">
        <v>105</v>
      </c>
      <c r="W5685" s="286" t="s">
        <v>824</v>
      </c>
      <c r="X5685" s="286" t="s">
        <v>824</v>
      </c>
      <c r="Y5685" s="257"/>
    </row>
    <row r="5686" spans="1:25" ht="12.75" customHeight="1" x14ac:dyDescent="0.2">
      <c r="A5686" s="229" t="s">
        <v>705</v>
      </c>
      <c r="B5686" s="247"/>
      <c r="C5686" s="280">
        <v>5673</v>
      </c>
      <c r="D5686" s="249" t="s">
        <v>11880</v>
      </c>
      <c r="E5686" s="249" t="s">
        <v>11881</v>
      </c>
      <c r="F5686" s="249" t="s">
        <v>10397</v>
      </c>
      <c r="G5686" s="281" t="s">
        <v>804</v>
      </c>
      <c r="H5686" s="250">
        <v>177407.32</v>
      </c>
      <c r="I5686" s="250"/>
      <c r="J5686" s="250">
        <v>183218.40659999999</v>
      </c>
      <c r="K5686" s="250"/>
      <c r="L5686" s="250">
        <v>191265.02000000002</v>
      </c>
      <c r="M5686" s="251">
        <f t="shared" si="264"/>
        <v>3.2755619102977147E-2</v>
      </c>
      <c r="N5686" s="251">
        <f t="shared" si="265"/>
        <v>4.3918149651673871E-2</v>
      </c>
      <c r="O5686" s="250">
        <v>221660.06</v>
      </c>
      <c r="P5686" s="251">
        <f t="shared" si="266"/>
        <v>0.15891583311992949</v>
      </c>
      <c r="Q5686" s="251" t="s">
        <v>1195</v>
      </c>
      <c r="R5686" s="258"/>
      <c r="S5686" s="258" t="s">
        <v>1405</v>
      </c>
      <c r="T5686" s="258" t="s">
        <v>2261</v>
      </c>
      <c r="U5686" s="282" t="s">
        <v>808</v>
      </c>
      <c r="V5686" s="285">
        <v>204</v>
      </c>
      <c r="W5686" s="286" t="s">
        <v>816</v>
      </c>
      <c r="X5686" s="286" t="s">
        <v>816</v>
      </c>
      <c r="Y5686" s="257"/>
    </row>
    <row r="5687" spans="1:25" ht="12.75" customHeight="1" x14ac:dyDescent="0.2">
      <c r="A5687" s="229" t="s">
        <v>705</v>
      </c>
      <c r="B5687" s="247"/>
      <c r="C5687" s="280">
        <v>5674</v>
      </c>
      <c r="D5687" s="249" t="s">
        <v>11882</v>
      </c>
      <c r="E5687" s="249" t="s">
        <v>11883</v>
      </c>
      <c r="F5687" s="249" t="s">
        <v>10222</v>
      </c>
      <c r="G5687" s="281" t="s">
        <v>813</v>
      </c>
      <c r="H5687" s="250">
        <v>139045.20000000001</v>
      </c>
      <c r="I5687" s="250"/>
      <c r="J5687" s="250">
        <v>133197.51370000001</v>
      </c>
      <c r="K5687" s="250"/>
      <c r="L5687" s="250">
        <v>139045.90999999997</v>
      </c>
      <c r="M5687" s="251">
        <f t="shared" si="264"/>
        <v>4.2056009844280859E-2</v>
      </c>
      <c r="N5687" s="251">
        <f t="shared" si="265"/>
        <v>4.3907698706540974E-2</v>
      </c>
      <c r="O5687" s="250">
        <v>150980.46</v>
      </c>
      <c r="P5687" s="251">
        <f t="shared" si="266"/>
        <v>8.5831722774154379E-2</v>
      </c>
      <c r="Q5687" s="251" t="s">
        <v>1195</v>
      </c>
      <c r="R5687" s="258"/>
      <c r="S5687" s="258" t="s">
        <v>904</v>
      </c>
      <c r="T5687" s="258" t="s">
        <v>807</v>
      </c>
      <c r="U5687" s="282" t="s">
        <v>814</v>
      </c>
      <c r="V5687" s="285">
        <v>354</v>
      </c>
      <c r="W5687" s="286" t="s">
        <v>815</v>
      </c>
      <c r="X5687" s="286" t="s">
        <v>816</v>
      </c>
      <c r="Y5687" s="257"/>
    </row>
    <row r="5688" spans="1:25" ht="12.75" customHeight="1" x14ac:dyDescent="0.2">
      <c r="A5688" s="229" t="s">
        <v>705</v>
      </c>
      <c r="B5688" s="247"/>
      <c r="C5688" s="280">
        <v>5675</v>
      </c>
      <c r="D5688" s="296" t="s">
        <v>11884</v>
      </c>
      <c r="E5688" s="296" t="s">
        <v>11885</v>
      </c>
      <c r="F5688" s="296" t="s">
        <v>10177</v>
      </c>
      <c r="G5688" s="281" t="s">
        <v>804</v>
      </c>
      <c r="H5688" s="250">
        <v>0</v>
      </c>
      <c r="I5688" s="250"/>
      <c r="J5688" s="250">
        <v>0</v>
      </c>
      <c r="K5688" s="250"/>
      <c r="L5688" s="250">
        <v>0</v>
      </c>
      <c r="M5688" s="251" t="str">
        <f t="shared" si="264"/>
        <v>NA</v>
      </c>
      <c r="N5688" s="251" t="str">
        <f t="shared" si="265"/>
        <v>NA</v>
      </c>
      <c r="O5688" s="250">
        <v>0</v>
      </c>
      <c r="P5688" s="251" t="str">
        <f t="shared" si="266"/>
        <v>NA</v>
      </c>
      <c r="Q5688" s="251" t="s">
        <v>707</v>
      </c>
      <c r="R5688" s="258"/>
      <c r="S5688" s="299" t="s">
        <v>809</v>
      </c>
      <c r="T5688" s="258" t="s">
        <v>2261</v>
      </c>
      <c r="U5688" s="299" t="s">
        <v>832</v>
      </c>
      <c r="V5688" s="283" t="s">
        <v>809</v>
      </c>
      <c r="W5688" s="284" t="s">
        <v>809</v>
      </c>
      <c r="X5688" s="284" t="s">
        <v>809</v>
      </c>
      <c r="Y5688" s="257"/>
    </row>
    <row r="5689" spans="1:25" ht="12.75" customHeight="1" x14ac:dyDescent="0.2">
      <c r="A5689" s="229" t="s">
        <v>705</v>
      </c>
      <c r="B5689" s="247"/>
      <c r="C5689" s="280">
        <v>5676</v>
      </c>
      <c r="D5689" s="249" t="s">
        <v>11886</v>
      </c>
      <c r="E5689" s="249" t="s">
        <v>11887</v>
      </c>
      <c r="F5689" s="249" t="s">
        <v>10185</v>
      </c>
      <c r="G5689" s="281" t="s">
        <v>813</v>
      </c>
      <c r="H5689" s="250">
        <v>98757.81</v>
      </c>
      <c r="I5689" s="250"/>
      <c r="J5689" s="250">
        <v>81487.231499999994</v>
      </c>
      <c r="K5689" s="250"/>
      <c r="L5689" s="250">
        <v>85065.35</v>
      </c>
      <c r="M5689" s="251">
        <f t="shared" si="264"/>
        <v>0.17487810331152548</v>
      </c>
      <c r="N5689" s="251">
        <f t="shared" si="265"/>
        <v>4.3910173828890134E-2</v>
      </c>
      <c r="O5689" s="250">
        <v>93886.040000000008</v>
      </c>
      <c r="P5689" s="251">
        <f t="shared" si="266"/>
        <v>0.10369310183288498</v>
      </c>
      <c r="Q5689" s="251" t="s">
        <v>1195</v>
      </c>
      <c r="R5689" s="258"/>
      <c r="S5689" s="258" t="s">
        <v>806</v>
      </c>
      <c r="T5689" s="258" t="s">
        <v>807</v>
      </c>
      <c r="U5689" s="282" t="s">
        <v>814</v>
      </c>
      <c r="V5689" s="285">
        <v>352</v>
      </c>
      <c r="W5689" s="286" t="s">
        <v>816</v>
      </c>
      <c r="X5689" s="286" t="s">
        <v>824</v>
      </c>
      <c r="Y5689" s="257"/>
    </row>
    <row r="5690" spans="1:25" ht="12.75" customHeight="1" x14ac:dyDescent="0.2">
      <c r="A5690" s="229" t="s">
        <v>705</v>
      </c>
      <c r="B5690" s="247"/>
      <c r="C5690" s="280">
        <v>5677</v>
      </c>
      <c r="D5690" s="249" t="s">
        <v>11888</v>
      </c>
      <c r="E5690" s="249" t="s">
        <v>11889</v>
      </c>
      <c r="F5690" s="249" t="s">
        <v>10185</v>
      </c>
      <c r="G5690" s="281" t="s">
        <v>813</v>
      </c>
      <c r="H5690" s="250">
        <v>60333.740000000005</v>
      </c>
      <c r="I5690" s="250"/>
      <c r="J5690" s="250">
        <v>57796.338199999998</v>
      </c>
      <c r="K5690" s="250"/>
      <c r="L5690" s="250">
        <v>60334.19</v>
      </c>
      <c r="M5690" s="251">
        <f t="shared" si="264"/>
        <v>4.2056099953359544E-2</v>
      </c>
      <c r="N5690" s="251">
        <f t="shared" si="265"/>
        <v>4.3910252431874727E-2</v>
      </c>
      <c r="O5690" s="250">
        <v>66590.42</v>
      </c>
      <c r="P5690" s="251">
        <f t="shared" si="266"/>
        <v>0.10369294756422512</v>
      </c>
      <c r="Q5690" s="251" t="s">
        <v>1195</v>
      </c>
      <c r="R5690" s="258"/>
      <c r="S5690" s="258" t="s">
        <v>806</v>
      </c>
      <c r="T5690" s="258" t="s">
        <v>807</v>
      </c>
      <c r="U5690" s="282" t="s">
        <v>814</v>
      </c>
      <c r="V5690" s="285">
        <v>203</v>
      </c>
      <c r="W5690" s="286" t="s">
        <v>824</v>
      </c>
      <c r="X5690" s="286" t="s">
        <v>824</v>
      </c>
      <c r="Y5690" s="257"/>
    </row>
    <row r="5691" spans="1:25" ht="12.75" customHeight="1" x14ac:dyDescent="0.2">
      <c r="B5691" s="247"/>
      <c r="C5691" s="280">
        <v>5678</v>
      </c>
      <c r="D5691" s="249" t="s">
        <v>11890</v>
      </c>
      <c r="E5691" s="249" t="s">
        <v>11891</v>
      </c>
      <c r="F5691" s="249" t="s">
        <v>10237</v>
      </c>
      <c r="G5691" s="281" t="s">
        <v>804</v>
      </c>
      <c r="H5691" s="250">
        <v>14563.26</v>
      </c>
      <c r="I5691" s="250"/>
      <c r="J5691" s="250">
        <v>0</v>
      </c>
      <c r="K5691" s="250"/>
      <c r="L5691" s="250">
        <v>8792.11</v>
      </c>
      <c r="M5691" s="251">
        <f t="shared" si="264"/>
        <v>1</v>
      </c>
      <c r="N5691" s="251" t="str">
        <f t="shared" si="265"/>
        <v>NA</v>
      </c>
      <c r="O5691" s="250">
        <v>9922.83</v>
      </c>
      <c r="P5691" s="251">
        <f t="shared" si="266"/>
        <v>0.12860621625525606</v>
      </c>
      <c r="Q5691" s="251" t="s">
        <v>1195</v>
      </c>
      <c r="R5691" s="258"/>
      <c r="S5691" s="299" t="s">
        <v>809</v>
      </c>
      <c r="T5691" s="258" t="s">
        <v>807</v>
      </c>
      <c r="U5691" s="282" t="s">
        <v>808</v>
      </c>
      <c r="V5691" s="283" t="s">
        <v>809</v>
      </c>
      <c r="W5691" s="284" t="s">
        <v>809</v>
      </c>
      <c r="X5691" s="284" t="s">
        <v>809</v>
      </c>
      <c r="Y5691" s="257"/>
    </row>
    <row r="5692" spans="1:25" ht="12.75" customHeight="1" x14ac:dyDescent="0.2">
      <c r="A5692" s="229" t="s">
        <v>705</v>
      </c>
      <c r="B5692" s="247"/>
      <c r="C5692" s="280">
        <v>5679</v>
      </c>
      <c r="D5692" s="249" t="s">
        <v>11892</v>
      </c>
      <c r="E5692" s="249" t="s">
        <v>4609</v>
      </c>
      <c r="F5692" s="249" t="s">
        <v>10182</v>
      </c>
      <c r="G5692" s="281" t="s">
        <v>813</v>
      </c>
      <c r="H5692" s="250">
        <v>205298.87</v>
      </c>
      <c r="I5692" s="250"/>
      <c r="J5692" s="250">
        <v>165020.24549999999</v>
      </c>
      <c r="K5692" s="250"/>
      <c r="L5692" s="250">
        <v>167236.43000000002</v>
      </c>
      <c r="M5692" s="251">
        <f t="shared" si="264"/>
        <v>0.19619506186273702</v>
      </c>
      <c r="N5692" s="251">
        <f t="shared" si="265"/>
        <v>1.3429773378927813E-2</v>
      </c>
      <c r="O5692" s="250">
        <v>186228.02000000002</v>
      </c>
      <c r="P5692" s="251">
        <f t="shared" si="266"/>
        <v>0.11356132153741857</v>
      </c>
      <c r="Q5692" s="251" t="s">
        <v>1195</v>
      </c>
      <c r="R5692" s="258"/>
      <c r="S5692" s="258" t="s">
        <v>806</v>
      </c>
      <c r="T5692" s="258" t="s">
        <v>807</v>
      </c>
      <c r="U5692" s="282" t="s">
        <v>814</v>
      </c>
      <c r="V5692" s="285">
        <v>831</v>
      </c>
      <c r="W5692" s="286" t="s">
        <v>824</v>
      </c>
      <c r="X5692" s="286" t="s">
        <v>824</v>
      </c>
      <c r="Y5692" s="257"/>
    </row>
    <row r="5693" spans="1:25" ht="12.75" customHeight="1" x14ac:dyDescent="0.2">
      <c r="A5693" s="229" t="s">
        <v>705</v>
      </c>
      <c r="B5693" s="247"/>
      <c r="C5693" s="280">
        <v>5680</v>
      </c>
      <c r="D5693" s="249" t="s">
        <v>11893</v>
      </c>
      <c r="E5693" s="249" t="s">
        <v>11894</v>
      </c>
      <c r="F5693" s="249" t="s">
        <v>10390</v>
      </c>
      <c r="G5693" s="281" t="s">
        <v>813</v>
      </c>
      <c r="H5693" s="250">
        <v>0</v>
      </c>
      <c r="I5693" s="250"/>
      <c r="J5693" s="250">
        <v>1431018.3530999999</v>
      </c>
      <c r="K5693" s="250"/>
      <c r="L5693" s="250">
        <v>1493857.01</v>
      </c>
      <c r="M5693" s="251" t="str">
        <f t="shared" si="264"/>
        <v>NA</v>
      </c>
      <c r="N5693" s="251">
        <f t="shared" si="265"/>
        <v>4.3911845549620895E-2</v>
      </c>
      <c r="O5693" s="250">
        <v>1661972.58</v>
      </c>
      <c r="P5693" s="251">
        <f t="shared" si="266"/>
        <v>0.11253792623699645</v>
      </c>
      <c r="Q5693" s="251" t="s">
        <v>1195</v>
      </c>
      <c r="R5693" s="258"/>
      <c r="S5693" s="258" t="s">
        <v>806</v>
      </c>
      <c r="T5693" s="258" t="s">
        <v>807</v>
      </c>
      <c r="U5693" s="282" t="s">
        <v>814</v>
      </c>
      <c r="V5693" s="285">
        <v>283.5</v>
      </c>
      <c r="W5693" s="286" t="s">
        <v>912</v>
      </c>
      <c r="X5693" s="286" t="s">
        <v>912</v>
      </c>
      <c r="Y5693" s="257"/>
    </row>
    <row r="5694" spans="1:25" ht="12.75" customHeight="1" x14ac:dyDescent="0.2">
      <c r="A5694" s="229" t="s">
        <v>705</v>
      </c>
      <c r="B5694" s="247"/>
      <c r="C5694" s="280">
        <v>5681</v>
      </c>
      <c r="D5694" s="249" t="s">
        <v>11895</v>
      </c>
      <c r="E5694" s="249" t="s">
        <v>11896</v>
      </c>
      <c r="F5694" s="249" t="s">
        <v>10355</v>
      </c>
      <c r="G5694" s="281" t="s">
        <v>804</v>
      </c>
      <c r="H5694" s="250">
        <v>9476.3900000000012</v>
      </c>
      <c r="I5694" s="250"/>
      <c r="J5694" s="250">
        <v>9077.8549999999996</v>
      </c>
      <c r="K5694" s="250"/>
      <c r="L5694" s="250">
        <v>9476.4599999999991</v>
      </c>
      <c r="M5694" s="251">
        <f t="shared" si="264"/>
        <v>4.2055571794744798E-2</v>
      </c>
      <c r="N5694" s="251">
        <f t="shared" si="265"/>
        <v>4.390960199298178E-2</v>
      </c>
      <c r="O5694" s="250">
        <v>10459.120000000001</v>
      </c>
      <c r="P5694" s="251">
        <f t="shared" si="266"/>
        <v>0.10369483963420958</v>
      </c>
      <c r="Q5694" s="251" t="s">
        <v>1195</v>
      </c>
      <c r="R5694" s="258"/>
      <c r="S5694" s="258" t="s">
        <v>1405</v>
      </c>
      <c r="T5694" s="258" t="s">
        <v>807</v>
      </c>
      <c r="U5694" s="282" t="s">
        <v>808</v>
      </c>
      <c r="V5694" s="285">
        <v>53</v>
      </c>
      <c r="W5694" s="286" t="s">
        <v>824</v>
      </c>
      <c r="X5694" s="286" t="s">
        <v>824</v>
      </c>
      <c r="Y5694" s="257"/>
    </row>
    <row r="5695" spans="1:25" ht="12.75" customHeight="1" x14ac:dyDescent="0.2">
      <c r="A5695" s="229" t="s">
        <v>705</v>
      </c>
      <c r="B5695" s="247"/>
      <c r="C5695" s="280">
        <v>5682</v>
      </c>
      <c r="D5695" s="249" t="s">
        <v>11897</v>
      </c>
      <c r="E5695" s="249" t="s">
        <v>4627</v>
      </c>
      <c r="F5695" s="249" t="s">
        <v>10456</v>
      </c>
      <c r="G5695" s="281" t="s">
        <v>813</v>
      </c>
      <c r="H5695" s="250">
        <v>103235.61</v>
      </c>
      <c r="I5695" s="250"/>
      <c r="J5695" s="250">
        <v>98893.925400000007</v>
      </c>
      <c r="K5695" s="250"/>
      <c r="L5695" s="250">
        <v>103237.11</v>
      </c>
      <c r="M5695" s="251">
        <f t="shared" si="264"/>
        <v>4.2056075418162329E-2</v>
      </c>
      <c r="N5695" s="251">
        <f t="shared" si="265"/>
        <v>4.3917607501501733E-2</v>
      </c>
      <c r="O5695" s="250">
        <v>119102.57</v>
      </c>
      <c r="P5695" s="251">
        <f t="shared" si="266"/>
        <v>0.15367981532997202</v>
      </c>
      <c r="Q5695" s="251" t="s">
        <v>1195</v>
      </c>
      <c r="R5695" s="258"/>
      <c r="S5695" s="258" t="s">
        <v>806</v>
      </c>
      <c r="T5695" s="258" t="s">
        <v>807</v>
      </c>
      <c r="U5695" s="282" t="s">
        <v>814</v>
      </c>
      <c r="V5695" s="285">
        <v>303</v>
      </c>
      <c r="W5695" s="286" t="s">
        <v>816</v>
      </c>
      <c r="X5695" s="286" t="s">
        <v>874</v>
      </c>
      <c r="Y5695" s="257"/>
    </row>
    <row r="5696" spans="1:25" ht="12.75" customHeight="1" x14ac:dyDescent="0.2">
      <c r="A5696" s="229" t="s">
        <v>705</v>
      </c>
      <c r="B5696" s="247"/>
      <c r="C5696" s="280">
        <v>5683</v>
      </c>
      <c r="D5696" s="249" t="s">
        <v>11898</v>
      </c>
      <c r="E5696" s="249" t="s">
        <v>4629</v>
      </c>
      <c r="F5696" s="249" t="s">
        <v>10355</v>
      </c>
      <c r="G5696" s="281" t="s">
        <v>804</v>
      </c>
      <c r="H5696" s="250">
        <v>14610.28</v>
      </c>
      <c r="I5696" s="250"/>
      <c r="J5696" s="250">
        <v>19625.225600000002</v>
      </c>
      <c r="K5696" s="250"/>
      <c r="L5696" s="250">
        <v>20487.190000000002</v>
      </c>
      <c r="M5696" s="251">
        <f t="shared" si="264"/>
        <v>0.34324774063193864</v>
      </c>
      <c r="N5696" s="251">
        <f t="shared" si="265"/>
        <v>4.3921247967717666E-2</v>
      </c>
      <c r="O5696" s="250">
        <v>21985.41</v>
      </c>
      <c r="P5696" s="251">
        <f t="shared" si="266"/>
        <v>7.3129599520480718E-2</v>
      </c>
      <c r="Q5696" s="251" t="s">
        <v>1195</v>
      </c>
      <c r="R5696" s="258"/>
      <c r="S5696" s="258" t="s">
        <v>904</v>
      </c>
      <c r="T5696" s="258" t="s">
        <v>807</v>
      </c>
      <c r="U5696" s="282" t="s">
        <v>808</v>
      </c>
      <c r="V5696" s="285">
        <v>55</v>
      </c>
      <c r="W5696" s="286" t="s">
        <v>824</v>
      </c>
      <c r="X5696" s="286" t="s">
        <v>824</v>
      </c>
      <c r="Y5696" s="257"/>
    </row>
    <row r="5697" spans="1:25" ht="12.75" customHeight="1" x14ac:dyDescent="0.2">
      <c r="A5697" s="229" t="s">
        <v>705</v>
      </c>
      <c r="B5697" s="247"/>
      <c r="C5697" s="280">
        <v>5684</v>
      </c>
      <c r="D5697" s="249" t="s">
        <v>11899</v>
      </c>
      <c r="E5697" s="249" t="s">
        <v>11900</v>
      </c>
      <c r="F5697" s="249" t="s">
        <v>10185</v>
      </c>
      <c r="G5697" s="281" t="s">
        <v>813</v>
      </c>
      <c r="H5697" s="250">
        <v>46768.29</v>
      </c>
      <c r="I5697" s="250"/>
      <c r="J5697" s="250">
        <v>44801.400699999998</v>
      </c>
      <c r="K5697" s="250"/>
      <c r="L5697" s="250">
        <v>46768.639999999999</v>
      </c>
      <c r="M5697" s="251">
        <f t="shared" si="264"/>
        <v>4.2056044811559341E-2</v>
      </c>
      <c r="N5697" s="251">
        <f t="shared" si="265"/>
        <v>4.3910218637427584E-2</v>
      </c>
      <c r="O5697" s="250">
        <v>51618.240000000005</v>
      </c>
      <c r="P5697" s="251">
        <f t="shared" si="266"/>
        <v>0.10369341507471685</v>
      </c>
      <c r="Q5697" s="251" t="s">
        <v>1195</v>
      </c>
      <c r="R5697" s="258"/>
      <c r="S5697" s="258" t="s">
        <v>904</v>
      </c>
      <c r="T5697" s="258" t="s">
        <v>807</v>
      </c>
      <c r="U5697" s="282" t="s">
        <v>814</v>
      </c>
      <c r="V5697" s="285">
        <v>517</v>
      </c>
      <c r="W5697" s="286" t="s">
        <v>816</v>
      </c>
      <c r="X5697" s="286" t="s">
        <v>816</v>
      </c>
      <c r="Y5697" s="257"/>
    </row>
    <row r="5698" spans="1:25" ht="12.75" customHeight="1" x14ac:dyDescent="0.2">
      <c r="A5698" s="229" t="s">
        <v>705</v>
      </c>
      <c r="B5698" s="247"/>
      <c r="C5698" s="280">
        <v>5685</v>
      </c>
      <c r="D5698" s="249" t="s">
        <v>11901</v>
      </c>
      <c r="E5698" s="249" t="s">
        <v>11902</v>
      </c>
      <c r="F5698" s="249" t="s">
        <v>10453</v>
      </c>
      <c r="G5698" s="281" t="s">
        <v>804</v>
      </c>
      <c r="H5698" s="250">
        <v>67282.03</v>
      </c>
      <c r="I5698" s="250"/>
      <c r="J5698" s="250">
        <v>60852.482600000003</v>
      </c>
      <c r="K5698" s="250"/>
      <c r="L5698" s="250">
        <v>63524.960000000006</v>
      </c>
      <c r="M5698" s="251">
        <f t="shared" si="264"/>
        <v>9.5561138687402805E-2</v>
      </c>
      <c r="N5698" s="251">
        <f t="shared" si="265"/>
        <v>4.3917310943037899E-2</v>
      </c>
      <c r="O5698" s="250">
        <v>73287.490000000005</v>
      </c>
      <c r="P5698" s="251">
        <f t="shared" si="266"/>
        <v>0.15368022270301307</v>
      </c>
      <c r="Q5698" s="251" t="s">
        <v>1195</v>
      </c>
      <c r="R5698" s="258"/>
      <c r="S5698" s="258" t="s">
        <v>1405</v>
      </c>
      <c r="T5698" s="258" t="s">
        <v>807</v>
      </c>
      <c r="U5698" s="282" t="s">
        <v>808</v>
      </c>
      <c r="V5698" s="285">
        <v>53</v>
      </c>
      <c r="W5698" s="286" t="s">
        <v>824</v>
      </c>
      <c r="X5698" s="286" t="s">
        <v>824</v>
      </c>
      <c r="Y5698" s="257"/>
    </row>
    <row r="5699" spans="1:25" ht="12.75" customHeight="1" x14ac:dyDescent="0.2">
      <c r="A5699" s="229" t="s">
        <v>705</v>
      </c>
      <c r="B5699" s="247"/>
      <c r="C5699" s="280">
        <v>5686</v>
      </c>
      <c r="D5699" s="249" t="s">
        <v>11903</v>
      </c>
      <c r="E5699" s="249" t="s">
        <v>11904</v>
      </c>
      <c r="F5699" s="249" t="s">
        <v>10182</v>
      </c>
      <c r="G5699" s="281" t="s">
        <v>813</v>
      </c>
      <c r="H5699" s="250">
        <v>49724.979999999996</v>
      </c>
      <c r="I5699" s="250"/>
      <c r="J5699" s="250">
        <v>47633.7356</v>
      </c>
      <c r="K5699" s="250"/>
      <c r="L5699" s="250">
        <v>49725.350000000006</v>
      </c>
      <c r="M5699" s="251">
        <f t="shared" si="264"/>
        <v>4.2056213999482679E-2</v>
      </c>
      <c r="N5699" s="251">
        <f t="shared" si="265"/>
        <v>4.3910358355350274E-2</v>
      </c>
      <c r="O5699" s="250">
        <v>54881.52</v>
      </c>
      <c r="P5699" s="251">
        <f t="shared" si="266"/>
        <v>0.10369298556973436</v>
      </c>
      <c r="Q5699" s="251" t="s">
        <v>1195</v>
      </c>
      <c r="R5699" s="258"/>
      <c r="S5699" s="258" t="s">
        <v>904</v>
      </c>
      <c r="T5699" s="258" t="s">
        <v>807</v>
      </c>
      <c r="U5699" s="282" t="s">
        <v>814</v>
      </c>
      <c r="V5699" s="285">
        <v>154</v>
      </c>
      <c r="W5699" s="286" t="s">
        <v>816</v>
      </c>
      <c r="X5699" s="286" t="s">
        <v>824</v>
      </c>
      <c r="Y5699" s="257"/>
    </row>
    <row r="5700" spans="1:25" ht="12.75" customHeight="1" x14ac:dyDescent="0.2">
      <c r="A5700" s="229" t="s">
        <v>705</v>
      </c>
      <c r="B5700" s="247"/>
      <c r="C5700" s="280">
        <v>5687</v>
      </c>
      <c r="D5700" s="249" t="s">
        <v>11905</v>
      </c>
      <c r="E5700" s="249" t="s">
        <v>11906</v>
      </c>
      <c r="F5700" s="249" t="s">
        <v>10234</v>
      </c>
      <c r="G5700" s="281" t="s">
        <v>804</v>
      </c>
      <c r="H5700" s="250">
        <v>515501.05000000005</v>
      </c>
      <c r="I5700" s="250"/>
      <c r="J5700" s="250">
        <v>538754.24749999994</v>
      </c>
      <c r="K5700" s="250"/>
      <c r="L5700" s="250">
        <v>515418.83999999997</v>
      </c>
      <c r="M5700" s="251">
        <f t="shared" si="264"/>
        <v>4.5107953708338498E-2</v>
      </c>
      <c r="N5700" s="251">
        <f t="shared" si="265"/>
        <v>4.3313639954179618E-2</v>
      </c>
      <c r="O5700" s="250">
        <v>568733.5</v>
      </c>
      <c r="P5700" s="251">
        <f t="shared" si="266"/>
        <v>0.10343948622444619</v>
      </c>
      <c r="Q5700" s="251" t="s">
        <v>1195</v>
      </c>
      <c r="R5700" s="258"/>
      <c r="S5700" s="258" t="s">
        <v>11907</v>
      </c>
      <c r="T5700" s="258" t="s">
        <v>908</v>
      </c>
      <c r="U5700" s="282" t="s">
        <v>808</v>
      </c>
      <c r="V5700" s="285">
        <v>253</v>
      </c>
      <c r="W5700" s="286" t="s">
        <v>816</v>
      </c>
      <c r="X5700" s="286" t="s">
        <v>816</v>
      </c>
      <c r="Y5700" s="257"/>
    </row>
    <row r="5701" spans="1:25" ht="12.75" customHeight="1" x14ac:dyDescent="0.2">
      <c r="A5701" s="229" t="s">
        <v>705</v>
      </c>
      <c r="B5701" s="247"/>
      <c r="C5701" s="280">
        <v>5688</v>
      </c>
      <c r="D5701" s="249" t="s">
        <v>11908</v>
      </c>
      <c r="E5701" s="249" t="s">
        <v>11909</v>
      </c>
      <c r="F5701" s="249" t="s">
        <v>10165</v>
      </c>
      <c r="G5701" s="281" t="s">
        <v>813</v>
      </c>
      <c r="H5701" s="250">
        <v>49729.03</v>
      </c>
      <c r="I5701" s="250"/>
      <c r="J5701" s="250">
        <v>47637.616099999999</v>
      </c>
      <c r="K5701" s="250"/>
      <c r="L5701" s="250">
        <v>49729.4</v>
      </c>
      <c r="M5701" s="251">
        <f t="shared" si="264"/>
        <v>4.2056197355950835E-2</v>
      </c>
      <c r="N5701" s="251">
        <f t="shared" si="265"/>
        <v>4.3910339585611677E-2</v>
      </c>
      <c r="O5701" s="250">
        <v>54885.990000000005</v>
      </c>
      <c r="P5701" s="251">
        <f t="shared" si="266"/>
        <v>0.10369298644262757</v>
      </c>
      <c r="Q5701" s="251" t="s">
        <v>1195</v>
      </c>
      <c r="R5701" s="258"/>
      <c r="S5701" s="258" t="s">
        <v>806</v>
      </c>
      <c r="T5701" s="258" t="s">
        <v>807</v>
      </c>
      <c r="U5701" s="282" t="s">
        <v>814</v>
      </c>
      <c r="V5701" s="285">
        <v>503</v>
      </c>
      <c r="W5701" s="286" t="s">
        <v>816</v>
      </c>
      <c r="X5701" s="286" t="s">
        <v>824</v>
      </c>
      <c r="Y5701" s="257"/>
    </row>
    <row r="5702" spans="1:25" ht="12.75" customHeight="1" x14ac:dyDescent="0.2">
      <c r="A5702" s="229" t="s">
        <v>705</v>
      </c>
      <c r="B5702" s="247"/>
      <c r="C5702" s="280">
        <v>5689</v>
      </c>
      <c r="D5702" s="249" t="s">
        <v>11910</v>
      </c>
      <c r="E5702" s="249" t="s">
        <v>11911</v>
      </c>
      <c r="F5702" s="249" t="s">
        <v>10185</v>
      </c>
      <c r="G5702" s="281" t="s">
        <v>813</v>
      </c>
      <c r="H5702" s="250">
        <v>17955.36</v>
      </c>
      <c r="I5702" s="250"/>
      <c r="J5702" s="250">
        <v>17200.240000000002</v>
      </c>
      <c r="K5702" s="250"/>
      <c r="L5702" s="250">
        <v>19433.36</v>
      </c>
      <c r="M5702" s="251">
        <f t="shared" si="264"/>
        <v>4.2055408524251194E-2</v>
      </c>
      <c r="N5702" s="251">
        <f t="shared" si="265"/>
        <v>0.12983074654772253</v>
      </c>
      <c r="O5702" s="250">
        <v>21225.839999999997</v>
      </c>
      <c r="P5702" s="251">
        <f t="shared" si="266"/>
        <v>9.223726622673567E-2</v>
      </c>
      <c r="Q5702" s="251" t="s">
        <v>1195</v>
      </c>
      <c r="R5702" s="258"/>
      <c r="S5702" s="258" t="s">
        <v>814</v>
      </c>
      <c r="T5702" s="258" t="s">
        <v>807</v>
      </c>
      <c r="U5702" s="282" t="s">
        <v>814</v>
      </c>
      <c r="V5702" s="285">
        <v>53</v>
      </c>
      <c r="W5702" s="286" t="s">
        <v>816</v>
      </c>
      <c r="X5702" s="286" t="s">
        <v>824</v>
      </c>
      <c r="Y5702" s="257"/>
    </row>
    <row r="5703" spans="1:25" ht="12.75" customHeight="1" x14ac:dyDescent="0.2">
      <c r="A5703" s="229" t="s">
        <v>705</v>
      </c>
      <c r="B5703" s="247"/>
      <c r="C5703" s="280">
        <v>5690</v>
      </c>
      <c r="D5703" s="249" t="s">
        <v>11912</v>
      </c>
      <c r="E5703" s="249" t="s">
        <v>11913</v>
      </c>
      <c r="F5703" s="249" t="s">
        <v>10804</v>
      </c>
      <c r="G5703" s="281" t="s">
        <v>804</v>
      </c>
      <c r="H5703" s="250">
        <v>52568.57</v>
      </c>
      <c r="I5703" s="250"/>
      <c r="J5703" s="250">
        <v>50357.745100000007</v>
      </c>
      <c r="K5703" s="250"/>
      <c r="L5703" s="250">
        <v>52569.329999999994</v>
      </c>
      <c r="M5703" s="251">
        <f t="shared" si="264"/>
        <v>4.2056021307027992E-2</v>
      </c>
      <c r="N5703" s="251">
        <f t="shared" si="265"/>
        <v>4.3917472786127329E-2</v>
      </c>
      <c r="O5703" s="250">
        <v>60648.18</v>
      </c>
      <c r="P5703" s="251">
        <f t="shared" si="266"/>
        <v>0.15367991184213317</v>
      </c>
      <c r="Q5703" s="251" t="s">
        <v>1195</v>
      </c>
      <c r="R5703" s="258"/>
      <c r="S5703" s="258" t="s">
        <v>1405</v>
      </c>
      <c r="T5703" s="258" t="s">
        <v>2261</v>
      </c>
      <c r="U5703" s="282" t="s">
        <v>808</v>
      </c>
      <c r="V5703" s="285">
        <v>55</v>
      </c>
      <c r="W5703" s="286" t="s">
        <v>815</v>
      </c>
      <c r="X5703" s="286" t="s">
        <v>815</v>
      </c>
      <c r="Y5703" s="257"/>
    </row>
    <row r="5704" spans="1:25" ht="12.75" customHeight="1" x14ac:dyDescent="0.2">
      <c r="A5704" s="229" t="s">
        <v>705</v>
      </c>
      <c r="B5704" s="247"/>
      <c r="C5704" s="280">
        <v>5691</v>
      </c>
      <c r="D5704" s="249" t="s">
        <v>11914</v>
      </c>
      <c r="E5704" s="249" t="s">
        <v>11915</v>
      </c>
      <c r="F5704" s="249" t="s">
        <v>10225</v>
      </c>
      <c r="G5704" s="281" t="s">
        <v>813</v>
      </c>
      <c r="H5704" s="250">
        <v>135187.93000000002</v>
      </c>
      <c r="I5704" s="250"/>
      <c r="J5704" s="250">
        <v>128346.5459</v>
      </c>
      <c r="K5704" s="250"/>
      <c r="L5704" s="250">
        <v>133989.72999999998</v>
      </c>
      <c r="M5704" s="251">
        <f t="shared" si="264"/>
        <v>5.060647130257874E-2</v>
      </c>
      <c r="N5704" s="251">
        <f t="shared" si="265"/>
        <v>4.3968336353958581E-2</v>
      </c>
      <c r="O5704" s="250">
        <v>144331.59</v>
      </c>
      <c r="P5704" s="251">
        <f t="shared" si="266"/>
        <v>7.7183975219593443E-2</v>
      </c>
      <c r="Q5704" s="251" t="s">
        <v>1195</v>
      </c>
      <c r="R5704" s="258"/>
      <c r="S5704" s="258" t="s">
        <v>806</v>
      </c>
      <c r="T5704" s="258" t="s">
        <v>807</v>
      </c>
      <c r="U5704" s="282" t="s">
        <v>814</v>
      </c>
      <c r="V5704" s="285">
        <v>257</v>
      </c>
      <c r="W5704" s="286" t="s">
        <v>824</v>
      </c>
      <c r="X5704" s="286" t="s">
        <v>824</v>
      </c>
      <c r="Y5704" s="257"/>
    </row>
    <row r="5705" spans="1:25" ht="12.75" customHeight="1" x14ac:dyDescent="0.2">
      <c r="A5705" s="229" t="s">
        <v>705</v>
      </c>
      <c r="B5705" s="247"/>
      <c r="C5705" s="280">
        <v>5692</v>
      </c>
      <c r="D5705" s="296" t="s">
        <v>11916</v>
      </c>
      <c r="E5705" s="296" t="s">
        <v>11917</v>
      </c>
      <c r="F5705" s="296" t="s">
        <v>10397</v>
      </c>
      <c r="G5705" s="281" t="s">
        <v>804</v>
      </c>
      <c r="H5705" s="250">
        <v>0</v>
      </c>
      <c r="I5705" s="250"/>
      <c r="J5705" s="250">
        <v>0</v>
      </c>
      <c r="K5705" s="250"/>
      <c r="L5705" s="250">
        <v>0</v>
      </c>
      <c r="M5705" s="251" t="str">
        <f t="shared" si="264"/>
        <v>NA</v>
      </c>
      <c r="N5705" s="251" t="str">
        <f t="shared" si="265"/>
        <v>NA</v>
      </c>
      <c r="O5705" s="250">
        <v>0</v>
      </c>
      <c r="P5705" s="251" t="str">
        <f t="shared" si="266"/>
        <v>NA</v>
      </c>
      <c r="Q5705" s="251" t="s">
        <v>707</v>
      </c>
      <c r="R5705" s="258"/>
      <c r="S5705" s="299" t="s">
        <v>809</v>
      </c>
      <c r="T5705" s="258" t="s">
        <v>2261</v>
      </c>
      <c r="U5705" s="299" t="s">
        <v>832</v>
      </c>
      <c r="V5705" s="283" t="s">
        <v>809</v>
      </c>
      <c r="W5705" s="284" t="s">
        <v>809</v>
      </c>
      <c r="X5705" s="284" t="s">
        <v>809</v>
      </c>
      <c r="Y5705" s="257"/>
    </row>
    <row r="5706" spans="1:25" ht="12.75" customHeight="1" x14ac:dyDescent="0.2">
      <c r="A5706" s="229" t="s">
        <v>705</v>
      </c>
      <c r="B5706" s="247"/>
      <c r="C5706" s="280">
        <v>5693</v>
      </c>
      <c r="D5706" s="249" t="s">
        <v>11918</v>
      </c>
      <c r="E5706" s="249" t="s">
        <v>4677</v>
      </c>
      <c r="F5706" s="249" t="s">
        <v>10175</v>
      </c>
      <c r="G5706" s="281" t="s">
        <v>813</v>
      </c>
      <c r="H5706" s="250">
        <v>84120.709999999992</v>
      </c>
      <c r="I5706" s="250"/>
      <c r="J5706" s="250">
        <v>80582.930900000007</v>
      </c>
      <c r="K5706" s="250"/>
      <c r="L5706" s="250">
        <v>84121.34</v>
      </c>
      <c r="M5706" s="251">
        <f t="shared" si="264"/>
        <v>4.2055982409087908E-2</v>
      </c>
      <c r="N5706" s="251">
        <f t="shared" si="265"/>
        <v>4.3910156412541076E-2</v>
      </c>
      <c r="O5706" s="250">
        <v>92844.12</v>
      </c>
      <c r="P5706" s="251">
        <f t="shared" si="266"/>
        <v>0.10369283228251</v>
      </c>
      <c r="Q5706" s="251" t="s">
        <v>1195</v>
      </c>
      <c r="R5706" s="258"/>
      <c r="S5706" s="258" t="s">
        <v>806</v>
      </c>
      <c r="T5706" s="258" t="s">
        <v>807</v>
      </c>
      <c r="U5706" s="282" t="s">
        <v>814</v>
      </c>
      <c r="V5706" s="285">
        <v>253</v>
      </c>
      <c r="W5706" s="286" t="s">
        <v>816</v>
      </c>
      <c r="X5706" s="286" t="s">
        <v>824</v>
      </c>
      <c r="Y5706" s="257"/>
    </row>
    <row r="5707" spans="1:25" ht="12.75" customHeight="1" x14ac:dyDescent="0.2">
      <c r="A5707" s="229" t="s">
        <v>705</v>
      </c>
      <c r="B5707" s="247"/>
      <c r="C5707" s="280">
        <v>5694</v>
      </c>
      <c r="D5707" s="249" t="s">
        <v>11919</v>
      </c>
      <c r="E5707" s="249" t="s">
        <v>11920</v>
      </c>
      <c r="F5707" s="249" t="s">
        <v>10185</v>
      </c>
      <c r="G5707" s="281" t="s">
        <v>813</v>
      </c>
      <c r="H5707" s="250">
        <v>94593.11</v>
      </c>
      <c r="I5707" s="250"/>
      <c r="J5707" s="250">
        <v>90614.892900000006</v>
      </c>
      <c r="K5707" s="250"/>
      <c r="L5707" s="250">
        <v>94593.799999999988</v>
      </c>
      <c r="M5707" s="251">
        <f t="shared" si="264"/>
        <v>4.2056097954702984E-2</v>
      </c>
      <c r="N5707" s="251">
        <f t="shared" si="265"/>
        <v>4.3910078935821176E-2</v>
      </c>
      <c r="O5707" s="250">
        <v>104402.53</v>
      </c>
      <c r="P5707" s="251">
        <f t="shared" si="266"/>
        <v>0.10369315959396928</v>
      </c>
      <c r="Q5707" s="251" t="s">
        <v>1195</v>
      </c>
      <c r="R5707" s="258"/>
      <c r="S5707" s="258" t="s">
        <v>806</v>
      </c>
      <c r="T5707" s="258" t="s">
        <v>807</v>
      </c>
      <c r="U5707" s="282" t="s">
        <v>823</v>
      </c>
      <c r="V5707" s="285">
        <v>780</v>
      </c>
      <c r="W5707" s="286" t="s">
        <v>824</v>
      </c>
      <c r="X5707" s="286" t="s">
        <v>824</v>
      </c>
      <c r="Y5707" s="257"/>
    </row>
    <row r="5708" spans="1:25" ht="12.75" customHeight="1" x14ac:dyDescent="0.2">
      <c r="A5708" s="229" t="s">
        <v>705</v>
      </c>
      <c r="B5708" s="247"/>
      <c r="C5708" s="280">
        <v>5695</v>
      </c>
      <c r="D5708" s="249" t="s">
        <v>11921</v>
      </c>
      <c r="E5708" s="249" t="s">
        <v>11922</v>
      </c>
      <c r="F5708" s="249" t="s">
        <v>11392</v>
      </c>
      <c r="G5708" s="281" t="s">
        <v>804</v>
      </c>
      <c r="H5708" s="250">
        <v>46476.899999999994</v>
      </c>
      <c r="I5708" s="250"/>
      <c r="J5708" s="250">
        <v>44522.258000000002</v>
      </c>
      <c r="K5708" s="250"/>
      <c r="L5708" s="250">
        <v>46477.61</v>
      </c>
      <c r="M5708" s="251">
        <f t="shared" si="264"/>
        <v>4.2056204264914243E-2</v>
      </c>
      <c r="N5708" s="251">
        <f t="shared" si="265"/>
        <v>4.3918527222945404E-2</v>
      </c>
      <c r="O5708" s="250">
        <v>54066.1</v>
      </c>
      <c r="P5708" s="251">
        <f t="shared" si="266"/>
        <v>0.1632719496548983</v>
      </c>
      <c r="Q5708" s="251" t="s">
        <v>1195</v>
      </c>
      <c r="R5708" s="258"/>
      <c r="S5708" s="258" t="s">
        <v>1405</v>
      </c>
      <c r="T5708" s="258" t="s">
        <v>807</v>
      </c>
      <c r="U5708" s="282" t="s">
        <v>808</v>
      </c>
      <c r="V5708" s="283" t="s">
        <v>809</v>
      </c>
      <c r="W5708" s="284" t="s">
        <v>809</v>
      </c>
      <c r="X5708" s="284" t="s">
        <v>809</v>
      </c>
      <c r="Y5708" s="257"/>
    </row>
    <row r="5709" spans="1:25" ht="12.75" customHeight="1" x14ac:dyDescent="0.2">
      <c r="A5709" s="229" t="s">
        <v>705</v>
      </c>
      <c r="B5709" s="247"/>
      <c r="C5709" s="280">
        <v>5696</v>
      </c>
      <c r="D5709" s="249" t="s">
        <v>11923</v>
      </c>
      <c r="E5709" s="249" t="s">
        <v>11924</v>
      </c>
      <c r="F5709" s="249" t="s">
        <v>10225</v>
      </c>
      <c r="G5709" s="281" t="s">
        <v>813</v>
      </c>
      <c r="H5709" s="250">
        <v>270329.14999999997</v>
      </c>
      <c r="I5709" s="250"/>
      <c r="J5709" s="250">
        <v>200247.65769999998</v>
      </c>
      <c r="K5709" s="250"/>
      <c r="L5709" s="250">
        <v>209041.43000000002</v>
      </c>
      <c r="M5709" s="251">
        <f t="shared" si="264"/>
        <v>0.25924504368100887</v>
      </c>
      <c r="N5709" s="251">
        <f t="shared" si="265"/>
        <v>4.3914482701087998E-2</v>
      </c>
      <c r="O5709" s="250">
        <v>229421.00999999998</v>
      </c>
      <c r="P5709" s="251">
        <f t="shared" si="266"/>
        <v>9.749062661884754E-2</v>
      </c>
      <c r="Q5709" s="251" t="s">
        <v>1195</v>
      </c>
      <c r="R5709" s="258"/>
      <c r="S5709" s="258" t="s">
        <v>806</v>
      </c>
      <c r="T5709" s="258" t="s">
        <v>807</v>
      </c>
      <c r="U5709" s="282" t="s">
        <v>814</v>
      </c>
      <c r="V5709" s="285">
        <v>514</v>
      </c>
      <c r="W5709" s="286" t="s">
        <v>824</v>
      </c>
      <c r="X5709" s="286" t="s">
        <v>824</v>
      </c>
      <c r="Y5709" s="257"/>
    </row>
    <row r="5710" spans="1:25" ht="12.75" customHeight="1" x14ac:dyDescent="0.2">
      <c r="A5710" s="229" t="s">
        <v>705</v>
      </c>
      <c r="B5710" s="247"/>
      <c r="C5710" s="280">
        <v>5697</v>
      </c>
      <c r="D5710" s="296" t="s">
        <v>11925</v>
      </c>
      <c r="E5710" s="296" t="s">
        <v>11926</v>
      </c>
      <c r="F5710" s="296" t="s">
        <v>11392</v>
      </c>
      <c r="G5710" s="281" t="s">
        <v>804</v>
      </c>
      <c r="H5710" s="250">
        <v>0</v>
      </c>
      <c r="I5710" s="250"/>
      <c r="J5710" s="250">
        <v>0</v>
      </c>
      <c r="K5710" s="250"/>
      <c r="L5710" s="250">
        <v>0</v>
      </c>
      <c r="M5710" s="251" t="str">
        <f t="shared" ref="M5710:M5773" si="267">IF(H5710&gt;0,ABS((J5710-H5710)/H5710),"NA")</f>
        <v>NA</v>
      </c>
      <c r="N5710" s="251" t="str">
        <f t="shared" ref="N5710:N5773" si="268">IF(J5710&gt;0,ABS((L5710-J5710)/J5710),"NA")</f>
        <v>NA</v>
      </c>
      <c r="O5710" s="250">
        <v>0</v>
      </c>
      <c r="P5710" s="251" t="str">
        <f t="shared" ref="P5710:P5773" si="269">IF(L5710&gt;0,ABS((O5710-L5710)/L5710),"NA")</f>
        <v>NA</v>
      </c>
      <c r="Q5710" s="251" t="s">
        <v>707</v>
      </c>
      <c r="R5710" s="258"/>
      <c r="S5710" s="299" t="s">
        <v>809</v>
      </c>
      <c r="T5710" s="258" t="s">
        <v>2261</v>
      </c>
      <c r="U5710" s="299" t="s">
        <v>832</v>
      </c>
      <c r="V5710" s="283" t="s">
        <v>809</v>
      </c>
      <c r="W5710" s="284" t="s">
        <v>809</v>
      </c>
      <c r="X5710" s="284" t="s">
        <v>809</v>
      </c>
      <c r="Y5710" s="257"/>
    </row>
    <row r="5711" spans="1:25" ht="12.75" customHeight="1" x14ac:dyDescent="0.2">
      <c r="A5711" s="229" t="s">
        <v>705</v>
      </c>
      <c r="B5711" s="247"/>
      <c r="C5711" s="280">
        <v>5698</v>
      </c>
      <c r="D5711" s="249" t="s">
        <v>11927</v>
      </c>
      <c r="E5711" s="249" t="s">
        <v>11928</v>
      </c>
      <c r="F5711" s="249" t="s">
        <v>10185</v>
      </c>
      <c r="G5711" s="281" t="s">
        <v>813</v>
      </c>
      <c r="H5711" s="250">
        <v>47137.86</v>
      </c>
      <c r="I5711" s="250"/>
      <c r="J5711" s="250">
        <v>20828.572499999998</v>
      </c>
      <c r="K5711" s="250"/>
      <c r="L5711" s="250">
        <v>21743.16</v>
      </c>
      <c r="M5711" s="251">
        <f t="shared" si="267"/>
        <v>0.55813495776006805</v>
      </c>
      <c r="N5711" s="251">
        <f t="shared" si="268"/>
        <v>4.3910234366757561E-2</v>
      </c>
      <c r="O5711" s="250">
        <v>23997.78</v>
      </c>
      <c r="P5711" s="251">
        <f t="shared" si="269"/>
        <v>0.10369329941002131</v>
      </c>
      <c r="Q5711" s="251" t="s">
        <v>1195</v>
      </c>
      <c r="R5711" s="258"/>
      <c r="S5711" s="258" t="s">
        <v>904</v>
      </c>
      <c r="T5711" s="258" t="s">
        <v>807</v>
      </c>
      <c r="U5711" s="282" t="s">
        <v>814</v>
      </c>
      <c r="V5711" s="285">
        <v>154</v>
      </c>
      <c r="W5711" s="286" t="s">
        <v>816</v>
      </c>
      <c r="X5711" s="286" t="s">
        <v>824</v>
      </c>
      <c r="Y5711" s="257"/>
    </row>
    <row r="5712" spans="1:25" ht="12.75" customHeight="1" x14ac:dyDescent="0.2">
      <c r="A5712" s="229" t="s">
        <v>705</v>
      </c>
      <c r="B5712" s="247"/>
      <c r="C5712" s="280">
        <v>5699</v>
      </c>
      <c r="D5712" s="249" t="s">
        <v>11929</v>
      </c>
      <c r="E5712" s="249" t="s">
        <v>11930</v>
      </c>
      <c r="F5712" s="249" t="s">
        <v>10253</v>
      </c>
      <c r="G5712" s="281" t="s">
        <v>813</v>
      </c>
      <c r="H5712" s="250">
        <v>11738.210000000001</v>
      </c>
      <c r="I5712" s="250"/>
      <c r="J5712" s="250">
        <v>11244.552</v>
      </c>
      <c r="K5712" s="250"/>
      <c r="L5712" s="250">
        <v>11737.509999999998</v>
      </c>
      <c r="M5712" s="251">
        <f t="shared" si="267"/>
        <v>4.2055645622288342E-2</v>
      </c>
      <c r="N5712" s="251">
        <f t="shared" si="268"/>
        <v>4.3839719003478196E-2</v>
      </c>
      <c r="O5712" s="250">
        <v>12744.970000000001</v>
      </c>
      <c r="P5712" s="251">
        <f t="shared" si="269"/>
        <v>8.5832514732682053E-2</v>
      </c>
      <c r="Q5712" s="251" t="s">
        <v>1195</v>
      </c>
      <c r="R5712" s="258"/>
      <c r="S5712" s="258" t="s">
        <v>806</v>
      </c>
      <c r="T5712" s="258" t="s">
        <v>807</v>
      </c>
      <c r="U5712" s="282" t="s">
        <v>814</v>
      </c>
      <c r="V5712" s="285">
        <v>203</v>
      </c>
      <c r="W5712" s="286" t="s">
        <v>815</v>
      </c>
      <c r="X5712" s="286" t="s">
        <v>816</v>
      </c>
      <c r="Y5712" s="257"/>
    </row>
    <row r="5713" spans="1:25" ht="12.75" customHeight="1" x14ac:dyDescent="0.2">
      <c r="A5713" s="229" t="s">
        <v>705</v>
      </c>
      <c r="B5713" s="247"/>
      <c r="C5713" s="280">
        <v>5700</v>
      </c>
      <c r="D5713" s="249" t="s">
        <v>11931</v>
      </c>
      <c r="E5713" s="249" t="s">
        <v>11932</v>
      </c>
      <c r="F5713" s="249" t="s">
        <v>10172</v>
      </c>
      <c r="G5713" s="281" t="s">
        <v>813</v>
      </c>
      <c r="H5713" s="250">
        <v>14431.529999999999</v>
      </c>
      <c r="I5713" s="250"/>
      <c r="J5713" s="250">
        <v>17241.130300000001</v>
      </c>
      <c r="K5713" s="250"/>
      <c r="L5713" s="250">
        <v>14237.820000000002</v>
      </c>
      <c r="M5713" s="251">
        <f t="shared" si="267"/>
        <v>0.19468485323454979</v>
      </c>
      <c r="N5713" s="251">
        <f t="shared" si="268"/>
        <v>0.17419451322167659</v>
      </c>
      <c r="O5713" s="250">
        <v>16034.550000000001</v>
      </c>
      <c r="P5713" s="251">
        <f t="shared" si="269"/>
        <v>0.12619417860318499</v>
      </c>
      <c r="Q5713" s="251" t="s">
        <v>1195</v>
      </c>
      <c r="R5713" s="258"/>
      <c r="S5713" s="258" t="s">
        <v>904</v>
      </c>
      <c r="T5713" s="258" t="s">
        <v>807</v>
      </c>
      <c r="U5713" s="282" t="s">
        <v>814</v>
      </c>
      <c r="V5713" s="285">
        <v>53</v>
      </c>
      <c r="W5713" s="286" t="s">
        <v>824</v>
      </c>
      <c r="X5713" s="286" t="s">
        <v>824</v>
      </c>
      <c r="Y5713" s="257"/>
    </row>
    <row r="5714" spans="1:25" ht="12.75" customHeight="1" x14ac:dyDescent="0.2">
      <c r="A5714" s="229" t="s">
        <v>705</v>
      </c>
      <c r="B5714" s="247"/>
      <c r="C5714" s="280">
        <v>5701</v>
      </c>
      <c r="D5714" s="249" t="s">
        <v>11933</v>
      </c>
      <c r="E5714" s="249" t="s">
        <v>11934</v>
      </c>
      <c r="F5714" s="249" t="s">
        <v>10193</v>
      </c>
      <c r="G5714" s="281" t="s">
        <v>813</v>
      </c>
      <c r="H5714" s="250">
        <v>25499.079999999998</v>
      </c>
      <c r="I5714" s="250"/>
      <c r="J5714" s="250">
        <v>24426.671999999999</v>
      </c>
      <c r="K5714" s="250"/>
      <c r="L5714" s="250">
        <v>25499.430000000004</v>
      </c>
      <c r="M5714" s="251">
        <f t="shared" si="267"/>
        <v>4.2056733027230765E-2</v>
      </c>
      <c r="N5714" s="251">
        <f t="shared" si="268"/>
        <v>4.3917484952514421E-2</v>
      </c>
      <c r="O5714" s="250">
        <v>29418.18</v>
      </c>
      <c r="P5714" s="251">
        <f t="shared" si="269"/>
        <v>0.15367990578612917</v>
      </c>
      <c r="Q5714" s="251" t="s">
        <v>1195</v>
      </c>
      <c r="R5714" s="258"/>
      <c r="S5714" s="258" t="s">
        <v>1405</v>
      </c>
      <c r="T5714" s="258" t="s">
        <v>807</v>
      </c>
      <c r="U5714" s="282" t="s">
        <v>814</v>
      </c>
      <c r="V5714" s="285">
        <v>53</v>
      </c>
      <c r="W5714" s="286" t="s">
        <v>824</v>
      </c>
      <c r="X5714" s="286" t="s">
        <v>824</v>
      </c>
      <c r="Y5714" s="257"/>
    </row>
    <row r="5715" spans="1:25" ht="12.75" customHeight="1" x14ac:dyDescent="0.2">
      <c r="A5715" s="229" t="s">
        <v>705</v>
      </c>
      <c r="B5715" s="247"/>
      <c r="C5715" s="280">
        <v>5702</v>
      </c>
      <c r="D5715" s="249" t="s">
        <v>11935</v>
      </c>
      <c r="E5715" s="249" t="s">
        <v>11936</v>
      </c>
      <c r="F5715" s="249" t="s">
        <v>10281</v>
      </c>
      <c r="G5715" s="281" t="s">
        <v>813</v>
      </c>
      <c r="H5715" s="250">
        <v>141273.69999999998</v>
      </c>
      <c r="I5715" s="250"/>
      <c r="J5715" s="250">
        <v>125097.56479999999</v>
      </c>
      <c r="K5715" s="250"/>
      <c r="L5715" s="250">
        <v>99982.61</v>
      </c>
      <c r="M5715" s="251">
        <f t="shared" si="267"/>
        <v>0.11450209911682069</v>
      </c>
      <c r="N5715" s="251">
        <f t="shared" si="268"/>
        <v>0.20076293923189137</v>
      </c>
      <c r="O5715" s="250">
        <v>111805.06</v>
      </c>
      <c r="P5715" s="251">
        <f t="shared" si="269"/>
        <v>0.11824506281642375</v>
      </c>
      <c r="Q5715" s="251" t="s">
        <v>1195</v>
      </c>
      <c r="R5715" s="258"/>
      <c r="S5715" s="258" t="s">
        <v>806</v>
      </c>
      <c r="T5715" s="258" t="s">
        <v>807</v>
      </c>
      <c r="U5715" s="282" t="s">
        <v>814</v>
      </c>
      <c r="V5715" s="285">
        <v>602</v>
      </c>
      <c r="W5715" s="286" t="s">
        <v>824</v>
      </c>
      <c r="X5715" s="286" t="s">
        <v>824</v>
      </c>
      <c r="Y5715" s="257"/>
    </row>
    <row r="5716" spans="1:25" ht="12.75" customHeight="1" x14ac:dyDescent="0.2">
      <c r="A5716" s="229" t="s">
        <v>705</v>
      </c>
      <c r="B5716" s="247"/>
      <c r="C5716" s="280">
        <v>5703</v>
      </c>
      <c r="D5716" s="249" t="s">
        <v>11937</v>
      </c>
      <c r="E5716" s="249" t="s">
        <v>11938</v>
      </c>
      <c r="F5716" s="249" t="s">
        <v>10318</v>
      </c>
      <c r="G5716" s="281" t="s">
        <v>813</v>
      </c>
      <c r="H5716" s="250">
        <v>143492.88</v>
      </c>
      <c r="I5716" s="250"/>
      <c r="J5716" s="250">
        <v>137458.13329999999</v>
      </c>
      <c r="K5716" s="250"/>
      <c r="L5716" s="250">
        <v>143493.60999999999</v>
      </c>
      <c r="M5716" s="251">
        <f t="shared" si="267"/>
        <v>4.2056070656606916E-2</v>
      </c>
      <c r="N5716" s="251">
        <f t="shared" si="268"/>
        <v>4.3907745253805218E-2</v>
      </c>
      <c r="O5716" s="250">
        <v>155809.88</v>
      </c>
      <c r="P5716" s="251">
        <f t="shared" si="269"/>
        <v>8.5831487548470073E-2</v>
      </c>
      <c r="Q5716" s="251" t="s">
        <v>1195</v>
      </c>
      <c r="R5716" s="258"/>
      <c r="S5716" s="258" t="s">
        <v>806</v>
      </c>
      <c r="T5716" s="258" t="s">
        <v>807</v>
      </c>
      <c r="U5716" s="282" t="s">
        <v>814</v>
      </c>
      <c r="V5716" s="285">
        <v>303</v>
      </c>
      <c r="W5716" s="286" t="s">
        <v>815</v>
      </c>
      <c r="X5716" s="286" t="s">
        <v>816</v>
      </c>
      <c r="Y5716" s="257"/>
    </row>
    <row r="5717" spans="1:25" ht="12.75" customHeight="1" x14ac:dyDescent="0.2">
      <c r="A5717" s="229" t="s">
        <v>705</v>
      </c>
      <c r="B5717" s="247"/>
      <c r="C5717" s="280">
        <v>5704</v>
      </c>
      <c r="D5717" s="249" t="s">
        <v>11939</v>
      </c>
      <c r="E5717" s="249" t="s">
        <v>4710</v>
      </c>
      <c r="F5717" s="249" t="s">
        <v>10188</v>
      </c>
      <c r="G5717" s="281" t="s">
        <v>813</v>
      </c>
      <c r="H5717" s="250">
        <v>46647.350000000006</v>
      </c>
      <c r="I5717" s="250"/>
      <c r="J5717" s="250">
        <v>44685.544800000003</v>
      </c>
      <c r="K5717" s="250"/>
      <c r="L5717" s="250">
        <v>46647.69</v>
      </c>
      <c r="M5717" s="251">
        <f t="shared" si="267"/>
        <v>4.2056091074841387E-2</v>
      </c>
      <c r="N5717" s="251">
        <f t="shared" si="268"/>
        <v>4.3910065520785573E-2</v>
      </c>
      <c r="O5717" s="250">
        <v>51484.759999999995</v>
      </c>
      <c r="P5717" s="251">
        <f t="shared" si="269"/>
        <v>0.1036936662887271</v>
      </c>
      <c r="Q5717" s="251" t="s">
        <v>1195</v>
      </c>
      <c r="R5717" s="258"/>
      <c r="S5717" s="258" t="s">
        <v>806</v>
      </c>
      <c r="T5717" s="258" t="s">
        <v>807</v>
      </c>
      <c r="U5717" s="282" t="s">
        <v>814</v>
      </c>
      <c r="V5717" s="285">
        <v>253</v>
      </c>
      <c r="W5717" s="286" t="s">
        <v>815</v>
      </c>
      <c r="X5717" s="286" t="s">
        <v>816</v>
      </c>
      <c r="Y5717" s="257"/>
    </row>
    <row r="5718" spans="1:25" ht="12.75" customHeight="1" x14ac:dyDescent="0.2">
      <c r="A5718" s="229" t="s">
        <v>705</v>
      </c>
      <c r="B5718" s="247"/>
      <c r="C5718" s="280">
        <v>5705</v>
      </c>
      <c r="D5718" s="249" t="s">
        <v>11940</v>
      </c>
      <c r="E5718" s="249" t="s">
        <v>11941</v>
      </c>
      <c r="F5718" s="249" t="s">
        <v>10193</v>
      </c>
      <c r="G5718" s="281" t="s">
        <v>813</v>
      </c>
      <c r="H5718" s="250">
        <v>27297.38</v>
      </c>
      <c r="I5718" s="250"/>
      <c r="J5718" s="250">
        <v>26149.3469</v>
      </c>
      <c r="K5718" s="250"/>
      <c r="L5718" s="250">
        <v>27297.58</v>
      </c>
      <c r="M5718" s="251">
        <f t="shared" si="267"/>
        <v>4.2056530700015915E-2</v>
      </c>
      <c r="N5718" s="251">
        <f t="shared" si="268"/>
        <v>4.3910584244840213E-2</v>
      </c>
      <c r="O5718" s="250">
        <v>30128.120000000003</v>
      </c>
      <c r="P5718" s="251">
        <f t="shared" si="269"/>
        <v>0.1036919756256782</v>
      </c>
      <c r="Q5718" s="251" t="s">
        <v>1195</v>
      </c>
      <c r="R5718" s="258"/>
      <c r="S5718" s="258" t="s">
        <v>904</v>
      </c>
      <c r="T5718" s="258" t="s">
        <v>807</v>
      </c>
      <c r="U5718" s="282" t="s">
        <v>814</v>
      </c>
      <c r="V5718" s="285">
        <v>53</v>
      </c>
      <c r="W5718" s="286" t="s">
        <v>824</v>
      </c>
      <c r="X5718" s="286" t="s">
        <v>824</v>
      </c>
      <c r="Y5718" s="257"/>
    </row>
    <row r="5719" spans="1:25" ht="12.75" customHeight="1" x14ac:dyDescent="0.2">
      <c r="A5719" s="229" t="s">
        <v>705</v>
      </c>
      <c r="B5719" s="247"/>
      <c r="C5719" s="280">
        <v>5706</v>
      </c>
      <c r="D5719" s="249" t="s">
        <v>11942</v>
      </c>
      <c r="E5719" s="249" t="s">
        <v>11943</v>
      </c>
      <c r="F5719" s="249" t="s">
        <v>10188</v>
      </c>
      <c r="G5719" s="281" t="s">
        <v>813</v>
      </c>
      <c r="H5719" s="250">
        <v>285338.94000000006</v>
      </c>
      <c r="I5719" s="250"/>
      <c r="J5719" s="250">
        <v>453944.09660000005</v>
      </c>
      <c r="K5719" s="250"/>
      <c r="L5719" s="250">
        <v>339478.22000000003</v>
      </c>
      <c r="M5719" s="251">
        <f t="shared" si="267"/>
        <v>0.59089431186644192</v>
      </c>
      <c r="N5719" s="251">
        <f t="shared" si="268"/>
        <v>0.25215853109962</v>
      </c>
      <c r="O5719" s="250">
        <v>358908.82</v>
      </c>
      <c r="P5719" s="251">
        <f t="shared" si="269"/>
        <v>5.7236661603798838E-2</v>
      </c>
      <c r="Q5719" s="251" t="s">
        <v>1195</v>
      </c>
      <c r="R5719" s="258"/>
      <c r="S5719" s="258" t="s">
        <v>806</v>
      </c>
      <c r="T5719" s="258" t="s">
        <v>807</v>
      </c>
      <c r="U5719" s="282" t="s">
        <v>823</v>
      </c>
      <c r="V5719" s="285">
        <v>1423</v>
      </c>
      <c r="W5719" s="286" t="s">
        <v>824</v>
      </c>
      <c r="X5719" s="286" t="s">
        <v>824</v>
      </c>
      <c r="Y5719" s="257"/>
    </row>
    <row r="5720" spans="1:25" ht="12.75" customHeight="1" x14ac:dyDescent="0.2">
      <c r="A5720" s="229" t="s">
        <v>705</v>
      </c>
      <c r="B5720" s="247"/>
      <c r="C5720" s="280">
        <v>5707</v>
      </c>
      <c r="D5720" s="249" t="s">
        <v>11944</v>
      </c>
      <c r="E5720" s="249" t="s">
        <v>11945</v>
      </c>
      <c r="F5720" s="249" t="s">
        <v>10188</v>
      </c>
      <c r="G5720" s="281" t="s">
        <v>813</v>
      </c>
      <c r="H5720" s="250">
        <v>75200.33</v>
      </c>
      <c r="I5720" s="250"/>
      <c r="J5720" s="250">
        <v>72037.699600000007</v>
      </c>
      <c r="K5720" s="250"/>
      <c r="L5720" s="250">
        <v>75201.42</v>
      </c>
      <c r="M5720" s="251">
        <f t="shared" si="267"/>
        <v>4.2056070764583009E-2</v>
      </c>
      <c r="N5720" s="251">
        <f t="shared" si="268"/>
        <v>4.3917565629760763E-2</v>
      </c>
      <c r="O5720" s="250">
        <v>86758.35</v>
      </c>
      <c r="P5720" s="251">
        <f t="shared" si="269"/>
        <v>0.15367967785714695</v>
      </c>
      <c r="Q5720" s="251" t="s">
        <v>1195</v>
      </c>
      <c r="R5720" s="258"/>
      <c r="S5720" s="258" t="s">
        <v>806</v>
      </c>
      <c r="T5720" s="258" t="s">
        <v>807</v>
      </c>
      <c r="U5720" s="282" t="s">
        <v>814</v>
      </c>
      <c r="V5720" s="285">
        <v>691</v>
      </c>
      <c r="W5720" s="286" t="s">
        <v>824</v>
      </c>
      <c r="X5720" s="286" t="s">
        <v>824</v>
      </c>
      <c r="Y5720" s="257"/>
    </row>
    <row r="5721" spans="1:25" ht="12.75" customHeight="1" x14ac:dyDescent="0.2">
      <c r="A5721" s="229" t="s">
        <v>705</v>
      </c>
      <c r="B5721" s="247"/>
      <c r="C5721" s="280">
        <v>5708</v>
      </c>
      <c r="D5721" s="249" t="s">
        <v>11946</v>
      </c>
      <c r="E5721" s="249" t="s">
        <v>11947</v>
      </c>
      <c r="F5721" s="249" t="s">
        <v>10185</v>
      </c>
      <c r="G5721" s="281" t="s">
        <v>813</v>
      </c>
      <c r="H5721" s="250">
        <v>76958.11</v>
      </c>
      <c r="I5721" s="250"/>
      <c r="J5721" s="250">
        <v>73721.5432</v>
      </c>
      <c r="K5721" s="250"/>
      <c r="L5721" s="250">
        <v>76958.59</v>
      </c>
      <c r="M5721" s="251">
        <f t="shared" si="267"/>
        <v>4.2056214738121822E-2</v>
      </c>
      <c r="N5721" s="251">
        <f t="shared" si="268"/>
        <v>4.3909102543040583E-2</v>
      </c>
      <c r="O5721" s="250">
        <v>84337.919999999998</v>
      </c>
      <c r="P5721" s="251">
        <f t="shared" si="269"/>
        <v>9.5887021838627781E-2</v>
      </c>
      <c r="Q5721" s="251" t="s">
        <v>1195</v>
      </c>
      <c r="R5721" s="258"/>
      <c r="S5721" s="258" t="s">
        <v>806</v>
      </c>
      <c r="T5721" s="258" t="s">
        <v>807</v>
      </c>
      <c r="U5721" s="282" t="s">
        <v>814</v>
      </c>
      <c r="V5721" s="285">
        <v>503</v>
      </c>
      <c r="W5721" s="286" t="s">
        <v>874</v>
      </c>
      <c r="X5721" s="286" t="s">
        <v>816</v>
      </c>
      <c r="Y5721" s="257"/>
    </row>
    <row r="5722" spans="1:25" ht="12.75" customHeight="1" x14ac:dyDescent="0.2">
      <c r="A5722" s="229" t="s">
        <v>705</v>
      </c>
      <c r="B5722" s="247"/>
      <c r="C5722" s="280">
        <v>5709</v>
      </c>
      <c r="D5722" s="249" t="s">
        <v>11948</v>
      </c>
      <c r="E5722" s="249" t="s">
        <v>11949</v>
      </c>
      <c r="F5722" s="249" t="s">
        <v>10253</v>
      </c>
      <c r="G5722" s="281" t="s">
        <v>813</v>
      </c>
      <c r="H5722" s="250">
        <v>44311.89</v>
      </c>
      <c r="I5722" s="250"/>
      <c r="J5722" s="250">
        <v>130908.25720000005</v>
      </c>
      <c r="K5722" s="250"/>
      <c r="L5722" s="250">
        <v>162042.86000000007</v>
      </c>
      <c r="M5722" s="251">
        <f t="shared" si="267"/>
        <v>1.9542467540878994</v>
      </c>
      <c r="N5722" s="251">
        <f t="shared" si="268"/>
        <v>0.23783528606933443</v>
      </c>
      <c r="O5722" s="250">
        <v>177917.34</v>
      </c>
      <c r="P5722" s="251">
        <f t="shared" si="269"/>
        <v>9.796469896914875E-2</v>
      </c>
      <c r="Q5722" s="251" t="s">
        <v>1195</v>
      </c>
      <c r="R5722" s="258"/>
      <c r="S5722" s="258" t="s">
        <v>904</v>
      </c>
      <c r="T5722" s="258" t="s">
        <v>807</v>
      </c>
      <c r="U5722" s="282" t="s">
        <v>814</v>
      </c>
      <c r="V5722" s="285">
        <v>260</v>
      </c>
      <c r="W5722" s="286" t="s">
        <v>816</v>
      </c>
      <c r="X5722" s="286" t="s">
        <v>824</v>
      </c>
      <c r="Y5722" s="257"/>
    </row>
    <row r="5723" spans="1:25" ht="12.75" customHeight="1" x14ac:dyDescent="0.2">
      <c r="A5723" s="229" t="s">
        <v>705</v>
      </c>
      <c r="B5723" s="247"/>
      <c r="C5723" s="318">
        <v>5710</v>
      </c>
      <c r="D5723" s="319" t="s">
        <v>988</v>
      </c>
      <c r="E5723" s="319" t="s">
        <v>988</v>
      </c>
      <c r="F5723" s="319"/>
      <c r="G5723" s="320" t="s">
        <v>707</v>
      </c>
      <c r="H5723" s="321">
        <v>0</v>
      </c>
      <c r="I5723" s="321"/>
      <c r="J5723" s="321">
        <v>0</v>
      </c>
      <c r="K5723" s="321"/>
      <c r="L5723" s="321">
        <v>0</v>
      </c>
      <c r="M5723" s="322" t="str">
        <f t="shared" si="267"/>
        <v>NA</v>
      </c>
      <c r="N5723" s="322" t="str">
        <f t="shared" si="268"/>
        <v>NA</v>
      </c>
      <c r="O5723" s="321">
        <v>0</v>
      </c>
      <c r="P5723" s="322" t="str">
        <f t="shared" si="269"/>
        <v>NA</v>
      </c>
      <c r="Q5723" s="322" t="s">
        <v>707</v>
      </c>
      <c r="R5723" s="323" t="s">
        <v>989</v>
      </c>
      <c r="S5723" s="323" t="s">
        <v>809</v>
      </c>
      <c r="T5723" s="323" t="s">
        <v>809</v>
      </c>
      <c r="U5723" s="323" t="s">
        <v>989</v>
      </c>
      <c r="V5723" s="323" t="s">
        <v>989</v>
      </c>
      <c r="W5723" s="323" t="s">
        <v>989</v>
      </c>
      <c r="X5723" s="323" t="s">
        <v>989</v>
      </c>
      <c r="Y5723" s="257"/>
    </row>
    <row r="5724" spans="1:25" ht="12.75" customHeight="1" x14ac:dyDescent="0.2">
      <c r="A5724" s="229" t="s">
        <v>705</v>
      </c>
      <c r="B5724" s="247"/>
      <c r="C5724" s="280">
        <v>5711</v>
      </c>
      <c r="D5724" s="373" t="s">
        <v>11950</v>
      </c>
      <c r="E5724" s="373" t="s">
        <v>11950</v>
      </c>
      <c r="F5724" s="373"/>
      <c r="G5724" s="374"/>
      <c r="H5724" s="250">
        <v>0</v>
      </c>
      <c r="I5724" s="250"/>
      <c r="J5724" s="250">
        <v>0</v>
      </c>
      <c r="K5724" s="250"/>
      <c r="L5724" s="250">
        <v>31808.190000000002</v>
      </c>
      <c r="M5724" s="251" t="str">
        <f t="shared" si="267"/>
        <v>NA</v>
      </c>
      <c r="N5724" s="251" t="str">
        <f t="shared" si="268"/>
        <v>NA</v>
      </c>
      <c r="O5724" s="250">
        <v>32124.6</v>
      </c>
      <c r="P5724" s="251">
        <f t="shared" si="269"/>
        <v>9.947438065479243E-3</v>
      </c>
      <c r="Q5724" s="251" t="s">
        <v>1195</v>
      </c>
      <c r="R5724" s="258"/>
      <c r="S5724" s="258" t="s">
        <v>840</v>
      </c>
      <c r="T5724" s="258" t="s">
        <v>841</v>
      </c>
      <c r="U5724" s="282" t="s">
        <v>841</v>
      </c>
      <c r="V5724" s="283" t="s">
        <v>809</v>
      </c>
      <c r="W5724" s="284" t="s">
        <v>809</v>
      </c>
      <c r="X5724" s="284" t="s">
        <v>809</v>
      </c>
      <c r="Y5724" s="257"/>
    </row>
    <row r="5725" spans="1:25" ht="12.75" customHeight="1" x14ac:dyDescent="0.2">
      <c r="A5725" s="229" t="s">
        <v>705</v>
      </c>
      <c r="B5725" s="247"/>
      <c r="C5725" s="280">
        <v>5712</v>
      </c>
      <c r="D5725" s="249" t="s">
        <v>11951</v>
      </c>
      <c r="E5725" s="249" t="s">
        <v>4740</v>
      </c>
      <c r="F5725" s="249" t="s">
        <v>10225</v>
      </c>
      <c r="G5725" s="281"/>
      <c r="H5725" s="250">
        <v>546822.80999999994</v>
      </c>
      <c r="I5725" s="250"/>
      <c r="J5725" s="250">
        <v>313361.3382</v>
      </c>
      <c r="K5725" s="250"/>
      <c r="L5725" s="250">
        <v>439265.41999999993</v>
      </c>
      <c r="M5725" s="251">
        <f t="shared" si="267"/>
        <v>0.42694172139600389</v>
      </c>
      <c r="N5725" s="251">
        <f t="shared" si="268"/>
        <v>0.40178562717153959</v>
      </c>
      <c r="O5725" s="250">
        <v>455486.37999999989</v>
      </c>
      <c r="P5725" s="251">
        <f t="shared" si="269"/>
        <v>3.6927468590630161E-2</v>
      </c>
      <c r="Q5725" s="251" t="s">
        <v>1195</v>
      </c>
      <c r="R5725" s="258"/>
      <c r="S5725" s="258" t="s">
        <v>1698</v>
      </c>
      <c r="T5725" s="258" t="s">
        <v>807</v>
      </c>
      <c r="U5725" s="282" t="s">
        <v>932</v>
      </c>
      <c r="V5725" s="285">
        <v>2799</v>
      </c>
      <c r="W5725" s="286" t="s">
        <v>824</v>
      </c>
      <c r="X5725" s="286" t="s">
        <v>824</v>
      </c>
      <c r="Y5725" s="257"/>
    </row>
    <row r="5726" spans="1:25" ht="12.75" customHeight="1" x14ac:dyDescent="0.2">
      <c r="A5726" s="229" t="s">
        <v>705</v>
      </c>
      <c r="B5726" s="247"/>
      <c r="C5726" s="280">
        <v>5713</v>
      </c>
      <c r="D5726" s="249" t="s">
        <v>11952</v>
      </c>
      <c r="E5726" s="249" t="s">
        <v>11953</v>
      </c>
      <c r="F5726" s="249" t="s">
        <v>10877</v>
      </c>
      <c r="G5726" s="281" t="s">
        <v>2994</v>
      </c>
      <c r="H5726" s="250">
        <v>826136.5</v>
      </c>
      <c r="I5726" s="250"/>
      <c r="J5726" s="250">
        <v>626662.37659999996</v>
      </c>
      <c r="K5726" s="250"/>
      <c r="L5726" s="250">
        <v>963287.1</v>
      </c>
      <c r="M5726" s="251">
        <f t="shared" si="267"/>
        <v>0.24145419479710684</v>
      </c>
      <c r="N5726" s="251">
        <f t="shared" si="268"/>
        <v>0.53717078919972938</v>
      </c>
      <c r="O5726" s="250">
        <v>1036492.06</v>
      </c>
      <c r="P5726" s="251">
        <f t="shared" si="269"/>
        <v>7.5994955190410093E-2</v>
      </c>
      <c r="Q5726" s="251" t="s">
        <v>1195</v>
      </c>
      <c r="R5726" s="258"/>
      <c r="S5726" s="258" t="s">
        <v>2995</v>
      </c>
      <c r="T5726" s="258" t="s">
        <v>807</v>
      </c>
      <c r="U5726" s="282" t="s">
        <v>10494</v>
      </c>
      <c r="V5726" s="285">
        <v>2049</v>
      </c>
      <c r="W5726" s="286" t="s">
        <v>824</v>
      </c>
      <c r="X5726" s="286" t="s">
        <v>824</v>
      </c>
      <c r="Y5726" s="257"/>
    </row>
    <row r="5727" spans="1:25" ht="12.75" customHeight="1" x14ac:dyDescent="0.2">
      <c r="A5727" s="229" t="s">
        <v>705</v>
      </c>
      <c r="B5727" s="247"/>
      <c r="C5727" s="280">
        <v>5714</v>
      </c>
      <c r="D5727" s="249" t="s">
        <v>11954</v>
      </c>
      <c r="E5727" s="249" t="s">
        <v>11955</v>
      </c>
      <c r="F5727" s="249" t="s">
        <v>10237</v>
      </c>
      <c r="G5727" s="281" t="s">
        <v>804</v>
      </c>
      <c r="H5727" s="250">
        <v>43090.01</v>
      </c>
      <c r="I5727" s="250"/>
      <c r="J5727" s="250">
        <v>41277.811600000001</v>
      </c>
      <c r="K5727" s="250"/>
      <c r="L5727" s="250">
        <v>43090.33</v>
      </c>
      <c r="M5727" s="251">
        <f t="shared" si="267"/>
        <v>4.2056114630746225E-2</v>
      </c>
      <c r="N5727" s="251">
        <f t="shared" si="268"/>
        <v>4.3910234814870872E-2</v>
      </c>
      <c r="O5727" s="250">
        <v>47558.5</v>
      </c>
      <c r="P5727" s="251">
        <f t="shared" si="269"/>
        <v>0.10369310237354873</v>
      </c>
      <c r="Q5727" s="251" t="s">
        <v>1195</v>
      </c>
      <c r="R5727" s="258"/>
      <c r="S5727" s="258" t="s">
        <v>1405</v>
      </c>
      <c r="T5727" s="258" t="s">
        <v>807</v>
      </c>
      <c r="U5727" s="282" t="s">
        <v>808</v>
      </c>
      <c r="V5727" s="285">
        <v>107</v>
      </c>
      <c r="W5727" s="286" t="s">
        <v>824</v>
      </c>
      <c r="X5727" s="286" t="s">
        <v>824</v>
      </c>
      <c r="Y5727" s="257"/>
    </row>
    <row r="5728" spans="1:25" ht="12.75" customHeight="1" x14ac:dyDescent="0.2">
      <c r="A5728" s="229" t="s">
        <v>705</v>
      </c>
      <c r="B5728" s="247"/>
      <c r="C5728" s="280">
        <v>5715</v>
      </c>
      <c r="D5728" s="249" t="s">
        <v>11956</v>
      </c>
      <c r="E5728" s="249" t="s">
        <v>11957</v>
      </c>
      <c r="F5728" s="249" t="s">
        <v>10205</v>
      </c>
      <c r="G5728" s="281" t="s">
        <v>813</v>
      </c>
      <c r="H5728" s="250">
        <v>153200.25</v>
      </c>
      <c r="I5728" s="250"/>
      <c r="J5728" s="250">
        <v>145559.28479999999</v>
      </c>
      <c r="K5728" s="250"/>
      <c r="L5728" s="250">
        <v>151950.84000000003</v>
      </c>
      <c r="M5728" s="251">
        <f t="shared" si="267"/>
        <v>4.9875670568422743E-2</v>
      </c>
      <c r="N5728" s="251">
        <f t="shared" si="268"/>
        <v>4.3910322922938901E-2</v>
      </c>
      <c r="O5728" s="250">
        <v>167707.12</v>
      </c>
      <c r="P5728" s="251">
        <f t="shared" si="269"/>
        <v>0.1036932734297485</v>
      </c>
      <c r="Q5728" s="251" t="s">
        <v>1195</v>
      </c>
      <c r="R5728" s="258"/>
      <c r="S5728" s="258" t="s">
        <v>806</v>
      </c>
      <c r="T5728" s="258" t="s">
        <v>807</v>
      </c>
      <c r="U5728" s="282" t="s">
        <v>814</v>
      </c>
      <c r="V5728" s="285">
        <v>802</v>
      </c>
      <c r="W5728" s="286" t="s">
        <v>816</v>
      </c>
      <c r="X5728" s="286" t="s">
        <v>824</v>
      </c>
      <c r="Y5728" s="257"/>
    </row>
    <row r="5729" spans="1:25" ht="12.75" customHeight="1" x14ac:dyDescent="0.2">
      <c r="A5729" s="229" t="s">
        <v>705</v>
      </c>
      <c r="B5729" s="247"/>
      <c r="C5729" s="280">
        <v>5716</v>
      </c>
      <c r="D5729" s="249" t="s">
        <v>11958</v>
      </c>
      <c r="E5729" s="249" t="s">
        <v>11959</v>
      </c>
      <c r="F5729" s="249" t="s">
        <v>10177</v>
      </c>
      <c r="G5729" s="281" t="s">
        <v>804</v>
      </c>
      <c r="H5729" s="250">
        <v>29658.28</v>
      </c>
      <c r="I5729" s="250"/>
      <c r="J5729" s="250">
        <v>31233.770799999998</v>
      </c>
      <c r="K5729" s="250"/>
      <c r="L5729" s="250">
        <v>32605.49</v>
      </c>
      <c r="M5729" s="251">
        <f t="shared" si="267"/>
        <v>5.312144871516486E-2</v>
      </c>
      <c r="N5729" s="251">
        <f t="shared" si="268"/>
        <v>4.3917822435964191E-2</v>
      </c>
      <c r="O5729" s="250">
        <v>37718.090000000004</v>
      </c>
      <c r="P5729" s="251">
        <f t="shared" si="269"/>
        <v>0.15680181466372695</v>
      </c>
      <c r="Q5729" s="251" t="s">
        <v>1195</v>
      </c>
      <c r="R5729" s="258"/>
      <c r="S5729" s="258" t="s">
        <v>1405</v>
      </c>
      <c r="T5729" s="258" t="s">
        <v>807</v>
      </c>
      <c r="U5729" s="282" t="s">
        <v>808</v>
      </c>
      <c r="V5729" s="285">
        <v>53</v>
      </c>
      <c r="W5729" s="286" t="s">
        <v>824</v>
      </c>
      <c r="X5729" s="286" t="s">
        <v>824</v>
      </c>
      <c r="Y5729" s="257"/>
    </row>
    <row r="5730" spans="1:25" ht="12.75" customHeight="1" x14ac:dyDescent="0.2">
      <c r="A5730" s="229" t="s">
        <v>705</v>
      </c>
      <c r="B5730" s="247"/>
      <c r="C5730" s="280">
        <v>5717</v>
      </c>
      <c r="D5730" s="249" t="s">
        <v>11960</v>
      </c>
      <c r="E5730" s="249" t="s">
        <v>11961</v>
      </c>
      <c r="F5730" s="249" t="s">
        <v>10456</v>
      </c>
      <c r="G5730" s="281" t="s">
        <v>813</v>
      </c>
      <c r="H5730" s="250">
        <v>14496.21</v>
      </c>
      <c r="I5730" s="250"/>
      <c r="J5730" s="250">
        <v>13886.5542</v>
      </c>
      <c r="K5730" s="250"/>
      <c r="L5730" s="250">
        <v>14496.32</v>
      </c>
      <c r="M5730" s="251">
        <f t="shared" si="267"/>
        <v>4.2056220212041535E-2</v>
      </c>
      <c r="N5730" s="251">
        <f t="shared" si="268"/>
        <v>4.3910518852833862E-2</v>
      </c>
      <c r="O5730" s="250">
        <v>15999.48</v>
      </c>
      <c r="P5730" s="251">
        <f t="shared" si="269"/>
        <v>0.10369252334385554</v>
      </c>
      <c r="Q5730" s="251" t="s">
        <v>1195</v>
      </c>
      <c r="R5730" s="258"/>
      <c r="S5730" s="258" t="s">
        <v>904</v>
      </c>
      <c r="T5730" s="258" t="s">
        <v>807</v>
      </c>
      <c r="U5730" s="282" t="s">
        <v>814</v>
      </c>
      <c r="V5730" s="285">
        <v>53</v>
      </c>
      <c r="W5730" s="286" t="s">
        <v>824</v>
      </c>
      <c r="X5730" s="286" t="s">
        <v>824</v>
      </c>
      <c r="Y5730" s="257"/>
    </row>
    <row r="5731" spans="1:25" ht="12.75" customHeight="1" x14ac:dyDescent="0.2">
      <c r="A5731" s="229" t="s">
        <v>705</v>
      </c>
      <c r="B5731" s="247"/>
      <c r="C5731" s="280">
        <v>5718</v>
      </c>
      <c r="D5731" s="249" t="s">
        <v>11962</v>
      </c>
      <c r="E5731" s="249" t="s">
        <v>4769</v>
      </c>
      <c r="F5731" s="249" t="s">
        <v>10182</v>
      </c>
      <c r="G5731" s="281" t="s">
        <v>813</v>
      </c>
      <c r="H5731" s="250">
        <v>148860.13999999998</v>
      </c>
      <c r="I5731" s="250"/>
      <c r="J5731" s="250">
        <v>142599.6777</v>
      </c>
      <c r="K5731" s="250"/>
      <c r="L5731" s="250">
        <v>148861.26</v>
      </c>
      <c r="M5731" s="251">
        <f t="shared" si="267"/>
        <v>4.2056001693938923E-2</v>
      </c>
      <c r="N5731" s="251">
        <f t="shared" si="268"/>
        <v>4.3910213550223259E-2</v>
      </c>
      <c r="O5731" s="250">
        <v>164297.08000000002</v>
      </c>
      <c r="P5731" s="251">
        <f t="shared" si="269"/>
        <v>0.10369265986328483</v>
      </c>
      <c r="Q5731" s="251" t="s">
        <v>1195</v>
      </c>
      <c r="R5731" s="258"/>
      <c r="S5731" s="258" t="s">
        <v>806</v>
      </c>
      <c r="T5731" s="258" t="s">
        <v>807</v>
      </c>
      <c r="U5731" s="282" t="s">
        <v>814</v>
      </c>
      <c r="V5731" s="285">
        <v>303</v>
      </c>
      <c r="W5731" s="286" t="s">
        <v>824</v>
      </c>
      <c r="X5731" s="286" t="s">
        <v>824</v>
      </c>
      <c r="Y5731" s="257"/>
    </row>
    <row r="5732" spans="1:25" ht="12.75" customHeight="1" x14ac:dyDescent="0.2">
      <c r="A5732" s="229" t="s">
        <v>705</v>
      </c>
      <c r="B5732" s="247"/>
      <c r="C5732" s="280">
        <v>5719</v>
      </c>
      <c r="D5732" s="249" t="s">
        <v>11963</v>
      </c>
      <c r="E5732" s="249" t="s">
        <v>11964</v>
      </c>
      <c r="F5732" s="249" t="s">
        <v>10237</v>
      </c>
      <c r="G5732" s="281" t="s">
        <v>804</v>
      </c>
      <c r="H5732" s="250">
        <v>452762.76999999996</v>
      </c>
      <c r="I5732" s="250"/>
      <c r="J5732" s="250">
        <v>284671.77970000001</v>
      </c>
      <c r="K5732" s="250"/>
      <c r="L5732" s="250">
        <v>297173.84999999998</v>
      </c>
      <c r="M5732" s="251">
        <f t="shared" si="267"/>
        <v>0.37125621061996761</v>
      </c>
      <c r="N5732" s="251">
        <f t="shared" si="268"/>
        <v>4.3917490919455418E-2</v>
      </c>
      <c r="O5732" s="250">
        <v>342843.5</v>
      </c>
      <c r="P5732" s="251">
        <f t="shared" si="269"/>
        <v>0.15367990824226299</v>
      </c>
      <c r="Q5732" s="251" t="s">
        <v>1195</v>
      </c>
      <c r="R5732" s="258"/>
      <c r="S5732" s="258" t="s">
        <v>3566</v>
      </c>
      <c r="T5732" s="258" t="s">
        <v>908</v>
      </c>
      <c r="U5732" s="282" t="s">
        <v>808</v>
      </c>
      <c r="V5732" s="285">
        <v>314</v>
      </c>
      <c r="W5732" s="286" t="s">
        <v>824</v>
      </c>
      <c r="X5732" s="286" t="s">
        <v>824</v>
      </c>
      <c r="Y5732" s="257"/>
    </row>
    <row r="5733" spans="1:25" ht="12.75" customHeight="1" x14ac:dyDescent="0.2">
      <c r="A5733" s="229" t="s">
        <v>705</v>
      </c>
      <c r="B5733" s="247"/>
      <c r="C5733" s="280">
        <v>5720</v>
      </c>
      <c r="D5733" s="249" t="s">
        <v>11965</v>
      </c>
      <c r="E5733" s="249" t="s">
        <v>11966</v>
      </c>
      <c r="F5733" s="249" t="s">
        <v>10411</v>
      </c>
      <c r="G5733" s="281" t="s">
        <v>813</v>
      </c>
      <c r="H5733" s="250">
        <v>93117.180000000008</v>
      </c>
      <c r="I5733" s="250"/>
      <c r="J5733" s="250">
        <v>128467.40609999998</v>
      </c>
      <c r="K5733" s="250"/>
      <c r="L5733" s="250">
        <v>134109.23000000001</v>
      </c>
      <c r="M5733" s="251">
        <f t="shared" si="267"/>
        <v>0.37963162222051794</v>
      </c>
      <c r="N5733" s="251">
        <f t="shared" si="268"/>
        <v>4.3916383705983719E-2</v>
      </c>
      <c r="O5733" s="250">
        <v>153640.78000000003</v>
      </c>
      <c r="P5733" s="251">
        <f t="shared" si="269"/>
        <v>0.14563911820237888</v>
      </c>
      <c r="Q5733" s="251" t="s">
        <v>1195</v>
      </c>
      <c r="R5733" s="258"/>
      <c r="S5733" s="258" t="s">
        <v>1405</v>
      </c>
      <c r="T5733" s="258" t="s">
        <v>908</v>
      </c>
      <c r="U5733" s="282" t="s">
        <v>814</v>
      </c>
      <c r="V5733" s="285">
        <v>253</v>
      </c>
      <c r="W5733" s="286" t="s">
        <v>816</v>
      </c>
      <c r="X5733" s="286" t="s">
        <v>816</v>
      </c>
      <c r="Y5733" s="257"/>
    </row>
    <row r="5734" spans="1:25" ht="12.75" customHeight="1" x14ac:dyDescent="0.2">
      <c r="A5734" s="229" t="s">
        <v>705</v>
      </c>
      <c r="B5734" s="247"/>
      <c r="C5734" s="280">
        <v>5721</v>
      </c>
      <c r="D5734" s="249" t="s">
        <v>11967</v>
      </c>
      <c r="E5734" s="249" t="s">
        <v>11966</v>
      </c>
      <c r="F5734" s="249" t="s">
        <v>10193</v>
      </c>
      <c r="G5734" s="281" t="s">
        <v>813</v>
      </c>
      <c r="H5734" s="250">
        <v>115926.69</v>
      </c>
      <c r="I5734" s="250"/>
      <c r="J5734" s="250">
        <v>100543.41</v>
      </c>
      <c r="K5734" s="250"/>
      <c r="L5734" s="250">
        <v>104959.02999999998</v>
      </c>
      <c r="M5734" s="251">
        <f t="shared" si="267"/>
        <v>0.13269834582527973</v>
      </c>
      <c r="N5734" s="251">
        <f t="shared" si="268"/>
        <v>4.3917547654291622E-2</v>
      </c>
      <c r="O5734" s="250">
        <v>121089.13</v>
      </c>
      <c r="P5734" s="251">
        <f t="shared" si="269"/>
        <v>0.15367996445851323</v>
      </c>
      <c r="Q5734" s="251" t="s">
        <v>1195</v>
      </c>
      <c r="R5734" s="258"/>
      <c r="S5734" s="258" t="s">
        <v>3566</v>
      </c>
      <c r="T5734" s="258" t="s">
        <v>908</v>
      </c>
      <c r="U5734" s="282" t="s">
        <v>814</v>
      </c>
      <c r="V5734" s="285">
        <v>303</v>
      </c>
      <c r="W5734" s="286" t="s">
        <v>824</v>
      </c>
      <c r="X5734" s="286" t="s">
        <v>824</v>
      </c>
      <c r="Y5734" s="257"/>
    </row>
    <row r="5735" spans="1:25" ht="12.75" customHeight="1" x14ac:dyDescent="0.2">
      <c r="A5735" s="229" t="s">
        <v>705</v>
      </c>
      <c r="B5735" s="247"/>
      <c r="C5735" s="280">
        <v>5722</v>
      </c>
      <c r="D5735" s="249" t="s">
        <v>11968</v>
      </c>
      <c r="E5735" s="249" t="s">
        <v>11969</v>
      </c>
      <c r="F5735" s="249" t="s">
        <v>10379</v>
      </c>
      <c r="G5735" s="281" t="s">
        <v>813</v>
      </c>
      <c r="H5735" s="250">
        <v>112751.09</v>
      </c>
      <c r="I5735" s="250"/>
      <c r="J5735" s="250">
        <v>108009.20979999998</v>
      </c>
      <c r="K5735" s="250"/>
      <c r="L5735" s="250">
        <v>112751.90999999999</v>
      </c>
      <c r="M5735" s="251">
        <f t="shared" si="267"/>
        <v>4.2056180565527256E-2</v>
      </c>
      <c r="N5735" s="251">
        <f t="shared" si="268"/>
        <v>4.3910146262360741E-2</v>
      </c>
      <c r="O5735" s="250">
        <v>124443.45999999999</v>
      </c>
      <c r="P5735" s="251">
        <f t="shared" si="269"/>
        <v>0.10369270019461314</v>
      </c>
      <c r="Q5735" s="251" t="s">
        <v>1195</v>
      </c>
      <c r="R5735" s="258"/>
      <c r="S5735" s="258" t="s">
        <v>904</v>
      </c>
      <c r="T5735" s="258" t="s">
        <v>807</v>
      </c>
      <c r="U5735" s="282" t="s">
        <v>814</v>
      </c>
      <c r="V5735" s="285">
        <v>204</v>
      </c>
      <c r="W5735" s="286" t="s">
        <v>816</v>
      </c>
      <c r="X5735" s="286" t="s">
        <v>824</v>
      </c>
      <c r="Y5735" s="257"/>
    </row>
    <row r="5736" spans="1:25" ht="12.75" customHeight="1" x14ac:dyDescent="0.2">
      <c r="A5736" s="229" t="s">
        <v>705</v>
      </c>
      <c r="B5736" s="247"/>
      <c r="C5736" s="280">
        <v>5723</v>
      </c>
      <c r="D5736" s="249" t="s">
        <v>11970</v>
      </c>
      <c r="E5736" s="249" t="s">
        <v>11971</v>
      </c>
      <c r="F5736" s="249" t="s">
        <v>10182</v>
      </c>
      <c r="G5736" s="281" t="s">
        <v>813</v>
      </c>
      <c r="H5736" s="250">
        <v>224912.3</v>
      </c>
      <c r="I5736" s="250"/>
      <c r="J5736" s="250">
        <v>269054.70870000002</v>
      </c>
      <c r="K5736" s="250"/>
      <c r="L5736" s="250">
        <v>280868.19</v>
      </c>
      <c r="M5736" s="251">
        <f t="shared" si="267"/>
        <v>0.1962649828399782</v>
      </c>
      <c r="N5736" s="251">
        <f t="shared" si="268"/>
        <v>4.3907357567089418E-2</v>
      </c>
      <c r="O5736" s="250">
        <v>300372.20999999996</v>
      </c>
      <c r="P5736" s="251">
        <f t="shared" si="269"/>
        <v>6.9441897282849871E-2</v>
      </c>
      <c r="Q5736" s="251" t="s">
        <v>1195</v>
      </c>
      <c r="R5736" s="258"/>
      <c r="S5736" s="258" t="s">
        <v>925</v>
      </c>
      <c r="T5736" s="258" t="s">
        <v>908</v>
      </c>
      <c r="U5736" s="282" t="s">
        <v>823</v>
      </c>
      <c r="V5736" s="285">
        <v>1025</v>
      </c>
      <c r="W5736" s="286" t="s">
        <v>824</v>
      </c>
      <c r="X5736" s="286" t="s">
        <v>824</v>
      </c>
      <c r="Y5736" s="257"/>
    </row>
    <row r="5737" spans="1:25" ht="12.75" customHeight="1" x14ac:dyDescent="0.2">
      <c r="A5737" s="229" t="s">
        <v>705</v>
      </c>
      <c r="B5737" s="247"/>
      <c r="C5737" s="280">
        <v>5724</v>
      </c>
      <c r="D5737" s="249" t="s">
        <v>11972</v>
      </c>
      <c r="E5737" s="249" t="s">
        <v>11973</v>
      </c>
      <c r="F5737" s="249" t="s">
        <v>10240</v>
      </c>
      <c r="G5737" s="281" t="s">
        <v>813</v>
      </c>
      <c r="H5737" s="250">
        <v>38977.97</v>
      </c>
      <c r="I5737" s="250"/>
      <c r="J5737" s="250">
        <v>37338.712700000004</v>
      </c>
      <c r="K5737" s="250"/>
      <c r="L5737" s="250">
        <v>38978.26</v>
      </c>
      <c r="M5737" s="251">
        <f t="shared" si="267"/>
        <v>4.2055994706753516E-2</v>
      </c>
      <c r="N5737" s="251">
        <f t="shared" si="268"/>
        <v>4.3910118518895758E-2</v>
      </c>
      <c r="O5737" s="250">
        <v>43020.049999999996</v>
      </c>
      <c r="P5737" s="251">
        <f t="shared" si="269"/>
        <v>0.10369344347336165</v>
      </c>
      <c r="Q5737" s="251" t="s">
        <v>1195</v>
      </c>
      <c r="R5737" s="258"/>
      <c r="S5737" s="258" t="s">
        <v>806</v>
      </c>
      <c r="T5737" s="258" t="s">
        <v>807</v>
      </c>
      <c r="U5737" s="282" t="s">
        <v>814</v>
      </c>
      <c r="V5737" s="285">
        <v>153</v>
      </c>
      <c r="W5737" s="286" t="s">
        <v>874</v>
      </c>
      <c r="X5737" s="286" t="s">
        <v>816</v>
      </c>
      <c r="Y5737" s="257"/>
    </row>
    <row r="5738" spans="1:25" ht="12.75" customHeight="1" x14ac:dyDescent="0.2">
      <c r="A5738" s="229" t="s">
        <v>705</v>
      </c>
      <c r="B5738" s="247"/>
      <c r="C5738" s="280">
        <v>5725</v>
      </c>
      <c r="D5738" s="249" t="s">
        <v>11974</v>
      </c>
      <c r="E5738" s="249" t="s">
        <v>11975</v>
      </c>
      <c r="F5738" s="249" t="s">
        <v>10260</v>
      </c>
      <c r="G5738" s="281" t="s">
        <v>813</v>
      </c>
      <c r="H5738" s="250">
        <v>148455.07</v>
      </c>
      <c r="I5738" s="250"/>
      <c r="J5738" s="250">
        <v>142211.63639999999</v>
      </c>
      <c r="K5738" s="250"/>
      <c r="L5738" s="250">
        <v>148456.17000000001</v>
      </c>
      <c r="M5738" s="251">
        <f t="shared" si="267"/>
        <v>4.2056048338396379E-2</v>
      </c>
      <c r="N5738" s="251">
        <f t="shared" si="268"/>
        <v>4.3910145175715204E-2</v>
      </c>
      <c r="O5738" s="250">
        <v>163850.00999999998</v>
      </c>
      <c r="P5738" s="251">
        <f t="shared" si="269"/>
        <v>0.10369282731731505</v>
      </c>
      <c r="Q5738" s="251" t="s">
        <v>1195</v>
      </c>
      <c r="R5738" s="258"/>
      <c r="S5738" s="258" t="s">
        <v>806</v>
      </c>
      <c r="T5738" s="258" t="s">
        <v>807</v>
      </c>
      <c r="U5738" s="282" t="s">
        <v>814</v>
      </c>
      <c r="V5738" s="285">
        <v>303</v>
      </c>
      <c r="W5738" s="286" t="s">
        <v>816</v>
      </c>
      <c r="X5738" s="286" t="s">
        <v>824</v>
      </c>
      <c r="Y5738" s="257"/>
    </row>
    <row r="5739" spans="1:25" ht="12.75" customHeight="1" x14ac:dyDescent="0.2">
      <c r="A5739" s="229" t="s">
        <v>705</v>
      </c>
      <c r="B5739" s="247"/>
      <c r="C5739" s="280">
        <v>5726</v>
      </c>
      <c r="D5739" s="249" t="s">
        <v>11976</v>
      </c>
      <c r="E5739" s="249" t="s">
        <v>11977</v>
      </c>
      <c r="F5739" s="249" t="s">
        <v>10355</v>
      </c>
      <c r="G5739" s="281" t="s">
        <v>804</v>
      </c>
      <c r="H5739" s="250">
        <v>13046.02</v>
      </c>
      <c r="I5739" s="250"/>
      <c r="J5739" s="250">
        <v>12497.358700000001</v>
      </c>
      <c r="K5739" s="250"/>
      <c r="L5739" s="250">
        <v>13046.23</v>
      </c>
      <c r="M5739" s="251">
        <f t="shared" si="267"/>
        <v>4.2055837719089786E-2</v>
      </c>
      <c r="N5739" s="251">
        <f t="shared" si="268"/>
        <v>4.3918984257049362E-2</v>
      </c>
      <c r="O5739" s="250">
        <v>14513.32</v>
      </c>
      <c r="P5739" s="251">
        <f t="shared" si="269"/>
        <v>0.11245317612827616</v>
      </c>
      <c r="Q5739" s="251" t="s">
        <v>1195</v>
      </c>
      <c r="R5739" s="258"/>
      <c r="S5739" s="258" t="s">
        <v>904</v>
      </c>
      <c r="T5739" s="258" t="s">
        <v>807</v>
      </c>
      <c r="U5739" s="282" t="s">
        <v>808</v>
      </c>
      <c r="V5739" s="285">
        <v>64</v>
      </c>
      <c r="W5739" s="286" t="s">
        <v>824</v>
      </c>
      <c r="X5739" s="286" t="s">
        <v>824</v>
      </c>
      <c r="Y5739" s="257"/>
    </row>
    <row r="5740" spans="1:25" ht="12.75" customHeight="1" x14ac:dyDescent="0.2">
      <c r="A5740" s="229" t="s">
        <v>705</v>
      </c>
      <c r="B5740" s="247"/>
      <c r="C5740" s="280">
        <v>5727</v>
      </c>
      <c r="D5740" s="249" t="s">
        <v>11978</v>
      </c>
      <c r="E5740" s="249" t="s">
        <v>4789</v>
      </c>
      <c r="F5740" s="249" t="s">
        <v>10185</v>
      </c>
      <c r="G5740" s="281" t="s">
        <v>813</v>
      </c>
      <c r="H5740" s="250">
        <v>80968.47</v>
      </c>
      <c r="I5740" s="250"/>
      <c r="J5740" s="250">
        <v>86166.974600000001</v>
      </c>
      <c r="K5740" s="250"/>
      <c r="L5740" s="250">
        <v>89950.58</v>
      </c>
      <c r="M5740" s="251">
        <f t="shared" si="267"/>
        <v>6.420406116109148E-2</v>
      </c>
      <c r="N5740" s="251">
        <f t="shared" si="268"/>
        <v>4.3910157198440158E-2</v>
      </c>
      <c r="O5740" s="250">
        <v>99277.799999999988</v>
      </c>
      <c r="P5740" s="251">
        <f t="shared" si="269"/>
        <v>0.10369271660060432</v>
      </c>
      <c r="Q5740" s="251" t="s">
        <v>1195</v>
      </c>
      <c r="R5740" s="258"/>
      <c r="S5740" s="258" t="s">
        <v>806</v>
      </c>
      <c r="T5740" s="258" t="s">
        <v>807</v>
      </c>
      <c r="U5740" s="282" t="s">
        <v>814</v>
      </c>
      <c r="V5740" s="285">
        <v>503</v>
      </c>
      <c r="W5740" s="286" t="s">
        <v>824</v>
      </c>
      <c r="X5740" s="286" t="s">
        <v>824</v>
      </c>
      <c r="Y5740" s="257"/>
    </row>
    <row r="5741" spans="1:25" ht="12.75" customHeight="1" x14ac:dyDescent="0.2">
      <c r="A5741" s="229" t="s">
        <v>705</v>
      </c>
      <c r="B5741" s="247"/>
      <c r="C5741" s="280">
        <v>5728</v>
      </c>
      <c r="D5741" s="249" t="s">
        <v>11979</v>
      </c>
      <c r="E5741" s="249" t="s">
        <v>4793</v>
      </c>
      <c r="F5741" s="249" t="s">
        <v>10355</v>
      </c>
      <c r="G5741" s="281" t="s">
        <v>804</v>
      </c>
      <c r="H5741" s="250">
        <v>18136.310000000001</v>
      </c>
      <c r="I5741" s="250"/>
      <c r="J5741" s="250">
        <v>17373.550500000001</v>
      </c>
      <c r="K5741" s="250"/>
      <c r="L5741" s="250">
        <v>18136.43</v>
      </c>
      <c r="M5741" s="251">
        <f t="shared" si="267"/>
        <v>4.2057039166180997E-2</v>
      </c>
      <c r="N5741" s="251">
        <f t="shared" si="268"/>
        <v>4.3910397014127828E-2</v>
      </c>
      <c r="O5741" s="250">
        <v>20017.079999999998</v>
      </c>
      <c r="P5741" s="251">
        <f t="shared" si="269"/>
        <v>0.10369460803476747</v>
      </c>
      <c r="Q5741" s="251" t="s">
        <v>1195</v>
      </c>
      <c r="R5741" s="258"/>
      <c r="S5741" s="258" t="s">
        <v>904</v>
      </c>
      <c r="T5741" s="258" t="s">
        <v>807</v>
      </c>
      <c r="U5741" s="282" t="s">
        <v>808</v>
      </c>
      <c r="V5741" s="285">
        <v>53</v>
      </c>
      <c r="W5741" s="286" t="s">
        <v>824</v>
      </c>
      <c r="X5741" s="286" t="s">
        <v>824</v>
      </c>
      <c r="Y5741" s="257"/>
    </row>
    <row r="5742" spans="1:25" ht="12.75" customHeight="1" x14ac:dyDescent="0.2">
      <c r="A5742" s="229" t="s">
        <v>705</v>
      </c>
      <c r="B5742" s="247"/>
      <c r="C5742" s="280">
        <v>5729</v>
      </c>
      <c r="D5742" s="249" t="s">
        <v>11980</v>
      </c>
      <c r="E5742" s="249" t="s">
        <v>11981</v>
      </c>
      <c r="F5742" s="249" t="s">
        <v>10231</v>
      </c>
      <c r="G5742" s="281" t="s">
        <v>813</v>
      </c>
      <c r="H5742" s="250">
        <v>74697.56</v>
      </c>
      <c r="I5742" s="250"/>
      <c r="J5742" s="250">
        <v>71556.066399999996</v>
      </c>
      <c r="K5742" s="250"/>
      <c r="L5742" s="250">
        <v>74697.929999999993</v>
      </c>
      <c r="M5742" s="251">
        <f t="shared" si="267"/>
        <v>4.2056174257900814E-2</v>
      </c>
      <c r="N5742" s="251">
        <f t="shared" si="268"/>
        <v>4.3907718214091167E-2</v>
      </c>
      <c r="O5742" s="250">
        <v>81109.38</v>
      </c>
      <c r="P5742" s="251">
        <f t="shared" si="269"/>
        <v>8.5831695737753538E-2</v>
      </c>
      <c r="Q5742" s="251" t="s">
        <v>1195</v>
      </c>
      <c r="R5742" s="258"/>
      <c r="S5742" s="258" t="s">
        <v>904</v>
      </c>
      <c r="T5742" s="258" t="s">
        <v>807</v>
      </c>
      <c r="U5742" s="282" t="s">
        <v>814</v>
      </c>
      <c r="V5742" s="285">
        <v>154</v>
      </c>
      <c r="W5742" s="286" t="s">
        <v>816</v>
      </c>
      <c r="X5742" s="286" t="s">
        <v>824</v>
      </c>
      <c r="Y5742" s="257"/>
    </row>
    <row r="5743" spans="1:25" ht="12.75" customHeight="1" x14ac:dyDescent="0.2">
      <c r="B5743" s="247"/>
      <c r="C5743" s="280">
        <v>5730</v>
      </c>
      <c r="D5743" s="249" t="s">
        <v>11982</v>
      </c>
      <c r="E5743" s="249" t="s">
        <v>11983</v>
      </c>
      <c r="F5743" s="249" t="s">
        <v>10182</v>
      </c>
      <c r="G5743" s="281" t="s">
        <v>813</v>
      </c>
      <c r="H5743" s="250">
        <v>22508.48</v>
      </c>
      <c r="I5743" s="250"/>
      <c r="J5743" s="250">
        <v>12712.056300000002</v>
      </c>
      <c r="K5743" s="250"/>
      <c r="L5743" s="250">
        <v>13270.25</v>
      </c>
      <c r="M5743" s="251">
        <f t="shared" si="267"/>
        <v>0.43523257456745179</v>
      </c>
      <c r="N5743" s="251">
        <f t="shared" si="268"/>
        <v>4.3910574876859058E-2</v>
      </c>
      <c r="O5743" s="250">
        <v>14646.310000000001</v>
      </c>
      <c r="P5743" s="251">
        <f t="shared" si="269"/>
        <v>0.10369510747725184</v>
      </c>
      <c r="Q5743" s="251" t="s">
        <v>1195</v>
      </c>
      <c r="R5743" s="258"/>
      <c r="S5743" s="258" t="s">
        <v>904</v>
      </c>
      <c r="T5743" s="258" t="s">
        <v>807</v>
      </c>
      <c r="U5743" s="282" t="s">
        <v>814</v>
      </c>
      <c r="V5743" s="285">
        <v>34</v>
      </c>
      <c r="W5743" s="286" t="s">
        <v>824</v>
      </c>
      <c r="X5743" s="286" t="s">
        <v>824</v>
      </c>
      <c r="Y5743" s="257"/>
    </row>
    <row r="5744" spans="1:25" ht="12.75" customHeight="1" x14ac:dyDescent="0.2">
      <c r="A5744" s="229" t="s">
        <v>705</v>
      </c>
      <c r="B5744" s="247"/>
      <c r="C5744" s="280">
        <v>5731</v>
      </c>
      <c r="D5744" s="249" t="s">
        <v>11984</v>
      </c>
      <c r="E5744" s="249" t="s">
        <v>11985</v>
      </c>
      <c r="F5744" s="249" t="s">
        <v>10211</v>
      </c>
      <c r="G5744" s="281" t="s">
        <v>804</v>
      </c>
      <c r="H5744" s="250">
        <v>148391.78000000003</v>
      </c>
      <c r="I5744" s="250"/>
      <c r="J5744" s="250">
        <v>142151.00699999998</v>
      </c>
      <c r="K5744" s="250"/>
      <c r="L5744" s="250">
        <v>148394.07</v>
      </c>
      <c r="M5744" s="251">
        <f t="shared" si="267"/>
        <v>4.2056055935174058E-2</v>
      </c>
      <c r="N5744" s="251">
        <f t="shared" si="268"/>
        <v>4.3918528132551496E-2</v>
      </c>
      <c r="O5744" s="250">
        <v>172622.66</v>
      </c>
      <c r="P5744" s="251">
        <f t="shared" si="269"/>
        <v>0.16327195554377608</v>
      </c>
      <c r="Q5744" s="251" t="s">
        <v>1195</v>
      </c>
      <c r="R5744" s="258"/>
      <c r="S5744" s="258" t="s">
        <v>1405</v>
      </c>
      <c r="T5744" s="258" t="s">
        <v>2261</v>
      </c>
      <c r="U5744" s="282" t="s">
        <v>808</v>
      </c>
      <c r="V5744" s="283" t="s">
        <v>809</v>
      </c>
      <c r="W5744" s="284" t="s">
        <v>809</v>
      </c>
      <c r="X5744" s="284" t="s">
        <v>809</v>
      </c>
      <c r="Y5744" s="257"/>
    </row>
    <row r="5745" spans="1:25" ht="12.75" customHeight="1" x14ac:dyDescent="0.2">
      <c r="A5745" s="229" t="s">
        <v>705</v>
      </c>
      <c r="B5745" s="247"/>
      <c r="C5745" s="280">
        <v>5732</v>
      </c>
      <c r="D5745" s="249" t="s">
        <v>11986</v>
      </c>
      <c r="E5745" s="249" t="s">
        <v>11987</v>
      </c>
      <c r="F5745" s="249" t="s">
        <v>10172</v>
      </c>
      <c r="G5745" s="281"/>
      <c r="H5745" s="250">
        <v>119999.71999999999</v>
      </c>
      <c r="I5745" s="250"/>
      <c r="J5745" s="250">
        <v>100239.8444</v>
      </c>
      <c r="K5745" s="250"/>
      <c r="L5745" s="250">
        <v>104641.39</v>
      </c>
      <c r="M5745" s="251">
        <f t="shared" si="267"/>
        <v>0.16466601422069974</v>
      </c>
      <c r="N5745" s="251">
        <f t="shared" si="268"/>
        <v>4.3910139988206101E-2</v>
      </c>
      <c r="O5745" s="250">
        <v>115491.93</v>
      </c>
      <c r="P5745" s="251">
        <f t="shared" si="269"/>
        <v>0.10369262105558798</v>
      </c>
      <c r="Q5745" s="251" t="s">
        <v>1195</v>
      </c>
      <c r="R5745" s="258"/>
      <c r="S5745" s="258" t="s">
        <v>925</v>
      </c>
      <c r="T5745" s="258" t="s">
        <v>908</v>
      </c>
      <c r="U5745" s="282" t="s">
        <v>932</v>
      </c>
      <c r="V5745" s="285">
        <v>2649</v>
      </c>
      <c r="W5745" s="286" t="s">
        <v>824</v>
      </c>
      <c r="X5745" s="286" t="s">
        <v>824</v>
      </c>
      <c r="Y5745" s="257"/>
    </row>
    <row r="5746" spans="1:25" ht="12.75" customHeight="1" x14ac:dyDescent="0.2">
      <c r="A5746" s="229" t="s">
        <v>705</v>
      </c>
      <c r="B5746" s="247"/>
      <c r="C5746" s="280">
        <v>5733</v>
      </c>
      <c r="D5746" s="249" t="s">
        <v>11988</v>
      </c>
      <c r="E5746" s="249" t="s">
        <v>4828</v>
      </c>
      <c r="F5746" s="249" t="s">
        <v>10237</v>
      </c>
      <c r="G5746" s="281" t="s">
        <v>804</v>
      </c>
      <c r="H5746" s="250">
        <v>26955.100000000002</v>
      </c>
      <c r="I5746" s="250"/>
      <c r="J5746" s="250">
        <v>25821.486399999998</v>
      </c>
      <c r="K5746" s="250"/>
      <c r="L5746" s="250">
        <v>26955.32</v>
      </c>
      <c r="M5746" s="251">
        <f t="shared" si="267"/>
        <v>4.205562583704027E-2</v>
      </c>
      <c r="N5746" s="251">
        <f t="shared" si="268"/>
        <v>4.3910469848087517E-2</v>
      </c>
      <c r="O5746" s="250">
        <v>29750.42</v>
      </c>
      <c r="P5746" s="251">
        <f t="shared" si="269"/>
        <v>0.10369381628561629</v>
      </c>
      <c r="Q5746" s="251" t="s">
        <v>1195</v>
      </c>
      <c r="R5746" s="258"/>
      <c r="S5746" s="258" t="s">
        <v>904</v>
      </c>
      <c r="T5746" s="258" t="s">
        <v>807</v>
      </c>
      <c r="U5746" s="282" t="s">
        <v>808</v>
      </c>
      <c r="V5746" s="285">
        <v>106</v>
      </c>
      <c r="W5746" s="286" t="s">
        <v>824</v>
      </c>
      <c r="X5746" s="286" t="s">
        <v>824</v>
      </c>
      <c r="Y5746" s="257"/>
    </row>
    <row r="5747" spans="1:25" ht="12.75" customHeight="1" x14ac:dyDescent="0.2">
      <c r="B5747" s="247"/>
      <c r="C5747" s="280">
        <v>5734</v>
      </c>
      <c r="D5747" s="249" t="s">
        <v>11989</v>
      </c>
      <c r="E5747" s="249" t="s">
        <v>11990</v>
      </c>
      <c r="F5747" s="249" t="s">
        <v>10397</v>
      </c>
      <c r="G5747" s="281" t="s">
        <v>804</v>
      </c>
      <c r="H5747" s="250">
        <v>16401.55</v>
      </c>
      <c r="I5747" s="250"/>
      <c r="J5747" s="250">
        <v>15711.757799999999</v>
      </c>
      <c r="K5747" s="250"/>
      <c r="L5747" s="250">
        <v>16401.78</v>
      </c>
      <c r="M5747" s="251">
        <f t="shared" si="267"/>
        <v>4.2056525145489292E-2</v>
      </c>
      <c r="N5747" s="251">
        <f t="shared" si="268"/>
        <v>4.3917568535838773E-2</v>
      </c>
      <c r="O5747" s="250">
        <v>18922.400000000001</v>
      </c>
      <c r="P5747" s="251">
        <f t="shared" si="269"/>
        <v>0.1536796615977048</v>
      </c>
      <c r="Q5747" s="251" t="s">
        <v>1195</v>
      </c>
      <c r="R5747" s="258"/>
      <c r="S5747" s="258" t="s">
        <v>1405</v>
      </c>
      <c r="T5747" s="258" t="s">
        <v>807</v>
      </c>
      <c r="U5747" s="282" t="s">
        <v>808</v>
      </c>
      <c r="V5747" s="285">
        <v>23</v>
      </c>
      <c r="W5747" s="286" t="s">
        <v>816</v>
      </c>
      <c r="X5747" s="286" t="s">
        <v>824</v>
      </c>
      <c r="Y5747" s="257"/>
    </row>
    <row r="5748" spans="1:25" ht="12.75" customHeight="1" x14ac:dyDescent="0.2">
      <c r="A5748" s="229" t="s">
        <v>705</v>
      </c>
      <c r="B5748" s="247"/>
      <c r="C5748" s="280">
        <v>5735</v>
      </c>
      <c r="D5748" s="249" t="s">
        <v>11991</v>
      </c>
      <c r="E5748" s="249" t="s">
        <v>4864</v>
      </c>
      <c r="F5748" s="249" t="s">
        <v>10379</v>
      </c>
      <c r="G5748" s="281" t="s">
        <v>813</v>
      </c>
      <c r="H5748" s="250">
        <v>174209.03000000003</v>
      </c>
      <c r="I5748" s="250"/>
      <c r="J5748" s="250">
        <v>199804.7788</v>
      </c>
      <c r="K5748" s="250"/>
      <c r="L5748" s="250">
        <v>213803.58000000005</v>
      </c>
      <c r="M5748" s="251">
        <f t="shared" si="267"/>
        <v>0.14692549978609012</v>
      </c>
      <c r="N5748" s="251">
        <f t="shared" si="268"/>
        <v>7.0062394323473734E-2</v>
      </c>
      <c r="O5748" s="250">
        <v>232559.43</v>
      </c>
      <c r="P5748" s="251">
        <f t="shared" si="269"/>
        <v>8.7724677014294816E-2</v>
      </c>
      <c r="Q5748" s="251" t="s">
        <v>1195</v>
      </c>
      <c r="R5748" s="258"/>
      <c r="S5748" s="258" t="s">
        <v>925</v>
      </c>
      <c r="T5748" s="258" t="s">
        <v>908</v>
      </c>
      <c r="U5748" s="282" t="s">
        <v>814</v>
      </c>
      <c r="V5748" s="285">
        <v>698</v>
      </c>
      <c r="W5748" s="286" t="s">
        <v>874</v>
      </c>
      <c r="X5748" s="286" t="s">
        <v>816</v>
      </c>
      <c r="Y5748" s="257"/>
    </row>
    <row r="5749" spans="1:25" ht="12.75" customHeight="1" x14ac:dyDescent="0.2">
      <c r="A5749" s="229" t="s">
        <v>705</v>
      </c>
      <c r="B5749" s="247"/>
      <c r="C5749" s="280">
        <v>5736</v>
      </c>
      <c r="D5749" s="249" t="s">
        <v>11992</v>
      </c>
      <c r="E5749" s="249" t="s">
        <v>11993</v>
      </c>
      <c r="F5749" s="249" t="s">
        <v>10456</v>
      </c>
      <c r="G5749" s="281" t="s">
        <v>813</v>
      </c>
      <c r="H5749" s="250">
        <v>142806.15</v>
      </c>
      <c r="I5749" s="250"/>
      <c r="J5749" s="250">
        <v>136800.27849999999</v>
      </c>
      <c r="K5749" s="250"/>
      <c r="L5749" s="250">
        <v>154559.89000000001</v>
      </c>
      <c r="M5749" s="251">
        <f t="shared" si="267"/>
        <v>4.2056112429331709E-2</v>
      </c>
      <c r="N5749" s="251">
        <f t="shared" si="268"/>
        <v>0.12982145719827631</v>
      </c>
      <c r="O5749" s="250">
        <v>168815.95</v>
      </c>
      <c r="P5749" s="251">
        <f t="shared" si="269"/>
        <v>9.2236478687970053E-2</v>
      </c>
      <c r="Q5749" s="251" t="s">
        <v>1195</v>
      </c>
      <c r="R5749" s="258"/>
      <c r="S5749" s="258" t="s">
        <v>806</v>
      </c>
      <c r="T5749" s="258" t="s">
        <v>807</v>
      </c>
      <c r="U5749" s="282" t="s">
        <v>814</v>
      </c>
      <c r="V5749" s="285">
        <v>253</v>
      </c>
      <c r="W5749" s="286" t="s">
        <v>824</v>
      </c>
      <c r="X5749" s="286" t="s">
        <v>824</v>
      </c>
      <c r="Y5749" s="257"/>
    </row>
    <row r="5750" spans="1:25" ht="12.75" customHeight="1" x14ac:dyDescent="0.2">
      <c r="A5750" s="229" t="s">
        <v>705</v>
      </c>
      <c r="B5750" s="247"/>
      <c r="C5750" s="280">
        <v>5737</v>
      </c>
      <c r="D5750" s="249" t="s">
        <v>11994</v>
      </c>
      <c r="E5750" s="249" t="s">
        <v>11995</v>
      </c>
      <c r="F5750" s="249" t="s">
        <v>10182</v>
      </c>
      <c r="G5750" s="281" t="s">
        <v>813</v>
      </c>
      <c r="H5750" s="250">
        <v>21570.870000000003</v>
      </c>
      <c r="I5750" s="250"/>
      <c r="J5750" s="250">
        <v>20663.669099999999</v>
      </c>
      <c r="K5750" s="250"/>
      <c r="L5750" s="250">
        <v>21571.040000000001</v>
      </c>
      <c r="M5750" s="251">
        <f t="shared" si="267"/>
        <v>4.205675988033878E-2</v>
      </c>
      <c r="N5750" s="251">
        <f t="shared" si="268"/>
        <v>4.3911412615487623E-2</v>
      </c>
      <c r="O5750" s="250">
        <v>23978.22</v>
      </c>
      <c r="P5750" s="251">
        <f t="shared" si="269"/>
        <v>0.11159313598231704</v>
      </c>
      <c r="Q5750" s="251" t="s">
        <v>1195</v>
      </c>
      <c r="R5750" s="258"/>
      <c r="S5750" s="258" t="s">
        <v>904</v>
      </c>
      <c r="T5750" s="258" t="s">
        <v>807</v>
      </c>
      <c r="U5750" s="282" t="s">
        <v>814</v>
      </c>
      <c r="V5750" s="285">
        <v>55</v>
      </c>
      <c r="W5750" s="286" t="s">
        <v>824</v>
      </c>
      <c r="X5750" s="286" t="s">
        <v>824</v>
      </c>
      <c r="Y5750" s="257"/>
    </row>
    <row r="5751" spans="1:25" ht="12.75" customHeight="1" x14ac:dyDescent="0.2">
      <c r="A5751" s="229" t="s">
        <v>705</v>
      </c>
      <c r="B5751" s="247"/>
      <c r="C5751" s="280">
        <v>5738</v>
      </c>
      <c r="D5751" s="249" t="s">
        <v>11996</v>
      </c>
      <c r="E5751" s="249" t="s">
        <v>11997</v>
      </c>
      <c r="F5751" s="249" t="s">
        <v>10240</v>
      </c>
      <c r="G5751" s="281" t="s">
        <v>813</v>
      </c>
      <c r="H5751" s="250">
        <v>42639.680000000008</v>
      </c>
      <c r="I5751" s="250"/>
      <c r="J5751" s="250">
        <v>40846.431899999996</v>
      </c>
      <c r="K5751" s="250"/>
      <c r="L5751" s="250">
        <v>42639.71</v>
      </c>
      <c r="M5751" s="251">
        <f t="shared" si="267"/>
        <v>4.2055852670564393E-2</v>
      </c>
      <c r="N5751" s="251">
        <f t="shared" si="268"/>
        <v>4.3902931457765922E-2</v>
      </c>
      <c r="O5751" s="250">
        <v>47777.439999999995</v>
      </c>
      <c r="P5751" s="251">
        <f t="shared" si="269"/>
        <v>0.12049167313755173</v>
      </c>
      <c r="Q5751" s="251" t="s">
        <v>1195</v>
      </c>
      <c r="R5751" s="258"/>
      <c r="S5751" s="258" t="s">
        <v>806</v>
      </c>
      <c r="T5751" s="258" t="s">
        <v>807</v>
      </c>
      <c r="U5751" s="282" t="s">
        <v>814</v>
      </c>
      <c r="V5751" s="285">
        <v>103</v>
      </c>
      <c r="W5751" s="286" t="s">
        <v>824</v>
      </c>
      <c r="X5751" s="286" t="s">
        <v>824</v>
      </c>
      <c r="Y5751" s="257"/>
    </row>
    <row r="5752" spans="1:25" ht="12.75" customHeight="1" x14ac:dyDescent="0.2">
      <c r="B5752" s="247"/>
      <c r="C5752" s="280">
        <v>5739</v>
      </c>
      <c r="D5752" s="249" t="s">
        <v>11998</v>
      </c>
      <c r="E5752" s="249" t="s">
        <v>11999</v>
      </c>
      <c r="F5752" s="249" t="s">
        <v>10397</v>
      </c>
      <c r="G5752" s="281" t="s">
        <v>804</v>
      </c>
      <c r="H5752" s="250">
        <v>28515.77</v>
      </c>
      <c r="I5752" s="250"/>
      <c r="J5752" s="250">
        <v>27316.500099999997</v>
      </c>
      <c r="K5752" s="250"/>
      <c r="L5752" s="250">
        <v>28515.97</v>
      </c>
      <c r="M5752" s="251">
        <f t="shared" si="267"/>
        <v>4.2056374420189356E-2</v>
      </c>
      <c r="N5752" s="251">
        <f t="shared" si="268"/>
        <v>4.3910087149122146E-2</v>
      </c>
      <c r="O5752" s="250">
        <v>31472.879999999997</v>
      </c>
      <c r="P5752" s="251">
        <f t="shared" si="269"/>
        <v>0.10369312353744221</v>
      </c>
      <c r="Q5752" s="251" t="s">
        <v>1195</v>
      </c>
      <c r="R5752" s="258"/>
      <c r="S5752" s="258" t="s">
        <v>904</v>
      </c>
      <c r="T5752" s="258" t="s">
        <v>807</v>
      </c>
      <c r="U5752" s="282" t="s">
        <v>808</v>
      </c>
      <c r="V5752" s="285">
        <v>24</v>
      </c>
      <c r="W5752" s="286" t="s">
        <v>824</v>
      </c>
      <c r="X5752" s="286" t="s">
        <v>824</v>
      </c>
      <c r="Y5752" s="257"/>
    </row>
    <row r="5753" spans="1:25" ht="12.75" customHeight="1" x14ac:dyDescent="0.2">
      <c r="A5753" s="229" t="s">
        <v>705</v>
      </c>
      <c r="B5753" s="247"/>
      <c r="C5753" s="280">
        <v>5740</v>
      </c>
      <c r="D5753" s="249" t="s">
        <v>12000</v>
      </c>
      <c r="E5753" s="249" t="s">
        <v>12001</v>
      </c>
      <c r="F5753" s="249" t="s">
        <v>10231</v>
      </c>
      <c r="G5753" s="281" t="s">
        <v>813</v>
      </c>
      <c r="H5753" s="250">
        <v>18372.54</v>
      </c>
      <c r="I5753" s="250"/>
      <c r="J5753" s="250">
        <v>17599.859899999999</v>
      </c>
      <c r="K5753" s="250"/>
      <c r="L5753" s="250">
        <v>18372.8</v>
      </c>
      <c r="M5753" s="251">
        <f t="shared" si="267"/>
        <v>4.2056248074572235E-2</v>
      </c>
      <c r="N5753" s="251">
        <f t="shared" si="268"/>
        <v>4.3917400728854653E-2</v>
      </c>
      <c r="O5753" s="250">
        <v>21196.32</v>
      </c>
      <c r="P5753" s="251">
        <f t="shared" si="269"/>
        <v>0.15367935208569192</v>
      </c>
      <c r="Q5753" s="251" t="s">
        <v>1195</v>
      </c>
      <c r="R5753" s="258"/>
      <c r="S5753" s="258" t="s">
        <v>904</v>
      </c>
      <c r="T5753" s="258" t="s">
        <v>807</v>
      </c>
      <c r="U5753" s="282" t="s">
        <v>814</v>
      </c>
      <c r="V5753" s="285">
        <v>53</v>
      </c>
      <c r="W5753" s="286" t="s">
        <v>824</v>
      </c>
      <c r="X5753" s="286" t="s">
        <v>824</v>
      </c>
      <c r="Y5753" s="257"/>
    </row>
    <row r="5754" spans="1:25" ht="12.75" customHeight="1" x14ac:dyDescent="0.2">
      <c r="A5754" s="229" t="s">
        <v>705</v>
      </c>
      <c r="B5754" s="247"/>
      <c r="C5754" s="280">
        <v>5741</v>
      </c>
      <c r="D5754" s="249" t="s">
        <v>12002</v>
      </c>
      <c r="E5754" s="249" t="s">
        <v>12003</v>
      </c>
      <c r="F5754" s="249" t="s">
        <v>10228</v>
      </c>
      <c r="G5754" s="281" t="s">
        <v>804</v>
      </c>
      <c r="H5754" s="250">
        <v>172100.49999999997</v>
      </c>
      <c r="I5754" s="250"/>
      <c r="J5754" s="250">
        <v>164862.6311</v>
      </c>
      <c r="K5754" s="250"/>
      <c r="L5754" s="250">
        <v>172101.36</v>
      </c>
      <c r="M5754" s="251">
        <f t="shared" si="267"/>
        <v>4.2056059686055379E-2</v>
      </c>
      <c r="N5754" s="251">
        <f t="shared" si="268"/>
        <v>4.3907639055021652E-2</v>
      </c>
      <c r="O5754" s="250">
        <v>186873.11</v>
      </c>
      <c r="P5754" s="251">
        <f t="shared" si="269"/>
        <v>8.5831686629321238E-2</v>
      </c>
      <c r="Q5754" s="251" t="s">
        <v>1195</v>
      </c>
      <c r="R5754" s="258"/>
      <c r="S5754" s="258" t="s">
        <v>806</v>
      </c>
      <c r="T5754" s="258" t="s">
        <v>807</v>
      </c>
      <c r="U5754" s="282" t="s">
        <v>808</v>
      </c>
      <c r="V5754" s="285">
        <v>253</v>
      </c>
      <c r="W5754" s="286" t="s">
        <v>824</v>
      </c>
      <c r="X5754" s="286" t="s">
        <v>824</v>
      </c>
      <c r="Y5754" s="257"/>
    </row>
    <row r="5755" spans="1:25" ht="12.75" customHeight="1" x14ac:dyDescent="0.2">
      <c r="A5755" s="229" t="s">
        <v>705</v>
      </c>
      <c r="B5755" s="247"/>
      <c r="C5755" s="280">
        <v>5742</v>
      </c>
      <c r="D5755" s="249" t="s">
        <v>12004</v>
      </c>
      <c r="E5755" s="249" t="s">
        <v>12005</v>
      </c>
      <c r="F5755" s="249" t="s">
        <v>10278</v>
      </c>
      <c r="G5755" s="281" t="s">
        <v>804</v>
      </c>
      <c r="H5755" s="250">
        <v>101361.97</v>
      </c>
      <c r="I5755" s="250"/>
      <c r="J5755" s="250">
        <v>97099.077999999994</v>
      </c>
      <c r="K5755" s="250"/>
      <c r="L5755" s="250">
        <v>101362.47</v>
      </c>
      <c r="M5755" s="251">
        <f t="shared" si="267"/>
        <v>4.2056128151416225E-2</v>
      </c>
      <c r="N5755" s="251">
        <f t="shared" si="268"/>
        <v>4.3907646579301268E-2</v>
      </c>
      <c r="O5755" s="250">
        <v>110062.59</v>
      </c>
      <c r="P5755" s="251">
        <f t="shared" si="269"/>
        <v>8.583176791173297E-2</v>
      </c>
      <c r="Q5755" s="251" t="s">
        <v>1195</v>
      </c>
      <c r="R5755" s="258"/>
      <c r="S5755" s="258" t="s">
        <v>904</v>
      </c>
      <c r="T5755" s="258" t="s">
        <v>807</v>
      </c>
      <c r="U5755" s="282" t="s">
        <v>808</v>
      </c>
      <c r="V5755" s="285">
        <v>253</v>
      </c>
      <c r="W5755" s="286" t="s">
        <v>874</v>
      </c>
      <c r="X5755" s="286" t="s">
        <v>815</v>
      </c>
      <c r="Y5755" s="257"/>
    </row>
    <row r="5756" spans="1:25" ht="12.75" customHeight="1" x14ac:dyDescent="0.2">
      <c r="A5756" s="229" t="s">
        <v>705</v>
      </c>
      <c r="B5756" s="247"/>
      <c r="C5756" s="280">
        <v>5743</v>
      </c>
      <c r="D5756" s="249" t="s">
        <v>12006</v>
      </c>
      <c r="E5756" s="249" t="s">
        <v>12007</v>
      </c>
      <c r="F5756" s="249" t="s">
        <v>10175</v>
      </c>
      <c r="G5756" s="281" t="s">
        <v>813</v>
      </c>
      <c r="H5756" s="250">
        <v>157397.03</v>
      </c>
      <c r="I5756" s="250"/>
      <c r="J5756" s="250">
        <v>150777.52710000001</v>
      </c>
      <c r="K5756" s="250"/>
      <c r="L5756" s="250">
        <v>157397.81</v>
      </c>
      <c r="M5756" s="251">
        <f t="shared" si="267"/>
        <v>4.205608517517765E-2</v>
      </c>
      <c r="N5756" s="251">
        <f t="shared" si="268"/>
        <v>4.3907623551945038E-2</v>
      </c>
      <c r="O5756" s="250">
        <v>170907.53999999998</v>
      </c>
      <c r="P5756" s="251">
        <f t="shared" si="269"/>
        <v>8.5831753313467207E-2</v>
      </c>
      <c r="Q5756" s="251" t="s">
        <v>1195</v>
      </c>
      <c r="R5756" s="258"/>
      <c r="S5756" s="258" t="s">
        <v>806</v>
      </c>
      <c r="T5756" s="258" t="s">
        <v>807</v>
      </c>
      <c r="U5756" s="282" t="s">
        <v>814</v>
      </c>
      <c r="V5756" s="285">
        <v>503</v>
      </c>
      <c r="W5756" s="286" t="s">
        <v>874</v>
      </c>
      <c r="X5756" s="286" t="s">
        <v>815</v>
      </c>
      <c r="Y5756" s="257"/>
    </row>
    <row r="5757" spans="1:25" ht="12.75" customHeight="1" x14ac:dyDescent="0.2">
      <c r="A5757" s="229" t="s">
        <v>705</v>
      </c>
      <c r="B5757" s="247"/>
      <c r="C5757" s="280">
        <v>5744</v>
      </c>
      <c r="D5757" s="249" t="s">
        <v>12008</v>
      </c>
      <c r="E5757" s="249" t="s">
        <v>12009</v>
      </c>
      <c r="F5757" s="249" t="s">
        <v>10172</v>
      </c>
      <c r="G5757" s="281" t="s">
        <v>813</v>
      </c>
      <c r="H5757" s="250">
        <v>23811.010000000002</v>
      </c>
      <c r="I5757" s="250"/>
      <c r="J5757" s="250">
        <v>171794.2905</v>
      </c>
      <c r="K5757" s="250"/>
      <c r="L5757" s="250">
        <v>189823.42</v>
      </c>
      <c r="M5757" s="251">
        <f t="shared" si="267"/>
        <v>6.2149098463273917</v>
      </c>
      <c r="N5757" s="251">
        <f t="shared" si="268"/>
        <v>0.10494603428045829</v>
      </c>
      <c r="O5757" s="250">
        <v>196118.52000000002</v>
      </c>
      <c r="P5757" s="251">
        <f t="shared" si="269"/>
        <v>3.3162925839182567E-2</v>
      </c>
      <c r="Q5757" s="251" t="s">
        <v>1195</v>
      </c>
      <c r="R5757" s="258"/>
      <c r="S5757" s="258" t="s">
        <v>904</v>
      </c>
      <c r="T5757" s="258" t="s">
        <v>807</v>
      </c>
      <c r="U5757" s="282" t="s">
        <v>814</v>
      </c>
      <c r="V5757" s="285">
        <v>106</v>
      </c>
      <c r="W5757" s="286" t="s">
        <v>824</v>
      </c>
      <c r="X5757" s="286" t="s">
        <v>824</v>
      </c>
      <c r="Y5757" s="257"/>
    </row>
    <row r="5758" spans="1:25" ht="12.75" customHeight="1" x14ac:dyDescent="0.2">
      <c r="A5758" s="229" t="s">
        <v>705</v>
      </c>
      <c r="B5758" s="247"/>
      <c r="C5758" s="280">
        <v>5745</v>
      </c>
      <c r="D5758" s="249" t="s">
        <v>12010</v>
      </c>
      <c r="E5758" s="249" t="s">
        <v>12011</v>
      </c>
      <c r="F5758" s="249" t="s">
        <v>10379</v>
      </c>
      <c r="G5758" s="281"/>
      <c r="H5758" s="250">
        <v>416654.69</v>
      </c>
      <c r="I5758" s="250"/>
      <c r="J5758" s="250">
        <v>399131.83489999996</v>
      </c>
      <c r="K5758" s="250"/>
      <c r="L5758" s="250">
        <v>416656.93000000005</v>
      </c>
      <c r="M5758" s="251">
        <f t="shared" si="267"/>
        <v>4.2056061099420346E-2</v>
      </c>
      <c r="N5758" s="251">
        <f t="shared" si="268"/>
        <v>4.3908036311838913E-2</v>
      </c>
      <c r="O5758" s="250">
        <v>453419.0400000001</v>
      </c>
      <c r="P5758" s="251">
        <f t="shared" si="269"/>
        <v>8.8231125784947434E-2</v>
      </c>
      <c r="Q5758" s="251" t="s">
        <v>1195</v>
      </c>
      <c r="R5758" s="258"/>
      <c r="S5758" s="258" t="s">
        <v>925</v>
      </c>
      <c r="T5758" s="258" t="s">
        <v>908</v>
      </c>
      <c r="U5758" s="282" t="s">
        <v>1092</v>
      </c>
      <c r="V5758" s="285">
        <v>4997</v>
      </c>
      <c r="W5758" s="286" t="s">
        <v>815</v>
      </c>
      <c r="X5758" s="286" t="s">
        <v>816</v>
      </c>
      <c r="Y5758" s="257"/>
    </row>
    <row r="5759" spans="1:25" ht="12.75" customHeight="1" x14ac:dyDescent="0.2">
      <c r="A5759" s="229" t="s">
        <v>705</v>
      </c>
      <c r="B5759" s="247"/>
      <c r="C5759" s="280">
        <v>5746</v>
      </c>
      <c r="D5759" s="373" t="s">
        <v>12012</v>
      </c>
      <c r="E5759" s="373" t="s">
        <v>12012</v>
      </c>
      <c r="F5759" s="373"/>
      <c r="G5759" s="374"/>
      <c r="H5759" s="250">
        <v>0</v>
      </c>
      <c r="I5759" s="250"/>
      <c r="J5759" s="250">
        <v>0</v>
      </c>
      <c r="K5759" s="250"/>
      <c r="L5759" s="250">
        <v>18345.66</v>
      </c>
      <c r="M5759" s="251" t="str">
        <f t="shared" si="267"/>
        <v>NA</v>
      </c>
      <c r="N5759" s="251" t="str">
        <f t="shared" si="268"/>
        <v>NA</v>
      </c>
      <c r="O5759" s="250">
        <v>18528.150000000001</v>
      </c>
      <c r="P5759" s="251">
        <f t="shared" si="269"/>
        <v>9.9473117892734091E-3</v>
      </c>
      <c r="Q5759" s="251" t="s">
        <v>1195</v>
      </c>
      <c r="R5759" s="258"/>
      <c r="S5759" s="258" t="s">
        <v>840</v>
      </c>
      <c r="T5759" s="258" t="s">
        <v>841</v>
      </c>
      <c r="U5759" s="282" t="s">
        <v>841</v>
      </c>
      <c r="V5759" s="283" t="s">
        <v>809</v>
      </c>
      <c r="W5759" s="284" t="s">
        <v>809</v>
      </c>
      <c r="X5759" s="284" t="s">
        <v>809</v>
      </c>
      <c r="Y5759" s="257"/>
    </row>
    <row r="5760" spans="1:25" ht="12.75" customHeight="1" x14ac:dyDescent="0.2">
      <c r="A5760" s="229" t="s">
        <v>705</v>
      </c>
      <c r="B5760" s="247"/>
      <c r="C5760" s="280">
        <v>5747</v>
      </c>
      <c r="D5760" s="249" t="s">
        <v>12013</v>
      </c>
      <c r="E5760" s="249" t="s">
        <v>12014</v>
      </c>
      <c r="F5760" s="249" t="s">
        <v>10175</v>
      </c>
      <c r="G5760" s="281" t="s">
        <v>813</v>
      </c>
      <c r="H5760" s="250">
        <v>73761.959999999992</v>
      </c>
      <c r="I5760" s="250"/>
      <c r="J5760" s="250">
        <v>70659.801500000001</v>
      </c>
      <c r="K5760" s="250"/>
      <c r="L5760" s="250">
        <v>73762.48</v>
      </c>
      <c r="M5760" s="251">
        <f t="shared" si="267"/>
        <v>4.205634584547361E-2</v>
      </c>
      <c r="N5760" s="251">
        <f t="shared" si="268"/>
        <v>4.3910093633648187E-2</v>
      </c>
      <c r="O5760" s="250">
        <v>81411.099999999991</v>
      </c>
      <c r="P5760" s="251">
        <f t="shared" si="269"/>
        <v>0.10369255480564096</v>
      </c>
      <c r="Q5760" s="251" t="s">
        <v>1195</v>
      </c>
      <c r="R5760" s="258"/>
      <c r="S5760" s="258" t="s">
        <v>806</v>
      </c>
      <c r="T5760" s="258" t="s">
        <v>807</v>
      </c>
      <c r="U5760" s="282" t="s">
        <v>814</v>
      </c>
      <c r="V5760" s="285">
        <v>303</v>
      </c>
      <c r="W5760" s="286" t="s">
        <v>816</v>
      </c>
      <c r="X5760" s="286" t="s">
        <v>816</v>
      </c>
      <c r="Y5760" s="257"/>
    </row>
    <row r="5761" spans="1:25" ht="12.75" customHeight="1" x14ac:dyDescent="0.2">
      <c r="A5761" s="229" t="s">
        <v>705</v>
      </c>
      <c r="B5761" s="247"/>
      <c r="C5761" s="280">
        <v>5748</v>
      </c>
      <c r="D5761" s="249" t="s">
        <v>12015</v>
      </c>
      <c r="E5761" s="249" t="s">
        <v>12016</v>
      </c>
      <c r="F5761" s="249" t="s">
        <v>10260</v>
      </c>
      <c r="G5761" s="281" t="s">
        <v>813</v>
      </c>
      <c r="H5761" s="250">
        <v>14547.86</v>
      </c>
      <c r="I5761" s="250"/>
      <c r="J5761" s="250">
        <v>13936.039199999999</v>
      </c>
      <c r="K5761" s="250"/>
      <c r="L5761" s="250">
        <v>14547.980000000001</v>
      </c>
      <c r="M5761" s="251">
        <f t="shared" si="267"/>
        <v>4.205572503447251E-2</v>
      </c>
      <c r="N5761" s="251">
        <f t="shared" si="268"/>
        <v>4.3910668678371838E-2</v>
      </c>
      <c r="O5761" s="250">
        <v>16056.519999999999</v>
      </c>
      <c r="P5761" s="251">
        <f t="shared" si="269"/>
        <v>0.10369412110822239</v>
      </c>
      <c r="Q5761" s="251" t="s">
        <v>1195</v>
      </c>
      <c r="R5761" s="258"/>
      <c r="S5761" s="258" t="s">
        <v>806</v>
      </c>
      <c r="T5761" s="258" t="s">
        <v>807</v>
      </c>
      <c r="U5761" s="282" t="s">
        <v>814</v>
      </c>
      <c r="V5761" s="285">
        <v>106</v>
      </c>
      <c r="W5761" s="286" t="s">
        <v>824</v>
      </c>
      <c r="X5761" s="286" t="s">
        <v>824</v>
      </c>
      <c r="Y5761" s="257"/>
    </row>
    <row r="5762" spans="1:25" ht="12.75" customHeight="1" x14ac:dyDescent="0.2">
      <c r="A5762" s="229" t="s">
        <v>705</v>
      </c>
      <c r="B5762" s="247"/>
      <c r="C5762" s="280">
        <v>5749</v>
      </c>
      <c r="D5762" s="249" t="s">
        <v>12017</v>
      </c>
      <c r="E5762" s="249" t="s">
        <v>12018</v>
      </c>
      <c r="F5762" s="249" t="s">
        <v>10990</v>
      </c>
      <c r="G5762" s="281" t="s">
        <v>804</v>
      </c>
      <c r="H5762" s="250">
        <v>74142.5</v>
      </c>
      <c r="I5762" s="250"/>
      <c r="J5762" s="250">
        <v>71024.350200000001</v>
      </c>
      <c r="K5762" s="250"/>
      <c r="L5762" s="250">
        <v>74143.039999999994</v>
      </c>
      <c r="M5762" s="251">
        <f t="shared" si="267"/>
        <v>4.2056172910274123E-2</v>
      </c>
      <c r="N5762" s="251">
        <f t="shared" si="268"/>
        <v>4.391014900126454E-2</v>
      </c>
      <c r="O5762" s="250">
        <v>81831.16</v>
      </c>
      <c r="P5762" s="251">
        <f t="shared" si="269"/>
        <v>0.10369307759703419</v>
      </c>
      <c r="Q5762" s="251" t="s">
        <v>1195</v>
      </c>
      <c r="R5762" s="258"/>
      <c r="S5762" s="258" t="s">
        <v>1405</v>
      </c>
      <c r="T5762" s="258" t="s">
        <v>807</v>
      </c>
      <c r="U5762" s="282" t="s">
        <v>808</v>
      </c>
      <c r="V5762" s="285">
        <v>103</v>
      </c>
      <c r="W5762" s="286" t="s">
        <v>912</v>
      </c>
      <c r="X5762" s="286" t="s">
        <v>912</v>
      </c>
      <c r="Y5762" s="257"/>
    </row>
    <row r="5763" spans="1:25" ht="12.75" customHeight="1" x14ac:dyDescent="0.2">
      <c r="A5763" s="229" t="s">
        <v>705</v>
      </c>
      <c r="B5763" s="247"/>
      <c r="C5763" s="280">
        <v>5750</v>
      </c>
      <c r="D5763" s="249" t="s">
        <v>12019</v>
      </c>
      <c r="E5763" s="249" t="s">
        <v>12020</v>
      </c>
      <c r="F5763" s="249" t="s">
        <v>10318</v>
      </c>
      <c r="G5763" s="281" t="s">
        <v>813</v>
      </c>
      <c r="H5763" s="250">
        <v>44638.92</v>
      </c>
      <c r="I5763" s="250"/>
      <c r="J5763" s="250">
        <v>42761.586200000005</v>
      </c>
      <c r="K5763" s="250"/>
      <c r="L5763" s="250">
        <v>44639.57</v>
      </c>
      <c r="M5763" s="251">
        <f t="shared" si="267"/>
        <v>4.2055986121527875E-2</v>
      </c>
      <c r="N5763" s="251">
        <f t="shared" si="268"/>
        <v>4.3917542983940905E-2</v>
      </c>
      <c r="O5763" s="250">
        <v>51499.770000000004</v>
      </c>
      <c r="P5763" s="251">
        <f t="shared" si="269"/>
        <v>0.15367979575072083</v>
      </c>
      <c r="Q5763" s="251" t="s">
        <v>1195</v>
      </c>
      <c r="R5763" s="258"/>
      <c r="S5763" s="258" t="s">
        <v>806</v>
      </c>
      <c r="T5763" s="258" t="s">
        <v>807</v>
      </c>
      <c r="U5763" s="282" t="s">
        <v>823</v>
      </c>
      <c r="V5763" s="285">
        <v>802</v>
      </c>
      <c r="W5763" s="286" t="s">
        <v>824</v>
      </c>
      <c r="X5763" s="286" t="s">
        <v>824</v>
      </c>
      <c r="Y5763" s="257"/>
    </row>
    <row r="5764" spans="1:25" ht="12.75" customHeight="1" x14ac:dyDescent="0.2">
      <c r="A5764" s="229" t="s">
        <v>705</v>
      </c>
      <c r="B5764" s="247"/>
      <c r="C5764" s="280">
        <v>5751</v>
      </c>
      <c r="D5764" s="249" t="s">
        <v>12021</v>
      </c>
      <c r="E5764" s="249" t="s">
        <v>12022</v>
      </c>
      <c r="F5764" s="249" t="s">
        <v>10175</v>
      </c>
      <c r="G5764" s="281" t="s">
        <v>813</v>
      </c>
      <c r="H5764" s="250">
        <v>26058.720000000001</v>
      </c>
      <c r="I5764" s="250"/>
      <c r="J5764" s="250">
        <v>24962.790099999998</v>
      </c>
      <c r="K5764" s="250"/>
      <c r="L5764" s="250">
        <v>26058.909999999996</v>
      </c>
      <c r="M5764" s="251">
        <f t="shared" si="267"/>
        <v>4.2056167762653071E-2</v>
      </c>
      <c r="N5764" s="251">
        <f t="shared" si="268"/>
        <v>4.3910151694140871E-2</v>
      </c>
      <c r="O5764" s="250">
        <v>28761.06</v>
      </c>
      <c r="P5764" s="251">
        <f t="shared" si="269"/>
        <v>0.10369389970647297</v>
      </c>
      <c r="Q5764" s="251" t="s">
        <v>1195</v>
      </c>
      <c r="R5764" s="258"/>
      <c r="S5764" s="258" t="s">
        <v>806</v>
      </c>
      <c r="T5764" s="258" t="s">
        <v>807</v>
      </c>
      <c r="U5764" s="282" t="s">
        <v>814</v>
      </c>
      <c r="V5764" s="285">
        <v>503</v>
      </c>
      <c r="W5764" s="286" t="s">
        <v>824</v>
      </c>
      <c r="X5764" s="286" t="s">
        <v>824</v>
      </c>
      <c r="Y5764" s="257"/>
    </row>
    <row r="5765" spans="1:25" ht="12.75" customHeight="1" x14ac:dyDescent="0.2">
      <c r="A5765" s="229" t="s">
        <v>705</v>
      </c>
      <c r="B5765" s="247"/>
      <c r="C5765" s="280">
        <v>5752</v>
      </c>
      <c r="D5765" s="249" t="s">
        <v>12023</v>
      </c>
      <c r="E5765" s="249" t="s">
        <v>12024</v>
      </c>
      <c r="F5765" s="249" t="s">
        <v>10225</v>
      </c>
      <c r="G5765" s="281" t="s">
        <v>2994</v>
      </c>
      <c r="H5765" s="250">
        <v>83807.48</v>
      </c>
      <c r="I5765" s="250"/>
      <c r="J5765" s="250">
        <v>74611.675099999993</v>
      </c>
      <c r="K5765" s="250"/>
      <c r="L5765" s="250">
        <v>77888.06</v>
      </c>
      <c r="M5765" s="251">
        <f t="shared" si="267"/>
        <v>0.10972534790450689</v>
      </c>
      <c r="N5765" s="251">
        <f t="shared" si="268"/>
        <v>4.3912496209323207E-2</v>
      </c>
      <c r="O5765" s="250">
        <v>94015.44</v>
      </c>
      <c r="P5765" s="251">
        <f t="shared" si="269"/>
        <v>0.20705843745498353</v>
      </c>
      <c r="Q5765" s="251" t="s">
        <v>1195</v>
      </c>
      <c r="R5765" s="258"/>
      <c r="S5765" s="258" t="s">
        <v>2995</v>
      </c>
      <c r="T5765" s="258" t="s">
        <v>807</v>
      </c>
      <c r="U5765" s="282" t="s">
        <v>2996</v>
      </c>
      <c r="V5765" s="283" t="s">
        <v>809</v>
      </c>
      <c r="W5765" s="284" t="s">
        <v>809</v>
      </c>
      <c r="X5765" s="284" t="s">
        <v>809</v>
      </c>
      <c r="Y5765" s="257"/>
    </row>
    <row r="5766" spans="1:25" ht="12.75" customHeight="1" x14ac:dyDescent="0.2">
      <c r="A5766" s="229" t="s">
        <v>705</v>
      </c>
      <c r="B5766" s="247"/>
      <c r="C5766" s="346">
        <v>5753</v>
      </c>
      <c r="D5766" s="347" t="s">
        <v>12025</v>
      </c>
      <c r="E5766" s="347" t="s">
        <v>4910</v>
      </c>
      <c r="F5766" s="347" t="s">
        <v>10253</v>
      </c>
      <c r="G5766" s="348" t="s">
        <v>707</v>
      </c>
      <c r="H5766" s="349">
        <v>2987.83</v>
      </c>
      <c r="I5766" s="349"/>
      <c r="J5766" s="349">
        <v>25253.750999999997</v>
      </c>
      <c r="K5766" s="349"/>
      <c r="L5766" s="349">
        <v>0</v>
      </c>
      <c r="M5766" s="251">
        <f t="shared" si="267"/>
        <v>7.4522047773802376</v>
      </c>
      <c r="N5766" s="350">
        <f t="shared" si="268"/>
        <v>1</v>
      </c>
      <c r="O5766" s="349">
        <v>0</v>
      </c>
      <c r="P5766" s="350" t="str">
        <f t="shared" si="269"/>
        <v>NA</v>
      </c>
      <c r="Q5766" s="350" t="s">
        <v>707</v>
      </c>
      <c r="R5766" s="351" t="s">
        <v>3680</v>
      </c>
      <c r="S5766" s="352" t="s">
        <v>832</v>
      </c>
      <c r="T5766" s="352" t="s">
        <v>832</v>
      </c>
      <c r="U5766" s="352" t="s">
        <v>989</v>
      </c>
      <c r="V5766" s="353" t="s">
        <v>809</v>
      </c>
      <c r="W5766" s="354" t="s">
        <v>809</v>
      </c>
      <c r="X5766" s="354" t="s">
        <v>809</v>
      </c>
      <c r="Y5766" s="257"/>
    </row>
    <row r="5767" spans="1:25" ht="12.75" customHeight="1" x14ac:dyDescent="0.2">
      <c r="A5767" s="229" t="s">
        <v>705</v>
      </c>
      <c r="B5767" s="247"/>
      <c r="C5767" s="280">
        <v>5754</v>
      </c>
      <c r="D5767" s="249" t="s">
        <v>12026</v>
      </c>
      <c r="E5767" s="249" t="s">
        <v>12027</v>
      </c>
      <c r="F5767" s="249" t="s">
        <v>10228</v>
      </c>
      <c r="G5767" s="281" t="s">
        <v>804</v>
      </c>
      <c r="H5767" s="250">
        <v>777899.12000000011</v>
      </c>
      <c r="I5767" s="250"/>
      <c r="J5767" s="250">
        <v>745183.74089999998</v>
      </c>
      <c r="K5767" s="250"/>
      <c r="L5767" s="250">
        <v>777903.84000000008</v>
      </c>
      <c r="M5767" s="251">
        <f t="shared" si="267"/>
        <v>4.2056069044017083E-2</v>
      </c>
      <c r="N5767" s="251">
        <f t="shared" si="268"/>
        <v>4.3908766796873777E-2</v>
      </c>
      <c r="O5767" s="250">
        <v>852429.2</v>
      </c>
      <c r="P5767" s="251">
        <f t="shared" si="269"/>
        <v>9.580279228342653E-2</v>
      </c>
      <c r="Q5767" s="251" t="s">
        <v>1195</v>
      </c>
      <c r="R5767" s="258"/>
      <c r="S5767" s="258" t="s">
        <v>3566</v>
      </c>
      <c r="T5767" s="258" t="s">
        <v>908</v>
      </c>
      <c r="U5767" s="282" t="s">
        <v>1103</v>
      </c>
      <c r="V5767" s="285">
        <v>953</v>
      </c>
      <c r="W5767" s="286" t="s">
        <v>824</v>
      </c>
      <c r="X5767" s="286" t="s">
        <v>824</v>
      </c>
      <c r="Y5767" s="257"/>
    </row>
    <row r="5768" spans="1:25" ht="12.75" customHeight="1" x14ac:dyDescent="0.2">
      <c r="A5768" s="229" t="s">
        <v>705</v>
      </c>
      <c r="B5768" s="247"/>
      <c r="C5768" s="280">
        <v>5755</v>
      </c>
      <c r="D5768" s="249" t="s">
        <v>12028</v>
      </c>
      <c r="E5768" s="249" t="s">
        <v>12029</v>
      </c>
      <c r="F5768" s="249" t="s">
        <v>10237</v>
      </c>
      <c r="G5768" s="281" t="s">
        <v>804</v>
      </c>
      <c r="H5768" s="250">
        <v>84669.01</v>
      </c>
      <c r="I5768" s="250"/>
      <c r="J5768" s="250">
        <v>81108.1587</v>
      </c>
      <c r="K5768" s="250"/>
      <c r="L5768" s="250">
        <v>84669.43</v>
      </c>
      <c r="M5768" s="251">
        <f t="shared" si="267"/>
        <v>4.205613482429988E-2</v>
      </c>
      <c r="N5768" s="251">
        <f t="shared" si="268"/>
        <v>4.3907682742155424E-2</v>
      </c>
      <c r="O5768" s="250">
        <v>91936.739999999991</v>
      </c>
      <c r="P5768" s="251">
        <f t="shared" si="269"/>
        <v>8.5831568725571891E-2</v>
      </c>
      <c r="Q5768" s="251" t="s">
        <v>1195</v>
      </c>
      <c r="R5768" s="258"/>
      <c r="S5768" s="258" t="s">
        <v>904</v>
      </c>
      <c r="T5768" s="258" t="s">
        <v>807</v>
      </c>
      <c r="U5768" s="282" t="s">
        <v>808</v>
      </c>
      <c r="V5768" s="285">
        <v>204</v>
      </c>
      <c r="W5768" s="286" t="s">
        <v>816</v>
      </c>
      <c r="X5768" s="286" t="s">
        <v>816</v>
      </c>
      <c r="Y5768" s="257"/>
    </row>
    <row r="5769" spans="1:25" ht="12.75" customHeight="1" x14ac:dyDescent="0.2">
      <c r="A5769" s="229" t="s">
        <v>705</v>
      </c>
      <c r="B5769" s="247"/>
      <c r="C5769" s="280">
        <v>5756</v>
      </c>
      <c r="D5769" s="249" t="s">
        <v>12030</v>
      </c>
      <c r="E5769" s="249" t="s">
        <v>12031</v>
      </c>
      <c r="F5769" s="249" t="s">
        <v>10278</v>
      </c>
      <c r="G5769" s="281" t="s">
        <v>804</v>
      </c>
      <c r="H5769" s="250">
        <v>145785.75</v>
      </c>
      <c r="I5769" s="250"/>
      <c r="J5769" s="250">
        <v>87320.382599999997</v>
      </c>
      <c r="K5769" s="250"/>
      <c r="L5769" s="250">
        <v>91154.83</v>
      </c>
      <c r="M5769" s="251">
        <f t="shared" si="267"/>
        <v>0.4010362288495275</v>
      </c>
      <c r="N5769" s="251">
        <f t="shared" si="268"/>
        <v>4.3912398065924244E-2</v>
      </c>
      <c r="O5769" s="250">
        <v>102003.41</v>
      </c>
      <c r="P5769" s="251">
        <f t="shared" si="269"/>
        <v>0.11901267327249693</v>
      </c>
      <c r="Q5769" s="251" t="s">
        <v>1195</v>
      </c>
      <c r="R5769" s="258"/>
      <c r="S5769" s="258" t="s">
        <v>925</v>
      </c>
      <c r="T5769" s="258" t="s">
        <v>908</v>
      </c>
      <c r="U5769" s="282" t="s">
        <v>808</v>
      </c>
      <c r="V5769" s="285">
        <v>713</v>
      </c>
      <c r="W5769" s="286" t="s">
        <v>816</v>
      </c>
      <c r="X5769" s="286" t="s">
        <v>816</v>
      </c>
      <c r="Y5769" s="257"/>
    </row>
    <row r="5770" spans="1:25" ht="12.75" customHeight="1" x14ac:dyDescent="0.2">
      <c r="A5770" s="229" t="s">
        <v>705</v>
      </c>
      <c r="B5770" s="247"/>
      <c r="C5770" s="280">
        <v>5757</v>
      </c>
      <c r="D5770" s="249" t="s">
        <v>12032</v>
      </c>
      <c r="E5770" s="249" t="s">
        <v>12033</v>
      </c>
      <c r="F5770" s="249" t="s">
        <v>10390</v>
      </c>
      <c r="G5770" s="281" t="s">
        <v>813</v>
      </c>
      <c r="H5770" s="250">
        <v>56269.38</v>
      </c>
      <c r="I5770" s="250"/>
      <c r="J5770" s="250">
        <v>50516.157500000001</v>
      </c>
      <c r="K5770" s="250"/>
      <c r="L5770" s="250">
        <v>52734.25</v>
      </c>
      <c r="M5770" s="251">
        <f t="shared" si="267"/>
        <v>0.1022442845469418</v>
      </c>
      <c r="N5770" s="251">
        <f t="shared" si="268"/>
        <v>4.390857519200661E-2</v>
      </c>
      <c r="O5770" s="250">
        <v>59605.85</v>
      </c>
      <c r="P5770" s="251">
        <f t="shared" si="269"/>
        <v>0.13030620517026409</v>
      </c>
      <c r="Q5770" s="251" t="s">
        <v>1195</v>
      </c>
      <c r="R5770" s="258"/>
      <c r="S5770" s="258" t="s">
        <v>1405</v>
      </c>
      <c r="T5770" s="258" t="s">
        <v>807</v>
      </c>
      <c r="U5770" s="282" t="s">
        <v>814</v>
      </c>
      <c r="V5770" s="285">
        <v>55</v>
      </c>
      <c r="W5770" s="286" t="s">
        <v>824</v>
      </c>
      <c r="X5770" s="286" t="s">
        <v>824</v>
      </c>
      <c r="Y5770" s="257"/>
    </row>
    <row r="5771" spans="1:25" ht="12.75" customHeight="1" x14ac:dyDescent="0.2">
      <c r="A5771" s="229" t="s">
        <v>705</v>
      </c>
      <c r="B5771" s="247"/>
      <c r="C5771" s="280">
        <v>5758</v>
      </c>
      <c r="D5771" s="249" t="s">
        <v>12034</v>
      </c>
      <c r="E5771" s="249" t="s">
        <v>12035</v>
      </c>
      <c r="F5771" s="249" t="s">
        <v>10228</v>
      </c>
      <c r="G5771" s="281" t="s">
        <v>804</v>
      </c>
      <c r="H5771" s="250">
        <v>79785.119999999995</v>
      </c>
      <c r="I5771" s="250"/>
      <c r="J5771" s="250">
        <v>76429.680299999993</v>
      </c>
      <c r="K5771" s="250"/>
      <c r="L5771" s="250">
        <v>79785.930000000008</v>
      </c>
      <c r="M5771" s="251">
        <f t="shared" si="267"/>
        <v>4.2055958554677898E-2</v>
      </c>
      <c r="N5771" s="251">
        <f t="shared" si="268"/>
        <v>4.3912910361866515E-2</v>
      </c>
      <c r="O5771" s="250">
        <v>88273.44</v>
      </c>
      <c r="P5771" s="251">
        <f t="shared" si="269"/>
        <v>0.10637853065070488</v>
      </c>
      <c r="Q5771" s="251" t="s">
        <v>1195</v>
      </c>
      <c r="R5771" s="258"/>
      <c r="S5771" s="258" t="s">
        <v>806</v>
      </c>
      <c r="T5771" s="258" t="s">
        <v>807</v>
      </c>
      <c r="U5771" s="282" t="s">
        <v>808</v>
      </c>
      <c r="V5771" s="285">
        <v>308</v>
      </c>
      <c r="W5771" s="286" t="s">
        <v>824</v>
      </c>
      <c r="X5771" s="286" t="s">
        <v>824</v>
      </c>
      <c r="Y5771" s="257"/>
    </row>
    <row r="5772" spans="1:25" ht="12.75" customHeight="1" x14ac:dyDescent="0.2">
      <c r="A5772" s="229" t="s">
        <v>705</v>
      </c>
      <c r="B5772" s="247"/>
      <c r="C5772" s="280">
        <v>5759</v>
      </c>
      <c r="D5772" s="249" t="s">
        <v>12036</v>
      </c>
      <c r="E5772" s="249" t="s">
        <v>12037</v>
      </c>
      <c r="F5772" s="249" t="s">
        <v>10182</v>
      </c>
      <c r="G5772" s="281" t="s">
        <v>813</v>
      </c>
      <c r="H5772" s="250">
        <v>9714.25</v>
      </c>
      <c r="I5772" s="250"/>
      <c r="J5772" s="250">
        <v>22204.1967</v>
      </c>
      <c r="K5772" s="250"/>
      <c r="L5772" s="250">
        <v>23178.67</v>
      </c>
      <c r="M5772" s="251">
        <f t="shared" si="267"/>
        <v>1.285734534318141</v>
      </c>
      <c r="N5772" s="251">
        <f t="shared" si="268"/>
        <v>4.3886897290907077E-2</v>
      </c>
      <c r="O5772" s="250">
        <v>25761.89</v>
      </c>
      <c r="P5772" s="251">
        <f t="shared" si="269"/>
        <v>0.11144815470430362</v>
      </c>
      <c r="Q5772" s="251" t="s">
        <v>1195</v>
      </c>
      <c r="R5772" s="258"/>
      <c r="S5772" s="258" t="s">
        <v>904</v>
      </c>
      <c r="T5772" s="258" t="s">
        <v>807</v>
      </c>
      <c r="U5772" s="282" t="s">
        <v>814</v>
      </c>
      <c r="V5772" s="285">
        <v>55</v>
      </c>
      <c r="W5772" s="286" t="s">
        <v>824</v>
      </c>
      <c r="X5772" s="286" t="s">
        <v>824</v>
      </c>
      <c r="Y5772" s="257"/>
    </row>
    <row r="5773" spans="1:25" ht="12.75" customHeight="1" x14ac:dyDescent="0.2">
      <c r="A5773" s="229" t="s">
        <v>705</v>
      </c>
      <c r="B5773" s="247"/>
      <c r="C5773" s="280">
        <v>5760</v>
      </c>
      <c r="D5773" s="249" t="s">
        <v>12038</v>
      </c>
      <c r="E5773" s="249" t="s">
        <v>12039</v>
      </c>
      <c r="F5773" s="249" t="s">
        <v>10228</v>
      </c>
      <c r="G5773" s="281" t="s">
        <v>804</v>
      </c>
      <c r="H5773" s="250">
        <v>318264.60000000003</v>
      </c>
      <c r="I5773" s="250"/>
      <c r="J5773" s="250">
        <v>294117.24840000004</v>
      </c>
      <c r="K5773" s="250"/>
      <c r="L5773" s="250">
        <v>307033.42</v>
      </c>
      <c r="M5773" s="251">
        <f t="shared" si="267"/>
        <v>7.5871936746970889E-2</v>
      </c>
      <c r="N5773" s="251">
        <f t="shared" si="268"/>
        <v>4.3915042964205633E-2</v>
      </c>
      <c r="O5773" s="250">
        <v>356097.72000000003</v>
      </c>
      <c r="P5773" s="251">
        <f t="shared" si="269"/>
        <v>0.15980117083019837</v>
      </c>
      <c r="Q5773" s="251" t="s">
        <v>1195</v>
      </c>
      <c r="R5773" s="258"/>
      <c r="S5773" s="258" t="s">
        <v>1405</v>
      </c>
      <c r="T5773" s="258" t="s">
        <v>2261</v>
      </c>
      <c r="U5773" s="282" t="s">
        <v>808</v>
      </c>
      <c r="V5773" s="285">
        <v>93</v>
      </c>
      <c r="W5773" s="286" t="s">
        <v>824</v>
      </c>
      <c r="X5773" s="286" t="s">
        <v>824</v>
      </c>
      <c r="Y5773" s="257"/>
    </row>
    <row r="5774" spans="1:25" ht="12.75" customHeight="1" x14ac:dyDescent="0.2">
      <c r="A5774" s="229" t="s">
        <v>705</v>
      </c>
      <c r="B5774" s="247"/>
      <c r="C5774" s="280">
        <v>5761</v>
      </c>
      <c r="D5774" s="249" t="s">
        <v>12040</v>
      </c>
      <c r="E5774" s="249" t="s">
        <v>12041</v>
      </c>
      <c r="F5774" s="249" t="s">
        <v>10175</v>
      </c>
      <c r="G5774" s="281" t="s">
        <v>813</v>
      </c>
      <c r="H5774" s="250">
        <v>74117.110000000015</v>
      </c>
      <c r="I5774" s="250"/>
      <c r="J5774" s="250">
        <v>71000.024400000009</v>
      </c>
      <c r="K5774" s="250"/>
      <c r="L5774" s="250">
        <v>74117.649999999994</v>
      </c>
      <c r="M5774" s="251">
        <f t="shared" ref="M5774:M5837" si="270">IF(H5774&gt;0,ABS((J5774-H5774)/H5774),"NA")</f>
        <v>4.205622156611348E-2</v>
      </c>
      <c r="N5774" s="251">
        <f t="shared" ref="N5774:N5837" si="271">IF(J5774&gt;0,ABS((L5774-J5774)/J5774),"NA")</f>
        <v>4.3910204628042133E-2</v>
      </c>
      <c r="O5774" s="250">
        <v>81803.14</v>
      </c>
      <c r="P5774" s="251">
        <f t="shared" ref="P5774:P5837" si="272">IF(L5774&gt;0,ABS((O5774-L5774)/L5774),"NA")</f>
        <v>0.10369311493281298</v>
      </c>
      <c r="Q5774" s="251" t="s">
        <v>1195</v>
      </c>
      <c r="R5774" s="258"/>
      <c r="S5774" s="258" t="s">
        <v>806</v>
      </c>
      <c r="T5774" s="258" t="s">
        <v>807</v>
      </c>
      <c r="U5774" s="282" t="s">
        <v>814</v>
      </c>
      <c r="V5774" s="285">
        <v>303</v>
      </c>
      <c r="W5774" s="286" t="s">
        <v>824</v>
      </c>
      <c r="X5774" s="286" t="s">
        <v>824</v>
      </c>
      <c r="Y5774" s="257"/>
    </row>
    <row r="5775" spans="1:25" ht="12.75" customHeight="1" x14ac:dyDescent="0.2">
      <c r="A5775" s="229" t="s">
        <v>705</v>
      </c>
      <c r="B5775" s="247"/>
      <c r="C5775" s="280">
        <v>5762</v>
      </c>
      <c r="D5775" s="249" t="s">
        <v>12042</v>
      </c>
      <c r="E5775" s="249" t="s">
        <v>12043</v>
      </c>
      <c r="F5775" s="249" t="s">
        <v>10185</v>
      </c>
      <c r="G5775" s="281" t="s">
        <v>813</v>
      </c>
      <c r="H5775" s="250">
        <v>57236.19</v>
      </c>
      <c r="I5775" s="250"/>
      <c r="J5775" s="250">
        <v>54829.065300000002</v>
      </c>
      <c r="K5775" s="250"/>
      <c r="L5775" s="250">
        <v>57236.62</v>
      </c>
      <c r="M5775" s="251">
        <f t="shared" si="270"/>
        <v>4.2055991148257775E-2</v>
      </c>
      <c r="N5775" s="251">
        <f t="shared" si="271"/>
        <v>4.3910190458782097E-2</v>
      </c>
      <c r="O5775" s="250">
        <v>63171.67</v>
      </c>
      <c r="P5775" s="251">
        <f t="shared" si="272"/>
        <v>0.10369322996361412</v>
      </c>
      <c r="Q5775" s="251" t="s">
        <v>1195</v>
      </c>
      <c r="R5775" s="258"/>
      <c r="S5775" s="258" t="s">
        <v>904</v>
      </c>
      <c r="T5775" s="258" t="s">
        <v>807</v>
      </c>
      <c r="U5775" s="282" t="s">
        <v>814</v>
      </c>
      <c r="V5775" s="285">
        <v>253</v>
      </c>
      <c r="W5775" s="286" t="s">
        <v>816</v>
      </c>
      <c r="X5775" s="286" t="s">
        <v>824</v>
      </c>
      <c r="Y5775" s="257"/>
    </row>
    <row r="5776" spans="1:25" ht="12.75" customHeight="1" x14ac:dyDescent="0.2">
      <c r="A5776" s="229" t="s">
        <v>705</v>
      </c>
      <c r="B5776" s="247"/>
      <c r="C5776" s="280">
        <v>5763</v>
      </c>
      <c r="D5776" s="249" t="s">
        <v>12044</v>
      </c>
      <c r="E5776" s="249" t="s">
        <v>12045</v>
      </c>
      <c r="F5776" s="249" t="s">
        <v>10228</v>
      </c>
      <c r="G5776" s="281" t="s">
        <v>804</v>
      </c>
      <c r="H5776" s="250">
        <v>46108.36</v>
      </c>
      <c r="I5776" s="250"/>
      <c r="J5776" s="250">
        <v>44169.229700000004</v>
      </c>
      <c r="K5776" s="250"/>
      <c r="L5776" s="250">
        <v>46109.04</v>
      </c>
      <c r="M5776" s="251">
        <f t="shared" si="270"/>
        <v>4.2055937361467573E-2</v>
      </c>
      <c r="N5776" s="251">
        <f t="shared" si="271"/>
        <v>4.3917684622876665E-2</v>
      </c>
      <c r="O5776" s="250">
        <v>53195.06</v>
      </c>
      <c r="P5776" s="251">
        <f t="shared" si="272"/>
        <v>0.15367962551378203</v>
      </c>
      <c r="Q5776" s="251" t="s">
        <v>1195</v>
      </c>
      <c r="R5776" s="258"/>
      <c r="S5776" s="258" t="s">
        <v>904</v>
      </c>
      <c r="T5776" s="258" t="s">
        <v>807</v>
      </c>
      <c r="U5776" s="282" t="s">
        <v>808</v>
      </c>
      <c r="V5776" s="285">
        <v>204</v>
      </c>
      <c r="W5776" s="286" t="s">
        <v>816</v>
      </c>
      <c r="X5776" s="286" t="s">
        <v>824</v>
      </c>
      <c r="Y5776" s="257"/>
    </row>
    <row r="5777" spans="1:25" ht="12.75" customHeight="1" x14ac:dyDescent="0.2">
      <c r="A5777" s="229" t="s">
        <v>705</v>
      </c>
      <c r="B5777" s="247"/>
      <c r="C5777" s="280">
        <v>5764</v>
      </c>
      <c r="D5777" s="249" t="s">
        <v>12046</v>
      </c>
      <c r="E5777" s="249" t="s">
        <v>12047</v>
      </c>
      <c r="F5777" s="249" t="s">
        <v>10397</v>
      </c>
      <c r="G5777" s="281" t="s">
        <v>804</v>
      </c>
      <c r="H5777" s="250">
        <v>101594.81000000001</v>
      </c>
      <c r="I5777" s="250"/>
      <c r="J5777" s="250">
        <v>153813.26379999999</v>
      </c>
      <c r="K5777" s="250"/>
      <c r="L5777" s="250">
        <v>160567.06</v>
      </c>
      <c r="M5777" s="251">
        <f t="shared" si="270"/>
        <v>0.51398741530202152</v>
      </c>
      <c r="N5777" s="251">
        <f t="shared" si="271"/>
        <v>4.3909062412080563E-2</v>
      </c>
      <c r="O5777" s="250">
        <v>174348.81</v>
      </c>
      <c r="P5777" s="251">
        <f t="shared" si="272"/>
        <v>8.5831739087705791E-2</v>
      </c>
      <c r="Q5777" s="251" t="s">
        <v>1195</v>
      </c>
      <c r="R5777" s="258"/>
      <c r="S5777" s="258" t="s">
        <v>1405</v>
      </c>
      <c r="T5777" s="258" t="s">
        <v>807</v>
      </c>
      <c r="U5777" s="282" t="s">
        <v>808</v>
      </c>
      <c r="V5777" s="285">
        <v>147</v>
      </c>
      <c r="W5777" s="286" t="s">
        <v>824</v>
      </c>
      <c r="X5777" s="286" t="s">
        <v>824</v>
      </c>
      <c r="Y5777" s="257"/>
    </row>
    <row r="5778" spans="1:25" ht="12.75" customHeight="1" x14ac:dyDescent="0.2">
      <c r="A5778" s="229" t="s">
        <v>705</v>
      </c>
      <c r="B5778" s="247"/>
      <c r="C5778" s="280">
        <v>5765</v>
      </c>
      <c r="D5778" s="249" t="s">
        <v>12048</v>
      </c>
      <c r="E5778" s="249" t="s">
        <v>12049</v>
      </c>
      <c r="F5778" s="249" t="s">
        <v>10175</v>
      </c>
      <c r="G5778" s="281" t="s">
        <v>813</v>
      </c>
      <c r="H5778" s="250">
        <v>27593.760000000002</v>
      </c>
      <c r="I5778" s="250"/>
      <c r="J5778" s="250">
        <v>26433.269700000001</v>
      </c>
      <c r="K5778" s="250"/>
      <c r="L5778" s="250">
        <v>27593.96</v>
      </c>
      <c r="M5778" s="251">
        <f t="shared" si="270"/>
        <v>4.205625837145794E-2</v>
      </c>
      <c r="N5778" s="251">
        <f t="shared" si="271"/>
        <v>4.3910205327341641E-2</v>
      </c>
      <c r="O5778" s="250">
        <v>30455.27</v>
      </c>
      <c r="P5778" s="251">
        <f t="shared" si="272"/>
        <v>0.1036933444855324</v>
      </c>
      <c r="Q5778" s="251" t="s">
        <v>1195</v>
      </c>
      <c r="R5778" s="258"/>
      <c r="S5778" s="258" t="s">
        <v>806</v>
      </c>
      <c r="T5778" s="258" t="s">
        <v>807</v>
      </c>
      <c r="U5778" s="282" t="s">
        <v>814</v>
      </c>
      <c r="V5778" s="285">
        <v>257</v>
      </c>
      <c r="W5778" s="286" t="s">
        <v>824</v>
      </c>
      <c r="X5778" s="286" t="s">
        <v>824</v>
      </c>
      <c r="Y5778" s="257"/>
    </row>
    <row r="5779" spans="1:25" ht="12.75" customHeight="1" x14ac:dyDescent="0.2">
      <c r="A5779" s="229" t="s">
        <v>705</v>
      </c>
      <c r="B5779" s="247"/>
      <c r="C5779" s="280">
        <v>5766</v>
      </c>
      <c r="D5779" s="249" t="s">
        <v>12050</v>
      </c>
      <c r="E5779" s="249" t="s">
        <v>12051</v>
      </c>
      <c r="F5779" s="249" t="s">
        <v>10165</v>
      </c>
      <c r="G5779" s="281" t="s">
        <v>813</v>
      </c>
      <c r="H5779" s="250">
        <v>186227.44999999998</v>
      </c>
      <c r="I5779" s="250"/>
      <c r="J5779" s="250">
        <v>178395.46300000002</v>
      </c>
      <c r="K5779" s="250"/>
      <c r="L5779" s="250">
        <v>186228.83</v>
      </c>
      <c r="M5779" s="251">
        <f t="shared" si="270"/>
        <v>4.2056028797043427E-2</v>
      </c>
      <c r="N5779" s="251">
        <f t="shared" si="271"/>
        <v>4.3910124552887134E-2</v>
      </c>
      <c r="O5779" s="250">
        <v>205539.43000000002</v>
      </c>
      <c r="P5779" s="251">
        <f t="shared" si="272"/>
        <v>0.10369286001528354</v>
      </c>
      <c r="Q5779" s="251" t="s">
        <v>1195</v>
      </c>
      <c r="R5779" s="258"/>
      <c r="S5779" s="258" t="s">
        <v>806</v>
      </c>
      <c r="T5779" s="258" t="s">
        <v>807</v>
      </c>
      <c r="U5779" s="282" t="s">
        <v>814</v>
      </c>
      <c r="V5779" s="285">
        <v>545</v>
      </c>
      <c r="W5779" s="286" t="s">
        <v>824</v>
      </c>
      <c r="X5779" s="286" t="s">
        <v>824</v>
      </c>
      <c r="Y5779" s="257"/>
    </row>
    <row r="5780" spans="1:25" ht="12.75" customHeight="1" x14ac:dyDescent="0.2">
      <c r="A5780" s="229" t="s">
        <v>705</v>
      </c>
      <c r="B5780" s="247"/>
      <c r="C5780" s="280">
        <v>5767</v>
      </c>
      <c r="D5780" s="249" t="s">
        <v>12052</v>
      </c>
      <c r="E5780" s="249" t="s">
        <v>12053</v>
      </c>
      <c r="F5780" s="249" t="s">
        <v>10231</v>
      </c>
      <c r="G5780" s="281" t="s">
        <v>813</v>
      </c>
      <c r="H5780" s="250">
        <v>36664.42</v>
      </c>
      <c r="I5780" s="250"/>
      <c r="J5780" s="250">
        <v>35122.458400000003</v>
      </c>
      <c r="K5780" s="250"/>
      <c r="L5780" s="250">
        <v>36664.69</v>
      </c>
      <c r="M5780" s="251">
        <f t="shared" si="270"/>
        <v>4.2056075072236111E-2</v>
      </c>
      <c r="N5780" s="251">
        <f t="shared" si="271"/>
        <v>4.3910126746708571E-2</v>
      </c>
      <c r="O5780" s="250">
        <v>40466.57</v>
      </c>
      <c r="P5780" s="251">
        <f t="shared" si="272"/>
        <v>0.10369322637120339</v>
      </c>
      <c r="Q5780" s="251" t="s">
        <v>1195</v>
      </c>
      <c r="R5780" s="258"/>
      <c r="S5780" s="258" t="s">
        <v>904</v>
      </c>
      <c r="T5780" s="258" t="s">
        <v>807</v>
      </c>
      <c r="U5780" s="282" t="s">
        <v>814</v>
      </c>
      <c r="V5780" s="285">
        <v>103</v>
      </c>
      <c r="W5780" s="286" t="s">
        <v>824</v>
      </c>
      <c r="X5780" s="286" t="s">
        <v>824</v>
      </c>
      <c r="Y5780" s="257"/>
    </row>
    <row r="5781" spans="1:25" ht="12.75" customHeight="1" x14ac:dyDescent="0.2">
      <c r="A5781" s="229" t="s">
        <v>705</v>
      </c>
      <c r="B5781" s="247"/>
      <c r="C5781" s="280">
        <v>5768</v>
      </c>
      <c r="D5781" s="249" t="s">
        <v>12054</v>
      </c>
      <c r="E5781" s="249" t="s">
        <v>12055</v>
      </c>
      <c r="F5781" s="249" t="s">
        <v>10182</v>
      </c>
      <c r="G5781" s="281" t="s">
        <v>813</v>
      </c>
      <c r="H5781" s="250">
        <v>40713.19</v>
      </c>
      <c r="I5781" s="250"/>
      <c r="J5781" s="250">
        <v>36596.355299999996</v>
      </c>
      <c r="K5781" s="250"/>
      <c r="L5781" s="250">
        <v>38203.94</v>
      </c>
      <c r="M5781" s="251">
        <f t="shared" si="270"/>
        <v>0.10111795956052587</v>
      </c>
      <c r="N5781" s="251">
        <f t="shared" si="271"/>
        <v>4.3927453617218733E-2</v>
      </c>
      <c r="O5781" s="250">
        <v>43070.759999999995</v>
      </c>
      <c r="P5781" s="251">
        <f t="shared" si="272"/>
        <v>0.12739052568923498</v>
      </c>
      <c r="Q5781" s="251" t="s">
        <v>1195</v>
      </c>
      <c r="R5781" s="258"/>
      <c r="S5781" s="258" t="s">
        <v>904</v>
      </c>
      <c r="T5781" s="258" t="s">
        <v>807</v>
      </c>
      <c r="U5781" s="282" t="s">
        <v>814</v>
      </c>
      <c r="V5781" s="285">
        <v>85</v>
      </c>
      <c r="W5781" s="286" t="s">
        <v>824</v>
      </c>
      <c r="X5781" s="286" t="s">
        <v>824</v>
      </c>
      <c r="Y5781" s="257"/>
    </row>
    <row r="5782" spans="1:25" ht="12.75" customHeight="1" x14ac:dyDescent="0.2">
      <c r="A5782" s="229" t="s">
        <v>705</v>
      </c>
      <c r="B5782" s="247"/>
      <c r="C5782" s="280">
        <v>5769</v>
      </c>
      <c r="D5782" s="249" t="s">
        <v>12056</v>
      </c>
      <c r="E5782" s="249" t="s">
        <v>12057</v>
      </c>
      <c r="F5782" s="249" t="s">
        <v>10185</v>
      </c>
      <c r="G5782" s="281" t="s">
        <v>813</v>
      </c>
      <c r="H5782" s="250">
        <v>938613.10000000009</v>
      </c>
      <c r="I5782" s="250"/>
      <c r="J5782" s="250">
        <v>676047.28230000008</v>
      </c>
      <c r="K5782" s="250"/>
      <c r="L5782" s="250">
        <v>609683.41999999993</v>
      </c>
      <c r="M5782" s="251">
        <f t="shared" si="270"/>
        <v>0.27973807067043915</v>
      </c>
      <c r="N5782" s="251">
        <f t="shared" si="271"/>
        <v>9.8164527892519185E-2</v>
      </c>
      <c r="O5782" s="250">
        <v>647638.77000000014</v>
      </c>
      <c r="P5782" s="251">
        <f t="shared" si="272"/>
        <v>6.2254194152106375E-2</v>
      </c>
      <c r="Q5782" s="251" t="s">
        <v>1195</v>
      </c>
      <c r="R5782" s="258"/>
      <c r="S5782" s="258" t="s">
        <v>10546</v>
      </c>
      <c r="T5782" s="258" t="s">
        <v>1092</v>
      </c>
      <c r="U5782" s="282" t="s">
        <v>823</v>
      </c>
      <c r="V5782" s="285">
        <v>1040</v>
      </c>
      <c r="W5782" s="286" t="s">
        <v>816</v>
      </c>
      <c r="X5782" s="286" t="s">
        <v>824</v>
      </c>
      <c r="Y5782" s="257"/>
    </row>
    <row r="5783" spans="1:25" ht="12.75" customHeight="1" x14ac:dyDescent="0.2">
      <c r="A5783" s="229" t="s">
        <v>705</v>
      </c>
      <c r="B5783" s="247"/>
      <c r="C5783" s="280">
        <v>5770</v>
      </c>
      <c r="D5783" s="249" t="s">
        <v>12058</v>
      </c>
      <c r="E5783" s="249" t="s">
        <v>12059</v>
      </c>
      <c r="F5783" s="249" t="s">
        <v>10240</v>
      </c>
      <c r="G5783" s="281" t="s">
        <v>813</v>
      </c>
      <c r="H5783" s="250">
        <v>38896.740000000005</v>
      </c>
      <c r="I5783" s="250"/>
      <c r="J5783" s="250">
        <v>57445.958599999998</v>
      </c>
      <c r="K5783" s="250"/>
      <c r="L5783" s="250">
        <v>59968.27</v>
      </c>
      <c r="M5783" s="251">
        <f t="shared" si="270"/>
        <v>0.47688363086469432</v>
      </c>
      <c r="N5783" s="251">
        <f t="shared" si="271"/>
        <v>4.3907551748992815E-2</v>
      </c>
      <c r="O5783" s="250">
        <v>65115.479999999996</v>
      </c>
      <c r="P5783" s="251">
        <f t="shared" si="272"/>
        <v>8.583222427460388E-2</v>
      </c>
      <c r="Q5783" s="251" t="s">
        <v>1195</v>
      </c>
      <c r="R5783" s="258"/>
      <c r="S5783" s="258" t="s">
        <v>904</v>
      </c>
      <c r="T5783" s="258" t="s">
        <v>807</v>
      </c>
      <c r="U5783" s="282" t="s">
        <v>814</v>
      </c>
      <c r="V5783" s="285">
        <v>154</v>
      </c>
      <c r="W5783" s="286" t="s">
        <v>824</v>
      </c>
      <c r="X5783" s="286" t="s">
        <v>824</v>
      </c>
      <c r="Y5783" s="257"/>
    </row>
    <row r="5784" spans="1:25" ht="12.75" customHeight="1" x14ac:dyDescent="0.2">
      <c r="A5784" s="229" t="s">
        <v>705</v>
      </c>
      <c r="B5784" s="247"/>
      <c r="C5784" s="280">
        <v>5771</v>
      </c>
      <c r="D5784" s="249" t="s">
        <v>12060</v>
      </c>
      <c r="E5784" s="249" t="s">
        <v>12061</v>
      </c>
      <c r="F5784" s="249" t="s">
        <v>10188</v>
      </c>
      <c r="G5784" s="281" t="s">
        <v>813</v>
      </c>
      <c r="H5784" s="250">
        <v>23381.910000000003</v>
      </c>
      <c r="I5784" s="250"/>
      <c r="J5784" s="250">
        <v>22398.5517</v>
      </c>
      <c r="K5784" s="250"/>
      <c r="L5784" s="250">
        <v>23382.080000000002</v>
      </c>
      <c r="M5784" s="251">
        <f t="shared" si="270"/>
        <v>4.2056371784854329E-2</v>
      </c>
      <c r="N5784" s="251">
        <f t="shared" si="271"/>
        <v>4.3910352471584216E-2</v>
      </c>
      <c r="O5784" s="250">
        <v>25806.639999999999</v>
      </c>
      <c r="P5784" s="251">
        <f t="shared" si="272"/>
        <v>0.10369308461864803</v>
      </c>
      <c r="Q5784" s="251" t="s">
        <v>1195</v>
      </c>
      <c r="R5784" s="258"/>
      <c r="S5784" s="258" t="s">
        <v>806</v>
      </c>
      <c r="T5784" s="258" t="s">
        <v>807</v>
      </c>
      <c r="U5784" s="282" t="s">
        <v>823</v>
      </c>
      <c r="V5784" s="285">
        <v>753</v>
      </c>
      <c r="W5784" s="286" t="s">
        <v>816</v>
      </c>
      <c r="X5784" s="286" t="s">
        <v>824</v>
      </c>
      <c r="Y5784" s="257"/>
    </row>
    <row r="5785" spans="1:25" ht="12.75" customHeight="1" x14ac:dyDescent="0.2">
      <c r="A5785" s="229" t="s">
        <v>705</v>
      </c>
      <c r="B5785" s="247"/>
      <c r="C5785" s="280">
        <v>5772</v>
      </c>
      <c r="D5785" s="249" t="s">
        <v>12062</v>
      </c>
      <c r="E5785" s="249" t="s">
        <v>12063</v>
      </c>
      <c r="F5785" s="249" t="s">
        <v>10253</v>
      </c>
      <c r="G5785" s="281" t="s">
        <v>813</v>
      </c>
      <c r="H5785" s="250">
        <v>113103.15</v>
      </c>
      <c r="I5785" s="250"/>
      <c r="J5785" s="250">
        <v>108346.46909999999</v>
      </c>
      <c r="K5785" s="250"/>
      <c r="L5785" s="250">
        <v>113103.70999999999</v>
      </c>
      <c r="M5785" s="251">
        <f t="shared" si="270"/>
        <v>4.2056131062662774E-2</v>
      </c>
      <c r="N5785" s="251">
        <f t="shared" si="271"/>
        <v>4.390766897635804E-2</v>
      </c>
      <c r="O5785" s="250">
        <v>122811.57999999999</v>
      </c>
      <c r="P5785" s="251">
        <f t="shared" si="272"/>
        <v>8.5831578822657503E-2</v>
      </c>
      <c r="Q5785" s="251" t="s">
        <v>1195</v>
      </c>
      <c r="R5785" s="258"/>
      <c r="S5785" s="258" t="s">
        <v>806</v>
      </c>
      <c r="T5785" s="258" t="s">
        <v>807</v>
      </c>
      <c r="U5785" s="282" t="s">
        <v>814</v>
      </c>
      <c r="V5785" s="285">
        <v>503</v>
      </c>
      <c r="W5785" s="286" t="s">
        <v>824</v>
      </c>
      <c r="X5785" s="286" t="s">
        <v>824</v>
      </c>
      <c r="Y5785" s="257"/>
    </row>
    <row r="5786" spans="1:25" ht="12.75" customHeight="1" x14ac:dyDescent="0.2">
      <c r="A5786" s="229" t="s">
        <v>705</v>
      </c>
      <c r="B5786" s="247"/>
      <c r="C5786" s="280">
        <v>5773</v>
      </c>
      <c r="D5786" s="249" t="s">
        <v>12064</v>
      </c>
      <c r="E5786" s="249" t="s">
        <v>12065</v>
      </c>
      <c r="F5786" s="249" t="s">
        <v>10205</v>
      </c>
      <c r="G5786" s="281" t="s">
        <v>813</v>
      </c>
      <c r="H5786" s="250">
        <v>691931.47</v>
      </c>
      <c r="I5786" s="250"/>
      <c r="J5786" s="250">
        <v>608281.46550000017</v>
      </c>
      <c r="K5786" s="250"/>
      <c r="L5786" s="250">
        <v>634989.80000000016</v>
      </c>
      <c r="M5786" s="251">
        <f t="shared" si="270"/>
        <v>0.12089348169118512</v>
      </c>
      <c r="N5786" s="251">
        <f t="shared" si="271"/>
        <v>4.3907855186818924E-2</v>
      </c>
      <c r="O5786" s="250">
        <v>680451.52</v>
      </c>
      <c r="P5786" s="251">
        <f t="shared" si="272"/>
        <v>7.1594409862961339E-2</v>
      </c>
      <c r="Q5786" s="251" t="s">
        <v>1195</v>
      </c>
      <c r="R5786" s="258"/>
      <c r="S5786" s="258" t="s">
        <v>1698</v>
      </c>
      <c r="T5786" s="258" t="s">
        <v>1092</v>
      </c>
      <c r="U5786" s="282" t="s">
        <v>823</v>
      </c>
      <c r="V5786" s="285">
        <v>1039</v>
      </c>
      <c r="W5786" s="286" t="s">
        <v>816</v>
      </c>
      <c r="X5786" s="286" t="s">
        <v>824</v>
      </c>
      <c r="Y5786" s="257"/>
    </row>
    <row r="5787" spans="1:25" ht="12.75" customHeight="1" x14ac:dyDescent="0.2">
      <c r="A5787" s="229" t="s">
        <v>705</v>
      </c>
      <c r="B5787" s="247"/>
      <c r="C5787" s="280">
        <v>5774</v>
      </c>
      <c r="D5787" s="249" t="s">
        <v>12066</v>
      </c>
      <c r="E5787" s="249" t="s">
        <v>12067</v>
      </c>
      <c r="F5787" s="249" t="s">
        <v>10390</v>
      </c>
      <c r="G5787" s="281" t="s">
        <v>813</v>
      </c>
      <c r="H5787" s="250">
        <v>31914.840000000004</v>
      </c>
      <c r="I5787" s="250"/>
      <c r="J5787" s="250">
        <v>28556.422599999998</v>
      </c>
      <c r="K5787" s="250"/>
      <c r="L5787" s="250">
        <v>29810.339999999997</v>
      </c>
      <c r="M5787" s="251">
        <f t="shared" si="270"/>
        <v>0.10523058865405577</v>
      </c>
      <c r="N5787" s="251">
        <f t="shared" si="271"/>
        <v>4.3910171017009621E-2</v>
      </c>
      <c r="O5787" s="250">
        <v>32901.449999999997</v>
      </c>
      <c r="P5787" s="251">
        <f t="shared" si="272"/>
        <v>0.10369254426484237</v>
      </c>
      <c r="Q5787" s="251" t="s">
        <v>1195</v>
      </c>
      <c r="R5787" s="258"/>
      <c r="S5787" s="258" t="s">
        <v>904</v>
      </c>
      <c r="T5787" s="258" t="s">
        <v>807</v>
      </c>
      <c r="U5787" s="282" t="s">
        <v>814</v>
      </c>
      <c r="V5787" s="285">
        <v>106</v>
      </c>
      <c r="W5787" s="286" t="s">
        <v>824</v>
      </c>
      <c r="X5787" s="286" t="s">
        <v>824</v>
      </c>
      <c r="Y5787" s="257"/>
    </row>
    <row r="5788" spans="1:25" ht="12.75" customHeight="1" x14ac:dyDescent="0.2">
      <c r="A5788" s="229" t="s">
        <v>705</v>
      </c>
      <c r="B5788" s="247"/>
      <c r="C5788" s="280">
        <v>5775</v>
      </c>
      <c r="D5788" s="249" t="s">
        <v>12068</v>
      </c>
      <c r="E5788" s="249" t="s">
        <v>12069</v>
      </c>
      <c r="F5788" s="249" t="s">
        <v>10318</v>
      </c>
      <c r="G5788" s="281" t="s">
        <v>813</v>
      </c>
      <c r="H5788" s="250">
        <v>45761.369999999995</v>
      </c>
      <c r="I5788" s="250"/>
      <c r="J5788" s="250">
        <v>43836.847500000003</v>
      </c>
      <c r="K5788" s="250"/>
      <c r="L5788" s="250">
        <v>45762.05</v>
      </c>
      <c r="M5788" s="251">
        <f t="shared" si="270"/>
        <v>4.205561371960656E-2</v>
      </c>
      <c r="N5788" s="251">
        <f t="shared" si="271"/>
        <v>4.3917448671462959E-2</v>
      </c>
      <c r="O5788" s="250">
        <v>52794.76</v>
      </c>
      <c r="P5788" s="251">
        <f t="shared" si="272"/>
        <v>0.15367995970460235</v>
      </c>
      <c r="Q5788" s="251" t="s">
        <v>1195</v>
      </c>
      <c r="R5788" s="258"/>
      <c r="S5788" s="258" t="s">
        <v>806</v>
      </c>
      <c r="T5788" s="258" t="s">
        <v>807</v>
      </c>
      <c r="U5788" s="282" t="s">
        <v>814</v>
      </c>
      <c r="V5788" s="285">
        <v>203</v>
      </c>
      <c r="W5788" s="286" t="s">
        <v>824</v>
      </c>
      <c r="X5788" s="286" t="s">
        <v>824</v>
      </c>
      <c r="Y5788" s="257"/>
    </row>
    <row r="5789" spans="1:25" ht="12.75" customHeight="1" x14ac:dyDescent="0.2">
      <c r="A5789" s="229" t="s">
        <v>705</v>
      </c>
      <c r="B5789" s="247"/>
      <c r="C5789" s="280">
        <v>5776</v>
      </c>
      <c r="D5789" s="249" t="s">
        <v>12070</v>
      </c>
      <c r="E5789" s="249" t="s">
        <v>12071</v>
      </c>
      <c r="F5789" s="249" t="s">
        <v>10182</v>
      </c>
      <c r="G5789" s="281" t="s">
        <v>813</v>
      </c>
      <c r="H5789" s="250">
        <v>39302.83</v>
      </c>
      <c r="I5789" s="250"/>
      <c r="J5789" s="250">
        <v>37649.919999999998</v>
      </c>
      <c r="K5789" s="250"/>
      <c r="L5789" s="250">
        <v>39303.039999999994</v>
      </c>
      <c r="M5789" s="251">
        <f t="shared" si="270"/>
        <v>4.2055750183892696E-2</v>
      </c>
      <c r="N5789" s="251">
        <f t="shared" si="271"/>
        <v>4.3907663017610538E-2</v>
      </c>
      <c r="O5789" s="250">
        <v>42676.479999999996</v>
      </c>
      <c r="P5789" s="251">
        <f t="shared" si="272"/>
        <v>8.5831528553516542E-2</v>
      </c>
      <c r="Q5789" s="251" t="s">
        <v>1195</v>
      </c>
      <c r="R5789" s="258"/>
      <c r="S5789" s="258" t="s">
        <v>904</v>
      </c>
      <c r="T5789" s="258" t="s">
        <v>807</v>
      </c>
      <c r="U5789" s="282" t="s">
        <v>814</v>
      </c>
      <c r="V5789" s="285">
        <v>103</v>
      </c>
      <c r="W5789" s="286" t="s">
        <v>815</v>
      </c>
      <c r="X5789" s="286" t="s">
        <v>816</v>
      </c>
      <c r="Y5789" s="257"/>
    </row>
    <row r="5790" spans="1:25" ht="12.75" customHeight="1" x14ac:dyDescent="0.2">
      <c r="A5790" s="229" t="s">
        <v>705</v>
      </c>
      <c r="B5790" s="247"/>
      <c r="C5790" s="280">
        <v>5777</v>
      </c>
      <c r="D5790" s="249" t="s">
        <v>12072</v>
      </c>
      <c r="E5790" s="249" t="s">
        <v>12073</v>
      </c>
      <c r="F5790" s="249" t="s">
        <v>10188</v>
      </c>
      <c r="G5790" s="281" t="s">
        <v>813</v>
      </c>
      <c r="H5790" s="250">
        <v>19784.230000000003</v>
      </c>
      <c r="I5790" s="250"/>
      <c r="J5790" s="250">
        <v>18952.1747</v>
      </c>
      <c r="K5790" s="250"/>
      <c r="L5790" s="250">
        <v>19784.32</v>
      </c>
      <c r="M5790" s="251">
        <f t="shared" si="270"/>
        <v>4.205649145809584E-2</v>
      </c>
      <c r="N5790" s="251">
        <f t="shared" si="271"/>
        <v>4.3907641902435617E-2</v>
      </c>
      <c r="O5790" s="250">
        <v>21482.449999999997</v>
      </c>
      <c r="P5790" s="251">
        <f t="shared" si="272"/>
        <v>8.5832113512114519E-2</v>
      </c>
      <c r="Q5790" s="251" t="s">
        <v>1195</v>
      </c>
      <c r="R5790" s="258"/>
      <c r="S5790" s="258" t="s">
        <v>904</v>
      </c>
      <c r="T5790" s="258" t="s">
        <v>807</v>
      </c>
      <c r="U5790" s="282" t="s">
        <v>814</v>
      </c>
      <c r="V5790" s="285">
        <v>53</v>
      </c>
      <c r="W5790" s="286" t="s">
        <v>824</v>
      </c>
      <c r="X5790" s="286" t="s">
        <v>824</v>
      </c>
      <c r="Y5790" s="257"/>
    </row>
    <row r="5791" spans="1:25" ht="12.75" customHeight="1" x14ac:dyDescent="0.2">
      <c r="A5791" s="229" t="s">
        <v>705</v>
      </c>
      <c r="B5791" s="247"/>
      <c r="C5791" s="280">
        <v>5778</v>
      </c>
      <c r="D5791" s="249" t="s">
        <v>12074</v>
      </c>
      <c r="E5791" s="249" t="s">
        <v>12075</v>
      </c>
      <c r="F5791" s="249" t="s">
        <v>10278</v>
      </c>
      <c r="G5791" s="281" t="s">
        <v>804</v>
      </c>
      <c r="H5791" s="250">
        <v>119169.09</v>
      </c>
      <c r="I5791" s="250"/>
      <c r="J5791" s="250">
        <v>89646.739199999996</v>
      </c>
      <c r="K5791" s="250"/>
      <c r="L5791" s="250">
        <v>93583.140000000014</v>
      </c>
      <c r="M5791" s="251">
        <f t="shared" si="270"/>
        <v>0.24773496885811583</v>
      </c>
      <c r="N5791" s="251">
        <f t="shared" si="271"/>
        <v>4.3910139232370624E-2</v>
      </c>
      <c r="O5791" s="250">
        <v>103287.02</v>
      </c>
      <c r="P5791" s="251">
        <f t="shared" si="272"/>
        <v>0.10369260958758157</v>
      </c>
      <c r="Q5791" s="251" t="s">
        <v>1195</v>
      </c>
      <c r="R5791" s="258"/>
      <c r="S5791" s="258" t="s">
        <v>806</v>
      </c>
      <c r="T5791" s="258" t="s">
        <v>807</v>
      </c>
      <c r="U5791" s="282" t="s">
        <v>808</v>
      </c>
      <c r="V5791" s="285">
        <v>403</v>
      </c>
      <c r="W5791" s="286" t="s">
        <v>824</v>
      </c>
      <c r="X5791" s="286" t="s">
        <v>824</v>
      </c>
      <c r="Y5791" s="257"/>
    </row>
    <row r="5792" spans="1:25" ht="12.75" customHeight="1" x14ac:dyDescent="0.2">
      <c r="A5792" s="229" t="s">
        <v>705</v>
      </c>
      <c r="B5792" s="247"/>
      <c r="C5792" s="280">
        <v>5779</v>
      </c>
      <c r="D5792" s="249" t="s">
        <v>12076</v>
      </c>
      <c r="E5792" s="249" t="s">
        <v>12077</v>
      </c>
      <c r="F5792" s="249" t="s">
        <v>10379</v>
      </c>
      <c r="G5792" s="281" t="s">
        <v>813</v>
      </c>
      <c r="H5792" s="250">
        <v>59485.299999999996</v>
      </c>
      <c r="I5792" s="250"/>
      <c r="J5792" s="250">
        <v>56983.5674</v>
      </c>
      <c r="K5792" s="250"/>
      <c r="L5792" s="250">
        <v>59485.72</v>
      </c>
      <c r="M5792" s="251">
        <f t="shared" si="270"/>
        <v>4.2056316434480386E-2</v>
      </c>
      <c r="N5792" s="251">
        <f t="shared" si="271"/>
        <v>4.3910072923935631E-2</v>
      </c>
      <c r="O5792" s="250">
        <v>65653.97</v>
      </c>
      <c r="P5792" s="251">
        <f t="shared" si="272"/>
        <v>0.10369295353573933</v>
      </c>
      <c r="Q5792" s="251" t="s">
        <v>1195</v>
      </c>
      <c r="R5792" s="258"/>
      <c r="S5792" s="258" t="s">
        <v>806</v>
      </c>
      <c r="T5792" s="258" t="s">
        <v>807</v>
      </c>
      <c r="U5792" s="282" t="s">
        <v>814</v>
      </c>
      <c r="V5792" s="285">
        <v>60</v>
      </c>
      <c r="W5792" s="286" t="s">
        <v>912</v>
      </c>
      <c r="X5792" s="286" t="s">
        <v>874</v>
      </c>
      <c r="Y5792" s="257"/>
    </row>
    <row r="5793" spans="1:25" ht="12.75" customHeight="1" x14ac:dyDescent="0.2">
      <c r="A5793" s="229" t="s">
        <v>705</v>
      </c>
      <c r="B5793" s="247"/>
      <c r="C5793" s="280">
        <v>5780</v>
      </c>
      <c r="D5793" s="249" t="s">
        <v>12078</v>
      </c>
      <c r="E5793" s="249" t="s">
        <v>12079</v>
      </c>
      <c r="F5793" s="249" t="s">
        <v>10188</v>
      </c>
      <c r="G5793" s="281" t="s">
        <v>813</v>
      </c>
      <c r="H5793" s="250">
        <v>14455.16</v>
      </c>
      <c r="I5793" s="250"/>
      <c r="J5793" s="250">
        <v>13847.235399999998</v>
      </c>
      <c r="K5793" s="250"/>
      <c r="L5793" s="250">
        <v>14455.27</v>
      </c>
      <c r="M5793" s="251">
        <f t="shared" si="270"/>
        <v>4.2055888693034331E-2</v>
      </c>
      <c r="N5793" s="251">
        <f t="shared" si="271"/>
        <v>4.391018007825611E-2</v>
      </c>
      <c r="O5793" s="250">
        <v>15954.2</v>
      </c>
      <c r="P5793" s="251">
        <f t="shared" si="272"/>
        <v>0.10369436198701236</v>
      </c>
      <c r="Q5793" s="251" t="s">
        <v>1195</v>
      </c>
      <c r="R5793" s="258"/>
      <c r="S5793" s="258" t="s">
        <v>904</v>
      </c>
      <c r="T5793" s="258" t="s">
        <v>807</v>
      </c>
      <c r="U5793" s="282" t="s">
        <v>814</v>
      </c>
      <c r="V5793" s="285">
        <v>53</v>
      </c>
      <c r="W5793" s="286" t="s">
        <v>816</v>
      </c>
      <c r="X5793" s="286" t="s">
        <v>824</v>
      </c>
      <c r="Y5793" s="257"/>
    </row>
    <row r="5794" spans="1:25" ht="12.75" customHeight="1" x14ac:dyDescent="0.2">
      <c r="A5794" s="229" t="s">
        <v>705</v>
      </c>
      <c r="B5794" s="247"/>
      <c r="C5794" s="280">
        <v>5781</v>
      </c>
      <c r="D5794" s="249" t="s">
        <v>12080</v>
      </c>
      <c r="E5794" s="249" t="s">
        <v>12081</v>
      </c>
      <c r="F5794" s="249" t="s">
        <v>10260</v>
      </c>
      <c r="G5794" s="281" t="s">
        <v>813</v>
      </c>
      <c r="H5794" s="250">
        <v>21000.04</v>
      </c>
      <c r="I5794" s="250"/>
      <c r="J5794" s="250">
        <v>20116.873</v>
      </c>
      <c r="K5794" s="250"/>
      <c r="L5794" s="250">
        <v>22728.66</v>
      </c>
      <c r="M5794" s="251">
        <f t="shared" si="270"/>
        <v>4.2055491322873728E-2</v>
      </c>
      <c r="N5794" s="251">
        <f t="shared" si="271"/>
        <v>0.12983066503427249</v>
      </c>
      <c r="O5794" s="250">
        <v>24825.06</v>
      </c>
      <c r="P5794" s="251">
        <f t="shared" si="272"/>
        <v>9.2235969916396363E-2</v>
      </c>
      <c r="Q5794" s="251" t="s">
        <v>1195</v>
      </c>
      <c r="R5794" s="258"/>
      <c r="S5794" s="258" t="s">
        <v>904</v>
      </c>
      <c r="T5794" s="258" t="s">
        <v>807</v>
      </c>
      <c r="U5794" s="282" t="s">
        <v>814</v>
      </c>
      <c r="V5794" s="285">
        <v>53</v>
      </c>
      <c r="W5794" s="286" t="s">
        <v>816</v>
      </c>
      <c r="X5794" s="286" t="s">
        <v>816</v>
      </c>
      <c r="Y5794" s="257"/>
    </row>
    <row r="5795" spans="1:25" ht="12.75" customHeight="1" x14ac:dyDescent="0.2">
      <c r="A5795" s="229" t="s">
        <v>705</v>
      </c>
      <c r="B5795" s="247"/>
      <c r="C5795" s="280">
        <v>5782</v>
      </c>
      <c r="D5795" s="249" t="s">
        <v>12082</v>
      </c>
      <c r="E5795" s="249" t="s">
        <v>12083</v>
      </c>
      <c r="F5795" s="249" t="s">
        <v>10318</v>
      </c>
      <c r="G5795" s="281" t="s">
        <v>813</v>
      </c>
      <c r="H5795" s="250">
        <v>99744.76</v>
      </c>
      <c r="I5795" s="250"/>
      <c r="J5795" s="250">
        <v>85214.905800000008</v>
      </c>
      <c r="K5795" s="250"/>
      <c r="L5795" s="250">
        <v>83247.55</v>
      </c>
      <c r="M5795" s="251">
        <f t="shared" si="270"/>
        <v>0.14567035100390224</v>
      </c>
      <c r="N5795" s="251">
        <f t="shared" si="271"/>
        <v>2.3086991431022677E-2</v>
      </c>
      <c r="O5795" s="250">
        <v>93752.959999999992</v>
      </c>
      <c r="P5795" s="251">
        <f t="shared" si="272"/>
        <v>0.12619482495280629</v>
      </c>
      <c r="Q5795" s="251" t="s">
        <v>1195</v>
      </c>
      <c r="R5795" s="258"/>
      <c r="S5795" s="258" t="s">
        <v>806</v>
      </c>
      <c r="T5795" s="258" t="s">
        <v>807</v>
      </c>
      <c r="U5795" s="282" t="s">
        <v>814</v>
      </c>
      <c r="V5795" s="285">
        <v>448</v>
      </c>
      <c r="W5795" s="286" t="s">
        <v>824</v>
      </c>
      <c r="X5795" s="286" t="s">
        <v>824</v>
      </c>
      <c r="Y5795" s="257"/>
    </row>
    <row r="5796" spans="1:25" ht="12.75" customHeight="1" x14ac:dyDescent="0.2">
      <c r="A5796" s="229" t="s">
        <v>705</v>
      </c>
      <c r="B5796" s="247"/>
      <c r="C5796" s="280">
        <v>5783</v>
      </c>
      <c r="D5796" s="249" t="s">
        <v>12084</v>
      </c>
      <c r="E5796" s="249" t="s">
        <v>12085</v>
      </c>
      <c r="F5796" s="249" t="s">
        <v>10260</v>
      </c>
      <c r="G5796" s="281" t="s">
        <v>813</v>
      </c>
      <c r="H5796" s="250">
        <v>110221.27000000002</v>
      </c>
      <c r="I5796" s="250"/>
      <c r="J5796" s="250">
        <v>108229.07130000001</v>
      </c>
      <c r="K5796" s="250"/>
      <c r="L5796" s="250">
        <v>112981.41999999998</v>
      </c>
      <c r="M5796" s="251">
        <f t="shared" si="270"/>
        <v>1.8074539514923098E-2</v>
      </c>
      <c r="N5796" s="251">
        <f t="shared" si="271"/>
        <v>4.3910094052520734E-2</v>
      </c>
      <c r="O5796" s="250">
        <v>124696.81999999999</v>
      </c>
      <c r="P5796" s="251">
        <f t="shared" si="272"/>
        <v>0.10369315591891136</v>
      </c>
      <c r="Q5796" s="251" t="s">
        <v>1195</v>
      </c>
      <c r="R5796" s="258"/>
      <c r="S5796" s="258" t="s">
        <v>806</v>
      </c>
      <c r="T5796" s="258" t="s">
        <v>807</v>
      </c>
      <c r="U5796" s="282" t="s">
        <v>814</v>
      </c>
      <c r="V5796" s="285">
        <v>305</v>
      </c>
      <c r="W5796" s="286" t="s">
        <v>824</v>
      </c>
      <c r="X5796" s="286" t="s">
        <v>824</v>
      </c>
      <c r="Y5796" s="257"/>
    </row>
    <row r="5797" spans="1:25" ht="12.75" customHeight="1" x14ac:dyDescent="0.2">
      <c r="B5797" s="247"/>
      <c r="C5797" s="280">
        <v>5784</v>
      </c>
      <c r="D5797" s="249" t="s">
        <v>12086</v>
      </c>
      <c r="E5797" s="249" t="s">
        <v>12087</v>
      </c>
      <c r="F5797" s="249" t="s">
        <v>10237</v>
      </c>
      <c r="G5797" s="281" t="s">
        <v>804</v>
      </c>
      <c r="H5797" s="250">
        <v>22062.83</v>
      </c>
      <c r="I5797" s="250"/>
      <c r="J5797" s="250">
        <v>33719.712800000001</v>
      </c>
      <c r="K5797" s="250"/>
      <c r="L5797" s="250">
        <v>35200.35</v>
      </c>
      <c r="M5797" s="251">
        <f t="shared" si="270"/>
        <v>0.52834939126122982</v>
      </c>
      <c r="N5797" s="251">
        <f t="shared" si="271"/>
        <v>4.391013674351335E-2</v>
      </c>
      <c r="O5797" s="250">
        <v>38850.379999999997</v>
      </c>
      <c r="P5797" s="251">
        <f t="shared" si="272"/>
        <v>0.10369300305252643</v>
      </c>
      <c r="Q5797" s="251" t="s">
        <v>1195</v>
      </c>
      <c r="R5797" s="258"/>
      <c r="S5797" s="258" t="s">
        <v>904</v>
      </c>
      <c r="T5797" s="258" t="s">
        <v>807</v>
      </c>
      <c r="U5797" s="282" t="s">
        <v>808</v>
      </c>
      <c r="V5797" s="285">
        <v>44</v>
      </c>
      <c r="W5797" s="286" t="s">
        <v>824</v>
      </c>
      <c r="X5797" s="286" t="s">
        <v>824</v>
      </c>
      <c r="Y5797" s="257"/>
    </row>
    <row r="5798" spans="1:25" ht="12.75" customHeight="1" x14ac:dyDescent="0.2">
      <c r="A5798" s="229" t="s">
        <v>705</v>
      </c>
      <c r="B5798" s="247"/>
      <c r="C5798" s="280">
        <v>5785</v>
      </c>
      <c r="D5798" s="249" t="s">
        <v>12088</v>
      </c>
      <c r="E5798" s="249" t="s">
        <v>5054</v>
      </c>
      <c r="F5798" s="249" t="s">
        <v>10237</v>
      </c>
      <c r="G5798" s="281" t="s">
        <v>804</v>
      </c>
      <c r="H5798" s="250">
        <v>107309.6</v>
      </c>
      <c r="I5798" s="250"/>
      <c r="J5798" s="250">
        <v>71391.641900000002</v>
      </c>
      <c r="K5798" s="250"/>
      <c r="L5798" s="250">
        <v>69743.41</v>
      </c>
      <c r="M5798" s="251">
        <f t="shared" si="270"/>
        <v>0.33471337233574633</v>
      </c>
      <c r="N5798" s="251">
        <f t="shared" si="271"/>
        <v>2.3087182982970432E-2</v>
      </c>
      <c r="O5798" s="250">
        <v>78544.67</v>
      </c>
      <c r="P5798" s="251">
        <f t="shared" si="272"/>
        <v>0.12619486199484645</v>
      </c>
      <c r="Q5798" s="251" t="s">
        <v>1195</v>
      </c>
      <c r="R5798" s="258"/>
      <c r="S5798" s="258" t="s">
        <v>806</v>
      </c>
      <c r="T5798" s="258" t="s">
        <v>807</v>
      </c>
      <c r="U5798" s="282" t="s">
        <v>808</v>
      </c>
      <c r="V5798" s="285">
        <v>303</v>
      </c>
      <c r="W5798" s="286" t="s">
        <v>824</v>
      </c>
      <c r="X5798" s="286" t="s">
        <v>824</v>
      </c>
      <c r="Y5798" s="257"/>
    </row>
    <row r="5799" spans="1:25" ht="12.75" customHeight="1" x14ac:dyDescent="0.2">
      <c r="A5799" s="229" t="s">
        <v>705</v>
      </c>
      <c r="B5799" s="247"/>
      <c r="C5799" s="280">
        <v>5786</v>
      </c>
      <c r="D5799" s="249" t="s">
        <v>12089</v>
      </c>
      <c r="E5799" s="249" t="s">
        <v>5060</v>
      </c>
      <c r="F5799" s="249" t="s">
        <v>10188</v>
      </c>
      <c r="G5799" s="281" t="s">
        <v>813</v>
      </c>
      <c r="H5799" s="250">
        <v>25840.75</v>
      </c>
      <c r="I5799" s="250"/>
      <c r="J5799" s="250">
        <v>24753.982</v>
      </c>
      <c r="K5799" s="250"/>
      <c r="L5799" s="250">
        <v>25840.880000000001</v>
      </c>
      <c r="M5799" s="251">
        <f t="shared" si="270"/>
        <v>4.2056364463105754E-2</v>
      </c>
      <c r="N5799" s="251">
        <f t="shared" si="271"/>
        <v>4.3908006396708256E-2</v>
      </c>
      <c r="O5799" s="250">
        <v>28058.83</v>
      </c>
      <c r="P5799" s="251">
        <f t="shared" si="272"/>
        <v>8.5831055289138786E-2</v>
      </c>
      <c r="Q5799" s="251" t="s">
        <v>1195</v>
      </c>
      <c r="R5799" s="258"/>
      <c r="S5799" s="258" t="s">
        <v>925</v>
      </c>
      <c r="T5799" s="258" t="s">
        <v>908</v>
      </c>
      <c r="U5799" s="282" t="s">
        <v>814</v>
      </c>
      <c r="V5799" s="285">
        <v>727</v>
      </c>
      <c r="W5799" s="286" t="s">
        <v>912</v>
      </c>
      <c r="X5799" s="286" t="s">
        <v>912</v>
      </c>
      <c r="Y5799" s="257"/>
    </row>
    <row r="5800" spans="1:25" ht="12.75" customHeight="1" x14ac:dyDescent="0.2">
      <c r="A5800" s="229" t="s">
        <v>705</v>
      </c>
      <c r="B5800" s="247"/>
      <c r="C5800" s="280">
        <v>5787</v>
      </c>
      <c r="D5800" s="249" t="s">
        <v>12090</v>
      </c>
      <c r="E5800" s="249" t="s">
        <v>12091</v>
      </c>
      <c r="F5800" s="249" t="s">
        <v>10185</v>
      </c>
      <c r="G5800" s="281" t="s">
        <v>813</v>
      </c>
      <c r="H5800" s="250">
        <v>63930.950000000004</v>
      </c>
      <c r="I5800" s="250"/>
      <c r="J5800" s="250">
        <v>75524.142800000001</v>
      </c>
      <c r="K5800" s="250"/>
      <c r="L5800" s="250">
        <v>78839.899999999994</v>
      </c>
      <c r="M5800" s="251">
        <f t="shared" si="270"/>
        <v>0.181339285588592</v>
      </c>
      <c r="N5800" s="251">
        <f t="shared" si="271"/>
        <v>4.3903274861134774E-2</v>
      </c>
      <c r="O5800" s="250">
        <v>80390.16</v>
      </c>
      <c r="P5800" s="251">
        <f t="shared" si="272"/>
        <v>1.9663393789185545E-2</v>
      </c>
      <c r="Q5800" s="251" t="s">
        <v>1195</v>
      </c>
      <c r="R5800" s="258"/>
      <c r="S5800" s="258" t="s">
        <v>904</v>
      </c>
      <c r="T5800" s="258" t="s">
        <v>807</v>
      </c>
      <c r="U5800" s="282" t="s">
        <v>814</v>
      </c>
      <c r="V5800" s="283" t="s">
        <v>809</v>
      </c>
      <c r="W5800" s="284" t="s">
        <v>809</v>
      </c>
      <c r="X5800" s="284" t="s">
        <v>809</v>
      </c>
      <c r="Y5800" s="257"/>
    </row>
    <row r="5801" spans="1:25" ht="12.75" customHeight="1" x14ac:dyDescent="0.2">
      <c r="A5801" s="229" t="s">
        <v>705</v>
      </c>
      <c r="B5801" s="247"/>
      <c r="C5801" s="300">
        <v>5788</v>
      </c>
      <c r="D5801" s="301" t="s">
        <v>12092</v>
      </c>
      <c r="E5801" s="301" t="s">
        <v>12093</v>
      </c>
      <c r="F5801" s="301" t="s">
        <v>812</v>
      </c>
      <c r="G5801" s="302" t="s">
        <v>707</v>
      </c>
      <c r="H5801" s="303">
        <v>0</v>
      </c>
      <c r="I5801" s="303"/>
      <c r="J5801" s="303">
        <v>0</v>
      </c>
      <c r="K5801" s="303"/>
      <c r="L5801" s="303">
        <v>0</v>
      </c>
      <c r="M5801" s="304" t="str">
        <f t="shared" si="270"/>
        <v>NA</v>
      </c>
      <c r="N5801" s="304" t="str">
        <f t="shared" si="271"/>
        <v>NA</v>
      </c>
      <c r="O5801" s="303">
        <v>0</v>
      </c>
      <c r="P5801" s="304" t="str">
        <f t="shared" si="272"/>
        <v>NA</v>
      </c>
      <c r="Q5801" s="304" t="s">
        <v>707</v>
      </c>
      <c r="R5801" s="305" t="s">
        <v>887</v>
      </c>
      <c r="S5801" s="306" t="s">
        <v>832</v>
      </c>
      <c r="T5801" s="306" t="s">
        <v>832</v>
      </c>
      <c r="U5801" s="306" t="s">
        <v>832</v>
      </c>
      <c r="V5801" s="307" t="s">
        <v>809</v>
      </c>
      <c r="W5801" s="308" t="s">
        <v>809</v>
      </c>
      <c r="X5801" s="308" t="s">
        <v>809</v>
      </c>
      <c r="Y5801" s="257"/>
    </row>
    <row r="5802" spans="1:25" ht="12.75" customHeight="1" x14ac:dyDescent="0.2">
      <c r="A5802" s="229" t="s">
        <v>705</v>
      </c>
      <c r="B5802" s="247"/>
      <c r="C5802" s="280">
        <v>5789</v>
      </c>
      <c r="D5802" s="373" t="s">
        <v>12094</v>
      </c>
      <c r="E5802" s="373" t="s">
        <v>12094</v>
      </c>
      <c r="F5802" s="373"/>
      <c r="G5802" s="374"/>
      <c r="H5802" s="250">
        <v>42786.54</v>
      </c>
      <c r="I5802" s="250"/>
      <c r="J5802" s="250">
        <v>0</v>
      </c>
      <c r="K5802" s="250"/>
      <c r="L5802" s="250">
        <v>37621.53</v>
      </c>
      <c r="M5802" s="251">
        <f t="shared" si="270"/>
        <v>1</v>
      </c>
      <c r="N5802" s="251" t="str">
        <f t="shared" si="271"/>
        <v>NA</v>
      </c>
      <c r="O5802" s="250">
        <v>37995.769999999997</v>
      </c>
      <c r="P5802" s="251">
        <f t="shared" si="272"/>
        <v>9.9474954899494514E-3</v>
      </c>
      <c r="Q5802" s="251" t="s">
        <v>1195</v>
      </c>
      <c r="R5802" s="258"/>
      <c r="S5802" s="258" t="s">
        <v>840</v>
      </c>
      <c r="T5802" s="258" t="s">
        <v>841</v>
      </c>
      <c r="U5802" s="282" t="s">
        <v>841</v>
      </c>
      <c r="V5802" s="283" t="s">
        <v>809</v>
      </c>
      <c r="W5802" s="284" t="s">
        <v>809</v>
      </c>
      <c r="X5802" s="284" t="s">
        <v>809</v>
      </c>
      <c r="Y5802" s="257"/>
    </row>
    <row r="5803" spans="1:25" ht="12.75" customHeight="1" x14ac:dyDescent="0.2">
      <c r="A5803" s="229" t="s">
        <v>705</v>
      </c>
      <c r="B5803" s="247"/>
      <c r="C5803" s="280">
        <v>5790</v>
      </c>
      <c r="D5803" s="249" t="s">
        <v>12095</v>
      </c>
      <c r="E5803" s="249" t="s">
        <v>12096</v>
      </c>
      <c r="F5803" s="249" t="s">
        <v>10172</v>
      </c>
      <c r="G5803" s="281"/>
      <c r="H5803" s="250">
        <v>222511.47999999998</v>
      </c>
      <c r="I5803" s="250"/>
      <c r="J5803" s="250">
        <v>257185.89310000004</v>
      </c>
      <c r="K5803" s="250"/>
      <c r="L5803" s="250">
        <v>312078.86000000004</v>
      </c>
      <c r="M5803" s="251">
        <f t="shared" si="270"/>
        <v>0.15583201864461135</v>
      </c>
      <c r="N5803" s="251">
        <f t="shared" si="271"/>
        <v>0.21343692781258533</v>
      </c>
      <c r="O5803" s="250">
        <v>331746.90000000002</v>
      </c>
      <c r="P5803" s="251">
        <f t="shared" si="272"/>
        <v>6.3022660362191715E-2</v>
      </c>
      <c r="Q5803" s="251" t="s">
        <v>1195</v>
      </c>
      <c r="R5803" s="258"/>
      <c r="S5803" s="258" t="s">
        <v>1698</v>
      </c>
      <c r="T5803" s="258" t="s">
        <v>1092</v>
      </c>
      <c r="U5803" s="282" t="s">
        <v>1092</v>
      </c>
      <c r="V5803" s="285">
        <v>5526</v>
      </c>
      <c r="W5803" s="286" t="s">
        <v>816</v>
      </c>
      <c r="X5803" s="286" t="s">
        <v>824</v>
      </c>
      <c r="Y5803" s="257"/>
    </row>
    <row r="5804" spans="1:25" ht="12.75" customHeight="1" x14ac:dyDescent="0.2">
      <c r="A5804" s="229" t="s">
        <v>705</v>
      </c>
      <c r="B5804" s="247"/>
      <c r="C5804" s="280">
        <v>5791</v>
      </c>
      <c r="D5804" s="373" t="s">
        <v>12097</v>
      </c>
      <c r="E5804" s="373" t="s">
        <v>12097</v>
      </c>
      <c r="F5804" s="373"/>
      <c r="G5804" s="374"/>
      <c r="H5804" s="250">
        <v>0</v>
      </c>
      <c r="I5804" s="250"/>
      <c r="J5804" s="250">
        <v>0</v>
      </c>
      <c r="K5804" s="250"/>
      <c r="L5804" s="250">
        <v>19491.64</v>
      </c>
      <c r="M5804" s="251" t="str">
        <f t="shared" si="270"/>
        <v>NA</v>
      </c>
      <c r="N5804" s="251" t="str">
        <f t="shared" si="271"/>
        <v>NA</v>
      </c>
      <c r="O5804" s="250">
        <v>19491.64</v>
      </c>
      <c r="P5804" s="251">
        <f t="shared" si="272"/>
        <v>0</v>
      </c>
      <c r="Q5804" s="251" t="s">
        <v>1195</v>
      </c>
      <c r="R5804" s="258"/>
      <c r="S5804" s="258" t="s">
        <v>840</v>
      </c>
      <c r="T5804" s="258" t="s">
        <v>841</v>
      </c>
      <c r="U5804" s="282" t="s">
        <v>841</v>
      </c>
      <c r="V5804" s="283" t="s">
        <v>809</v>
      </c>
      <c r="W5804" s="284" t="s">
        <v>809</v>
      </c>
      <c r="X5804" s="284" t="s">
        <v>809</v>
      </c>
      <c r="Y5804" s="257"/>
    </row>
    <row r="5805" spans="1:25" ht="12.75" customHeight="1" x14ac:dyDescent="0.2">
      <c r="A5805" s="229" t="s">
        <v>705</v>
      </c>
      <c r="B5805" s="247"/>
      <c r="C5805" s="280">
        <v>5792</v>
      </c>
      <c r="D5805" s="249" t="s">
        <v>12098</v>
      </c>
      <c r="E5805" s="249" t="s">
        <v>12099</v>
      </c>
      <c r="F5805" s="249" t="s">
        <v>10456</v>
      </c>
      <c r="G5805" s="281"/>
      <c r="H5805" s="250">
        <v>184450.84999999998</v>
      </c>
      <c r="I5805" s="250"/>
      <c r="J5805" s="250">
        <v>153874.4963</v>
      </c>
      <c r="K5805" s="250"/>
      <c r="L5805" s="250">
        <v>160631.15</v>
      </c>
      <c r="M5805" s="251">
        <f t="shared" si="270"/>
        <v>0.16576965462615098</v>
      </c>
      <c r="N5805" s="251">
        <f t="shared" si="271"/>
        <v>4.3910159659122115E-2</v>
      </c>
      <c r="O5805" s="250">
        <v>177287.41</v>
      </c>
      <c r="P5805" s="251">
        <f t="shared" si="272"/>
        <v>0.10369259013584856</v>
      </c>
      <c r="Q5805" s="251" t="s">
        <v>1195</v>
      </c>
      <c r="R5805" s="258"/>
      <c r="S5805" s="258" t="s">
        <v>806</v>
      </c>
      <c r="T5805" s="258" t="s">
        <v>841</v>
      </c>
      <c r="U5805" s="282" t="s">
        <v>841</v>
      </c>
      <c r="V5805" s="285">
        <v>203</v>
      </c>
      <c r="W5805" s="286" t="s">
        <v>912</v>
      </c>
      <c r="X5805" s="286" t="s">
        <v>874</v>
      </c>
      <c r="Y5805" s="257"/>
    </row>
    <row r="5806" spans="1:25" ht="12.75" customHeight="1" x14ac:dyDescent="0.2">
      <c r="A5806" s="229" t="s">
        <v>705</v>
      </c>
      <c r="B5806" s="247"/>
      <c r="C5806" s="280">
        <v>5793</v>
      </c>
      <c r="D5806" s="373" t="s">
        <v>12100</v>
      </c>
      <c r="E5806" s="373" t="s">
        <v>12100</v>
      </c>
      <c r="F5806" s="373"/>
      <c r="G5806" s="374"/>
      <c r="H5806" s="250">
        <v>0</v>
      </c>
      <c r="I5806" s="250"/>
      <c r="J5806" s="250">
        <v>0</v>
      </c>
      <c r="K5806" s="250"/>
      <c r="L5806" s="250">
        <v>35822.49</v>
      </c>
      <c r="M5806" s="251" t="str">
        <f t="shared" si="270"/>
        <v>NA</v>
      </c>
      <c r="N5806" s="251" t="str">
        <f t="shared" si="271"/>
        <v>NA</v>
      </c>
      <c r="O5806" s="250">
        <v>36178.839999999997</v>
      </c>
      <c r="P5806" s="251">
        <f t="shared" si="272"/>
        <v>9.9476613713898321E-3</v>
      </c>
      <c r="Q5806" s="251" t="s">
        <v>1195</v>
      </c>
      <c r="R5806" s="258"/>
      <c r="S5806" s="258" t="s">
        <v>840</v>
      </c>
      <c r="T5806" s="258" t="s">
        <v>841</v>
      </c>
      <c r="U5806" s="282" t="s">
        <v>841</v>
      </c>
      <c r="V5806" s="283" t="s">
        <v>809</v>
      </c>
      <c r="W5806" s="284" t="s">
        <v>809</v>
      </c>
      <c r="X5806" s="284" t="s">
        <v>809</v>
      </c>
      <c r="Y5806" s="257"/>
    </row>
    <row r="5807" spans="1:25" ht="12.75" customHeight="1" x14ac:dyDescent="0.2">
      <c r="A5807" s="229" t="s">
        <v>705</v>
      </c>
      <c r="B5807" s="247"/>
      <c r="C5807" s="280">
        <v>5794</v>
      </c>
      <c r="D5807" s="249" t="s">
        <v>12101</v>
      </c>
      <c r="E5807" s="249" t="s">
        <v>5080</v>
      </c>
      <c r="F5807" s="249" t="s">
        <v>10260</v>
      </c>
      <c r="G5807" s="281" t="s">
        <v>813</v>
      </c>
      <c r="H5807" s="250">
        <v>22939.83</v>
      </c>
      <c r="I5807" s="250"/>
      <c r="J5807" s="250">
        <v>21975.0723</v>
      </c>
      <c r="K5807" s="250"/>
      <c r="L5807" s="250">
        <v>22940</v>
      </c>
      <c r="M5807" s="251">
        <f t="shared" si="270"/>
        <v>4.2056009133459221E-2</v>
      </c>
      <c r="N5807" s="251">
        <f t="shared" si="271"/>
        <v>4.3910103540364696E-2</v>
      </c>
      <c r="O5807" s="250">
        <v>25318.75</v>
      </c>
      <c r="P5807" s="251">
        <f t="shared" si="272"/>
        <v>0.1036944202266783</v>
      </c>
      <c r="Q5807" s="251" t="s">
        <v>1195</v>
      </c>
      <c r="R5807" s="258"/>
      <c r="S5807" s="258" t="s">
        <v>904</v>
      </c>
      <c r="T5807" s="258" t="s">
        <v>807</v>
      </c>
      <c r="U5807" s="282" t="s">
        <v>814</v>
      </c>
      <c r="V5807" s="285">
        <v>53</v>
      </c>
      <c r="W5807" s="286" t="s">
        <v>816</v>
      </c>
      <c r="X5807" s="286" t="s">
        <v>824</v>
      </c>
      <c r="Y5807" s="257"/>
    </row>
    <row r="5808" spans="1:25" ht="12.75" customHeight="1" x14ac:dyDescent="0.2">
      <c r="A5808" s="229" t="s">
        <v>705</v>
      </c>
      <c r="B5808" s="247"/>
      <c r="C5808" s="280">
        <v>5795</v>
      </c>
      <c r="D5808" s="249" t="s">
        <v>12102</v>
      </c>
      <c r="E5808" s="249" t="s">
        <v>12103</v>
      </c>
      <c r="F5808" s="249" t="s">
        <v>10237</v>
      </c>
      <c r="G5808" s="281" t="s">
        <v>804</v>
      </c>
      <c r="H5808" s="250">
        <v>31661.97</v>
      </c>
      <c r="I5808" s="250"/>
      <c r="J5808" s="250">
        <v>34353.097499999996</v>
      </c>
      <c r="K5808" s="250"/>
      <c r="L5808" s="250">
        <v>24847.480000000003</v>
      </c>
      <c r="M5808" s="251">
        <f t="shared" si="270"/>
        <v>8.4995579870740676E-2</v>
      </c>
      <c r="N5808" s="251">
        <f t="shared" si="271"/>
        <v>0.27670335986441963</v>
      </c>
      <c r="O5808" s="250">
        <v>28824.36</v>
      </c>
      <c r="P5808" s="251">
        <f t="shared" si="272"/>
        <v>0.16005164306400477</v>
      </c>
      <c r="Q5808" s="251" t="s">
        <v>1195</v>
      </c>
      <c r="R5808" s="258"/>
      <c r="S5808" s="258" t="s">
        <v>1405</v>
      </c>
      <c r="T5808" s="258" t="s">
        <v>807</v>
      </c>
      <c r="U5808" s="282" t="s">
        <v>808</v>
      </c>
      <c r="V5808" s="285">
        <v>53</v>
      </c>
      <c r="W5808" s="286" t="s">
        <v>824</v>
      </c>
      <c r="X5808" s="286" t="s">
        <v>824</v>
      </c>
      <c r="Y5808" s="257"/>
    </row>
    <row r="5809" spans="1:25" ht="12.75" customHeight="1" x14ac:dyDescent="0.2">
      <c r="B5809" s="247"/>
      <c r="C5809" s="280">
        <v>5796</v>
      </c>
      <c r="D5809" s="249" t="s">
        <v>12104</v>
      </c>
      <c r="E5809" s="249" t="s">
        <v>12105</v>
      </c>
      <c r="F5809" s="249" t="s">
        <v>10804</v>
      </c>
      <c r="G5809" s="281" t="s">
        <v>804</v>
      </c>
      <c r="H5809" s="250">
        <v>6144</v>
      </c>
      <c r="I5809" s="250"/>
      <c r="J5809" s="250">
        <v>5885.6049999999996</v>
      </c>
      <c r="K5809" s="250"/>
      <c r="L5809" s="250">
        <v>6144.1</v>
      </c>
      <c r="M5809" s="251">
        <f t="shared" si="270"/>
        <v>4.2056477864583407E-2</v>
      </c>
      <c r="N5809" s="251">
        <f t="shared" si="271"/>
        <v>4.3919868900478512E-2</v>
      </c>
      <c r="O5809" s="250">
        <v>7147.25</v>
      </c>
      <c r="P5809" s="251">
        <f t="shared" si="272"/>
        <v>0.16327045458244488</v>
      </c>
      <c r="Q5809" s="251" t="s">
        <v>1195</v>
      </c>
      <c r="R5809" s="258"/>
      <c r="S5809" s="258" t="s">
        <v>1405</v>
      </c>
      <c r="T5809" s="258" t="s">
        <v>2261</v>
      </c>
      <c r="U5809" s="282" t="s">
        <v>808</v>
      </c>
      <c r="V5809" s="283" t="s">
        <v>809</v>
      </c>
      <c r="W5809" s="284" t="s">
        <v>809</v>
      </c>
      <c r="X5809" s="284" t="s">
        <v>809</v>
      </c>
      <c r="Y5809" s="257"/>
    </row>
    <row r="5810" spans="1:25" ht="12.75" customHeight="1" x14ac:dyDescent="0.2">
      <c r="A5810" s="229" t="s">
        <v>705</v>
      </c>
      <c r="B5810" s="247"/>
      <c r="C5810" s="280">
        <v>5797</v>
      </c>
      <c r="D5810" s="249" t="s">
        <v>12106</v>
      </c>
      <c r="E5810" s="249" t="s">
        <v>12107</v>
      </c>
      <c r="F5810" s="249" t="s">
        <v>10182</v>
      </c>
      <c r="G5810" s="281" t="s">
        <v>813</v>
      </c>
      <c r="H5810" s="250">
        <v>68604.53</v>
      </c>
      <c r="I5810" s="250"/>
      <c r="J5810" s="250">
        <v>65719.306800000006</v>
      </c>
      <c r="K5810" s="250"/>
      <c r="L5810" s="250">
        <v>68605.05</v>
      </c>
      <c r="M5810" s="251">
        <f t="shared" si="270"/>
        <v>4.2055870071553481E-2</v>
      </c>
      <c r="N5810" s="251">
        <f t="shared" si="271"/>
        <v>4.391012840080652E-2</v>
      </c>
      <c r="O5810" s="250">
        <v>75718.91</v>
      </c>
      <c r="P5810" s="251">
        <f t="shared" si="272"/>
        <v>0.10369294971725843</v>
      </c>
      <c r="Q5810" s="251" t="s">
        <v>1195</v>
      </c>
      <c r="R5810" s="258"/>
      <c r="S5810" s="258" t="s">
        <v>925</v>
      </c>
      <c r="T5810" s="258" t="s">
        <v>908</v>
      </c>
      <c r="U5810" s="282" t="s">
        <v>823</v>
      </c>
      <c r="V5810" s="285">
        <v>1920</v>
      </c>
      <c r="W5810" s="286" t="s">
        <v>815</v>
      </c>
      <c r="X5810" s="286" t="s">
        <v>816</v>
      </c>
      <c r="Y5810" s="257"/>
    </row>
    <row r="5811" spans="1:25" ht="12.75" customHeight="1" x14ac:dyDescent="0.2">
      <c r="A5811" s="229" t="s">
        <v>705</v>
      </c>
      <c r="B5811" s="247"/>
      <c r="C5811" s="280">
        <v>5798</v>
      </c>
      <c r="D5811" s="249" t="s">
        <v>12108</v>
      </c>
      <c r="E5811" s="249" t="s">
        <v>12109</v>
      </c>
      <c r="F5811" s="249" t="s">
        <v>10302</v>
      </c>
      <c r="G5811" s="281" t="s">
        <v>804</v>
      </c>
      <c r="H5811" s="250">
        <v>47262</v>
      </c>
      <c r="I5811" s="250"/>
      <c r="J5811" s="250">
        <v>49945.3995</v>
      </c>
      <c r="K5811" s="250"/>
      <c r="L5811" s="250">
        <v>45219.22</v>
      </c>
      <c r="M5811" s="251">
        <f t="shared" si="270"/>
        <v>5.6777104227497766E-2</v>
      </c>
      <c r="N5811" s="251">
        <f t="shared" si="271"/>
        <v>9.4626923546782288E-2</v>
      </c>
      <c r="O5811" s="250">
        <v>52342.030000000006</v>
      </c>
      <c r="P5811" s="251">
        <f t="shared" si="272"/>
        <v>0.15751731232869573</v>
      </c>
      <c r="Q5811" s="251" t="s">
        <v>1195</v>
      </c>
      <c r="R5811" s="258"/>
      <c r="S5811" s="258" t="s">
        <v>1405</v>
      </c>
      <c r="T5811" s="258" t="s">
        <v>807</v>
      </c>
      <c r="U5811" s="282" t="s">
        <v>808</v>
      </c>
      <c r="V5811" s="285">
        <v>53</v>
      </c>
      <c r="W5811" s="286" t="s">
        <v>824</v>
      </c>
      <c r="X5811" s="286" t="s">
        <v>824</v>
      </c>
      <c r="Y5811" s="257"/>
    </row>
    <row r="5812" spans="1:25" ht="12.75" customHeight="1" x14ac:dyDescent="0.2">
      <c r="A5812" s="229" t="s">
        <v>705</v>
      </c>
      <c r="B5812" s="247"/>
      <c r="C5812" s="280">
        <v>5799</v>
      </c>
      <c r="D5812" s="249" t="s">
        <v>12110</v>
      </c>
      <c r="E5812" s="249" t="s">
        <v>12111</v>
      </c>
      <c r="F5812" s="249" t="s">
        <v>10175</v>
      </c>
      <c r="G5812" s="281" t="s">
        <v>813</v>
      </c>
      <c r="H5812" s="250">
        <v>127625.33999999998</v>
      </c>
      <c r="I5812" s="250"/>
      <c r="J5812" s="250">
        <v>122257.90790000001</v>
      </c>
      <c r="K5812" s="250"/>
      <c r="L5812" s="250">
        <v>127626.26999999999</v>
      </c>
      <c r="M5812" s="251">
        <f t="shared" si="270"/>
        <v>4.2056162984560726E-2</v>
      </c>
      <c r="N5812" s="251">
        <f t="shared" si="271"/>
        <v>4.3910142028530358E-2</v>
      </c>
      <c r="O5812" s="250">
        <v>140860.17000000001</v>
      </c>
      <c r="P5812" s="251">
        <f t="shared" si="272"/>
        <v>0.10369260184443238</v>
      </c>
      <c r="Q5812" s="251" t="s">
        <v>1195</v>
      </c>
      <c r="R5812" s="258"/>
      <c r="S5812" s="258" t="s">
        <v>806</v>
      </c>
      <c r="T5812" s="258" t="s">
        <v>807</v>
      </c>
      <c r="U5812" s="282" t="s">
        <v>814</v>
      </c>
      <c r="V5812" s="285">
        <v>303</v>
      </c>
      <c r="W5812" s="286" t="s">
        <v>816</v>
      </c>
      <c r="X5812" s="286" t="s">
        <v>824</v>
      </c>
      <c r="Y5812" s="257"/>
    </row>
    <row r="5813" spans="1:25" ht="12.75" customHeight="1" x14ac:dyDescent="0.2">
      <c r="A5813" s="229" t="s">
        <v>705</v>
      </c>
      <c r="B5813" s="247"/>
      <c r="C5813" s="280">
        <v>5800</v>
      </c>
      <c r="D5813" s="249" t="s">
        <v>12112</v>
      </c>
      <c r="E5813" s="249" t="s">
        <v>5102</v>
      </c>
      <c r="F5813" s="249" t="s">
        <v>10211</v>
      </c>
      <c r="G5813" s="281" t="s">
        <v>804</v>
      </c>
      <c r="H5813" s="250">
        <v>56998.9</v>
      </c>
      <c r="I5813" s="250"/>
      <c r="J5813" s="250">
        <v>54601.747199999998</v>
      </c>
      <c r="K5813" s="250"/>
      <c r="L5813" s="250">
        <v>56999.78</v>
      </c>
      <c r="M5813" s="251">
        <f t="shared" si="270"/>
        <v>4.2056123890110222E-2</v>
      </c>
      <c r="N5813" s="251">
        <f t="shared" si="271"/>
        <v>4.3918609256518464E-2</v>
      </c>
      <c r="O5813" s="250">
        <v>66306.239999999991</v>
      </c>
      <c r="P5813" s="251">
        <f t="shared" si="272"/>
        <v>0.16327185824225973</v>
      </c>
      <c r="Q5813" s="251" t="s">
        <v>1195</v>
      </c>
      <c r="R5813" s="258"/>
      <c r="S5813" s="258" t="s">
        <v>1405</v>
      </c>
      <c r="T5813" s="258" t="s">
        <v>2261</v>
      </c>
      <c r="U5813" s="282" t="s">
        <v>808</v>
      </c>
      <c r="V5813" s="283" t="s">
        <v>809</v>
      </c>
      <c r="W5813" s="284" t="s">
        <v>809</v>
      </c>
      <c r="X5813" s="284" t="s">
        <v>809</v>
      </c>
      <c r="Y5813" s="257"/>
    </row>
    <row r="5814" spans="1:25" ht="12.75" customHeight="1" x14ac:dyDescent="0.2">
      <c r="A5814" s="229" t="s">
        <v>705</v>
      </c>
      <c r="B5814" s="247"/>
      <c r="C5814" s="280">
        <v>5801</v>
      </c>
      <c r="D5814" s="249" t="s">
        <v>12113</v>
      </c>
      <c r="E5814" s="249" t="s">
        <v>12114</v>
      </c>
      <c r="F5814" s="249" t="s">
        <v>10193</v>
      </c>
      <c r="G5814" s="281" t="s">
        <v>813</v>
      </c>
      <c r="H5814" s="250">
        <v>11690.34</v>
      </c>
      <c r="I5814" s="250"/>
      <c r="J5814" s="250">
        <v>11198.6986</v>
      </c>
      <c r="K5814" s="250"/>
      <c r="L5814" s="250">
        <v>11690.439999999999</v>
      </c>
      <c r="M5814" s="251">
        <f t="shared" si="270"/>
        <v>4.2055355105155234E-2</v>
      </c>
      <c r="N5814" s="251">
        <f t="shared" si="271"/>
        <v>4.3910584395940346E-2</v>
      </c>
      <c r="O5814" s="250">
        <v>12902.650000000001</v>
      </c>
      <c r="P5814" s="251">
        <f t="shared" si="272"/>
        <v>0.10369241876268155</v>
      </c>
      <c r="Q5814" s="251" t="s">
        <v>1195</v>
      </c>
      <c r="R5814" s="258"/>
      <c r="S5814" s="258" t="s">
        <v>904</v>
      </c>
      <c r="T5814" s="258" t="s">
        <v>807</v>
      </c>
      <c r="U5814" s="282" t="s">
        <v>814</v>
      </c>
      <c r="V5814" s="285">
        <v>53</v>
      </c>
      <c r="W5814" s="286" t="s">
        <v>816</v>
      </c>
      <c r="X5814" s="286" t="s">
        <v>824</v>
      </c>
      <c r="Y5814" s="257"/>
    </row>
    <row r="5815" spans="1:25" ht="12.75" customHeight="1" x14ac:dyDescent="0.2">
      <c r="A5815" s="229" t="s">
        <v>705</v>
      </c>
      <c r="B5815" s="247"/>
      <c r="C5815" s="280">
        <v>5802</v>
      </c>
      <c r="D5815" s="249" t="s">
        <v>12115</v>
      </c>
      <c r="E5815" s="249" t="s">
        <v>5106</v>
      </c>
      <c r="F5815" s="249" t="s">
        <v>10379</v>
      </c>
      <c r="G5815" s="281"/>
      <c r="H5815" s="250">
        <v>148377.46999999997</v>
      </c>
      <c r="I5815" s="250"/>
      <c r="J5815" s="250">
        <v>142137.2959</v>
      </c>
      <c r="K5815" s="250"/>
      <c r="L5815" s="250">
        <v>148378.56</v>
      </c>
      <c r="M5815" s="251">
        <f t="shared" si="270"/>
        <v>4.2056075629271585E-2</v>
      </c>
      <c r="N5815" s="251">
        <f t="shared" si="271"/>
        <v>4.3910108606477295E-2</v>
      </c>
      <c r="O5815" s="250">
        <v>163764.40000000002</v>
      </c>
      <c r="P5815" s="251">
        <f t="shared" si="272"/>
        <v>0.10369314812059117</v>
      </c>
      <c r="Q5815" s="251" t="s">
        <v>1195</v>
      </c>
      <c r="R5815" s="258"/>
      <c r="S5815" s="258" t="s">
        <v>925</v>
      </c>
      <c r="T5815" s="258" t="s">
        <v>908</v>
      </c>
      <c r="U5815" s="282" t="s">
        <v>1092</v>
      </c>
      <c r="V5815" s="285">
        <v>5218</v>
      </c>
      <c r="W5815" s="286" t="s">
        <v>824</v>
      </c>
      <c r="X5815" s="286" t="s">
        <v>824</v>
      </c>
      <c r="Y5815" s="257"/>
    </row>
    <row r="5816" spans="1:25" ht="12.75" customHeight="1" x14ac:dyDescent="0.2">
      <c r="A5816" s="229" t="s">
        <v>705</v>
      </c>
      <c r="B5816" s="247"/>
      <c r="C5816" s="280">
        <v>5803</v>
      </c>
      <c r="D5816" s="249" t="s">
        <v>12116</v>
      </c>
      <c r="E5816" s="249" t="s">
        <v>12117</v>
      </c>
      <c r="F5816" s="249" t="s">
        <v>10182</v>
      </c>
      <c r="G5816" s="281" t="s">
        <v>813</v>
      </c>
      <c r="H5816" s="250">
        <v>45608.68</v>
      </c>
      <c r="I5816" s="250"/>
      <c r="J5816" s="250">
        <v>43690.547500000001</v>
      </c>
      <c r="K5816" s="250"/>
      <c r="L5816" s="250">
        <v>45609.009999999995</v>
      </c>
      <c r="M5816" s="251">
        <f t="shared" si="270"/>
        <v>4.2056303756214816E-2</v>
      </c>
      <c r="N5816" s="251">
        <f t="shared" si="271"/>
        <v>4.3910241683283877E-2</v>
      </c>
      <c r="O5816" s="250">
        <v>50338.350000000006</v>
      </c>
      <c r="P5816" s="251">
        <f t="shared" si="272"/>
        <v>0.10369310800651037</v>
      </c>
      <c r="Q5816" s="251" t="s">
        <v>1195</v>
      </c>
      <c r="R5816" s="258"/>
      <c r="S5816" s="258" t="s">
        <v>904</v>
      </c>
      <c r="T5816" s="258" t="s">
        <v>807</v>
      </c>
      <c r="U5816" s="282" t="s">
        <v>814</v>
      </c>
      <c r="V5816" s="285">
        <v>103</v>
      </c>
      <c r="W5816" s="286" t="s">
        <v>824</v>
      </c>
      <c r="X5816" s="286" t="s">
        <v>824</v>
      </c>
      <c r="Y5816" s="257"/>
    </row>
    <row r="5817" spans="1:25" ht="12.75" customHeight="1" x14ac:dyDescent="0.2">
      <c r="A5817" s="229" t="s">
        <v>705</v>
      </c>
      <c r="B5817" s="247"/>
      <c r="C5817" s="280">
        <v>5804</v>
      </c>
      <c r="D5817" s="249" t="s">
        <v>12118</v>
      </c>
      <c r="E5817" s="249" t="s">
        <v>12119</v>
      </c>
      <c r="F5817" s="249" t="s">
        <v>10205</v>
      </c>
      <c r="G5817" s="281" t="s">
        <v>813</v>
      </c>
      <c r="H5817" s="250">
        <v>36709.310000000005</v>
      </c>
      <c r="I5817" s="250"/>
      <c r="J5817" s="250">
        <v>34259.383200000004</v>
      </c>
      <c r="K5817" s="250"/>
      <c r="L5817" s="250">
        <v>34892.240000000005</v>
      </c>
      <c r="M5817" s="251">
        <f t="shared" si="270"/>
        <v>6.6738568499380702E-2</v>
      </c>
      <c r="N5817" s="251">
        <f t="shared" si="271"/>
        <v>1.8472510036316163E-2</v>
      </c>
      <c r="O5817" s="250">
        <v>38510.36</v>
      </c>
      <c r="P5817" s="251">
        <f t="shared" si="272"/>
        <v>0.10369411651415887</v>
      </c>
      <c r="Q5817" s="251" t="s">
        <v>1195</v>
      </c>
      <c r="R5817" s="258"/>
      <c r="S5817" s="258" t="s">
        <v>806</v>
      </c>
      <c r="T5817" s="258" t="s">
        <v>807</v>
      </c>
      <c r="U5817" s="282" t="s">
        <v>814</v>
      </c>
      <c r="V5817" s="285">
        <v>309</v>
      </c>
      <c r="W5817" s="286" t="s">
        <v>824</v>
      </c>
      <c r="X5817" s="286" t="s">
        <v>824</v>
      </c>
      <c r="Y5817" s="257"/>
    </row>
    <row r="5818" spans="1:25" ht="12.75" customHeight="1" x14ac:dyDescent="0.2">
      <c r="A5818" s="229" t="s">
        <v>705</v>
      </c>
      <c r="B5818" s="247"/>
      <c r="C5818" s="280">
        <v>5805</v>
      </c>
      <c r="D5818" s="249" t="s">
        <v>12120</v>
      </c>
      <c r="E5818" s="249" t="s">
        <v>12121</v>
      </c>
      <c r="F5818" s="249" t="s">
        <v>10165</v>
      </c>
      <c r="G5818" s="281" t="s">
        <v>813</v>
      </c>
      <c r="H5818" s="250">
        <v>144783.69</v>
      </c>
      <c r="I5818" s="250"/>
      <c r="J5818" s="250">
        <v>138694.65400000001</v>
      </c>
      <c r="K5818" s="250"/>
      <c r="L5818" s="250">
        <v>144784.75</v>
      </c>
      <c r="M5818" s="251">
        <f t="shared" si="270"/>
        <v>4.2056090710217375E-2</v>
      </c>
      <c r="N5818" s="251">
        <f t="shared" si="271"/>
        <v>4.3910099087164457E-2</v>
      </c>
      <c r="O5818" s="250">
        <v>159797.88</v>
      </c>
      <c r="P5818" s="251">
        <f t="shared" si="272"/>
        <v>0.10369275769720226</v>
      </c>
      <c r="Q5818" s="251" t="s">
        <v>1195</v>
      </c>
      <c r="R5818" s="258"/>
      <c r="S5818" s="258" t="s">
        <v>806</v>
      </c>
      <c r="T5818" s="258" t="s">
        <v>807</v>
      </c>
      <c r="U5818" s="282" t="s">
        <v>814</v>
      </c>
      <c r="V5818" s="285">
        <v>403</v>
      </c>
      <c r="W5818" s="286" t="s">
        <v>816</v>
      </c>
      <c r="X5818" s="286" t="s">
        <v>824</v>
      </c>
      <c r="Y5818" s="257"/>
    </row>
    <row r="5819" spans="1:25" ht="12.75" customHeight="1" x14ac:dyDescent="0.2">
      <c r="A5819" s="229" t="s">
        <v>705</v>
      </c>
      <c r="B5819" s="247"/>
      <c r="C5819" s="280">
        <v>5806</v>
      </c>
      <c r="D5819" s="249" t="s">
        <v>12122</v>
      </c>
      <c r="E5819" s="249" t="s">
        <v>12123</v>
      </c>
      <c r="F5819" s="249" t="s">
        <v>10260</v>
      </c>
      <c r="G5819" s="281" t="s">
        <v>813</v>
      </c>
      <c r="H5819" s="250">
        <v>66520.959999999992</v>
      </c>
      <c r="I5819" s="250"/>
      <c r="J5819" s="250">
        <v>63723.330600000008</v>
      </c>
      <c r="K5819" s="250"/>
      <c r="L5819" s="250">
        <v>69386.27</v>
      </c>
      <c r="M5819" s="251">
        <f t="shared" si="270"/>
        <v>4.2056359379058626E-2</v>
      </c>
      <c r="N5819" s="251">
        <f t="shared" si="271"/>
        <v>8.8867599145861259E-2</v>
      </c>
      <c r="O5819" s="250">
        <v>76149.600000000006</v>
      </c>
      <c r="P5819" s="251">
        <f t="shared" si="272"/>
        <v>9.7473606810108124E-2</v>
      </c>
      <c r="Q5819" s="251" t="s">
        <v>1195</v>
      </c>
      <c r="R5819" s="258"/>
      <c r="S5819" s="258" t="s">
        <v>806</v>
      </c>
      <c r="T5819" s="258" t="s">
        <v>2261</v>
      </c>
      <c r="U5819" s="282" t="s">
        <v>814</v>
      </c>
      <c r="V5819" s="285">
        <v>207</v>
      </c>
      <c r="W5819" s="286" t="s">
        <v>824</v>
      </c>
      <c r="X5819" s="286" t="s">
        <v>824</v>
      </c>
      <c r="Y5819" s="257"/>
    </row>
    <row r="5820" spans="1:25" ht="12.75" customHeight="1" x14ac:dyDescent="0.2">
      <c r="B5820" s="247"/>
      <c r="C5820" s="280">
        <v>5807</v>
      </c>
      <c r="D5820" s="249" t="s">
        <v>12124</v>
      </c>
      <c r="E5820" s="249" t="s">
        <v>12125</v>
      </c>
      <c r="F5820" s="249" t="s">
        <v>10175</v>
      </c>
      <c r="G5820" s="281" t="s">
        <v>813</v>
      </c>
      <c r="H5820" s="250">
        <v>35065.360000000001</v>
      </c>
      <c r="I5820" s="250"/>
      <c r="J5820" s="250">
        <v>33590.643400000001</v>
      </c>
      <c r="K5820" s="250"/>
      <c r="L5820" s="250">
        <v>35065.619999999995</v>
      </c>
      <c r="M5820" s="251">
        <f t="shared" si="270"/>
        <v>4.2056223007549326E-2</v>
      </c>
      <c r="N5820" s="251">
        <f t="shared" si="271"/>
        <v>4.3910340818300447E-2</v>
      </c>
      <c r="O5820" s="250">
        <v>38701.69</v>
      </c>
      <c r="P5820" s="251">
        <f t="shared" si="272"/>
        <v>0.10369330415375537</v>
      </c>
      <c r="Q5820" s="251" t="s">
        <v>1195</v>
      </c>
      <c r="R5820" s="258"/>
      <c r="S5820" s="258" t="s">
        <v>806</v>
      </c>
      <c r="T5820" s="258" t="s">
        <v>807</v>
      </c>
      <c r="U5820" s="282" t="s">
        <v>814</v>
      </c>
      <c r="V5820" s="285">
        <v>403</v>
      </c>
      <c r="W5820" s="286" t="s">
        <v>824</v>
      </c>
      <c r="X5820" s="286" t="s">
        <v>824</v>
      </c>
      <c r="Y5820" s="257"/>
    </row>
    <row r="5821" spans="1:25" ht="12.75" customHeight="1" x14ac:dyDescent="0.2">
      <c r="A5821" s="229" t="s">
        <v>705</v>
      </c>
      <c r="B5821" s="247"/>
      <c r="C5821" s="280">
        <v>5808</v>
      </c>
      <c r="D5821" s="249" t="s">
        <v>12126</v>
      </c>
      <c r="E5821" s="249" t="s">
        <v>12127</v>
      </c>
      <c r="F5821" s="249" t="s">
        <v>10379</v>
      </c>
      <c r="G5821" s="281" t="s">
        <v>813</v>
      </c>
      <c r="H5821" s="250">
        <v>38495.410000000003</v>
      </c>
      <c r="I5821" s="250"/>
      <c r="J5821" s="250">
        <v>36876.443999999996</v>
      </c>
      <c r="K5821" s="250"/>
      <c r="L5821" s="250">
        <v>38495.69</v>
      </c>
      <c r="M5821" s="251">
        <f t="shared" si="270"/>
        <v>4.2056078893561791E-2</v>
      </c>
      <c r="N5821" s="251">
        <f t="shared" si="271"/>
        <v>4.3910036444945899E-2</v>
      </c>
      <c r="O5821" s="250">
        <v>42487.42</v>
      </c>
      <c r="P5821" s="251">
        <f t="shared" si="272"/>
        <v>0.10369290692022914</v>
      </c>
      <c r="Q5821" s="251" t="s">
        <v>1195</v>
      </c>
      <c r="R5821" s="258"/>
      <c r="S5821" s="258" t="s">
        <v>904</v>
      </c>
      <c r="T5821" s="258" t="s">
        <v>807</v>
      </c>
      <c r="U5821" s="282" t="s">
        <v>814</v>
      </c>
      <c r="V5821" s="285">
        <v>103</v>
      </c>
      <c r="W5821" s="286" t="s">
        <v>816</v>
      </c>
      <c r="X5821" s="286" t="s">
        <v>824</v>
      </c>
      <c r="Y5821" s="257"/>
    </row>
    <row r="5822" spans="1:25" ht="12.75" customHeight="1" x14ac:dyDescent="0.2">
      <c r="A5822" s="229" t="s">
        <v>705</v>
      </c>
      <c r="B5822" s="247"/>
      <c r="C5822" s="280">
        <v>5809</v>
      </c>
      <c r="D5822" s="249" t="s">
        <v>12128</v>
      </c>
      <c r="E5822" s="249" t="s">
        <v>5150</v>
      </c>
      <c r="F5822" s="249" t="s">
        <v>10281</v>
      </c>
      <c r="G5822" s="281" t="s">
        <v>813</v>
      </c>
      <c r="H5822" s="250">
        <v>27379.63</v>
      </c>
      <c r="I5822" s="250"/>
      <c r="J5822" s="250">
        <v>26228.146000000001</v>
      </c>
      <c r="K5822" s="250"/>
      <c r="L5822" s="250">
        <v>27379.759999999998</v>
      </c>
      <c r="M5822" s="251">
        <f t="shared" si="270"/>
        <v>4.2056229393896132E-2</v>
      </c>
      <c r="N5822" s="251">
        <f t="shared" si="271"/>
        <v>4.3907564034453589E-2</v>
      </c>
      <c r="O5822" s="250">
        <v>29729.84</v>
      </c>
      <c r="P5822" s="251">
        <f t="shared" si="272"/>
        <v>8.5832746525170492E-2</v>
      </c>
      <c r="Q5822" s="251" t="s">
        <v>1195</v>
      </c>
      <c r="R5822" s="258"/>
      <c r="S5822" s="258" t="s">
        <v>806</v>
      </c>
      <c r="T5822" s="258" t="s">
        <v>807</v>
      </c>
      <c r="U5822" s="282" t="s">
        <v>814</v>
      </c>
      <c r="V5822" s="285">
        <v>403</v>
      </c>
      <c r="W5822" s="286" t="s">
        <v>824</v>
      </c>
      <c r="X5822" s="286" t="s">
        <v>824</v>
      </c>
      <c r="Y5822" s="257"/>
    </row>
    <row r="5823" spans="1:25" ht="12.75" customHeight="1" x14ac:dyDescent="0.2">
      <c r="A5823" s="229" t="s">
        <v>705</v>
      </c>
      <c r="B5823" s="247"/>
      <c r="C5823" s="280">
        <v>5810</v>
      </c>
      <c r="D5823" s="249" t="s">
        <v>12129</v>
      </c>
      <c r="E5823" s="249" t="s">
        <v>5159</v>
      </c>
      <c r="F5823" s="249" t="s">
        <v>10399</v>
      </c>
      <c r="G5823" s="281" t="s">
        <v>804</v>
      </c>
      <c r="H5823" s="250">
        <v>1014880.38</v>
      </c>
      <c r="I5823" s="250"/>
      <c r="J5823" s="250">
        <v>1052646.1074999999</v>
      </c>
      <c r="K5823" s="250"/>
      <c r="L5823" s="250">
        <v>1098876.72</v>
      </c>
      <c r="M5823" s="251">
        <f t="shared" si="270"/>
        <v>3.7211998817042777E-2</v>
      </c>
      <c r="N5823" s="251">
        <f t="shared" si="271"/>
        <v>4.391847570670853E-2</v>
      </c>
      <c r="O5823" s="250">
        <v>1275111.2599999995</v>
      </c>
      <c r="P5823" s="251">
        <f t="shared" si="272"/>
        <v>0.16037698933143255</v>
      </c>
      <c r="Q5823" s="251" t="s">
        <v>1195</v>
      </c>
      <c r="R5823" s="258"/>
      <c r="S5823" s="258" t="s">
        <v>3566</v>
      </c>
      <c r="T5823" s="258" t="s">
        <v>2261</v>
      </c>
      <c r="U5823" s="282" t="s">
        <v>808</v>
      </c>
      <c r="V5823" s="285">
        <v>526.66666666666663</v>
      </c>
      <c r="W5823" s="286" t="s">
        <v>824</v>
      </c>
      <c r="X5823" s="286" t="s">
        <v>816</v>
      </c>
      <c r="Y5823" s="257"/>
    </row>
    <row r="5824" spans="1:25" ht="12.75" customHeight="1" x14ac:dyDescent="0.2">
      <c r="A5824" s="229" t="s">
        <v>705</v>
      </c>
      <c r="B5824" s="247"/>
      <c r="C5824" s="280">
        <v>5811</v>
      </c>
      <c r="D5824" s="249" t="s">
        <v>12130</v>
      </c>
      <c r="E5824" s="249" t="s">
        <v>12131</v>
      </c>
      <c r="F5824" s="249" t="s">
        <v>10225</v>
      </c>
      <c r="G5824" s="281" t="s">
        <v>813</v>
      </c>
      <c r="H5824" s="250">
        <v>61253.45</v>
      </c>
      <c r="I5824" s="250"/>
      <c r="J5824" s="250">
        <v>49658.751900000003</v>
      </c>
      <c r="K5824" s="250"/>
      <c r="L5824" s="250">
        <v>51204.7</v>
      </c>
      <c r="M5824" s="251">
        <f t="shared" si="270"/>
        <v>0.18929053139047669</v>
      </c>
      <c r="N5824" s="251">
        <f t="shared" si="271"/>
        <v>3.1131432846180616E-2</v>
      </c>
      <c r="O5824" s="250">
        <v>56147.880000000005</v>
      </c>
      <c r="P5824" s="251">
        <f t="shared" si="272"/>
        <v>9.6537622522932617E-2</v>
      </c>
      <c r="Q5824" s="251" t="s">
        <v>1195</v>
      </c>
      <c r="R5824" s="258"/>
      <c r="S5824" s="258" t="s">
        <v>806</v>
      </c>
      <c r="T5824" s="258" t="s">
        <v>807</v>
      </c>
      <c r="U5824" s="282" t="s">
        <v>814</v>
      </c>
      <c r="V5824" s="285">
        <v>260</v>
      </c>
      <c r="W5824" s="286" t="s">
        <v>824</v>
      </c>
      <c r="X5824" s="286" t="s">
        <v>824</v>
      </c>
      <c r="Y5824" s="257"/>
    </row>
    <row r="5825" spans="1:25" ht="12.75" customHeight="1" x14ac:dyDescent="0.2">
      <c r="A5825" s="229" t="s">
        <v>705</v>
      </c>
      <c r="B5825" s="247"/>
      <c r="C5825" s="280">
        <v>5812</v>
      </c>
      <c r="D5825" s="249" t="s">
        <v>12132</v>
      </c>
      <c r="E5825" s="249" t="s">
        <v>12133</v>
      </c>
      <c r="F5825" s="249" t="s">
        <v>10211</v>
      </c>
      <c r="G5825" s="281" t="s">
        <v>804</v>
      </c>
      <c r="H5825" s="250">
        <v>217865.21</v>
      </c>
      <c r="I5825" s="250"/>
      <c r="J5825" s="250">
        <v>208702.66340000002</v>
      </c>
      <c r="K5825" s="250"/>
      <c r="L5825" s="250">
        <v>217868.49</v>
      </c>
      <c r="M5825" s="251">
        <f t="shared" si="270"/>
        <v>4.2056033636577277E-2</v>
      </c>
      <c r="N5825" s="251">
        <f t="shared" si="271"/>
        <v>4.3918110342620428E-2</v>
      </c>
      <c r="O5825" s="250">
        <v>252608.57</v>
      </c>
      <c r="P5825" s="251">
        <f t="shared" si="272"/>
        <v>0.15945435707568367</v>
      </c>
      <c r="Q5825" s="251" t="s">
        <v>1195</v>
      </c>
      <c r="R5825" s="258"/>
      <c r="S5825" s="258" t="s">
        <v>1405</v>
      </c>
      <c r="T5825" s="258" t="s">
        <v>2261</v>
      </c>
      <c r="U5825" s="282" t="s">
        <v>808</v>
      </c>
      <c r="V5825" s="285">
        <v>204</v>
      </c>
      <c r="W5825" s="286" t="s">
        <v>824</v>
      </c>
      <c r="X5825" s="286" t="s">
        <v>816</v>
      </c>
      <c r="Y5825" s="257"/>
    </row>
    <row r="5826" spans="1:25" ht="12.75" customHeight="1" x14ac:dyDescent="0.2">
      <c r="A5826" s="229" t="s">
        <v>705</v>
      </c>
      <c r="B5826" s="247"/>
      <c r="C5826" s="300">
        <v>5813</v>
      </c>
      <c r="D5826" s="301" t="s">
        <v>12134</v>
      </c>
      <c r="E5826" s="301" t="s">
        <v>12135</v>
      </c>
      <c r="F5826" s="301" t="s">
        <v>10237</v>
      </c>
      <c r="G5826" s="326" t="s">
        <v>804</v>
      </c>
      <c r="H5826" s="303">
        <v>0</v>
      </c>
      <c r="I5826" s="303"/>
      <c r="J5826" s="303">
        <v>0</v>
      </c>
      <c r="K5826" s="303"/>
      <c r="L5826" s="303">
        <v>0</v>
      </c>
      <c r="M5826" s="304" t="str">
        <f t="shared" si="270"/>
        <v>NA</v>
      </c>
      <c r="N5826" s="304" t="str">
        <f t="shared" si="271"/>
        <v>NA</v>
      </c>
      <c r="O5826" s="303">
        <v>0</v>
      </c>
      <c r="P5826" s="304" t="str">
        <f t="shared" si="272"/>
        <v>NA</v>
      </c>
      <c r="Q5826" s="304" t="s">
        <v>707</v>
      </c>
      <c r="R5826" s="305" t="s">
        <v>887</v>
      </c>
      <c r="S5826" s="306" t="s">
        <v>832</v>
      </c>
      <c r="T5826" s="306" t="s">
        <v>832</v>
      </c>
      <c r="U5826" s="306" t="s">
        <v>832</v>
      </c>
      <c r="V5826" s="307" t="s">
        <v>809</v>
      </c>
      <c r="W5826" s="308" t="s">
        <v>809</v>
      </c>
      <c r="X5826" s="308" t="s">
        <v>809</v>
      </c>
      <c r="Y5826" s="257"/>
    </row>
    <row r="5827" spans="1:25" ht="12.75" customHeight="1" x14ac:dyDescent="0.2">
      <c r="A5827" s="229" t="s">
        <v>705</v>
      </c>
      <c r="B5827" s="247"/>
      <c r="C5827" s="280">
        <v>5814</v>
      </c>
      <c r="D5827" s="249" t="s">
        <v>12136</v>
      </c>
      <c r="E5827" s="249" t="s">
        <v>5192</v>
      </c>
      <c r="F5827" s="249" t="s">
        <v>10222</v>
      </c>
      <c r="G5827" s="281"/>
      <c r="H5827" s="250">
        <v>366087.73000000004</v>
      </c>
      <c r="I5827" s="250"/>
      <c r="J5827" s="250">
        <v>374173.42530000006</v>
      </c>
      <c r="K5827" s="250"/>
      <c r="L5827" s="250">
        <v>366781.13</v>
      </c>
      <c r="M5827" s="251">
        <f t="shared" si="270"/>
        <v>2.2086769474628447E-2</v>
      </c>
      <c r="N5827" s="251">
        <f t="shared" si="271"/>
        <v>1.9756334363064815E-2</v>
      </c>
      <c r="O5827" s="250">
        <v>390147.14</v>
      </c>
      <c r="P5827" s="251">
        <f t="shared" si="272"/>
        <v>6.370559466895151E-2</v>
      </c>
      <c r="Q5827" s="251" t="s">
        <v>1195</v>
      </c>
      <c r="R5827" s="258"/>
      <c r="S5827" s="258" t="s">
        <v>1698</v>
      </c>
      <c r="T5827" s="258" t="s">
        <v>1092</v>
      </c>
      <c r="U5827" s="282" t="s">
        <v>932</v>
      </c>
      <c r="V5827" s="285">
        <v>3114</v>
      </c>
      <c r="W5827" s="286" t="s">
        <v>816</v>
      </c>
      <c r="X5827" s="286" t="s">
        <v>824</v>
      </c>
      <c r="Y5827" s="257"/>
    </row>
    <row r="5828" spans="1:25" ht="12.75" customHeight="1" x14ac:dyDescent="0.2">
      <c r="A5828" s="229" t="s">
        <v>705</v>
      </c>
      <c r="B5828" s="247"/>
      <c r="C5828" s="280">
        <v>5815</v>
      </c>
      <c r="D5828" s="249" t="s">
        <v>12137</v>
      </c>
      <c r="E5828" s="249" t="s">
        <v>12138</v>
      </c>
      <c r="F5828" s="249" t="s">
        <v>10278</v>
      </c>
      <c r="G5828" s="281" t="s">
        <v>804</v>
      </c>
      <c r="H5828" s="250">
        <v>531233.56999999983</v>
      </c>
      <c r="I5828" s="250"/>
      <c r="J5828" s="250">
        <v>597655.26249999995</v>
      </c>
      <c r="K5828" s="250"/>
      <c r="L5828" s="250">
        <v>486365.48000000004</v>
      </c>
      <c r="M5828" s="251">
        <f t="shared" si="270"/>
        <v>0.12503293513623423</v>
      </c>
      <c r="N5828" s="251">
        <f t="shared" si="271"/>
        <v>0.18621066270624517</v>
      </c>
      <c r="O5828" s="250">
        <v>554968.18999999994</v>
      </c>
      <c r="P5828" s="251">
        <f t="shared" si="272"/>
        <v>0.14105176625610827</v>
      </c>
      <c r="Q5828" s="251" t="s">
        <v>1195</v>
      </c>
      <c r="R5828" s="258"/>
      <c r="S5828" s="258" t="s">
        <v>3566</v>
      </c>
      <c r="T5828" s="258" t="s">
        <v>908</v>
      </c>
      <c r="U5828" s="282" t="s">
        <v>808</v>
      </c>
      <c r="V5828" s="285">
        <v>253</v>
      </c>
      <c r="W5828" s="286" t="s">
        <v>816</v>
      </c>
      <c r="X5828" s="286" t="s">
        <v>816</v>
      </c>
      <c r="Y5828" s="257"/>
    </row>
    <row r="5829" spans="1:25" ht="12.75" customHeight="1" x14ac:dyDescent="0.2">
      <c r="A5829" s="229" t="s">
        <v>705</v>
      </c>
      <c r="B5829" s="247"/>
      <c r="C5829" s="280">
        <v>5816</v>
      </c>
      <c r="D5829" s="249" t="s">
        <v>12139</v>
      </c>
      <c r="E5829" s="249" t="s">
        <v>12140</v>
      </c>
      <c r="F5829" s="249" t="s">
        <v>10182</v>
      </c>
      <c r="G5829" s="281" t="s">
        <v>813</v>
      </c>
      <c r="H5829" s="250">
        <v>159013.65</v>
      </c>
      <c r="I5829" s="250"/>
      <c r="J5829" s="250">
        <v>112965.59949999998</v>
      </c>
      <c r="K5829" s="250"/>
      <c r="L5829" s="250">
        <v>117927.73000000001</v>
      </c>
      <c r="M5829" s="251">
        <f t="shared" si="270"/>
        <v>0.28958551985945868</v>
      </c>
      <c r="N5829" s="251">
        <f t="shared" si="271"/>
        <v>4.3926031658868228E-2</v>
      </c>
      <c r="O5829" s="250">
        <v>125092.02</v>
      </c>
      <c r="P5829" s="251">
        <f t="shared" si="272"/>
        <v>6.0751529771666028E-2</v>
      </c>
      <c r="Q5829" s="251" t="s">
        <v>1195</v>
      </c>
      <c r="R5829" s="258"/>
      <c r="S5829" s="258" t="s">
        <v>806</v>
      </c>
      <c r="T5829" s="258" t="s">
        <v>807</v>
      </c>
      <c r="U5829" s="282" t="s">
        <v>814</v>
      </c>
      <c r="V5829" s="285">
        <v>515</v>
      </c>
      <c r="W5829" s="286" t="s">
        <v>824</v>
      </c>
      <c r="X5829" s="286" t="s">
        <v>824</v>
      </c>
      <c r="Y5829" s="257"/>
    </row>
    <row r="5830" spans="1:25" ht="12.75" customHeight="1" x14ac:dyDescent="0.2">
      <c r="A5830" s="229" t="s">
        <v>705</v>
      </c>
      <c r="B5830" s="247"/>
      <c r="C5830" s="280">
        <v>5817</v>
      </c>
      <c r="D5830" s="249" t="s">
        <v>12141</v>
      </c>
      <c r="E5830" s="249" t="s">
        <v>12142</v>
      </c>
      <c r="F5830" s="249" t="s">
        <v>10228</v>
      </c>
      <c r="G5830" s="281" t="s">
        <v>804</v>
      </c>
      <c r="H5830" s="250">
        <v>20778.009999999998</v>
      </c>
      <c r="I5830" s="250"/>
      <c r="J5830" s="250">
        <v>24098.032599999999</v>
      </c>
      <c r="K5830" s="250"/>
      <c r="L5830" s="250">
        <v>25156.29</v>
      </c>
      <c r="M5830" s="251">
        <f t="shared" si="270"/>
        <v>0.15978539812041676</v>
      </c>
      <c r="N5830" s="251">
        <f t="shared" si="271"/>
        <v>4.3914680404241895E-2</v>
      </c>
      <c r="O5830" s="250">
        <v>27871.599999999999</v>
      </c>
      <c r="P5830" s="251">
        <f t="shared" si="272"/>
        <v>0.10793761719236014</v>
      </c>
      <c r="Q5830" s="251" t="s">
        <v>1195</v>
      </c>
      <c r="R5830" s="258"/>
      <c r="S5830" s="258" t="s">
        <v>806</v>
      </c>
      <c r="T5830" s="258" t="s">
        <v>807</v>
      </c>
      <c r="U5830" s="282" t="s">
        <v>808</v>
      </c>
      <c r="V5830" s="285">
        <v>206</v>
      </c>
      <c r="W5830" s="286" t="s">
        <v>824</v>
      </c>
      <c r="X5830" s="286" t="s">
        <v>824</v>
      </c>
      <c r="Y5830" s="257"/>
    </row>
    <row r="5831" spans="1:25" ht="12.75" customHeight="1" x14ac:dyDescent="0.2">
      <c r="A5831" s="229" t="s">
        <v>705</v>
      </c>
      <c r="B5831" s="247"/>
      <c r="C5831" s="280">
        <v>5818</v>
      </c>
      <c r="D5831" s="249" t="s">
        <v>12143</v>
      </c>
      <c r="E5831" s="249" t="s">
        <v>12144</v>
      </c>
      <c r="F5831" s="249" t="s">
        <v>10165</v>
      </c>
      <c r="G5831" s="281" t="s">
        <v>813</v>
      </c>
      <c r="H5831" s="250">
        <v>108782.96</v>
      </c>
      <c r="I5831" s="250"/>
      <c r="J5831" s="250">
        <v>104207.98330000001</v>
      </c>
      <c r="K5831" s="250"/>
      <c r="L5831" s="250">
        <v>108783.78</v>
      </c>
      <c r="M5831" s="251">
        <f t="shared" si="270"/>
        <v>4.2056004911063267E-2</v>
      </c>
      <c r="N5831" s="251">
        <f t="shared" si="271"/>
        <v>4.3910231779718083E-2</v>
      </c>
      <c r="O5831" s="250">
        <v>120063.86000000002</v>
      </c>
      <c r="P5831" s="251">
        <f t="shared" si="272"/>
        <v>0.10369266447626674</v>
      </c>
      <c r="Q5831" s="251" t="s">
        <v>1195</v>
      </c>
      <c r="R5831" s="258"/>
      <c r="S5831" s="258" t="s">
        <v>806</v>
      </c>
      <c r="T5831" s="258" t="s">
        <v>807</v>
      </c>
      <c r="U5831" s="282" t="s">
        <v>814</v>
      </c>
      <c r="V5831" s="285">
        <v>303</v>
      </c>
      <c r="W5831" s="286" t="s">
        <v>824</v>
      </c>
      <c r="X5831" s="286" t="s">
        <v>824</v>
      </c>
      <c r="Y5831" s="257"/>
    </row>
    <row r="5832" spans="1:25" ht="12.75" customHeight="1" x14ac:dyDescent="0.2">
      <c r="A5832" s="229" t="s">
        <v>705</v>
      </c>
      <c r="B5832" s="247"/>
      <c r="C5832" s="280">
        <v>5819</v>
      </c>
      <c r="D5832" s="249" t="s">
        <v>12145</v>
      </c>
      <c r="E5832" s="249" t="s">
        <v>12146</v>
      </c>
      <c r="F5832" s="249" t="s">
        <v>10228</v>
      </c>
      <c r="G5832" s="281" t="s">
        <v>804</v>
      </c>
      <c r="H5832" s="250">
        <v>767655.85</v>
      </c>
      <c r="I5832" s="250"/>
      <c r="J5832" s="250">
        <v>735371.27929999982</v>
      </c>
      <c r="K5832" s="250"/>
      <c r="L5832" s="250">
        <v>767664.6</v>
      </c>
      <c r="M5832" s="251">
        <f t="shared" si="270"/>
        <v>4.2056047250861379E-2</v>
      </c>
      <c r="N5832" s="251">
        <f t="shared" si="271"/>
        <v>4.3914307791215586E-2</v>
      </c>
      <c r="O5832" s="250">
        <v>867327.87000000011</v>
      </c>
      <c r="P5832" s="251">
        <f t="shared" si="272"/>
        <v>0.12982658051445922</v>
      </c>
      <c r="Q5832" s="251" t="s">
        <v>1195</v>
      </c>
      <c r="R5832" s="258"/>
      <c r="S5832" s="258" t="s">
        <v>3566</v>
      </c>
      <c r="T5832" s="258" t="s">
        <v>807</v>
      </c>
      <c r="U5832" s="282" t="s">
        <v>808</v>
      </c>
      <c r="V5832" s="285">
        <v>521</v>
      </c>
      <c r="W5832" s="286" t="s">
        <v>824</v>
      </c>
      <c r="X5832" s="286" t="s">
        <v>824</v>
      </c>
      <c r="Y5832" s="257"/>
    </row>
    <row r="5833" spans="1:25" ht="12.75" customHeight="1" x14ac:dyDescent="0.2">
      <c r="A5833" s="229" t="s">
        <v>705</v>
      </c>
      <c r="B5833" s="247"/>
      <c r="C5833" s="280">
        <v>5820</v>
      </c>
      <c r="D5833" s="249" t="s">
        <v>12147</v>
      </c>
      <c r="E5833" s="249" t="s">
        <v>12148</v>
      </c>
      <c r="F5833" s="249" t="s">
        <v>10355</v>
      </c>
      <c r="G5833" s="281" t="s">
        <v>804</v>
      </c>
      <c r="H5833" s="250">
        <v>155848.56</v>
      </c>
      <c r="I5833" s="250"/>
      <c r="J5833" s="250">
        <v>164530.56000000003</v>
      </c>
      <c r="K5833" s="250"/>
      <c r="L5833" s="250">
        <v>147291.53</v>
      </c>
      <c r="M5833" s="251">
        <f t="shared" si="270"/>
        <v>5.5707925694020076E-2</v>
      </c>
      <c r="N5833" s="251">
        <f t="shared" si="271"/>
        <v>0.10477706998626897</v>
      </c>
      <c r="O5833" s="250">
        <v>170403.34</v>
      </c>
      <c r="P5833" s="251">
        <f t="shared" si="272"/>
        <v>0.15691200980803172</v>
      </c>
      <c r="Q5833" s="251" t="s">
        <v>1195</v>
      </c>
      <c r="R5833" s="258"/>
      <c r="S5833" s="258" t="s">
        <v>1405</v>
      </c>
      <c r="T5833" s="258" t="s">
        <v>807</v>
      </c>
      <c r="U5833" s="282" t="s">
        <v>808</v>
      </c>
      <c r="V5833" s="285">
        <v>204</v>
      </c>
      <c r="W5833" s="286" t="s">
        <v>824</v>
      </c>
      <c r="X5833" s="286" t="s">
        <v>816</v>
      </c>
      <c r="Y5833" s="257"/>
    </row>
    <row r="5834" spans="1:25" ht="12.75" customHeight="1" x14ac:dyDescent="0.2">
      <c r="A5834" s="229" t="s">
        <v>705</v>
      </c>
      <c r="B5834" s="247"/>
      <c r="C5834" s="280">
        <v>5821</v>
      </c>
      <c r="D5834" s="249" t="s">
        <v>12149</v>
      </c>
      <c r="E5834" s="249" t="s">
        <v>5216</v>
      </c>
      <c r="F5834" s="249" t="s">
        <v>10231</v>
      </c>
      <c r="G5834" s="281" t="s">
        <v>813</v>
      </c>
      <c r="H5834" s="250">
        <v>57039.32</v>
      </c>
      <c r="I5834" s="250"/>
      <c r="J5834" s="250">
        <v>54640.460599999999</v>
      </c>
      <c r="K5834" s="250"/>
      <c r="L5834" s="250">
        <v>41951.18</v>
      </c>
      <c r="M5834" s="251">
        <f t="shared" si="270"/>
        <v>4.2056241203436526E-2</v>
      </c>
      <c r="N5834" s="251">
        <f t="shared" si="271"/>
        <v>0.23223231394209731</v>
      </c>
      <c r="O5834" s="250">
        <v>45157.3</v>
      </c>
      <c r="P5834" s="251">
        <f t="shared" si="272"/>
        <v>7.6425025470082189E-2</v>
      </c>
      <c r="Q5834" s="251" t="s">
        <v>1195</v>
      </c>
      <c r="R5834" s="258"/>
      <c r="S5834" s="258" t="s">
        <v>904</v>
      </c>
      <c r="T5834" s="258" t="s">
        <v>807</v>
      </c>
      <c r="U5834" s="282" t="s">
        <v>814</v>
      </c>
      <c r="V5834" s="285">
        <v>204</v>
      </c>
      <c r="W5834" s="286" t="s">
        <v>824</v>
      </c>
      <c r="X5834" s="286" t="s">
        <v>824</v>
      </c>
      <c r="Y5834" s="257"/>
    </row>
    <row r="5835" spans="1:25" ht="12.75" customHeight="1" x14ac:dyDescent="0.2">
      <c r="A5835" s="229" t="s">
        <v>705</v>
      </c>
      <c r="B5835" s="247"/>
      <c r="C5835" s="280">
        <v>5822</v>
      </c>
      <c r="D5835" s="249" t="s">
        <v>12150</v>
      </c>
      <c r="E5835" s="249" t="s">
        <v>12151</v>
      </c>
      <c r="F5835" s="249" t="s">
        <v>10182</v>
      </c>
      <c r="G5835" s="281" t="s">
        <v>813</v>
      </c>
      <c r="H5835" s="250">
        <v>34776.379999999997</v>
      </c>
      <c r="I5835" s="250"/>
      <c r="J5835" s="250">
        <v>33076.372000000003</v>
      </c>
      <c r="K5835" s="250"/>
      <c r="L5835" s="250">
        <v>34528.75</v>
      </c>
      <c r="M5835" s="251">
        <f t="shared" si="270"/>
        <v>4.888398389941663E-2</v>
      </c>
      <c r="N5835" s="251">
        <f t="shared" si="271"/>
        <v>4.3909833883836985E-2</v>
      </c>
      <c r="O5835" s="250">
        <v>38109.14</v>
      </c>
      <c r="P5835" s="251">
        <f t="shared" si="272"/>
        <v>0.10369300944864784</v>
      </c>
      <c r="Q5835" s="251" t="s">
        <v>1195</v>
      </c>
      <c r="R5835" s="258"/>
      <c r="S5835" s="258" t="s">
        <v>904</v>
      </c>
      <c r="T5835" s="258" t="s">
        <v>807</v>
      </c>
      <c r="U5835" s="282" t="s">
        <v>814</v>
      </c>
      <c r="V5835" s="285">
        <v>157</v>
      </c>
      <c r="W5835" s="286" t="s">
        <v>824</v>
      </c>
      <c r="X5835" s="286" t="s">
        <v>824</v>
      </c>
      <c r="Y5835" s="257"/>
    </row>
    <row r="5836" spans="1:25" ht="12.75" customHeight="1" x14ac:dyDescent="0.2">
      <c r="A5836" s="229" t="s">
        <v>705</v>
      </c>
      <c r="B5836" s="247"/>
      <c r="C5836" s="280">
        <v>5823</v>
      </c>
      <c r="D5836" s="249" t="s">
        <v>12152</v>
      </c>
      <c r="E5836" s="249" t="s">
        <v>12153</v>
      </c>
      <c r="F5836" s="249" t="s">
        <v>10278</v>
      </c>
      <c r="G5836" s="281" t="s">
        <v>804</v>
      </c>
      <c r="H5836" s="250">
        <v>13917.18</v>
      </c>
      <c r="I5836" s="250"/>
      <c r="J5836" s="250">
        <v>17273.534500000002</v>
      </c>
      <c r="K5836" s="250"/>
      <c r="L5836" s="250">
        <v>17498.900000000001</v>
      </c>
      <c r="M5836" s="251">
        <f t="shared" si="270"/>
        <v>0.24116627793849049</v>
      </c>
      <c r="N5836" s="251">
        <f t="shared" si="271"/>
        <v>1.304686658077997E-2</v>
      </c>
      <c r="O5836" s="250">
        <v>19169</v>
      </c>
      <c r="P5836" s="251">
        <f t="shared" si="272"/>
        <v>9.5440284817902746E-2</v>
      </c>
      <c r="Q5836" s="251" t="s">
        <v>1195</v>
      </c>
      <c r="R5836" s="258"/>
      <c r="S5836" s="258" t="s">
        <v>814</v>
      </c>
      <c r="T5836" s="258" t="s">
        <v>807</v>
      </c>
      <c r="U5836" s="282" t="s">
        <v>808</v>
      </c>
      <c r="V5836" s="285">
        <v>53</v>
      </c>
      <c r="W5836" s="286" t="s">
        <v>816</v>
      </c>
      <c r="X5836" s="286" t="s">
        <v>824</v>
      </c>
      <c r="Y5836" s="257"/>
    </row>
    <row r="5837" spans="1:25" ht="12.75" customHeight="1" x14ac:dyDescent="0.2">
      <c r="A5837" s="229" t="s">
        <v>705</v>
      </c>
      <c r="B5837" s="247"/>
      <c r="C5837" s="280">
        <v>5824</v>
      </c>
      <c r="D5837" s="249" t="s">
        <v>12154</v>
      </c>
      <c r="E5837" s="249" t="s">
        <v>12155</v>
      </c>
      <c r="F5837" s="249" t="s">
        <v>10182</v>
      </c>
      <c r="G5837" s="281" t="s">
        <v>813</v>
      </c>
      <c r="H5837" s="250">
        <v>20164.839999999997</v>
      </c>
      <c r="I5837" s="250"/>
      <c r="J5837" s="250">
        <v>19316.786</v>
      </c>
      <c r="K5837" s="250"/>
      <c r="L5837" s="250">
        <v>22534.720000000001</v>
      </c>
      <c r="M5837" s="251">
        <f t="shared" si="270"/>
        <v>4.205607383941537E-2</v>
      </c>
      <c r="N5837" s="251">
        <f t="shared" si="271"/>
        <v>0.1665874436875783</v>
      </c>
      <c r="O5837" s="250">
        <v>24649.25</v>
      </c>
      <c r="P5837" s="251">
        <f t="shared" si="272"/>
        <v>9.3834314338052519E-2</v>
      </c>
      <c r="Q5837" s="251" t="s">
        <v>1195</v>
      </c>
      <c r="R5837" s="258"/>
      <c r="S5837" s="258" t="s">
        <v>904</v>
      </c>
      <c r="T5837" s="258" t="s">
        <v>807</v>
      </c>
      <c r="U5837" s="282" t="s">
        <v>814</v>
      </c>
      <c r="V5837" s="285">
        <v>85</v>
      </c>
      <c r="W5837" s="286" t="s">
        <v>824</v>
      </c>
      <c r="X5837" s="286" t="s">
        <v>824</v>
      </c>
      <c r="Y5837" s="257"/>
    </row>
    <row r="5838" spans="1:25" ht="12.75" customHeight="1" x14ac:dyDescent="0.2">
      <c r="A5838" s="229" t="s">
        <v>705</v>
      </c>
      <c r="B5838" s="247"/>
      <c r="C5838" s="280">
        <v>5825</v>
      </c>
      <c r="D5838" s="249" t="s">
        <v>12156</v>
      </c>
      <c r="E5838" s="249" t="s">
        <v>12157</v>
      </c>
      <c r="F5838" s="249" t="s">
        <v>10225</v>
      </c>
      <c r="G5838" s="281" t="s">
        <v>813</v>
      </c>
      <c r="H5838" s="250">
        <v>28766.400000000001</v>
      </c>
      <c r="I5838" s="250"/>
      <c r="J5838" s="250">
        <v>27556.598299999998</v>
      </c>
      <c r="K5838" s="250"/>
      <c r="L5838" s="250">
        <v>28766.62</v>
      </c>
      <c r="M5838" s="251">
        <f t="shared" ref="M5838:M5901" si="273">IF(H5838&gt;0,ABS((J5838-H5838)/H5838),"NA")</f>
        <v>4.2056068885922587E-2</v>
      </c>
      <c r="N5838" s="251">
        <f t="shared" ref="N5838:N5901" si="274">IF(J5838&gt;0,ABS((L5838-J5838)/J5838),"NA")</f>
        <v>4.3910416185150153E-2</v>
      </c>
      <c r="O5838" s="250">
        <v>31749.53</v>
      </c>
      <c r="P5838" s="251">
        <f t="shared" ref="P5838:P5901" si="275">IF(L5838&gt;0,ABS((O5838-L5838)/L5838),"NA")</f>
        <v>0.10369344747488582</v>
      </c>
      <c r="Q5838" s="251" t="s">
        <v>1195</v>
      </c>
      <c r="R5838" s="258"/>
      <c r="S5838" s="258" t="s">
        <v>806</v>
      </c>
      <c r="T5838" s="258" t="s">
        <v>807</v>
      </c>
      <c r="U5838" s="282" t="s">
        <v>814</v>
      </c>
      <c r="V5838" s="285">
        <v>126</v>
      </c>
      <c r="W5838" s="286" t="s">
        <v>815</v>
      </c>
      <c r="X5838" s="286" t="s">
        <v>816</v>
      </c>
      <c r="Y5838" s="257"/>
    </row>
    <row r="5839" spans="1:25" ht="12.75" customHeight="1" x14ac:dyDescent="0.2">
      <c r="A5839" s="229" t="s">
        <v>705</v>
      </c>
      <c r="B5839" s="247"/>
      <c r="C5839" s="280">
        <v>5826</v>
      </c>
      <c r="D5839" s="249" t="s">
        <v>12158</v>
      </c>
      <c r="E5839" s="249" t="s">
        <v>12159</v>
      </c>
      <c r="F5839" s="249" t="s">
        <v>10228</v>
      </c>
      <c r="G5839" s="281" t="s">
        <v>804</v>
      </c>
      <c r="H5839" s="250">
        <v>136827.18</v>
      </c>
      <c r="I5839" s="250"/>
      <c r="J5839" s="250">
        <v>120492.62009999999</v>
      </c>
      <c r="K5839" s="250"/>
      <c r="L5839" s="250">
        <v>125783.95</v>
      </c>
      <c r="M5839" s="251">
        <f t="shared" si="273"/>
        <v>0.11938095852008357</v>
      </c>
      <c r="N5839" s="251">
        <f t="shared" si="274"/>
        <v>4.3914140929200464E-2</v>
      </c>
      <c r="O5839" s="250">
        <v>139210.74999999997</v>
      </c>
      <c r="P5839" s="251">
        <f t="shared" si="275"/>
        <v>0.10674493844405407</v>
      </c>
      <c r="Q5839" s="251" t="s">
        <v>1195</v>
      </c>
      <c r="R5839" s="258"/>
      <c r="S5839" s="258" t="s">
        <v>806</v>
      </c>
      <c r="T5839" s="258" t="s">
        <v>807</v>
      </c>
      <c r="U5839" s="282" t="s">
        <v>808</v>
      </c>
      <c r="V5839" s="285">
        <v>258</v>
      </c>
      <c r="W5839" s="286" t="s">
        <v>824</v>
      </c>
      <c r="X5839" s="286" t="s">
        <v>824</v>
      </c>
      <c r="Y5839" s="257"/>
    </row>
    <row r="5840" spans="1:25" ht="12.75" customHeight="1" x14ac:dyDescent="0.2">
      <c r="A5840" s="229" t="s">
        <v>705</v>
      </c>
      <c r="B5840" s="247"/>
      <c r="C5840" s="280">
        <v>5827</v>
      </c>
      <c r="D5840" s="249" t="s">
        <v>12160</v>
      </c>
      <c r="E5840" s="249" t="s">
        <v>12161</v>
      </c>
      <c r="F5840" s="249" t="s">
        <v>10175</v>
      </c>
      <c r="G5840" s="281" t="s">
        <v>813</v>
      </c>
      <c r="H5840" s="250">
        <v>47826.01</v>
      </c>
      <c r="I5840" s="250"/>
      <c r="J5840" s="250">
        <v>33611.411500000002</v>
      </c>
      <c r="K5840" s="250"/>
      <c r="L5840" s="250">
        <v>32835.42</v>
      </c>
      <c r="M5840" s="251">
        <f t="shared" si="273"/>
        <v>0.29721481051837689</v>
      </c>
      <c r="N5840" s="251">
        <f t="shared" si="274"/>
        <v>2.3087144079028149E-2</v>
      </c>
      <c r="O5840" s="250">
        <v>36979.08</v>
      </c>
      <c r="P5840" s="251">
        <f t="shared" si="275"/>
        <v>0.1261948225422426</v>
      </c>
      <c r="Q5840" s="251" t="s">
        <v>1195</v>
      </c>
      <c r="R5840" s="258"/>
      <c r="S5840" s="258" t="s">
        <v>904</v>
      </c>
      <c r="T5840" s="258" t="s">
        <v>807</v>
      </c>
      <c r="U5840" s="282" t="s">
        <v>814</v>
      </c>
      <c r="V5840" s="285">
        <v>154</v>
      </c>
      <c r="W5840" s="286" t="s">
        <v>824</v>
      </c>
      <c r="X5840" s="286" t="s">
        <v>824</v>
      </c>
      <c r="Y5840" s="257"/>
    </row>
    <row r="5841" spans="1:25" ht="12.75" customHeight="1" x14ac:dyDescent="0.2">
      <c r="A5841" s="229" t="s">
        <v>705</v>
      </c>
      <c r="B5841" s="247"/>
      <c r="C5841" s="280">
        <v>5828</v>
      </c>
      <c r="D5841" s="249" t="s">
        <v>12162</v>
      </c>
      <c r="E5841" s="249" t="s">
        <v>12163</v>
      </c>
      <c r="F5841" s="249" t="s">
        <v>10172</v>
      </c>
      <c r="G5841" s="281" t="s">
        <v>813</v>
      </c>
      <c r="H5841" s="250">
        <v>22366.76</v>
      </c>
      <c r="I5841" s="250"/>
      <c r="J5841" s="250">
        <v>19651.140299999999</v>
      </c>
      <c r="K5841" s="250"/>
      <c r="L5841" s="250">
        <v>22202.6</v>
      </c>
      <c r="M5841" s="251">
        <f t="shared" si="273"/>
        <v>0.12141319082424094</v>
      </c>
      <c r="N5841" s="251">
        <f t="shared" si="274"/>
        <v>0.12983774280009591</v>
      </c>
      <c r="O5841" s="250">
        <v>24250.5</v>
      </c>
      <c r="P5841" s="251">
        <f t="shared" si="275"/>
        <v>9.223694522263165E-2</v>
      </c>
      <c r="Q5841" s="251" t="s">
        <v>1195</v>
      </c>
      <c r="R5841" s="258"/>
      <c r="S5841" s="258" t="s">
        <v>904</v>
      </c>
      <c r="T5841" s="258" t="s">
        <v>807</v>
      </c>
      <c r="U5841" s="282" t="s">
        <v>814</v>
      </c>
      <c r="V5841" s="285">
        <v>53</v>
      </c>
      <c r="W5841" s="286" t="s">
        <v>824</v>
      </c>
      <c r="X5841" s="286" t="s">
        <v>824</v>
      </c>
      <c r="Y5841" s="257"/>
    </row>
    <row r="5842" spans="1:25" ht="12.75" customHeight="1" x14ac:dyDescent="0.2">
      <c r="A5842" s="229" t="s">
        <v>705</v>
      </c>
      <c r="B5842" s="247"/>
      <c r="C5842" s="280">
        <v>5829</v>
      </c>
      <c r="D5842" s="249" t="s">
        <v>12164</v>
      </c>
      <c r="E5842" s="249" t="s">
        <v>12165</v>
      </c>
      <c r="F5842" s="249" t="s">
        <v>10228</v>
      </c>
      <c r="G5842" s="281" t="s">
        <v>804</v>
      </c>
      <c r="H5842" s="250">
        <v>48486.659999999996</v>
      </c>
      <c r="I5842" s="250"/>
      <c r="J5842" s="250">
        <v>46447.500100000005</v>
      </c>
      <c r="K5842" s="250"/>
      <c r="L5842" s="250">
        <v>48487.009999999995</v>
      </c>
      <c r="M5842" s="251">
        <f t="shared" si="273"/>
        <v>4.2056101616403184E-2</v>
      </c>
      <c r="N5842" s="251">
        <f t="shared" si="274"/>
        <v>4.3910003673157637E-2</v>
      </c>
      <c r="O5842" s="250">
        <v>53514.78</v>
      </c>
      <c r="P5842" s="251">
        <f t="shared" si="275"/>
        <v>0.10369313348049312</v>
      </c>
      <c r="Q5842" s="251" t="s">
        <v>1195</v>
      </c>
      <c r="R5842" s="258"/>
      <c r="S5842" s="258" t="s">
        <v>904</v>
      </c>
      <c r="T5842" s="258" t="s">
        <v>807</v>
      </c>
      <c r="U5842" s="282" t="s">
        <v>808</v>
      </c>
      <c r="V5842" s="285">
        <v>204</v>
      </c>
      <c r="W5842" s="286" t="s">
        <v>824</v>
      </c>
      <c r="X5842" s="286" t="s">
        <v>824</v>
      </c>
      <c r="Y5842" s="257"/>
    </row>
    <row r="5843" spans="1:25" ht="12.75" customHeight="1" x14ac:dyDescent="0.2">
      <c r="A5843" s="229" t="s">
        <v>705</v>
      </c>
      <c r="B5843" s="247"/>
      <c r="C5843" s="280">
        <v>5830</v>
      </c>
      <c r="D5843" s="249" t="s">
        <v>12166</v>
      </c>
      <c r="E5843" s="249" t="s">
        <v>12167</v>
      </c>
      <c r="F5843" s="249" t="s">
        <v>10253</v>
      </c>
      <c r="G5843" s="281"/>
      <c r="H5843" s="250">
        <v>128245.7</v>
      </c>
      <c r="I5843" s="250"/>
      <c r="J5843" s="250">
        <v>130005.7228</v>
      </c>
      <c r="K5843" s="250"/>
      <c r="L5843" s="250">
        <v>134997.53</v>
      </c>
      <c r="M5843" s="251">
        <f t="shared" si="273"/>
        <v>1.3723834795240746E-2</v>
      </c>
      <c r="N5843" s="251">
        <f t="shared" si="274"/>
        <v>3.8396826635696345E-2</v>
      </c>
      <c r="O5843" s="250">
        <v>147959.57</v>
      </c>
      <c r="P5843" s="251">
        <f t="shared" si="275"/>
        <v>9.6016867864175057E-2</v>
      </c>
      <c r="Q5843" s="251" t="s">
        <v>1195</v>
      </c>
      <c r="R5843" s="258"/>
      <c r="S5843" s="258" t="s">
        <v>925</v>
      </c>
      <c r="T5843" s="258" t="s">
        <v>908</v>
      </c>
      <c r="U5843" s="282" t="s">
        <v>932</v>
      </c>
      <c r="V5843" s="285">
        <v>2062</v>
      </c>
      <c r="W5843" s="286" t="s">
        <v>815</v>
      </c>
      <c r="X5843" s="286" t="s">
        <v>824</v>
      </c>
      <c r="Y5843" s="257"/>
    </row>
    <row r="5844" spans="1:25" ht="12.75" customHeight="1" x14ac:dyDescent="0.2">
      <c r="A5844" s="229" t="s">
        <v>705</v>
      </c>
      <c r="B5844" s="247"/>
      <c r="C5844" s="280">
        <v>5831</v>
      </c>
      <c r="D5844" s="249" t="s">
        <v>12168</v>
      </c>
      <c r="E5844" s="249" t="s">
        <v>5257</v>
      </c>
      <c r="F5844" s="249" t="s">
        <v>10182</v>
      </c>
      <c r="G5844" s="281" t="s">
        <v>813</v>
      </c>
      <c r="H5844" s="250">
        <v>499167.1</v>
      </c>
      <c r="I5844" s="250"/>
      <c r="J5844" s="250">
        <v>348231.76010000001</v>
      </c>
      <c r="K5844" s="250"/>
      <c r="L5844" s="250">
        <v>363522.5</v>
      </c>
      <c r="M5844" s="251">
        <f t="shared" si="273"/>
        <v>0.30237437503393144</v>
      </c>
      <c r="N5844" s="251">
        <f t="shared" si="274"/>
        <v>4.3909664918584737E-2</v>
      </c>
      <c r="O5844" s="250">
        <v>399923.62</v>
      </c>
      <c r="P5844" s="251">
        <f t="shared" si="275"/>
        <v>0.1001344345948325</v>
      </c>
      <c r="Q5844" s="251" t="s">
        <v>1195</v>
      </c>
      <c r="R5844" s="258"/>
      <c r="S5844" s="258" t="s">
        <v>925</v>
      </c>
      <c r="T5844" s="258" t="s">
        <v>807</v>
      </c>
      <c r="U5844" s="282" t="s">
        <v>814</v>
      </c>
      <c r="V5844" s="285">
        <v>363</v>
      </c>
      <c r="W5844" s="286" t="s">
        <v>815</v>
      </c>
      <c r="X5844" s="286" t="s">
        <v>816</v>
      </c>
      <c r="Y5844" s="257"/>
    </row>
    <row r="5845" spans="1:25" ht="12.75" customHeight="1" x14ac:dyDescent="0.2">
      <c r="A5845" s="229" t="s">
        <v>705</v>
      </c>
      <c r="B5845" s="247"/>
      <c r="C5845" s="280">
        <v>5832</v>
      </c>
      <c r="D5845" s="249" t="s">
        <v>12169</v>
      </c>
      <c r="E5845" s="249" t="s">
        <v>5257</v>
      </c>
      <c r="F5845" s="249" t="s">
        <v>10302</v>
      </c>
      <c r="G5845" s="281" t="s">
        <v>804</v>
      </c>
      <c r="H5845" s="250">
        <v>38016.32</v>
      </c>
      <c r="I5845" s="250"/>
      <c r="J5845" s="250">
        <v>36417.505100000002</v>
      </c>
      <c r="K5845" s="250"/>
      <c r="L5845" s="250">
        <v>38016.880000000005</v>
      </c>
      <c r="M5845" s="251">
        <f t="shared" si="273"/>
        <v>4.2056014364357137E-2</v>
      </c>
      <c r="N5845" s="251">
        <f t="shared" si="274"/>
        <v>4.3917750422721911E-2</v>
      </c>
      <c r="O5845" s="250">
        <v>43859.299999999996</v>
      </c>
      <c r="P5845" s="251">
        <f t="shared" si="275"/>
        <v>0.15367962862812493</v>
      </c>
      <c r="Q5845" s="251" t="s">
        <v>1195</v>
      </c>
      <c r="R5845" s="258"/>
      <c r="S5845" s="258" t="s">
        <v>1405</v>
      </c>
      <c r="T5845" s="258" t="s">
        <v>807</v>
      </c>
      <c r="U5845" s="282" t="s">
        <v>808</v>
      </c>
      <c r="V5845" s="285">
        <v>317</v>
      </c>
      <c r="W5845" s="286" t="s">
        <v>816</v>
      </c>
      <c r="X5845" s="286" t="s">
        <v>824</v>
      </c>
      <c r="Y5845" s="257"/>
    </row>
    <row r="5846" spans="1:25" ht="12.75" customHeight="1" x14ac:dyDescent="0.2">
      <c r="A5846" s="229" t="s">
        <v>705</v>
      </c>
      <c r="B5846" s="247"/>
      <c r="C5846" s="280">
        <v>5833</v>
      </c>
      <c r="D5846" s="249" t="s">
        <v>12170</v>
      </c>
      <c r="E5846" s="249" t="s">
        <v>12171</v>
      </c>
      <c r="F5846" s="249" t="s">
        <v>10172</v>
      </c>
      <c r="G5846" s="281" t="s">
        <v>813</v>
      </c>
      <c r="H5846" s="250">
        <v>29840.21</v>
      </c>
      <c r="I5846" s="250"/>
      <c r="J5846" s="250">
        <v>28585.254000000001</v>
      </c>
      <c r="K5846" s="250"/>
      <c r="L5846" s="250">
        <v>29840.440000000002</v>
      </c>
      <c r="M5846" s="251">
        <f t="shared" si="273"/>
        <v>4.2055870250242822E-2</v>
      </c>
      <c r="N5846" s="251">
        <f t="shared" si="274"/>
        <v>4.3910262263193514E-2</v>
      </c>
      <c r="O5846" s="250">
        <v>32934.68</v>
      </c>
      <c r="P5846" s="251">
        <f t="shared" si="275"/>
        <v>0.10369284099028023</v>
      </c>
      <c r="Q5846" s="251" t="s">
        <v>1195</v>
      </c>
      <c r="R5846" s="258"/>
      <c r="S5846" s="258" t="s">
        <v>904</v>
      </c>
      <c r="T5846" s="258" t="s">
        <v>807</v>
      </c>
      <c r="U5846" s="282" t="s">
        <v>814</v>
      </c>
      <c r="V5846" s="285">
        <v>106</v>
      </c>
      <c r="W5846" s="286" t="s">
        <v>824</v>
      </c>
      <c r="X5846" s="286" t="s">
        <v>824</v>
      </c>
      <c r="Y5846" s="257"/>
    </row>
    <row r="5847" spans="1:25" ht="12.75" customHeight="1" x14ac:dyDescent="0.2">
      <c r="A5847" s="229" t="s">
        <v>705</v>
      </c>
      <c r="B5847" s="247"/>
      <c r="C5847" s="280">
        <v>5834</v>
      </c>
      <c r="D5847" s="249" t="s">
        <v>12172</v>
      </c>
      <c r="E5847" s="249" t="s">
        <v>12173</v>
      </c>
      <c r="F5847" s="249" t="s">
        <v>10456</v>
      </c>
      <c r="G5847" s="281" t="s">
        <v>813</v>
      </c>
      <c r="H5847" s="250">
        <v>117994.29</v>
      </c>
      <c r="I5847" s="250"/>
      <c r="J5847" s="250">
        <v>113031.9016</v>
      </c>
      <c r="K5847" s="250"/>
      <c r="L5847" s="250">
        <v>117995.15000000001</v>
      </c>
      <c r="M5847" s="251">
        <f t="shared" si="273"/>
        <v>4.2056174074186103E-2</v>
      </c>
      <c r="N5847" s="251">
        <f t="shared" si="274"/>
        <v>4.3910155714835919E-2</v>
      </c>
      <c r="O5847" s="250">
        <v>130230.39</v>
      </c>
      <c r="P5847" s="251">
        <f t="shared" si="275"/>
        <v>0.10369273652349262</v>
      </c>
      <c r="Q5847" s="251" t="s">
        <v>1195</v>
      </c>
      <c r="R5847" s="258"/>
      <c r="S5847" s="258" t="s">
        <v>806</v>
      </c>
      <c r="T5847" s="258" t="s">
        <v>807</v>
      </c>
      <c r="U5847" s="282" t="s">
        <v>814</v>
      </c>
      <c r="V5847" s="285">
        <v>203</v>
      </c>
      <c r="W5847" s="286" t="s">
        <v>824</v>
      </c>
      <c r="X5847" s="286" t="s">
        <v>824</v>
      </c>
      <c r="Y5847" s="257"/>
    </row>
    <row r="5848" spans="1:25" ht="12.75" customHeight="1" x14ac:dyDescent="0.2">
      <c r="A5848" s="229" t="s">
        <v>705</v>
      </c>
      <c r="B5848" s="247"/>
      <c r="C5848" s="280">
        <v>5835</v>
      </c>
      <c r="D5848" s="249" t="s">
        <v>12174</v>
      </c>
      <c r="E5848" s="249" t="s">
        <v>12175</v>
      </c>
      <c r="F5848" s="249" t="s">
        <v>10188</v>
      </c>
      <c r="G5848" s="281" t="s">
        <v>813</v>
      </c>
      <c r="H5848" s="250">
        <v>66969.26999999999</v>
      </c>
      <c r="I5848" s="250"/>
      <c r="J5848" s="250">
        <v>64152.791799999992</v>
      </c>
      <c r="K5848" s="250"/>
      <c r="L5848" s="250">
        <v>72481.119999999995</v>
      </c>
      <c r="M5848" s="251">
        <f t="shared" si="273"/>
        <v>4.2056277453823197E-2</v>
      </c>
      <c r="N5848" s="251">
        <f t="shared" si="274"/>
        <v>0.12982019903302172</v>
      </c>
      <c r="O5848" s="250">
        <v>79166.52</v>
      </c>
      <c r="P5848" s="251">
        <f t="shared" si="275"/>
        <v>9.2236433432596091E-2</v>
      </c>
      <c r="Q5848" s="251" t="s">
        <v>1195</v>
      </c>
      <c r="R5848" s="258"/>
      <c r="S5848" s="258" t="s">
        <v>806</v>
      </c>
      <c r="T5848" s="258" t="s">
        <v>807</v>
      </c>
      <c r="U5848" s="282" t="s">
        <v>814</v>
      </c>
      <c r="V5848" s="285">
        <v>253</v>
      </c>
      <c r="W5848" s="286" t="s">
        <v>912</v>
      </c>
      <c r="X5848" s="286" t="s">
        <v>874</v>
      </c>
      <c r="Y5848" s="257"/>
    </row>
    <row r="5849" spans="1:25" ht="12.75" customHeight="1" x14ac:dyDescent="0.2">
      <c r="A5849" s="229" t="s">
        <v>705</v>
      </c>
      <c r="B5849" s="247"/>
      <c r="C5849" s="280">
        <v>5836</v>
      </c>
      <c r="D5849" s="249" t="s">
        <v>12176</v>
      </c>
      <c r="E5849" s="249" t="s">
        <v>12177</v>
      </c>
      <c r="F5849" s="249" t="s">
        <v>10318</v>
      </c>
      <c r="G5849" s="281" t="s">
        <v>813</v>
      </c>
      <c r="H5849" s="250">
        <v>22473.129999999997</v>
      </c>
      <c r="I5849" s="250"/>
      <c r="J5849" s="250">
        <v>21528.0049</v>
      </c>
      <c r="K5849" s="250"/>
      <c r="L5849" s="250">
        <v>22473.3</v>
      </c>
      <c r="M5849" s="251">
        <f t="shared" si="273"/>
        <v>4.2055783951768073E-2</v>
      </c>
      <c r="N5849" s="251">
        <f t="shared" si="274"/>
        <v>4.3910018805318987E-2</v>
      </c>
      <c r="O5849" s="250">
        <v>24803.65</v>
      </c>
      <c r="P5849" s="251">
        <f t="shared" si="275"/>
        <v>0.10369416151611033</v>
      </c>
      <c r="Q5849" s="251" t="s">
        <v>1195</v>
      </c>
      <c r="R5849" s="258"/>
      <c r="S5849" s="258" t="s">
        <v>806</v>
      </c>
      <c r="T5849" s="258" t="s">
        <v>807</v>
      </c>
      <c r="U5849" s="282" t="s">
        <v>814</v>
      </c>
      <c r="V5849" s="285">
        <v>303</v>
      </c>
      <c r="W5849" s="286" t="s">
        <v>912</v>
      </c>
      <c r="X5849" s="286" t="s">
        <v>874</v>
      </c>
      <c r="Y5849" s="257"/>
    </row>
    <row r="5850" spans="1:25" ht="12.75" customHeight="1" x14ac:dyDescent="0.2">
      <c r="A5850" s="229" t="s">
        <v>705</v>
      </c>
      <c r="B5850" s="247"/>
      <c r="C5850" s="280">
        <v>5837</v>
      </c>
      <c r="D5850" s="249" t="s">
        <v>12178</v>
      </c>
      <c r="E5850" s="249" t="s">
        <v>12179</v>
      </c>
      <c r="F5850" s="249" t="s">
        <v>10205</v>
      </c>
      <c r="G5850" s="281" t="s">
        <v>813</v>
      </c>
      <c r="H5850" s="250">
        <v>48003.7</v>
      </c>
      <c r="I5850" s="250"/>
      <c r="J5850" s="250">
        <v>37202.411699999997</v>
      </c>
      <c r="K5850" s="250"/>
      <c r="L5850" s="250">
        <v>38835.97</v>
      </c>
      <c r="M5850" s="251">
        <f t="shared" si="273"/>
        <v>0.22500949510141929</v>
      </c>
      <c r="N5850" s="251">
        <f t="shared" si="274"/>
        <v>4.3910010812551824E-2</v>
      </c>
      <c r="O5850" s="250">
        <v>42863</v>
      </c>
      <c r="P5850" s="251">
        <f t="shared" si="275"/>
        <v>0.10369330288389858</v>
      </c>
      <c r="Q5850" s="251" t="s">
        <v>1195</v>
      </c>
      <c r="R5850" s="258"/>
      <c r="S5850" s="258" t="s">
        <v>904</v>
      </c>
      <c r="T5850" s="258" t="s">
        <v>807</v>
      </c>
      <c r="U5850" s="282" t="s">
        <v>814</v>
      </c>
      <c r="V5850" s="285">
        <v>106</v>
      </c>
      <c r="W5850" s="286" t="s">
        <v>824</v>
      </c>
      <c r="X5850" s="286" t="s">
        <v>824</v>
      </c>
      <c r="Y5850" s="257"/>
    </row>
    <row r="5851" spans="1:25" ht="12.75" customHeight="1" x14ac:dyDescent="0.2">
      <c r="A5851" s="229" t="s">
        <v>705</v>
      </c>
      <c r="B5851" s="247"/>
      <c r="C5851" s="280">
        <v>5838</v>
      </c>
      <c r="D5851" s="249" t="s">
        <v>12180</v>
      </c>
      <c r="E5851" s="249" t="s">
        <v>12181</v>
      </c>
      <c r="F5851" s="249" t="s">
        <v>10188</v>
      </c>
      <c r="G5851" s="281" t="s">
        <v>813</v>
      </c>
      <c r="H5851" s="250">
        <v>152327.07999999999</v>
      </c>
      <c r="I5851" s="250"/>
      <c r="J5851" s="250">
        <v>145920.8034</v>
      </c>
      <c r="K5851" s="250"/>
      <c r="L5851" s="250">
        <v>120500.58</v>
      </c>
      <c r="M5851" s="251">
        <f t="shared" si="273"/>
        <v>4.2056058581310583E-2</v>
      </c>
      <c r="N5851" s="251">
        <f t="shared" si="274"/>
        <v>0.17420561570181159</v>
      </c>
      <c r="O5851" s="250">
        <v>135707.14000000001</v>
      </c>
      <c r="P5851" s="251">
        <f t="shared" si="275"/>
        <v>0.12619491126100812</v>
      </c>
      <c r="Q5851" s="251" t="s">
        <v>1195</v>
      </c>
      <c r="R5851" s="258"/>
      <c r="S5851" s="258" t="s">
        <v>925</v>
      </c>
      <c r="T5851" s="258" t="s">
        <v>908</v>
      </c>
      <c r="U5851" s="282" t="s">
        <v>823</v>
      </c>
      <c r="V5851" s="285">
        <v>1897</v>
      </c>
      <c r="W5851" s="286" t="s">
        <v>824</v>
      </c>
      <c r="X5851" s="286" t="s">
        <v>824</v>
      </c>
      <c r="Y5851" s="257"/>
    </row>
    <row r="5852" spans="1:25" ht="12.75" customHeight="1" x14ac:dyDescent="0.2">
      <c r="A5852" s="229" t="s">
        <v>705</v>
      </c>
      <c r="B5852" s="247"/>
      <c r="C5852" s="280">
        <v>5839</v>
      </c>
      <c r="D5852" s="249" t="s">
        <v>12182</v>
      </c>
      <c r="E5852" s="249" t="s">
        <v>12183</v>
      </c>
      <c r="F5852" s="249" t="s">
        <v>10188</v>
      </c>
      <c r="G5852" s="281" t="s">
        <v>813</v>
      </c>
      <c r="H5852" s="250">
        <v>114239.55</v>
      </c>
      <c r="I5852" s="250"/>
      <c r="J5852" s="250">
        <v>110585.09030000001</v>
      </c>
      <c r="K5852" s="250"/>
      <c r="L5852" s="250">
        <v>124941.25</v>
      </c>
      <c r="M5852" s="251">
        <f t="shared" si="273"/>
        <v>3.1989444111080553E-2</v>
      </c>
      <c r="N5852" s="251">
        <f t="shared" si="274"/>
        <v>0.12982002963558631</v>
      </c>
      <c r="O5852" s="250">
        <v>136465.37</v>
      </c>
      <c r="P5852" s="251">
        <f t="shared" si="275"/>
        <v>9.2236311066201074E-2</v>
      </c>
      <c r="Q5852" s="251" t="s">
        <v>1195</v>
      </c>
      <c r="R5852" s="258"/>
      <c r="S5852" s="258" t="s">
        <v>904</v>
      </c>
      <c r="T5852" s="258" t="s">
        <v>807</v>
      </c>
      <c r="U5852" s="282" t="s">
        <v>814</v>
      </c>
      <c r="V5852" s="285">
        <v>303</v>
      </c>
      <c r="W5852" s="286" t="s">
        <v>824</v>
      </c>
      <c r="X5852" s="286" t="s">
        <v>824</v>
      </c>
      <c r="Y5852" s="257"/>
    </row>
    <row r="5853" spans="1:25" ht="12.75" customHeight="1" x14ac:dyDescent="0.2">
      <c r="A5853" s="229" t="s">
        <v>705</v>
      </c>
      <c r="B5853" s="247"/>
      <c r="C5853" s="280">
        <v>5840</v>
      </c>
      <c r="D5853" s="249" t="s">
        <v>12184</v>
      </c>
      <c r="E5853" s="249" t="s">
        <v>12185</v>
      </c>
      <c r="F5853" s="249" t="s">
        <v>10193</v>
      </c>
      <c r="G5853" s="281" t="s">
        <v>813</v>
      </c>
      <c r="H5853" s="250">
        <v>196875.14</v>
      </c>
      <c r="I5853" s="250"/>
      <c r="J5853" s="250">
        <v>274024.72219999996</v>
      </c>
      <c r="K5853" s="250"/>
      <c r="L5853" s="250">
        <v>286059.46000000002</v>
      </c>
      <c r="M5853" s="251">
        <f t="shared" si="273"/>
        <v>0.39187061505073695</v>
      </c>
      <c r="N5853" s="251">
        <f t="shared" si="274"/>
        <v>4.3918438100692153E-2</v>
      </c>
      <c r="O5853" s="250">
        <v>332449.36</v>
      </c>
      <c r="P5853" s="251">
        <f t="shared" si="275"/>
        <v>0.16216873233278131</v>
      </c>
      <c r="Q5853" s="251" t="s">
        <v>1195</v>
      </c>
      <c r="R5853" s="258"/>
      <c r="S5853" s="258" t="s">
        <v>1405</v>
      </c>
      <c r="T5853" s="258" t="s">
        <v>2261</v>
      </c>
      <c r="U5853" s="282" t="s">
        <v>814</v>
      </c>
      <c r="V5853" s="285">
        <v>55</v>
      </c>
      <c r="W5853" s="286" t="s">
        <v>824</v>
      </c>
      <c r="X5853" s="286" t="s">
        <v>824</v>
      </c>
      <c r="Y5853" s="257"/>
    </row>
    <row r="5854" spans="1:25" ht="12.75" customHeight="1" x14ac:dyDescent="0.2">
      <c r="A5854" s="229" t="s">
        <v>705</v>
      </c>
      <c r="B5854" s="247"/>
      <c r="C5854" s="280">
        <v>5841</v>
      </c>
      <c r="D5854" s="249" t="s">
        <v>12186</v>
      </c>
      <c r="E5854" s="249" t="s">
        <v>12187</v>
      </c>
      <c r="F5854" s="249" t="s">
        <v>10260</v>
      </c>
      <c r="G5854" s="281" t="s">
        <v>813</v>
      </c>
      <c r="H5854" s="250">
        <v>39686.639999999999</v>
      </c>
      <c r="I5854" s="250"/>
      <c r="J5854" s="250">
        <v>38017.595100000006</v>
      </c>
      <c r="K5854" s="250"/>
      <c r="L5854" s="250">
        <v>39686.86</v>
      </c>
      <c r="M5854" s="251">
        <f t="shared" si="273"/>
        <v>4.205558596041372E-2</v>
      </c>
      <c r="N5854" s="251">
        <f t="shared" si="274"/>
        <v>4.3907693151269168E-2</v>
      </c>
      <c r="O5854" s="250">
        <v>43093.24</v>
      </c>
      <c r="P5854" s="251">
        <f t="shared" si="275"/>
        <v>8.5831431360404858E-2</v>
      </c>
      <c r="Q5854" s="251" t="s">
        <v>1195</v>
      </c>
      <c r="R5854" s="258"/>
      <c r="S5854" s="258" t="s">
        <v>806</v>
      </c>
      <c r="T5854" s="258" t="s">
        <v>807</v>
      </c>
      <c r="U5854" s="282" t="s">
        <v>814</v>
      </c>
      <c r="V5854" s="285">
        <v>153</v>
      </c>
      <c r="W5854" s="286" t="s">
        <v>912</v>
      </c>
      <c r="X5854" s="286" t="s">
        <v>816</v>
      </c>
      <c r="Y5854" s="257"/>
    </row>
    <row r="5855" spans="1:25" ht="12.75" customHeight="1" x14ac:dyDescent="0.2">
      <c r="A5855" s="229" t="s">
        <v>705</v>
      </c>
      <c r="B5855" s="247"/>
      <c r="C5855" s="280">
        <v>5842</v>
      </c>
      <c r="D5855" s="249" t="s">
        <v>12188</v>
      </c>
      <c r="E5855" s="249" t="s">
        <v>12189</v>
      </c>
      <c r="F5855" s="249" t="s">
        <v>10211</v>
      </c>
      <c r="G5855" s="281" t="s">
        <v>804</v>
      </c>
      <c r="H5855" s="250">
        <v>84833.700000000012</v>
      </c>
      <c r="I5855" s="250"/>
      <c r="J5855" s="250">
        <v>81265.933799999999</v>
      </c>
      <c r="K5855" s="250"/>
      <c r="L5855" s="250">
        <v>84835.01999999999</v>
      </c>
      <c r="M5855" s="251">
        <f t="shared" si="273"/>
        <v>4.2056001329660413E-2</v>
      </c>
      <c r="N5855" s="251">
        <f t="shared" si="274"/>
        <v>4.3918601966522787E-2</v>
      </c>
      <c r="O5855" s="250">
        <v>98686.19</v>
      </c>
      <c r="P5855" s="251">
        <f t="shared" si="275"/>
        <v>0.16327184221798988</v>
      </c>
      <c r="Q5855" s="251" t="s">
        <v>1195</v>
      </c>
      <c r="R5855" s="258"/>
      <c r="S5855" s="258" t="s">
        <v>1405</v>
      </c>
      <c r="T5855" s="258" t="s">
        <v>2261</v>
      </c>
      <c r="U5855" s="282" t="s">
        <v>808</v>
      </c>
      <c r="V5855" s="283" t="s">
        <v>809</v>
      </c>
      <c r="W5855" s="284" t="s">
        <v>809</v>
      </c>
      <c r="X5855" s="284" t="s">
        <v>809</v>
      </c>
      <c r="Y5855" s="257"/>
    </row>
    <row r="5856" spans="1:25" ht="12.75" customHeight="1" x14ac:dyDescent="0.2">
      <c r="A5856" s="229" t="s">
        <v>705</v>
      </c>
      <c r="B5856" s="247"/>
      <c r="C5856" s="280">
        <v>5843</v>
      </c>
      <c r="D5856" s="249" t="s">
        <v>12190</v>
      </c>
      <c r="E5856" s="249" t="s">
        <v>12191</v>
      </c>
      <c r="F5856" s="249" t="s">
        <v>10260</v>
      </c>
      <c r="G5856" s="281" t="s">
        <v>813</v>
      </c>
      <c r="H5856" s="250">
        <v>58964.49</v>
      </c>
      <c r="I5856" s="250"/>
      <c r="J5856" s="250">
        <v>56484.659899999999</v>
      </c>
      <c r="K5856" s="250"/>
      <c r="L5856" s="250">
        <v>58965.33</v>
      </c>
      <c r="M5856" s="251">
        <f t="shared" si="273"/>
        <v>4.2056330852687764E-2</v>
      </c>
      <c r="N5856" s="251">
        <f t="shared" si="274"/>
        <v>4.3917589384299419E-2</v>
      </c>
      <c r="O5856" s="250">
        <v>68027.11</v>
      </c>
      <c r="P5856" s="251">
        <f t="shared" si="275"/>
        <v>0.15367979794228234</v>
      </c>
      <c r="Q5856" s="251" t="s">
        <v>1195</v>
      </c>
      <c r="R5856" s="258"/>
      <c r="S5856" s="258" t="s">
        <v>806</v>
      </c>
      <c r="T5856" s="258" t="s">
        <v>807</v>
      </c>
      <c r="U5856" s="282" t="s">
        <v>814</v>
      </c>
      <c r="V5856" s="285">
        <v>203</v>
      </c>
      <c r="W5856" s="286" t="s">
        <v>824</v>
      </c>
      <c r="X5856" s="286" t="s">
        <v>824</v>
      </c>
      <c r="Y5856" s="257"/>
    </row>
    <row r="5857" spans="1:25" ht="12.75" customHeight="1" x14ac:dyDescent="0.2">
      <c r="A5857" s="229" t="s">
        <v>705</v>
      </c>
      <c r="B5857" s="247"/>
      <c r="C5857" s="280">
        <v>5844</v>
      </c>
      <c r="D5857" s="249" t="s">
        <v>12192</v>
      </c>
      <c r="E5857" s="249" t="s">
        <v>12193</v>
      </c>
      <c r="F5857" s="249" t="s">
        <v>10281</v>
      </c>
      <c r="G5857" s="281" t="s">
        <v>813</v>
      </c>
      <c r="H5857" s="250">
        <v>112152.71</v>
      </c>
      <c r="I5857" s="250"/>
      <c r="J5857" s="250">
        <v>107435.99799999999</v>
      </c>
      <c r="K5857" s="250"/>
      <c r="L5857" s="250">
        <v>71945.56</v>
      </c>
      <c r="M5857" s="251">
        <f t="shared" si="273"/>
        <v>4.2056157180687066E-2</v>
      </c>
      <c r="N5857" s="251">
        <f t="shared" si="274"/>
        <v>0.33034028315164904</v>
      </c>
      <c r="O5857" s="250">
        <v>81024.709999999992</v>
      </c>
      <c r="P5857" s="251">
        <f t="shared" si="275"/>
        <v>0.12619472278761878</v>
      </c>
      <c r="Q5857" s="251" t="s">
        <v>1195</v>
      </c>
      <c r="R5857" s="258"/>
      <c r="S5857" s="258" t="s">
        <v>806</v>
      </c>
      <c r="T5857" s="258" t="s">
        <v>807</v>
      </c>
      <c r="U5857" s="282" t="s">
        <v>814</v>
      </c>
      <c r="V5857" s="285">
        <v>352</v>
      </c>
      <c r="W5857" s="286" t="s">
        <v>824</v>
      </c>
      <c r="X5857" s="286" t="s">
        <v>824</v>
      </c>
      <c r="Y5857" s="257"/>
    </row>
    <row r="5858" spans="1:25" ht="12.75" customHeight="1" x14ac:dyDescent="0.2">
      <c r="A5858" s="229" t="s">
        <v>705</v>
      </c>
      <c r="B5858" s="247"/>
      <c r="C5858" s="280">
        <v>5845</v>
      </c>
      <c r="D5858" s="249" t="s">
        <v>12194</v>
      </c>
      <c r="E5858" s="249" t="s">
        <v>12195</v>
      </c>
      <c r="F5858" s="249" t="s">
        <v>10379</v>
      </c>
      <c r="G5858" s="281" t="s">
        <v>813</v>
      </c>
      <c r="H5858" s="250">
        <v>90852.45</v>
      </c>
      <c r="I5858" s="250"/>
      <c r="J5858" s="250">
        <v>87031.539600000004</v>
      </c>
      <c r="K5858" s="250"/>
      <c r="L5858" s="250">
        <v>90853.1</v>
      </c>
      <c r="M5858" s="251">
        <f t="shared" si="273"/>
        <v>4.2056217526329709E-2</v>
      </c>
      <c r="N5858" s="251">
        <f t="shared" si="274"/>
        <v>4.3910063151404964E-2</v>
      </c>
      <c r="O5858" s="250">
        <v>100273.94</v>
      </c>
      <c r="P5858" s="251">
        <f t="shared" si="275"/>
        <v>0.10369310458311269</v>
      </c>
      <c r="Q5858" s="251" t="s">
        <v>1195</v>
      </c>
      <c r="R5858" s="258"/>
      <c r="S5858" s="258" t="s">
        <v>904</v>
      </c>
      <c r="T5858" s="258" t="s">
        <v>807</v>
      </c>
      <c r="U5858" s="282" t="s">
        <v>814</v>
      </c>
      <c r="V5858" s="285">
        <v>404</v>
      </c>
      <c r="W5858" s="286" t="s">
        <v>824</v>
      </c>
      <c r="X5858" s="286" t="s">
        <v>824</v>
      </c>
      <c r="Y5858" s="257"/>
    </row>
    <row r="5859" spans="1:25" ht="12.75" customHeight="1" x14ac:dyDescent="0.2">
      <c r="A5859" s="229" t="s">
        <v>705</v>
      </c>
      <c r="B5859" s="247"/>
      <c r="C5859" s="280">
        <v>5846</v>
      </c>
      <c r="D5859" s="249" t="s">
        <v>12196</v>
      </c>
      <c r="E5859" s="249" t="s">
        <v>12197</v>
      </c>
      <c r="F5859" s="249" t="s">
        <v>10188</v>
      </c>
      <c r="G5859" s="281" t="s">
        <v>813</v>
      </c>
      <c r="H5859" s="250">
        <v>55002.36</v>
      </c>
      <c r="I5859" s="250"/>
      <c r="J5859" s="250">
        <v>52689.180800000002</v>
      </c>
      <c r="K5859" s="250"/>
      <c r="L5859" s="250">
        <v>55003.159999999996</v>
      </c>
      <c r="M5859" s="251">
        <f t="shared" si="273"/>
        <v>4.2055999051677027E-2</v>
      </c>
      <c r="N5859" s="251">
        <f t="shared" si="274"/>
        <v>4.3917539898437635E-2</v>
      </c>
      <c r="O5859" s="250">
        <v>63456.040000000008</v>
      </c>
      <c r="P5859" s="251">
        <f t="shared" si="275"/>
        <v>0.1536798976640617</v>
      </c>
      <c r="Q5859" s="251" t="s">
        <v>1195</v>
      </c>
      <c r="R5859" s="258"/>
      <c r="S5859" s="258" t="s">
        <v>806</v>
      </c>
      <c r="T5859" s="258" t="s">
        <v>807</v>
      </c>
      <c r="U5859" s="282" t="s">
        <v>814</v>
      </c>
      <c r="V5859" s="285">
        <v>253</v>
      </c>
      <c r="W5859" s="286" t="s">
        <v>824</v>
      </c>
      <c r="X5859" s="286" t="s">
        <v>824</v>
      </c>
      <c r="Y5859" s="257"/>
    </row>
    <row r="5860" spans="1:25" ht="12.75" customHeight="1" x14ac:dyDescent="0.2">
      <c r="A5860" s="229" t="s">
        <v>705</v>
      </c>
      <c r="B5860" s="247"/>
      <c r="C5860" s="280">
        <v>5847</v>
      </c>
      <c r="D5860" s="249" t="s">
        <v>12198</v>
      </c>
      <c r="E5860" s="249" t="s">
        <v>12199</v>
      </c>
      <c r="F5860" s="249" t="s">
        <v>10185</v>
      </c>
      <c r="G5860" s="281" t="s">
        <v>813</v>
      </c>
      <c r="H5860" s="250">
        <v>14901.08</v>
      </c>
      <c r="I5860" s="250"/>
      <c r="J5860" s="250">
        <v>14274.402400000001</v>
      </c>
      <c r="K5860" s="250"/>
      <c r="L5860" s="250">
        <v>14901.16</v>
      </c>
      <c r="M5860" s="251">
        <f t="shared" si="273"/>
        <v>4.2055850985297648E-2</v>
      </c>
      <c r="N5860" s="251">
        <f t="shared" si="274"/>
        <v>4.3907799600773408E-2</v>
      </c>
      <c r="O5860" s="250">
        <v>16180.16</v>
      </c>
      <c r="P5860" s="251">
        <f t="shared" si="275"/>
        <v>8.5832243932687124E-2</v>
      </c>
      <c r="Q5860" s="251" t="s">
        <v>1195</v>
      </c>
      <c r="R5860" s="258"/>
      <c r="S5860" s="258" t="s">
        <v>904</v>
      </c>
      <c r="T5860" s="258" t="s">
        <v>807</v>
      </c>
      <c r="U5860" s="282" t="s">
        <v>814</v>
      </c>
      <c r="V5860" s="285">
        <v>53</v>
      </c>
      <c r="W5860" s="286" t="s">
        <v>815</v>
      </c>
      <c r="X5860" s="286" t="s">
        <v>816</v>
      </c>
      <c r="Y5860" s="257"/>
    </row>
    <row r="5861" spans="1:25" ht="12.75" customHeight="1" x14ac:dyDescent="0.2">
      <c r="A5861" s="229" t="s">
        <v>705</v>
      </c>
      <c r="B5861" s="247"/>
      <c r="C5861" s="280">
        <v>5848</v>
      </c>
      <c r="D5861" s="249" t="s">
        <v>12200</v>
      </c>
      <c r="E5861" s="249" t="s">
        <v>12201</v>
      </c>
      <c r="F5861" s="249" t="s">
        <v>10260</v>
      </c>
      <c r="G5861" s="281" t="s">
        <v>813</v>
      </c>
      <c r="H5861" s="250">
        <v>47558.969999999994</v>
      </c>
      <c r="I5861" s="250"/>
      <c r="J5861" s="250">
        <v>45558.8177</v>
      </c>
      <c r="K5861" s="250"/>
      <c r="L5861" s="250">
        <v>47559.31</v>
      </c>
      <c r="M5861" s="251">
        <f t="shared" si="273"/>
        <v>4.2056257736447923E-2</v>
      </c>
      <c r="N5861" s="251">
        <f t="shared" si="274"/>
        <v>4.3910101293080706E-2</v>
      </c>
      <c r="O5861" s="250">
        <v>52490.869999999995</v>
      </c>
      <c r="P5861" s="251">
        <f t="shared" si="275"/>
        <v>0.10369284163290002</v>
      </c>
      <c r="Q5861" s="251" t="s">
        <v>1195</v>
      </c>
      <c r="R5861" s="258"/>
      <c r="S5861" s="258" t="s">
        <v>806</v>
      </c>
      <c r="T5861" s="258" t="s">
        <v>807</v>
      </c>
      <c r="U5861" s="282" t="s">
        <v>814</v>
      </c>
      <c r="V5861" s="285">
        <v>203</v>
      </c>
      <c r="W5861" s="286" t="s">
        <v>824</v>
      </c>
      <c r="X5861" s="286" t="s">
        <v>824</v>
      </c>
      <c r="Y5861" s="257"/>
    </row>
    <row r="5862" spans="1:25" ht="12.75" customHeight="1" x14ac:dyDescent="0.2">
      <c r="A5862" s="229" t="s">
        <v>705</v>
      </c>
      <c r="B5862" s="247"/>
      <c r="C5862" s="280">
        <v>5849</v>
      </c>
      <c r="D5862" s="249" t="s">
        <v>12202</v>
      </c>
      <c r="E5862" s="249" t="s">
        <v>5321</v>
      </c>
      <c r="F5862" s="249" t="s">
        <v>10237</v>
      </c>
      <c r="G5862" s="281" t="s">
        <v>804</v>
      </c>
      <c r="H5862" s="250">
        <v>39230.880000000005</v>
      </c>
      <c r="I5862" s="250"/>
      <c r="J5862" s="250">
        <v>32995.954399999995</v>
      </c>
      <c r="K5862" s="250"/>
      <c r="L5862" s="250">
        <v>34444.81</v>
      </c>
      <c r="M5862" s="251">
        <f t="shared" si="273"/>
        <v>0.15892902733764852</v>
      </c>
      <c r="N5862" s="251">
        <f t="shared" si="274"/>
        <v>4.3910098263440528E-2</v>
      </c>
      <c r="O5862" s="250">
        <v>38016.5</v>
      </c>
      <c r="P5862" s="251">
        <f t="shared" si="275"/>
        <v>0.10369312532134747</v>
      </c>
      <c r="Q5862" s="251" t="s">
        <v>1195</v>
      </c>
      <c r="R5862" s="258"/>
      <c r="S5862" s="258" t="s">
        <v>814</v>
      </c>
      <c r="T5862" s="258" t="s">
        <v>807</v>
      </c>
      <c r="U5862" s="282" t="s">
        <v>808</v>
      </c>
      <c r="V5862" s="285">
        <v>103</v>
      </c>
      <c r="W5862" s="286" t="s">
        <v>816</v>
      </c>
      <c r="X5862" s="286" t="s">
        <v>824</v>
      </c>
      <c r="Y5862" s="257"/>
    </row>
    <row r="5863" spans="1:25" ht="12.75" customHeight="1" x14ac:dyDescent="0.2">
      <c r="A5863" s="229" t="s">
        <v>705</v>
      </c>
      <c r="B5863" s="247"/>
      <c r="C5863" s="280">
        <v>5850</v>
      </c>
      <c r="D5863" s="249" t="s">
        <v>12203</v>
      </c>
      <c r="E5863" s="249" t="s">
        <v>12204</v>
      </c>
      <c r="F5863" s="249" t="s">
        <v>10390</v>
      </c>
      <c r="G5863" s="281" t="s">
        <v>813</v>
      </c>
      <c r="H5863" s="250">
        <v>120500.25</v>
      </c>
      <c r="I5863" s="250"/>
      <c r="J5863" s="250">
        <v>104673.92449999999</v>
      </c>
      <c r="K5863" s="250"/>
      <c r="L5863" s="250">
        <v>109270.17000000001</v>
      </c>
      <c r="M5863" s="251">
        <f t="shared" si="273"/>
        <v>0.13133852834330226</v>
      </c>
      <c r="N5863" s="251">
        <f t="shared" si="274"/>
        <v>4.3910128735070206E-2</v>
      </c>
      <c r="O5863" s="250">
        <v>120600.68000000001</v>
      </c>
      <c r="P5863" s="251">
        <f t="shared" si="275"/>
        <v>0.10369261803106918</v>
      </c>
      <c r="Q5863" s="251" t="s">
        <v>1195</v>
      </c>
      <c r="R5863" s="258"/>
      <c r="S5863" s="258" t="s">
        <v>925</v>
      </c>
      <c r="T5863" s="258" t="s">
        <v>807</v>
      </c>
      <c r="U5863" s="282" t="s">
        <v>814</v>
      </c>
      <c r="V5863" s="285">
        <v>310</v>
      </c>
      <c r="W5863" s="286" t="s">
        <v>824</v>
      </c>
      <c r="X5863" s="286" t="s">
        <v>824</v>
      </c>
      <c r="Y5863" s="257"/>
    </row>
    <row r="5864" spans="1:25" ht="12.75" customHeight="1" x14ac:dyDescent="0.2">
      <c r="A5864" s="229" t="s">
        <v>705</v>
      </c>
      <c r="B5864" s="247"/>
      <c r="C5864" s="280">
        <v>5851</v>
      </c>
      <c r="D5864" s="249" t="s">
        <v>12205</v>
      </c>
      <c r="E5864" s="249" t="s">
        <v>12206</v>
      </c>
      <c r="F5864" s="249" t="s">
        <v>10205</v>
      </c>
      <c r="G5864" s="281" t="s">
        <v>813</v>
      </c>
      <c r="H5864" s="250">
        <v>67521.2</v>
      </c>
      <c r="I5864" s="250"/>
      <c r="J5864" s="250">
        <v>64681.526599999997</v>
      </c>
      <c r="K5864" s="250"/>
      <c r="L5864" s="250">
        <v>67521.710000000006</v>
      </c>
      <c r="M5864" s="251">
        <f t="shared" si="273"/>
        <v>4.2056026847864074E-2</v>
      </c>
      <c r="N5864" s="251">
        <f t="shared" si="274"/>
        <v>4.3910271592136618E-2</v>
      </c>
      <c r="O5864" s="250">
        <v>74523.289999999994</v>
      </c>
      <c r="P5864" s="251">
        <f t="shared" si="275"/>
        <v>0.10369376012544686</v>
      </c>
      <c r="Q5864" s="251" t="s">
        <v>1195</v>
      </c>
      <c r="R5864" s="258"/>
      <c r="S5864" s="258" t="s">
        <v>806</v>
      </c>
      <c r="T5864" s="258" t="s">
        <v>807</v>
      </c>
      <c r="U5864" s="282" t="s">
        <v>814</v>
      </c>
      <c r="V5864" s="285">
        <v>153</v>
      </c>
      <c r="W5864" s="286" t="s">
        <v>816</v>
      </c>
      <c r="X5864" s="286" t="s">
        <v>824</v>
      </c>
      <c r="Y5864" s="257"/>
    </row>
    <row r="5865" spans="1:25" ht="12.75" customHeight="1" x14ac:dyDescent="0.2">
      <c r="A5865" s="229" t="s">
        <v>705</v>
      </c>
      <c r="B5865" s="247"/>
      <c r="C5865" s="280">
        <v>5852</v>
      </c>
      <c r="D5865" s="249" t="s">
        <v>12207</v>
      </c>
      <c r="E5865" s="249" t="s">
        <v>12208</v>
      </c>
      <c r="F5865" s="249" t="s">
        <v>10182</v>
      </c>
      <c r="G5865" s="281" t="s">
        <v>813</v>
      </c>
      <c r="H5865" s="250">
        <v>20451.25</v>
      </c>
      <c r="I5865" s="250"/>
      <c r="J5865" s="250">
        <v>19591.1679</v>
      </c>
      <c r="K5865" s="250"/>
      <c r="L5865" s="250">
        <v>20451.419999999998</v>
      </c>
      <c r="M5865" s="251">
        <f t="shared" si="273"/>
        <v>4.205523378766577E-2</v>
      </c>
      <c r="N5865" s="251">
        <f t="shared" si="274"/>
        <v>4.3910199963116944E-2</v>
      </c>
      <c r="O5865" s="250">
        <v>22572.12</v>
      </c>
      <c r="P5865" s="251">
        <f t="shared" si="275"/>
        <v>0.10369451118797623</v>
      </c>
      <c r="Q5865" s="251" t="s">
        <v>1195</v>
      </c>
      <c r="R5865" s="258"/>
      <c r="S5865" s="258" t="s">
        <v>904</v>
      </c>
      <c r="T5865" s="258" t="s">
        <v>807</v>
      </c>
      <c r="U5865" s="282" t="s">
        <v>814</v>
      </c>
      <c r="V5865" s="285">
        <v>205</v>
      </c>
      <c r="W5865" s="286" t="s">
        <v>824</v>
      </c>
      <c r="X5865" s="286" t="s">
        <v>824</v>
      </c>
      <c r="Y5865" s="257"/>
    </row>
    <row r="5866" spans="1:25" ht="12.75" customHeight="1" x14ac:dyDescent="0.2">
      <c r="A5866" s="229" t="s">
        <v>705</v>
      </c>
      <c r="B5866" s="247"/>
      <c r="C5866" s="280">
        <v>5853</v>
      </c>
      <c r="D5866" s="249" t="s">
        <v>12209</v>
      </c>
      <c r="E5866" s="249" t="s">
        <v>12210</v>
      </c>
      <c r="F5866" s="249" t="s">
        <v>10188</v>
      </c>
      <c r="G5866" s="281" t="s">
        <v>813</v>
      </c>
      <c r="H5866" s="250">
        <v>42218.78</v>
      </c>
      <c r="I5866" s="250"/>
      <c r="J5866" s="250">
        <v>40443.232799999998</v>
      </c>
      <c r="K5866" s="250"/>
      <c r="L5866" s="250">
        <v>42219.100000000006</v>
      </c>
      <c r="M5866" s="251">
        <f t="shared" si="273"/>
        <v>4.2055862343724784E-2</v>
      </c>
      <c r="N5866" s="251">
        <f t="shared" si="274"/>
        <v>4.3910119865591159E-2</v>
      </c>
      <c r="O5866" s="250">
        <v>46596.91</v>
      </c>
      <c r="P5866" s="251">
        <f t="shared" si="275"/>
        <v>0.10369264148217269</v>
      </c>
      <c r="Q5866" s="251" t="s">
        <v>1195</v>
      </c>
      <c r="R5866" s="258"/>
      <c r="S5866" s="258" t="s">
        <v>806</v>
      </c>
      <c r="T5866" s="258" t="s">
        <v>807</v>
      </c>
      <c r="U5866" s="282" t="s">
        <v>814</v>
      </c>
      <c r="V5866" s="285">
        <v>253</v>
      </c>
      <c r="W5866" s="286" t="s">
        <v>824</v>
      </c>
      <c r="X5866" s="286" t="s">
        <v>824</v>
      </c>
      <c r="Y5866" s="257"/>
    </row>
    <row r="5867" spans="1:25" ht="12.75" customHeight="1" x14ac:dyDescent="0.2">
      <c r="A5867" s="229" t="s">
        <v>705</v>
      </c>
      <c r="B5867" s="247"/>
      <c r="C5867" s="280">
        <v>5854</v>
      </c>
      <c r="D5867" s="249" t="s">
        <v>12211</v>
      </c>
      <c r="E5867" s="249" t="s">
        <v>12212</v>
      </c>
      <c r="F5867" s="249" t="s">
        <v>10225</v>
      </c>
      <c r="G5867" s="281" t="s">
        <v>813</v>
      </c>
      <c r="H5867" s="250">
        <v>73797.84</v>
      </c>
      <c r="I5867" s="250"/>
      <c r="J5867" s="250">
        <v>29438.2899</v>
      </c>
      <c r="K5867" s="250"/>
      <c r="L5867" s="250">
        <v>30730.93</v>
      </c>
      <c r="M5867" s="251">
        <f t="shared" si="273"/>
        <v>0.60109550767339526</v>
      </c>
      <c r="N5867" s="251">
        <f t="shared" si="274"/>
        <v>4.3910162729934955E-2</v>
      </c>
      <c r="O5867" s="250">
        <v>33917.5</v>
      </c>
      <c r="P5867" s="251">
        <f t="shared" si="275"/>
        <v>0.10369259895486403</v>
      </c>
      <c r="Q5867" s="251" t="s">
        <v>1195</v>
      </c>
      <c r="R5867" s="258"/>
      <c r="S5867" s="258" t="s">
        <v>806</v>
      </c>
      <c r="T5867" s="258" t="s">
        <v>807</v>
      </c>
      <c r="U5867" s="282" t="s">
        <v>814</v>
      </c>
      <c r="V5867" s="285">
        <v>126</v>
      </c>
      <c r="W5867" s="286" t="s">
        <v>815</v>
      </c>
      <c r="X5867" s="286" t="s">
        <v>816</v>
      </c>
      <c r="Y5867" s="257"/>
    </row>
    <row r="5868" spans="1:25" ht="12.75" customHeight="1" x14ac:dyDescent="0.2">
      <c r="A5868" s="229" t="s">
        <v>705</v>
      </c>
      <c r="B5868" s="247"/>
      <c r="C5868" s="280">
        <v>5855</v>
      </c>
      <c r="D5868" s="373" t="s">
        <v>12213</v>
      </c>
      <c r="E5868" s="373" t="s">
        <v>12213</v>
      </c>
      <c r="F5868" s="373"/>
      <c r="G5868" s="374"/>
      <c r="H5868" s="250">
        <v>0</v>
      </c>
      <c r="I5868" s="250"/>
      <c r="J5868" s="250">
        <v>0</v>
      </c>
      <c r="K5868" s="250"/>
      <c r="L5868" s="250">
        <v>21349.55</v>
      </c>
      <c r="M5868" s="251" t="str">
        <f t="shared" si="273"/>
        <v>NA</v>
      </c>
      <c r="N5868" s="251" t="str">
        <f t="shared" si="274"/>
        <v>NA</v>
      </c>
      <c r="O5868" s="250">
        <v>21561.919999999998</v>
      </c>
      <c r="P5868" s="251">
        <f t="shared" si="275"/>
        <v>9.9472822612185728E-3</v>
      </c>
      <c r="Q5868" s="251" t="s">
        <v>1195</v>
      </c>
      <c r="R5868" s="258"/>
      <c r="S5868" s="258" t="s">
        <v>840</v>
      </c>
      <c r="T5868" s="258" t="s">
        <v>841</v>
      </c>
      <c r="U5868" s="282" t="s">
        <v>841</v>
      </c>
      <c r="V5868" s="283" t="s">
        <v>809</v>
      </c>
      <c r="W5868" s="284" t="s">
        <v>809</v>
      </c>
      <c r="X5868" s="284" t="s">
        <v>809</v>
      </c>
      <c r="Y5868" s="257"/>
    </row>
    <row r="5869" spans="1:25" ht="12.75" customHeight="1" x14ac:dyDescent="0.2">
      <c r="A5869" s="229" t="s">
        <v>705</v>
      </c>
      <c r="B5869" s="247"/>
      <c r="C5869" s="318">
        <v>5856</v>
      </c>
      <c r="D5869" s="319" t="s">
        <v>988</v>
      </c>
      <c r="E5869" s="319" t="s">
        <v>988</v>
      </c>
      <c r="F5869" s="319"/>
      <c r="G5869" s="320" t="s">
        <v>707</v>
      </c>
      <c r="H5869" s="321">
        <v>0</v>
      </c>
      <c r="I5869" s="321"/>
      <c r="J5869" s="321">
        <v>0</v>
      </c>
      <c r="K5869" s="321"/>
      <c r="L5869" s="321">
        <v>0</v>
      </c>
      <c r="M5869" s="322" t="str">
        <f t="shared" si="273"/>
        <v>NA</v>
      </c>
      <c r="N5869" s="322" t="str">
        <f t="shared" si="274"/>
        <v>NA</v>
      </c>
      <c r="O5869" s="321">
        <v>0</v>
      </c>
      <c r="P5869" s="322" t="str">
        <f t="shared" si="275"/>
        <v>NA</v>
      </c>
      <c r="Q5869" s="322" t="s">
        <v>707</v>
      </c>
      <c r="R5869" s="323" t="s">
        <v>989</v>
      </c>
      <c r="S5869" s="323" t="s">
        <v>809</v>
      </c>
      <c r="T5869" s="323" t="s">
        <v>809</v>
      </c>
      <c r="U5869" s="323" t="s">
        <v>989</v>
      </c>
      <c r="V5869" s="323" t="s">
        <v>989</v>
      </c>
      <c r="W5869" s="323" t="s">
        <v>989</v>
      </c>
      <c r="X5869" s="323" t="s">
        <v>989</v>
      </c>
      <c r="Y5869" s="257"/>
    </row>
    <row r="5870" spans="1:25" ht="12.75" customHeight="1" x14ac:dyDescent="0.2">
      <c r="A5870" s="229" t="s">
        <v>705</v>
      </c>
      <c r="B5870" s="247"/>
      <c r="C5870" s="280">
        <v>5857</v>
      </c>
      <c r="D5870" s="249" t="s">
        <v>12214</v>
      </c>
      <c r="E5870" s="249" t="s">
        <v>12215</v>
      </c>
      <c r="F5870" s="249" t="s">
        <v>10228</v>
      </c>
      <c r="G5870" s="281" t="s">
        <v>804</v>
      </c>
      <c r="H5870" s="250">
        <v>19872.32</v>
      </c>
      <c r="I5870" s="250"/>
      <c r="J5870" s="250">
        <v>21982.833600000002</v>
      </c>
      <c r="K5870" s="250"/>
      <c r="L5870" s="250">
        <v>22948.1</v>
      </c>
      <c r="M5870" s="251">
        <f t="shared" si="273"/>
        <v>0.10620368432070347</v>
      </c>
      <c r="N5870" s="251">
        <f t="shared" si="274"/>
        <v>4.3910008034632839E-2</v>
      </c>
      <c r="O5870" s="250">
        <v>25327.67</v>
      </c>
      <c r="P5870" s="251">
        <f t="shared" si="275"/>
        <v>0.10369355197162292</v>
      </c>
      <c r="Q5870" s="251" t="s">
        <v>1195</v>
      </c>
      <c r="R5870" s="258"/>
      <c r="S5870" s="258" t="s">
        <v>904</v>
      </c>
      <c r="T5870" s="258" t="s">
        <v>807</v>
      </c>
      <c r="U5870" s="282" t="s">
        <v>808</v>
      </c>
      <c r="V5870" s="285">
        <v>106</v>
      </c>
      <c r="W5870" s="286" t="s">
        <v>824</v>
      </c>
      <c r="X5870" s="286" t="s">
        <v>824</v>
      </c>
      <c r="Y5870" s="257"/>
    </row>
    <row r="5871" spans="1:25" ht="12.75" customHeight="1" x14ac:dyDescent="0.2">
      <c r="A5871" s="229" t="s">
        <v>705</v>
      </c>
      <c r="B5871" s="247"/>
      <c r="C5871" s="280">
        <v>5858</v>
      </c>
      <c r="D5871" s="249" t="s">
        <v>12216</v>
      </c>
      <c r="E5871" s="249" t="s">
        <v>12217</v>
      </c>
      <c r="F5871" s="249" t="s">
        <v>10205</v>
      </c>
      <c r="G5871" s="281" t="s">
        <v>813</v>
      </c>
      <c r="H5871" s="250">
        <v>30818.94</v>
      </c>
      <c r="I5871" s="250"/>
      <c r="J5871" s="250">
        <v>25683.6142</v>
      </c>
      <c r="K5871" s="250"/>
      <c r="L5871" s="250">
        <v>26811.38</v>
      </c>
      <c r="M5871" s="251">
        <f t="shared" si="273"/>
        <v>0.16662889119483015</v>
      </c>
      <c r="N5871" s="251">
        <f t="shared" si="274"/>
        <v>4.3909933828549762E-2</v>
      </c>
      <c r="O5871" s="250">
        <v>29591.559999999998</v>
      </c>
      <c r="P5871" s="251">
        <f t="shared" si="275"/>
        <v>0.1036940284312108</v>
      </c>
      <c r="Q5871" s="251" t="s">
        <v>1195</v>
      </c>
      <c r="R5871" s="258"/>
      <c r="S5871" s="258" t="s">
        <v>904</v>
      </c>
      <c r="T5871" s="258" t="s">
        <v>807</v>
      </c>
      <c r="U5871" s="282" t="s">
        <v>814</v>
      </c>
      <c r="V5871" s="285">
        <v>55</v>
      </c>
      <c r="W5871" s="286" t="s">
        <v>824</v>
      </c>
      <c r="X5871" s="286" t="s">
        <v>824</v>
      </c>
      <c r="Y5871" s="257"/>
    </row>
    <row r="5872" spans="1:25" ht="12.75" customHeight="1" x14ac:dyDescent="0.2">
      <c r="A5872" s="229" t="s">
        <v>705</v>
      </c>
      <c r="B5872" s="247"/>
      <c r="C5872" s="280">
        <v>5859</v>
      </c>
      <c r="D5872" s="249" t="s">
        <v>12218</v>
      </c>
      <c r="E5872" s="249" t="s">
        <v>5341</v>
      </c>
      <c r="F5872" s="249" t="s">
        <v>10390</v>
      </c>
      <c r="G5872" s="281" t="s">
        <v>813</v>
      </c>
      <c r="H5872" s="250">
        <v>75254.680000000008</v>
      </c>
      <c r="I5872" s="250"/>
      <c r="J5872" s="250">
        <v>64375.7958</v>
      </c>
      <c r="K5872" s="250"/>
      <c r="L5872" s="250">
        <v>67181.210000000006</v>
      </c>
      <c r="M5872" s="251">
        <f t="shared" si="273"/>
        <v>0.14456089906966593</v>
      </c>
      <c r="N5872" s="251">
        <f t="shared" si="274"/>
        <v>4.3578710991251254E-2</v>
      </c>
      <c r="O5872" s="250">
        <v>74147.44</v>
      </c>
      <c r="P5872" s="251">
        <f t="shared" si="275"/>
        <v>0.1036931308620371</v>
      </c>
      <c r="Q5872" s="251" t="s">
        <v>1195</v>
      </c>
      <c r="R5872" s="258"/>
      <c r="S5872" s="258" t="s">
        <v>925</v>
      </c>
      <c r="T5872" s="258" t="s">
        <v>2261</v>
      </c>
      <c r="U5872" s="282" t="s">
        <v>814</v>
      </c>
      <c r="V5872" s="285">
        <v>514</v>
      </c>
      <c r="W5872" s="286" t="s">
        <v>824</v>
      </c>
      <c r="X5872" s="286" t="s">
        <v>824</v>
      </c>
      <c r="Y5872" s="257"/>
    </row>
    <row r="5873" spans="1:25" ht="12.75" customHeight="1" x14ac:dyDescent="0.2">
      <c r="A5873" s="229" t="s">
        <v>705</v>
      </c>
      <c r="B5873" s="247"/>
      <c r="C5873" s="280">
        <v>5860</v>
      </c>
      <c r="D5873" s="249" t="s">
        <v>12219</v>
      </c>
      <c r="E5873" s="249" t="s">
        <v>12220</v>
      </c>
      <c r="F5873" s="249" t="s">
        <v>10225</v>
      </c>
      <c r="G5873" s="281" t="s">
        <v>813</v>
      </c>
      <c r="H5873" s="250">
        <v>6760.88</v>
      </c>
      <c r="I5873" s="250"/>
      <c r="J5873" s="250">
        <v>39904.013300000006</v>
      </c>
      <c r="K5873" s="250"/>
      <c r="L5873" s="250">
        <v>41655.93</v>
      </c>
      <c r="M5873" s="251">
        <f t="shared" si="273"/>
        <v>4.90219221462295</v>
      </c>
      <c r="N5873" s="251">
        <f t="shared" si="274"/>
        <v>4.3903270751967045E-2</v>
      </c>
      <c r="O5873" s="250">
        <v>42475.009999999995</v>
      </c>
      <c r="P5873" s="251">
        <f t="shared" si="275"/>
        <v>1.9662986758427779E-2</v>
      </c>
      <c r="Q5873" s="251" t="s">
        <v>1195</v>
      </c>
      <c r="R5873" s="258"/>
      <c r="S5873" s="258" t="s">
        <v>904</v>
      </c>
      <c r="T5873" s="258" t="s">
        <v>807</v>
      </c>
      <c r="U5873" s="282" t="s">
        <v>814</v>
      </c>
      <c r="V5873" s="283" t="s">
        <v>809</v>
      </c>
      <c r="W5873" s="284" t="s">
        <v>809</v>
      </c>
      <c r="X5873" s="284" t="s">
        <v>809</v>
      </c>
      <c r="Y5873" s="257"/>
    </row>
    <row r="5874" spans="1:25" ht="12.75" customHeight="1" x14ac:dyDescent="0.2">
      <c r="A5874" s="229" t="s">
        <v>705</v>
      </c>
      <c r="B5874" s="247"/>
      <c r="C5874" s="280">
        <v>5861</v>
      </c>
      <c r="D5874" s="249" t="s">
        <v>12221</v>
      </c>
      <c r="E5874" s="249" t="s">
        <v>12222</v>
      </c>
      <c r="F5874" s="249" t="s">
        <v>10237</v>
      </c>
      <c r="G5874" s="281" t="s">
        <v>804</v>
      </c>
      <c r="H5874" s="250">
        <v>160434.01999999999</v>
      </c>
      <c r="I5874" s="250"/>
      <c r="J5874" s="250">
        <v>175935.35880000002</v>
      </c>
      <c r="K5874" s="250"/>
      <c r="L5874" s="250">
        <v>183661.37000000005</v>
      </c>
      <c r="M5874" s="251">
        <f t="shared" si="273"/>
        <v>9.6621270226851061E-2</v>
      </c>
      <c r="N5874" s="251">
        <f t="shared" si="274"/>
        <v>4.3913919593518549E-2</v>
      </c>
      <c r="O5874" s="250">
        <v>200872.41999999998</v>
      </c>
      <c r="P5874" s="251">
        <f t="shared" si="275"/>
        <v>9.371077870104054E-2</v>
      </c>
      <c r="Q5874" s="251" t="s">
        <v>1195</v>
      </c>
      <c r="R5874" s="258"/>
      <c r="S5874" s="258" t="s">
        <v>806</v>
      </c>
      <c r="T5874" s="258" t="s">
        <v>807</v>
      </c>
      <c r="U5874" s="282" t="s">
        <v>808</v>
      </c>
      <c r="V5874" s="285">
        <v>207</v>
      </c>
      <c r="W5874" s="286" t="s">
        <v>824</v>
      </c>
      <c r="X5874" s="286" t="s">
        <v>824</v>
      </c>
      <c r="Y5874" s="257"/>
    </row>
    <row r="5875" spans="1:25" ht="12.75" customHeight="1" x14ac:dyDescent="0.2">
      <c r="A5875" s="229" t="s">
        <v>705</v>
      </c>
      <c r="B5875" s="247"/>
      <c r="C5875" s="280">
        <v>5862</v>
      </c>
      <c r="D5875" s="249" t="s">
        <v>12223</v>
      </c>
      <c r="E5875" s="249" t="s">
        <v>12224</v>
      </c>
      <c r="F5875" s="249" t="s">
        <v>10456</v>
      </c>
      <c r="G5875" s="281"/>
      <c r="H5875" s="250">
        <v>444503.4</v>
      </c>
      <c r="I5875" s="250"/>
      <c r="J5875" s="250">
        <v>714828.31319999986</v>
      </c>
      <c r="K5875" s="250"/>
      <c r="L5875" s="250">
        <v>562319.12</v>
      </c>
      <c r="M5875" s="251">
        <f t="shared" si="273"/>
        <v>0.60815038355162143</v>
      </c>
      <c r="N5875" s="251">
        <f t="shared" si="274"/>
        <v>0.21335080100182005</v>
      </c>
      <c r="O5875" s="250">
        <v>598570.71000000008</v>
      </c>
      <c r="P5875" s="251">
        <f t="shared" si="275"/>
        <v>6.4468001728271454E-2</v>
      </c>
      <c r="Q5875" s="251" t="s">
        <v>1195</v>
      </c>
      <c r="R5875" s="258"/>
      <c r="S5875" s="258" t="s">
        <v>10514</v>
      </c>
      <c r="T5875" s="258" t="s">
        <v>1359</v>
      </c>
      <c r="U5875" s="282" t="s">
        <v>956</v>
      </c>
      <c r="V5875" s="285">
        <v>9517</v>
      </c>
      <c r="W5875" s="286" t="s">
        <v>816</v>
      </c>
      <c r="X5875" s="286" t="s">
        <v>816</v>
      </c>
      <c r="Y5875" s="257"/>
    </row>
    <row r="5876" spans="1:25" ht="12.75" customHeight="1" x14ac:dyDescent="0.2">
      <c r="A5876" s="229" t="s">
        <v>705</v>
      </c>
      <c r="B5876" s="247"/>
      <c r="C5876" s="280">
        <v>5863</v>
      </c>
      <c r="D5876" s="249" t="s">
        <v>12225</v>
      </c>
      <c r="E5876" s="249" t="s">
        <v>12226</v>
      </c>
      <c r="F5876" s="249" t="s">
        <v>10205</v>
      </c>
      <c r="G5876" s="281" t="s">
        <v>813</v>
      </c>
      <c r="H5876" s="250">
        <v>57226.12000000001</v>
      </c>
      <c r="I5876" s="250"/>
      <c r="J5876" s="250">
        <v>54819.4283</v>
      </c>
      <c r="K5876" s="250"/>
      <c r="L5876" s="250">
        <v>49572.61</v>
      </c>
      <c r="M5876" s="251">
        <f t="shared" si="273"/>
        <v>4.2055825207090919E-2</v>
      </c>
      <c r="N5876" s="251">
        <f t="shared" si="274"/>
        <v>9.5710926996296297E-2</v>
      </c>
      <c r="O5876" s="250">
        <v>60132.09</v>
      </c>
      <c r="P5876" s="251">
        <f t="shared" si="275"/>
        <v>0.21301037004103668</v>
      </c>
      <c r="Q5876" s="251" t="s">
        <v>1195</v>
      </c>
      <c r="R5876" s="258"/>
      <c r="S5876" s="258" t="s">
        <v>904</v>
      </c>
      <c r="T5876" s="258" t="s">
        <v>807</v>
      </c>
      <c r="U5876" s="282" t="s">
        <v>814</v>
      </c>
      <c r="V5876" s="283" t="s">
        <v>809</v>
      </c>
      <c r="W5876" s="284" t="s">
        <v>809</v>
      </c>
      <c r="X5876" s="284" t="s">
        <v>809</v>
      </c>
      <c r="Y5876" s="257"/>
    </row>
    <row r="5877" spans="1:25" ht="12.75" customHeight="1" x14ac:dyDescent="0.2">
      <c r="A5877" s="229" t="s">
        <v>705</v>
      </c>
      <c r="B5877" s="247"/>
      <c r="C5877" s="280">
        <v>5864</v>
      </c>
      <c r="D5877" s="249" t="s">
        <v>12227</v>
      </c>
      <c r="E5877" s="249" t="s">
        <v>5407</v>
      </c>
      <c r="F5877" s="249" t="s">
        <v>10182</v>
      </c>
      <c r="G5877" s="281" t="s">
        <v>813</v>
      </c>
      <c r="H5877" s="250">
        <v>123210.89000000001</v>
      </c>
      <c r="I5877" s="250"/>
      <c r="J5877" s="250">
        <v>118029.113</v>
      </c>
      <c r="K5877" s="250"/>
      <c r="L5877" s="250">
        <v>123211.79</v>
      </c>
      <c r="M5877" s="251">
        <f t="shared" si="273"/>
        <v>4.2056160782541346E-2</v>
      </c>
      <c r="N5877" s="251">
        <f t="shared" si="274"/>
        <v>4.3910157996358036E-2</v>
      </c>
      <c r="O5877" s="250">
        <v>135987.97999999998</v>
      </c>
      <c r="P5877" s="251">
        <f t="shared" si="275"/>
        <v>0.10369291769886622</v>
      </c>
      <c r="Q5877" s="251" t="s">
        <v>1195</v>
      </c>
      <c r="R5877" s="258"/>
      <c r="S5877" s="258" t="s">
        <v>904</v>
      </c>
      <c r="T5877" s="258" t="s">
        <v>807</v>
      </c>
      <c r="U5877" s="282" t="s">
        <v>814</v>
      </c>
      <c r="V5877" s="285">
        <v>303</v>
      </c>
      <c r="W5877" s="286" t="s">
        <v>816</v>
      </c>
      <c r="X5877" s="286" t="s">
        <v>824</v>
      </c>
      <c r="Y5877" s="257"/>
    </row>
    <row r="5878" spans="1:25" ht="12.75" customHeight="1" x14ac:dyDescent="0.2">
      <c r="A5878" s="229" t="s">
        <v>705</v>
      </c>
      <c r="B5878" s="247"/>
      <c r="C5878" s="280">
        <v>5865</v>
      </c>
      <c r="D5878" s="249" t="s">
        <v>12228</v>
      </c>
      <c r="E5878" s="249" t="s">
        <v>12229</v>
      </c>
      <c r="F5878" s="249" t="s">
        <v>10185</v>
      </c>
      <c r="G5878" s="281" t="s">
        <v>813</v>
      </c>
      <c r="H5878" s="250">
        <v>254850.33000000002</v>
      </c>
      <c r="I5878" s="250"/>
      <c r="J5878" s="250">
        <v>252147.03679999994</v>
      </c>
      <c r="K5878" s="250"/>
      <c r="L5878" s="250">
        <v>306863.26</v>
      </c>
      <c r="M5878" s="251">
        <f t="shared" si="273"/>
        <v>1.0607375709500053E-2</v>
      </c>
      <c r="N5878" s="251">
        <f t="shared" si="274"/>
        <v>0.21700125408731386</v>
      </c>
      <c r="O5878" s="250">
        <v>341303.33</v>
      </c>
      <c r="P5878" s="251">
        <f t="shared" si="275"/>
        <v>0.11223262765311171</v>
      </c>
      <c r="Q5878" s="251" t="s">
        <v>1195</v>
      </c>
      <c r="R5878" s="258"/>
      <c r="S5878" s="258" t="s">
        <v>806</v>
      </c>
      <c r="T5878" s="258" t="s">
        <v>807</v>
      </c>
      <c r="U5878" s="282" t="s">
        <v>814</v>
      </c>
      <c r="V5878" s="285">
        <v>503</v>
      </c>
      <c r="W5878" s="286" t="s">
        <v>816</v>
      </c>
      <c r="X5878" s="286" t="s">
        <v>824</v>
      </c>
      <c r="Y5878" s="257"/>
    </row>
    <row r="5879" spans="1:25" ht="12.75" customHeight="1" x14ac:dyDescent="0.2">
      <c r="A5879" s="229" t="s">
        <v>705</v>
      </c>
      <c r="B5879" s="247"/>
      <c r="C5879" s="280">
        <v>5866</v>
      </c>
      <c r="D5879" s="249" t="s">
        <v>12230</v>
      </c>
      <c r="E5879" s="249" t="s">
        <v>12231</v>
      </c>
      <c r="F5879" s="249" t="s">
        <v>10278</v>
      </c>
      <c r="G5879" s="281" t="s">
        <v>804</v>
      </c>
      <c r="H5879" s="250">
        <v>30264.799999999999</v>
      </c>
      <c r="I5879" s="250"/>
      <c r="J5879" s="250">
        <v>28991.969400000002</v>
      </c>
      <c r="K5879" s="250"/>
      <c r="L5879" s="250">
        <v>30265.260000000002</v>
      </c>
      <c r="M5879" s="251">
        <f t="shared" si="273"/>
        <v>4.2056468240331921E-2</v>
      </c>
      <c r="N5879" s="251">
        <f t="shared" si="274"/>
        <v>4.3918734268531621E-2</v>
      </c>
      <c r="O5879" s="250">
        <v>35206.720000000001</v>
      </c>
      <c r="P5879" s="251">
        <f t="shared" si="275"/>
        <v>0.16327168509373449</v>
      </c>
      <c r="Q5879" s="251" t="s">
        <v>1195</v>
      </c>
      <c r="R5879" s="258"/>
      <c r="S5879" s="258" t="s">
        <v>1405</v>
      </c>
      <c r="T5879" s="258" t="s">
        <v>2261</v>
      </c>
      <c r="U5879" s="282" t="s">
        <v>808</v>
      </c>
      <c r="V5879" s="283" t="s">
        <v>809</v>
      </c>
      <c r="W5879" s="284" t="s">
        <v>809</v>
      </c>
      <c r="X5879" s="284" t="s">
        <v>809</v>
      </c>
      <c r="Y5879" s="257"/>
    </row>
    <row r="5880" spans="1:25" ht="12.75" customHeight="1" x14ac:dyDescent="0.2">
      <c r="A5880" s="229" t="s">
        <v>705</v>
      </c>
      <c r="B5880" s="247"/>
      <c r="C5880" s="280">
        <v>5867</v>
      </c>
      <c r="D5880" s="249" t="s">
        <v>12232</v>
      </c>
      <c r="E5880" s="249" t="s">
        <v>12233</v>
      </c>
      <c r="F5880" s="249" t="s">
        <v>10182</v>
      </c>
      <c r="G5880" s="281" t="s">
        <v>813</v>
      </c>
      <c r="H5880" s="250">
        <v>38240.54</v>
      </c>
      <c r="I5880" s="250"/>
      <c r="J5880" s="250">
        <v>11730.4807</v>
      </c>
      <c r="K5880" s="250"/>
      <c r="L5880" s="250">
        <v>12245.57</v>
      </c>
      <c r="M5880" s="251">
        <f t="shared" si="273"/>
        <v>0.69324489926135979</v>
      </c>
      <c r="N5880" s="251">
        <f t="shared" si="274"/>
        <v>4.3910331824679585E-2</v>
      </c>
      <c r="O5880" s="250">
        <v>13515.369999999999</v>
      </c>
      <c r="P5880" s="251">
        <f t="shared" si="275"/>
        <v>0.10369464222571913</v>
      </c>
      <c r="Q5880" s="251" t="s">
        <v>1195</v>
      </c>
      <c r="R5880" s="258"/>
      <c r="S5880" s="258" t="s">
        <v>806</v>
      </c>
      <c r="T5880" s="258" t="s">
        <v>807</v>
      </c>
      <c r="U5880" s="282" t="s">
        <v>814</v>
      </c>
      <c r="V5880" s="285">
        <v>105</v>
      </c>
      <c r="W5880" s="286" t="s">
        <v>824</v>
      </c>
      <c r="X5880" s="286" t="s">
        <v>824</v>
      </c>
      <c r="Y5880" s="257"/>
    </row>
    <row r="5881" spans="1:25" ht="12.75" customHeight="1" x14ac:dyDescent="0.2">
      <c r="A5881" s="229" t="s">
        <v>705</v>
      </c>
      <c r="B5881" s="247"/>
      <c r="C5881" s="280">
        <v>5868</v>
      </c>
      <c r="D5881" s="249" t="s">
        <v>12234</v>
      </c>
      <c r="E5881" s="249" t="s">
        <v>12235</v>
      </c>
      <c r="F5881" s="249" t="s">
        <v>10188</v>
      </c>
      <c r="G5881" s="281" t="s">
        <v>813</v>
      </c>
      <c r="H5881" s="250">
        <v>82364.48000000001</v>
      </c>
      <c r="I5881" s="250"/>
      <c r="J5881" s="250">
        <v>78900.56</v>
      </c>
      <c r="K5881" s="250"/>
      <c r="L5881" s="250">
        <v>82365.100000000006</v>
      </c>
      <c r="M5881" s="251">
        <f t="shared" si="273"/>
        <v>4.2055993068857017E-2</v>
      </c>
      <c r="N5881" s="251">
        <f t="shared" si="274"/>
        <v>4.3910207988384471E-2</v>
      </c>
      <c r="O5881" s="250">
        <v>90905.75</v>
      </c>
      <c r="P5881" s="251">
        <f t="shared" si="275"/>
        <v>0.10369258338786687</v>
      </c>
      <c r="Q5881" s="251" t="s">
        <v>1195</v>
      </c>
      <c r="R5881" s="258"/>
      <c r="S5881" s="258" t="s">
        <v>806</v>
      </c>
      <c r="T5881" s="258" t="s">
        <v>807</v>
      </c>
      <c r="U5881" s="282" t="s">
        <v>814</v>
      </c>
      <c r="V5881" s="285">
        <v>303</v>
      </c>
      <c r="W5881" s="286" t="s">
        <v>824</v>
      </c>
      <c r="X5881" s="286" t="s">
        <v>824</v>
      </c>
      <c r="Y5881" s="257"/>
    </row>
    <row r="5882" spans="1:25" ht="12.75" customHeight="1" x14ac:dyDescent="0.2">
      <c r="A5882" s="229" t="s">
        <v>705</v>
      </c>
      <c r="B5882" s="247"/>
      <c r="C5882" s="280">
        <v>5869</v>
      </c>
      <c r="D5882" s="375" t="s">
        <v>12236</v>
      </c>
      <c r="E5882" s="375" t="s">
        <v>12237</v>
      </c>
      <c r="F5882" s="375" t="s">
        <v>10508</v>
      </c>
      <c r="G5882" s="374" t="s">
        <v>804</v>
      </c>
      <c r="H5882" s="250">
        <v>0</v>
      </c>
      <c r="I5882" s="250"/>
      <c r="J5882" s="250">
        <v>0</v>
      </c>
      <c r="K5882" s="250"/>
      <c r="L5882" s="250">
        <v>0</v>
      </c>
      <c r="M5882" s="251" t="str">
        <f t="shared" si="273"/>
        <v>NA</v>
      </c>
      <c r="N5882" s="251" t="str">
        <f t="shared" si="274"/>
        <v>NA</v>
      </c>
      <c r="O5882" s="250">
        <v>0</v>
      </c>
      <c r="P5882" s="251" t="str">
        <f t="shared" si="275"/>
        <v>NA</v>
      </c>
      <c r="Q5882" s="251" t="s">
        <v>707</v>
      </c>
      <c r="R5882" s="258"/>
      <c r="S5882" s="299" t="s">
        <v>809</v>
      </c>
      <c r="T5882" s="258" t="s">
        <v>2261</v>
      </c>
      <c r="U5882" s="299" t="s">
        <v>832</v>
      </c>
      <c r="V5882" s="283" t="s">
        <v>809</v>
      </c>
      <c r="W5882" s="284" t="s">
        <v>809</v>
      </c>
      <c r="X5882" s="284" t="s">
        <v>809</v>
      </c>
      <c r="Y5882" s="257"/>
    </row>
    <row r="5883" spans="1:25" ht="12.75" customHeight="1" x14ac:dyDescent="0.2">
      <c r="A5883" s="229" t="s">
        <v>705</v>
      </c>
      <c r="B5883" s="247"/>
      <c r="C5883" s="280">
        <v>5870</v>
      </c>
      <c r="D5883" s="249" t="s">
        <v>12238</v>
      </c>
      <c r="E5883" s="249" t="s">
        <v>12239</v>
      </c>
      <c r="F5883" s="249" t="s">
        <v>10175</v>
      </c>
      <c r="G5883" s="281" t="s">
        <v>813</v>
      </c>
      <c r="H5883" s="250">
        <v>356714.9</v>
      </c>
      <c r="I5883" s="250"/>
      <c r="J5883" s="250">
        <v>334584.99010000005</v>
      </c>
      <c r="K5883" s="250"/>
      <c r="L5883" s="250">
        <v>520022.95000000007</v>
      </c>
      <c r="M5883" s="251">
        <f t="shared" si="273"/>
        <v>6.2038086718553022E-2</v>
      </c>
      <c r="N5883" s="251">
        <f t="shared" si="274"/>
        <v>0.55423275217629075</v>
      </c>
      <c r="O5883" s="250">
        <v>572385.43999999983</v>
      </c>
      <c r="P5883" s="251">
        <f t="shared" si="275"/>
        <v>0.1006926521223722</v>
      </c>
      <c r="Q5883" s="251" t="s">
        <v>1195</v>
      </c>
      <c r="R5883" s="258"/>
      <c r="S5883" s="258" t="s">
        <v>904</v>
      </c>
      <c r="T5883" s="258" t="s">
        <v>807</v>
      </c>
      <c r="U5883" s="282" t="s">
        <v>814</v>
      </c>
      <c r="V5883" s="285">
        <v>503</v>
      </c>
      <c r="W5883" s="286" t="s">
        <v>815</v>
      </c>
      <c r="X5883" s="286" t="s">
        <v>816</v>
      </c>
      <c r="Y5883" s="257"/>
    </row>
    <row r="5884" spans="1:25" ht="12.75" customHeight="1" x14ac:dyDescent="0.2">
      <c r="B5884" s="247"/>
      <c r="C5884" s="280">
        <v>5871</v>
      </c>
      <c r="D5884" s="249" t="s">
        <v>12240</v>
      </c>
      <c r="E5884" s="249" t="s">
        <v>12241</v>
      </c>
      <c r="F5884" s="249" t="s">
        <v>10253</v>
      </c>
      <c r="G5884" s="281" t="s">
        <v>813</v>
      </c>
      <c r="H5884" s="250">
        <v>55342.159999999996</v>
      </c>
      <c r="I5884" s="250"/>
      <c r="J5884" s="250">
        <v>53014.690600000002</v>
      </c>
      <c r="K5884" s="250"/>
      <c r="L5884" s="250">
        <v>55342.58</v>
      </c>
      <c r="M5884" s="251">
        <f t="shared" si="273"/>
        <v>4.2055991309338028E-2</v>
      </c>
      <c r="N5884" s="251">
        <f t="shared" si="274"/>
        <v>4.3910270410971709E-2</v>
      </c>
      <c r="O5884" s="250">
        <v>61081.22</v>
      </c>
      <c r="P5884" s="251">
        <f t="shared" si="275"/>
        <v>0.1036930334653715</v>
      </c>
      <c r="Q5884" s="251" t="s">
        <v>1195</v>
      </c>
      <c r="R5884" s="258"/>
      <c r="S5884" s="258" t="s">
        <v>806</v>
      </c>
      <c r="T5884" s="258" t="s">
        <v>807</v>
      </c>
      <c r="U5884" s="282" t="s">
        <v>814</v>
      </c>
      <c r="V5884" s="285">
        <v>374</v>
      </c>
      <c r="W5884" s="286" t="s">
        <v>824</v>
      </c>
      <c r="X5884" s="286" t="s">
        <v>824</v>
      </c>
      <c r="Y5884" s="257"/>
    </row>
    <row r="5885" spans="1:25" ht="12.75" customHeight="1" x14ac:dyDescent="0.2">
      <c r="A5885" s="229" t="s">
        <v>705</v>
      </c>
      <c r="B5885" s="247"/>
      <c r="C5885" s="280">
        <v>5872</v>
      </c>
      <c r="D5885" s="249" t="s">
        <v>12242</v>
      </c>
      <c r="E5885" s="249" t="s">
        <v>12243</v>
      </c>
      <c r="F5885" s="249" t="s">
        <v>10172</v>
      </c>
      <c r="G5885" s="281" t="s">
        <v>813</v>
      </c>
      <c r="H5885" s="250">
        <v>19141.16</v>
      </c>
      <c r="I5885" s="250"/>
      <c r="J5885" s="250">
        <v>16027.843000000001</v>
      </c>
      <c r="K5885" s="250"/>
      <c r="L5885" s="250">
        <v>16731.63</v>
      </c>
      <c r="M5885" s="251">
        <f t="shared" si="273"/>
        <v>0.16265038273542456</v>
      </c>
      <c r="N5885" s="251">
        <f t="shared" si="274"/>
        <v>4.391027538764887E-2</v>
      </c>
      <c r="O5885" s="250">
        <v>18466.59</v>
      </c>
      <c r="P5885" s="251">
        <f t="shared" si="275"/>
        <v>0.10369342377281825</v>
      </c>
      <c r="Q5885" s="251" t="s">
        <v>1195</v>
      </c>
      <c r="R5885" s="258"/>
      <c r="S5885" s="258" t="s">
        <v>904</v>
      </c>
      <c r="T5885" s="258" t="s">
        <v>807</v>
      </c>
      <c r="U5885" s="282" t="s">
        <v>814</v>
      </c>
      <c r="V5885" s="285">
        <v>105</v>
      </c>
      <c r="W5885" s="286" t="s">
        <v>816</v>
      </c>
      <c r="X5885" s="286" t="s">
        <v>816</v>
      </c>
      <c r="Y5885" s="257"/>
    </row>
    <row r="5886" spans="1:25" ht="12.75" customHeight="1" x14ac:dyDescent="0.2">
      <c r="A5886" s="229" t="s">
        <v>705</v>
      </c>
      <c r="B5886" s="247"/>
      <c r="C5886" s="280">
        <v>5873</v>
      </c>
      <c r="D5886" s="249" t="s">
        <v>12244</v>
      </c>
      <c r="E5886" s="249" t="s">
        <v>12245</v>
      </c>
      <c r="F5886" s="249" t="s">
        <v>10225</v>
      </c>
      <c r="G5886" s="281" t="s">
        <v>813</v>
      </c>
      <c r="H5886" s="250">
        <v>140797.68000000002</v>
      </c>
      <c r="I5886" s="250"/>
      <c r="J5886" s="250">
        <v>69277.387900000002</v>
      </c>
      <c r="K5886" s="250"/>
      <c r="L5886" s="250">
        <v>72319.37</v>
      </c>
      <c r="M5886" s="251">
        <f t="shared" si="273"/>
        <v>0.50796498990608374</v>
      </c>
      <c r="N5886" s="251">
        <f t="shared" si="274"/>
        <v>4.391017317787748E-2</v>
      </c>
      <c r="O5886" s="250">
        <v>79818.400000000009</v>
      </c>
      <c r="P5886" s="251">
        <f t="shared" si="275"/>
        <v>0.10369324290297349</v>
      </c>
      <c r="Q5886" s="251" t="s">
        <v>1195</v>
      </c>
      <c r="R5886" s="258"/>
      <c r="S5886" s="258" t="s">
        <v>806</v>
      </c>
      <c r="T5886" s="258" t="s">
        <v>807</v>
      </c>
      <c r="U5886" s="282" t="s">
        <v>814</v>
      </c>
      <c r="V5886" s="285">
        <v>209</v>
      </c>
      <c r="W5886" s="286" t="s">
        <v>824</v>
      </c>
      <c r="X5886" s="286" t="s">
        <v>824</v>
      </c>
      <c r="Y5886" s="257"/>
    </row>
    <row r="5887" spans="1:25" ht="12.75" customHeight="1" x14ac:dyDescent="0.2">
      <c r="A5887" s="229" t="s">
        <v>705</v>
      </c>
      <c r="B5887" s="247"/>
      <c r="C5887" s="280">
        <v>5874</v>
      </c>
      <c r="D5887" s="249" t="s">
        <v>12246</v>
      </c>
      <c r="E5887" s="249" t="s">
        <v>12247</v>
      </c>
      <c r="F5887" s="249" t="s">
        <v>10205</v>
      </c>
      <c r="G5887" s="281" t="s">
        <v>813</v>
      </c>
      <c r="H5887" s="250">
        <v>59757.350000000006</v>
      </c>
      <c r="I5887" s="250"/>
      <c r="J5887" s="250">
        <v>57244.207699999999</v>
      </c>
      <c r="K5887" s="250"/>
      <c r="L5887" s="250">
        <v>59672.990000000005</v>
      </c>
      <c r="M5887" s="251">
        <f t="shared" si="273"/>
        <v>4.2055785606289545E-2</v>
      </c>
      <c r="N5887" s="251">
        <f t="shared" si="274"/>
        <v>4.2428437698509826E-2</v>
      </c>
      <c r="O5887" s="250">
        <v>65860.7</v>
      </c>
      <c r="P5887" s="251">
        <f t="shared" si="275"/>
        <v>0.10369364766203254</v>
      </c>
      <c r="Q5887" s="251" t="s">
        <v>1195</v>
      </c>
      <c r="R5887" s="258"/>
      <c r="S5887" s="258" t="s">
        <v>806</v>
      </c>
      <c r="T5887" s="258" t="s">
        <v>807</v>
      </c>
      <c r="U5887" s="282" t="s">
        <v>814</v>
      </c>
      <c r="V5887" s="285">
        <v>309</v>
      </c>
      <c r="W5887" s="286" t="s">
        <v>824</v>
      </c>
      <c r="X5887" s="286" t="s">
        <v>824</v>
      </c>
      <c r="Y5887" s="257"/>
    </row>
    <row r="5888" spans="1:25" ht="12.75" customHeight="1" x14ac:dyDescent="0.2">
      <c r="A5888" s="229" t="s">
        <v>705</v>
      </c>
      <c r="B5888" s="247"/>
      <c r="C5888" s="280">
        <v>5875</v>
      </c>
      <c r="D5888" s="249" t="s">
        <v>12248</v>
      </c>
      <c r="E5888" s="249" t="s">
        <v>12249</v>
      </c>
      <c r="F5888" s="249" t="s">
        <v>10278</v>
      </c>
      <c r="G5888" s="281" t="s">
        <v>804</v>
      </c>
      <c r="H5888" s="250">
        <v>14570.43</v>
      </c>
      <c r="I5888" s="250"/>
      <c r="J5888" s="250">
        <v>12088.752500000001</v>
      </c>
      <c r="K5888" s="250"/>
      <c r="L5888" s="250">
        <v>13446.68</v>
      </c>
      <c r="M5888" s="251">
        <f t="shared" si="273"/>
        <v>0.17032287310669622</v>
      </c>
      <c r="N5888" s="251">
        <f t="shared" si="274"/>
        <v>0.11232982890500899</v>
      </c>
      <c r="O5888" s="250">
        <v>14841.04</v>
      </c>
      <c r="P5888" s="251">
        <f t="shared" si="275"/>
        <v>0.10369548468469544</v>
      </c>
      <c r="Q5888" s="251" t="s">
        <v>1195</v>
      </c>
      <c r="R5888" s="258"/>
      <c r="S5888" s="258" t="s">
        <v>904</v>
      </c>
      <c r="T5888" s="299" t="s">
        <v>809</v>
      </c>
      <c r="U5888" s="282" t="s">
        <v>808</v>
      </c>
      <c r="V5888" s="285">
        <v>157</v>
      </c>
      <c r="W5888" s="286" t="s">
        <v>824</v>
      </c>
      <c r="X5888" s="286" t="s">
        <v>824</v>
      </c>
      <c r="Y5888" s="257"/>
    </row>
    <row r="5889" spans="1:25" ht="12.75" customHeight="1" x14ac:dyDescent="0.2">
      <c r="A5889" s="229" t="s">
        <v>705</v>
      </c>
      <c r="B5889" s="247"/>
      <c r="C5889" s="280">
        <v>5876</v>
      </c>
      <c r="D5889" s="249" t="s">
        <v>12250</v>
      </c>
      <c r="E5889" s="249" t="s">
        <v>12251</v>
      </c>
      <c r="F5889" s="249" t="s">
        <v>10175</v>
      </c>
      <c r="G5889" s="281"/>
      <c r="H5889" s="250">
        <v>1487474.56</v>
      </c>
      <c r="I5889" s="250"/>
      <c r="J5889" s="250">
        <v>803443.1283999997</v>
      </c>
      <c r="K5889" s="250"/>
      <c r="L5889" s="250">
        <v>2012846.17</v>
      </c>
      <c r="M5889" s="251">
        <f t="shared" si="273"/>
        <v>0.45986092804168721</v>
      </c>
      <c r="N5889" s="251">
        <f t="shared" si="274"/>
        <v>1.5052752321230762</v>
      </c>
      <c r="O5889" s="250">
        <v>2084959.1299999997</v>
      </c>
      <c r="P5889" s="251">
        <f t="shared" si="275"/>
        <v>3.5826364217390605E-2</v>
      </c>
      <c r="Q5889" s="251" t="s">
        <v>1195</v>
      </c>
      <c r="R5889" s="258"/>
      <c r="S5889" s="258" t="s">
        <v>1358</v>
      </c>
      <c r="T5889" s="258" t="s">
        <v>1359</v>
      </c>
      <c r="U5889" s="282" t="s">
        <v>1092</v>
      </c>
      <c r="V5889" s="285">
        <v>5867</v>
      </c>
      <c r="W5889" s="286" t="s">
        <v>824</v>
      </c>
      <c r="X5889" s="286" t="s">
        <v>824</v>
      </c>
      <c r="Y5889" s="257"/>
    </row>
    <row r="5890" spans="1:25" ht="12.75" customHeight="1" x14ac:dyDescent="0.2">
      <c r="A5890" s="229" t="s">
        <v>705</v>
      </c>
      <c r="B5890" s="247"/>
      <c r="C5890" s="280">
        <v>5877</v>
      </c>
      <c r="D5890" s="373" t="s">
        <v>12252</v>
      </c>
      <c r="E5890" s="373" t="s">
        <v>12252</v>
      </c>
      <c r="F5890" s="373"/>
      <c r="G5890" s="374"/>
      <c r="H5890" s="250">
        <v>0</v>
      </c>
      <c r="I5890" s="250"/>
      <c r="J5890" s="250">
        <v>0</v>
      </c>
      <c r="K5890" s="250"/>
      <c r="L5890" s="250">
        <v>16590.32</v>
      </c>
      <c r="M5890" s="251" t="str">
        <f t="shared" si="273"/>
        <v>NA</v>
      </c>
      <c r="N5890" s="251" t="str">
        <f t="shared" si="274"/>
        <v>NA</v>
      </c>
      <c r="O5890" s="250">
        <v>16755.349999999999</v>
      </c>
      <c r="P5890" s="251">
        <f t="shared" si="275"/>
        <v>9.9473668982876066E-3</v>
      </c>
      <c r="Q5890" s="251" t="s">
        <v>1195</v>
      </c>
      <c r="R5890" s="258"/>
      <c r="S5890" s="258" t="s">
        <v>840</v>
      </c>
      <c r="T5890" s="258" t="s">
        <v>841</v>
      </c>
      <c r="U5890" s="282" t="s">
        <v>841</v>
      </c>
      <c r="V5890" s="283" t="s">
        <v>809</v>
      </c>
      <c r="W5890" s="284" t="s">
        <v>809</v>
      </c>
      <c r="X5890" s="284" t="s">
        <v>809</v>
      </c>
      <c r="Y5890" s="257"/>
    </row>
    <row r="5891" spans="1:25" ht="12.75" customHeight="1" x14ac:dyDescent="0.2">
      <c r="A5891" s="229" t="s">
        <v>705</v>
      </c>
      <c r="B5891" s="247"/>
      <c r="C5891" s="280">
        <v>5878</v>
      </c>
      <c r="D5891" s="373" t="s">
        <v>12253</v>
      </c>
      <c r="E5891" s="373" t="s">
        <v>12253</v>
      </c>
      <c r="F5891" s="373"/>
      <c r="G5891" s="374"/>
      <c r="H5891" s="250">
        <v>59834.01</v>
      </c>
      <c r="I5891" s="250"/>
      <c r="J5891" s="250">
        <v>0</v>
      </c>
      <c r="K5891" s="250"/>
      <c r="L5891" s="250">
        <v>27179.27</v>
      </c>
      <c r="M5891" s="251">
        <f t="shared" si="273"/>
        <v>1</v>
      </c>
      <c r="N5891" s="251" t="str">
        <f t="shared" si="274"/>
        <v>NA</v>
      </c>
      <c r="O5891" s="250">
        <v>27449.64</v>
      </c>
      <c r="P5891" s="251">
        <f t="shared" si="275"/>
        <v>9.9476549590919467E-3</v>
      </c>
      <c r="Q5891" s="251" t="s">
        <v>1195</v>
      </c>
      <c r="R5891" s="258"/>
      <c r="S5891" s="258" t="s">
        <v>840</v>
      </c>
      <c r="T5891" s="258" t="s">
        <v>841</v>
      </c>
      <c r="U5891" s="282" t="s">
        <v>841</v>
      </c>
      <c r="V5891" s="283" t="s">
        <v>809</v>
      </c>
      <c r="W5891" s="284" t="s">
        <v>809</v>
      </c>
      <c r="X5891" s="284" t="s">
        <v>809</v>
      </c>
      <c r="Y5891" s="257"/>
    </row>
    <row r="5892" spans="1:25" ht="12.75" customHeight="1" x14ac:dyDescent="0.2">
      <c r="A5892" s="229" t="s">
        <v>705</v>
      </c>
      <c r="B5892" s="247"/>
      <c r="C5892" s="300">
        <v>5879</v>
      </c>
      <c r="D5892" s="301" t="s">
        <v>12254</v>
      </c>
      <c r="E5892" s="301" t="s">
        <v>12255</v>
      </c>
      <c r="F5892" s="301" t="s">
        <v>10193</v>
      </c>
      <c r="G5892" s="302" t="s">
        <v>707</v>
      </c>
      <c r="H5892" s="303">
        <v>0</v>
      </c>
      <c r="I5892" s="303"/>
      <c r="J5892" s="303">
        <v>0</v>
      </c>
      <c r="K5892" s="303"/>
      <c r="L5892" s="303">
        <v>0</v>
      </c>
      <c r="M5892" s="304" t="str">
        <f t="shared" si="273"/>
        <v>NA</v>
      </c>
      <c r="N5892" s="304" t="str">
        <f t="shared" si="274"/>
        <v>NA</v>
      </c>
      <c r="O5892" s="303">
        <v>0</v>
      </c>
      <c r="P5892" s="304" t="str">
        <f t="shared" si="275"/>
        <v>NA</v>
      </c>
      <c r="Q5892" s="304" t="s">
        <v>707</v>
      </c>
      <c r="R5892" s="305" t="s">
        <v>887</v>
      </c>
      <c r="S5892" s="306" t="s">
        <v>832</v>
      </c>
      <c r="T5892" s="306" t="s">
        <v>832</v>
      </c>
      <c r="U5892" s="306" t="s">
        <v>832</v>
      </c>
      <c r="V5892" s="307" t="s">
        <v>809</v>
      </c>
      <c r="W5892" s="308" t="s">
        <v>809</v>
      </c>
      <c r="X5892" s="308" t="s">
        <v>809</v>
      </c>
      <c r="Y5892" s="257"/>
    </row>
    <row r="5893" spans="1:25" ht="12.75" customHeight="1" x14ac:dyDescent="0.2">
      <c r="A5893" s="229" t="s">
        <v>705</v>
      </c>
      <c r="B5893" s="247"/>
      <c r="C5893" s="280">
        <v>5880</v>
      </c>
      <c r="D5893" s="249" t="s">
        <v>12256</v>
      </c>
      <c r="E5893" s="249" t="s">
        <v>12257</v>
      </c>
      <c r="F5893" s="249" t="s">
        <v>10205</v>
      </c>
      <c r="G5893" s="281" t="s">
        <v>813</v>
      </c>
      <c r="H5893" s="250">
        <v>44330.04</v>
      </c>
      <c r="I5893" s="250"/>
      <c r="J5893" s="250">
        <v>41552.722900000001</v>
      </c>
      <c r="K5893" s="250"/>
      <c r="L5893" s="250">
        <v>43377.31</v>
      </c>
      <c r="M5893" s="251">
        <f t="shared" si="273"/>
        <v>6.2650904443127056E-2</v>
      </c>
      <c r="N5893" s="251">
        <f t="shared" si="274"/>
        <v>4.3910169362210365E-2</v>
      </c>
      <c r="O5893" s="250">
        <v>47875.22</v>
      </c>
      <c r="P5893" s="251">
        <f t="shared" si="275"/>
        <v>0.10369269094833229</v>
      </c>
      <c r="Q5893" s="251" t="s">
        <v>1195</v>
      </c>
      <c r="R5893" s="258"/>
      <c r="S5893" s="258" t="s">
        <v>806</v>
      </c>
      <c r="T5893" s="258" t="s">
        <v>807</v>
      </c>
      <c r="U5893" s="282" t="s">
        <v>814</v>
      </c>
      <c r="V5893" s="285">
        <v>205</v>
      </c>
      <c r="W5893" s="286" t="s">
        <v>824</v>
      </c>
      <c r="X5893" s="286" t="s">
        <v>824</v>
      </c>
      <c r="Y5893" s="257"/>
    </row>
    <row r="5894" spans="1:25" ht="12.75" customHeight="1" x14ac:dyDescent="0.2">
      <c r="A5894" s="229" t="s">
        <v>705</v>
      </c>
      <c r="B5894" s="247"/>
      <c r="C5894" s="280">
        <v>5881</v>
      </c>
      <c r="D5894" s="249" t="s">
        <v>12258</v>
      </c>
      <c r="E5894" s="249" t="s">
        <v>5448</v>
      </c>
      <c r="F5894" s="249" t="s">
        <v>10205</v>
      </c>
      <c r="G5894" s="281" t="s">
        <v>813</v>
      </c>
      <c r="H5894" s="250">
        <v>80877.799999999988</v>
      </c>
      <c r="I5894" s="250"/>
      <c r="J5894" s="250">
        <v>62039.596699999995</v>
      </c>
      <c r="K5894" s="250"/>
      <c r="L5894" s="250">
        <v>64763.780000000006</v>
      </c>
      <c r="M5894" s="251">
        <f t="shared" si="273"/>
        <v>0.2329218067257022</v>
      </c>
      <c r="N5894" s="251">
        <f t="shared" si="274"/>
        <v>4.3910396664458194E-2</v>
      </c>
      <c r="O5894" s="250">
        <v>71479.33</v>
      </c>
      <c r="P5894" s="251">
        <f t="shared" si="275"/>
        <v>0.10369299012503586</v>
      </c>
      <c r="Q5894" s="251" t="s">
        <v>1195</v>
      </c>
      <c r="R5894" s="258"/>
      <c r="S5894" s="258" t="s">
        <v>806</v>
      </c>
      <c r="T5894" s="258" t="s">
        <v>807</v>
      </c>
      <c r="U5894" s="282" t="s">
        <v>814</v>
      </c>
      <c r="V5894" s="285">
        <v>303</v>
      </c>
      <c r="W5894" s="286" t="s">
        <v>816</v>
      </c>
      <c r="X5894" s="286" t="s">
        <v>824</v>
      </c>
      <c r="Y5894" s="257"/>
    </row>
    <row r="5895" spans="1:25" ht="12.75" customHeight="1" x14ac:dyDescent="0.2">
      <c r="A5895" s="229" t="s">
        <v>705</v>
      </c>
      <c r="B5895" s="247"/>
      <c r="C5895" s="280">
        <v>5882</v>
      </c>
      <c r="D5895" s="249" t="s">
        <v>12259</v>
      </c>
      <c r="E5895" s="249" t="s">
        <v>5452</v>
      </c>
      <c r="F5895" s="249" t="s">
        <v>10318</v>
      </c>
      <c r="G5895" s="281" t="s">
        <v>813</v>
      </c>
      <c r="H5895" s="250">
        <v>67588.069999999992</v>
      </c>
      <c r="I5895" s="250"/>
      <c r="J5895" s="250">
        <v>64745.570700000004</v>
      </c>
      <c r="K5895" s="250"/>
      <c r="L5895" s="250">
        <v>67588.399999999994</v>
      </c>
      <c r="M5895" s="251">
        <f t="shared" si="273"/>
        <v>4.205622826631962E-2</v>
      </c>
      <c r="N5895" s="251">
        <f t="shared" si="274"/>
        <v>4.3907703172040929E-2</v>
      </c>
      <c r="O5895" s="250">
        <v>73389.62</v>
      </c>
      <c r="P5895" s="251">
        <f t="shared" si="275"/>
        <v>8.5831592403430204E-2</v>
      </c>
      <c r="Q5895" s="251" t="s">
        <v>1195</v>
      </c>
      <c r="R5895" s="258"/>
      <c r="S5895" s="258" t="s">
        <v>806</v>
      </c>
      <c r="T5895" s="258" t="s">
        <v>1092</v>
      </c>
      <c r="U5895" s="282" t="s">
        <v>814</v>
      </c>
      <c r="V5895" s="285">
        <v>203</v>
      </c>
      <c r="W5895" s="286" t="s">
        <v>815</v>
      </c>
      <c r="X5895" s="286" t="s">
        <v>816</v>
      </c>
      <c r="Y5895" s="257"/>
    </row>
    <row r="5896" spans="1:25" ht="12.75" customHeight="1" x14ac:dyDescent="0.2">
      <c r="A5896" s="229" t="s">
        <v>705</v>
      </c>
      <c r="B5896" s="247"/>
      <c r="C5896" s="280">
        <v>5883</v>
      </c>
      <c r="D5896" s="249" t="s">
        <v>12260</v>
      </c>
      <c r="E5896" s="249" t="s">
        <v>12261</v>
      </c>
      <c r="F5896" s="249" t="s">
        <v>10355</v>
      </c>
      <c r="G5896" s="281" t="s">
        <v>804</v>
      </c>
      <c r="H5896" s="250">
        <v>57180.26</v>
      </c>
      <c r="I5896" s="250"/>
      <c r="J5896" s="250">
        <v>54775.491200000004</v>
      </c>
      <c r="K5896" s="250"/>
      <c r="L5896" s="250">
        <v>57180.69</v>
      </c>
      <c r="M5896" s="251">
        <f t="shared" si="273"/>
        <v>4.2055926293444588E-2</v>
      </c>
      <c r="N5896" s="251">
        <f t="shared" si="274"/>
        <v>4.3910127454959237E-2</v>
      </c>
      <c r="O5896" s="250">
        <v>63109.919999999998</v>
      </c>
      <c r="P5896" s="251">
        <f t="shared" si="275"/>
        <v>0.10369287254141207</v>
      </c>
      <c r="Q5896" s="251" t="s">
        <v>1195</v>
      </c>
      <c r="R5896" s="258"/>
      <c r="S5896" s="258" t="s">
        <v>904</v>
      </c>
      <c r="T5896" s="258" t="s">
        <v>807</v>
      </c>
      <c r="U5896" s="282" t="s">
        <v>808</v>
      </c>
      <c r="V5896" s="285">
        <v>106</v>
      </c>
      <c r="W5896" s="286" t="s">
        <v>824</v>
      </c>
      <c r="X5896" s="286" t="s">
        <v>824</v>
      </c>
      <c r="Y5896" s="257"/>
    </row>
    <row r="5897" spans="1:25" ht="12.75" customHeight="1" x14ac:dyDescent="0.2">
      <c r="A5897" s="229" t="s">
        <v>705</v>
      </c>
      <c r="B5897" s="247"/>
      <c r="C5897" s="280">
        <v>5884</v>
      </c>
      <c r="D5897" s="249" t="s">
        <v>12262</v>
      </c>
      <c r="E5897" s="249" t="s">
        <v>12263</v>
      </c>
      <c r="F5897" s="249" t="s">
        <v>10318</v>
      </c>
      <c r="G5897" s="281" t="s">
        <v>813</v>
      </c>
      <c r="H5897" s="250">
        <v>236825.26000000004</v>
      </c>
      <c r="I5897" s="250"/>
      <c r="J5897" s="250">
        <v>226865.35219999996</v>
      </c>
      <c r="K5897" s="250"/>
      <c r="L5897" s="250">
        <v>236828.71999999997</v>
      </c>
      <c r="M5897" s="251">
        <f t="shared" si="273"/>
        <v>4.2055935249474957E-2</v>
      </c>
      <c r="N5897" s="251">
        <f t="shared" si="274"/>
        <v>4.3917538325625421E-2</v>
      </c>
      <c r="O5897" s="250">
        <v>273224.5</v>
      </c>
      <c r="P5897" s="251">
        <f t="shared" si="275"/>
        <v>0.15367975640792228</v>
      </c>
      <c r="Q5897" s="251" t="s">
        <v>1195</v>
      </c>
      <c r="R5897" s="258"/>
      <c r="S5897" s="258" t="s">
        <v>806</v>
      </c>
      <c r="T5897" s="258" t="s">
        <v>807</v>
      </c>
      <c r="U5897" s="282" t="s">
        <v>814</v>
      </c>
      <c r="V5897" s="285">
        <v>230</v>
      </c>
      <c r="W5897" s="286" t="s">
        <v>824</v>
      </c>
      <c r="X5897" s="286" t="s">
        <v>824</v>
      </c>
      <c r="Y5897" s="257"/>
    </row>
    <row r="5898" spans="1:25" ht="12.75" customHeight="1" x14ac:dyDescent="0.2">
      <c r="A5898" s="229" t="s">
        <v>705</v>
      </c>
      <c r="B5898" s="247"/>
      <c r="C5898" s="280">
        <v>5885</v>
      </c>
      <c r="D5898" s="249" t="s">
        <v>12264</v>
      </c>
      <c r="E5898" s="249" t="s">
        <v>12265</v>
      </c>
      <c r="F5898" s="249" t="s">
        <v>10237</v>
      </c>
      <c r="G5898" s="281" t="s">
        <v>804</v>
      </c>
      <c r="H5898" s="250">
        <v>143078.6</v>
      </c>
      <c r="I5898" s="250"/>
      <c r="J5898" s="250">
        <v>137061.26129999998</v>
      </c>
      <c r="K5898" s="250"/>
      <c r="L5898" s="250">
        <v>143076.42000000004</v>
      </c>
      <c r="M5898" s="251">
        <f t="shared" si="273"/>
        <v>4.2056175416868923E-2</v>
      </c>
      <c r="N5898" s="251">
        <f t="shared" si="274"/>
        <v>4.3886643410015511E-2</v>
      </c>
      <c r="O5898" s="250">
        <v>172269.22999999998</v>
      </c>
      <c r="P5898" s="251">
        <f t="shared" si="275"/>
        <v>0.20403648623581672</v>
      </c>
      <c r="Q5898" s="251" t="s">
        <v>1195</v>
      </c>
      <c r="R5898" s="258"/>
      <c r="S5898" s="258" t="s">
        <v>806</v>
      </c>
      <c r="T5898" s="258" t="s">
        <v>807</v>
      </c>
      <c r="U5898" s="282" t="s">
        <v>808</v>
      </c>
      <c r="V5898" s="285">
        <v>105</v>
      </c>
      <c r="W5898" s="286" t="s">
        <v>824</v>
      </c>
      <c r="X5898" s="286" t="s">
        <v>824</v>
      </c>
      <c r="Y5898" s="257"/>
    </row>
    <row r="5899" spans="1:25" ht="12.75" customHeight="1" x14ac:dyDescent="0.2">
      <c r="A5899" s="229" t="s">
        <v>705</v>
      </c>
      <c r="B5899" s="247"/>
      <c r="C5899" s="280">
        <v>5886</v>
      </c>
      <c r="D5899" s="249" t="s">
        <v>12266</v>
      </c>
      <c r="E5899" s="249" t="s">
        <v>12267</v>
      </c>
      <c r="F5899" s="249" t="s">
        <v>10185</v>
      </c>
      <c r="G5899" s="281" t="s">
        <v>813</v>
      </c>
      <c r="H5899" s="250">
        <v>34533.980000000003</v>
      </c>
      <c r="I5899" s="250"/>
      <c r="J5899" s="250">
        <v>33081.608</v>
      </c>
      <c r="K5899" s="250"/>
      <c r="L5899" s="250">
        <v>34481.279999999999</v>
      </c>
      <c r="M5899" s="251">
        <f t="shared" si="273"/>
        <v>4.2056316706038599E-2</v>
      </c>
      <c r="N5899" s="251">
        <f t="shared" si="274"/>
        <v>4.2309672492340716E-2</v>
      </c>
      <c r="O5899" s="250">
        <v>37440.869999999995</v>
      </c>
      <c r="P5899" s="251">
        <f t="shared" si="275"/>
        <v>8.5831790467175137E-2</v>
      </c>
      <c r="Q5899" s="251" t="s">
        <v>1195</v>
      </c>
      <c r="R5899" s="258"/>
      <c r="S5899" s="258" t="s">
        <v>1405</v>
      </c>
      <c r="T5899" s="258" t="s">
        <v>807</v>
      </c>
      <c r="U5899" s="282" t="s">
        <v>814</v>
      </c>
      <c r="V5899" s="285">
        <v>303</v>
      </c>
      <c r="W5899" s="286" t="s">
        <v>824</v>
      </c>
      <c r="X5899" s="286" t="s">
        <v>824</v>
      </c>
      <c r="Y5899" s="257"/>
    </row>
    <row r="5900" spans="1:25" ht="12.75" customHeight="1" x14ac:dyDescent="0.2">
      <c r="A5900" s="229" t="s">
        <v>705</v>
      </c>
      <c r="B5900" s="247"/>
      <c r="C5900" s="280">
        <v>5887</v>
      </c>
      <c r="D5900" s="249" t="s">
        <v>12268</v>
      </c>
      <c r="E5900" s="249" t="s">
        <v>12269</v>
      </c>
      <c r="F5900" s="249" t="s">
        <v>10237</v>
      </c>
      <c r="G5900" s="281" t="s">
        <v>804</v>
      </c>
      <c r="H5900" s="250">
        <v>16523.010000000002</v>
      </c>
      <c r="I5900" s="250"/>
      <c r="J5900" s="250">
        <v>24124.6283</v>
      </c>
      <c r="K5900" s="250"/>
      <c r="L5900" s="250">
        <v>25183.89</v>
      </c>
      <c r="M5900" s="251">
        <f t="shared" si="273"/>
        <v>0.46006256124035494</v>
      </c>
      <c r="N5900" s="251">
        <f t="shared" si="274"/>
        <v>4.3907897225508717E-2</v>
      </c>
      <c r="O5900" s="250">
        <v>27345.439999999999</v>
      </c>
      <c r="P5900" s="251">
        <f t="shared" si="275"/>
        <v>8.5830663968116103E-2</v>
      </c>
      <c r="Q5900" s="251" t="s">
        <v>1195</v>
      </c>
      <c r="R5900" s="258"/>
      <c r="S5900" s="258" t="s">
        <v>1405</v>
      </c>
      <c r="T5900" s="258" t="s">
        <v>807</v>
      </c>
      <c r="U5900" s="282" t="s">
        <v>808</v>
      </c>
      <c r="V5900" s="285">
        <v>53</v>
      </c>
      <c r="W5900" s="286" t="s">
        <v>824</v>
      </c>
      <c r="X5900" s="286" t="s">
        <v>824</v>
      </c>
      <c r="Y5900" s="257"/>
    </row>
    <row r="5901" spans="1:25" ht="12.75" customHeight="1" x14ac:dyDescent="0.2">
      <c r="A5901" s="229" t="s">
        <v>705</v>
      </c>
      <c r="B5901" s="247"/>
      <c r="C5901" s="280">
        <v>5888</v>
      </c>
      <c r="D5901" s="249" t="s">
        <v>12270</v>
      </c>
      <c r="E5901" s="249" t="s">
        <v>12271</v>
      </c>
      <c r="F5901" s="249" t="s">
        <v>10182</v>
      </c>
      <c r="G5901" s="281" t="s">
        <v>813</v>
      </c>
      <c r="H5901" s="250">
        <v>265053.68999999994</v>
      </c>
      <c r="I5901" s="250"/>
      <c r="J5901" s="250">
        <v>545675.66730000009</v>
      </c>
      <c r="K5901" s="250"/>
      <c r="L5901" s="250">
        <v>569632.56000000006</v>
      </c>
      <c r="M5901" s="251">
        <f t="shared" si="273"/>
        <v>1.0587363537553474</v>
      </c>
      <c r="N5901" s="251">
        <f t="shared" si="274"/>
        <v>4.3903172040891121E-2</v>
      </c>
      <c r="O5901" s="250">
        <v>675344.76</v>
      </c>
      <c r="P5901" s="251">
        <f t="shared" si="275"/>
        <v>0.18557963049022327</v>
      </c>
      <c r="Q5901" s="251" t="s">
        <v>1195</v>
      </c>
      <c r="R5901" s="258"/>
      <c r="S5901" s="258" t="s">
        <v>1698</v>
      </c>
      <c r="T5901" s="258" t="s">
        <v>1092</v>
      </c>
      <c r="U5901" s="282" t="s">
        <v>814</v>
      </c>
      <c r="V5901" s="285">
        <v>515</v>
      </c>
      <c r="W5901" s="286" t="s">
        <v>816</v>
      </c>
      <c r="X5901" s="286" t="s">
        <v>824</v>
      </c>
      <c r="Y5901" s="257"/>
    </row>
    <row r="5902" spans="1:25" ht="12.75" customHeight="1" x14ac:dyDescent="0.2">
      <c r="A5902" s="229" t="s">
        <v>705</v>
      </c>
      <c r="B5902" s="247"/>
      <c r="C5902" s="280">
        <v>5889</v>
      </c>
      <c r="D5902" s="249" t="s">
        <v>12272</v>
      </c>
      <c r="E5902" s="249" t="s">
        <v>12273</v>
      </c>
      <c r="F5902" s="249" t="s">
        <v>10253</v>
      </c>
      <c r="G5902" s="281" t="s">
        <v>813</v>
      </c>
      <c r="H5902" s="250">
        <v>72057.88</v>
      </c>
      <c r="I5902" s="250"/>
      <c r="J5902" s="250">
        <v>69027.4087</v>
      </c>
      <c r="K5902" s="250"/>
      <c r="L5902" s="250">
        <v>72058.25</v>
      </c>
      <c r="M5902" s="251">
        <f t="shared" ref="M5902:M5965" si="276">IF(H5902&gt;0,ABS((J5902-H5902)/H5902),"NA")</f>
        <v>4.2056070758673507E-2</v>
      </c>
      <c r="N5902" s="251">
        <f t="shared" ref="N5902:N5965" si="277">IF(J5902&gt;0,ABS((L5902-J5902)/J5902),"NA")</f>
        <v>4.3907794846715725E-2</v>
      </c>
      <c r="O5902" s="250">
        <v>78243.12</v>
      </c>
      <c r="P5902" s="251">
        <f t="shared" ref="P5902:P5965" si="278">IF(L5902&gt;0,ABS((O5902-L5902)/L5902),"NA")</f>
        <v>8.583153212852096E-2</v>
      </c>
      <c r="Q5902" s="251" t="s">
        <v>1195</v>
      </c>
      <c r="R5902" s="258"/>
      <c r="S5902" s="258" t="s">
        <v>806</v>
      </c>
      <c r="T5902" s="258" t="s">
        <v>807</v>
      </c>
      <c r="U5902" s="282" t="s">
        <v>814</v>
      </c>
      <c r="V5902" s="285">
        <v>503</v>
      </c>
      <c r="W5902" s="286" t="s">
        <v>874</v>
      </c>
      <c r="X5902" s="286" t="s">
        <v>816</v>
      </c>
      <c r="Y5902" s="257"/>
    </row>
    <row r="5903" spans="1:25" ht="12.75" customHeight="1" x14ac:dyDescent="0.2">
      <c r="A5903" s="229" t="s">
        <v>705</v>
      </c>
      <c r="B5903" s="247"/>
      <c r="C5903" s="280">
        <v>5890</v>
      </c>
      <c r="D5903" s="249" t="s">
        <v>12274</v>
      </c>
      <c r="E5903" s="249" t="s">
        <v>12275</v>
      </c>
      <c r="F5903" s="249" t="s">
        <v>10237</v>
      </c>
      <c r="G5903" s="281" t="s">
        <v>804</v>
      </c>
      <c r="H5903" s="250">
        <v>41034.160000000003</v>
      </c>
      <c r="I5903" s="250"/>
      <c r="J5903" s="250">
        <v>123432.28810000001</v>
      </c>
      <c r="K5903" s="250"/>
      <c r="L5903" s="250">
        <v>128852.40000000001</v>
      </c>
      <c r="M5903" s="251">
        <f t="shared" si="276"/>
        <v>2.0080374034706692</v>
      </c>
      <c r="N5903" s="251">
        <f t="shared" si="277"/>
        <v>4.391162137097257E-2</v>
      </c>
      <c r="O5903" s="250">
        <v>143550.23000000001</v>
      </c>
      <c r="P5903" s="251">
        <f t="shared" si="278"/>
        <v>0.114067180743238</v>
      </c>
      <c r="Q5903" s="251" t="s">
        <v>1195</v>
      </c>
      <c r="R5903" s="258"/>
      <c r="S5903" s="258" t="s">
        <v>925</v>
      </c>
      <c r="T5903" s="258" t="s">
        <v>908</v>
      </c>
      <c r="U5903" s="282" t="s">
        <v>10796</v>
      </c>
      <c r="V5903" s="285">
        <v>4037</v>
      </c>
      <c r="W5903" s="286" t="s">
        <v>824</v>
      </c>
      <c r="X5903" s="286" t="s">
        <v>824</v>
      </c>
      <c r="Y5903" s="257"/>
    </row>
    <row r="5904" spans="1:25" ht="12.75" customHeight="1" x14ac:dyDescent="0.2">
      <c r="A5904" s="229" t="s">
        <v>705</v>
      </c>
      <c r="B5904" s="247"/>
      <c r="C5904" s="280">
        <v>5891</v>
      </c>
      <c r="D5904" s="249" t="s">
        <v>12276</v>
      </c>
      <c r="E5904" s="249" t="s">
        <v>12275</v>
      </c>
      <c r="F5904" s="249" t="s">
        <v>10355</v>
      </c>
      <c r="G5904" s="281" t="s">
        <v>804</v>
      </c>
      <c r="H5904" s="250">
        <v>54083.77</v>
      </c>
      <c r="I5904" s="250"/>
      <c r="J5904" s="250">
        <v>51809.214099999997</v>
      </c>
      <c r="K5904" s="250"/>
      <c r="L5904" s="250">
        <v>54084.3</v>
      </c>
      <c r="M5904" s="251">
        <f t="shared" si="276"/>
        <v>4.2056163984130535E-2</v>
      </c>
      <c r="N5904" s="251">
        <f t="shared" si="277"/>
        <v>4.3912766088455402E-2</v>
      </c>
      <c r="O5904" s="250">
        <v>59837.7</v>
      </c>
      <c r="P5904" s="251">
        <f t="shared" si="278"/>
        <v>0.10637837597972044</v>
      </c>
      <c r="Q5904" s="251" t="s">
        <v>1195</v>
      </c>
      <c r="R5904" s="258"/>
      <c r="S5904" s="258" t="s">
        <v>904</v>
      </c>
      <c r="T5904" s="258" t="s">
        <v>908</v>
      </c>
      <c r="U5904" s="282" t="s">
        <v>808</v>
      </c>
      <c r="V5904" s="285">
        <v>513</v>
      </c>
      <c r="W5904" s="286" t="s">
        <v>824</v>
      </c>
      <c r="X5904" s="286" t="s">
        <v>824</v>
      </c>
      <c r="Y5904" s="257"/>
    </row>
    <row r="5905" spans="1:25" ht="12.75" customHeight="1" x14ac:dyDescent="0.2">
      <c r="A5905" s="229" t="s">
        <v>705</v>
      </c>
      <c r="B5905" s="247"/>
      <c r="C5905" s="280">
        <v>5892</v>
      </c>
      <c r="D5905" s="249" t="s">
        <v>12277</v>
      </c>
      <c r="E5905" s="249" t="s">
        <v>12278</v>
      </c>
      <c r="F5905" s="249" t="s">
        <v>10411</v>
      </c>
      <c r="G5905" s="281" t="s">
        <v>813</v>
      </c>
      <c r="H5905" s="250">
        <v>96531.849999999991</v>
      </c>
      <c r="I5905" s="250"/>
      <c r="J5905" s="250">
        <v>92472.097399999999</v>
      </c>
      <c r="K5905" s="250"/>
      <c r="L5905" s="250">
        <v>96533.239999999991</v>
      </c>
      <c r="M5905" s="251">
        <f t="shared" si="276"/>
        <v>4.2056094439296386E-2</v>
      </c>
      <c r="N5905" s="251">
        <f t="shared" si="277"/>
        <v>4.3917492023923664E-2</v>
      </c>
      <c r="O5905" s="250">
        <v>111368.45</v>
      </c>
      <c r="P5905" s="251">
        <f t="shared" si="278"/>
        <v>0.15367981018766186</v>
      </c>
      <c r="Q5905" s="251" t="s">
        <v>1195</v>
      </c>
      <c r="R5905" s="258"/>
      <c r="S5905" s="258" t="s">
        <v>1405</v>
      </c>
      <c r="T5905" s="258" t="s">
        <v>807</v>
      </c>
      <c r="U5905" s="282" t="s">
        <v>814</v>
      </c>
      <c r="V5905" s="285">
        <v>204</v>
      </c>
      <c r="W5905" s="286" t="s">
        <v>824</v>
      </c>
      <c r="X5905" s="286" t="s">
        <v>824</v>
      </c>
      <c r="Y5905" s="257"/>
    </row>
    <row r="5906" spans="1:25" ht="12.75" customHeight="1" x14ac:dyDescent="0.2">
      <c r="A5906" s="229" t="s">
        <v>705</v>
      </c>
      <c r="B5906" s="247"/>
      <c r="C5906" s="280">
        <v>5893</v>
      </c>
      <c r="D5906" s="249" t="s">
        <v>12279</v>
      </c>
      <c r="E5906" s="249" t="s">
        <v>12280</v>
      </c>
      <c r="F5906" s="249" t="s">
        <v>10240</v>
      </c>
      <c r="G5906" s="281" t="s">
        <v>813</v>
      </c>
      <c r="H5906" s="250">
        <v>109253.01000000001</v>
      </c>
      <c r="I5906" s="250"/>
      <c r="J5906" s="250">
        <v>104658.2678</v>
      </c>
      <c r="K5906" s="250"/>
      <c r="L5906" s="250">
        <v>115941.98999999999</v>
      </c>
      <c r="M5906" s="251">
        <f t="shared" si="276"/>
        <v>4.2055978137352991E-2</v>
      </c>
      <c r="N5906" s="251">
        <f t="shared" si="277"/>
        <v>0.10781491455183428</v>
      </c>
      <c r="O5906" s="250">
        <v>127361.65999999999</v>
      </c>
      <c r="P5906" s="251">
        <f t="shared" si="278"/>
        <v>9.8494686868838457E-2</v>
      </c>
      <c r="Q5906" s="251" t="s">
        <v>1195</v>
      </c>
      <c r="R5906" s="258"/>
      <c r="S5906" s="258" t="s">
        <v>904</v>
      </c>
      <c r="T5906" s="258" t="s">
        <v>807</v>
      </c>
      <c r="U5906" s="282" t="s">
        <v>814</v>
      </c>
      <c r="V5906" s="285">
        <v>103</v>
      </c>
      <c r="W5906" s="286" t="s">
        <v>874</v>
      </c>
      <c r="X5906" s="286" t="s">
        <v>815</v>
      </c>
      <c r="Y5906" s="257"/>
    </row>
    <row r="5907" spans="1:25" ht="12.75" customHeight="1" x14ac:dyDescent="0.2">
      <c r="A5907" s="229" t="s">
        <v>705</v>
      </c>
      <c r="B5907" s="247"/>
      <c r="C5907" s="280">
        <v>5894</v>
      </c>
      <c r="D5907" s="249" t="s">
        <v>12281</v>
      </c>
      <c r="E5907" s="249" t="s">
        <v>12282</v>
      </c>
      <c r="F5907" s="249" t="s">
        <v>10165</v>
      </c>
      <c r="G5907" s="281" t="s">
        <v>813</v>
      </c>
      <c r="H5907" s="250">
        <v>59480.4</v>
      </c>
      <c r="I5907" s="250"/>
      <c r="J5907" s="250">
        <v>42333.614800000003</v>
      </c>
      <c r="K5907" s="250"/>
      <c r="L5907" s="250">
        <v>44192.479999999996</v>
      </c>
      <c r="M5907" s="251">
        <f t="shared" si="276"/>
        <v>0.28827622544569298</v>
      </c>
      <c r="N5907" s="251">
        <f t="shared" si="277"/>
        <v>4.3909909625766068E-2</v>
      </c>
      <c r="O5907" s="250">
        <v>48774.999999999993</v>
      </c>
      <c r="P5907" s="251">
        <f t="shared" si="278"/>
        <v>0.1036945652291973</v>
      </c>
      <c r="Q5907" s="251" t="s">
        <v>1195</v>
      </c>
      <c r="R5907" s="258"/>
      <c r="S5907" s="258" t="s">
        <v>904</v>
      </c>
      <c r="T5907" s="258" t="s">
        <v>807</v>
      </c>
      <c r="U5907" s="282" t="s">
        <v>814</v>
      </c>
      <c r="V5907" s="285">
        <v>204</v>
      </c>
      <c r="W5907" s="286" t="s">
        <v>816</v>
      </c>
      <c r="X5907" s="286" t="s">
        <v>824</v>
      </c>
      <c r="Y5907" s="257"/>
    </row>
    <row r="5908" spans="1:25" ht="12.75" customHeight="1" x14ac:dyDescent="0.2">
      <c r="A5908" s="229" t="s">
        <v>705</v>
      </c>
      <c r="B5908" s="247"/>
      <c r="C5908" s="280">
        <v>5895</v>
      </c>
      <c r="D5908" s="249" t="s">
        <v>12283</v>
      </c>
      <c r="E5908" s="249" t="s">
        <v>12284</v>
      </c>
      <c r="F5908" s="249" t="s">
        <v>10355</v>
      </c>
      <c r="G5908" s="281" t="s">
        <v>804</v>
      </c>
      <c r="H5908" s="250">
        <v>35305.919999999998</v>
      </c>
      <c r="I5908" s="250"/>
      <c r="J5908" s="250">
        <v>33821.096699999995</v>
      </c>
      <c r="K5908" s="250"/>
      <c r="L5908" s="250">
        <v>35306.43</v>
      </c>
      <c r="M5908" s="251">
        <f t="shared" si="276"/>
        <v>4.2055929997009106E-2</v>
      </c>
      <c r="N5908" s="251">
        <f t="shared" si="277"/>
        <v>4.3917360610012564E-2</v>
      </c>
      <c r="O5908" s="250">
        <v>40732.32</v>
      </c>
      <c r="P5908" s="251">
        <f t="shared" si="278"/>
        <v>0.15367993875336586</v>
      </c>
      <c r="Q5908" s="251" t="s">
        <v>1195</v>
      </c>
      <c r="R5908" s="258"/>
      <c r="S5908" s="258" t="s">
        <v>1405</v>
      </c>
      <c r="T5908" s="258" t="s">
        <v>807</v>
      </c>
      <c r="U5908" s="282" t="s">
        <v>808</v>
      </c>
      <c r="V5908" s="285">
        <v>103</v>
      </c>
      <c r="W5908" s="286" t="s">
        <v>824</v>
      </c>
      <c r="X5908" s="286" t="s">
        <v>824</v>
      </c>
      <c r="Y5908" s="257"/>
    </row>
    <row r="5909" spans="1:25" ht="12.75" customHeight="1" x14ac:dyDescent="0.2">
      <c r="A5909" s="229" t="s">
        <v>705</v>
      </c>
      <c r="B5909" s="247"/>
      <c r="C5909" s="280">
        <v>5896</v>
      </c>
      <c r="D5909" s="249" t="s">
        <v>12285</v>
      </c>
      <c r="E5909" s="249" t="s">
        <v>12286</v>
      </c>
      <c r="F5909" s="249" t="s">
        <v>10175</v>
      </c>
      <c r="G5909" s="281" t="s">
        <v>813</v>
      </c>
      <c r="H5909" s="250">
        <v>50533.430000000008</v>
      </c>
      <c r="I5909" s="250"/>
      <c r="J5909" s="250">
        <v>48408.1947</v>
      </c>
      <c r="K5909" s="250"/>
      <c r="L5909" s="250">
        <v>50533.68</v>
      </c>
      <c r="M5909" s="251">
        <f t="shared" si="276"/>
        <v>4.2056027069605352E-2</v>
      </c>
      <c r="N5909" s="251">
        <f t="shared" si="277"/>
        <v>4.3907551462562602E-2</v>
      </c>
      <c r="O5909" s="250">
        <v>54871.08</v>
      </c>
      <c r="P5909" s="251">
        <f t="shared" si="278"/>
        <v>8.5831865005675453E-2</v>
      </c>
      <c r="Q5909" s="251" t="s">
        <v>1195</v>
      </c>
      <c r="R5909" s="258"/>
      <c r="S5909" s="258" t="s">
        <v>806</v>
      </c>
      <c r="T5909" s="258" t="s">
        <v>807</v>
      </c>
      <c r="U5909" s="282" t="s">
        <v>814</v>
      </c>
      <c r="V5909" s="285">
        <v>203</v>
      </c>
      <c r="W5909" s="286" t="s">
        <v>816</v>
      </c>
      <c r="X5909" s="286" t="s">
        <v>816</v>
      </c>
      <c r="Y5909" s="257"/>
    </row>
    <row r="5910" spans="1:25" ht="12.75" customHeight="1" x14ac:dyDescent="0.2">
      <c r="A5910" s="229" t="s">
        <v>705</v>
      </c>
      <c r="B5910" s="247"/>
      <c r="C5910" s="280">
        <v>5897</v>
      </c>
      <c r="D5910" s="249" t="s">
        <v>12287</v>
      </c>
      <c r="E5910" s="249" t="s">
        <v>12288</v>
      </c>
      <c r="F5910" s="249" t="s">
        <v>10355</v>
      </c>
      <c r="G5910" s="281" t="s">
        <v>804</v>
      </c>
      <c r="H5910" s="250">
        <v>76654.42</v>
      </c>
      <c r="I5910" s="250"/>
      <c r="J5910" s="250">
        <v>87445.686199999996</v>
      </c>
      <c r="K5910" s="250"/>
      <c r="L5910" s="250">
        <v>91285.45</v>
      </c>
      <c r="M5910" s="251">
        <f t="shared" si="276"/>
        <v>0.1407781338636441</v>
      </c>
      <c r="N5910" s="251">
        <f t="shared" si="277"/>
        <v>4.3910271242173643E-2</v>
      </c>
      <c r="O5910" s="250">
        <v>100751.09</v>
      </c>
      <c r="P5910" s="251">
        <f t="shared" si="278"/>
        <v>0.10369275716995424</v>
      </c>
      <c r="Q5910" s="251" t="s">
        <v>1195</v>
      </c>
      <c r="R5910" s="258"/>
      <c r="S5910" s="258" t="s">
        <v>806</v>
      </c>
      <c r="T5910" s="258" t="s">
        <v>807</v>
      </c>
      <c r="U5910" s="282" t="s">
        <v>808</v>
      </c>
      <c r="V5910" s="285">
        <v>303</v>
      </c>
      <c r="W5910" s="286" t="s">
        <v>874</v>
      </c>
      <c r="X5910" s="286" t="s">
        <v>816</v>
      </c>
      <c r="Y5910" s="257"/>
    </row>
    <row r="5911" spans="1:25" ht="12.75" customHeight="1" x14ac:dyDescent="0.2">
      <c r="A5911" s="229" t="s">
        <v>705</v>
      </c>
      <c r="B5911" s="247"/>
      <c r="C5911" s="280">
        <v>5898</v>
      </c>
      <c r="D5911" s="249" t="s">
        <v>12289</v>
      </c>
      <c r="E5911" s="249" t="s">
        <v>12290</v>
      </c>
      <c r="F5911" s="249" t="s">
        <v>10202</v>
      </c>
      <c r="G5911" s="281" t="s">
        <v>804</v>
      </c>
      <c r="H5911" s="250">
        <v>814786.18</v>
      </c>
      <c r="I5911" s="250"/>
      <c r="J5911" s="250">
        <v>775738.83030000026</v>
      </c>
      <c r="K5911" s="250"/>
      <c r="L5911" s="250">
        <v>763818.91999999993</v>
      </c>
      <c r="M5911" s="251">
        <f t="shared" si="276"/>
        <v>4.7923431519174498E-2</v>
      </c>
      <c r="N5911" s="251">
        <f t="shared" si="277"/>
        <v>1.536588067325516E-2</v>
      </c>
      <c r="O5911" s="250">
        <v>841383.42999999993</v>
      </c>
      <c r="P5911" s="251">
        <f t="shared" si="278"/>
        <v>0.10154829628991124</v>
      </c>
      <c r="Q5911" s="251" t="s">
        <v>1195</v>
      </c>
      <c r="R5911" s="258"/>
      <c r="S5911" s="258" t="s">
        <v>925</v>
      </c>
      <c r="T5911" s="258" t="s">
        <v>908</v>
      </c>
      <c r="U5911" s="282" t="s">
        <v>808</v>
      </c>
      <c r="V5911" s="285">
        <v>135</v>
      </c>
      <c r="W5911" s="286" t="s">
        <v>824</v>
      </c>
      <c r="X5911" s="286" t="s">
        <v>824</v>
      </c>
      <c r="Y5911" s="257"/>
    </row>
    <row r="5912" spans="1:25" ht="12.75" customHeight="1" x14ac:dyDescent="0.2">
      <c r="A5912" s="229" t="s">
        <v>705</v>
      </c>
      <c r="B5912" s="247"/>
      <c r="C5912" s="280">
        <v>5899</v>
      </c>
      <c r="D5912" s="249" t="s">
        <v>12291</v>
      </c>
      <c r="E5912" s="249" t="s">
        <v>12292</v>
      </c>
      <c r="F5912" s="249" t="s">
        <v>10193</v>
      </c>
      <c r="G5912" s="281" t="s">
        <v>813</v>
      </c>
      <c r="H5912" s="250">
        <v>24080.519999999997</v>
      </c>
      <c r="I5912" s="250"/>
      <c r="J5912" s="250">
        <v>23067.7896</v>
      </c>
      <c r="K5912" s="250"/>
      <c r="L5912" s="250">
        <v>24080.71</v>
      </c>
      <c r="M5912" s="251">
        <f t="shared" si="276"/>
        <v>4.2056002112911051E-2</v>
      </c>
      <c r="N5912" s="251">
        <f t="shared" si="277"/>
        <v>4.3910596444836615E-2</v>
      </c>
      <c r="O5912" s="250">
        <v>26577.7</v>
      </c>
      <c r="P5912" s="251">
        <f t="shared" si="278"/>
        <v>0.1036925406269168</v>
      </c>
      <c r="Q5912" s="251" t="s">
        <v>1195</v>
      </c>
      <c r="R5912" s="258"/>
      <c r="S5912" s="258" t="s">
        <v>904</v>
      </c>
      <c r="T5912" s="258" t="s">
        <v>807</v>
      </c>
      <c r="U5912" s="282" t="s">
        <v>814</v>
      </c>
      <c r="V5912" s="285">
        <v>134</v>
      </c>
      <c r="W5912" s="286" t="s">
        <v>824</v>
      </c>
      <c r="X5912" s="286" t="s">
        <v>824</v>
      </c>
      <c r="Y5912" s="257"/>
    </row>
    <row r="5913" spans="1:25" ht="12.75" customHeight="1" x14ac:dyDescent="0.2">
      <c r="A5913" s="229" t="s">
        <v>705</v>
      </c>
      <c r="B5913" s="247"/>
      <c r="C5913" s="280">
        <v>5900</v>
      </c>
      <c r="D5913" s="249" t="s">
        <v>12293</v>
      </c>
      <c r="E5913" s="249" t="s">
        <v>12294</v>
      </c>
      <c r="F5913" s="249" t="s">
        <v>10205</v>
      </c>
      <c r="G5913" s="281" t="s">
        <v>813</v>
      </c>
      <c r="H5913" s="250">
        <v>84466.249999999985</v>
      </c>
      <c r="I5913" s="250"/>
      <c r="J5913" s="250">
        <v>25311.720699999998</v>
      </c>
      <c r="K5913" s="250"/>
      <c r="L5913" s="250">
        <v>26423.160000000003</v>
      </c>
      <c r="M5913" s="251">
        <f t="shared" si="276"/>
        <v>0.70033332011306293</v>
      </c>
      <c r="N5913" s="251">
        <f t="shared" si="277"/>
        <v>4.3910064952636961E-2</v>
      </c>
      <c r="O5913" s="250">
        <v>29163.089999999997</v>
      </c>
      <c r="P5913" s="251">
        <f t="shared" si="278"/>
        <v>0.10369425912721994</v>
      </c>
      <c r="Q5913" s="251" t="s">
        <v>1195</v>
      </c>
      <c r="R5913" s="258"/>
      <c r="S5913" s="258" t="s">
        <v>806</v>
      </c>
      <c r="T5913" s="258" t="s">
        <v>807</v>
      </c>
      <c r="U5913" s="282" t="s">
        <v>814</v>
      </c>
      <c r="V5913" s="285">
        <v>79</v>
      </c>
      <c r="W5913" s="286" t="s">
        <v>816</v>
      </c>
      <c r="X5913" s="286" t="s">
        <v>824</v>
      </c>
      <c r="Y5913" s="257"/>
    </row>
    <row r="5914" spans="1:25" ht="12.75" customHeight="1" x14ac:dyDescent="0.2">
      <c r="A5914" s="229" t="s">
        <v>705</v>
      </c>
      <c r="B5914" s="247"/>
      <c r="C5914" s="280">
        <v>5901</v>
      </c>
      <c r="D5914" s="249" t="s">
        <v>12295</v>
      </c>
      <c r="E5914" s="249" t="s">
        <v>12296</v>
      </c>
      <c r="F5914" s="249" t="s">
        <v>10193</v>
      </c>
      <c r="G5914" s="281" t="s">
        <v>813</v>
      </c>
      <c r="H5914" s="250">
        <v>73372.62</v>
      </c>
      <c r="I5914" s="250"/>
      <c r="J5914" s="250">
        <v>70286.854000000007</v>
      </c>
      <c r="K5914" s="250"/>
      <c r="L5914" s="250">
        <v>73372.98000000001</v>
      </c>
      <c r="M5914" s="251">
        <f t="shared" si="276"/>
        <v>4.2056096674754004E-2</v>
      </c>
      <c r="N5914" s="251">
        <f t="shared" si="277"/>
        <v>4.3907584766847065E-2</v>
      </c>
      <c r="O5914" s="250">
        <v>79670.7</v>
      </c>
      <c r="P5914" s="251">
        <f t="shared" si="278"/>
        <v>8.5831596317881398E-2</v>
      </c>
      <c r="Q5914" s="251" t="s">
        <v>1195</v>
      </c>
      <c r="R5914" s="258"/>
      <c r="S5914" s="258" t="s">
        <v>904</v>
      </c>
      <c r="T5914" s="258" t="s">
        <v>807</v>
      </c>
      <c r="U5914" s="282" t="s">
        <v>814</v>
      </c>
      <c r="V5914" s="285">
        <v>154</v>
      </c>
      <c r="W5914" s="286" t="s">
        <v>815</v>
      </c>
      <c r="X5914" s="286" t="s">
        <v>912</v>
      </c>
      <c r="Y5914" s="257"/>
    </row>
    <row r="5915" spans="1:25" ht="12.75" customHeight="1" x14ac:dyDescent="0.2">
      <c r="A5915" s="229" t="s">
        <v>705</v>
      </c>
      <c r="B5915" s="247"/>
      <c r="C5915" s="280">
        <v>5902</v>
      </c>
      <c r="D5915" s="249" t="s">
        <v>12297</v>
      </c>
      <c r="E5915" s="249" t="s">
        <v>5496</v>
      </c>
      <c r="F5915" s="249" t="s">
        <v>10278</v>
      </c>
      <c r="G5915" s="281" t="s">
        <v>804</v>
      </c>
      <c r="H5915" s="250">
        <v>41516.32</v>
      </c>
      <c r="I5915" s="250"/>
      <c r="J5915" s="250">
        <v>39770.322499999995</v>
      </c>
      <c r="K5915" s="250"/>
      <c r="L5915" s="250">
        <v>41516.65</v>
      </c>
      <c r="M5915" s="251">
        <f t="shared" si="276"/>
        <v>4.2055690388743627E-2</v>
      </c>
      <c r="N5915" s="251">
        <f t="shared" si="277"/>
        <v>4.3910317800415294E-2</v>
      </c>
      <c r="O5915" s="250">
        <v>45821.64</v>
      </c>
      <c r="P5915" s="251">
        <f t="shared" si="278"/>
        <v>0.10369309662508892</v>
      </c>
      <c r="Q5915" s="251" t="s">
        <v>1195</v>
      </c>
      <c r="R5915" s="258"/>
      <c r="S5915" s="258" t="s">
        <v>904</v>
      </c>
      <c r="T5915" s="258" t="s">
        <v>807</v>
      </c>
      <c r="U5915" s="282" t="s">
        <v>808</v>
      </c>
      <c r="V5915" s="285">
        <v>53</v>
      </c>
      <c r="W5915" s="286" t="s">
        <v>824</v>
      </c>
      <c r="X5915" s="286" t="s">
        <v>824</v>
      </c>
      <c r="Y5915" s="257"/>
    </row>
    <row r="5916" spans="1:25" ht="12.75" customHeight="1" x14ac:dyDescent="0.2">
      <c r="A5916" s="229" t="s">
        <v>705</v>
      </c>
      <c r="B5916" s="247"/>
      <c r="C5916" s="280">
        <v>5903</v>
      </c>
      <c r="D5916" s="249" t="s">
        <v>12298</v>
      </c>
      <c r="E5916" s="249" t="s">
        <v>12299</v>
      </c>
      <c r="F5916" s="249" t="s">
        <v>10411</v>
      </c>
      <c r="G5916" s="281" t="s">
        <v>813</v>
      </c>
      <c r="H5916" s="250">
        <v>59490.12</v>
      </c>
      <c r="I5916" s="250"/>
      <c r="J5916" s="250">
        <v>80512.751300000004</v>
      </c>
      <c r="K5916" s="250"/>
      <c r="L5916" s="250">
        <v>84048.579999999987</v>
      </c>
      <c r="M5916" s="251">
        <f t="shared" si="276"/>
        <v>0.35338021338669345</v>
      </c>
      <c r="N5916" s="251">
        <f t="shared" si="277"/>
        <v>4.3916381478817795E-2</v>
      </c>
      <c r="O5916" s="250">
        <v>96361.95</v>
      </c>
      <c r="P5916" s="251">
        <f t="shared" si="278"/>
        <v>0.14650301052082035</v>
      </c>
      <c r="Q5916" s="251" t="s">
        <v>1195</v>
      </c>
      <c r="R5916" s="258"/>
      <c r="S5916" s="258" t="s">
        <v>1405</v>
      </c>
      <c r="T5916" s="258" t="s">
        <v>807</v>
      </c>
      <c r="U5916" s="282" t="s">
        <v>814</v>
      </c>
      <c r="V5916" s="285">
        <v>66</v>
      </c>
      <c r="W5916" s="286" t="s">
        <v>824</v>
      </c>
      <c r="X5916" s="286" t="s">
        <v>816</v>
      </c>
      <c r="Y5916" s="257"/>
    </row>
    <row r="5917" spans="1:25" ht="12.75" customHeight="1" x14ac:dyDescent="0.2">
      <c r="A5917" s="229" t="s">
        <v>705</v>
      </c>
      <c r="B5917" s="247"/>
      <c r="C5917" s="280">
        <v>5904</v>
      </c>
      <c r="D5917" s="249" t="s">
        <v>12300</v>
      </c>
      <c r="E5917" s="249" t="s">
        <v>12301</v>
      </c>
      <c r="F5917" s="249" t="s">
        <v>10253</v>
      </c>
      <c r="G5917" s="281"/>
      <c r="H5917" s="250">
        <v>107020.06999999999</v>
      </c>
      <c r="I5917" s="250"/>
      <c r="J5917" s="250">
        <v>110948.66179999999</v>
      </c>
      <c r="K5917" s="250"/>
      <c r="L5917" s="250">
        <v>101651.83</v>
      </c>
      <c r="M5917" s="251">
        <f t="shared" si="276"/>
        <v>3.67089257183255E-2</v>
      </c>
      <c r="N5917" s="251">
        <f t="shared" si="277"/>
        <v>8.3793996693342601E-2</v>
      </c>
      <c r="O5917" s="250">
        <v>111027.81</v>
      </c>
      <c r="P5917" s="251">
        <f t="shared" si="278"/>
        <v>9.2236214537406713E-2</v>
      </c>
      <c r="Q5917" s="251" t="s">
        <v>1195</v>
      </c>
      <c r="R5917" s="258"/>
      <c r="S5917" s="258" t="s">
        <v>925</v>
      </c>
      <c r="T5917" s="258" t="s">
        <v>908</v>
      </c>
      <c r="U5917" s="282" t="s">
        <v>932</v>
      </c>
      <c r="V5917" s="285">
        <v>2081</v>
      </c>
      <c r="W5917" s="286" t="s">
        <v>824</v>
      </c>
      <c r="X5917" s="286" t="s">
        <v>824</v>
      </c>
      <c r="Y5917" s="257"/>
    </row>
    <row r="5918" spans="1:25" ht="12.75" customHeight="1" x14ac:dyDescent="0.2">
      <c r="A5918" s="229" t="s">
        <v>705</v>
      </c>
      <c r="B5918" s="247"/>
      <c r="C5918" s="280">
        <v>5905</v>
      </c>
      <c r="D5918" s="249" t="s">
        <v>12302</v>
      </c>
      <c r="E5918" s="249" t="s">
        <v>5510</v>
      </c>
      <c r="F5918" s="249" t="s">
        <v>10211</v>
      </c>
      <c r="G5918" s="281" t="s">
        <v>804</v>
      </c>
      <c r="H5918" s="250">
        <v>78553.56</v>
      </c>
      <c r="I5918" s="250"/>
      <c r="J5918" s="250">
        <v>75249.907999999996</v>
      </c>
      <c r="K5918" s="250"/>
      <c r="L5918" s="250">
        <v>78554.78</v>
      </c>
      <c r="M5918" s="251">
        <f t="shared" si="276"/>
        <v>4.205604430913127E-2</v>
      </c>
      <c r="N5918" s="251">
        <f t="shared" si="277"/>
        <v>4.3918618478576789E-2</v>
      </c>
      <c r="O5918" s="250">
        <v>91380.57</v>
      </c>
      <c r="P5918" s="251">
        <f t="shared" si="278"/>
        <v>0.16327192310894395</v>
      </c>
      <c r="Q5918" s="251" t="s">
        <v>1195</v>
      </c>
      <c r="R5918" s="258"/>
      <c r="S5918" s="258" t="s">
        <v>1405</v>
      </c>
      <c r="T5918" s="258" t="s">
        <v>2261</v>
      </c>
      <c r="U5918" s="282" t="s">
        <v>808</v>
      </c>
      <c r="V5918" s="283" t="s">
        <v>809</v>
      </c>
      <c r="W5918" s="284" t="s">
        <v>809</v>
      </c>
      <c r="X5918" s="284" t="s">
        <v>809</v>
      </c>
      <c r="Y5918" s="257"/>
    </row>
    <row r="5919" spans="1:25" ht="12.75" customHeight="1" x14ac:dyDescent="0.2">
      <c r="A5919" s="229" t="s">
        <v>705</v>
      </c>
      <c r="B5919" s="247"/>
      <c r="C5919" s="280">
        <v>5906</v>
      </c>
      <c r="D5919" s="249" t="s">
        <v>12303</v>
      </c>
      <c r="E5919" s="249" t="s">
        <v>12304</v>
      </c>
      <c r="F5919" s="249" t="s">
        <v>10175</v>
      </c>
      <c r="G5919" s="281" t="s">
        <v>813</v>
      </c>
      <c r="H5919" s="250">
        <v>39934.119999999995</v>
      </c>
      <c r="I5919" s="250"/>
      <c r="J5919" s="250">
        <v>38254.655299999999</v>
      </c>
      <c r="K5919" s="250"/>
      <c r="L5919" s="250">
        <v>39934.420000000006</v>
      </c>
      <c r="M5919" s="251">
        <f t="shared" si="276"/>
        <v>4.2055883540190617E-2</v>
      </c>
      <c r="N5919" s="251">
        <f t="shared" si="277"/>
        <v>4.3910072821908473E-2</v>
      </c>
      <c r="O5919" s="250">
        <v>44075.35</v>
      </c>
      <c r="P5919" s="251">
        <f t="shared" si="278"/>
        <v>0.1036932550917227</v>
      </c>
      <c r="Q5919" s="251" t="s">
        <v>1195</v>
      </c>
      <c r="R5919" s="258"/>
      <c r="S5919" s="258" t="s">
        <v>806</v>
      </c>
      <c r="T5919" s="258" t="s">
        <v>807</v>
      </c>
      <c r="U5919" s="282" t="s">
        <v>814</v>
      </c>
      <c r="V5919" s="285">
        <v>203</v>
      </c>
      <c r="W5919" s="286" t="s">
        <v>816</v>
      </c>
      <c r="X5919" s="286" t="s">
        <v>824</v>
      </c>
      <c r="Y5919" s="257"/>
    </row>
    <row r="5920" spans="1:25" ht="12.75" customHeight="1" x14ac:dyDescent="0.2">
      <c r="A5920" s="229" t="s">
        <v>705</v>
      </c>
      <c r="B5920" s="247"/>
      <c r="C5920" s="280">
        <v>5907</v>
      </c>
      <c r="D5920" s="249" t="s">
        <v>12305</v>
      </c>
      <c r="E5920" s="249" t="s">
        <v>12306</v>
      </c>
      <c r="F5920" s="249" t="s">
        <v>10390</v>
      </c>
      <c r="G5920" s="281" t="s">
        <v>813</v>
      </c>
      <c r="H5920" s="250">
        <v>35049.629999999997</v>
      </c>
      <c r="I5920" s="250"/>
      <c r="J5920" s="250">
        <v>26913.2575</v>
      </c>
      <c r="K5920" s="250"/>
      <c r="L5920" s="250">
        <v>28095.03</v>
      </c>
      <c r="M5920" s="251">
        <f t="shared" si="276"/>
        <v>0.23213861316082363</v>
      </c>
      <c r="N5920" s="251">
        <f t="shared" si="277"/>
        <v>4.3910422214776458E-2</v>
      </c>
      <c r="O5920" s="250">
        <v>31008.31</v>
      </c>
      <c r="P5920" s="251">
        <f t="shared" si="278"/>
        <v>0.10369378498617024</v>
      </c>
      <c r="Q5920" s="251" t="s">
        <v>1195</v>
      </c>
      <c r="R5920" s="258"/>
      <c r="S5920" s="258" t="s">
        <v>806</v>
      </c>
      <c r="T5920" s="258" t="s">
        <v>807</v>
      </c>
      <c r="U5920" s="282" t="s">
        <v>814</v>
      </c>
      <c r="V5920" s="285">
        <v>106</v>
      </c>
      <c r="W5920" s="286" t="s">
        <v>824</v>
      </c>
      <c r="X5920" s="286" t="s">
        <v>824</v>
      </c>
      <c r="Y5920" s="257"/>
    </row>
    <row r="5921" spans="1:25" ht="12.75" customHeight="1" x14ac:dyDescent="0.2">
      <c r="A5921" s="229" t="s">
        <v>705</v>
      </c>
      <c r="B5921" s="247"/>
      <c r="C5921" s="280">
        <v>5908</v>
      </c>
      <c r="D5921" s="249" t="s">
        <v>12307</v>
      </c>
      <c r="E5921" s="249" t="s">
        <v>12308</v>
      </c>
      <c r="F5921" s="249" t="s">
        <v>10185</v>
      </c>
      <c r="G5921" s="281" t="s">
        <v>813</v>
      </c>
      <c r="H5921" s="250">
        <v>70647.540000000008</v>
      </c>
      <c r="I5921" s="250"/>
      <c r="J5921" s="250">
        <v>67676.380799999999</v>
      </c>
      <c r="K5921" s="250"/>
      <c r="L5921" s="250">
        <v>70648.06</v>
      </c>
      <c r="M5921" s="251">
        <f t="shared" si="276"/>
        <v>4.2056088577182002E-2</v>
      </c>
      <c r="N5921" s="251">
        <f t="shared" si="277"/>
        <v>4.3910137700507751E-2</v>
      </c>
      <c r="O5921" s="250">
        <v>77973.75</v>
      </c>
      <c r="P5921" s="251">
        <f t="shared" si="278"/>
        <v>0.10369272701897267</v>
      </c>
      <c r="Q5921" s="251" t="s">
        <v>1195</v>
      </c>
      <c r="R5921" s="258"/>
      <c r="S5921" s="258" t="s">
        <v>806</v>
      </c>
      <c r="T5921" s="258" t="s">
        <v>807</v>
      </c>
      <c r="U5921" s="282" t="s">
        <v>814</v>
      </c>
      <c r="V5921" s="285">
        <v>503</v>
      </c>
      <c r="W5921" s="286" t="s">
        <v>816</v>
      </c>
      <c r="X5921" s="286" t="s">
        <v>824</v>
      </c>
      <c r="Y5921" s="257"/>
    </row>
    <row r="5922" spans="1:25" ht="12.75" customHeight="1" x14ac:dyDescent="0.2">
      <c r="A5922" s="229" t="s">
        <v>705</v>
      </c>
      <c r="B5922" s="247"/>
      <c r="C5922" s="280">
        <v>5909</v>
      </c>
      <c r="D5922" s="249" t="s">
        <v>12309</v>
      </c>
      <c r="E5922" s="249" t="s">
        <v>12310</v>
      </c>
      <c r="F5922" s="249" t="s">
        <v>10231</v>
      </c>
      <c r="G5922" s="281" t="s">
        <v>813</v>
      </c>
      <c r="H5922" s="250">
        <v>37116.39</v>
      </c>
      <c r="I5922" s="250"/>
      <c r="J5922" s="250">
        <v>35555.431299999997</v>
      </c>
      <c r="K5922" s="250"/>
      <c r="L5922" s="250">
        <v>37116.589999999997</v>
      </c>
      <c r="M5922" s="251">
        <f t="shared" si="276"/>
        <v>4.2055779131537387E-2</v>
      </c>
      <c r="N5922" s="251">
        <f t="shared" si="277"/>
        <v>4.3907741881336712E-2</v>
      </c>
      <c r="O5922" s="250">
        <v>40302.379999999997</v>
      </c>
      <c r="P5922" s="251">
        <f t="shared" si="278"/>
        <v>8.5831968938956976E-2</v>
      </c>
      <c r="Q5922" s="251" t="s">
        <v>1195</v>
      </c>
      <c r="R5922" s="258"/>
      <c r="S5922" s="258" t="s">
        <v>904</v>
      </c>
      <c r="T5922" s="258" t="s">
        <v>807</v>
      </c>
      <c r="U5922" s="282" t="s">
        <v>814</v>
      </c>
      <c r="V5922" s="285">
        <v>103</v>
      </c>
      <c r="W5922" s="286" t="s">
        <v>824</v>
      </c>
      <c r="X5922" s="286" t="s">
        <v>824</v>
      </c>
      <c r="Y5922" s="257"/>
    </row>
    <row r="5923" spans="1:25" ht="12.75" customHeight="1" x14ac:dyDescent="0.2">
      <c r="A5923" s="229" t="s">
        <v>705</v>
      </c>
      <c r="B5923" s="247"/>
      <c r="C5923" s="280">
        <v>5910</v>
      </c>
      <c r="D5923" s="249" t="s">
        <v>12311</v>
      </c>
      <c r="E5923" s="249" t="s">
        <v>12312</v>
      </c>
      <c r="F5923" s="249" t="s">
        <v>10222</v>
      </c>
      <c r="G5923" s="281" t="s">
        <v>813</v>
      </c>
      <c r="H5923" s="250">
        <v>95366.36</v>
      </c>
      <c r="I5923" s="250"/>
      <c r="J5923" s="250">
        <v>130340.24849999999</v>
      </c>
      <c r="K5923" s="250"/>
      <c r="L5923" s="250">
        <v>220098.49</v>
      </c>
      <c r="M5923" s="251">
        <f t="shared" si="276"/>
        <v>0.36673192203204552</v>
      </c>
      <c r="N5923" s="251">
        <f t="shared" si="277"/>
        <v>0.68864562200063639</v>
      </c>
      <c r="O5923" s="250">
        <v>246518.68000000008</v>
      </c>
      <c r="P5923" s="251">
        <f t="shared" si="278"/>
        <v>0.12003803388201387</v>
      </c>
      <c r="Q5923" s="251" t="s">
        <v>1195</v>
      </c>
      <c r="R5923" s="258"/>
      <c r="S5923" s="258" t="s">
        <v>806</v>
      </c>
      <c r="T5923" s="258" t="s">
        <v>807</v>
      </c>
      <c r="U5923" s="282" t="s">
        <v>814</v>
      </c>
      <c r="V5923" s="285">
        <v>582</v>
      </c>
      <c r="W5923" s="286" t="s">
        <v>815</v>
      </c>
      <c r="X5923" s="286" t="s">
        <v>816</v>
      </c>
      <c r="Y5923" s="257"/>
    </row>
    <row r="5924" spans="1:25" ht="12.75" customHeight="1" x14ac:dyDescent="0.2">
      <c r="A5924" s="229" t="s">
        <v>705</v>
      </c>
      <c r="B5924" s="247"/>
      <c r="C5924" s="280">
        <v>5911</v>
      </c>
      <c r="D5924" s="249" t="s">
        <v>12313</v>
      </c>
      <c r="E5924" s="249" t="s">
        <v>5550</v>
      </c>
      <c r="F5924" s="249" t="s">
        <v>10253</v>
      </c>
      <c r="G5924" s="281" t="s">
        <v>813</v>
      </c>
      <c r="H5924" s="250">
        <v>83335.740000000005</v>
      </c>
      <c r="I5924" s="250"/>
      <c r="J5924" s="250">
        <v>79830.959099999993</v>
      </c>
      <c r="K5924" s="250"/>
      <c r="L5924" s="250">
        <v>83336.149999999994</v>
      </c>
      <c r="M5924" s="251">
        <f t="shared" si="276"/>
        <v>4.2056156218208567E-2</v>
      </c>
      <c r="N5924" s="251">
        <f t="shared" si="277"/>
        <v>4.3907663637226695E-2</v>
      </c>
      <c r="O5924" s="250">
        <v>90489.04</v>
      </c>
      <c r="P5924" s="251">
        <f t="shared" si="278"/>
        <v>8.583177888587365E-2</v>
      </c>
      <c r="Q5924" s="251" t="s">
        <v>1195</v>
      </c>
      <c r="R5924" s="258"/>
      <c r="S5924" s="258" t="s">
        <v>806</v>
      </c>
      <c r="T5924" s="258" t="s">
        <v>807</v>
      </c>
      <c r="U5924" s="282" t="s">
        <v>814</v>
      </c>
      <c r="V5924" s="285">
        <v>403</v>
      </c>
      <c r="W5924" s="286" t="s">
        <v>824</v>
      </c>
      <c r="X5924" s="286" t="s">
        <v>824</v>
      </c>
      <c r="Y5924" s="257"/>
    </row>
    <row r="5925" spans="1:25" ht="12.75" customHeight="1" x14ac:dyDescent="0.2">
      <c r="A5925" s="229" t="s">
        <v>705</v>
      </c>
      <c r="B5925" s="247"/>
      <c r="C5925" s="280">
        <v>5912</v>
      </c>
      <c r="D5925" s="249" t="s">
        <v>12314</v>
      </c>
      <c r="E5925" s="249" t="s">
        <v>12315</v>
      </c>
      <c r="F5925" s="249" t="s">
        <v>10182</v>
      </c>
      <c r="G5925" s="281" t="s">
        <v>813</v>
      </c>
      <c r="H5925" s="250">
        <v>102422.39999999999</v>
      </c>
      <c r="I5925" s="250"/>
      <c r="J5925" s="250">
        <v>98114.911800000002</v>
      </c>
      <c r="K5925" s="250"/>
      <c r="L5925" s="250">
        <v>102423.15</v>
      </c>
      <c r="M5925" s="251">
        <f t="shared" si="276"/>
        <v>4.205611467803911E-2</v>
      </c>
      <c r="N5925" s="251">
        <f t="shared" si="277"/>
        <v>4.3910126615432504E-2</v>
      </c>
      <c r="O5925" s="250">
        <v>113043.68</v>
      </c>
      <c r="P5925" s="251">
        <f t="shared" si="278"/>
        <v>0.10369267104165415</v>
      </c>
      <c r="Q5925" s="251" t="s">
        <v>1195</v>
      </c>
      <c r="R5925" s="258"/>
      <c r="S5925" s="258" t="s">
        <v>925</v>
      </c>
      <c r="T5925" s="258" t="s">
        <v>908</v>
      </c>
      <c r="U5925" s="282" t="s">
        <v>814</v>
      </c>
      <c r="V5925" s="285">
        <v>620</v>
      </c>
      <c r="W5925" s="286" t="s">
        <v>824</v>
      </c>
      <c r="X5925" s="286" t="s">
        <v>824</v>
      </c>
      <c r="Y5925" s="257"/>
    </row>
    <row r="5926" spans="1:25" ht="12.75" customHeight="1" x14ac:dyDescent="0.2">
      <c r="A5926" s="229" t="s">
        <v>705</v>
      </c>
      <c r="B5926" s="247"/>
      <c r="C5926" s="280">
        <v>5913</v>
      </c>
      <c r="D5926" s="249" t="s">
        <v>12316</v>
      </c>
      <c r="E5926" s="249" t="s">
        <v>12317</v>
      </c>
      <c r="F5926" s="249" t="s">
        <v>10182</v>
      </c>
      <c r="G5926" s="281" t="s">
        <v>813</v>
      </c>
      <c r="H5926" s="250">
        <v>230505.56000000003</v>
      </c>
      <c r="I5926" s="250"/>
      <c r="J5926" s="250">
        <v>148949.46180000002</v>
      </c>
      <c r="K5926" s="250"/>
      <c r="L5926" s="250">
        <v>231489.43000000002</v>
      </c>
      <c r="M5926" s="251">
        <f t="shared" si="276"/>
        <v>0.35381401732782497</v>
      </c>
      <c r="N5926" s="251">
        <f t="shared" si="277"/>
        <v>0.55414747527473107</v>
      </c>
      <c r="O5926" s="250">
        <v>255238.42999999996</v>
      </c>
      <c r="P5926" s="251">
        <f t="shared" si="278"/>
        <v>0.10259215723154158</v>
      </c>
      <c r="Q5926" s="251" t="s">
        <v>1195</v>
      </c>
      <c r="R5926" s="258"/>
      <c r="S5926" s="258" t="s">
        <v>806</v>
      </c>
      <c r="T5926" s="258" t="s">
        <v>807</v>
      </c>
      <c r="U5926" s="282" t="s">
        <v>814</v>
      </c>
      <c r="V5926" s="285">
        <v>106</v>
      </c>
      <c r="W5926" s="286" t="s">
        <v>824</v>
      </c>
      <c r="X5926" s="286" t="s">
        <v>824</v>
      </c>
      <c r="Y5926" s="257"/>
    </row>
    <row r="5927" spans="1:25" ht="12.75" customHeight="1" x14ac:dyDescent="0.2">
      <c r="A5927" s="229" t="s">
        <v>705</v>
      </c>
      <c r="B5927" s="247"/>
      <c r="C5927" s="280">
        <v>5914</v>
      </c>
      <c r="D5927" s="249" t="s">
        <v>12318</v>
      </c>
      <c r="E5927" s="249" t="s">
        <v>12319</v>
      </c>
      <c r="F5927" s="249" t="s">
        <v>10185</v>
      </c>
      <c r="G5927" s="281" t="s">
        <v>813</v>
      </c>
      <c r="H5927" s="250">
        <v>41180.53</v>
      </c>
      <c r="I5927" s="250"/>
      <c r="J5927" s="250">
        <v>39448.652100000007</v>
      </c>
      <c r="K5927" s="250"/>
      <c r="L5927" s="250">
        <v>41180.839999999997</v>
      </c>
      <c r="M5927" s="251">
        <f t="shared" si="276"/>
        <v>4.2055745761406964E-2</v>
      </c>
      <c r="N5927" s="251">
        <f t="shared" si="277"/>
        <v>4.3909938813853404E-2</v>
      </c>
      <c r="O5927" s="250">
        <v>45451.020000000004</v>
      </c>
      <c r="P5927" s="251">
        <f t="shared" si="278"/>
        <v>0.1036933680808844</v>
      </c>
      <c r="Q5927" s="251" t="s">
        <v>1195</v>
      </c>
      <c r="R5927" s="258"/>
      <c r="S5927" s="258" t="s">
        <v>904</v>
      </c>
      <c r="T5927" s="258" t="s">
        <v>807</v>
      </c>
      <c r="U5927" s="282" t="s">
        <v>814</v>
      </c>
      <c r="V5927" s="285">
        <v>303</v>
      </c>
      <c r="W5927" s="286" t="s">
        <v>816</v>
      </c>
      <c r="X5927" s="286" t="s">
        <v>824</v>
      </c>
      <c r="Y5927" s="257"/>
    </row>
    <row r="5928" spans="1:25" ht="12.75" customHeight="1" x14ac:dyDescent="0.2">
      <c r="A5928" s="229" t="s">
        <v>705</v>
      </c>
      <c r="B5928" s="247"/>
      <c r="C5928" s="280">
        <v>5915</v>
      </c>
      <c r="D5928" s="249" t="s">
        <v>12320</v>
      </c>
      <c r="E5928" s="249" t="s">
        <v>12321</v>
      </c>
      <c r="F5928" s="249" t="s">
        <v>10185</v>
      </c>
      <c r="G5928" s="281" t="s">
        <v>813</v>
      </c>
      <c r="H5928" s="250">
        <v>32655.97</v>
      </c>
      <c r="I5928" s="250"/>
      <c r="J5928" s="250">
        <v>333265.35649999999</v>
      </c>
      <c r="K5928" s="250"/>
      <c r="L5928" s="250">
        <v>347896.79</v>
      </c>
      <c r="M5928" s="251">
        <f t="shared" si="276"/>
        <v>9.2053424381514315</v>
      </c>
      <c r="N5928" s="251">
        <f t="shared" si="277"/>
        <v>4.3903253712481168E-2</v>
      </c>
      <c r="O5928" s="250">
        <v>354737.61</v>
      </c>
      <c r="P5928" s="251">
        <f t="shared" si="278"/>
        <v>1.9663360504131144E-2</v>
      </c>
      <c r="Q5928" s="251" t="s">
        <v>1195</v>
      </c>
      <c r="R5928" s="258"/>
      <c r="S5928" s="258" t="s">
        <v>806</v>
      </c>
      <c r="T5928" s="258" t="s">
        <v>807</v>
      </c>
      <c r="U5928" s="282" t="s">
        <v>814</v>
      </c>
      <c r="V5928" s="283" t="s">
        <v>809</v>
      </c>
      <c r="W5928" s="284" t="s">
        <v>809</v>
      </c>
      <c r="X5928" s="284" t="s">
        <v>809</v>
      </c>
      <c r="Y5928" s="257"/>
    </row>
    <row r="5929" spans="1:25" ht="12.75" customHeight="1" x14ac:dyDescent="0.2">
      <c r="B5929" s="247"/>
      <c r="C5929" s="280">
        <v>5916</v>
      </c>
      <c r="D5929" s="249" t="s">
        <v>12322</v>
      </c>
      <c r="E5929" s="249" t="s">
        <v>5574</v>
      </c>
      <c r="F5929" s="249" t="s">
        <v>10278</v>
      </c>
      <c r="G5929" s="281" t="s">
        <v>804</v>
      </c>
      <c r="H5929" s="250">
        <v>18893.02</v>
      </c>
      <c r="I5929" s="250"/>
      <c r="J5929" s="250">
        <v>18098.463499999998</v>
      </c>
      <c r="K5929" s="250"/>
      <c r="L5929" s="250">
        <v>18893.18</v>
      </c>
      <c r="M5929" s="251">
        <f t="shared" si="276"/>
        <v>4.2055558084414371E-2</v>
      </c>
      <c r="N5929" s="251">
        <f t="shared" si="277"/>
        <v>4.3910716509166781E-2</v>
      </c>
      <c r="O5929" s="250">
        <v>20852.28</v>
      </c>
      <c r="P5929" s="251">
        <f t="shared" si="278"/>
        <v>0.10369350209969939</v>
      </c>
      <c r="Q5929" s="251" t="s">
        <v>1195</v>
      </c>
      <c r="R5929" s="258"/>
      <c r="S5929" s="258" t="s">
        <v>904</v>
      </c>
      <c r="T5929" s="258" t="s">
        <v>807</v>
      </c>
      <c r="U5929" s="282" t="s">
        <v>808</v>
      </c>
      <c r="V5929" s="285">
        <v>15</v>
      </c>
      <c r="W5929" s="286" t="s">
        <v>824</v>
      </c>
      <c r="X5929" s="286" t="s">
        <v>816</v>
      </c>
      <c r="Y5929" s="257"/>
    </row>
    <row r="5930" spans="1:25" ht="12.75" customHeight="1" x14ac:dyDescent="0.2">
      <c r="A5930" s="229" t="s">
        <v>705</v>
      </c>
      <c r="B5930" s="247"/>
      <c r="C5930" s="280">
        <v>5917</v>
      </c>
      <c r="D5930" s="249" t="s">
        <v>12323</v>
      </c>
      <c r="E5930" s="249" t="s">
        <v>12324</v>
      </c>
      <c r="F5930" s="249" t="s">
        <v>10390</v>
      </c>
      <c r="G5930" s="281" t="s">
        <v>813</v>
      </c>
      <c r="H5930" s="250">
        <v>82399.75</v>
      </c>
      <c r="I5930" s="250"/>
      <c r="J5930" s="250">
        <v>63363.278499999993</v>
      </c>
      <c r="K5930" s="250"/>
      <c r="L5930" s="250">
        <v>66145.679999999993</v>
      </c>
      <c r="M5930" s="251">
        <f t="shared" si="276"/>
        <v>0.23102584049102098</v>
      </c>
      <c r="N5930" s="251">
        <f t="shared" si="277"/>
        <v>4.3911892911286152E-2</v>
      </c>
      <c r="O5930" s="250">
        <v>77504.33</v>
      </c>
      <c r="P5930" s="251">
        <f t="shared" si="278"/>
        <v>0.17172172090452484</v>
      </c>
      <c r="Q5930" s="251" t="s">
        <v>1195</v>
      </c>
      <c r="R5930" s="258"/>
      <c r="S5930" s="258" t="s">
        <v>904</v>
      </c>
      <c r="T5930" s="258" t="s">
        <v>2261</v>
      </c>
      <c r="U5930" s="282" t="s">
        <v>814</v>
      </c>
      <c r="V5930" s="285">
        <v>106</v>
      </c>
      <c r="W5930" s="286" t="s">
        <v>816</v>
      </c>
      <c r="X5930" s="286" t="s">
        <v>824</v>
      </c>
      <c r="Y5930" s="257"/>
    </row>
    <row r="5931" spans="1:25" ht="12.75" customHeight="1" x14ac:dyDescent="0.2">
      <c r="A5931" s="229" t="s">
        <v>705</v>
      </c>
      <c r="B5931" s="247"/>
      <c r="C5931" s="280">
        <v>5918</v>
      </c>
      <c r="D5931" s="249" t="s">
        <v>12325</v>
      </c>
      <c r="E5931" s="249" t="s">
        <v>12326</v>
      </c>
      <c r="F5931" s="249" t="s">
        <v>10225</v>
      </c>
      <c r="G5931" s="281" t="s">
        <v>813</v>
      </c>
      <c r="H5931" s="250">
        <v>32689.940000000002</v>
      </c>
      <c r="I5931" s="250"/>
      <c r="J5931" s="250">
        <v>25510.5118</v>
      </c>
      <c r="K5931" s="250"/>
      <c r="L5931" s="250">
        <v>26630.68</v>
      </c>
      <c r="M5931" s="251">
        <f t="shared" si="276"/>
        <v>0.21962194485520628</v>
      </c>
      <c r="N5931" s="251">
        <f t="shared" si="277"/>
        <v>4.3910063772221147E-2</v>
      </c>
      <c r="O5931" s="250">
        <v>29392.11</v>
      </c>
      <c r="P5931" s="251">
        <f t="shared" si="278"/>
        <v>0.10369355945848924</v>
      </c>
      <c r="Q5931" s="251" t="s">
        <v>1195</v>
      </c>
      <c r="R5931" s="258"/>
      <c r="S5931" s="258" t="s">
        <v>806</v>
      </c>
      <c r="T5931" s="258" t="s">
        <v>807</v>
      </c>
      <c r="U5931" s="282" t="s">
        <v>814</v>
      </c>
      <c r="V5931" s="285">
        <v>209</v>
      </c>
      <c r="W5931" s="286" t="s">
        <v>816</v>
      </c>
      <c r="X5931" s="286" t="s">
        <v>824</v>
      </c>
      <c r="Y5931" s="257"/>
    </row>
    <row r="5932" spans="1:25" ht="12.75" customHeight="1" x14ac:dyDescent="0.2">
      <c r="A5932" s="229" t="s">
        <v>705</v>
      </c>
      <c r="B5932" s="247"/>
      <c r="C5932" s="280">
        <v>5919</v>
      </c>
      <c r="D5932" s="249" t="s">
        <v>12327</v>
      </c>
      <c r="E5932" s="249" t="s">
        <v>12328</v>
      </c>
      <c r="F5932" s="249" t="s">
        <v>10165</v>
      </c>
      <c r="G5932" s="281" t="s">
        <v>813</v>
      </c>
      <c r="H5932" s="250">
        <v>66675.899999999994</v>
      </c>
      <c r="I5932" s="250"/>
      <c r="J5932" s="250">
        <v>63871.763100000004</v>
      </c>
      <c r="K5932" s="250"/>
      <c r="L5932" s="250">
        <v>66676.22</v>
      </c>
      <c r="M5932" s="251">
        <f t="shared" si="276"/>
        <v>4.2056228712323201E-2</v>
      </c>
      <c r="N5932" s="251">
        <f t="shared" si="277"/>
        <v>4.3907616822933718E-2</v>
      </c>
      <c r="O5932" s="250">
        <v>72399.17</v>
      </c>
      <c r="P5932" s="251">
        <f t="shared" si="278"/>
        <v>8.5831950281524613E-2</v>
      </c>
      <c r="Q5932" s="251" t="s">
        <v>1195</v>
      </c>
      <c r="R5932" s="258"/>
      <c r="S5932" s="258" t="s">
        <v>806</v>
      </c>
      <c r="T5932" s="258" t="s">
        <v>807</v>
      </c>
      <c r="U5932" s="282" t="s">
        <v>814</v>
      </c>
      <c r="V5932" s="285">
        <v>403</v>
      </c>
      <c r="W5932" s="286" t="s">
        <v>815</v>
      </c>
      <c r="X5932" s="286" t="s">
        <v>816</v>
      </c>
      <c r="Y5932" s="257"/>
    </row>
    <row r="5933" spans="1:25" ht="12.75" customHeight="1" x14ac:dyDescent="0.2">
      <c r="A5933" s="229" t="s">
        <v>705</v>
      </c>
      <c r="B5933" s="247"/>
      <c r="C5933" s="280">
        <v>5920</v>
      </c>
      <c r="D5933" s="249" t="s">
        <v>12329</v>
      </c>
      <c r="E5933" s="249" t="s">
        <v>12330</v>
      </c>
      <c r="F5933" s="249" t="s">
        <v>10237</v>
      </c>
      <c r="G5933" s="281" t="s">
        <v>804</v>
      </c>
      <c r="H5933" s="250">
        <v>504963.22999999992</v>
      </c>
      <c r="I5933" s="250"/>
      <c r="J5933" s="250">
        <v>483726.46109999996</v>
      </c>
      <c r="K5933" s="250"/>
      <c r="L5933" s="250">
        <v>455573</v>
      </c>
      <c r="M5933" s="251">
        <f t="shared" si="276"/>
        <v>4.2056069904337329E-2</v>
      </c>
      <c r="N5933" s="251">
        <f t="shared" si="277"/>
        <v>5.820120122430069E-2</v>
      </c>
      <c r="O5933" s="250">
        <v>494675.59</v>
      </c>
      <c r="P5933" s="251">
        <f t="shared" si="278"/>
        <v>8.5831666933729664E-2</v>
      </c>
      <c r="Q5933" s="251" t="s">
        <v>1195</v>
      </c>
      <c r="R5933" s="258"/>
      <c r="S5933" s="258" t="s">
        <v>1405</v>
      </c>
      <c r="T5933" s="258" t="s">
        <v>807</v>
      </c>
      <c r="U5933" s="282" t="s">
        <v>808</v>
      </c>
      <c r="V5933" s="285">
        <v>888</v>
      </c>
      <c r="W5933" s="286" t="s">
        <v>824</v>
      </c>
      <c r="X5933" s="286" t="s">
        <v>824</v>
      </c>
      <c r="Y5933" s="257"/>
    </row>
    <row r="5934" spans="1:25" ht="12.75" customHeight="1" x14ac:dyDescent="0.2">
      <c r="A5934" s="229" t="s">
        <v>705</v>
      </c>
      <c r="B5934" s="247"/>
      <c r="C5934" s="280">
        <v>5921</v>
      </c>
      <c r="D5934" s="249" t="s">
        <v>12331</v>
      </c>
      <c r="E5934" s="249" t="s">
        <v>12332</v>
      </c>
      <c r="F5934" s="249" t="s">
        <v>10225</v>
      </c>
      <c r="G5934" s="281" t="s">
        <v>813</v>
      </c>
      <c r="H5934" s="250">
        <v>42911.4</v>
      </c>
      <c r="I5934" s="250"/>
      <c r="J5934" s="250">
        <v>57720.626400000008</v>
      </c>
      <c r="K5934" s="250"/>
      <c r="L5934" s="250">
        <v>60255.24</v>
      </c>
      <c r="M5934" s="251">
        <f t="shared" si="276"/>
        <v>0.34511170458199936</v>
      </c>
      <c r="N5934" s="251">
        <f t="shared" si="277"/>
        <v>4.3911747984772202E-2</v>
      </c>
      <c r="O5934" s="250">
        <v>70647.22</v>
      </c>
      <c r="P5934" s="251">
        <f t="shared" si="278"/>
        <v>0.17246599631832857</v>
      </c>
      <c r="Q5934" s="251" t="s">
        <v>1195</v>
      </c>
      <c r="R5934" s="258"/>
      <c r="S5934" s="258" t="s">
        <v>904</v>
      </c>
      <c r="T5934" s="258" t="s">
        <v>807</v>
      </c>
      <c r="U5934" s="282" t="s">
        <v>814</v>
      </c>
      <c r="V5934" s="285">
        <v>106</v>
      </c>
      <c r="W5934" s="286" t="s">
        <v>824</v>
      </c>
      <c r="X5934" s="286" t="s">
        <v>824</v>
      </c>
      <c r="Y5934" s="257"/>
    </row>
    <row r="5935" spans="1:25" ht="12.75" customHeight="1" x14ac:dyDescent="0.2">
      <c r="B5935" s="247"/>
      <c r="C5935" s="280">
        <v>5922</v>
      </c>
      <c r="D5935" s="249" t="s">
        <v>12333</v>
      </c>
      <c r="E5935" s="249" t="s">
        <v>12334</v>
      </c>
      <c r="F5935" s="249" t="s">
        <v>10228</v>
      </c>
      <c r="G5935" s="281" t="s">
        <v>804</v>
      </c>
      <c r="H5935" s="250">
        <v>203037.53999999998</v>
      </c>
      <c r="I5935" s="250"/>
      <c r="J5935" s="250">
        <v>126268.1064</v>
      </c>
      <c r="K5935" s="250"/>
      <c r="L5935" s="250">
        <v>109838.96</v>
      </c>
      <c r="M5935" s="251">
        <f t="shared" si="276"/>
        <v>0.37810462833621794</v>
      </c>
      <c r="N5935" s="251">
        <f t="shared" si="277"/>
        <v>0.13011319222571313</v>
      </c>
      <c r="O5935" s="250">
        <v>126045.12999999999</v>
      </c>
      <c r="P5935" s="251">
        <f t="shared" si="278"/>
        <v>0.14754482380386688</v>
      </c>
      <c r="Q5935" s="251" t="s">
        <v>1195</v>
      </c>
      <c r="R5935" s="258"/>
      <c r="S5935" s="258" t="s">
        <v>1405</v>
      </c>
      <c r="T5935" s="258" t="s">
        <v>807</v>
      </c>
      <c r="U5935" s="282" t="s">
        <v>808</v>
      </c>
      <c r="V5935" s="285">
        <v>14</v>
      </c>
      <c r="W5935" s="286" t="s">
        <v>816</v>
      </c>
      <c r="X5935" s="286" t="s">
        <v>816</v>
      </c>
      <c r="Y5935" s="257"/>
    </row>
    <row r="5936" spans="1:25" ht="12.75" customHeight="1" x14ac:dyDescent="0.2">
      <c r="A5936" s="229" t="s">
        <v>705</v>
      </c>
      <c r="B5936" s="247"/>
      <c r="C5936" s="280">
        <v>5923</v>
      </c>
      <c r="D5936" s="249" t="s">
        <v>12335</v>
      </c>
      <c r="E5936" s="249" t="s">
        <v>12336</v>
      </c>
      <c r="F5936" s="249" t="s">
        <v>10237</v>
      </c>
      <c r="G5936" s="281" t="s">
        <v>804</v>
      </c>
      <c r="H5936" s="250">
        <v>33008.9</v>
      </c>
      <c r="I5936" s="250"/>
      <c r="J5936" s="250">
        <v>31620.6774</v>
      </c>
      <c r="K5936" s="250"/>
      <c r="L5936" s="250">
        <v>33009.149999999994</v>
      </c>
      <c r="M5936" s="251">
        <f t="shared" si="276"/>
        <v>4.2056009136929765E-2</v>
      </c>
      <c r="N5936" s="251">
        <f t="shared" si="277"/>
        <v>4.3910273724875791E-2</v>
      </c>
      <c r="O5936" s="250">
        <v>36431.96</v>
      </c>
      <c r="P5936" s="251">
        <f t="shared" si="278"/>
        <v>0.10369276397604923</v>
      </c>
      <c r="Q5936" s="251" t="s">
        <v>1195</v>
      </c>
      <c r="R5936" s="258"/>
      <c r="S5936" s="258" t="s">
        <v>806</v>
      </c>
      <c r="T5936" s="258" t="s">
        <v>807</v>
      </c>
      <c r="U5936" s="282" t="s">
        <v>808</v>
      </c>
      <c r="V5936" s="285">
        <v>503</v>
      </c>
      <c r="W5936" s="286" t="s">
        <v>824</v>
      </c>
      <c r="X5936" s="286" t="s">
        <v>824</v>
      </c>
      <c r="Y5936" s="257"/>
    </row>
    <row r="5937" spans="1:25" ht="12.75" customHeight="1" x14ac:dyDescent="0.2">
      <c r="B5937" s="247"/>
      <c r="C5937" s="280">
        <v>5924</v>
      </c>
      <c r="D5937" s="249" t="s">
        <v>12337</v>
      </c>
      <c r="E5937" s="249" t="s">
        <v>12338</v>
      </c>
      <c r="F5937" s="249" t="s">
        <v>10182</v>
      </c>
      <c r="G5937" s="281" t="s">
        <v>813</v>
      </c>
      <c r="H5937" s="250">
        <v>16844.510000000002</v>
      </c>
      <c r="I5937" s="250"/>
      <c r="J5937" s="250">
        <v>10221.6288</v>
      </c>
      <c r="K5937" s="250"/>
      <c r="L5937" s="250">
        <v>10670.46</v>
      </c>
      <c r="M5937" s="251">
        <f t="shared" si="276"/>
        <v>0.393177432884661</v>
      </c>
      <c r="N5937" s="251">
        <f t="shared" si="277"/>
        <v>4.3909949067999679E-2</v>
      </c>
      <c r="O5937" s="250">
        <v>11776.93</v>
      </c>
      <c r="P5937" s="251">
        <f t="shared" si="278"/>
        <v>0.10369468607726388</v>
      </c>
      <c r="Q5937" s="251" t="s">
        <v>1195</v>
      </c>
      <c r="R5937" s="258"/>
      <c r="S5937" s="258" t="s">
        <v>904</v>
      </c>
      <c r="T5937" s="258" t="s">
        <v>807</v>
      </c>
      <c r="U5937" s="282" t="s">
        <v>814</v>
      </c>
      <c r="V5937" s="285">
        <v>24</v>
      </c>
      <c r="W5937" s="286" t="s">
        <v>824</v>
      </c>
      <c r="X5937" s="286" t="s">
        <v>824</v>
      </c>
      <c r="Y5937" s="257"/>
    </row>
    <row r="5938" spans="1:25" ht="12.75" customHeight="1" x14ac:dyDescent="0.2">
      <c r="A5938" s="229" t="s">
        <v>705</v>
      </c>
      <c r="B5938" s="247"/>
      <c r="C5938" s="280">
        <v>5925</v>
      </c>
      <c r="D5938" s="249" t="s">
        <v>12339</v>
      </c>
      <c r="E5938" s="249" t="s">
        <v>12340</v>
      </c>
      <c r="F5938" s="249" t="s">
        <v>10182</v>
      </c>
      <c r="G5938" s="281" t="s">
        <v>813</v>
      </c>
      <c r="H5938" s="250">
        <v>268200.36</v>
      </c>
      <c r="I5938" s="250"/>
      <c r="J5938" s="250">
        <v>274944.29989999998</v>
      </c>
      <c r="K5938" s="250"/>
      <c r="L5938" s="250">
        <v>286999.55999999994</v>
      </c>
      <c r="M5938" s="251">
        <f t="shared" si="276"/>
        <v>2.5145156031856176E-2</v>
      </c>
      <c r="N5938" s="251">
        <f t="shared" si="277"/>
        <v>4.3846190317037216E-2</v>
      </c>
      <c r="O5938" s="250">
        <v>320186.59999999998</v>
      </c>
      <c r="P5938" s="251">
        <f t="shared" si="278"/>
        <v>0.11563446299360196</v>
      </c>
      <c r="Q5938" s="251" t="s">
        <v>1195</v>
      </c>
      <c r="R5938" s="258"/>
      <c r="S5938" s="258" t="s">
        <v>806</v>
      </c>
      <c r="T5938" s="258" t="s">
        <v>807</v>
      </c>
      <c r="U5938" s="282" t="s">
        <v>814</v>
      </c>
      <c r="V5938" s="285">
        <v>410</v>
      </c>
      <c r="W5938" s="286" t="s">
        <v>824</v>
      </c>
      <c r="X5938" s="286" t="s">
        <v>824</v>
      </c>
      <c r="Y5938" s="257"/>
    </row>
    <row r="5939" spans="1:25" ht="12.75" customHeight="1" x14ac:dyDescent="0.2">
      <c r="A5939" s="229" t="s">
        <v>705</v>
      </c>
      <c r="B5939" s="247"/>
      <c r="C5939" s="280">
        <v>5926</v>
      </c>
      <c r="D5939" s="249" t="s">
        <v>12341</v>
      </c>
      <c r="E5939" s="249" t="s">
        <v>12342</v>
      </c>
      <c r="F5939" s="249" t="s">
        <v>10228</v>
      </c>
      <c r="G5939" s="281" t="s">
        <v>804</v>
      </c>
      <c r="H5939" s="250">
        <v>18507.240000000002</v>
      </c>
      <c r="I5939" s="250"/>
      <c r="J5939" s="250">
        <v>17728.893900000003</v>
      </c>
      <c r="K5939" s="250"/>
      <c r="L5939" s="250">
        <v>18507.5</v>
      </c>
      <c r="M5939" s="251">
        <f t="shared" si="276"/>
        <v>4.2056303371005008E-2</v>
      </c>
      <c r="N5939" s="251">
        <f t="shared" si="277"/>
        <v>4.3917353467832369E-2</v>
      </c>
      <c r="O5939" s="250">
        <v>21351.730000000003</v>
      </c>
      <c r="P5939" s="251">
        <f t="shared" si="278"/>
        <v>0.15367985951641244</v>
      </c>
      <c r="Q5939" s="251" t="s">
        <v>1195</v>
      </c>
      <c r="R5939" s="258"/>
      <c r="S5939" s="258" t="s">
        <v>904</v>
      </c>
      <c r="T5939" s="258" t="s">
        <v>807</v>
      </c>
      <c r="U5939" s="282" t="s">
        <v>808</v>
      </c>
      <c r="V5939" s="285">
        <v>53</v>
      </c>
      <c r="W5939" s="286" t="s">
        <v>816</v>
      </c>
      <c r="X5939" s="286" t="s">
        <v>824</v>
      </c>
      <c r="Y5939" s="257"/>
    </row>
    <row r="5940" spans="1:25" ht="12.75" customHeight="1" x14ac:dyDescent="0.2">
      <c r="A5940" s="229" t="s">
        <v>705</v>
      </c>
      <c r="B5940" s="247"/>
      <c r="C5940" s="280">
        <v>5927</v>
      </c>
      <c r="D5940" s="249" t="s">
        <v>12343</v>
      </c>
      <c r="E5940" s="249" t="s">
        <v>12344</v>
      </c>
      <c r="F5940" s="249" t="s">
        <v>10185</v>
      </c>
      <c r="G5940" s="281" t="s">
        <v>813</v>
      </c>
      <c r="H5940" s="250">
        <v>71530.91</v>
      </c>
      <c r="I5940" s="250"/>
      <c r="J5940" s="250">
        <v>68522.601699999999</v>
      </c>
      <c r="K5940" s="250"/>
      <c r="L5940" s="250">
        <v>71531.44</v>
      </c>
      <c r="M5940" s="251">
        <f t="shared" si="276"/>
        <v>4.2056060799450255E-2</v>
      </c>
      <c r="N5940" s="251">
        <f t="shared" si="277"/>
        <v>4.3910158478410531E-2</v>
      </c>
      <c r="O5940" s="250">
        <v>78948.710000000006</v>
      </c>
      <c r="P5940" s="251">
        <f t="shared" si="278"/>
        <v>0.10369244628655601</v>
      </c>
      <c r="Q5940" s="251" t="s">
        <v>1195</v>
      </c>
      <c r="R5940" s="258"/>
      <c r="S5940" s="258" t="s">
        <v>904</v>
      </c>
      <c r="T5940" s="258" t="s">
        <v>807</v>
      </c>
      <c r="U5940" s="282" t="s">
        <v>814</v>
      </c>
      <c r="V5940" s="285">
        <v>204</v>
      </c>
      <c r="W5940" s="286" t="s">
        <v>815</v>
      </c>
      <c r="X5940" s="286" t="s">
        <v>816</v>
      </c>
      <c r="Y5940" s="257"/>
    </row>
    <row r="5941" spans="1:25" ht="12.75" customHeight="1" x14ac:dyDescent="0.2">
      <c r="A5941" s="229" t="s">
        <v>705</v>
      </c>
      <c r="B5941" s="247"/>
      <c r="C5941" s="280">
        <v>5928</v>
      </c>
      <c r="D5941" s="249" t="s">
        <v>12345</v>
      </c>
      <c r="E5941" s="249" t="s">
        <v>12346</v>
      </c>
      <c r="F5941" s="249" t="s">
        <v>10302</v>
      </c>
      <c r="G5941" s="281" t="s">
        <v>804</v>
      </c>
      <c r="H5941" s="250">
        <v>19858.84</v>
      </c>
      <c r="I5941" s="250"/>
      <c r="J5941" s="250">
        <v>19023.649700000002</v>
      </c>
      <c r="K5941" s="250"/>
      <c r="L5941" s="250">
        <v>19859.120000000003</v>
      </c>
      <c r="M5941" s="251">
        <f t="shared" si="276"/>
        <v>4.2056348709189381E-2</v>
      </c>
      <c r="N5941" s="251">
        <f t="shared" si="277"/>
        <v>4.3917456070482669E-2</v>
      </c>
      <c r="O5941" s="250">
        <v>22911.06</v>
      </c>
      <c r="P5941" s="251">
        <f t="shared" si="278"/>
        <v>0.15367951852851477</v>
      </c>
      <c r="Q5941" s="251" t="s">
        <v>1195</v>
      </c>
      <c r="R5941" s="258"/>
      <c r="S5941" s="258" t="s">
        <v>1405</v>
      </c>
      <c r="T5941" s="258" t="s">
        <v>807</v>
      </c>
      <c r="U5941" s="282" t="s">
        <v>808</v>
      </c>
      <c r="V5941" s="285">
        <v>53</v>
      </c>
      <c r="W5941" s="286" t="s">
        <v>824</v>
      </c>
      <c r="X5941" s="286" t="s">
        <v>824</v>
      </c>
      <c r="Y5941" s="257"/>
    </row>
    <row r="5942" spans="1:25" ht="12.75" customHeight="1" x14ac:dyDescent="0.2">
      <c r="A5942" s="229" t="s">
        <v>705</v>
      </c>
      <c r="B5942" s="247"/>
      <c r="C5942" s="280">
        <v>5929</v>
      </c>
      <c r="D5942" s="249" t="s">
        <v>12347</v>
      </c>
      <c r="E5942" s="249" t="s">
        <v>12348</v>
      </c>
      <c r="F5942" s="249" t="s">
        <v>10205</v>
      </c>
      <c r="G5942" s="281" t="s">
        <v>813</v>
      </c>
      <c r="H5942" s="250">
        <v>50811.23000000001</v>
      </c>
      <c r="I5942" s="250"/>
      <c r="J5942" s="250">
        <v>56068.779399999999</v>
      </c>
      <c r="K5942" s="250"/>
      <c r="L5942" s="250">
        <v>58530.770000000004</v>
      </c>
      <c r="M5942" s="251">
        <f t="shared" si="276"/>
        <v>0.10347219305653471</v>
      </c>
      <c r="N5942" s="251">
        <f t="shared" si="277"/>
        <v>4.3910187208391495E-2</v>
      </c>
      <c r="O5942" s="250">
        <v>64599.97</v>
      </c>
      <c r="P5942" s="251">
        <f t="shared" si="278"/>
        <v>0.10369246808131855</v>
      </c>
      <c r="Q5942" s="251" t="s">
        <v>1195</v>
      </c>
      <c r="R5942" s="258"/>
      <c r="S5942" s="258" t="s">
        <v>806</v>
      </c>
      <c r="T5942" s="258" t="s">
        <v>807</v>
      </c>
      <c r="U5942" s="282" t="s">
        <v>814</v>
      </c>
      <c r="V5942" s="285">
        <v>135</v>
      </c>
      <c r="W5942" s="286" t="s">
        <v>816</v>
      </c>
      <c r="X5942" s="286" t="s">
        <v>824</v>
      </c>
      <c r="Y5942" s="257"/>
    </row>
    <row r="5943" spans="1:25" ht="12.75" customHeight="1" x14ac:dyDescent="0.2">
      <c r="A5943" s="229" t="s">
        <v>705</v>
      </c>
      <c r="B5943" s="247"/>
      <c r="C5943" s="280">
        <v>5930</v>
      </c>
      <c r="D5943" s="249" t="s">
        <v>12349</v>
      </c>
      <c r="E5943" s="249" t="s">
        <v>12350</v>
      </c>
      <c r="F5943" s="249" t="s">
        <v>10237</v>
      </c>
      <c r="G5943" s="281" t="s">
        <v>804</v>
      </c>
      <c r="H5943" s="250">
        <v>24540.54</v>
      </c>
      <c r="I5943" s="250"/>
      <c r="J5943" s="250">
        <v>23508.458599999998</v>
      </c>
      <c r="K5943" s="250"/>
      <c r="L5943" s="250">
        <v>24540.730000000003</v>
      </c>
      <c r="M5943" s="251">
        <f t="shared" si="276"/>
        <v>4.2056181322823488E-2</v>
      </c>
      <c r="N5943" s="251">
        <f t="shared" si="277"/>
        <v>4.3910637339702283E-2</v>
      </c>
      <c r="O5943" s="250">
        <v>27085.449999999997</v>
      </c>
      <c r="P5943" s="251">
        <f t="shared" si="278"/>
        <v>0.10369373690187673</v>
      </c>
      <c r="Q5943" s="251" t="s">
        <v>1195</v>
      </c>
      <c r="R5943" s="258"/>
      <c r="S5943" s="258" t="s">
        <v>904</v>
      </c>
      <c r="T5943" s="258" t="s">
        <v>807</v>
      </c>
      <c r="U5943" s="282" t="s">
        <v>808</v>
      </c>
      <c r="V5943" s="285">
        <v>204</v>
      </c>
      <c r="W5943" s="286" t="s">
        <v>815</v>
      </c>
      <c r="X5943" s="286" t="s">
        <v>816</v>
      </c>
      <c r="Y5943" s="257"/>
    </row>
    <row r="5944" spans="1:25" ht="12.75" customHeight="1" x14ac:dyDescent="0.2">
      <c r="A5944" s="229" t="s">
        <v>705</v>
      </c>
      <c r="B5944" s="247"/>
      <c r="C5944" s="280">
        <v>5931</v>
      </c>
      <c r="D5944" s="249" t="s">
        <v>12351</v>
      </c>
      <c r="E5944" s="249" t="s">
        <v>12352</v>
      </c>
      <c r="F5944" s="249" t="s">
        <v>10177</v>
      </c>
      <c r="G5944" s="281" t="s">
        <v>804</v>
      </c>
      <c r="H5944" s="250">
        <v>159818.63999999998</v>
      </c>
      <c r="I5944" s="250"/>
      <c r="J5944" s="250">
        <v>93028.070600000006</v>
      </c>
      <c r="K5944" s="250"/>
      <c r="L5944" s="250">
        <v>97113.639999999985</v>
      </c>
      <c r="M5944" s="251">
        <f t="shared" si="276"/>
        <v>0.4179147651362819</v>
      </c>
      <c r="N5944" s="251">
        <f t="shared" si="277"/>
        <v>4.391759792124484E-2</v>
      </c>
      <c r="O5944" s="250">
        <v>112038.05</v>
      </c>
      <c r="P5944" s="251">
        <f t="shared" si="278"/>
        <v>0.15367985382897831</v>
      </c>
      <c r="Q5944" s="251" t="s">
        <v>1195</v>
      </c>
      <c r="R5944" s="258"/>
      <c r="S5944" s="258" t="s">
        <v>1405</v>
      </c>
      <c r="T5944" s="258" t="s">
        <v>807</v>
      </c>
      <c r="U5944" s="282" t="s">
        <v>808</v>
      </c>
      <c r="V5944" s="285">
        <v>53</v>
      </c>
      <c r="W5944" s="286" t="s">
        <v>816</v>
      </c>
      <c r="X5944" s="286" t="s">
        <v>816</v>
      </c>
      <c r="Y5944" s="257"/>
    </row>
    <row r="5945" spans="1:25" ht="12.75" customHeight="1" x14ac:dyDescent="0.2">
      <c r="A5945" s="229" t="s">
        <v>705</v>
      </c>
      <c r="B5945" s="247"/>
      <c r="C5945" s="280">
        <v>5932</v>
      </c>
      <c r="D5945" s="249" t="s">
        <v>12353</v>
      </c>
      <c r="E5945" s="249" t="s">
        <v>12354</v>
      </c>
      <c r="F5945" s="249" t="s">
        <v>10185</v>
      </c>
      <c r="G5945" s="281" t="s">
        <v>813</v>
      </c>
      <c r="H5945" s="250">
        <v>98721.1</v>
      </c>
      <c r="I5945" s="250"/>
      <c r="J5945" s="250">
        <v>312157.15500000003</v>
      </c>
      <c r="K5945" s="250"/>
      <c r="L5945" s="250">
        <v>325862.39</v>
      </c>
      <c r="M5945" s="251">
        <f t="shared" si="276"/>
        <v>2.1620105023140952</v>
      </c>
      <c r="N5945" s="251">
        <f t="shared" si="277"/>
        <v>4.3904920263640873E-2</v>
      </c>
      <c r="O5945" s="250">
        <v>339038.09</v>
      </c>
      <c r="P5945" s="251">
        <f t="shared" si="278"/>
        <v>4.0433325245052096E-2</v>
      </c>
      <c r="Q5945" s="251" t="s">
        <v>1195</v>
      </c>
      <c r="R5945" s="258"/>
      <c r="S5945" s="258" t="s">
        <v>806</v>
      </c>
      <c r="T5945" s="258" t="s">
        <v>807</v>
      </c>
      <c r="U5945" s="282" t="s">
        <v>814</v>
      </c>
      <c r="V5945" s="285">
        <v>619</v>
      </c>
      <c r="W5945" s="286" t="s">
        <v>816</v>
      </c>
      <c r="X5945" s="286" t="s">
        <v>816</v>
      </c>
      <c r="Y5945" s="257"/>
    </row>
    <row r="5946" spans="1:25" ht="12.75" customHeight="1" x14ac:dyDescent="0.2">
      <c r="A5946" s="229" t="s">
        <v>705</v>
      </c>
      <c r="B5946" s="247"/>
      <c r="C5946" s="280">
        <v>5933</v>
      </c>
      <c r="D5946" s="249" t="s">
        <v>12355</v>
      </c>
      <c r="E5946" s="249" t="s">
        <v>12356</v>
      </c>
      <c r="F5946" s="249" t="s">
        <v>10172</v>
      </c>
      <c r="G5946" s="281" t="s">
        <v>813</v>
      </c>
      <c r="H5946" s="250">
        <v>94326.77</v>
      </c>
      <c r="I5946" s="250"/>
      <c r="J5946" s="250">
        <v>169448.0704</v>
      </c>
      <c r="K5946" s="250"/>
      <c r="L5946" s="250">
        <v>176888.13</v>
      </c>
      <c r="M5946" s="251">
        <f t="shared" si="276"/>
        <v>0.79639428340438234</v>
      </c>
      <c r="N5946" s="251">
        <f t="shared" si="277"/>
        <v>4.3907608876495106E-2</v>
      </c>
      <c r="O5946" s="250">
        <v>194525.66999999995</v>
      </c>
      <c r="P5946" s="251">
        <f t="shared" si="278"/>
        <v>9.9710138831813927E-2</v>
      </c>
      <c r="Q5946" s="251" t="s">
        <v>1195</v>
      </c>
      <c r="R5946" s="258"/>
      <c r="S5946" s="258" t="s">
        <v>904</v>
      </c>
      <c r="T5946" s="258" t="s">
        <v>807</v>
      </c>
      <c r="U5946" s="282" t="s">
        <v>814</v>
      </c>
      <c r="V5946" s="285">
        <v>55</v>
      </c>
      <c r="W5946" s="286" t="s">
        <v>824</v>
      </c>
      <c r="X5946" s="286" t="s">
        <v>824</v>
      </c>
      <c r="Y5946" s="257"/>
    </row>
    <row r="5947" spans="1:25" ht="12.75" customHeight="1" x14ac:dyDescent="0.2">
      <c r="A5947" s="229" t="s">
        <v>705</v>
      </c>
      <c r="B5947" s="247"/>
      <c r="C5947" s="280">
        <v>5934</v>
      </c>
      <c r="D5947" s="249" t="s">
        <v>12357</v>
      </c>
      <c r="E5947" s="249" t="s">
        <v>12358</v>
      </c>
      <c r="F5947" s="249" t="s">
        <v>10225</v>
      </c>
      <c r="G5947" s="281" t="s">
        <v>813</v>
      </c>
      <c r="H5947" s="250">
        <v>426286.61000000004</v>
      </c>
      <c r="I5947" s="250"/>
      <c r="J5947" s="250">
        <v>384337.29039999994</v>
      </c>
      <c r="K5947" s="250"/>
      <c r="L5947" s="250">
        <v>401219.8</v>
      </c>
      <c r="M5947" s="251">
        <f t="shared" si="276"/>
        <v>9.8406374058993079E-2</v>
      </c>
      <c r="N5947" s="251">
        <f t="shared" si="277"/>
        <v>4.3926285639443251E-2</v>
      </c>
      <c r="O5947" s="250">
        <v>430959.91000000003</v>
      </c>
      <c r="P5947" s="251">
        <f t="shared" si="278"/>
        <v>7.4124233151006122E-2</v>
      </c>
      <c r="Q5947" s="251" t="s">
        <v>1195</v>
      </c>
      <c r="R5947" s="258"/>
      <c r="S5947" s="258" t="s">
        <v>925</v>
      </c>
      <c r="T5947" s="258" t="s">
        <v>908</v>
      </c>
      <c r="U5947" s="282" t="s">
        <v>823</v>
      </c>
      <c r="V5947" s="285">
        <v>1433</v>
      </c>
      <c r="W5947" s="286" t="s">
        <v>816</v>
      </c>
      <c r="X5947" s="286" t="s">
        <v>824</v>
      </c>
      <c r="Y5947" s="257"/>
    </row>
    <row r="5948" spans="1:25" ht="12.75" customHeight="1" x14ac:dyDescent="0.2">
      <c r="A5948" s="229" t="s">
        <v>705</v>
      </c>
      <c r="B5948" s="247"/>
      <c r="C5948" s="280">
        <v>5935</v>
      </c>
      <c r="D5948" s="249" t="s">
        <v>12359</v>
      </c>
      <c r="E5948" s="249" t="s">
        <v>12360</v>
      </c>
      <c r="F5948" s="249" t="s">
        <v>10297</v>
      </c>
      <c r="G5948" s="281" t="s">
        <v>804</v>
      </c>
      <c r="H5948" s="250">
        <v>201134.62</v>
      </c>
      <c r="I5948" s="250"/>
      <c r="J5948" s="250">
        <v>192675.6691</v>
      </c>
      <c r="K5948" s="250"/>
      <c r="L5948" s="250">
        <v>201135.61</v>
      </c>
      <c r="M5948" s="251">
        <f t="shared" si="276"/>
        <v>4.2056165666557038E-2</v>
      </c>
      <c r="N5948" s="251">
        <f t="shared" si="277"/>
        <v>4.3907676249507248E-2</v>
      </c>
      <c r="O5948" s="250">
        <v>218399.41</v>
      </c>
      <c r="P5948" s="251">
        <f t="shared" si="278"/>
        <v>8.5831643635853536E-2</v>
      </c>
      <c r="Q5948" s="251" t="s">
        <v>1195</v>
      </c>
      <c r="R5948" s="258"/>
      <c r="S5948" s="258" t="s">
        <v>1405</v>
      </c>
      <c r="T5948" s="258" t="s">
        <v>807</v>
      </c>
      <c r="U5948" s="282" t="s">
        <v>808</v>
      </c>
      <c r="V5948" s="285">
        <v>152</v>
      </c>
      <c r="W5948" s="286" t="s">
        <v>824</v>
      </c>
      <c r="X5948" s="286" t="s">
        <v>824</v>
      </c>
      <c r="Y5948" s="257"/>
    </row>
    <row r="5949" spans="1:25" ht="12.75" customHeight="1" x14ac:dyDescent="0.2">
      <c r="A5949" s="229" t="s">
        <v>705</v>
      </c>
      <c r="B5949" s="247"/>
      <c r="C5949" s="280">
        <v>5936</v>
      </c>
      <c r="D5949" s="249" t="s">
        <v>12361</v>
      </c>
      <c r="E5949" s="249" t="s">
        <v>12362</v>
      </c>
      <c r="F5949" s="249" t="s">
        <v>10379</v>
      </c>
      <c r="G5949" s="281"/>
      <c r="H5949" s="250">
        <v>165597.56999999998</v>
      </c>
      <c r="I5949" s="250"/>
      <c r="J5949" s="250">
        <v>158633.1808</v>
      </c>
      <c r="K5949" s="250"/>
      <c r="L5949" s="250">
        <v>214483</v>
      </c>
      <c r="M5949" s="251">
        <f t="shared" si="276"/>
        <v>4.205610746582801E-2</v>
      </c>
      <c r="N5949" s="251">
        <f t="shared" si="277"/>
        <v>0.35206896135061294</v>
      </c>
      <c r="O5949" s="250">
        <v>215205.43</v>
      </c>
      <c r="P5949" s="251">
        <f t="shared" si="278"/>
        <v>3.3682389746506392E-3</v>
      </c>
      <c r="Q5949" s="251" t="s">
        <v>1195</v>
      </c>
      <c r="R5949" s="258"/>
      <c r="S5949" s="258" t="s">
        <v>908</v>
      </c>
      <c r="T5949" s="258" t="s">
        <v>908</v>
      </c>
      <c r="U5949" s="282" t="s">
        <v>932</v>
      </c>
      <c r="V5949" s="285">
        <v>2759</v>
      </c>
      <c r="W5949" s="286" t="s">
        <v>816</v>
      </c>
      <c r="X5949" s="286" t="s">
        <v>816</v>
      </c>
      <c r="Y5949" s="257"/>
    </row>
    <row r="5950" spans="1:25" ht="12.75" customHeight="1" x14ac:dyDescent="0.2">
      <c r="A5950" s="229" t="s">
        <v>705</v>
      </c>
      <c r="B5950" s="247"/>
      <c r="C5950" s="280">
        <v>5937</v>
      </c>
      <c r="D5950" s="249" t="s">
        <v>12363</v>
      </c>
      <c r="E5950" s="249" t="s">
        <v>5686</v>
      </c>
      <c r="F5950" s="249" t="s">
        <v>10355</v>
      </c>
      <c r="G5950" s="281" t="s">
        <v>804</v>
      </c>
      <c r="H5950" s="250">
        <v>70428.2</v>
      </c>
      <c r="I5950" s="250"/>
      <c r="J5950" s="250">
        <v>67466.268899999995</v>
      </c>
      <c r="K5950" s="250"/>
      <c r="L5950" s="250">
        <v>70428.72</v>
      </c>
      <c r="M5950" s="251">
        <f t="shared" si="276"/>
        <v>4.2056038632252449E-2</v>
      </c>
      <c r="N5950" s="251">
        <f t="shared" si="277"/>
        <v>4.3910107203216121E-2</v>
      </c>
      <c r="O5950" s="250">
        <v>77731.649999999994</v>
      </c>
      <c r="P5950" s="251">
        <f t="shared" si="278"/>
        <v>0.1036924993099405</v>
      </c>
      <c r="Q5950" s="251" t="s">
        <v>1195</v>
      </c>
      <c r="R5950" s="258"/>
      <c r="S5950" s="258" t="s">
        <v>904</v>
      </c>
      <c r="T5950" s="258" t="s">
        <v>807</v>
      </c>
      <c r="U5950" s="282" t="s">
        <v>808</v>
      </c>
      <c r="V5950" s="285">
        <v>106</v>
      </c>
      <c r="W5950" s="286" t="s">
        <v>824</v>
      </c>
      <c r="X5950" s="286" t="s">
        <v>824</v>
      </c>
      <c r="Y5950" s="257"/>
    </row>
    <row r="5951" spans="1:25" ht="12.75" customHeight="1" x14ac:dyDescent="0.2">
      <c r="A5951" s="229" t="s">
        <v>705</v>
      </c>
      <c r="B5951" s="247"/>
      <c r="C5951" s="280">
        <v>5938</v>
      </c>
      <c r="D5951" s="249" t="s">
        <v>12364</v>
      </c>
      <c r="E5951" s="249" t="s">
        <v>12365</v>
      </c>
      <c r="F5951" s="249" t="s">
        <v>10281</v>
      </c>
      <c r="G5951" s="281" t="s">
        <v>813</v>
      </c>
      <c r="H5951" s="250">
        <v>29247.83</v>
      </c>
      <c r="I5951" s="250"/>
      <c r="J5951" s="250">
        <v>28017.7814</v>
      </c>
      <c r="K5951" s="250"/>
      <c r="L5951" s="250">
        <v>29247.98</v>
      </c>
      <c r="M5951" s="251">
        <f t="shared" si="276"/>
        <v>4.2056063646431267E-2</v>
      </c>
      <c r="N5951" s="251">
        <f t="shared" si="277"/>
        <v>4.3907780649612739E-2</v>
      </c>
      <c r="O5951" s="250">
        <v>31758.38</v>
      </c>
      <c r="P5951" s="251">
        <f t="shared" si="278"/>
        <v>8.5831568539092323E-2</v>
      </c>
      <c r="Q5951" s="251" t="s">
        <v>1195</v>
      </c>
      <c r="R5951" s="258"/>
      <c r="S5951" s="258" t="s">
        <v>814</v>
      </c>
      <c r="T5951" s="258" t="s">
        <v>807</v>
      </c>
      <c r="U5951" s="282" t="s">
        <v>814</v>
      </c>
      <c r="V5951" s="285">
        <v>53</v>
      </c>
      <c r="W5951" s="286" t="s">
        <v>816</v>
      </c>
      <c r="X5951" s="286" t="s">
        <v>824</v>
      </c>
      <c r="Y5951" s="257"/>
    </row>
    <row r="5952" spans="1:25" ht="12.75" customHeight="1" x14ac:dyDescent="0.2">
      <c r="A5952" s="229" t="s">
        <v>705</v>
      </c>
      <c r="B5952" s="247"/>
      <c r="C5952" s="280">
        <v>5939</v>
      </c>
      <c r="D5952" s="249" t="s">
        <v>12366</v>
      </c>
      <c r="E5952" s="249" t="s">
        <v>12367</v>
      </c>
      <c r="F5952" s="249" t="s">
        <v>10278</v>
      </c>
      <c r="G5952" s="281" t="s">
        <v>804</v>
      </c>
      <c r="H5952" s="250">
        <v>35851.68</v>
      </c>
      <c r="I5952" s="250"/>
      <c r="J5952" s="250">
        <v>34343.8923</v>
      </c>
      <c r="K5952" s="250"/>
      <c r="L5952" s="250">
        <v>35851.86</v>
      </c>
      <c r="M5952" s="251">
        <f t="shared" si="276"/>
        <v>4.2056263472172034E-2</v>
      </c>
      <c r="N5952" s="251">
        <f t="shared" si="277"/>
        <v>4.3907885769837479E-2</v>
      </c>
      <c r="O5952" s="250">
        <v>38929.07</v>
      </c>
      <c r="P5952" s="251">
        <f t="shared" si="278"/>
        <v>8.5831251154054461E-2</v>
      </c>
      <c r="Q5952" s="251" t="s">
        <v>1195</v>
      </c>
      <c r="R5952" s="258"/>
      <c r="S5952" s="258" t="s">
        <v>904</v>
      </c>
      <c r="T5952" s="258" t="s">
        <v>807</v>
      </c>
      <c r="U5952" s="282" t="s">
        <v>808</v>
      </c>
      <c r="V5952" s="285">
        <v>103</v>
      </c>
      <c r="W5952" s="286" t="s">
        <v>824</v>
      </c>
      <c r="X5952" s="286" t="s">
        <v>824</v>
      </c>
      <c r="Y5952" s="257"/>
    </row>
    <row r="5953" spans="1:25" ht="12.75" customHeight="1" x14ac:dyDescent="0.2">
      <c r="A5953" s="229" t="s">
        <v>705</v>
      </c>
      <c r="B5953" s="247"/>
      <c r="C5953" s="280">
        <v>5940</v>
      </c>
      <c r="D5953" s="249" t="s">
        <v>12368</v>
      </c>
      <c r="E5953" s="249" t="s">
        <v>12369</v>
      </c>
      <c r="F5953" s="249" t="s">
        <v>10172</v>
      </c>
      <c r="G5953" s="281" t="s">
        <v>813</v>
      </c>
      <c r="H5953" s="250">
        <v>7910.2599999999993</v>
      </c>
      <c r="I5953" s="250"/>
      <c r="J5953" s="250">
        <v>7577.5975999999991</v>
      </c>
      <c r="K5953" s="250"/>
      <c r="L5953" s="250">
        <v>7910.33</v>
      </c>
      <c r="M5953" s="251">
        <f t="shared" si="276"/>
        <v>4.2054546879622186E-2</v>
      </c>
      <c r="N5953" s="251">
        <f t="shared" si="277"/>
        <v>4.3910011795823101E-2</v>
      </c>
      <c r="O5953" s="250">
        <v>8730.619999999999</v>
      </c>
      <c r="P5953" s="251">
        <f t="shared" si="278"/>
        <v>0.10369858147510901</v>
      </c>
      <c r="Q5953" s="251" t="s">
        <v>1195</v>
      </c>
      <c r="R5953" s="258"/>
      <c r="S5953" s="258" t="s">
        <v>904</v>
      </c>
      <c r="T5953" s="258" t="s">
        <v>2261</v>
      </c>
      <c r="U5953" s="282" t="s">
        <v>814</v>
      </c>
      <c r="V5953" s="285">
        <v>53</v>
      </c>
      <c r="W5953" s="286" t="s">
        <v>815</v>
      </c>
      <c r="X5953" s="286" t="s">
        <v>816</v>
      </c>
      <c r="Y5953" s="257"/>
    </row>
    <row r="5954" spans="1:25" ht="12.75" customHeight="1" x14ac:dyDescent="0.2">
      <c r="A5954" s="229" t="s">
        <v>705</v>
      </c>
      <c r="B5954" s="247"/>
      <c r="C5954" s="280">
        <v>5941</v>
      </c>
      <c r="D5954" s="249" t="s">
        <v>12370</v>
      </c>
      <c r="E5954" s="249" t="s">
        <v>12371</v>
      </c>
      <c r="F5954" s="249" t="s">
        <v>10225</v>
      </c>
      <c r="G5954" s="281" t="s">
        <v>813</v>
      </c>
      <c r="H5954" s="250">
        <v>27902.519999999997</v>
      </c>
      <c r="I5954" s="250"/>
      <c r="J5954" s="250">
        <v>26729.042699999998</v>
      </c>
      <c r="K5954" s="250"/>
      <c r="L5954" s="250">
        <v>27902.720000000001</v>
      </c>
      <c r="M5954" s="251">
        <f t="shared" si="276"/>
        <v>4.2056319644247143E-2</v>
      </c>
      <c r="N5954" s="251">
        <f t="shared" si="277"/>
        <v>4.3910188373487952E-2</v>
      </c>
      <c r="O5954" s="250">
        <v>30796.050000000003</v>
      </c>
      <c r="P5954" s="251">
        <f t="shared" si="278"/>
        <v>0.10369347504472688</v>
      </c>
      <c r="Q5954" s="251" t="s">
        <v>1195</v>
      </c>
      <c r="R5954" s="258"/>
      <c r="S5954" s="258" t="s">
        <v>806</v>
      </c>
      <c r="T5954" s="258" t="s">
        <v>807</v>
      </c>
      <c r="U5954" s="282" t="s">
        <v>814</v>
      </c>
      <c r="V5954" s="285">
        <v>107</v>
      </c>
      <c r="W5954" s="286" t="s">
        <v>824</v>
      </c>
      <c r="X5954" s="286" t="s">
        <v>824</v>
      </c>
      <c r="Y5954" s="257"/>
    </row>
    <row r="5955" spans="1:25" ht="12.75" customHeight="1" x14ac:dyDescent="0.2">
      <c r="A5955" s="229" t="s">
        <v>705</v>
      </c>
      <c r="B5955" s="247"/>
      <c r="C5955" s="280">
        <v>5942</v>
      </c>
      <c r="D5955" s="249" t="s">
        <v>12372</v>
      </c>
      <c r="E5955" s="249" t="s">
        <v>12373</v>
      </c>
      <c r="F5955" s="249" t="s">
        <v>10165</v>
      </c>
      <c r="G5955" s="281" t="s">
        <v>813</v>
      </c>
      <c r="H5955" s="250">
        <v>23680.93</v>
      </c>
      <c r="I5955" s="250"/>
      <c r="J5955" s="250">
        <v>22684.992200000001</v>
      </c>
      <c r="K5955" s="250"/>
      <c r="L5955" s="250">
        <v>23681.09</v>
      </c>
      <c r="M5955" s="251">
        <f t="shared" si="276"/>
        <v>4.2056532408144429E-2</v>
      </c>
      <c r="N5955" s="251">
        <f t="shared" si="277"/>
        <v>4.3909990852895223E-2</v>
      </c>
      <c r="O5955" s="250">
        <v>26136.670000000002</v>
      </c>
      <c r="P5955" s="251">
        <f t="shared" si="278"/>
        <v>0.10369370666637397</v>
      </c>
      <c r="Q5955" s="251" t="s">
        <v>1195</v>
      </c>
      <c r="R5955" s="258"/>
      <c r="S5955" s="258" t="s">
        <v>806</v>
      </c>
      <c r="T5955" s="258" t="s">
        <v>807</v>
      </c>
      <c r="U5955" s="282" t="s">
        <v>814</v>
      </c>
      <c r="V5955" s="285">
        <v>403</v>
      </c>
      <c r="W5955" s="286" t="s">
        <v>824</v>
      </c>
      <c r="X5955" s="286" t="s">
        <v>824</v>
      </c>
      <c r="Y5955" s="257"/>
    </row>
    <row r="5956" spans="1:25" ht="12.75" customHeight="1" x14ac:dyDescent="0.2">
      <c r="A5956" s="229" t="s">
        <v>705</v>
      </c>
      <c r="B5956" s="247"/>
      <c r="C5956" s="280">
        <v>5943</v>
      </c>
      <c r="D5956" s="249" t="s">
        <v>12374</v>
      </c>
      <c r="E5956" s="249" t="s">
        <v>12375</v>
      </c>
      <c r="F5956" s="249" t="s">
        <v>10188</v>
      </c>
      <c r="G5956" s="281"/>
      <c r="H5956" s="250">
        <v>256962.1</v>
      </c>
      <c r="I5956" s="250"/>
      <c r="J5956" s="250">
        <v>253198.28530000002</v>
      </c>
      <c r="K5956" s="250"/>
      <c r="L5956" s="250">
        <v>264316.27</v>
      </c>
      <c r="M5956" s="251">
        <f t="shared" si="276"/>
        <v>1.4647353442394765E-2</v>
      </c>
      <c r="N5956" s="251">
        <f t="shared" si="277"/>
        <v>4.3910189545031647E-2</v>
      </c>
      <c r="O5956" s="250">
        <v>291724</v>
      </c>
      <c r="P5956" s="251">
        <f t="shared" si="278"/>
        <v>0.1036929357394457</v>
      </c>
      <c r="Q5956" s="251" t="s">
        <v>1195</v>
      </c>
      <c r="R5956" s="258"/>
      <c r="S5956" s="258" t="s">
        <v>925</v>
      </c>
      <c r="T5956" s="258" t="s">
        <v>908</v>
      </c>
      <c r="U5956" s="282" t="s">
        <v>932</v>
      </c>
      <c r="V5956" s="285">
        <v>2028</v>
      </c>
      <c r="W5956" s="286" t="s">
        <v>815</v>
      </c>
      <c r="X5956" s="286" t="s">
        <v>816</v>
      </c>
      <c r="Y5956" s="257"/>
    </row>
    <row r="5957" spans="1:25" ht="12.75" customHeight="1" x14ac:dyDescent="0.2">
      <c r="A5957" s="229" t="s">
        <v>705</v>
      </c>
      <c r="B5957" s="247"/>
      <c r="C5957" s="280">
        <v>5944</v>
      </c>
      <c r="D5957" s="249" t="s">
        <v>12376</v>
      </c>
      <c r="E5957" s="249" t="s">
        <v>12377</v>
      </c>
      <c r="F5957" s="249" t="s">
        <v>10253</v>
      </c>
      <c r="G5957" s="281" t="s">
        <v>813</v>
      </c>
      <c r="H5957" s="250">
        <v>236078.35</v>
      </c>
      <c r="I5957" s="250"/>
      <c r="J5957" s="250">
        <v>131024.7883</v>
      </c>
      <c r="K5957" s="250"/>
      <c r="L5957" s="250">
        <v>499869.83</v>
      </c>
      <c r="M5957" s="251">
        <f t="shared" si="276"/>
        <v>0.44499447619826216</v>
      </c>
      <c r="N5957" s="251">
        <f t="shared" si="277"/>
        <v>2.8150783259078924</v>
      </c>
      <c r="O5957" s="250">
        <v>525390.22</v>
      </c>
      <c r="P5957" s="251">
        <f t="shared" si="278"/>
        <v>5.1054071416952597E-2</v>
      </c>
      <c r="Q5957" s="251" t="s">
        <v>1195</v>
      </c>
      <c r="R5957" s="258"/>
      <c r="S5957" s="258" t="s">
        <v>806</v>
      </c>
      <c r="T5957" s="258" t="s">
        <v>807</v>
      </c>
      <c r="U5957" s="282" t="s">
        <v>823</v>
      </c>
      <c r="V5957" s="285">
        <v>1037</v>
      </c>
      <c r="W5957" s="286" t="s">
        <v>816</v>
      </c>
      <c r="X5957" s="286" t="s">
        <v>824</v>
      </c>
      <c r="Y5957" s="257"/>
    </row>
    <row r="5958" spans="1:25" ht="12.75" customHeight="1" x14ac:dyDescent="0.2">
      <c r="A5958" s="229" t="s">
        <v>705</v>
      </c>
      <c r="B5958" s="247"/>
      <c r="C5958" s="280">
        <v>5945</v>
      </c>
      <c r="D5958" s="249" t="s">
        <v>12378</v>
      </c>
      <c r="E5958" s="249" t="s">
        <v>12379</v>
      </c>
      <c r="F5958" s="249" t="s">
        <v>10193</v>
      </c>
      <c r="G5958" s="281" t="s">
        <v>813</v>
      </c>
      <c r="H5958" s="250">
        <v>727493.46</v>
      </c>
      <c r="I5958" s="250"/>
      <c r="J5958" s="250">
        <v>577334.32679999992</v>
      </c>
      <c r="K5958" s="250"/>
      <c r="L5958" s="250">
        <v>602684.94999999995</v>
      </c>
      <c r="M5958" s="251">
        <f t="shared" si="276"/>
        <v>0.20640616233168618</v>
      </c>
      <c r="N5958" s="251">
        <f t="shared" si="277"/>
        <v>4.3909779867951609E-2</v>
      </c>
      <c r="O5958" s="250">
        <v>691149.21</v>
      </c>
      <c r="P5958" s="251">
        <f t="shared" si="278"/>
        <v>0.14678358900450394</v>
      </c>
      <c r="Q5958" s="251" t="s">
        <v>1195</v>
      </c>
      <c r="R5958" s="258"/>
      <c r="S5958" s="258" t="s">
        <v>925</v>
      </c>
      <c r="T5958" s="258" t="s">
        <v>908</v>
      </c>
      <c r="U5958" s="282" t="s">
        <v>814</v>
      </c>
      <c r="V5958" s="285">
        <v>749</v>
      </c>
      <c r="W5958" s="286" t="s">
        <v>824</v>
      </c>
      <c r="X5958" s="286" t="s">
        <v>824</v>
      </c>
      <c r="Y5958" s="257"/>
    </row>
    <row r="5959" spans="1:25" ht="12.75" customHeight="1" x14ac:dyDescent="0.2">
      <c r="A5959" s="229" t="s">
        <v>705</v>
      </c>
      <c r="B5959" s="247"/>
      <c r="C5959" s="280">
        <v>5946</v>
      </c>
      <c r="D5959" s="249" t="s">
        <v>12380</v>
      </c>
      <c r="E5959" s="249" t="s">
        <v>12381</v>
      </c>
      <c r="F5959" s="249" t="s">
        <v>10240</v>
      </c>
      <c r="G5959" s="281" t="s">
        <v>813</v>
      </c>
      <c r="H5959" s="250">
        <v>52231.990000000005</v>
      </c>
      <c r="I5959" s="250"/>
      <c r="J5959" s="250">
        <v>50035.3151</v>
      </c>
      <c r="K5959" s="250"/>
      <c r="L5959" s="250">
        <v>52232.25</v>
      </c>
      <c r="M5959" s="251">
        <f t="shared" si="276"/>
        <v>4.2056121162529041E-2</v>
      </c>
      <c r="N5959" s="251">
        <f t="shared" si="277"/>
        <v>4.3907685913623838E-2</v>
      </c>
      <c r="O5959" s="250">
        <v>56715.42</v>
      </c>
      <c r="P5959" s="251">
        <f t="shared" si="278"/>
        <v>8.5831454704708265E-2</v>
      </c>
      <c r="Q5959" s="251" t="s">
        <v>1195</v>
      </c>
      <c r="R5959" s="258"/>
      <c r="S5959" s="258" t="s">
        <v>904</v>
      </c>
      <c r="T5959" s="258" t="s">
        <v>807</v>
      </c>
      <c r="U5959" s="282" t="s">
        <v>814</v>
      </c>
      <c r="V5959" s="285">
        <v>205</v>
      </c>
      <c r="W5959" s="286" t="s">
        <v>815</v>
      </c>
      <c r="X5959" s="286" t="s">
        <v>816</v>
      </c>
      <c r="Y5959" s="257"/>
    </row>
    <row r="5960" spans="1:25" ht="12.75" customHeight="1" x14ac:dyDescent="0.2">
      <c r="A5960" s="229" t="s">
        <v>705</v>
      </c>
      <c r="B5960" s="247"/>
      <c r="C5960" s="280">
        <v>5947</v>
      </c>
      <c r="D5960" s="249" t="s">
        <v>12382</v>
      </c>
      <c r="E5960" s="249" t="s">
        <v>12383</v>
      </c>
      <c r="F5960" s="249" t="s">
        <v>10355</v>
      </c>
      <c r="G5960" s="281" t="s">
        <v>804</v>
      </c>
      <c r="H5960" s="250">
        <v>17612.07</v>
      </c>
      <c r="I5960" s="250"/>
      <c r="J5960" s="250">
        <v>16871.373200000002</v>
      </c>
      <c r="K5960" s="250"/>
      <c r="L5960" s="250">
        <v>17612.34</v>
      </c>
      <c r="M5960" s="251">
        <f t="shared" si="276"/>
        <v>4.2056203501348671E-2</v>
      </c>
      <c r="N5960" s="251">
        <f t="shared" si="277"/>
        <v>4.3918582750572921E-2</v>
      </c>
      <c r="O5960" s="250">
        <v>20487.939999999999</v>
      </c>
      <c r="P5960" s="251">
        <f t="shared" si="278"/>
        <v>0.16327188777868237</v>
      </c>
      <c r="Q5960" s="251" t="s">
        <v>1195</v>
      </c>
      <c r="R5960" s="258"/>
      <c r="S5960" s="258" t="s">
        <v>1405</v>
      </c>
      <c r="T5960" s="258" t="s">
        <v>2261</v>
      </c>
      <c r="U5960" s="282" t="s">
        <v>808</v>
      </c>
      <c r="V5960" s="283" t="s">
        <v>809</v>
      </c>
      <c r="W5960" s="284" t="s">
        <v>809</v>
      </c>
      <c r="X5960" s="284" t="s">
        <v>809</v>
      </c>
      <c r="Y5960" s="257"/>
    </row>
    <row r="5961" spans="1:25" ht="12.75" customHeight="1" x14ac:dyDescent="0.2">
      <c r="A5961" s="229" t="s">
        <v>705</v>
      </c>
      <c r="B5961" s="247"/>
      <c r="C5961" s="280">
        <v>5948</v>
      </c>
      <c r="D5961" s="249" t="s">
        <v>12384</v>
      </c>
      <c r="E5961" s="249" t="s">
        <v>12385</v>
      </c>
      <c r="F5961" s="249" t="s">
        <v>10205</v>
      </c>
      <c r="G5961" s="281" t="s">
        <v>813</v>
      </c>
      <c r="H5961" s="250">
        <v>8661.4</v>
      </c>
      <c r="I5961" s="250"/>
      <c r="J5961" s="250">
        <v>68895.925699999993</v>
      </c>
      <c r="K5961" s="250"/>
      <c r="L5961" s="250">
        <v>71920.679999999993</v>
      </c>
      <c r="M5961" s="251">
        <f t="shared" si="276"/>
        <v>6.9543636940910236</v>
      </c>
      <c r="N5961" s="251">
        <f t="shared" si="277"/>
        <v>4.3903239114181765E-2</v>
      </c>
      <c r="O5961" s="250">
        <v>73334.86</v>
      </c>
      <c r="P5961" s="251">
        <f t="shared" si="278"/>
        <v>1.9663051016759126E-2</v>
      </c>
      <c r="Q5961" s="251" t="s">
        <v>1195</v>
      </c>
      <c r="R5961" s="258"/>
      <c r="S5961" s="258" t="s">
        <v>904</v>
      </c>
      <c r="T5961" s="258" t="s">
        <v>807</v>
      </c>
      <c r="U5961" s="282" t="s">
        <v>814</v>
      </c>
      <c r="V5961" s="283" t="s">
        <v>809</v>
      </c>
      <c r="W5961" s="284" t="s">
        <v>809</v>
      </c>
      <c r="X5961" s="284" t="s">
        <v>809</v>
      </c>
      <c r="Y5961" s="257"/>
    </row>
    <row r="5962" spans="1:25" ht="12.75" customHeight="1" x14ac:dyDescent="0.2">
      <c r="A5962" s="229" t="s">
        <v>705</v>
      </c>
      <c r="B5962" s="247"/>
      <c r="C5962" s="280">
        <v>5949</v>
      </c>
      <c r="D5962" s="249" t="s">
        <v>12386</v>
      </c>
      <c r="E5962" s="249" t="s">
        <v>12387</v>
      </c>
      <c r="F5962" s="249" t="s">
        <v>10172</v>
      </c>
      <c r="G5962" s="281"/>
      <c r="H5962" s="250">
        <v>81017.48</v>
      </c>
      <c r="I5962" s="250"/>
      <c r="J5962" s="250">
        <v>77610.2022</v>
      </c>
      <c r="K5962" s="250"/>
      <c r="L5962" s="250">
        <v>81017.89</v>
      </c>
      <c r="M5962" s="251">
        <f t="shared" si="276"/>
        <v>4.2056082218306423E-2</v>
      </c>
      <c r="N5962" s="251">
        <f t="shared" si="277"/>
        <v>4.3907729955637194E-2</v>
      </c>
      <c r="O5962" s="250">
        <v>87971.79</v>
      </c>
      <c r="P5962" s="251">
        <f t="shared" si="278"/>
        <v>8.5831660143210267E-2</v>
      </c>
      <c r="Q5962" s="251" t="s">
        <v>1195</v>
      </c>
      <c r="R5962" s="258"/>
      <c r="S5962" s="258" t="s">
        <v>1698</v>
      </c>
      <c r="T5962" s="258" t="s">
        <v>908</v>
      </c>
      <c r="U5962" s="282" t="s">
        <v>956</v>
      </c>
      <c r="V5962" s="285">
        <v>7088</v>
      </c>
      <c r="W5962" s="286" t="s">
        <v>912</v>
      </c>
      <c r="X5962" s="286" t="s">
        <v>816</v>
      </c>
      <c r="Y5962" s="257"/>
    </row>
    <row r="5963" spans="1:25" ht="12.75" customHeight="1" x14ac:dyDescent="0.2">
      <c r="A5963" s="229" t="s">
        <v>705</v>
      </c>
      <c r="B5963" s="247"/>
      <c r="C5963" s="280">
        <v>5950</v>
      </c>
      <c r="D5963" s="249" t="s">
        <v>12388</v>
      </c>
      <c r="E5963" s="249" t="s">
        <v>12389</v>
      </c>
      <c r="F5963" s="249" t="s">
        <v>10237</v>
      </c>
      <c r="G5963" s="281" t="s">
        <v>804</v>
      </c>
      <c r="H5963" s="250">
        <v>45475.91</v>
      </c>
      <c r="I5963" s="250"/>
      <c r="J5963" s="250">
        <v>43563.371100000004</v>
      </c>
      <c r="K5963" s="250"/>
      <c r="L5963" s="250">
        <v>45476.25</v>
      </c>
      <c r="M5963" s="251">
        <f t="shared" si="276"/>
        <v>4.2056088597237515E-2</v>
      </c>
      <c r="N5963" s="251">
        <f t="shared" si="277"/>
        <v>4.391025881833089E-2</v>
      </c>
      <c r="O5963" s="250">
        <v>50191.81</v>
      </c>
      <c r="P5963" s="251">
        <f t="shared" si="278"/>
        <v>0.10369280668480796</v>
      </c>
      <c r="Q5963" s="251" t="s">
        <v>1195</v>
      </c>
      <c r="R5963" s="258"/>
      <c r="S5963" s="258" t="s">
        <v>904</v>
      </c>
      <c r="T5963" s="258" t="s">
        <v>807</v>
      </c>
      <c r="U5963" s="282" t="s">
        <v>808</v>
      </c>
      <c r="V5963" s="285">
        <v>154</v>
      </c>
      <c r="W5963" s="286" t="s">
        <v>824</v>
      </c>
      <c r="X5963" s="286" t="s">
        <v>824</v>
      </c>
      <c r="Y5963" s="257"/>
    </row>
    <row r="5964" spans="1:25" ht="12.75" customHeight="1" x14ac:dyDescent="0.2">
      <c r="A5964" s="229" t="s">
        <v>705</v>
      </c>
      <c r="B5964" s="247"/>
      <c r="C5964" s="280">
        <v>5951</v>
      </c>
      <c r="D5964" s="249" t="s">
        <v>12390</v>
      </c>
      <c r="E5964" s="249" t="s">
        <v>12391</v>
      </c>
      <c r="F5964" s="249" t="s">
        <v>10225</v>
      </c>
      <c r="G5964" s="281" t="s">
        <v>2994</v>
      </c>
      <c r="H5964" s="250">
        <v>48345.8</v>
      </c>
      <c r="I5964" s="250"/>
      <c r="J5964" s="250">
        <v>46312.551299999999</v>
      </c>
      <c r="K5964" s="250"/>
      <c r="L5964" s="250">
        <v>48346.03</v>
      </c>
      <c r="M5964" s="251">
        <f t="shared" si="276"/>
        <v>4.2056366840552924E-2</v>
      </c>
      <c r="N5964" s="251">
        <f t="shared" si="277"/>
        <v>4.3907723563482451E-2</v>
      </c>
      <c r="O5964" s="250">
        <v>52495.66</v>
      </c>
      <c r="P5964" s="251">
        <f t="shared" si="278"/>
        <v>8.5831866649650548E-2</v>
      </c>
      <c r="Q5964" s="251" t="s">
        <v>1195</v>
      </c>
      <c r="R5964" s="258"/>
      <c r="S5964" s="258" t="s">
        <v>2995</v>
      </c>
      <c r="T5964" s="258" t="s">
        <v>807</v>
      </c>
      <c r="U5964" s="282" t="s">
        <v>2996</v>
      </c>
      <c r="V5964" s="285">
        <v>521</v>
      </c>
      <c r="W5964" s="286" t="s">
        <v>874</v>
      </c>
      <c r="X5964" s="286" t="s">
        <v>816</v>
      </c>
      <c r="Y5964" s="257"/>
    </row>
    <row r="5965" spans="1:25" ht="12.75" customHeight="1" x14ac:dyDescent="0.2">
      <c r="A5965" s="229" t="s">
        <v>705</v>
      </c>
      <c r="B5965" s="247"/>
      <c r="C5965" s="280">
        <v>5952</v>
      </c>
      <c r="D5965" s="249" t="s">
        <v>12392</v>
      </c>
      <c r="E5965" s="249" t="s">
        <v>12393</v>
      </c>
      <c r="F5965" s="249" t="s">
        <v>10231</v>
      </c>
      <c r="G5965" s="281" t="s">
        <v>2994</v>
      </c>
      <c r="H5965" s="250">
        <v>372657.56999999995</v>
      </c>
      <c r="I5965" s="250"/>
      <c r="J5965" s="250">
        <v>216353.50920000003</v>
      </c>
      <c r="K5965" s="250"/>
      <c r="L5965" s="250">
        <v>198203.86</v>
      </c>
      <c r="M5965" s="251">
        <f t="shared" si="276"/>
        <v>0.41943079487154905</v>
      </c>
      <c r="N5965" s="251">
        <f t="shared" si="277"/>
        <v>8.3888859797611459E-2</v>
      </c>
      <c r="O5965" s="250">
        <v>222305.94000000003</v>
      </c>
      <c r="P5965" s="251">
        <f t="shared" si="278"/>
        <v>0.12160247535037939</v>
      </c>
      <c r="Q5965" s="251" t="s">
        <v>1195</v>
      </c>
      <c r="R5965" s="258"/>
      <c r="S5965" s="258" t="s">
        <v>2995</v>
      </c>
      <c r="T5965" s="258" t="s">
        <v>807</v>
      </c>
      <c r="U5965" s="282" t="s">
        <v>2996</v>
      </c>
      <c r="V5965" s="285">
        <v>1041</v>
      </c>
      <c r="W5965" s="286" t="s">
        <v>816</v>
      </c>
      <c r="X5965" s="286" t="s">
        <v>824</v>
      </c>
      <c r="Y5965" s="257"/>
    </row>
    <row r="5966" spans="1:25" ht="12.75" customHeight="1" x14ac:dyDescent="0.2">
      <c r="A5966" s="229" t="s">
        <v>705</v>
      </c>
      <c r="B5966" s="247"/>
      <c r="C5966" s="280">
        <v>5953</v>
      </c>
      <c r="D5966" s="249" t="s">
        <v>12394</v>
      </c>
      <c r="E5966" s="249" t="s">
        <v>12395</v>
      </c>
      <c r="F5966" s="249" t="s">
        <v>10260</v>
      </c>
      <c r="G5966" s="281" t="s">
        <v>813</v>
      </c>
      <c r="H5966" s="250">
        <v>36590.65</v>
      </c>
      <c r="I5966" s="250"/>
      <c r="J5966" s="250">
        <v>35051.790200000003</v>
      </c>
      <c r="K5966" s="250"/>
      <c r="L5966" s="250">
        <v>36590.93</v>
      </c>
      <c r="M5966" s="251">
        <f t="shared" ref="M5966:M6029" si="279">IF(H5966&gt;0,ABS((J5966-H5966)/H5966),"NA")</f>
        <v>4.2056093564886064E-2</v>
      </c>
      <c r="N5966" s="251">
        <f t="shared" ref="N5966:N6029" si="280">IF(J5966&gt;0,ABS((L5966-J5966)/J5966),"NA")</f>
        <v>4.3910447689487687E-2</v>
      </c>
      <c r="O5966" s="250">
        <v>40385.159999999996</v>
      </c>
      <c r="P5966" s="251">
        <f t="shared" ref="P5966:P6029" si="281">IF(L5966&gt;0,ABS((O5966-L5966)/L5966),"NA")</f>
        <v>0.10369318298277731</v>
      </c>
      <c r="Q5966" s="251" t="s">
        <v>1195</v>
      </c>
      <c r="R5966" s="258"/>
      <c r="S5966" s="258" t="s">
        <v>814</v>
      </c>
      <c r="T5966" s="258" t="s">
        <v>807</v>
      </c>
      <c r="U5966" s="282" t="s">
        <v>814</v>
      </c>
      <c r="V5966" s="285">
        <v>103</v>
      </c>
      <c r="W5966" s="286" t="s">
        <v>816</v>
      </c>
      <c r="X5966" s="286" t="s">
        <v>824</v>
      </c>
      <c r="Y5966" s="257"/>
    </row>
    <row r="5967" spans="1:25" ht="12.75" customHeight="1" x14ac:dyDescent="0.2">
      <c r="A5967" s="229" t="s">
        <v>705</v>
      </c>
      <c r="B5967" s="247"/>
      <c r="C5967" s="300">
        <v>5954</v>
      </c>
      <c r="D5967" s="301" t="s">
        <v>12396</v>
      </c>
      <c r="E5967" s="301" t="s">
        <v>12397</v>
      </c>
      <c r="F5967" s="301" t="s">
        <v>10355</v>
      </c>
      <c r="G5967" s="326" t="s">
        <v>804</v>
      </c>
      <c r="H5967" s="303">
        <v>0</v>
      </c>
      <c r="I5967" s="303"/>
      <c r="J5967" s="303">
        <v>0</v>
      </c>
      <c r="K5967" s="303"/>
      <c r="L5967" s="303">
        <v>0</v>
      </c>
      <c r="M5967" s="304" t="str">
        <f t="shared" si="279"/>
        <v>NA</v>
      </c>
      <c r="N5967" s="304" t="str">
        <f t="shared" si="280"/>
        <v>NA</v>
      </c>
      <c r="O5967" s="303">
        <v>0</v>
      </c>
      <c r="P5967" s="304" t="str">
        <f t="shared" si="281"/>
        <v>NA</v>
      </c>
      <c r="Q5967" s="304" t="s">
        <v>707</v>
      </c>
      <c r="R5967" s="305" t="s">
        <v>887</v>
      </c>
      <c r="S5967" s="306" t="s">
        <v>832</v>
      </c>
      <c r="T5967" s="306" t="s">
        <v>832</v>
      </c>
      <c r="U5967" s="306" t="s">
        <v>832</v>
      </c>
      <c r="V5967" s="307" t="s">
        <v>809</v>
      </c>
      <c r="W5967" s="308" t="s">
        <v>809</v>
      </c>
      <c r="X5967" s="308" t="s">
        <v>809</v>
      </c>
      <c r="Y5967" s="257"/>
    </row>
    <row r="5968" spans="1:25" ht="12.75" customHeight="1" x14ac:dyDescent="0.2">
      <c r="A5968" s="229" t="s">
        <v>705</v>
      </c>
      <c r="B5968" s="247"/>
      <c r="C5968" s="280">
        <v>5955</v>
      </c>
      <c r="D5968" s="249" t="s">
        <v>12398</v>
      </c>
      <c r="E5968" s="249" t="s">
        <v>12399</v>
      </c>
      <c r="F5968" s="249" t="s">
        <v>10228</v>
      </c>
      <c r="G5968" s="281" t="s">
        <v>804</v>
      </c>
      <c r="H5968" s="250">
        <v>18792.260000000002</v>
      </c>
      <c r="I5968" s="250"/>
      <c r="J5968" s="250">
        <v>29551.836499999998</v>
      </c>
      <c r="K5968" s="250"/>
      <c r="L5968" s="250">
        <v>30849.46</v>
      </c>
      <c r="M5968" s="251">
        <f t="shared" si="279"/>
        <v>0.57255362047992064</v>
      </c>
      <c r="N5968" s="251">
        <f t="shared" si="280"/>
        <v>4.3910079835478302E-2</v>
      </c>
      <c r="O5968" s="250">
        <v>34048.35</v>
      </c>
      <c r="P5968" s="251">
        <f t="shared" si="281"/>
        <v>0.10369354925499505</v>
      </c>
      <c r="Q5968" s="251" t="s">
        <v>1195</v>
      </c>
      <c r="R5968" s="258"/>
      <c r="S5968" s="258" t="s">
        <v>814</v>
      </c>
      <c r="T5968" s="258" t="s">
        <v>807</v>
      </c>
      <c r="U5968" s="282" t="s">
        <v>808</v>
      </c>
      <c r="V5968" s="285">
        <v>154</v>
      </c>
      <c r="W5968" s="286" t="s">
        <v>816</v>
      </c>
      <c r="X5968" s="286" t="s">
        <v>816</v>
      </c>
      <c r="Y5968" s="257"/>
    </row>
    <row r="5969" spans="1:25" ht="12.75" customHeight="1" x14ac:dyDescent="0.2">
      <c r="A5969" s="229" t="s">
        <v>705</v>
      </c>
      <c r="B5969" s="247"/>
      <c r="C5969" s="280">
        <v>5956</v>
      </c>
      <c r="D5969" s="249" t="s">
        <v>12400</v>
      </c>
      <c r="E5969" s="249" t="s">
        <v>12401</v>
      </c>
      <c r="F5969" s="249" t="s">
        <v>10355</v>
      </c>
      <c r="G5969" s="281" t="s">
        <v>804</v>
      </c>
      <c r="H5969" s="250">
        <v>73638.98000000001</v>
      </c>
      <c r="I5969" s="250"/>
      <c r="J5969" s="250">
        <v>70542.009999999995</v>
      </c>
      <c r="K5969" s="250"/>
      <c r="L5969" s="250">
        <v>73639.539999999994</v>
      </c>
      <c r="M5969" s="251">
        <f t="shared" si="279"/>
        <v>4.2056122993556065E-2</v>
      </c>
      <c r="N5969" s="251">
        <f t="shared" si="280"/>
        <v>4.391043011107848E-2</v>
      </c>
      <c r="O5969" s="250">
        <v>81301.119999999995</v>
      </c>
      <c r="P5969" s="251">
        <f t="shared" si="281"/>
        <v>0.10404166022764404</v>
      </c>
      <c r="Q5969" s="251" t="s">
        <v>1195</v>
      </c>
      <c r="R5969" s="258"/>
      <c r="S5969" s="258" t="s">
        <v>806</v>
      </c>
      <c r="T5969" s="258" t="s">
        <v>807</v>
      </c>
      <c r="U5969" s="282" t="s">
        <v>808</v>
      </c>
      <c r="V5969" s="285">
        <v>513</v>
      </c>
      <c r="W5969" s="286" t="s">
        <v>824</v>
      </c>
      <c r="X5969" s="286" t="s">
        <v>824</v>
      </c>
      <c r="Y5969" s="257"/>
    </row>
    <row r="5970" spans="1:25" ht="12.75" customHeight="1" x14ac:dyDescent="0.2">
      <c r="A5970" s="229" t="s">
        <v>705</v>
      </c>
      <c r="B5970" s="247"/>
      <c r="C5970" s="280">
        <v>5957</v>
      </c>
      <c r="D5970" s="249" t="s">
        <v>12402</v>
      </c>
      <c r="E5970" s="249" t="s">
        <v>12403</v>
      </c>
      <c r="F5970" s="249" t="s">
        <v>10390</v>
      </c>
      <c r="G5970" s="281" t="s">
        <v>813</v>
      </c>
      <c r="H5970" s="250">
        <v>30010.65</v>
      </c>
      <c r="I5970" s="250"/>
      <c r="J5970" s="250">
        <v>36503.842999999993</v>
      </c>
      <c r="K5970" s="250"/>
      <c r="L5970" s="250">
        <v>38106.269999999997</v>
      </c>
      <c r="M5970" s="251">
        <f t="shared" si="279"/>
        <v>0.21636295781664147</v>
      </c>
      <c r="N5970" s="251">
        <f t="shared" si="280"/>
        <v>4.3897487724785675E-2</v>
      </c>
      <c r="O5970" s="250">
        <v>40892.94</v>
      </c>
      <c r="P5970" s="251">
        <f t="shared" si="281"/>
        <v>7.3128910281693951E-2</v>
      </c>
      <c r="Q5970" s="251" t="s">
        <v>1195</v>
      </c>
      <c r="R5970" s="258"/>
      <c r="S5970" s="258" t="s">
        <v>904</v>
      </c>
      <c r="T5970" s="258" t="s">
        <v>807</v>
      </c>
      <c r="U5970" s="282" t="s">
        <v>814</v>
      </c>
      <c r="V5970" s="285">
        <v>106</v>
      </c>
      <c r="W5970" s="286" t="s">
        <v>824</v>
      </c>
      <c r="X5970" s="286" t="s">
        <v>824</v>
      </c>
      <c r="Y5970" s="257"/>
    </row>
    <row r="5971" spans="1:25" ht="12.75" customHeight="1" x14ac:dyDescent="0.2">
      <c r="A5971" s="229" t="s">
        <v>705</v>
      </c>
      <c r="B5971" s="247"/>
      <c r="C5971" s="280">
        <v>5958</v>
      </c>
      <c r="D5971" s="249" t="s">
        <v>12404</v>
      </c>
      <c r="E5971" s="249" t="s">
        <v>12405</v>
      </c>
      <c r="F5971" s="249" t="s">
        <v>10240</v>
      </c>
      <c r="G5971" s="281" t="s">
        <v>813</v>
      </c>
      <c r="H5971" s="250">
        <v>214696.58000000002</v>
      </c>
      <c r="I5971" s="250"/>
      <c r="J5971" s="250">
        <v>205667.30670000002</v>
      </c>
      <c r="K5971" s="250"/>
      <c r="L5971" s="250">
        <v>235166.28000000003</v>
      </c>
      <c r="M5971" s="251">
        <f t="shared" si="279"/>
        <v>4.2055971734621951E-2</v>
      </c>
      <c r="N5971" s="251">
        <f t="shared" si="280"/>
        <v>0.14343054213778941</v>
      </c>
      <c r="O5971" s="250">
        <v>257416.87</v>
      </c>
      <c r="P5971" s="251">
        <f t="shared" si="281"/>
        <v>9.4616413543642253E-2</v>
      </c>
      <c r="Q5971" s="251" t="s">
        <v>1195</v>
      </c>
      <c r="R5971" s="258"/>
      <c r="S5971" s="258" t="s">
        <v>925</v>
      </c>
      <c r="T5971" s="258" t="s">
        <v>908</v>
      </c>
      <c r="U5971" s="282" t="s">
        <v>814</v>
      </c>
      <c r="V5971" s="285">
        <v>726</v>
      </c>
      <c r="W5971" s="286" t="s">
        <v>816</v>
      </c>
      <c r="X5971" s="286" t="s">
        <v>816</v>
      </c>
      <c r="Y5971" s="257"/>
    </row>
    <row r="5972" spans="1:25" ht="12.75" customHeight="1" x14ac:dyDescent="0.2">
      <c r="A5972" s="229" t="s">
        <v>705</v>
      </c>
      <c r="B5972" s="247"/>
      <c r="C5972" s="280">
        <v>5959</v>
      </c>
      <c r="D5972" s="249" t="s">
        <v>12406</v>
      </c>
      <c r="E5972" s="249" t="s">
        <v>12407</v>
      </c>
      <c r="F5972" s="249" t="s">
        <v>10397</v>
      </c>
      <c r="G5972" s="281" t="s">
        <v>804</v>
      </c>
      <c r="H5972" s="250">
        <v>702666.05999999994</v>
      </c>
      <c r="I5972" s="250"/>
      <c r="J5972" s="250">
        <v>496289.69940000004</v>
      </c>
      <c r="K5972" s="250"/>
      <c r="L5972" s="250">
        <v>518086.33</v>
      </c>
      <c r="M5972" s="251">
        <f t="shared" si="279"/>
        <v>0.2937047515856962</v>
      </c>
      <c r="N5972" s="251">
        <f t="shared" si="280"/>
        <v>4.3919167829498527E-2</v>
      </c>
      <c r="O5972" s="250">
        <v>599713.81000000006</v>
      </c>
      <c r="P5972" s="251">
        <f t="shared" si="281"/>
        <v>0.157555749444306</v>
      </c>
      <c r="Q5972" s="251" t="s">
        <v>1195</v>
      </c>
      <c r="R5972" s="258"/>
      <c r="S5972" s="258" t="s">
        <v>1405</v>
      </c>
      <c r="T5972" s="258" t="s">
        <v>807</v>
      </c>
      <c r="U5972" s="282" t="s">
        <v>808</v>
      </c>
      <c r="V5972" s="285">
        <v>334</v>
      </c>
      <c r="W5972" s="286" t="s">
        <v>824</v>
      </c>
      <c r="X5972" s="286" t="s">
        <v>824</v>
      </c>
      <c r="Y5972" s="257"/>
    </row>
    <row r="5973" spans="1:25" ht="12.75" customHeight="1" x14ac:dyDescent="0.2">
      <c r="A5973" s="229" t="s">
        <v>705</v>
      </c>
      <c r="B5973" s="247"/>
      <c r="C5973" s="280">
        <v>5960</v>
      </c>
      <c r="D5973" s="249" t="s">
        <v>12408</v>
      </c>
      <c r="E5973" s="249" t="s">
        <v>12409</v>
      </c>
      <c r="F5973" s="249" t="s">
        <v>10318</v>
      </c>
      <c r="G5973" s="281" t="s">
        <v>2994</v>
      </c>
      <c r="H5973" s="250">
        <v>158502.00000000003</v>
      </c>
      <c r="I5973" s="250"/>
      <c r="J5973" s="250">
        <v>136817.09759999998</v>
      </c>
      <c r="K5973" s="250"/>
      <c r="L5973" s="250">
        <v>142824.47</v>
      </c>
      <c r="M5973" s="251">
        <f t="shared" si="279"/>
        <v>0.13681153802475707</v>
      </c>
      <c r="N5973" s="251">
        <f t="shared" si="280"/>
        <v>4.3908053199339485E-2</v>
      </c>
      <c r="O5973" s="250">
        <v>165509.49</v>
      </c>
      <c r="P5973" s="251">
        <f t="shared" si="281"/>
        <v>0.1588314663446676</v>
      </c>
      <c r="Q5973" s="251" t="s">
        <v>1195</v>
      </c>
      <c r="R5973" s="258"/>
      <c r="S5973" s="258" t="s">
        <v>2995</v>
      </c>
      <c r="T5973" s="258" t="s">
        <v>807</v>
      </c>
      <c r="U5973" s="282" t="s">
        <v>2996</v>
      </c>
      <c r="V5973" s="285">
        <v>521</v>
      </c>
      <c r="W5973" s="286" t="s">
        <v>816</v>
      </c>
      <c r="X5973" s="286" t="s">
        <v>824</v>
      </c>
      <c r="Y5973" s="257"/>
    </row>
    <row r="5974" spans="1:25" ht="12.75" customHeight="1" x14ac:dyDescent="0.2">
      <c r="A5974" s="229" t="s">
        <v>705</v>
      </c>
      <c r="B5974" s="247"/>
      <c r="C5974" s="280">
        <v>5961</v>
      </c>
      <c r="D5974" s="249" t="s">
        <v>12410</v>
      </c>
      <c r="E5974" s="249" t="s">
        <v>12411</v>
      </c>
      <c r="F5974" s="249" t="s">
        <v>10240</v>
      </c>
      <c r="G5974" s="281" t="s">
        <v>813</v>
      </c>
      <c r="H5974" s="250">
        <v>92090.400000000009</v>
      </c>
      <c r="I5974" s="250"/>
      <c r="J5974" s="250">
        <v>95304.366500000004</v>
      </c>
      <c r="K5974" s="250"/>
      <c r="L5974" s="250">
        <v>99489.260000000009</v>
      </c>
      <c r="M5974" s="251">
        <f t="shared" si="279"/>
        <v>3.4900125311650231E-2</v>
      </c>
      <c r="N5974" s="251">
        <f t="shared" si="280"/>
        <v>4.3910826478239122E-2</v>
      </c>
      <c r="O5974" s="250">
        <v>110256.48000000001</v>
      </c>
      <c r="P5974" s="251">
        <f t="shared" si="281"/>
        <v>0.10822494809992556</v>
      </c>
      <c r="Q5974" s="251" t="s">
        <v>1195</v>
      </c>
      <c r="R5974" s="258"/>
      <c r="S5974" s="258" t="s">
        <v>806</v>
      </c>
      <c r="T5974" s="258" t="s">
        <v>807</v>
      </c>
      <c r="U5974" s="282" t="s">
        <v>814</v>
      </c>
      <c r="V5974" s="285">
        <v>203</v>
      </c>
      <c r="W5974" s="286" t="s">
        <v>824</v>
      </c>
      <c r="X5974" s="286" t="s">
        <v>824</v>
      </c>
      <c r="Y5974" s="257"/>
    </row>
    <row r="5975" spans="1:25" ht="12.75" customHeight="1" x14ac:dyDescent="0.2">
      <c r="A5975" s="229" t="s">
        <v>705</v>
      </c>
      <c r="B5975" s="247"/>
      <c r="C5975" s="280">
        <v>5962</v>
      </c>
      <c r="D5975" s="375" t="s">
        <v>12412</v>
      </c>
      <c r="E5975" s="375" t="s">
        <v>12413</v>
      </c>
      <c r="F5975" s="375" t="s">
        <v>10397</v>
      </c>
      <c r="G5975" s="374" t="s">
        <v>804</v>
      </c>
      <c r="H5975" s="250">
        <v>0</v>
      </c>
      <c r="I5975" s="250"/>
      <c r="J5975" s="250">
        <v>0</v>
      </c>
      <c r="K5975" s="250"/>
      <c r="L5975" s="250">
        <v>0</v>
      </c>
      <c r="M5975" s="251" t="str">
        <f t="shared" si="279"/>
        <v>NA</v>
      </c>
      <c r="N5975" s="251" t="str">
        <f t="shared" si="280"/>
        <v>NA</v>
      </c>
      <c r="O5975" s="250">
        <v>0</v>
      </c>
      <c r="P5975" s="251" t="str">
        <f t="shared" si="281"/>
        <v>NA</v>
      </c>
      <c r="Q5975" s="251" t="s">
        <v>707</v>
      </c>
      <c r="R5975" s="258"/>
      <c r="S5975" s="299" t="s">
        <v>809</v>
      </c>
      <c r="T5975" s="258" t="s">
        <v>2261</v>
      </c>
      <c r="U5975" s="299" t="s">
        <v>832</v>
      </c>
      <c r="V5975" s="283" t="s">
        <v>809</v>
      </c>
      <c r="W5975" s="284" t="s">
        <v>809</v>
      </c>
      <c r="X5975" s="284" t="s">
        <v>809</v>
      </c>
      <c r="Y5975" s="257"/>
    </row>
    <row r="5976" spans="1:25" ht="12.75" customHeight="1" x14ac:dyDescent="0.2">
      <c r="A5976" s="229" t="s">
        <v>705</v>
      </c>
      <c r="B5976" s="247"/>
      <c r="C5976" s="280">
        <v>5963</v>
      </c>
      <c r="D5976" s="249" t="s">
        <v>12414</v>
      </c>
      <c r="E5976" s="249" t="s">
        <v>12415</v>
      </c>
      <c r="F5976" s="249" t="s">
        <v>10172</v>
      </c>
      <c r="G5976" s="281" t="s">
        <v>813</v>
      </c>
      <c r="H5976" s="250">
        <v>97377.840000000011</v>
      </c>
      <c r="I5976" s="250"/>
      <c r="J5976" s="250">
        <v>77458.556700000001</v>
      </c>
      <c r="K5976" s="250"/>
      <c r="L5976" s="250">
        <v>80859.89</v>
      </c>
      <c r="M5976" s="251">
        <f t="shared" si="279"/>
        <v>0.20455663526732579</v>
      </c>
      <c r="N5976" s="251">
        <f t="shared" si="280"/>
        <v>4.3911653468750964E-2</v>
      </c>
      <c r="O5976" s="250">
        <v>94820.82</v>
      </c>
      <c r="P5976" s="251">
        <f t="shared" si="281"/>
        <v>0.17265581241824601</v>
      </c>
      <c r="Q5976" s="251" t="s">
        <v>1195</v>
      </c>
      <c r="R5976" s="258"/>
      <c r="S5976" s="258" t="s">
        <v>904</v>
      </c>
      <c r="T5976" s="258" t="s">
        <v>807</v>
      </c>
      <c r="U5976" s="282" t="s">
        <v>814</v>
      </c>
      <c r="V5976" s="285">
        <v>106</v>
      </c>
      <c r="W5976" s="286" t="s">
        <v>824</v>
      </c>
      <c r="X5976" s="286" t="s">
        <v>824</v>
      </c>
      <c r="Y5976" s="257"/>
    </row>
    <row r="5977" spans="1:25" ht="12.75" customHeight="1" x14ac:dyDescent="0.2">
      <c r="A5977" s="229" t="s">
        <v>705</v>
      </c>
      <c r="B5977" s="247"/>
      <c r="C5977" s="280">
        <v>5964</v>
      </c>
      <c r="D5977" s="249" t="s">
        <v>12416</v>
      </c>
      <c r="E5977" s="249" t="s">
        <v>12417</v>
      </c>
      <c r="F5977" s="249" t="s">
        <v>10278</v>
      </c>
      <c r="G5977" s="281" t="s">
        <v>804</v>
      </c>
      <c r="H5977" s="250">
        <v>138074.37</v>
      </c>
      <c r="I5977" s="250"/>
      <c r="J5977" s="250">
        <v>90303.003899999996</v>
      </c>
      <c r="K5977" s="250"/>
      <c r="L5977" s="250">
        <v>93716.670000000013</v>
      </c>
      <c r="M5977" s="251">
        <f t="shared" si="279"/>
        <v>0.34598286488651009</v>
      </c>
      <c r="N5977" s="251">
        <f t="shared" si="280"/>
        <v>3.7802353770869594E-2</v>
      </c>
      <c r="O5977" s="250">
        <v>103434.4</v>
      </c>
      <c r="P5977" s="251">
        <f t="shared" si="281"/>
        <v>0.10369265147811996</v>
      </c>
      <c r="Q5977" s="251" t="s">
        <v>1195</v>
      </c>
      <c r="R5977" s="258"/>
      <c r="S5977" s="258" t="s">
        <v>806</v>
      </c>
      <c r="T5977" s="258" t="s">
        <v>807</v>
      </c>
      <c r="U5977" s="282" t="s">
        <v>808</v>
      </c>
      <c r="V5977" s="285">
        <v>514</v>
      </c>
      <c r="W5977" s="286" t="s">
        <v>824</v>
      </c>
      <c r="X5977" s="286" t="s">
        <v>824</v>
      </c>
      <c r="Y5977" s="257"/>
    </row>
    <row r="5978" spans="1:25" ht="12.75" customHeight="1" x14ac:dyDescent="0.2">
      <c r="A5978" s="229" t="s">
        <v>705</v>
      </c>
      <c r="B5978" s="247"/>
      <c r="C5978" s="280">
        <v>5965</v>
      </c>
      <c r="D5978" s="249" t="s">
        <v>12418</v>
      </c>
      <c r="E5978" s="249" t="s">
        <v>12419</v>
      </c>
      <c r="F5978" s="249" t="s">
        <v>10172</v>
      </c>
      <c r="G5978" s="281" t="s">
        <v>813</v>
      </c>
      <c r="H5978" s="250">
        <v>24277.239999999998</v>
      </c>
      <c r="I5978" s="250"/>
      <c r="J5978" s="250">
        <v>87984.55769999999</v>
      </c>
      <c r="K5978" s="250"/>
      <c r="L5978" s="250">
        <v>91847.540000000008</v>
      </c>
      <c r="M5978" s="251">
        <f t="shared" si="279"/>
        <v>2.624158170368625</v>
      </c>
      <c r="N5978" s="251">
        <f t="shared" si="280"/>
        <v>4.3905230656174778E-2</v>
      </c>
      <c r="O5978" s="250">
        <v>95789.45</v>
      </c>
      <c r="P5978" s="251">
        <f t="shared" si="281"/>
        <v>4.2917970366979766E-2</v>
      </c>
      <c r="Q5978" s="251" t="s">
        <v>1195</v>
      </c>
      <c r="R5978" s="258"/>
      <c r="S5978" s="258" t="s">
        <v>806</v>
      </c>
      <c r="T5978" s="258" t="s">
        <v>807</v>
      </c>
      <c r="U5978" s="282" t="s">
        <v>814</v>
      </c>
      <c r="V5978" s="285">
        <v>131.5</v>
      </c>
      <c r="W5978" s="286" t="s">
        <v>824</v>
      </c>
      <c r="X5978" s="286" t="s">
        <v>824</v>
      </c>
      <c r="Y5978" s="257"/>
    </row>
    <row r="5979" spans="1:25" ht="12.75" customHeight="1" x14ac:dyDescent="0.2">
      <c r="A5979" s="229" t="s">
        <v>705</v>
      </c>
      <c r="B5979" s="247"/>
      <c r="C5979" s="280">
        <v>5966</v>
      </c>
      <c r="D5979" s="249" t="s">
        <v>12420</v>
      </c>
      <c r="E5979" s="249" t="s">
        <v>12421</v>
      </c>
      <c r="F5979" s="249" t="s">
        <v>10456</v>
      </c>
      <c r="G5979" s="281" t="s">
        <v>813</v>
      </c>
      <c r="H5979" s="250">
        <v>109977.68</v>
      </c>
      <c r="I5979" s="250"/>
      <c r="J5979" s="250">
        <v>79630.186900000001</v>
      </c>
      <c r="K5979" s="250"/>
      <c r="L5979" s="250">
        <v>89968.320000000007</v>
      </c>
      <c r="M5979" s="251">
        <f t="shared" si="279"/>
        <v>0.27594229210872601</v>
      </c>
      <c r="N5979" s="251">
        <f t="shared" si="280"/>
        <v>0.12982680943575692</v>
      </c>
      <c r="O5979" s="250">
        <v>98266.65</v>
      </c>
      <c r="P5979" s="251">
        <f t="shared" si="281"/>
        <v>9.2236133785759108E-2</v>
      </c>
      <c r="Q5979" s="251" t="s">
        <v>1195</v>
      </c>
      <c r="R5979" s="258"/>
      <c r="S5979" s="258" t="s">
        <v>908</v>
      </c>
      <c r="T5979" s="258" t="s">
        <v>908</v>
      </c>
      <c r="U5979" s="282" t="s">
        <v>814</v>
      </c>
      <c r="V5979" s="285">
        <v>416</v>
      </c>
      <c r="W5979" s="286" t="s">
        <v>816</v>
      </c>
      <c r="X5979" s="286" t="s">
        <v>824</v>
      </c>
      <c r="Y5979" s="257"/>
    </row>
    <row r="5980" spans="1:25" ht="12.75" customHeight="1" x14ac:dyDescent="0.2">
      <c r="A5980" s="229" t="s">
        <v>705</v>
      </c>
      <c r="B5980" s="247"/>
      <c r="C5980" s="280">
        <v>5967</v>
      </c>
      <c r="D5980" s="249" t="s">
        <v>12422</v>
      </c>
      <c r="E5980" s="249" t="s">
        <v>12423</v>
      </c>
      <c r="F5980" s="249" t="s">
        <v>10222</v>
      </c>
      <c r="G5980" s="281" t="s">
        <v>813</v>
      </c>
      <c r="H5980" s="250">
        <v>89932.94</v>
      </c>
      <c r="I5980" s="250"/>
      <c r="J5980" s="250">
        <v>103368.35659999998</v>
      </c>
      <c r="K5980" s="250"/>
      <c r="L5980" s="250">
        <v>78357.209999999992</v>
      </c>
      <c r="M5980" s="251">
        <f t="shared" si="279"/>
        <v>0.14939372158855233</v>
      </c>
      <c r="N5980" s="251">
        <f t="shared" si="280"/>
        <v>0.24196134506408509</v>
      </c>
      <c r="O5980" s="250">
        <v>83766.23</v>
      </c>
      <c r="P5980" s="251">
        <f t="shared" si="281"/>
        <v>6.9030278132669667E-2</v>
      </c>
      <c r="Q5980" s="251" t="s">
        <v>1195</v>
      </c>
      <c r="R5980" s="258"/>
      <c r="S5980" s="258" t="s">
        <v>806</v>
      </c>
      <c r="T5980" s="258" t="s">
        <v>807</v>
      </c>
      <c r="U5980" s="282" t="s">
        <v>814</v>
      </c>
      <c r="V5980" s="285">
        <v>314</v>
      </c>
      <c r="W5980" s="286" t="s">
        <v>874</v>
      </c>
      <c r="X5980" s="286" t="s">
        <v>816</v>
      </c>
      <c r="Y5980" s="257"/>
    </row>
    <row r="5981" spans="1:25" ht="12.75" customHeight="1" x14ac:dyDescent="0.2">
      <c r="A5981" s="229" t="s">
        <v>705</v>
      </c>
      <c r="B5981" s="247"/>
      <c r="C5981" s="280">
        <v>5968</v>
      </c>
      <c r="D5981" s="249" t="s">
        <v>12424</v>
      </c>
      <c r="E5981" s="249" t="s">
        <v>5811</v>
      </c>
      <c r="F5981" s="249" t="s">
        <v>10205</v>
      </c>
      <c r="G5981" s="281"/>
      <c r="H5981" s="250">
        <v>702822.54999999993</v>
      </c>
      <c r="I5981" s="250"/>
      <c r="J5981" s="250">
        <v>665924.57410000009</v>
      </c>
      <c r="K5981" s="250"/>
      <c r="L5981" s="250">
        <v>753544.38000000024</v>
      </c>
      <c r="M5981" s="251">
        <f t="shared" si="279"/>
        <v>5.2499704086045401E-2</v>
      </c>
      <c r="N5981" s="251">
        <f t="shared" si="280"/>
        <v>0.13157617139811772</v>
      </c>
      <c r="O5981" s="250">
        <v>813795.63000000012</v>
      </c>
      <c r="P5981" s="251">
        <f t="shared" si="281"/>
        <v>7.9957135371376359E-2</v>
      </c>
      <c r="Q5981" s="251" t="s">
        <v>1195</v>
      </c>
      <c r="R5981" s="258"/>
      <c r="S5981" s="258" t="s">
        <v>1698</v>
      </c>
      <c r="T5981" s="258" t="s">
        <v>807</v>
      </c>
      <c r="U5981" s="282" t="s">
        <v>932</v>
      </c>
      <c r="V5981" s="285">
        <v>2060</v>
      </c>
      <c r="W5981" s="286" t="s">
        <v>816</v>
      </c>
      <c r="X5981" s="286" t="s">
        <v>824</v>
      </c>
      <c r="Y5981" s="257"/>
    </row>
    <row r="5982" spans="1:25" ht="12.75" customHeight="1" x14ac:dyDescent="0.2">
      <c r="A5982" s="229" t="s">
        <v>705</v>
      </c>
      <c r="B5982" s="247"/>
      <c r="C5982" s="280">
        <v>5969</v>
      </c>
      <c r="D5982" s="249" t="s">
        <v>12425</v>
      </c>
      <c r="E5982" s="249" t="s">
        <v>5813</v>
      </c>
      <c r="F5982" s="249" t="s">
        <v>10237</v>
      </c>
      <c r="G5982" s="281" t="s">
        <v>804</v>
      </c>
      <c r="H5982" s="250">
        <v>14089.29</v>
      </c>
      <c r="I5982" s="250"/>
      <c r="J5982" s="250">
        <v>13496.738099999999</v>
      </c>
      <c r="K5982" s="250"/>
      <c r="L5982" s="250">
        <v>14089.48</v>
      </c>
      <c r="M5982" s="251">
        <f t="shared" si="279"/>
        <v>4.2056902796379532E-2</v>
      </c>
      <c r="N5982" s="251">
        <f t="shared" si="280"/>
        <v>4.3917418831739864E-2</v>
      </c>
      <c r="O5982" s="250">
        <v>16254.76</v>
      </c>
      <c r="P5982" s="251">
        <f t="shared" si="281"/>
        <v>0.15368061844723871</v>
      </c>
      <c r="Q5982" s="251" t="s">
        <v>1195</v>
      </c>
      <c r="R5982" s="258"/>
      <c r="S5982" s="258" t="s">
        <v>904</v>
      </c>
      <c r="T5982" s="258" t="s">
        <v>807</v>
      </c>
      <c r="U5982" s="282" t="s">
        <v>808</v>
      </c>
      <c r="V5982" s="285">
        <v>53</v>
      </c>
      <c r="W5982" s="286" t="s">
        <v>824</v>
      </c>
      <c r="X5982" s="286" t="s">
        <v>824</v>
      </c>
      <c r="Y5982" s="257"/>
    </row>
    <row r="5983" spans="1:25" ht="12.75" customHeight="1" x14ac:dyDescent="0.2">
      <c r="A5983" s="229" t="s">
        <v>705</v>
      </c>
      <c r="B5983" s="247"/>
      <c r="C5983" s="280">
        <v>5970</v>
      </c>
      <c r="D5983" s="249" t="s">
        <v>12426</v>
      </c>
      <c r="E5983" s="249" t="s">
        <v>12427</v>
      </c>
      <c r="F5983" s="249" t="s">
        <v>10237</v>
      </c>
      <c r="G5983" s="281" t="s">
        <v>804</v>
      </c>
      <c r="H5983" s="250">
        <v>99616.22</v>
      </c>
      <c r="I5983" s="250"/>
      <c r="J5983" s="250">
        <v>87031.043199999986</v>
      </c>
      <c r="K5983" s="250"/>
      <c r="L5983" s="250">
        <v>90853.34</v>
      </c>
      <c r="M5983" s="251">
        <f t="shared" si="279"/>
        <v>0.12633662269056201</v>
      </c>
      <c r="N5983" s="251">
        <f t="shared" si="280"/>
        <v>4.3918774950407712E-2</v>
      </c>
      <c r="O5983" s="250">
        <v>102819.97</v>
      </c>
      <c r="P5983" s="251">
        <f t="shared" si="281"/>
        <v>0.13171370474657293</v>
      </c>
      <c r="Q5983" s="251" t="s">
        <v>1195</v>
      </c>
      <c r="R5983" s="258"/>
      <c r="S5983" s="258" t="s">
        <v>806</v>
      </c>
      <c r="T5983" s="258" t="s">
        <v>807</v>
      </c>
      <c r="U5983" s="282" t="s">
        <v>808</v>
      </c>
      <c r="V5983" s="285">
        <v>156</v>
      </c>
      <c r="W5983" s="286" t="s">
        <v>824</v>
      </c>
      <c r="X5983" s="286" t="s">
        <v>824</v>
      </c>
      <c r="Y5983" s="257"/>
    </row>
    <row r="5984" spans="1:25" ht="12.75" customHeight="1" x14ac:dyDescent="0.2">
      <c r="A5984" s="229" t="s">
        <v>705</v>
      </c>
      <c r="B5984" s="247"/>
      <c r="C5984" s="280">
        <v>5971</v>
      </c>
      <c r="D5984" s="249" t="s">
        <v>12428</v>
      </c>
      <c r="E5984" s="249" t="s">
        <v>12429</v>
      </c>
      <c r="F5984" s="249" t="s">
        <v>10877</v>
      </c>
      <c r="G5984" s="281"/>
      <c r="H5984" s="250">
        <v>675236.4600000002</v>
      </c>
      <c r="I5984" s="250"/>
      <c r="J5984" s="250">
        <v>509756.50699999998</v>
      </c>
      <c r="K5984" s="250"/>
      <c r="L5984" s="250">
        <v>820362.52</v>
      </c>
      <c r="M5984" s="251">
        <f t="shared" si="279"/>
        <v>0.24506963530968123</v>
      </c>
      <c r="N5984" s="251">
        <f t="shared" si="280"/>
        <v>0.6093223112108308</v>
      </c>
      <c r="O5984" s="250">
        <v>883635.64</v>
      </c>
      <c r="P5984" s="251">
        <f t="shared" si="281"/>
        <v>7.7128243255189174E-2</v>
      </c>
      <c r="Q5984" s="251" t="s">
        <v>1195</v>
      </c>
      <c r="R5984" s="258"/>
      <c r="S5984" s="258" t="s">
        <v>1358</v>
      </c>
      <c r="T5984" s="258" t="s">
        <v>1359</v>
      </c>
      <c r="U5984" s="282" t="s">
        <v>1092</v>
      </c>
      <c r="V5984" s="285">
        <v>5423</v>
      </c>
      <c r="W5984" s="286" t="s">
        <v>815</v>
      </c>
      <c r="X5984" s="286" t="s">
        <v>816</v>
      </c>
      <c r="Y5984" s="257"/>
    </row>
    <row r="5985" spans="1:25" ht="12.75" customHeight="1" x14ac:dyDescent="0.2">
      <c r="A5985" s="229" t="s">
        <v>705</v>
      </c>
      <c r="B5985" s="247"/>
      <c r="C5985" s="280">
        <v>5972</v>
      </c>
      <c r="D5985" s="249" t="s">
        <v>12430</v>
      </c>
      <c r="E5985" s="249" t="s">
        <v>12431</v>
      </c>
      <c r="F5985" s="249" t="s">
        <v>10172</v>
      </c>
      <c r="G5985" s="281" t="s">
        <v>813</v>
      </c>
      <c r="H5985" s="250">
        <v>45342.22</v>
      </c>
      <c r="I5985" s="250"/>
      <c r="J5985" s="250">
        <v>23794.690699999999</v>
      </c>
      <c r="K5985" s="250"/>
      <c r="L5985" s="250">
        <v>24839.52</v>
      </c>
      <c r="M5985" s="251">
        <f t="shared" si="279"/>
        <v>0.47521998922858211</v>
      </c>
      <c r="N5985" s="251">
        <f t="shared" si="280"/>
        <v>4.3910186233267631E-2</v>
      </c>
      <c r="O5985" s="250">
        <v>27415.229999999996</v>
      </c>
      <c r="P5985" s="251">
        <f t="shared" si="281"/>
        <v>0.1036940327349319</v>
      </c>
      <c r="Q5985" s="251" t="s">
        <v>1195</v>
      </c>
      <c r="R5985" s="258"/>
      <c r="S5985" s="258" t="s">
        <v>806</v>
      </c>
      <c r="T5985" s="258" t="s">
        <v>807</v>
      </c>
      <c r="U5985" s="282" t="s">
        <v>814</v>
      </c>
      <c r="V5985" s="285">
        <v>156</v>
      </c>
      <c r="W5985" s="286" t="s">
        <v>816</v>
      </c>
      <c r="X5985" s="286" t="s">
        <v>824</v>
      </c>
      <c r="Y5985" s="257"/>
    </row>
    <row r="5986" spans="1:25" ht="12.75" customHeight="1" x14ac:dyDescent="0.2">
      <c r="A5986" s="229" t="s">
        <v>705</v>
      </c>
      <c r="B5986" s="247"/>
      <c r="C5986" s="280">
        <v>5973</v>
      </c>
      <c r="D5986" s="249" t="s">
        <v>12432</v>
      </c>
      <c r="E5986" s="249" t="s">
        <v>12433</v>
      </c>
      <c r="F5986" s="249" t="s">
        <v>10355</v>
      </c>
      <c r="G5986" s="281" t="s">
        <v>804</v>
      </c>
      <c r="H5986" s="250">
        <v>21200.45</v>
      </c>
      <c r="I5986" s="250"/>
      <c r="J5986" s="250">
        <v>20308.848999999998</v>
      </c>
      <c r="K5986" s="250"/>
      <c r="L5986" s="250">
        <v>21200.61</v>
      </c>
      <c r="M5986" s="251">
        <f t="shared" si="279"/>
        <v>4.2055758250414604E-2</v>
      </c>
      <c r="N5986" s="251">
        <f t="shared" si="280"/>
        <v>4.3909972446001359E-2</v>
      </c>
      <c r="O5986" s="250">
        <v>23398.959999999999</v>
      </c>
      <c r="P5986" s="251">
        <f t="shared" si="281"/>
        <v>0.10369277110422759</v>
      </c>
      <c r="Q5986" s="251" t="s">
        <v>1195</v>
      </c>
      <c r="R5986" s="258"/>
      <c r="S5986" s="258" t="s">
        <v>806</v>
      </c>
      <c r="T5986" s="258" t="s">
        <v>807</v>
      </c>
      <c r="U5986" s="282" t="s">
        <v>808</v>
      </c>
      <c r="V5986" s="285">
        <v>53</v>
      </c>
      <c r="W5986" s="286" t="s">
        <v>816</v>
      </c>
      <c r="X5986" s="286" t="s">
        <v>824</v>
      </c>
      <c r="Y5986" s="257"/>
    </row>
    <row r="5987" spans="1:25" ht="12.75" customHeight="1" x14ac:dyDescent="0.2">
      <c r="A5987" s="229" t="s">
        <v>705</v>
      </c>
      <c r="B5987" s="247"/>
      <c r="C5987" s="280">
        <v>5974</v>
      </c>
      <c r="D5987" s="249" t="s">
        <v>12434</v>
      </c>
      <c r="E5987" s="249" t="s">
        <v>12435</v>
      </c>
      <c r="F5987" s="249" t="s">
        <v>10172</v>
      </c>
      <c r="G5987" s="281" t="s">
        <v>813</v>
      </c>
      <c r="H5987" s="250">
        <v>58613.229999999996</v>
      </c>
      <c r="I5987" s="250"/>
      <c r="J5987" s="250">
        <v>55600.624699999993</v>
      </c>
      <c r="K5987" s="250"/>
      <c r="L5987" s="250">
        <v>58042.07</v>
      </c>
      <c r="M5987" s="251">
        <f t="shared" si="279"/>
        <v>5.1398042728578563E-2</v>
      </c>
      <c r="N5987" s="251">
        <f t="shared" si="280"/>
        <v>4.3910393330526862E-2</v>
      </c>
      <c r="O5987" s="250">
        <v>64060.7</v>
      </c>
      <c r="P5987" s="251">
        <f t="shared" si="281"/>
        <v>0.10369426865719981</v>
      </c>
      <c r="Q5987" s="251" t="s">
        <v>1195</v>
      </c>
      <c r="R5987" s="258"/>
      <c r="S5987" s="258" t="s">
        <v>806</v>
      </c>
      <c r="T5987" s="258" t="s">
        <v>807</v>
      </c>
      <c r="U5987" s="282" t="s">
        <v>814</v>
      </c>
      <c r="V5987" s="285">
        <v>618</v>
      </c>
      <c r="W5987" s="286" t="s">
        <v>824</v>
      </c>
      <c r="X5987" s="286" t="s">
        <v>824</v>
      </c>
      <c r="Y5987" s="257"/>
    </row>
    <row r="5988" spans="1:25" ht="12.75" customHeight="1" x14ac:dyDescent="0.2">
      <c r="A5988" s="229" t="s">
        <v>705</v>
      </c>
      <c r="B5988" s="247"/>
      <c r="C5988" s="280">
        <v>5975</v>
      </c>
      <c r="D5988" s="249" t="s">
        <v>12436</v>
      </c>
      <c r="E5988" s="249" t="s">
        <v>12437</v>
      </c>
      <c r="F5988" s="249" t="s">
        <v>10177</v>
      </c>
      <c r="G5988" s="281" t="s">
        <v>804</v>
      </c>
      <c r="H5988" s="250">
        <v>222892.44999999995</v>
      </c>
      <c r="I5988" s="250"/>
      <c r="J5988" s="250">
        <v>198088.40969999999</v>
      </c>
      <c r="K5988" s="250"/>
      <c r="L5988" s="250">
        <v>285413.51999999996</v>
      </c>
      <c r="M5988" s="251">
        <f t="shared" si="279"/>
        <v>0.11128255039594194</v>
      </c>
      <c r="N5988" s="251">
        <f t="shared" si="280"/>
        <v>0.44083906994988598</v>
      </c>
      <c r="O5988" s="250">
        <v>329788.08999999997</v>
      </c>
      <c r="P5988" s="251">
        <f t="shared" si="281"/>
        <v>0.15547466006515745</v>
      </c>
      <c r="Q5988" s="251" t="s">
        <v>1195</v>
      </c>
      <c r="R5988" s="258"/>
      <c r="S5988" s="258" t="s">
        <v>1405</v>
      </c>
      <c r="T5988" s="258" t="s">
        <v>807</v>
      </c>
      <c r="U5988" s="282" t="s">
        <v>808</v>
      </c>
      <c r="V5988" s="285">
        <v>53</v>
      </c>
      <c r="W5988" s="286" t="s">
        <v>912</v>
      </c>
      <c r="X5988" s="286" t="s">
        <v>912</v>
      </c>
      <c r="Y5988" s="257"/>
    </row>
    <row r="5989" spans="1:25" ht="12.75" customHeight="1" x14ac:dyDescent="0.2">
      <c r="A5989" s="229" t="s">
        <v>705</v>
      </c>
      <c r="B5989" s="247"/>
      <c r="C5989" s="309">
        <v>5976</v>
      </c>
      <c r="D5989" s="310" t="s">
        <v>12438</v>
      </c>
      <c r="E5989" s="310" t="s">
        <v>12439</v>
      </c>
      <c r="F5989" s="310" t="s">
        <v>10193</v>
      </c>
      <c r="G5989" s="340" t="s">
        <v>707</v>
      </c>
      <c r="H5989" s="312">
        <v>60647.33</v>
      </c>
      <c r="I5989" s="312"/>
      <c r="J5989" s="312">
        <v>498044.01579999999</v>
      </c>
      <c r="K5989" s="312"/>
      <c r="L5989" s="312">
        <v>519911.37</v>
      </c>
      <c r="M5989" s="313">
        <f t="shared" si="279"/>
        <v>7.212134248943852</v>
      </c>
      <c r="N5989" s="313">
        <f t="shared" si="280"/>
        <v>4.3906469119752052E-2</v>
      </c>
      <c r="O5989" s="312">
        <v>560183.07999999996</v>
      </c>
      <c r="P5989" s="313">
        <f t="shared" si="281"/>
        <v>7.745879841019819E-2</v>
      </c>
      <c r="Q5989" s="313" t="s">
        <v>1195</v>
      </c>
      <c r="R5989" s="314" t="s">
        <v>954</v>
      </c>
      <c r="S5989" s="314" t="s">
        <v>1358</v>
      </c>
      <c r="T5989" s="314" t="s">
        <v>1359</v>
      </c>
      <c r="U5989" s="315" t="s">
        <v>956</v>
      </c>
      <c r="V5989" s="316">
        <v>6729</v>
      </c>
      <c r="W5989" s="317" t="s">
        <v>824</v>
      </c>
      <c r="X5989" s="317" t="s">
        <v>824</v>
      </c>
      <c r="Y5989" s="257"/>
    </row>
    <row r="5990" spans="1:25" ht="12.75" customHeight="1" x14ac:dyDescent="0.2">
      <c r="A5990" s="229" t="s">
        <v>705</v>
      </c>
      <c r="B5990" s="247"/>
      <c r="C5990" s="280">
        <v>5977</v>
      </c>
      <c r="D5990" s="249" t="s">
        <v>12440</v>
      </c>
      <c r="E5990" s="249" t="s">
        <v>12441</v>
      </c>
      <c r="F5990" s="249" t="s">
        <v>10355</v>
      </c>
      <c r="G5990" s="281" t="s">
        <v>804</v>
      </c>
      <c r="H5990" s="250">
        <v>28637.13</v>
      </c>
      <c r="I5990" s="250"/>
      <c r="J5990" s="250">
        <v>27432.757100000003</v>
      </c>
      <c r="K5990" s="250"/>
      <c r="L5990" s="250">
        <v>28637.27</v>
      </c>
      <c r="M5990" s="251">
        <f t="shared" si="279"/>
        <v>4.2056340841418065E-2</v>
      </c>
      <c r="N5990" s="251">
        <f t="shared" si="280"/>
        <v>4.3907832362938021E-2</v>
      </c>
      <c r="O5990" s="250">
        <v>31095.25</v>
      </c>
      <c r="P5990" s="251">
        <f t="shared" si="281"/>
        <v>8.583150558695013E-2</v>
      </c>
      <c r="Q5990" s="251" t="s">
        <v>1195</v>
      </c>
      <c r="R5990" s="258"/>
      <c r="S5990" s="258" t="s">
        <v>1405</v>
      </c>
      <c r="T5990" s="258" t="s">
        <v>807</v>
      </c>
      <c r="U5990" s="282" t="s">
        <v>808</v>
      </c>
      <c r="V5990" s="285">
        <v>55</v>
      </c>
      <c r="W5990" s="286" t="s">
        <v>824</v>
      </c>
      <c r="X5990" s="286" t="s">
        <v>824</v>
      </c>
      <c r="Y5990" s="257"/>
    </row>
    <row r="5991" spans="1:25" ht="12.75" customHeight="1" x14ac:dyDescent="0.2">
      <c r="A5991" s="229" t="s">
        <v>705</v>
      </c>
      <c r="B5991" s="247"/>
      <c r="C5991" s="280">
        <v>5978</v>
      </c>
      <c r="D5991" s="373" t="s">
        <v>12442</v>
      </c>
      <c r="E5991" s="373" t="s">
        <v>12442</v>
      </c>
      <c r="F5991" s="373"/>
      <c r="G5991" s="374"/>
      <c r="H5991" s="250">
        <v>10712.46</v>
      </c>
      <c r="I5991" s="250"/>
      <c r="J5991" s="250">
        <v>0</v>
      </c>
      <c r="K5991" s="250"/>
      <c r="L5991" s="250">
        <v>5075.8500000000004</v>
      </c>
      <c r="M5991" s="251">
        <f t="shared" si="279"/>
        <v>1</v>
      </c>
      <c r="N5991" s="251" t="str">
        <f t="shared" si="280"/>
        <v>NA</v>
      </c>
      <c r="O5991" s="250">
        <v>5126.34</v>
      </c>
      <c r="P5991" s="251">
        <f t="shared" si="281"/>
        <v>9.9471024557462838E-3</v>
      </c>
      <c r="Q5991" s="251" t="s">
        <v>1195</v>
      </c>
      <c r="R5991" s="258"/>
      <c r="S5991" s="258" t="s">
        <v>840</v>
      </c>
      <c r="T5991" s="258" t="s">
        <v>841</v>
      </c>
      <c r="U5991" s="282" t="s">
        <v>841</v>
      </c>
      <c r="V5991" s="283" t="s">
        <v>809</v>
      </c>
      <c r="W5991" s="284" t="s">
        <v>809</v>
      </c>
      <c r="X5991" s="284" t="s">
        <v>809</v>
      </c>
      <c r="Y5991" s="257"/>
    </row>
    <row r="5992" spans="1:25" ht="12.75" customHeight="1" x14ac:dyDescent="0.2">
      <c r="A5992" s="229" t="s">
        <v>705</v>
      </c>
      <c r="B5992" s="247"/>
      <c r="C5992" s="318">
        <v>5979</v>
      </c>
      <c r="D5992" s="319" t="s">
        <v>988</v>
      </c>
      <c r="E5992" s="319" t="s">
        <v>988</v>
      </c>
      <c r="F5992" s="319"/>
      <c r="G5992" s="320" t="s">
        <v>813</v>
      </c>
      <c r="H5992" s="321">
        <v>0</v>
      </c>
      <c r="I5992" s="321"/>
      <c r="J5992" s="321">
        <v>0</v>
      </c>
      <c r="K5992" s="321"/>
      <c r="L5992" s="321">
        <v>0</v>
      </c>
      <c r="M5992" s="322" t="str">
        <f t="shared" si="279"/>
        <v>NA</v>
      </c>
      <c r="N5992" s="322" t="str">
        <f t="shared" si="280"/>
        <v>NA</v>
      </c>
      <c r="O5992" s="321">
        <v>0</v>
      </c>
      <c r="P5992" s="322" t="str">
        <f t="shared" si="281"/>
        <v>NA</v>
      </c>
      <c r="Q5992" s="322" t="s">
        <v>707</v>
      </c>
      <c r="R5992" s="370"/>
      <c r="S5992" s="370" t="s">
        <v>904</v>
      </c>
      <c r="T5992" s="323" t="s">
        <v>809</v>
      </c>
      <c r="U5992" s="371" t="s">
        <v>814</v>
      </c>
      <c r="V5992" s="285">
        <v>55</v>
      </c>
      <c r="W5992" s="372" t="s">
        <v>912</v>
      </c>
      <c r="X5992" s="372" t="s">
        <v>815</v>
      </c>
      <c r="Y5992" s="257"/>
    </row>
    <row r="5993" spans="1:25" ht="12.75" customHeight="1" x14ac:dyDescent="0.2">
      <c r="A5993" s="229" t="s">
        <v>705</v>
      </c>
      <c r="B5993" s="247"/>
      <c r="C5993" s="280">
        <v>5980</v>
      </c>
      <c r="D5993" s="249" t="s">
        <v>12443</v>
      </c>
      <c r="E5993" s="249" t="s">
        <v>12444</v>
      </c>
      <c r="F5993" s="249" t="s">
        <v>10193</v>
      </c>
      <c r="G5993" s="281" t="s">
        <v>813</v>
      </c>
      <c r="H5993" s="250">
        <v>0</v>
      </c>
      <c r="I5993" s="250"/>
      <c r="J5993" s="250">
        <v>60240.908599999995</v>
      </c>
      <c r="K5993" s="250"/>
      <c r="L5993" s="250">
        <v>62886.259999999995</v>
      </c>
      <c r="M5993" s="251" t="str">
        <f t="shared" si="279"/>
        <v>NA</v>
      </c>
      <c r="N5993" s="251">
        <f t="shared" si="280"/>
        <v>4.3912873518644105E-2</v>
      </c>
      <c r="O5993" s="250">
        <v>70549.59</v>
      </c>
      <c r="P5993" s="251">
        <f t="shared" si="281"/>
        <v>0.12186016468462273</v>
      </c>
      <c r="Q5993" s="251" t="s">
        <v>1195</v>
      </c>
      <c r="R5993" s="258"/>
      <c r="S5993" s="299" t="s">
        <v>809</v>
      </c>
      <c r="T5993" s="258" t="s">
        <v>807</v>
      </c>
      <c r="U5993" s="282" t="s">
        <v>814</v>
      </c>
      <c r="V5993" s="283" t="s">
        <v>809</v>
      </c>
      <c r="W5993" s="284" t="s">
        <v>809</v>
      </c>
      <c r="X5993" s="284" t="s">
        <v>809</v>
      </c>
      <c r="Y5993" s="257"/>
    </row>
    <row r="5994" spans="1:25" ht="12.75" customHeight="1" x14ac:dyDescent="0.2">
      <c r="A5994" s="229" t="s">
        <v>705</v>
      </c>
      <c r="B5994" s="247"/>
      <c r="C5994" s="300">
        <v>5981</v>
      </c>
      <c r="D5994" s="301" t="s">
        <v>12445</v>
      </c>
      <c r="E5994" s="301" t="s">
        <v>5851</v>
      </c>
      <c r="F5994" s="301" t="s">
        <v>10355</v>
      </c>
      <c r="G5994" s="326" t="s">
        <v>804</v>
      </c>
      <c r="H5994" s="303">
        <v>0</v>
      </c>
      <c r="I5994" s="303"/>
      <c r="J5994" s="303">
        <v>0</v>
      </c>
      <c r="K5994" s="303"/>
      <c r="L5994" s="303">
        <v>0</v>
      </c>
      <c r="M5994" s="304" t="str">
        <f t="shared" si="279"/>
        <v>NA</v>
      </c>
      <c r="N5994" s="304" t="str">
        <f t="shared" si="280"/>
        <v>NA</v>
      </c>
      <c r="O5994" s="303">
        <v>0</v>
      </c>
      <c r="P5994" s="304" t="str">
        <f t="shared" si="281"/>
        <v>NA</v>
      </c>
      <c r="Q5994" s="304" t="s">
        <v>707</v>
      </c>
      <c r="R5994" s="305" t="s">
        <v>887</v>
      </c>
      <c r="S5994" s="306" t="s">
        <v>832</v>
      </c>
      <c r="T5994" s="306" t="s">
        <v>832</v>
      </c>
      <c r="U5994" s="306" t="s">
        <v>832</v>
      </c>
      <c r="V5994" s="307" t="s">
        <v>809</v>
      </c>
      <c r="W5994" s="308" t="s">
        <v>809</v>
      </c>
      <c r="X5994" s="308" t="s">
        <v>809</v>
      </c>
      <c r="Y5994" s="257"/>
    </row>
    <row r="5995" spans="1:25" ht="12.75" customHeight="1" x14ac:dyDescent="0.2">
      <c r="A5995" s="229" t="s">
        <v>705</v>
      </c>
      <c r="B5995" s="247"/>
      <c r="C5995" s="280">
        <v>5982</v>
      </c>
      <c r="D5995" s="296" t="s">
        <v>12446</v>
      </c>
      <c r="E5995" s="296" t="s">
        <v>12447</v>
      </c>
      <c r="F5995" s="296" t="s">
        <v>10302</v>
      </c>
      <c r="G5995" s="281" t="s">
        <v>804</v>
      </c>
      <c r="H5995" s="250">
        <v>10322.51</v>
      </c>
      <c r="I5995" s="250"/>
      <c r="J5995" s="250">
        <v>30330.643899999995</v>
      </c>
      <c r="K5995" s="250"/>
      <c r="L5995" s="250">
        <v>31662.689999999995</v>
      </c>
      <c r="M5995" s="251">
        <f t="shared" si="279"/>
        <v>1.9383012368115888</v>
      </c>
      <c r="N5995" s="251">
        <f t="shared" si="280"/>
        <v>4.3917501533820048E-2</v>
      </c>
      <c r="O5995" s="250">
        <v>36528.61</v>
      </c>
      <c r="P5995" s="251">
        <f t="shared" si="281"/>
        <v>0.15367993054285678</v>
      </c>
      <c r="Q5995" s="251" t="s">
        <v>1195</v>
      </c>
      <c r="R5995" s="258"/>
      <c r="S5995" s="258" t="s">
        <v>1405</v>
      </c>
      <c r="T5995" s="258" t="s">
        <v>807</v>
      </c>
      <c r="U5995" s="282" t="s">
        <v>808</v>
      </c>
      <c r="V5995" s="285">
        <v>106</v>
      </c>
      <c r="W5995" s="286" t="s">
        <v>824</v>
      </c>
      <c r="X5995" s="286" t="s">
        <v>824</v>
      </c>
      <c r="Y5995" s="257"/>
    </row>
    <row r="5996" spans="1:25" ht="12.75" customHeight="1" x14ac:dyDescent="0.2">
      <c r="A5996" s="229" t="s">
        <v>705</v>
      </c>
      <c r="B5996" s="247"/>
      <c r="C5996" s="300">
        <v>5983</v>
      </c>
      <c r="D5996" s="301" t="s">
        <v>12448</v>
      </c>
      <c r="E5996" s="301" t="s">
        <v>12449</v>
      </c>
      <c r="F5996" s="301" t="s">
        <v>10355</v>
      </c>
      <c r="G5996" s="326" t="s">
        <v>804</v>
      </c>
      <c r="H5996" s="303">
        <v>0</v>
      </c>
      <c r="I5996" s="303"/>
      <c r="J5996" s="303">
        <v>0</v>
      </c>
      <c r="K5996" s="303"/>
      <c r="L5996" s="303">
        <v>0</v>
      </c>
      <c r="M5996" s="304" t="str">
        <f t="shared" si="279"/>
        <v>NA</v>
      </c>
      <c r="N5996" s="304" t="str">
        <f t="shared" si="280"/>
        <v>NA</v>
      </c>
      <c r="O5996" s="303">
        <v>0</v>
      </c>
      <c r="P5996" s="304" t="str">
        <f t="shared" si="281"/>
        <v>NA</v>
      </c>
      <c r="Q5996" s="304" t="s">
        <v>707</v>
      </c>
      <c r="R5996" s="305" t="s">
        <v>887</v>
      </c>
      <c r="S5996" s="306" t="s">
        <v>832</v>
      </c>
      <c r="T5996" s="306" t="s">
        <v>832</v>
      </c>
      <c r="U5996" s="306" t="s">
        <v>832</v>
      </c>
      <c r="V5996" s="307" t="s">
        <v>809</v>
      </c>
      <c r="W5996" s="308" t="s">
        <v>809</v>
      </c>
      <c r="X5996" s="308" t="s">
        <v>809</v>
      </c>
      <c r="Y5996" s="257"/>
    </row>
    <row r="5997" spans="1:25" ht="12.75" customHeight="1" x14ac:dyDescent="0.2">
      <c r="A5997" s="229" t="s">
        <v>705</v>
      </c>
      <c r="B5997" s="247"/>
      <c r="C5997" s="300">
        <v>5984</v>
      </c>
      <c r="D5997" s="301" t="s">
        <v>12450</v>
      </c>
      <c r="E5997" s="301" t="s">
        <v>12451</v>
      </c>
      <c r="F5997" s="301" t="s">
        <v>10695</v>
      </c>
      <c r="G5997" s="326" t="s">
        <v>804</v>
      </c>
      <c r="H5997" s="303">
        <v>0</v>
      </c>
      <c r="I5997" s="303"/>
      <c r="J5997" s="303">
        <v>0</v>
      </c>
      <c r="K5997" s="303"/>
      <c r="L5997" s="303">
        <v>0</v>
      </c>
      <c r="M5997" s="304" t="str">
        <f t="shared" si="279"/>
        <v>NA</v>
      </c>
      <c r="N5997" s="304" t="str">
        <f t="shared" si="280"/>
        <v>NA</v>
      </c>
      <c r="O5997" s="303">
        <v>0</v>
      </c>
      <c r="P5997" s="304" t="str">
        <f t="shared" si="281"/>
        <v>NA</v>
      </c>
      <c r="Q5997" s="304" t="s">
        <v>707</v>
      </c>
      <c r="R5997" s="305" t="s">
        <v>887</v>
      </c>
      <c r="S5997" s="306" t="s">
        <v>832</v>
      </c>
      <c r="T5997" s="306" t="s">
        <v>832</v>
      </c>
      <c r="U5997" s="306" t="s">
        <v>832</v>
      </c>
      <c r="V5997" s="307" t="s">
        <v>809</v>
      </c>
      <c r="W5997" s="308" t="s">
        <v>809</v>
      </c>
      <c r="X5997" s="308" t="s">
        <v>809</v>
      </c>
      <c r="Y5997" s="257"/>
    </row>
    <row r="5998" spans="1:25" ht="12.75" customHeight="1" x14ac:dyDescent="0.2">
      <c r="A5998" s="229" t="s">
        <v>705</v>
      </c>
      <c r="B5998" s="247"/>
      <c r="C5998" s="280">
        <v>5985</v>
      </c>
      <c r="D5998" s="249" t="s">
        <v>12452</v>
      </c>
      <c r="E5998" s="249" t="s">
        <v>12453</v>
      </c>
      <c r="F5998" s="249" t="s">
        <v>10188</v>
      </c>
      <c r="G5998" s="281" t="s">
        <v>813</v>
      </c>
      <c r="H5998" s="250">
        <v>143429.38999999998</v>
      </c>
      <c r="I5998" s="250"/>
      <c r="J5998" s="250">
        <v>137397.2769</v>
      </c>
      <c r="K5998" s="250"/>
      <c r="L5998" s="250">
        <v>143430.40999999997</v>
      </c>
      <c r="M5998" s="251">
        <f t="shared" si="279"/>
        <v>4.2056325415592913E-2</v>
      </c>
      <c r="N5998" s="251">
        <f t="shared" si="280"/>
        <v>4.3910135892947795E-2</v>
      </c>
      <c r="O5998" s="250">
        <v>158303.10999999999</v>
      </c>
      <c r="P5998" s="251">
        <f t="shared" si="281"/>
        <v>0.1036927942965513</v>
      </c>
      <c r="Q5998" s="251" t="s">
        <v>1195</v>
      </c>
      <c r="R5998" s="258"/>
      <c r="S5998" s="258" t="s">
        <v>806</v>
      </c>
      <c r="T5998" s="258" t="s">
        <v>807</v>
      </c>
      <c r="U5998" s="282" t="s">
        <v>814</v>
      </c>
      <c r="V5998" s="285">
        <v>503</v>
      </c>
      <c r="W5998" s="286" t="s">
        <v>824</v>
      </c>
      <c r="X5998" s="286" t="s">
        <v>824</v>
      </c>
      <c r="Y5998" s="257"/>
    </row>
    <row r="5999" spans="1:25" ht="12.75" customHeight="1" x14ac:dyDescent="0.2">
      <c r="A5999" s="229" t="s">
        <v>705</v>
      </c>
      <c r="B5999" s="247"/>
      <c r="C5999" s="280">
        <v>5986</v>
      </c>
      <c r="D5999" s="249" t="s">
        <v>12454</v>
      </c>
      <c r="E5999" s="249" t="s">
        <v>12455</v>
      </c>
      <c r="F5999" s="249" t="s">
        <v>10188</v>
      </c>
      <c r="G5999" s="281" t="s">
        <v>813</v>
      </c>
      <c r="H5999" s="250">
        <v>121959.45</v>
      </c>
      <c r="I5999" s="250"/>
      <c r="J5999" s="250">
        <v>116830.30710000001</v>
      </c>
      <c r="K5999" s="250"/>
      <c r="L5999" s="250">
        <v>121960.05</v>
      </c>
      <c r="M5999" s="251">
        <f t="shared" si="279"/>
        <v>4.2056133411555986E-2</v>
      </c>
      <c r="N5999" s="251">
        <f t="shared" si="280"/>
        <v>4.3907638585673092E-2</v>
      </c>
      <c r="O5999" s="250">
        <v>132428.08000000002</v>
      </c>
      <c r="P5999" s="251">
        <f t="shared" si="281"/>
        <v>8.5831630931604355E-2</v>
      </c>
      <c r="Q5999" s="251" t="s">
        <v>1195</v>
      </c>
      <c r="R5999" s="258"/>
      <c r="S5999" s="258" t="s">
        <v>806</v>
      </c>
      <c r="T5999" s="258" t="s">
        <v>807</v>
      </c>
      <c r="U5999" s="282" t="s">
        <v>814</v>
      </c>
      <c r="V5999" s="285">
        <v>303</v>
      </c>
      <c r="W5999" s="286" t="s">
        <v>824</v>
      </c>
      <c r="X5999" s="286" t="s">
        <v>824</v>
      </c>
      <c r="Y5999" s="257"/>
    </row>
    <row r="6000" spans="1:25" ht="12.75" customHeight="1" x14ac:dyDescent="0.2">
      <c r="A6000" s="229" t="s">
        <v>705</v>
      </c>
      <c r="B6000" s="247"/>
      <c r="C6000" s="280">
        <v>5987</v>
      </c>
      <c r="D6000" s="249" t="s">
        <v>12456</v>
      </c>
      <c r="E6000" s="249" t="s">
        <v>12457</v>
      </c>
      <c r="F6000" s="249" t="s">
        <v>10456</v>
      </c>
      <c r="G6000" s="281" t="s">
        <v>813</v>
      </c>
      <c r="H6000" s="250">
        <v>77846.61</v>
      </c>
      <c r="I6000" s="250"/>
      <c r="J6000" s="250">
        <v>74572.682000000001</v>
      </c>
      <c r="K6000" s="250"/>
      <c r="L6000" s="250">
        <v>77847.180000000008</v>
      </c>
      <c r="M6000" s="251">
        <f t="shared" si="279"/>
        <v>4.2056140916091271E-2</v>
      </c>
      <c r="N6000" s="251">
        <f t="shared" si="280"/>
        <v>4.3910154659584415E-2</v>
      </c>
      <c r="O6000" s="250">
        <v>85919.430000000008</v>
      </c>
      <c r="P6000" s="251">
        <f t="shared" si="281"/>
        <v>0.10369354419774743</v>
      </c>
      <c r="Q6000" s="251" t="s">
        <v>1195</v>
      </c>
      <c r="R6000" s="258"/>
      <c r="S6000" s="258" t="s">
        <v>904</v>
      </c>
      <c r="T6000" s="258" t="s">
        <v>807</v>
      </c>
      <c r="U6000" s="282" t="s">
        <v>814</v>
      </c>
      <c r="V6000" s="285">
        <v>103</v>
      </c>
      <c r="W6000" s="286" t="s">
        <v>824</v>
      </c>
      <c r="X6000" s="286" t="s">
        <v>824</v>
      </c>
      <c r="Y6000" s="257"/>
    </row>
    <row r="6001" spans="1:25" ht="12.75" customHeight="1" x14ac:dyDescent="0.2">
      <c r="A6001" s="229" t="s">
        <v>705</v>
      </c>
      <c r="B6001" s="247"/>
      <c r="C6001" s="280">
        <v>5988</v>
      </c>
      <c r="D6001" s="249" t="s">
        <v>12458</v>
      </c>
      <c r="E6001" s="249" t="s">
        <v>12459</v>
      </c>
      <c r="F6001" s="249" t="s">
        <v>10188</v>
      </c>
      <c r="G6001" s="281" t="s">
        <v>813</v>
      </c>
      <c r="H6001" s="250">
        <v>83642.789999999994</v>
      </c>
      <c r="I6001" s="250"/>
      <c r="J6001" s="250">
        <v>80125.099099999992</v>
      </c>
      <c r="K6001" s="250"/>
      <c r="L6001" s="250">
        <v>83643.199999999997</v>
      </c>
      <c r="M6001" s="251">
        <f t="shared" si="279"/>
        <v>4.2056116253415286E-2</v>
      </c>
      <c r="N6001" s="251">
        <f t="shared" si="280"/>
        <v>4.3907601232533205E-2</v>
      </c>
      <c r="O6001" s="250">
        <v>90822.450000000012</v>
      </c>
      <c r="P6001" s="251">
        <f t="shared" si="281"/>
        <v>8.5831842875452091E-2</v>
      </c>
      <c r="Q6001" s="251" t="s">
        <v>1195</v>
      </c>
      <c r="R6001" s="258"/>
      <c r="S6001" s="258" t="s">
        <v>806</v>
      </c>
      <c r="T6001" s="258" t="s">
        <v>807</v>
      </c>
      <c r="U6001" s="282" t="s">
        <v>814</v>
      </c>
      <c r="V6001" s="285">
        <v>503</v>
      </c>
      <c r="W6001" s="286" t="s">
        <v>912</v>
      </c>
      <c r="X6001" s="286" t="s">
        <v>912</v>
      </c>
      <c r="Y6001" s="257"/>
    </row>
    <row r="6002" spans="1:25" ht="12.75" customHeight="1" x14ac:dyDescent="0.2">
      <c r="A6002" s="229" t="s">
        <v>705</v>
      </c>
      <c r="B6002" s="247"/>
      <c r="C6002" s="280">
        <v>5989</v>
      </c>
      <c r="D6002" s="249" t="s">
        <v>12460</v>
      </c>
      <c r="E6002" s="249" t="s">
        <v>5857</v>
      </c>
      <c r="F6002" s="249" t="s">
        <v>10225</v>
      </c>
      <c r="G6002" s="281" t="s">
        <v>813</v>
      </c>
      <c r="H6002" s="250">
        <v>54783.96</v>
      </c>
      <c r="I6002" s="250"/>
      <c r="J6002" s="250">
        <v>52479.974000000002</v>
      </c>
      <c r="K6002" s="250"/>
      <c r="L6002" s="250">
        <v>59292.75</v>
      </c>
      <c r="M6002" s="251">
        <f t="shared" si="279"/>
        <v>4.2055849923955793E-2</v>
      </c>
      <c r="N6002" s="251">
        <f t="shared" si="280"/>
        <v>0.12981668016832473</v>
      </c>
      <c r="O6002" s="250">
        <v>64761.72</v>
      </c>
      <c r="P6002" s="251">
        <f t="shared" si="281"/>
        <v>9.2236740579581838E-2</v>
      </c>
      <c r="Q6002" s="251" t="s">
        <v>1195</v>
      </c>
      <c r="R6002" s="258"/>
      <c r="S6002" s="258" t="s">
        <v>814</v>
      </c>
      <c r="T6002" s="258" t="s">
        <v>807</v>
      </c>
      <c r="U6002" s="282" t="s">
        <v>814</v>
      </c>
      <c r="V6002" s="285">
        <v>154</v>
      </c>
      <c r="W6002" s="286" t="s">
        <v>815</v>
      </c>
      <c r="X6002" s="286" t="s">
        <v>816</v>
      </c>
      <c r="Y6002" s="257"/>
    </row>
    <row r="6003" spans="1:25" ht="12.75" customHeight="1" x14ac:dyDescent="0.2">
      <c r="A6003" s="229" t="s">
        <v>705</v>
      </c>
      <c r="B6003" s="247"/>
      <c r="C6003" s="280">
        <v>5990</v>
      </c>
      <c r="D6003" s="249" t="s">
        <v>12461</v>
      </c>
      <c r="E6003" s="249" t="s">
        <v>12462</v>
      </c>
      <c r="F6003" s="249" t="s">
        <v>10188</v>
      </c>
      <c r="G6003" s="281" t="s">
        <v>813</v>
      </c>
      <c r="H6003" s="250">
        <v>21873.68</v>
      </c>
      <c r="I6003" s="250"/>
      <c r="J6003" s="250">
        <v>20953.7611</v>
      </c>
      <c r="K6003" s="250"/>
      <c r="L6003" s="250">
        <v>21873.85</v>
      </c>
      <c r="M6003" s="251">
        <f t="shared" si="279"/>
        <v>4.2055973206154638E-2</v>
      </c>
      <c r="N6003" s="251">
        <f t="shared" si="280"/>
        <v>4.3910441452918871E-2</v>
      </c>
      <c r="O6003" s="250">
        <v>24142.010000000002</v>
      </c>
      <c r="P6003" s="251">
        <f t="shared" si="281"/>
        <v>0.1036927655625326</v>
      </c>
      <c r="Q6003" s="251" t="s">
        <v>1195</v>
      </c>
      <c r="R6003" s="258"/>
      <c r="S6003" s="258" t="s">
        <v>806</v>
      </c>
      <c r="T6003" s="258" t="s">
        <v>807</v>
      </c>
      <c r="U6003" s="282" t="s">
        <v>814</v>
      </c>
      <c r="V6003" s="285">
        <v>503</v>
      </c>
      <c r="W6003" s="286" t="s">
        <v>824</v>
      </c>
      <c r="X6003" s="286" t="s">
        <v>824</v>
      </c>
      <c r="Y6003" s="257"/>
    </row>
    <row r="6004" spans="1:25" ht="12.75" customHeight="1" x14ac:dyDescent="0.2">
      <c r="A6004" s="229" t="s">
        <v>705</v>
      </c>
      <c r="B6004" s="247"/>
      <c r="C6004" s="280">
        <v>5991</v>
      </c>
      <c r="D6004" s="249" t="s">
        <v>12463</v>
      </c>
      <c r="E6004" s="249" t="s">
        <v>12464</v>
      </c>
      <c r="F6004" s="249" t="s">
        <v>10253</v>
      </c>
      <c r="G6004" s="281" t="s">
        <v>813</v>
      </c>
      <c r="H6004" s="250">
        <v>124677.03</v>
      </c>
      <c r="I6004" s="250"/>
      <c r="J6004" s="250">
        <v>119433.6088</v>
      </c>
      <c r="K6004" s="250"/>
      <c r="L6004" s="250">
        <v>124780.28</v>
      </c>
      <c r="M6004" s="251">
        <f t="shared" si="279"/>
        <v>4.2056032293999922E-2</v>
      </c>
      <c r="N6004" s="251">
        <f t="shared" si="280"/>
        <v>4.4766889770143134E-2</v>
      </c>
      <c r="O6004" s="250">
        <v>140514.53</v>
      </c>
      <c r="P6004" s="251">
        <f t="shared" si="281"/>
        <v>0.12609564588250644</v>
      </c>
      <c r="Q6004" s="251" t="s">
        <v>1195</v>
      </c>
      <c r="R6004" s="258"/>
      <c r="S6004" s="258" t="s">
        <v>806</v>
      </c>
      <c r="T6004" s="258" t="s">
        <v>807</v>
      </c>
      <c r="U6004" s="282" t="s">
        <v>823</v>
      </c>
      <c r="V6004" s="285">
        <v>1270</v>
      </c>
      <c r="W6004" s="286" t="s">
        <v>912</v>
      </c>
      <c r="X6004" s="286" t="s">
        <v>874</v>
      </c>
      <c r="Y6004" s="257"/>
    </row>
    <row r="6005" spans="1:25" ht="12.75" customHeight="1" x14ac:dyDescent="0.2">
      <c r="A6005" s="229" t="s">
        <v>705</v>
      </c>
      <c r="B6005" s="247"/>
      <c r="C6005" s="280">
        <v>5992</v>
      </c>
      <c r="D6005" s="249" t="s">
        <v>12465</v>
      </c>
      <c r="E6005" s="249" t="s">
        <v>12466</v>
      </c>
      <c r="F6005" s="249" t="s">
        <v>10205</v>
      </c>
      <c r="G6005" s="281" t="s">
        <v>813</v>
      </c>
      <c r="H6005" s="250">
        <v>30834.799999999996</v>
      </c>
      <c r="I6005" s="250"/>
      <c r="J6005" s="250">
        <v>29537.998199999998</v>
      </c>
      <c r="K6005" s="250"/>
      <c r="L6005" s="250">
        <v>30835.020000000004</v>
      </c>
      <c r="M6005" s="251">
        <f t="shared" si="279"/>
        <v>4.2056436234384452E-2</v>
      </c>
      <c r="N6005" s="251">
        <f t="shared" si="280"/>
        <v>4.3910280961422972E-2</v>
      </c>
      <c r="O6005" s="250">
        <v>34032.39</v>
      </c>
      <c r="P6005" s="251">
        <f t="shared" si="281"/>
        <v>0.10369281420929823</v>
      </c>
      <c r="Q6005" s="251" t="s">
        <v>1195</v>
      </c>
      <c r="R6005" s="258"/>
      <c r="S6005" s="258" t="s">
        <v>806</v>
      </c>
      <c r="T6005" s="258" t="s">
        <v>807</v>
      </c>
      <c r="U6005" s="282" t="s">
        <v>814</v>
      </c>
      <c r="V6005" s="285">
        <v>126</v>
      </c>
      <c r="W6005" s="286" t="s">
        <v>816</v>
      </c>
      <c r="X6005" s="286" t="s">
        <v>824</v>
      </c>
      <c r="Y6005" s="257"/>
    </row>
    <row r="6006" spans="1:25" ht="12.75" customHeight="1" x14ac:dyDescent="0.2">
      <c r="A6006" s="229" t="s">
        <v>705</v>
      </c>
      <c r="B6006" s="247"/>
      <c r="C6006" s="280">
        <v>5993</v>
      </c>
      <c r="D6006" s="249" t="s">
        <v>12467</v>
      </c>
      <c r="E6006" s="249" t="s">
        <v>12468</v>
      </c>
      <c r="F6006" s="249" t="s">
        <v>10172</v>
      </c>
      <c r="G6006" s="281" t="s">
        <v>813</v>
      </c>
      <c r="H6006" s="250">
        <v>60141.19999999999</v>
      </c>
      <c r="I6006" s="250"/>
      <c r="J6006" s="250">
        <v>52744.814700000003</v>
      </c>
      <c r="K6006" s="250"/>
      <c r="L6006" s="250">
        <v>55060.840000000004</v>
      </c>
      <c r="M6006" s="251">
        <f t="shared" si="279"/>
        <v>0.12298366677086571</v>
      </c>
      <c r="N6006" s="251">
        <f t="shared" si="280"/>
        <v>4.3910009224091578E-2</v>
      </c>
      <c r="O6006" s="250">
        <v>60770.270000000004</v>
      </c>
      <c r="P6006" s="251">
        <f t="shared" si="281"/>
        <v>0.10369311474361814</v>
      </c>
      <c r="Q6006" s="251" t="s">
        <v>1195</v>
      </c>
      <c r="R6006" s="258"/>
      <c r="S6006" s="258" t="s">
        <v>806</v>
      </c>
      <c r="T6006" s="258" t="s">
        <v>807</v>
      </c>
      <c r="U6006" s="282" t="s">
        <v>814</v>
      </c>
      <c r="V6006" s="285">
        <v>156</v>
      </c>
      <c r="W6006" s="286" t="s">
        <v>816</v>
      </c>
      <c r="X6006" s="286" t="s">
        <v>816</v>
      </c>
      <c r="Y6006" s="257"/>
    </row>
    <row r="6007" spans="1:25" ht="12.75" customHeight="1" x14ac:dyDescent="0.2">
      <c r="A6007" s="229" t="s">
        <v>705</v>
      </c>
      <c r="B6007" s="247"/>
      <c r="C6007" s="280">
        <v>5994</v>
      </c>
      <c r="D6007" s="249" t="s">
        <v>12469</v>
      </c>
      <c r="E6007" s="249" t="s">
        <v>12470</v>
      </c>
      <c r="F6007" s="249" t="s">
        <v>10253</v>
      </c>
      <c r="G6007" s="281"/>
      <c r="H6007" s="250">
        <v>687553.78999999992</v>
      </c>
      <c r="I6007" s="250"/>
      <c r="J6007" s="250">
        <v>263042.36110000004</v>
      </c>
      <c r="K6007" s="250"/>
      <c r="L6007" s="250">
        <v>274591.94</v>
      </c>
      <c r="M6007" s="251">
        <f t="shared" si="279"/>
        <v>0.6174228621443566</v>
      </c>
      <c r="N6007" s="251">
        <f t="shared" si="280"/>
        <v>4.3907676511499967E-2</v>
      </c>
      <c r="O6007" s="250">
        <v>298160.61</v>
      </c>
      <c r="P6007" s="251">
        <f t="shared" si="281"/>
        <v>8.5831616179265796E-2</v>
      </c>
      <c r="Q6007" s="251" t="s">
        <v>1195</v>
      </c>
      <c r="R6007" s="258"/>
      <c r="S6007" s="258" t="s">
        <v>1358</v>
      </c>
      <c r="T6007" s="258" t="s">
        <v>908</v>
      </c>
      <c r="U6007" s="282" t="s">
        <v>956</v>
      </c>
      <c r="V6007" s="285">
        <v>10914</v>
      </c>
      <c r="W6007" s="286" t="s">
        <v>824</v>
      </c>
      <c r="X6007" s="286" t="s">
        <v>824</v>
      </c>
      <c r="Y6007" s="257"/>
    </row>
    <row r="6008" spans="1:25" ht="12.75" customHeight="1" x14ac:dyDescent="0.2">
      <c r="A6008" s="229" t="s">
        <v>705</v>
      </c>
      <c r="B6008" s="247"/>
      <c r="C6008" s="280">
        <v>5995</v>
      </c>
      <c r="D6008" s="249" t="s">
        <v>12471</v>
      </c>
      <c r="E6008" s="249" t="s">
        <v>12472</v>
      </c>
      <c r="F6008" s="249" t="s">
        <v>10253</v>
      </c>
      <c r="G6008" s="281"/>
      <c r="H6008" s="250">
        <v>123785.42000000001</v>
      </c>
      <c r="I6008" s="250"/>
      <c r="J6008" s="250">
        <v>133190.63949999999</v>
      </c>
      <c r="K6008" s="250"/>
      <c r="L6008" s="250">
        <v>271906.17000000004</v>
      </c>
      <c r="M6008" s="251">
        <f t="shared" si="279"/>
        <v>7.5980026565325515E-2</v>
      </c>
      <c r="N6008" s="251">
        <f t="shared" si="280"/>
        <v>1.0414810757027717</v>
      </c>
      <c r="O6008" s="250">
        <v>284258.69</v>
      </c>
      <c r="P6008" s="251">
        <f t="shared" si="281"/>
        <v>4.5429347925425738E-2</v>
      </c>
      <c r="Q6008" s="251" t="s">
        <v>1195</v>
      </c>
      <c r="R6008" s="258"/>
      <c r="S6008" s="258" t="s">
        <v>1698</v>
      </c>
      <c r="T6008" s="258" t="s">
        <v>807</v>
      </c>
      <c r="U6008" s="282" t="s">
        <v>932</v>
      </c>
      <c r="V6008" s="285">
        <v>2671</v>
      </c>
      <c r="W6008" s="286" t="s">
        <v>824</v>
      </c>
      <c r="X6008" s="286" t="s">
        <v>824</v>
      </c>
      <c r="Y6008" s="257"/>
    </row>
    <row r="6009" spans="1:25" ht="12.75" customHeight="1" x14ac:dyDescent="0.2">
      <c r="A6009" s="229" t="s">
        <v>705</v>
      </c>
      <c r="B6009" s="247"/>
      <c r="C6009" s="280">
        <v>5996</v>
      </c>
      <c r="D6009" s="249" t="s">
        <v>12473</v>
      </c>
      <c r="E6009" s="249" t="s">
        <v>12474</v>
      </c>
      <c r="F6009" s="249" t="s">
        <v>10253</v>
      </c>
      <c r="G6009" s="281" t="s">
        <v>813</v>
      </c>
      <c r="H6009" s="250">
        <v>21587.91</v>
      </c>
      <c r="I6009" s="250"/>
      <c r="J6009" s="250">
        <v>20680.004400000002</v>
      </c>
      <c r="K6009" s="250"/>
      <c r="L6009" s="250">
        <v>21588.07</v>
      </c>
      <c r="M6009" s="251">
        <f t="shared" si="279"/>
        <v>4.2056206460004616E-2</v>
      </c>
      <c r="N6009" s="251">
        <f t="shared" si="280"/>
        <v>4.391031947749479E-2</v>
      </c>
      <c r="O6009" s="250">
        <v>23826.61</v>
      </c>
      <c r="P6009" s="251">
        <f t="shared" si="281"/>
        <v>0.10369338250246553</v>
      </c>
      <c r="Q6009" s="251" t="s">
        <v>1195</v>
      </c>
      <c r="R6009" s="258"/>
      <c r="S6009" s="258" t="s">
        <v>925</v>
      </c>
      <c r="T6009" s="258" t="s">
        <v>807</v>
      </c>
      <c r="U6009" s="282" t="s">
        <v>814</v>
      </c>
      <c r="V6009" s="285">
        <v>403</v>
      </c>
      <c r="W6009" s="286" t="s">
        <v>824</v>
      </c>
      <c r="X6009" s="286" t="s">
        <v>824</v>
      </c>
      <c r="Y6009" s="257"/>
    </row>
    <row r="6010" spans="1:25" ht="12.75" customHeight="1" x14ac:dyDescent="0.2">
      <c r="A6010" s="229" t="s">
        <v>705</v>
      </c>
      <c r="B6010" s="247"/>
      <c r="C6010" s="280">
        <v>5997</v>
      </c>
      <c r="D6010" s="249" t="s">
        <v>12475</v>
      </c>
      <c r="E6010" s="249" t="s">
        <v>12476</v>
      </c>
      <c r="F6010" s="249" t="s">
        <v>10165</v>
      </c>
      <c r="G6010" s="281"/>
      <c r="H6010" s="250">
        <v>109289.79000000001</v>
      </c>
      <c r="I6010" s="250"/>
      <c r="J6010" s="250">
        <v>111964.87329999999</v>
      </c>
      <c r="K6010" s="250"/>
      <c r="L6010" s="250">
        <v>116881.26000000001</v>
      </c>
      <c r="M6010" s="251">
        <f t="shared" si="279"/>
        <v>2.4476973558097088E-2</v>
      </c>
      <c r="N6010" s="251">
        <f t="shared" si="280"/>
        <v>4.3910081395144289E-2</v>
      </c>
      <c r="O6010" s="250">
        <v>129001.01</v>
      </c>
      <c r="P6010" s="251">
        <f t="shared" si="281"/>
        <v>0.10369284177805736</v>
      </c>
      <c r="Q6010" s="251" t="s">
        <v>1195</v>
      </c>
      <c r="R6010" s="258"/>
      <c r="S6010" s="258" t="s">
        <v>925</v>
      </c>
      <c r="T6010" s="258" t="s">
        <v>908</v>
      </c>
      <c r="U6010" s="282" t="s">
        <v>932</v>
      </c>
      <c r="V6010" s="285">
        <v>2361</v>
      </c>
      <c r="W6010" s="286" t="s">
        <v>824</v>
      </c>
      <c r="X6010" s="286" t="s">
        <v>824</v>
      </c>
      <c r="Y6010" s="257"/>
    </row>
    <row r="6011" spans="1:25" ht="12.75" customHeight="1" x14ac:dyDescent="0.2">
      <c r="A6011" s="229" t="s">
        <v>705</v>
      </c>
      <c r="B6011" s="247"/>
      <c r="C6011" s="280">
        <v>5998</v>
      </c>
      <c r="D6011" s="249" t="s">
        <v>12477</v>
      </c>
      <c r="E6011" s="249" t="s">
        <v>12478</v>
      </c>
      <c r="F6011" s="249" t="s">
        <v>10260</v>
      </c>
      <c r="G6011" s="281" t="s">
        <v>813</v>
      </c>
      <c r="H6011" s="250">
        <v>324495.83000000007</v>
      </c>
      <c r="I6011" s="250"/>
      <c r="J6011" s="250">
        <v>411240.86179999996</v>
      </c>
      <c r="K6011" s="250"/>
      <c r="L6011" s="250">
        <v>232739.25000000003</v>
      </c>
      <c r="M6011" s="251">
        <f t="shared" si="279"/>
        <v>0.26732248546922732</v>
      </c>
      <c r="N6011" s="251">
        <f t="shared" si="280"/>
        <v>0.43405611742641265</v>
      </c>
      <c r="O6011" s="250">
        <v>259533.83000000002</v>
      </c>
      <c r="P6011" s="251">
        <f t="shared" si="281"/>
        <v>0.11512703594258375</v>
      </c>
      <c r="Q6011" s="251" t="s">
        <v>1195</v>
      </c>
      <c r="R6011" s="258"/>
      <c r="S6011" s="258" t="s">
        <v>823</v>
      </c>
      <c r="T6011" s="258" t="s">
        <v>908</v>
      </c>
      <c r="U6011" s="282" t="s">
        <v>823</v>
      </c>
      <c r="V6011" s="285">
        <v>947</v>
      </c>
      <c r="W6011" s="286" t="s">
        <v>824</v>
      </c>
      <c r="X6011" s="286" t="s">
        <v>824</v>
      </c>
      <c r="Y6011" s="257"/>
    </row>
    <row r="6012" spans="1:25" ht="12.75" customHeight="1" x14ac:dyDescent="0.2">
      <c r="A6012" s="229" t="s">
        <v>705</v>
      </c>
      <c r="B6012" s="247"/>
      <c r="C6012" s="280">
        <v>5999</v>
      </c>
      <c r="D6012" s="249" t="s">
        <v>12479</v>
      </c>
      <c r="E6012" s="249" t="s">
        <v>12480</v>
      </c>
      <c r="F6012" s="249" t="s">
        <v>10237</v>
      </c>
      <c r="G6012" s="281" t="s">
        <v>804</v>
      </c>
      <c r="H6012" s="250">
        <v>34367.47</v>
      </c>
      <c r="I6012" s="250"/>
      <c r="J6012" s="250">
        <v>34701.08</v>
      </c>
      <c r="K6012" s="250"/>
      <c r="L6012" s="250">
        <v>34258.230000000003</v>
      </c>
      <c r="M6012" s="251">
        <f t="shared" si="279"/>
        <v>9.7071445759609465E-3</v>
      </c>
      <c r="N6012" s="251">
        <f t="shared" si="280"/>
        <v>1.2761850639807134E-2</v>
      </c>
      <c r="O6012" s="250">
        <v>37595.440000000002</v>
      </c>
      <c r="P6012" s="251">
        <f t="shared" si="281"/>
        <v>9.7413380667944569E-2</v>
      </c>
      <c r="Q6012" s="251" t="s">
        <v>1195</v>
      </c>
      <c r="R6012" s="258"/>
      <c r="S6012" s="258" t="s">
        <v>806</v>
      </c>
      <c r="T6012" s="258" t="s">
        <v>807</v>
      </c>
      <c r="U6012" s="282" t="s">
        <v>808</v>
      </c>
      <c r="V6012" s="285">
        <v>54</v>
      </c>
      <c r="W6012" s="286" t="s">
        <v>824</v>
      </c>
      <c r="X6012" s="286" t="s">
        <v>824</v>
      </c>
      <c r="Y6012" s="257"/>
    </row>
    <row r="6013" spans="1:25" ht="12.75" customHeight="1" x14ac:dyDescent="0.2">
      <c r="A6013" s="229" t="s">
        <v>705</v>
      </c>
      <c r="B6013" s="247"/>
      <c r="C6013" s="280">
        <v>6000</v>
      </c>
      <c r="D6013" s="249" t="s">
        <v>12481</v>
      </c>
      <c r="E6013" s="249" t="s">
        <v>12482</v>
      </c>
      <c r="F6013" s="249" t="s">
        <v>10188</v>
      </c>
      <c r="G6013" s="281" t="s">
        <v>813</v>
      </c>
      <c r="H6013" s="250">
        <v>19302.91</v>
      </c>
      <c r="I6013" s="250"/>
      <c r="J6013" s="250">
        <v>18491.1093</v>
      </c>
      <c r="K6013" s="250"/>
      <c r="L6013" s="250">
        <v>16941.37</v>
      </c>
      <c r="M6013" s="251">
        <f t="shared" si="279"/>
        <v>4.2055871368617465E-2</v>
      </c>
      <c r="N6013" s="251">
        <f t="shared" si="280"/>
        <v>8.3809969150958466E-2</v>
      </c>
      <c r="O6013" s="250">
        <v>18504.02</v>
      </c>
      <c r="P6013" s="251">
        <f t="shared" si="281"/>
        <v>9.2238703245369272E-2</v>
      </c>
      <c r="Q6013" s="251" t="s">
        <v>1195</v>
      </c>
      <c r="R6013" s="258"/>
      <c r="S6013" s="258" t="s">
        <v>904</v>
      </c>
      <c r="T6013" s="258" t="s">
        <v>807</v>
      </c>
      <c r="U6013" s="282" t="s">
        <v>814</v>
      </c>
      <c r="V6013" s="285">
        <v>53</v>
      </c>
      <c r="W6013" s="286" t="s">
        <v>816</v>
      </c>
      <c r="X6013" s="286" t="s">
        <v>824</v>
      </c>
      <c r="Y6013" s="257"/>
    </row>
    <row r="6014" spans="1:25" ht="12.75" customHeight="1" x14ac:dyDescent="0.2">
      <c r="A6014" s="229" t="s">
        <v>705</v>
      </c>
      <c r="B6014" s="247"/>
      <c r="C6014" s="280">
        <v>6001</v>
      </c>
      <c r="D6014" s="249" t="s">
        <v>12483</v>
      </c>
      <c r="E6014" s="249" t="s">
        <v>12484</v>
      </c>
      <c r="F6014" s="249" t="s">
        <v>10185</v>
      </c>
      <c r="G6014" s="281" t="s">
        <v>813</v>
      </c>
      <c r="H6014" s="250">
        <v>79808.19</v>
      </c>
      <c r="I6014" s="250"/>
      <c r="J6014" s="250">
        <v>92817.231599999985</v>
      </c>
      <c r="K6014" s="250"/>
      <c r="L6014" s="250">
        <v>96892.21</v>
      </c>
      <c r="M6014" s="251">
        <f t="shared" si="279"/>
        <v>0.16300384208688334</v>
      </c>
      <c r="N6014" s="251">
        <f t="shared" si="280"/>
        <v>4.3903252981745064E-2</v>
      </c>
      <c r="O6014" s="250">
        <v>98797.43</v>
      </c>
      <c r="P6014" s="251">
        <f t="shared" si="281"/>
        <v>1.9663293880901121E-2</v>
      </c>
      <c r="Q6014" s="251" t="s">
        <v>1195</v>
      </c>
      <c r="R6014" s="258"/>
      <c r="S6014" s="258" t="s">
        <v>904</v>
      </c>
      <c r="T6014" s="258" t="s">
        <v>807</v>
      </c>
      <c r="U6014" s="282" t="s">
        <v>814</v>
      </c>
      <c r="V6014" s="283" t="s">
        <v>809</v>
      </c>
      <c r="W6014" s="284" t="s">
        <v>809</v>
      </c>
      <c r="X6014" s="284" t="s">
        <v>809</v>
      </c>
      <c r="Y6014" s="257"/>
    </row>
    <row r="6015" spans="1:25" ht="12.75" customHeight="1" x14ac:dyDescent="0.2">
      <c r="A6015" s="229" t="s">
        <v>705</v>
      </c>
      <c r="B6015" s="247"/>
      <c r="C6015" s="280">
        <v>6002</v>
      </c>
      <c r="D6015" s="249" t="s">
        <v>12485</v>
      </c>
      <c r="E6015" s="249" t="s">
        <v>12486</v>
      </c>
      <c r="F6015" s="249" t="s">
        <v>10182</v>
      </c>
      <c r="G6015" s="281" t="s">
        <v>813</v>
      </c>
      <c r="H6015" s="250">
        <v>33144.080000000002</v>
      </c>
      <c r="I6015" s="250"/>
      <c r="J6015" s="250">
        <v>31750.1633</v>
      </c>
      <c r="K6015" s="250"/>
      <c r="L6015" s="250">
        <v>33144.32</v>
      </c>
      <c r="M6015" s="251">
        <f t="shared" si="279"/>
        <v>4.2056279733816766E-2</v>
      </c>
      <c r="N6015" s="251">
        <f t="shared" si="280"/>
        <v>4.3910221400341572E-2</v>
      </c>
      <c r="O6015" s="250">
        <v>36581.160000000003</v>
      </c>
      <c r="P6015" s="251">
        <f t="shared" si="281"/>
        <v>0.10369318181818193</v>
      </c>
      <c r="Q6015" s="251" t="s">
        <v>1195</v>
      </c>
      <c r="R6015" s="258"/>
      <c r="S6015" s="258" t="s">
        <v>904</v>
      </c>
      <c r="T6015" s="258" t="s">
        <v>807</v>
      </c>
      <c r="U6015" s="282" t="s">
        <v>814</v>
      </c>
      <c r="V6015" s="285">
        <v>103</v>
      </c>
      <c r="W6015" s="286" t="s">
        <v>824</v>
      </c>
      <c r="X6015" s="286" t="s">
        <v>824</v>
      </c>
      <c r="Y6015" s="257"/>
    </row>
    <row r="6016" spans="1:25" ht="12.75" customHeight="1" x14ac:dyDescent="0.2">
      <c r="A6016" s="229" t="s">
        <v>705</v>
      </c>
      <c r="B6016" s="247"/>
      <c r="C6016" s="280">
        <v>6003</v>
      </c>
      <c r="D6016" s="249" t="s">
        <v>12487</v>
      </c>
      <c r="E6016" s="249" t="s">
        <v>12488</v>
      </c>
      <c r="F6016" s="249" t="s">
        <v>10390</v>
      </c>
      <c r="G6016" s="281" t="s">
        <v>813</v>
      </c>
      <c r="H6016" s="250">
        <v>148515.54999999999</v>
      </c>
      <c r="I6016" s="250"/>
      <c r="J6016" s="250">
        <v>115315.50769999999</v>
      </c>
      <c r="K6016" s="250"/>
      <c r="L6016" s="250">
        <v>149189.69</v>
      </c>
      <c r="M6016" s="251">
        <f t="shared" si="279"/>
        <v>0.22354590007578334</v>
      </c>
      <c r="N6016" s="251">
        <f t="shared" si="280"/>
        <v>0.29375218455548646</v>
      </c>
      <c r="O6016" s="250">
        <v>165437.24000000002</v>
      </c>
      <c r="P6016" s="251">
        <f t="shared" si="281"/>
        <v>0.10890531376531459</v>
      </c>
      <c r="Q6016" s="251" t="s">
        <v>1195</v>
      </c>
      <c r="R6016" s="258"/>
      <c r="S6016" s="258" t="s">
        <v>806</v>
      </c>
      <c r="T6016" s="258" t="s">
        <v>807</v>
      </c>
      <c r="U6016" s="282" t="s">
        <v>814</v>
      </c>
      <c r="V6016" s="285">
        <v>407</v>
      </c>
      <c r="W6016" s="286" t="s">
        <v>824</v>
      </c>
      <c r="X6016" s="286" t="s">
        <v>824</v>
      </c>
      <c r="Y6016" s="257"/>
    </row>
    <row r="6017" spans="1:25" ht="12.75" customHeight="1" x14ac:dyDescent="0.2">
      <c r="A6017" s="229" t="s">
        <v>705</v>
      </c>
      <c r="B6017" s="247"/>
      <c r="C6017" s="300">
        <v>6004</v>
      </c>
      <c r="D6017" s="301" t="s">
        <v>12489</v>
      </c>
      <c r="E6017" s="301" t="s">
        <v>5887</v>
      </c>
      <c r="F6017" s="301" t="s">
        <v>10355</v>
      </c>
      <c r="G6017" s="326" t="s">
        <v>804</v>
      </c>
      <c r="H6017" s="303">
        <v>1061367.22</v>
      </c>
      <c r="I6017" s="303"/>
      <c r="J6017" s="303">
        <v>0</v>
      </c>
      <c r="K6017" s="303"/>
      <c r="L6017" s="303">
        <v>0</v>
      </c>
      <c r="M6017" s="304">
        <f t="shared" si="279"/>
        <v>1</v>
      </c>
      <c r="N6017" s="304" t="str">
        <f t="shared" si="280"/>
        <v>NA</v>
      </c>
      <c r="O6017" s="303">
        <v>0</v>
      </c>
      <c r="P6017" s="304" t="str">
        <f t="shared" si="281"/>
        <v>NA</v>
      </c>
      <c r="Q6017" s="304" t="s">
        <v>707</v>
      </c>
      <c r="R6017" s="305" t="s">
        <v>887</v>
      </c>
      <c r="S6017" s="305" t="s">
        <v>1358</v>
      </c>
      <c r="T6017" s="305" t="s">
        <v>1092</v>
      </c>
      <c r="U6017" s="306" t="s">
        <v>832</v>
      </c>
      <c r="V6017" s="307" t="s">
        <v>809</v>
      </c>
      <c r="W6017" s="308" t="s">
        <v>809</v>
      </c>
      <c r="X6017" s="308" t="s">
        <v>809</v>
      </c>
      <c r="Y6017" s="257"/>
    </row>
    <row r="6018" spans="1:25" ht="12.75" customHeight="1" x14ac:dyDescent="0.2">
      <c r="A6018" s="229" t="s">
        <v>705</v>
      </c>
      <c r="B6018" s="247"/>
      <c r="C6018" s="280">
        <v>6005</v>
      </c>
      <c r="D6018" s="249" t="s">
        <v>12490</v>
      </c>
      <c r="E6018" s="249" t="s">
        <v>12491</v>
      </c>
      <c r="F6018" s="249" t="s">
        <v>10318</v>
      </c>
      <c r="G6018" s="281" t="s">
        <v>813</v>
      </c>
      <c r="H6018" s="250">
        <v>81915.510000000009</v>
      </c>
      <c r="I6018" s="250"/>
      <c r="J6018" s="250">
        <v>78470.457300000009</v>
      </c>
      <c r="K6018" s="250"/>
      <c r="L6018" s="250">
        <v>81915.91</v>
      </c>
      <c r="M6018" s="251">
        <f t="shared" si="279"/>
        <v>4.2056171047460976E-2</v>
      </c>
      <c r="N6018" s="251">
        <f t="shared" si="280"/>
        <v>4.3907641404811772E-2</v>
      </c>
      <c r="O6018" s="250">
        <v>88946.9</v>
      </c>
      <c r="P6018" s="251">
        <f t="shared" si="281"/>
        <v>8.5831799951926191E-2</v>
      </c>
      <c r="Q6018" s="251" t="s">
        <v>1195</v>
      </c>
      <c r="R6018" s="258"/>
      <c r="S6018" s="258" t="s">
        <v>806</v>
      </c>
      <c r="T6018" s="258" t="s">
        <v>807</v>
      </c>
      <c r="U6018" s="282" t="s">
        <v>814</v>
      </c>
      <c r="V6018" s="285">
        <v>253</v>
      </c>
      <c r="W6018" s="286" t="s">
        <v>874</v>
      </c>
      <c r="X6018" s="286" t="s">
        <v>816</v>
      </c>
      <c r="Y6018" s="257"/>
    </row>
    <row r="6019" spans="1:25" ht="12.75" customHeight="1" x14ac:dyDescent="0.2">
      <c r="A6019" s="229" t="s">
        <v>705</v>
      </c>
      <c r="B6019" s="247"/>
      <c r="C6019" s="280">
        <v>6006</v>
      </c>
      <c r="D6019" s="249" t="s">
        <v>12492</v>
      </c>
      <c r="E6019" s="249" t="s">
        <v>12493</v>
      </c>
      <c r="F6019" s="249" t="s">
        <v>10172</v>
      </c>
      <c r="G6019" s="281" t="s">
        <v>813</v>
      </c>
      <c r="H6019" s="250">
        <v>297314.72000000003</v>
      </c>
      <c r="I6019" s="250"/>
      <c r="J6019" s="250">
        <v>284810.8222</v>
      </c>
      <c r="K6019" s="250"/>
      <c r="L6019" s="250">
        <v>297316.20999999996</v>
      </c>
      <c r="M6019" s="251">
        <f t="shared" si="279"/>
        <v>4.2056100686841319E-2</v>
      </c>
      <c r="N6019" s="251">
        <f t="shared" si="280"/>
        <v>4.390769881355993E-2</v>
      </c>
      <c r="O6019" s="250">
        <v>322835.33</v>
      </c>
      <c r="P6019" s="251">
        <f t="shared" si="281"/>
        <v>8.5831579785037818E-2</v>
      </c>
      <c r="Q6019" s="251" t="s">
        <v>1195</v>
      </c>
      <c r="R6019" s="258"/>
      <c r="S6019" s="258" t="s">
        <v>806</v>
      </c>
      <c r="T6019" s="258" t="s">
        <v>807</v>
      </c>
      <c r="U6019" s="282" t="s">
        <v>814</v>
      </c>
      <c r="V6019" s="285">
        <v>253</v>
      </c>
      <c r="W6019" s="286" t="s">
        <v>815</v>
      </c>
      <c r="X6019" s="286" t="s">
        <v>816</v>
      </c>
      <c r="Y6019" s="257"/>
    </row>
    <row r="6020" spans="1:25" ht="12.75" customHeight="1" x14ac:dyDescent="0.2">
      <c r="A6020" s="229" t="s">
        <v>705</v>
      </c>
      <c r="B6020" s="247"/>
      <c r="C6020" s="280">
        <v>6007</v>
      </c>
      <c r="D6020" s="249" t="s">
        <v>12494</v>
      </c>
      <c r="E6020" s="249" t="s">
        <v>12495</v>
      </c>
      <c r="F6020" s="249" t="s">
        <v>10172</v>
      </c>
      <c r="G6020" s="281" t="s">
        <v>813</v>
      </c>
      <c r="H6020" s="250">
        <v>228920.56999999998</v>
      </c>
      <c r="I6020" s="250"/>
      <c r="J6020" s="250">
        <v>162320.23170000003</v>
      </c>
      <c r="K6020" s="250"/>
      <c r="L6020" s="250">
        <v>169448.02000000002</v>
      </c>
      <c r="M6020" s="251">
        <f t="shared" si="279"/>
        <v>0.2909320831238536</v>
      </c>
      <c r="N6020" s="251">
        <f t="shared" si="280"/>
        <v>4.3911890867513986E-2</v>
      </c>
      <c r="O6020" s="250">
        <v>198948.76</v>
      </c>
      <c r="P6020" s="251">
        <f t="shared" si="281"/>
        <v>0.17409905409340273</v>
      </c>
      <c r="Q6020" s="251" t="s">
        <v>1195</v>
      </c>
      <c r="R6020" s="258"/>
      <c r="S6020" s="258" t="s">
        <v>806</v>
      </c>
      <c r="T6020" s="258" t="s">
        <v>807</v>
      </c>
      <c r="U6020" s="282" t="s">
        <v>823</v>
      </c>
      <c r="V6020" s="285">
        <v>1005</v>
      </c>
      <c r="W6020" s="286" t="s">
        <v>816</v>
      </c>
      <c r="X6020" s="286" t="s">
        <v>874</v>
      </c>
      <c r="Y6020" s="257"/>
    </row>
    <row r="6021" spans="1:25" ht="12.75" customHeight="1" x14ac:dyDescent="0.2">
      <c r="A6021" s="229" t="s">
        <v>705</v>
      </c>
      <c r="B6021" s="247"/>
      <c r="C6021" s="280">
        <v>6008</v>
      </c>
      <c r="D6021" s="249" t="s">
        <v>12496</v>
      </c>
      <c r="E6021" s="249" t="s">
        <v>12497</v>
      </c>
      <c r="F6021" s="249" t="s">
        <v>10165</v>
      </c>
      <c r="G6021" s="281" t="s">
        <v>813</v>
      </c>
      <c r="H6021" s="250">
        <v>155255.90000000002</v>
      </c>
      <c r="I6021" s="250"/>
      <c r="J6021" s="250">
        <v>178078.27710000001</v>
      </c>
      <c r="K6021" s="250"/>
      <c r="L6021" s="250">
        <v>163784.07999999999</v>
      </c>
      <c r="M6021" s="251">
        <f t="shared" si="279"/>
        <v>0.14699845287683097</v>
      </c>
      <c r="N6021" s="251">
        <f t="shared" si="280"/>
        <v>8.0269178996903154E-2</v>
      </c>
      <c r="O6021" s="250">
        <v>184883.77000000002</v>
      </c>
      <c r="P6021" s="251">
        <f t="shared" si="281"/>
        <v>0.12882625710630749</v>
      </c>
      <c r="Q6021" s="251" t="s">
        <v>1195</v>
      </c>
      <c r="R6021" s="258"/>
      <c r="S6021" s="258" t="s">
        <v>1405</v>
      </c>
      <c r="T6021" s="258" t="s">
        <v>2261</v>
      </c>
      <c r="U6021" s="282" t="s">
        <v>814</v>
      </c>
      <c r="V6021" s="285">
        <v>78</v>
      </c>
      <c r="W6021" s="286" t="s">
        <v>824</v>
      </c>
      <c r="X6021" s="286" t="s">
        <v>824</v>
      </c>
      <c r="Y6021" s="257"/>
    </row>
    <row r="6022" spans="1:25" ht="12.75" customHeight="1" x14ac:dyDescent="0.2">
      <c r="A6022" s="229" t="s">
        <v>705</v>
      </c>
      <c r="B6022" s="247"/>
      <c r="C6022" s="280">
        <v>6009</v>
      </c>
      <c r="D6022" s="249" t="s">
        <v>12498</v>
      </c>
      <c r="E6022" s="249" t="s">
        <v>12499</v>
      </c>
      <c r="F6022" s="249" t="s">
        <v>10185</v>
      </c>
      <c r="G6022" s="281" t="s">
        <v>813</v>
      </c>
      <c r="H6022" s="250">
        <v>19717.230000000003</v>
      </c>
      <c r="I6022" s="250"/>
      <c r="J6022" s="250">
        <v>18887.989999999998</v>
      </c>
      <c r="K6022" s="250"/>
      <c r="L6022" s="250">
        <v>19717.32</v>
      </c>
      <c r="M6022" s="251">
        <f t="shared" si="279"/>
        <v>4.2056617486330744E-2</v>
      </c>
      <c r="N6022" s="251">
        <f t="shared" si="280"/>
        <v>4.3907795376850675E-2</v>
      </c>
      <c r="O6022" s="250">
        <v>21409.69</v>
      </c>
      <c r="P6022" s="251">
        <f t="shared" si="281"/>
        <v>8.5831644462837697E-2</v>
      </c>
      <c r="Q6022" s="251" t="s">
        <v>1195</v>
      </c>
      <c r="R6022" s="258"/>
      <c r="S6022" s="258" t="s">
        <v>904</v>
      </c>
      <c r="T6022" s="258" t="s">
        <v>807</v>
      </c>
      <c r="U6022" s="282" t="s">
        <v>814</v>
      </c>
      <c r="V6022" s="285">
        <v>53</v>
      </c>
      <c r="W6022" s="286" t="s">
        <v>816</v>
      </c>
      <c r="X6022" s="286" t="s">
        <v>824</v>
      </c>
      <c r="Y6022" s="257"/>
    </row>
    <row r="6023" spans="1:25" ht="12.75" customHeight="1" x14ac:dyDescent="0.2">
      <c r="A6023" s="229" t="s">
        <v>705</v>
      </c>
      <c r="B6023" s="247"/>
      <c r="C6023" s="280">
        <v>6010</v>
      </c>
      <c r="D6023" s="249" t="s">
        <v>12500</v>
      </c>
      <c r="E6023" s="249" t="s">
        <v>5914</v>
      </c>
      <c r="F6023" s="249" t="s">
        <v>10222</v>
      </c>
      <c r="G6023" s="281" t="s">
        <v>813</v>
      </c>
      <c r="H6023" s="250">
        <v>30954.129999999997</v>
      </c>
      <c r="I6023" s="250"/>
      <c r="J6023" s="250">
        <v>29652.309800000003</v>
      </c>
      <c r="K6023" s="250"/>
      <c r="L6023" s="250">
        <v>30954.57</v>
      </c>
      <c r="M6023" s="251">
        <f t="shared" si="279"/>
        <v>4.205642994973513E-2</v>
      </c>
      <c r="N6023" s="251">
        <f t="shared" si="280"/>
        <v>4.391766472101262E-2</v>
      </c>
      <c r="O6023" s="250">
        <v>35711.65</v>
      </c>
      <c r="P6023" s="251">
        <f t="shared" si="281"/>
        <v>0.15367940824246637</v>
      </c>
      <c r="Q6023" s="251" t="s">
        <v>1195</v>
      </c>
      <c r="R6023" s="258"/>
      <c r="S6023" s="258" t="s">
        <v>806</v>
      </c>
      <c r="T6023" s="258" t="s">
        <v>807</v>
      </c>
      <c r="U6023" s="282" t="s">
        <v>814</v>
      </c>
      <c r="V6023" s="285">
        <v>203</v>
      </c>
      <c r="W6023" s="286" t="s">
        <v>824</v>
      </c>
      <c r="X6023" s="286" t="s">
        <v>824</v>
      </c>
      <c r="Y6023" s="257"/>
    </row>
    <row r="6024" spans="1:25" ht="12.75" customHeight="1" x14ac:dyDescent="0.2">
      <c r="A6024" s="229" t="s">
        <v>705</v>
      </c>
      <c r="B6024" s="247"/>
      <c r="C6024" s="280">
        <v>6011</v>
      </c>
      <c r="D6024" s="249" t="s">
        <v>12501</v>
      </c>
      <c r="E6024" s="249" t="s">
        <v>5914</v>
      </c>
      <c r="F6024" s="249" t="s">
        <v>10302</v>
      </c>
      <c r="G6024" s="281" t="s">
        <v>804</v>
      </c>
      <c r="H6024" s="250">
        <v>19276.96</v>
      </c>
      <c r="I6024" s="250"/>
      <c r="J6024" s="250">
        <v>18466.2444</v>
      </c>
      <c r="K6024" s="250"/>
      <c r="L6024" s="250">
        <v>19277.23</v>
      </c>
      <c r="M6024" s="251">
        <f t="shared" si="279"/>
        <v>4.2056195582705964E-2</v>
      </c>
      <c r="N6024" s="251">
        <f t="shared" si="280"/>
        <v>4.3917191954851414E-2</v>
      </c>
      <c r="O6024" s="250">
        <v>22239.760000000002</v>
      </c>
      <c r="P6024" s="251">
        <f t="shared" si="281"/>
        <v>0.1536802746037684</v>
      </c>
      <c r="Q6024" s="251" t="s">
        <v>1195</v>
      </c>
      <c r="R6024" s="258"/>
      <c r="S6024" s="258" t="s">
        <v>1405</v>
      </c>
      <c r="T6024" s="258" t="s">
        <v>807</v>
      </c>
      <c r="U6024" s="282" t="s">
        <v>808</v>
      </c>
      <c r="V6024" s="285">
        <v>103</v>
      </c>
      <c r="W6024" s="286" t="s">
        <v>815</v>
      </c>
      <c r="X6024" s="286" t="s">
        <v>816</v>
      </c>
      <c r="Y6024" s="257"/>
    </row>
    <row r="6025" spans="1:25" ht="12.75" customHeight="1" x14ac:dyDescent="0.2">
      <c r="A6025" s="229" t="s">
        <v>705</v>
      </c>
      <c r="B6025" s="247"/>
      <c r="C6025" s="280">
        <v>6012</v>
      </c>
      <c r="D6025" s="249" t="s">
        <v>12502</v>
      </c>
      <c r="E6025" s="249" t="s">
        <v>12503</v>
      </c>
      <c r="F6025" s="249" t="s">
        <v>10172</v>
      </c>
      <c r="G6025" s="281" t="s">
        <v>813</v>
      </c>
      <c r="H6025" s="250">
        <v>88848.560000000012</v>
      </c>
      <c r="I6025" s="250"/>
      <c r="J6025" s="250">
        <v>67843.697499999995</v>
      </c>
      <c r="K6025" s="250"/>
      <c r="L6025" s="250">
        <v>70822.849999999991</v>
      </c>
      <c r="M6025" s="251">
        <f t="shared" si="279"/>
        <v>0.23641196323271885</v>
      </c>
      <c r="N6025" s="251">
        <f t="shared" si="280"/>
        <v>4.3912000816288009E-2</v>
      </c>
      <c r="O6025" s="250">
        <v>83756.510000000009</v>
      </c>
      <c r="P6025" s="251">
        <f t="shared" si="281"/>
        <v>0.18261987480029426</v>
      </c>
      <c r="Q6025" s="251" t="s">
        <v>1195</v>
      </c>
      <c r="R6025" s="258"/>
      <c r="S6025" s="258" t="s">
        <v>904</v>
      </c>
      <c r="T6025" s="258" t="s">
        <v>807</v>
      </c>
      <c r="U6025" s="282" t="s">
        <v>814</v>
      </c>
      <c r="V6025" s="285">
        <v>106</v>
      </c>
      <c r="W6025" s="286" t="s">
        <v>824</v>
      </c>
      <c r="X6025" s="286" t="s">
        <v>824</v>
      </c>
      <c r="Y6025" s="257"/>
    </row>
    <row r="6026" spans="1:25" ht="12.75" customHeight="1" x14ac:dyDescent="0.2">
      <c r="A6026" s="229" t="s">
        <v>705</v>
      </c>
      <c r="B6026" s="247"/>
      <c r="C6026" s="280">
        <v>6013</v>
      </c>
      <c r="D6026" s="249" t="s">
        <v>12504</v>
      </c>
      <c r="E6026" s="249" t="s">
        <v>5926</v>
      </c>
      <c r="F6026" s="249" t="s">
        <v>10411</v>
      </c>
      <c r="G6026" s="281" t="s">
        <v>813</v>
      </c>
      <c r="H6026" s="250">
        <v>49119.44</v>
      </c>
      <c r="I6026" s="250"/>
      <c r="J6026" s="250">
        <v>47053.670299999998</v>
      </c>
      <c r="K6026" s="250"/>
      <c r="L6026" s="250">
        <v>49120.15</v>
      </c>
      <c r="M6026" s="251">
        <f t="shared" si="279"/>
        <v>4.2056051534789571E-2</v>
      </c>
      <c r="N6026" s="251">
        <f t="shared" si="280"/>
        <v>4.3917502860558011E-2</v>
      </c>
      <c r="O6026" s="250">
        <v>56668.92</v>
      </c>
      <c r="P6026" s="251">
        <f t="shared" si="281"/>
        <v>0.15367970171100856</v>
      </c>
      <c r="Q6026" s="251" t="s">
        <v>1195</v>
      </c>
      <c r="R6026" s="258"/>
      <c r="S6026" s="258" t="s">
        <v>904</v>
      </c>
      <c r="T6026" s="258" t="s">
        <v>807</v>
      </c>
      <c r="U6026" s="282" t="s">
        <v>814</v>
      </c>
      <c r="V6026" s="285">
        <v>103</v>
      </c>
      <c r="W6026" s="286" t="s">
        <v>816</v>
      </c>
      <c r="X6026" s="286" t="s">
        <v>816</v>
      </c>
      <c r="Y6026" s="257"/>
    </row>
    <row r="6027" spans="1:25" ht="12.75" customHeight="1" x14ac:dyDescent="0.2">
      <c r="A6027" s="229" t="s">
        <v>705</v>
      </c>
      <c r="B6027" s="247"/>
      <c r="C6027" s="280">
        <v>6014</v>
      </c>
      <c r="D6027" s="249" t="s">
        <v>12505</v>
      </c>
      <c r="E6027" s="249" t="s">
        <v>12506</v>
      </c>
      <c r="F6027" s="249" t="s">
        <v>10185</v>
      </c>
      <c r="G6027" s="281" t="s">
        <v>813</v>
      </c>
      <c r="H6027" s="250">
        <v>47590.05</v>
      </c>
      <c r="I6027" s="250"/>
      <c r="J6027" s="250">
        <v>45588.595600000001</v>
      </c>
      <c r="K6027" s="250"/>
      <c r="L6027" s="250">
        <v>47590.399999999994</v>
      </c>
      <c r="M6027" s="251">
        <f t="shared" si="279"/>
        <v>4.2056152494061305E-2</v>
      </c>
      <c r="N6027" s="251">
        <f t="shared" si="280"/>
        <v>4.3910201085466068E-2</v>
      </c>
      <c r="O6027" s="250">
        <v>52525.16</v>
      </c>
      <c r="P6027" s="251">
        <f t="shared" si="281"/>
        <v>0.10369234131253383</v>
      </c>
      <c r="Q6027" s="251" t="s">
        <v>1195</v>
      </c>
      <c r="R6027" s="258"/>
      <c r="S6027" s="258" t="s">
        <v>904</v>
      </c>
      <c r="T6027" s="258" t="s">
        <v>807</v>
      </c>
      <c r="U6027" s="282" t="s">
        <v>814</v>
      </c>
      <c r="V6027" s="285">
        <v>103</v>
      </c>
      <c r="W6027" s="286" t="s">
        <v>816</v>
      </c>
      <c r="X6027" s="286" t="s">
        <v>824</v>
      </c>
      <c r="Y6027" s="257"/>
    </row>
    <row r="6028" spans="1:25" ht="12.75" customHeight="1" x14ac:dyDescent="0.2">
      <c r="A6028" s="229" t="s">
        <v>705</v>
      </c>
      <c r="B6028" s="247"/>
      <c r="C6028" s="280">
        <v>6015</v>
      </c>
      <c r="D6028" s="249" t="s">
        <v>12507</v>
      </c>
      <c r="E6028" s="249" t="s">
        <v>5932</v>
      </c>
      <c r="F6028" s="249" t="s">
        <v>10456</v>
      </c>
      <c r="G6028" s="281" t="s">
        <v>813</v>
      </c>
      <c r="H6028" s="250">
        <v>271615.29000000004</v>
      </c>
      <c r="I6028" s="250"/>
      <c r="J6028" s="250">
        <v>319603.10739999998</v>
      </c>
      <c r="K6028" s="250"/>
      <c r="L6028" s="250">
        <v>333634.73</v>
      </c>
      <c r="M6028" s="251">
        <f t="shared" si="279"/>
        <v>0.17667568493658783</v>
      </c>
      <c r="N6028" s="251">
        <f t="shared" si="280"/>
        <v>4.39032733885115E-2</v>
      </c>
      <c r="O6028" s="250">
        <v>340195.12</v>
      </c>
      <c r="P6028" s="251">
        <f t="shared" si="281"/>
        <v>1.96633905588906E-2</v>
      </c>
      <c r="Q6028" s="251" t="s">
        <v>1195</v>
      </c>
      <c r="R6028" s="258"/>
      <c r="S6028" s="258" t="s">
        <v>904</v>
      </c>
      <c r="T6028" s="258" t="s">
        <v>807</v>
      </c>
      <c r="U6028" s="282" t="s">
        <v>814</v>
      </c>
      <c r="V6028" s="283" t="s">
        <v>809</v>
      </c>
      <c r="W6028" s="284" t="s">
        <v>809</v>
      </c>
      <c r="X6028" s="284" t="s">
        <v>809</v>
      </c>
      <c r="Y6028" s="257"/>
    </row>
    <row r="6029" spans="1:25" ht="12.75" customHeight="1" x14ac:dyDescent="0.2">
      <c r="A6029" s="229" t="s">
        <v>705</v>
      </c>
      <c r="B6029" s="247"/>
      <c r="C6029" s="280">
        <v>6016</v>
      </c>
      <c r="D6029" s="249" t="s">
        <v>12508</v>
      </c>
      <c r="E6029" s="249" t="s">
        <v>12509</v>
      </c>
      <c r="F6029" s="249" t="s">
        <v>10231</v>
      </c>
      <c r="G6029" s="281" t="s">
        <v>813</v>
      </c>
      <c r="H6029" s="250">
        <v>32240.559999999998</v>
      </c>
      <c r="I6029" s="250"/>
      <c r="J6029" s="250">
        <v>30884.652000000002</v>
      </c>
      <c r="K6029" s="250"/>
      <c r="L6029" s="250">
        <v>32240.799999999999</v>
      </c>
      <c r="M6029" s="251">
        <f t="shared" si="279"/>
        <v>4.2055969251154318E-2</v>
      </c>
      <c r="N6029" s="251">
        <f t="shared" si="280"/>
        <v>4.3910094891145196E-2</v>
      </c>
      <c r="O6029" s="250">
        <v>35583.950000000004</v>
      </c>
      <c r="P6029" s="251">
        <f t="shared" si="281"/>
        <v>0.10369314657204552</v>
      </c>
      <c r="Q6029" s="251" t="s">
        <v>1195</v>
      </c>
      <c r="R6029" s="258"/>
      <c r="S6029" s="258" t="s">
        <v>904</v>
      </c>
      <c r="T6029" s="258" t="s">
        <v>807</v>
      </c>
      <c r="U6029" s="282" t="s">
        <v>814</v>
      </c>
      <c r="V6029" s="285">
        <v>103</v>
      </c>
      <c r="W6029" s="286" t="s">
        <v>824</v>
      </c>
      <c r="X6029" s="286" t="s">
        <v>824</v>
      </c>
      <c r="Y6029" s="257"/>
    </row>
    <row r="6030" spans="1:25" ht="12.75" customHeight="1" x14ac:dyDescent="0.2">
      <c r="A6030" s="229" t="s">
        <v>705</v>
      </c>
      <c r="B6030" s="247"/>
      <c r="C6030" s="280">
        <v>6017</v>
      </c>
      <c r="D6030" s="249" t="s">
        <v>12510</v>
      </c>
      <c r="E6030" s="249" t="s">
        <v>12511</v>
      </c>
      <c r="F6030" s="249" t="s">
        <v>10225</v>
      </c>
      <c r="G6030" s="281" t="s">
        <v>813</v>
      </c>
      <c r="H6030" s="250">
        <v>328228.0799999999</v>
      </c>
      <c r="I6030" s="250"/>
      <c r="J6030" s="250">
        <v>314424.10649999999</v>
      </c>
      <c r="K6030" s="250"/>
      <c r="L6030" s="250">
        <v>328231.08999999997</v>
      </c>
      <c r="M6030" s="251">
        <f t="shared" ref="M6030:M6093" si="282">IF(H6030&gt;0,ABS((J6030-H6030)/H6030),"NA")</f>
        <v>4.2056040726314185E-2</v>
      </c>
      <c r="N6030" s="251">
        <f t="shared" ref="N6030:N6093" si="283">IF(J6030&gt;0,ABS((L6030-J6030)/J6030),"NA")</f>
        <v>4.3911974987197663E-2</v>
      </c>
      <c r="O6030" s="250">
        <v>367832.89</v>
      </c>
      <c r="P6030" s="251">
        <f t="shared" ref="P6030:P6093" si="284">IF(L6030&gt;0,ABS((O6030-L6030)/L6030),"NA")</f>
        <v>0.12065219050395272</v>
      </c>
      <c r="Q6030" s="251" t="s">
        <v>1195</v>
      </c>
      <c r="R6030" s="258"/>
      <c r="S6030" s="258" t="s">
        <v>925</v>
      </c>
      <c r="T6030" s="258" t="s">
        <v>908</v>
      </c>
      <c r="U6030" s="282" t="s">
        <v>823</v>
      </c>
      <c r="V6030" s="285">
        <v>1697</v>
      </c>
      <c r="W6030" s="286" t="s">
        <v>816</v>
      </c>
      <c r="X6030" s="286" t="s">
        <v>824</v>
      </c>
      <c r="Y6030" s="257"/>
    </row>
    <row r="6031" spans="1:25" ht="12.75" customHeight="1" x14ac:dyDescent="0.2">
      <c r="A6031" s="229" t="s">
        <v>705</v>
      </c>
      <c r="B6031" s="247"/>
      <c r="C6031" s="280">
        <v>6018</v>
      </c>
      <c r="D6031" s="249" t="s">
        <v>12512</v>
      </c>
      <c r="E6031" s="249" t="s">
        <v>12513</v>
      </c>
      <c r="F6031" s="249" t="s">
        <v>10225</v>
      </c>
      <c r="G6031" s="281" t="s">
        <v>2994</v>
      </c>
      <c r="H6031" s="250">
        <v>182419.25</v>
      </c>
      <c r="I6031" s="250"/>
      <c r="J6031" s="250">
        <v>224443.39260000002</v>
      </c>
      <c r="K6031" s="250"/>
      <c r="L6031" s="250">
        <v>234298.74000000002</v>
      </c>
      <c r="M6031" s="251">
        <f t="shared" si="282"/>
        <v>0.2303712058897294</v>
      </c>
      <c r="N6031" s="251">
        <f t="shared" si="283"/>
        <v>4.3910169445549534E-2</v>
      </c>
      <c r="O6031" s="250">
        <v>258593.81</v>
      </c>
      <c r="P6031" s="251">
        <f t="shared" si="284"/>
        <v>0.1036927044507366</v>
      </c>
      <c r="Q6031" s="251" t="s">
        <v>1195</v>
      </c>
      <c r="R6031" s="258"/>
      <c r="S6031" s="258" t="s">
        <v>10994</v>
      </c>
      <c r="T6031" s="258" t="s">
        <v>2261</v>
      </c>
      <c r="U6031" s="282" t="s">
        <v>10494</v>
      </c>
      <c r="V6031" s="285">
        <v>1345</v>
      </c>
      <c r="W6031" s="286" t="s">
        <v>912</v>
      </c>
      <c r="X6031" s="286" t="s">
        <v>815</v>
      </c>
      <c r="Y6031" s="257"/>
    </row>
    <row r="6032" spans="1:25" ht="12.75" customHeight="1" x14ac:dyDescent="0.2">
      <c r="A6032" s="229" t="s">
        <v>705</v>
      </c>
      <c r="B6032" s="247"/>
      <c r="C6032" s="280">
        <v>6019</v>
      </c>
      <c r="D6032" s="249" t="s">
        <v>12514</v>
      </c>
      <c r="E6032" s="249" t="s">
        <v>12515</v>
      </c>
      <c r="F6032" s="249" t="s">
        <v>10179</v>
      </c>
      <c r="G6032" s="281" t="s">
        <v>813</v>
      </c>
      <c r="H6032" s="250">
        <v>63788.79</v>
      </c>
      <c r="I6032" s="250"/>
      <c r="J6032" s="250">
        <v>61106.072999999997</v>
      </c>
      <c r="K6032" s="250"/>
      <c r="L6032" s="250">
        <v>63789.42</v>
      </c>
      <c r="M6032" s="251">
        <f t="shared" si="282"/>
        <v>4.2056245305797525E-2</v>
      </c>
      <c r="N6032" s="251">
        <f t="shared" si="283"/>
        <v>4.3912934807641815E-2</v>
      </c>
      <c r="O6032" s="250">
        <v>71470.540000000008</v>
      </c>
      <c r="P6032" s="251">
        <f t="shared" si="284"/>
        <v>0.12041369869799741</v>
      </c>
      <c r="Q6032" s="251" t="s">
        <v>1195</v>
      </c>
      <c r="R6032" s="258"/>
      <c r="S6032" s="258" t="s">
        <v>806</v>
      </c>
      <c r="T6032" s="258" t="s">
        <v>807</v>
      </c>
      <c r="U6032" s="282" t="s">
        <v>814</v>
      </c>
      <c r="V6032" s="285">
        <v>203</v>
      </c>
      <c r="W6032" s="286" t="s">
        <v>824</v>
      </c>
      <c r="X6032" s="286" t="s">
        <v>824</v>
      </c>
      <c r="Y6032" s="257"/>
    </row>
    <row r="6033" spans="1:25" ht="12.75" customHeight="1" x14ac:dyDescent="0.2">
      <c r="A6033" s="229" t="s">
        <v>705</v>
      </c>
      <c r="B6033" s="247"/>
      <c r="C6033" s="280">
        <v>6020</v>
      </c>
      <c r="D6033" s="249" t="s">
        <v>12516</v>
      </c>
      <c r="E6033" s="249" t="s">
        <v>12517</v>
      </c>
      <c r="F6033" s="249" t="s">
        <v>10237</v>
      </c>
      <c r="G6033" s="281" t="s">
        <v>804</v>
      </c>
      <c r="H6033" s="250">
        <v>57875.039999999994</v>
      </c>
      <c r="I6033" s="250"/>
      <c r="J6033" s="250">
        <v>55441.056799999998</v>
      </c>
      <c r="K6033" s="250"/>
      <c r="L6033" s="250">
        <v>69049.94</v>
      </c>
      <c r="M6033" s="251">
        <f t="shared" si="282"/>
        <v>4.2055836160113158E-2</v>
      </c>
      <c r="N6033" s="251">
        <f t="shared" si="283"/>
        <v>0.24546579710940872</v>
      </c>
      <c r="O6033" s="250">
        <v>77210.050000000017</v>
      </c>
      <c r="P6033" s="251">
        <f t="shared" si="284"/>
        <v>0.11817693107336538</v>
      </c>
      <c r="Q6033" s="251" t="s">
        <v>1195</v>
      </c>
      <c r="R6033" s="258"/>
      <c r="S6033" s="258" t="s">
        <v>904</v>
      </c>
      <c r="T6033" s="258" t="s">
        <v>807</v>
      </c>
      <c r="U6033" s="282" t="s">
        <v>808</v>
      </c>
      <c r="V6033" s="285">
        <v>154</v>
      </c>
      <c r="W6033" s="286" t="s">
        <v>824</v>
      </c>
      <c r="X6033" s="286" t="s">
        <v>824</v>
      </c>
      <c r="Y6033" s="257"/>
    </row>
    <row r="6034" spans="1:25" ht="12.75" customHeight="1" x14ac:dyDescent="0.2">
      <c r="A6034" s="229" t="s">
        <v>705</v>
      </c>
      <c r="B6034" s="247"/>
      <c r="C6034" s="280">
        <v>6021</v>
      </c>
      <c r="D6034" s="249" t="s">
        <v>12518</v>
      </c>
      <c r="E6034" s="249" t="s">
        <v>12519</v>
      </c>
      <c r="F6034" s="249" t="s">
        <v>10188</v>
      </c>
      <c r="G6034" s="281" t="s">
        <v>813</v>
      </c>
      <c r="H6034" s="250">
        <v>22903.24</v>
      </c>
      <c r="I6034" s="250"/>
      <c r="J6034" s="250">
        <v>21940.005099999998</v>
      </c>
      <c r="K6034" s="250"/>
      <c r="L6034" s="250">
        <v>22903.34</v>
      </c>
      <c r="M6034" s="251">
        <f t="shared" si="282"/>
        <v>4.2056709007110046E-2</v>
      </c>
      <c r="N6034" s="251">
        <f t="shared" si="283"/>
        <v>4.3907688061567578E-2</v>
      </c>
      <c r="O6034" s="250">
        <v>24869.19</v>
      </c>
      <c r="P6034" s="251">
        <f t="shared" si="284"/>
        <v>8.5832459370554628E-2</v>
      </c>
      <c r="Q6034" s="251" t="s">
        <v>1195</v>
      </c>
      <c r="R6034" s="258"/>
      <c r="S6034" s="258" t="s">
        <v>904</v>
      </c>
      <c r="T6034" s="258" t="s">
        <v>807</v>
      </c>
      <c r="U6034" s="282" t="s">
        <v>814</v>
      </c>
      <c r="V6034" s="285">
        <v>53</v>
      </c>
      <c r="W6034" s="286" t="s">
        <v>824</v>
      </c>
      <c r="X6034" s="286" t="s">
        <v>824</v>
      </c>
      <c r="Y6034" s="257"/>
    </row>
    <row r="6035" spans="1:25" ht="12.75" customHeight="1" x14ac:dyDescent="0.2">
      <c r="A6035" s="229" t="s">
        <v>705</v>
      </c>
      <c r="B6035" s="247"/>
      <c r="C6035" s="280">
        <v>6022</v>
      </c>
      <c r="D6035" s="249" t="s">
        <v>12520</v>
      </c>
      <c r="E6035" s="249" t="s">
        <v>12521</v>
      </c>
      <c r="F6035" s="249" t="s">
        <v>10231</v>
      </c>
      <c r="G6035" s="281" t="s">
        <v>813</v>
      </c>
      <c r="H6035" s="250">
        <v>40565.43</v>
      </c>
      <c r="I6035" s="250"/>
      <c r="J6035" s="250">
        <v>38859.415099999998</v>
      </c>
      <c r="K6035" s="250"/>
      <c r="L6035" s="250">
        <v>40565.740000000005</v>
      </c>
      <c r="M6035" s="251">
        <f t="shared" si="282"/>
        <v>4.2055881079037051E-2</v>
      </c>
      <c r="N6035" s="251">
        <f t="shared" si="283"/>
        <v>4.391020543178497E-2</v>
      </c>
      <c r="O6035" s="250">
        <v>44772.1</v>
      </c>
      <c r="P6035" s="251">
        <f t="shared" si="284"/>
        <v>0.10369242617045794</v>
      </c>
      <c r="Q6035" s="251" t="s">
        <v>1195</v>
      </c>
      <c r="R6035" s="258"/>
      <c r="S6035" s="258" t="s">
        <v>904</v>
      </c>
      <c r="T6035" s="258" t="s">
        <v>807</v>
      </c>
      <c r="U6035" s="282" t="s">
        <v>814</v>
      </c>
      <c r="V6035" s="285">
        <v>103</v>
      </c>
      <c r="W6035" s="286" t="s">
        <v>824</v>
      </c>
      <c r="X6035" s="286" t="s">
        <v>824</v>
      </c>
      <c r="Y6035" s="257"/>
    </row>
    <row r="6036" spans="1:25" ht="12.75" customHeight="1" x14ac:dyDescent="0.2">
      <c r="A6036" s="229" t="s">
        <v>705</v>
      </c>
      <c r="B6036" s="247"/>
      <c r="C6036" s="280">
        <v>6023</v>
      </c>
      <c r="D6036" s="249" t="s">
        <v>12522</v>
      </c>
      <c r="E6036" s="249" t="s">
        <v>12523</v>
      </c>
      <c r="F6036" s="249" t="s">
        <v>10225</v>
      </c>
      <c r="G6036" s="281" t="s">
        <v>813</v>
      </c>
      <c r="H6036" s="250">
        <v>6205.49</v>
      </c>
      <c r="I6036" s="250"/>
      <c r="J6036" s="250">
        <v>65593.470100000006</v>
      </c>
      <c r="K6036" s="250"/>
      <c r="L6036" s="250">
        <v>68473.240000000005</v>
      </c>
      <c r="M6036" s="251">
        <f t="shared" si="282"/>
        <v>9.5702321815037994</v>
      </c>
      <c r="N6036" s="251">
        <f t="shared" si="283"/>
        <v>4.3903301587942652E-2</v>
      </c>
      <c r="O6036" s="250">
        <v>69819.63</v>
      </c>
      <c r="P6036" s="251">
        <f t="shared" si="284"/>
        <v>1.9663009958342841E-2</v>
      </c>
      <c r="Q6036" s="251" t="s">
        <v>1195</v>
      </c>
      <c r="R6036" s="258"/>
      <c r="S6036" s="258" t="s">
        <v>904</v>
      </c>
      <c r="T6036" s="258" t="s">
        <v>807</v>
      </c>
      <c r="U6036" s="282" t="s">
        <v>814</v>
      </c>
      <c r="V6036" s="283" t="s">
        <v>809</v>
      </c>
      <c r="W6036" s="284" t="s">
        <v>809</v>
      </c>
      <c r="X6036" s="284" t="s">
        <v>809</v>
      </c>
      <c r="Y6036" s="257"/>
    </row>
    <row r="6037" spans="1:25" ht="12.75" customHeight="1" x14ac:dyDescent="0.2">
      <c r="A6037" s="229" t="s">
        <v>705</v>
      </c>
      <c r="B6037" s="247"/>
      <c r="C6037" s="280">
        <v>6024</v>
      </c>
      <c r="D6037" s="249" t="s">
        <v>12524</v>
      </c>
      <c r="E6037" s="249" t="s">
        <v>12525</v>
      </c>
      <c r="F6037" s="249" t="s">
        <v>10177</v>
      </c>
      <c r="G6037" s="281" t="s">
        <v>804</v>
      </c>
      <c r="H6037" s="250">
        <v>293436.18</v>
      </c>
      <c r="I6037" s="250"/>
      <c r="J6037" s="250">
        <v>281095.38750000001</v>
      </c>
      <c r="K6037" s="250"/>
      <c r="L6037" s="250">
        <v>293440.39</v>
      </c>
      <c r="M6037" s="251">
        <f t="shared" si="282"/>
        <v>4.2056138067228049E-2</v>
      </c>
      <c r="N6037" s="251">
        <f t="shared" si="283"/>
        <v>4.3917485127713103E-2</v>
      </c>
      <c r="O6037" s="250">
        <v>338536.28</v>
      </c>
      <c r="P6037" s="251">
        <f t="shared" si="284"/>
        <v>0.15367990071169144</v>
      </c>
      <c r="Q6037" s="251" t="s">
        <v>1195</v>
      </c>
      <c r="R6037" s="258"/>
      <c r="S6037" s="258" t="s">
        <v>3566</v>
      </c>
      <c r="T6037" s="258" t="s">
        <v>908</v>
      </c>
      <c r="U6037" s="282" t="s">
        <v>808</v>
      </c>
      <c r="V6037" s="285">
        <v>256</v>
      </c>
      <c r="W6037" s="286" t="s">
        <v>824</v>
      </c>
      <c r="X6037" s="286" t="s">
        <v>824</v>
      </c>
      <c r="Y6037" s="257"/>
    </row>
    <row r="6038" spans="1:25" ht="12.75" customHeight="1" x14ac:dyDescent="0.2">
      <c r="B6038" s="247"/>
      <c r="C6038" s="280">
        <v>6025</v>
      </c>
      <c r="D6038" s="249" t="s">
        <v>12526</v>
      </c>
      <c r="E6038" s="249" t="s">
        <v>12527</v>
      </c>
      <c r="F6038" s="249" t="s">
        <v>10202</v>
      </c>
      <c r="G6038" s="281" t="s">
        <v>804</v>
      </c>
      <c r="H6038" s="250">
        <v>28928.13</v>
      </c>
      <c r="I6038" s="250"/>
      <c r="J6038" s="250">
        <v>27711.520100000002</v>
      </c>
      <c r="K6038" s="250"/>
      <c r="L6038" s="250">
        <v>24127.75</v>
      </c>
      <c r="M6038" s="251">
        <f t="shared" si="282"/>
        <v>4.2056292612069959E-2</v>
      </c>
      <c r="N6038" s="251">
        <f t="shared" si="283"/>
        <v>0.12932419755638022</v>
      </c>
      <c r="O6038" s="250">
        <v>27544.059999999998</v>
      </c>
      <c r="P6038" s="251">
        <f t="shared" si="284"/>
        <v>0.14159256457813088</v>
      </c>
      <c r="Q6038" s="251" t="s">
        <v>1195</v>
      </c>
      <c r="R6038" s="258"/>
      <c r="S6038" s="258" t="s">
        <v>1405</v>
      </c>
      <c r="T6038" s="258" t="s">
        <v>807</v>
      </c>
      <c r="U6038" s="282" t="s">
        <v>808</v>
      </c>
      <c r="V6038" s="285">
        <v>20</v>
      </c>
      <c r="W6038" s="286" t="s">
        <v>824</v>
      </c>
      <c r="X6038" s="286" t="s">
        <v>816</v>
      </c>
      <c r="Y6038" s="257"/>
    </row>
    <row r="6039" spans="1:25" ht="12.75" customHeight="1" x14ac:dyDescent="0.2">
      <c r="A6039" s="229" t="s">
        <v>705</v>
      </c>
      <c r="B6039" s="247"/>
      <c r="C6039" s="280">
        <v>6026</v>
      </c>
      <c r="D6039" s="249" t="s">
        <v>12528</v>
      </c>
      <c r="E6039" s="249" t="s">
        <v>12529</v>
      </c>
      <c r="F6039" s="249" t="s">
        <v>10172</v>
      </c>
      <c r="G6039" s="281" t="s">
        <v>813</v>
      </c>
      <c r="H6039" s="250">
        <v>107500.97</v>
      </c>
      <c r="I6039" s="250"/>
      <c r="J6039" s="250">
        <v>97902.215699999986</v>
      </c>
      <c r="K6039" s="250"/>
      <c r="L6039" s="250">
        <v>102201.31</v>
      </c>
      <c r="M6039" s="251">
        <f t="shared" si="282"/>
        <v>8.9289931988520796E-2</v>
      </c>
      <c r="N6039" s="251">
        <f t="shared" si="283"/>
        <v>4.3912124656847906E-2</v>
      </c>
      <c r="O6039" s="250">
        <v>121329.45000000001</v>
      </c>
      <c r="P6039" s="251">
        <f t="shared" si="284"/>
        <v>0.1871613974419703</v>
      </c>
      <c r="Q6039" s="251" t="s">
        <v>1195</v>
      </c>
      <c r="R6039" s="258"/>
      <c r="S6039" s="258" t="s">
        <v>904</v>
      </c>
      <c r="T6039" s="258" t="s">
        <v>807</v>
      </c>
      <c r="U6039" s="282" t="s">
        <v>814</v>
      </c>
      <c r="V6039" s="285">
        <v>106</v>
      </c>
      <c r="W6039" s="286" t="s">
        <v>824</v>
      </c>
      <c r="X6039" s="286" t="s">
        <v>824</v>
      </c>
      <c r="Y6039" s="257"/>
    </row>
    <row r="6040" spans="1:25" ht="12.75" customHeight="1" x14ac:dyDescent="0.2">
      <c r="A6040" s="229" t="s">
        <v>705</v>
      </c>
      <c r="B6040" s="247"/>
      <c r="C6040" s="280">
        <v>6027</v>
      </c>
      <c r="D6040" s="249" t="s">
        <v>12530</v>
      </c>
      <c r="E6040" s="249" t="s">
        <v>5993</v>
      </c>
      <c r="F6040" s="249" t="s">
        <v>10193</v>
      </c>
      <c r="G6040" s="281" t="s">
        <v>813</v>
      </c>
      <c r="H6040" s="250">
        <v>78894.37</v>
      </c>
      <c r="I6040" s="250"/>
      <c r="J6040" s="250">
        <v>75576.390500000009</v>
      </c>
      <c r="K6040" s="250"/>
      <c r="L6040" s="250">
        <v>78895.51999999999</v>
      </c>
      <c r="M6040" s="251">
        <f t="shared" si="282"/>
        <v>4.2055973068800559E-2</v>
      </c>
      <c r="N6040" s="251">
        <f t="shared" si="283"/>
        <v>4.3917544593506094E-2</v>
      </c>
      <c r="O6040" s="250">
        <v>91020.17</v>
      </c>
      <c r="P6040" s="251">
        <f t="shared" si="284"/>
        <v>0.15367982871524277</v>
      </c>
      <c r="Q6040" s="251" t="s">
        <v>1195</v>
      </c>
      <c r="R6040" s="258"/>
      <c r="S6040" s="258" t="s">
        <v>806</v>
      </c>
      <c r="T6040" s="258" t="s">
        <v>807</v>
      </c>
      <c r="U6040" s="282" t="s">
        <v>814</v>
      </c>
      <c r="V6040" s="285">
        <v>253</v>
      </c>
      <c r="W6040" s="286" t="s">
        <v>815</v>
      </c>
      <c r="X6040" s="286" t="s">
        <v>815</v>
      </c>
      <c r="Y6040" s="257"/>
    </row>
    <row r="6041" spans="1:25" ht="12.75" customHeight="1" x14ac:dyDescent="0.2">
      <c r="A6041" s="229" t="s">
        <v>705</v>
      </c>
      <c r="B6041" s="247"/>
      <c r="C6041" s="280">
        <v>6028</v>
      </c>
      <c r="D6041" s="249" t="s">
        <v>12531</v>
      </c>
      <c r="E6041" s="249" t="s">
        <v>5993</v>
      </c>
      <c r="F6041" s="249" t="s">
        <v>10253</v>
      </c>
      <c r="G6041" s="281"/>
      <c r="H6041" s="250">
        <v>57305.490000000005</v>
      </c>
      <c r="I6041" s="250"/>
      <c r="J6041" s="250">
        <v>54895.436199999996</v>
      </c>
      <c r="K6041" s="250"/>
      <c r="L6041" s="250">
        <v>57305.899999999994</v>
      </c>
      <c r="M6041" s="251">
        <f t="shared" si="282"/>
        <v>4.2056246268900387E-2</v>
      </c>
      <c r="N6041" s="251">
        <f t="shared" si="283"/>
        <v>4.3910094661020249E-2</v>
      </c>
      <c r="O6041" s="250">
        <v>63248.119999999995</v>
      </c>
      <c r="P6041" s="251">
        <f t="shared" si="284"/>
        <v>0.10369298798204027</v>
      </c>
      <c r="Q6041" s="251" t="s">
        <v>1195</v>
      </c>
      <c r="R6041" s="258"/>
      <c r="S6041" s="258" t="s">
        <v>1698</v>
      </c>
      <c r="T6041" s="258" t="s">
        <v>807</v>
      </c>
      <c r="U6041" s="282" t="s">
        <v>932</v>
      </c>
      <c r="V6041" s="285">
        <v>3095</v>
      </c>
      <c r="W6041" s="286" t="s">
        <v>824</v>
      </c>
      <c r="X6041" s="286" t="s">
        <v>824</v>
      </c>
      <c r="Y6041" s="257"/>
    </row>
    <row r="6042" spans="1:25" ht="12.75" customHeight="1" x14ac:dyDescent="0.2">
      <c r="A6042" s="229" t="s">
        <v>705</v>
      </c>
      <c r="B6042" s="247"/>
      <c r="C6042" s="280">
        <v>6029</v>
      </c>
      <c r="D6042" s="249" t="s">
        <v>12532</v>
      </c>
      <c r="E6042" s="249" t="s">
        <v>12533</v>
      </c>
      <c r="F6042" s="249" t="s">
        <v>10355</v>
      </c>
      <c r="G6042" s="281" t="s">
        <v>804</v>
      </c>
      <c r="H6042" s="250">
        <v>314533.23</v>
      </c>
      <c r="I6042" s="250"/>
      <c r="J6042" s="250">
        <v>252704.71179999996</v>
      </c>
      <c r="K6042" s="250"/>
      <c r="L6042" s="250">
        <v>263801.36</v>
      </c>
      <c r="M6042" s="251">
        <f t="shared" si="282"/>
        <v>0.19657229285439895</v>
      </c>
      <c r="N6042" s="251">
        <f t="shared" si="283"/>
        <v>4.3911520766507638E-2</v>
      </c>
      <c r="O6042" s="250">
        <v>293559.48</v>
      </c>
      <c r="P6042" s="251">
        <f t="shared" si="284"/>
        <v>0.11280502875345297</v>
      </c>
      <c r="Q6042" s="251" t="s">
        <v>1195</v>
      </c>
      <c r="R6042" s="258"/>
      <c r="S6042" s="258" t="s">
        <v>1405</v>
      </c>
      <c r="T6042" s="258" t="s">
        <v>807</v>
      </c>
      <c r="U6042" s="282" t="s">
        <v>808</v>
      </c>
      <c r="V6042" s="285">
        <v>303</v>
      </c>
      <c r="W6042" s="286" t="s">
        <v>824</v>
      </c>
      <c r="X6042" s="286" t="s">
        <v>824</v>
      </c>
      <c r="Y6042" s="257"/>
    </row>
    <row r="6043" spans="1:25" ht="12.75" customHeight="1" x14ac:dyDescent="0.2">
      <c r="A6043" s="229" t="s">
        <v>705</v>
      </c>
      <c r="B6043" s="247"/>
      <c r="C6043" s="280">
        <v>6030</v>
      </c>
      <c r="D6043" s="249" t="s">
        <v>12534</v>
      </c>
      <c r="E6043" s="249" t="s">
        <v>12535</v>
      </c>
      <c r="F6043" s="249" t="s">
        <v>10463</v>
      </c>
      <c r="G6043" s="281" t="s">
        <v>804</v>
      </c>
      <c r="H6043" s="250">
        <v>36490.379999999997</v>
      </c>
      <c r="I6043" s="250"/>
      <c r="J6043" s="250">
        <v>34955.7261</v>
      </c>
      <c r="K6043" s="250"/>
      <c r="L6043" s="250">
        <v>36490.89</v>
      </c>
      <c r="M6043" s="251">
        <f t="shared" si="282"/>
        <v>4.2056396781836682E-2</v>
      </c>
      <c r="N6043" s="251">
        <f t="shared" si="283"/>
        <v>4.3917379819496859E-2</v>
      </c>
      <c r="O6043" s="250">
        <v>42098.82</v>
      </c>
      <c r="P6043" s="251">
        <f t="shared" si="284"/>
        <v>0.15368027472062207</v>
      </c>
      <c r="Q6043" s="251" t="s">
        <v>1195</v>
      </c>
      <c r="R6043" s="258"/>
      <c r="S6043" s="258" t="s">
        <v>3566</v>
      </c>
      <c r="T6043" s="258" t="s">
        <v>908</v>
      </c>
      <c r="U6043" s="282" t="s">
        <v>808</v>
      </c>
      <c r="V6043" s="285">
        <v>504</v>
      </c>
      <c r="W6043" s="286" t="s">
        <v>824</v>
      </c>
      <c r="X6043" s="286" t="s">
        <v>824</v>
      </c>
      <c r="Y6043" s="257"/>
    </row>
    <row r="6044" spans="1:25" ht="12.75" customHeight="1" x14ac:dyDescent="0.2">
      <c r="A6044" s="229" t="s">
        <v>705</v>
      </c>
      <c r="B6044" s="247"/>
      <c r="C6044" s="280">
        <v>6031</v>
      </c>
      <c r="D6044" s="249" t="s">
        <v>12536</v>
      </c>
      <c r="E6044" s="249" t="s">
        <v>12537</v>
      </c>
      <c r="F6044" s="249" t="s">
        <v>10175</v>
      </c>
      <c r="G6044" s="281" t="s">
        <v>813</v>
      </c>
      <c r="H6044" s="250">
        <v>143959.40000000002</v>
      </c>
      <c r="I6044" s="250"/>
      <c r="J6044" s="250">
        <v>181773.79759999999</v>
      </c>
      <c r="K6044" s="250"/>
      <c r="L6044" s="250">
        <v>178235.77000000002</v>
      </c>
      <c r="M6044" s="251">
        <f t="shared" si="282"/>
        <v>0.26267404282040602</v>
      </c>
      <c r="N6044" s="251">
        <f t="shared" si="283"/>
        <v>1.9463903195693438E-2</v>
      </c>
      <c r="O6044" s="250">
        <v>197832.68</v>
      </c>
      <c r="P6044" s="251">
        <f t="shared" si="284"/>
        <v>0.10994936650482658</v>
      </c>
      <c r="Q6044" s="251" t="s">
        <v>1195</v>
      </c>
      <c r="R6044" s="258"/>
      <c r="S6044" s="258" t="s">
        <v>806</v>
      </c>
      <c r="T6044" s="258" t="s">
        <v>807</v>
      </c>
      <c r="U6044" s="282" t="s">
        <v>814</v>
      </c>
      <c r="V6044" s="285">
        <v>503</v>
      </c>
      <c r="W6044" s="286" t="s">
        <v>824</v>
      </c>
      <c r="X6044" s="286" t="s">
        <v>824</v>
      </c>
      <c r="Y6044" s="257"/>
    </row>
    <row r="6045" spans="1:25" ht="12.75" customHeight="1" x14ac:dyDescent="0.2">
      <c r="A6045" s="229" t="s">
        <v>705</v>
      </c>
      <c r="B6045" s="247"/>
      <c r="C6045" s="280">
        <v>6032</v>
      </c>
      <c r="D6045" s="249" t="s">
        <v>12538</v>
      </c>
      <c r="E6045" s="249" t="s">
        <v>12539</v>
      </c>
      <c r="F6045" s="249" t="s">
        <v>10281</v>
      </c>
      <c r="G6045" s="281" t="s">
        <v>813</v>
      </c>
      <c r="H6045" s="250">
        <v>110888.21</v>
      </c>
      <c r="I6045" s="250"/>
      <c r="J6045" s="250">
        <v>123322.6174</v>
      </c>
      <c r="K6045" s="250"/>
      <c r="L6045" s="250">
        <v>117186.23</v>
      </c>
      <c r="M6045" s="251">
        <f t="shared" si="282"/>
        <v>0.11213462098450318</v>
      </c>
      <c r="N6045" s="251">
        <f t="shared" si="283"/>
        <v>4.975881577421018E-2</v>
      </c>
      <c r="O6045" s="250">
        <v>127244.56</v>
      </c>
      <c r="P6045" s="251">
        <f t="shared" si="284"/>
        <v>8.5832012856800685E-2</v>
      </c>
      <c r="Q6045" s="251" t="s">
        <v>1195</v>
      </c>
      <c r="R6045" s="258"/>
      <c r="S6045" s="258" t="s">
        <v>806</v>
      </c>
      <c r="T6045" s="258" t="s">
        <v>807</v>
      </c>
      <c r="U6045" s="282" t="s">
        <v>814</v>
      </c>
      <c r="V6045" s="285">
        <v>253</v>
      </c>
      <c r="W6045" s="286" t="s">
        <v>815</v>
      </c>
      <c r="X6045" s="286" t="s">
        <v>816</v>
      </c>
      <c r="Y6045" s="257"/>
    </row>
    <row r="6046" spans="1:25" ht="12.75" customHeight="1" x14ac:dyDescent="0.2">
      <c r="A6046" s="229" t="s">
        <v>705</v>
      </c>
      <c r="B6046" s="247"/>
      <c r="C6046" s="280">
        <v>6033</v>
      </c>
      <c r="D6046" s="249" t="s">
        <v>12540</v>
      </c>
      <c r="E6046" s="249" t="s">
        <v>12541</v>
      </c>
      <c r="F6046" s="249" t="s">
        <v>10205</v>
      </c>
      <c r="G6046" s="281" t="s">
        <v>813</v>
      </c>
      <c r="H6046" s="250">
        <v>62977.87</v>
      </c>
      <c r="I6046" s="250"/>
      <c r="J6046" s="250">
        <v>58489.485300000008</v>
      </c>
      <c r="K6046" s="250"/>
      <c r="L6046" s="250">
        <v>61057.770000000004</v>
      </c>
      <c r="M6046" s="251">
        <f t="shared" si="282"/>
        <v>7.1269236320631271E-2</v>
      </c>
      <c r="N6046" s="251">
        <f t="shared" si="283"/>
        <v>4.3910194914982374E-2</v>
      </c>
      <c r="O6046" s="250">
        <v>67389</v>
      </c>
      <c r="P6046" s="251">
        <f t="shared" si="284"/>
        <v>0.10369245388424758</v>
      </c>
      <c r="Q6046" s="251" t="s">
        <v>1195</v>
      </c>
      <c r="R6046" s="258"/>
      <c r="S6046" s="258" t="s">
        <v>806</v>
      </c>
      <c r="T6046" s="258" t="s">
        <v>807</v>
      </c>
      <c r="U6046" s="282" t="s">
        <v>814</v>
      </c>
      <c r="V6046" s="285">
        <v>208</v>
      </c>
      <c r="W6046" s="286" t="s">
        <v>816</v>
      </c>
      <c r="X6046" s="286" t="s">
        <v>824</v>
      </c>
      <c r="Y6046" s="257"/>
    </row>
    <row r="6047" spans="1:25" ht="12.75" customHeight="1" x14ac:dyDescent="0.2">
      <c r="A6047" s="229" t="s">
        <v>705</v>
      </c>
      <c r="B6047" s="247"/>
      <c r="C6047" s="280">
        <v>6034</v>
      </c>
      <c r="D6047" s="249" t="s">
        <v>12542</v>
      </c>
      <c r="E6047" s="249" t="s">
        <v>12543</v>
      </c>
      <c r="F6047" s="249" t="s">
        <v>10237</v>
      </c>
      <c r="G6047" s="281" t="s">
        <v>804</v>
      </c>
      <c r="H6047" s="250">
        <v>21996</v>
      </c>
      <c r="I6047" s="250"/>
      <c r="J6047" s="250">
        <v>21070.919600000001</v>
      </c>
      <c r="K6047" s="250"/>
      <c r="L6047" s="250">
        <v>21996.23</v>
      </c>
      <c r="M6047" s="251">
        <f t="shared" si="282"/>
        <v>4.2056755773777002E-2</v>
      </c>
      <c r="N6047" s="251">
        <f t="shared" si="283"/>
        <v>4.3914096658600438E-2</v>
      </c>
      <c r="O6047" s="250">
        <v>24349.95</v>
      </c>
      <c r="P6047" s="251">
        <f t="shared" si="284"/>
        <v>0.10700560959764474</v>
      </c>
      <c r="Q6047" s="251" t="s">
        <v>1195</v>
      </c>
      <c r="R6047" s="258"/>
      <c r="S6047" s="258" t="s">
        <v>806</v>
      </c>
      <c r="T6047" s="258" t="s">
        <v>807</v>
      </c>
      <c r="U6047" s="282" t="s">
        <v>808</v>
      </c>
      <c r="V6047" s="285">
        <v>513</v>
      </c>
      <c r="W6047" s="286" t="s">
        <v>824</v>
      </c>
      <c r="X6047" s="286" t="s">
        <v>824</v>
      </c>
      <c r="Y6047" s="257"/>
    </row>
    <row r="6048" spans="1:25" ht="12.75" customHeight="1" x14ac:dyDescent="0.2">
      <c r="A6048" s="229" t="s">
        <v>705</v>
      </c>
      <c r="B6048" s="247"/>
      <c r="C6048" s="280">
        <v>6035</v>
      </c>
      <c r="D6048" s="249" t="s">
        <v>12544</v>
      </c>
      <c r="E6048" s="249" t="s">
        <v>6009</v>
      </c>
      <c r="F6048" s="249" t="s">
        <v>10253</v>
      </c>
      <c r="G6048" s="281" t="s">
        <v>813</v>
      </c>
      <c r="H6048" s="250">
        <v>71861.66</v>
      </c>
      <c r="I6048" s="250"/>
      <c r="J6048" s="250">
        <v>68839.445099999997</v>
      </c>
      <c r="K6048" s="250"/>
      <c r="L6048" s="250">
        <v>71862.19</v>
      </c>
      <c r="M6048" s="251">
        <f t="shared" si="282"/>
        <v>4.2056012900342214E-2</v>
      </c>
      <c r="N6048" s="251">
        <f t="shared" si="283"/>
        <v>4.3910070681264179E-2</v>
      </c>
      <c r="O6048" s="250">
        <v>79313.81</v>
      </c>
      <c r="P6048" s="251">
        <f t="shared" si="284"/>
        <v>0.10369319387566668</v>
      </c>
      <c r="Q6048" s="251" t="s">
        <v>1195</v>
      </c>
      <c r="R6048" s="258"/>
      <c r="S6048" s="258" t="s">
        <v>806</v>
      </c>
      <c r="T6048" s="258" t="s">
        <v>807</v>
      </c>
      <c r="U6048" s="282" t="s">
        <v>814</v>
      </c>
      <c r="V6048" s="285">
        <v>253</v>
      </c>
      <c r="W6048" s="286" t="s">
        <v>824</v>
      </c>
      <c r="X6048" s="286" t="s">
        <v>824</v>
      </c>
      <c r="Y6048" s="257"/>
    </row>
    <row r="6049" spans="1:25" ht="12.75" customHeight="1" x14ac:dyDescent="0.2">
      <c r="A6049" s="229" t="s">
        <v>705</v>
      </c>
      <c r="B6049" s="247"/>
      <c r="C6049" s="280">
        <v>6036</v>
      </c>
      <c r="D6049" s="249" t="s">
        <v>12545</v>
      </c>
      <c r="E6049" s="249" t="s">
        <v>12546</v>
      </c>
      <c r="F6049" s="249" t="s">
        <v>10172</v>
      </c>
      <c r="G6049" s="281" t="s">
        <v>813</v>
      </c>
      <c r="H6049" s="250">
        <v>79364.88</v>
      </c>
      <c r="I6049" s="250"/>
      <c r="J6049" s="250">
        <v>61596.826700000005</v>
      </c>
      <c r="K6049" s="250"/>
      <c r="L6049" s="250">
        <v>64301.549999999996</v>
      </c>
      <c r="M6049" s="251">
        <f t="shared" si="282"/>
        <v>0.22387803396162129</v>
      </c>
      <c r="N6049" s="251">
        <f t="shared" si="283"/>
        <v>4.3910107791315656E-2</v>
      </c>
      <c r="O6049" s="250">
        <v>70969.22</v>
      </c>
      <c r="P6049" s="251">
        <f t="shared" si="284"/>
        <v>0.10369376787962352</v>
      </c>
      <c r="Q6049" s="251" t="s">
        <v>1195</v>
      </c>
      <c r="R6049" s="258"/>
      <c r="S6049" s="258" t="s">
        <v>806</v>
      </c>
      <c r="T6049" s="258" t="s">
        <v>807</v>
      </c>
      <c r="U6049" s="282" t="s">
        <v>814</v>
      </c>
      <c r="V6049" s="285">
        <v>305</v>
      </c>
      <c r="W6049" s="286" t="s">
        <v>816</v>
      </c>
      <c r="X6049" s="286" t="s">
        <v>815</v>
      </c>
      <c r="Y6049" s="257"/>
    </row>
    <row r="6050" spans="1:25" ht="12.75" customHeight="1" x14ac:dyDescent="0.2">
      <c r="A6050" s="229" t="s">
        <v>705</v>
      </c>
      <c r="B6050" s="247"/>
      <c r="C6050" s="280">
        <v>6037</v>
      </c>
      <c r="D6050" s="249" t="s">
        <v>12547</v>
      </c>
      <c r="E6050" s="249" t="s">
        <v>12548</v>
      </c>
      <c r="F6050" s="249" t="s">
        <v>10172</v>
      </c>
      <c r="G6050" s="281" t="s">
        <v>813</v>
      </c>
      <c r="H6050" s="250">
        <v>22817.39</v>
      </c>
      <c r="I6050" s="250"/>
      <c r="J6050" s="250">
        <v>181494.9252</v>
      </c>
      <c r="K6050" s="250"/>
      <c r="L6050" s="250">
        <v>189463.15</v>
      </c>
      <c r="M6050" s="251">
        <f t="shared" si="282"/>
        <v>6.954236886865675</v>
      </c>
      <c r="N6050" s="251">
        <f t="shared" si="283"/>
        <v>4.3903292564347669E-2</v>
      </c>
      <c r="O6050" s="250">
        <v>193188.63999999998</v>
      </c>
      <c r="P6050" s="251">
        <f t="shared" si="284"/>
        <v>1.9663401563839673E-2</v>
      </c>
      <c r="Q6050" s="251" t="s">
        <v>1195</v>
      </c>
      <c r="R6050" s="258"/>
      <c r="S6050" s="258" t="s">
        <v>904</v>
      </c>
      <c r="T6050" s="258" t="s">
        <v>807</v>
      </c>
      <c r="U6050" s="282" t="s">
        <v>814</v>
      </c>
      <c r="V6050" s="283" t="s">
        <v>809</v>
      </c>
      <c r="W6050" s="284" t="s">
        <v>809</v>
      </c>
      <c r="X6050" s="284" t="s">
        <v>809</v>
      </c>
      <c r="Y6050" s="257"/>
    </row>
    <row r="6051" spans="1:25" ht="12.75" customHeight="1" x14ac:dyDescent="0.2">
      <c r="A6051" s="229" t="s">
        <v>705</v>
      </c>
      <c r="B6051" s="247"/>
      <c r="C6051" s="280">
        <v>6038</v>
      </c>
      <c r="D6051" s="249" t="s">
        <v>12549</v>
      </c>
      <c r="E6051" s="249" t="s">
        <v>12550</v>
      </c>
      <c r="F6051" s="249" t="s">
        <v>10188</v>
      </c>
      <c r="G6051" s="281" t="s">
        <v>813</v>
      </c>
      <c r="H6051" s="250">
        <v>105111.88999999998</v>
      </c>
      <c r="I6051" s="250"/>
      <c r="J6051" s="250">
        <v>128679.26220000001</v>
      </c>
      <c r="K6051" s="250"/>
      <c r="L6051" s="250">
        <v>134330.41</v>
      </c>
      <c r="M6051" s="251">
        <f t="shared" si="282"/>
        <v>0.22421223897696094</v>
      </c>
      <c r="N6051" s="251">
        <f t="shared" si="283"/>
        <v>4.3916538713259665E-2</v>
      </c>
      <c r="O6051" s="250">
        <v>152386.87</v>
      </c>
      <c r="P6051" s="251">
        <f t="shared" si="284"/>
        <v>0.13441826016908601</v>
      </c>
      <c r="Q6051" s="251" t="s">
        <v>1195</v>
      </c>
      <c r="R6051" s="258"/>
      <c r="S6051" s="258" t="s">
        <v>806</v>
      </c>
      <c r="T6051" s="258" t="s">
        <v>2261</v>
      </c>
      <c r="U6051" s="282" t="s">
        <v>823</v>
      </c>
      <c r="V6051" s="285">
        <v>831</v>
      </c>
      <c r="W6051" s="286" t="s">
        <v>824</v>
      </c>
      <c r="X6051" s="286" t="s">
        <v>824</v>
      </c>
      <c r="Y6051" s="257"/>
    </row>
    <row r="6052" spans="1:25" ht="12.75" customHeight="1" x14ac:dyDescent="0.2">
      <c r="A6052" s="229" t="s">
        <v>705</v>
      </c>
      <c r="B6052" s="247"/>
      <c r="C6052" s="280">
        <v>6039</v>
      </c>
      <c r="D6052" s="376" t="s">
        <v>12551</v>
      </c>
      <c r="E6052" s="376" t="s">
        <v>12552</v>
      </c>
      <c r="F6052" s="376" t="s">
        <v>10397</v>
      </c>
      <c r="G6052" s="377" t="s">
        <v>804</v>
      </c>
      <c r="H6052" s="250">
        <v>0</v>
      </c>
      <c r="I6052" s="250"/>
      <c r="J6052" s="250">
        <v>0</v>
      </c>
      <c r="K6052" s="250"/>
      <c r="L6052" s="250">
        <v>0</v>
      </c>
      <c r="M6052" s="251" t="str">
        <f t="shared" si="282"/>
        <v>NA</v>
      </c>
      <c r="N6052" s="251" t="str">
        <f t="shared" si="283"/>
        <v>NA</v>
      </c>
      <c r="O6052" s="250">
        <v>0</v>
      </c>
      <c r="P6052" s="251" t="str">
        <f t="shared" si="284"/>
        <v>NA</v>
      </c>
      <c r="Q6052" s="251" t="s">
        <v>707</v>
      </c>
      <c r="R6052" s="258"/>
      <c r="S6052" s="299" t="s">
        <v>809</v>
      </c>
      <c r="T6052" s="258" t="s">
        <v>2261</v>
      </c>
      <c r="U6052" s="299" t="s">
        <v>832</v>
      </c>
      <c r="V6052" s="283" t="s">
        <v>809</v>
      </c>
      <c r="W6052" s="284" t="s">
        <v>809</v>
      </c>
      <c r="X6052" s="284" t="s">
        <v>809</v>
      </c>
      <c r="Y6052" s="257"/>
    </row>
    <row r="6053" spans="1:25" ht="12.75" customHeight="1" x14ac:dyDescent="0.2">
      <c r="A6053" s="229" t="s">
        <v>705</v>
      </c>
      <c r="B6053" s="247"/>
      <c r="C6053" s="280">
        <v>6040</v>
      </c>
      <c r="D6053" s="249" t="s">
        <v>12553</v>
      </c>
      <c r="E6053" s="249" t="s">
        <v>12554</v>
      </c>
      <c r="F6053" s="249" t="s">
        <v>10237</v>
      </c>
      <c r="G6053" s="281" t="s">
        <v>804</v>
      </c>
      <c r="H6053" s="250">
        <v>117218.35</v>
      </c>
      <c r="I6053" s="250"/>
      <c r="J6053" s="250">
        <v>112884.38799999999</v>
      </c>
      <c r="K6053" s="250"/>
      <c r="L6053" s="250">
        <v>116987.16</v>
      </c>
      <c r="M6053" s="251">
        <f t="shared" si="282"/>
        <v>3.6973409026829107E-2</v>
      </c>
      <c r="N6053" s="251">
        <f t="shared" si="283"/>
        <v>3.6344901830003384E-2</v>
      </c>
      <c r="O6053" s="250">
        <v>131387.63</v>
      </c>
      <c r="P6053" s="251">
        <f t="shared" si="284"/>
        <v>0.12309444899765069</v>
      </c>
      <c r="Q6053" s="251" t="s">
        <v>1195</v>
      </c>
      <c r="R6053" s="258"/>
      <c r="S6053" s="258" t="s">
        <v>806</v>
      </c>
      <c r="T6053" s="258" t="s">
        <v>807</v>
      </c>
      <c r="U6053" s="282" t="s">
        <v>1103</v>
      </c>
      <c r="V6053" s="285">
        <v>1011</v>
      </c>
      <c r="W6053" s="286" t="s">
        <v>824</v>
      </c>
      <c r="X6053" s="286" t="s">
        <v>824</v>
      </c>
      <c r="Y6053" s="257"/>
    </row>
    <row r="6054" spans="1:25" ht="12.75" customHeight="1" x14ac:dyDescent="0.2">
      <c r="A6054" s="229" t="s">
        <v>705</v>
      </c>
      <c r="B6054" s="247"/>
      <c r="C6054" s="280">
        <v>6041</v>
      </c>
      <c r="D6054" s="249" t="s">
        <v>12555</v>
      </c>
      <c r="E6054" s="249" t="s">
        <v>12552</v>
      </c>
      <c r="F6054" s="249" t="s">
        <v>10411</v>
      </c>
      <c r="G6054" s="281" t="s">
        <v>813</v>
      </c>
      <c r="H6054" s="250">
        <v>192259.4</v>
      </c>
      <c r="I6054" s="250"/>
      <c r="J6054" s="250">
        <v>176581.86840000001</v>
      </c>
      <c r="K6054" s="250"/>
      <c r="L6054" s="250">
        <v>187900.57</v>
      </c>
      <c r="M6054" s="251">
        <f t="shared" si="282"/>
        <v>8.1543641559268298E-2</v>
      </c>
      <c r="N6054" s="251">
        <f t="shared" si="283"/>
        <v>6.4098889102025158E-2</v>
      </c>
      <c r="O6054" s="250">
        <v>210149.28</v>
      </c>
      <c r="P6054" s="251">
        <f t="shared" si="284"/>
        <v>0.11840682548222174</v>
      </c>
      <c r="Q6054" s="251" t="s">
        <v>1195</v>
      </c>
      <c r="R6054" s="258"/>
      <c r="S6054" s="258" t="s">
        <v>806</v>
      </c>
      <c r="T6054" s="258" t="s">
        <v>807</v>
      </c>
      <c r="U6054" s="282" t="s">
        <v>814</v>
      </c>
      <c r="V6054" s="285">
        <v>156</v>
      </c>
      <c r="W6054" s="286" t="s">
        <v>824</v>
      </c>
      <c r="X6054" s="286" t="s">
        <v>824</v>
      </c>
      <c r="Y6054" s="257"/>
    </row>
    <row r="6055" spans="1:25" ht="12.75" customHeight="1" x14ac:dyDescent="0.2">
      <c r="A6055" s="229" t="s">
        <v>705</v>
      </c>
      <c r="B6055" s="247"/>
      <c r="C6055" s="280">
        <v>6042</v>
      </c>
      <c r="D6055" s="249" t="s">
        <v>12556</v>
      </c>
      <c r="E6055" s="249" t="s">
        <v>12557</v>
      </c>
      <c r="F6055" s="249" t="s">
        <v>10237</v>
      </c>
      <c r="G6055" s="281" t="s">
        <v>804</v>
      </c>
      <c r="H6055" s="250">
        <v>618059.03</v>
      </c>
      <c r="I6055" s="250"/>
      <c r="J6055" s="250">
        <v>674834.11690000002</v>
      </c>
      <c r="K6055" s="250"/>
      <c r="L6055" s="250">
        <v>781142.47000000009</v>
      </c>
      <c r="M6055" s="251">
        <f t="shared" si="282"/>
        <v>9.1860298360174425E-2</v>
      </c>
      <c r="N6055" s="251">
        <f t="shared" si="283"/>
        <v>0.15753257050540218</v>
      </c>
      <c r="O6055" s="250">
        <v>888500.09</v>
      </c>
      <c r="P6055" s="251">
        <f t="shared" si="284"/>
        <v>0.13743667016338246</v>
      </c>
      <c r="Q6055" s="251" t="s">
        <v>1195</v>
      </c>
      <c r="R6055" s="258"/>
      <c r="S6055" s="258" t="s">
        <v>1405</v>
      </c>
      <c r="T6055" s="258" t="s">
        <v>807</v>
      </c>
      <c r="U6055" s="282" t="s">
        <v>808</v>
      </c>
      <c r="V6055" s="285">
        <v>258</v>
      </c>
      <c r="W6055" s="286" t="s">
        <v>824</v>
      </c>
      <c r="X6055" s="286" t="s">
        <v>824</v>
      </c>
      <c r="Y6055" s="257"/>
    </row>
    <row r="6056" spans="1:25" ht="12.75" customHeight="1" x14ac:dyDescent="0.2">
      <c r="A6056" s="229" t="s">
        <v>705</v>
      </c>
      <c r="B6056" s="247"/>
      <c r="C6056" s="280">
        <v>6043</v>
      </c>
      <c r="D6056" s="249" t="s">
        <v>12558</v>
      </c>
      <c r="E6056" s="249" t="s">
        <v>12559</v>
      </c>
      <c r="F6056" s="249" t="s">
        <v>10318</v>
      </c>
      <c r="G6056" s="281" t="s">
        <v>813</v>
      </c>
      <c r="H6056" s="250">
        <v>32085.39</v>
      </c>
      <c r="I6056" s="250"/>
      <c r="J6056" s="250">
        <v>26530.860100000002</v>
      </c>
      <c r="K6056" s="250"/>
      <c r="L6056" s="250">
        <v>25918.33</v>
      </c>
      <c r="M6056" s="251">
        <f t="shared" si="282"/>
        <v>0.17311710719427123</v>
      </c>
      <c r="N6056" s="251">
        <f t="shared" si="283"/>
        <v>2.3087457311645916E-2</v>
      </c>
      <c r="O6056" s="250">
        <v>29189.08</v>
      </c>
      <c r="P6056" s="251">
        <f t="shared" si="284"/>
        <v>0.12619447317786292</v>
      </c>
      <c r="Q6056" s="251" t="s">
        <v>1195</v>
      </c>
      <c r="R6056" s="258"/>
      <c r="S6056" s="258" t="s">
        <v>806</v>
      </c>
      <c r="T6056" s="258" t="s">
        <v>807</v>
      </c>
      <c r="U6056" s="282" t="s">
        <v>814</v>
      </c>
      <c r="V6056" s="285">
        <v>558</v>
      </c>
      <c r="W6056" s="286" t="s">
        <v>824</v>
      </c>
      <c r="X6056" s="286" t="s">
        <v>824</v>
      </c>
      <c r="Y6056" s="257"/>
    </row>
    <row r="6057" spans="1:25" ht="12.75" customHeight="1" x14ac:dyDescent="0.2">
      <c r="A6057" s="229" t="s">
        <v>705</v>
      </c>
      <c r="B6057" s="247"/>
      <c r="C6057" s="280">
        <v>6044</v>
      </c>
      <c r="D6057" s="249" t="s">
        <v>12560</v>
      </c>
      <c r="E6057" s="249" t="s">
        <v>12561</v>
      </c>
      <c r="F6057" s="249" t="s">
        <v>10253</v>
      </c>
      <c r="G6057" s="281"/>
      <c r="H6057" s="250">
        <v>198946.97</v>
      </c>
      <c r="I6057" s="250"/>
      <c r="J6057" s="250">
        <v>190580.0257</v>
      </c>
      <c r="K6057" s="250"/>
      <c r="L6057" s="250">
        <v>200359.06999999998</v>
      </c>
      <c r="M6057" s="251">
        <f t="shared" si="282"/>
        <v>4.2056153456370822E-2</v>
      </c>
      <c r="N6057" s="251">
        <f t="shared" si="283"/>
        <v>5.1312010605946624E-2</v>
      </c>
      <c r="O6057" s="250">
        <v>217556.23</v>
      </c>
      <c r="P6057" s="251">
        <f t="shared" si="284"/>
        <v>8.5831702053718026E-2</v>
      </c>
      <c r="Q6057" s="251" t="s">
        <v>1195</v>
      </c>
      <c r="R6057" s="258"/>
      <c r="S6057" s="258" t="s">
        <v>925</v>
      </c>
      <c r="T6057" s="258" t="s">
        <v>908</v>
      </c>
      <c r="U6057" s="282" t="s">
        <v>932</v>
      </c>
      <c r="V6057" s="285">
        <v>2643</v>
      </c>
      <c r="W6057" s="286" t="s">
        <v>816</v>
      </c>
      <c r="X6057" s="286" t="s">
        <v>816</v>
      </c>
      <c r="Y6057" s="257"/>
    </row>
    <row r="6058" spans="1:25" ht="12.75" customHeight="1" x14ac:dyDescent="0.2">
      <c r="A6058" s="229" t="s">
        <v>705</v>
      </c>
      <c r="B6058" s="247"/>
      <c r="C6058" s="280">
        <v>6045</v>
      </c>
      <c r="D6058" s="249" t="s">
        <v>12562</v>
      </c>
      <c r="E6058" s="249" t="s">
        <v>12563</v>
      </c>
      <c r="F6058" s="249" t="s">
        <v>10225</v>
      </c>
      <c r="G6058" s="281" t="s">
        <v>813</v>
      </c>
      <c r="H6058" s="250">
        <v>39898.29</v>
      </c>
      <c r="I6058" s="250"/>
      <c r="J6058" s="250">
        <v>35639.247600000002</v>
      </c>
      <c r="K6058" s="250"/>
      <c r="L6058" s="250">
        <v>37204.17</v>
      </c>
      <c r="M6058" s="251">
        <f t="shared" si="282"/>
        <v>0.10674749218575529</v>
      </c>
      <c r="N6058" s="251">
        <f t="shared" si="283"/>
        <v>4.3910085239846526E-2</v>
      </c>
      <c r="O6058" s="250">
        <v>41062.009999999995</v>
      </c>
      <c r="P6058" s="251">
        <f t="shared" si="284"/>
        <v>0.10369375260891445</v>
      </c>
      <c r="Q6058" s="251" t="s">
        <v>1195</v>
      </c>
      <c r="R6058" s="258"/>
      <c r="S6058" s="258" t="s">
        <v>806</v>
      </c>
      <c r="T6058" s="258" t="s">
        <v>807</v>
      </c>
      <c r="U6058" s="282" t="s">
        <v>814</v>
      </c>
      <c r="V6058" s="285">
        <v>405</v>
      </c>
      <c r="W6058" s="286" t="s">
        <v>824</v>
      </c>
      <c r="X6058" s="286" t="s">
        <v>824</v>
      </c>
      <c r="Y6058" s="257"/>
    </row>
    <row r="6059" spans="1:25" ht="12.75" customHeight="1" x14ac:dyDescent="0.2">
      <c r="A6059" s="229" t="s">
        <v>705</v>
      </c>
      <c r="B6059" s="247"/>
      <c r="C6059" s="280">
        <v>6046</v>
      </c>
      <c r="D6059" s="376" t="s">
        <v>12564</v>
      </c>
      <c r="E6059" s="376" t="s">
        <v>12565</v>
      </c>
      <c r="F6059" s="376" t="s">
        <v>10228</v>
      </c>
      <c r="G6059" s="377" t="s">
        <v>804</v>
      </c>
      <c r="H6059" s="250">
        <v>0</v>
      </c>
      <c r="I6059" s="250"/>
      <c r="J6059" s="250">
        <v>0</v>
      </c>
      <c r="K6059" s="250"/>
      <c r="L6059" s="250">
        <v>0</v>
      </c>
      <c r="M6059" s="251" t="str">
        <f t="shared" si="282"/>
        <v>NA</v>
      </c>
      <c r="N6059" s="251" t="str">
        <f t="shared" si="283"/>
        <v>NA</v>
      </c>
      <c r="O6059" s="250">
        <v>0</v>
      </c>
      <c r="P6059" s="251" t="str">
        <f t="shared" si="284"/>
        <v>NA</v>
      </c>
      <c r="Q6059" s="251" t="s">
        <v>707</v>
      </c>
      <c r="R6059" s="258"/>
      <c r="S6059" s="299" t="s">
        <v>809</v>
      </c>
      <c r="T6059" s="258" t="s">
        <v>2261</v>
      </c>
      <c r="U6059" s="299" t="s">
        <v>832</v>
      </c>
      <c r="V6059" s="283" t="s">
        <v>809</v>
      </c>
      <c r="W6059" s="284" t="s">
        <v>809</v>
      </c>
      <c r="X6059" s="284" t="s">
        <v>809</v>
      </c>
      <c r="Y6059" s="257"/>
    </row>
    <row r="6060" spans="1:25" ht="12.75" customHeight="1" x14ac:dyDescent="0.2">
      <c r="A6060" s="229" t="s">
        <v>705</v>
      </c>
      <c r="B6060" s="247"/>
      <c r="C6060" s="280">
        <v>6047</v>
      </c>
      <c r="D6060" s="249" t="s">
        <v>12566</v>
      </c>
      <c r="E6060" s="249" t="s">
        <v>12567</v>
      </c>
      <c r="F6060" s="249" t="s">
        <v>10355</v>
      </c>
      <c r="G6060" s="281" t="s">
        <v>804</v>
      </c>
      <c r="H6060" s="250">
        <v>372082.88000000012</v>
      </c>
      <c r="I6060" s="250"/>
      <c r="J6060" s="250">
        <v>587190.04610000004</v>
      </c>
      <c r="K6060" s="250"/>
      <c r="L6060" s="250">
        <v>458886.50999999989</v>
      </c>
      <c r="M6060" s="251">
        <f t="shared" si="282"/>
        <v>0.5781162683432246</v>
      </c>
      <c r="N6060" s="251">
        <f t="shared" si="283"/>
        <v>0.21850427634488495</v>
      </c>
      <c r="O6060" s="250">
        <v>486405.85</v>
      </c>
      <c r="P6060" s="251">
        <f t="shared" si="284"/>
        <v>5.9969816937961613E-2</v>
      </c>
      <c r="Q6060" s="251" t="s">
        <v>1195</v>
      </c>
      <c r="R6060" s="258"/>
      <c r="S6060" s="258" t="s">
        <v>3566</v>
      </c>
      <c r="T6060" s="258" t="s">
        <v>908</v>
      </c>
      <c r="U6060" s="282" t="s">
        <v>1103</v>
      </c>
      <c r="V6060" s="285">
        <v>791</v>
      </c>
      <c r="W6060" s="286" t="s">
        <v>824</v>
      </c>
      <c r="X6060" s="286" t="s">
        <v>824</v>
      </c>
      <c r="Y6060" s="257"/>
    </row>
    <row r="6061" spans="1:25" ht="12.75" customHeight="1" x14ac:dyDescent="0.2">
      <c r="A6061" s="229" t="s">
        <v>705</v>
      </c>
      <c r="B6061" s="247"/>
      <c r="C6061" s="280">
        <v>6048</v>
      </c>
      <c r="D6061" s="249" t="s">
        <v>12568</v>
      </c>
      <c r="E6061" s="249" t="s">
        <v>12569</v>
      </c>
      <c r="F6061" s="249" t="s">
        <v>10355</v>
      </c>
      <c r="G6061" s="281" t="s">
        <v>804</v>
      </c>
      <c r="H6061" s="250">
        <v>213112.21000000002</v>
      </c>
      <c r="I6061" s="250"/>
      <c r="J6061" s="250">
        <v>204149.53739999997</v>
      </c>
      <c r="K6061" s="250"/>
      <c r="L6061" s="250">
        <v>155440.66</v>
      </c>
      <c r="M6061" s="251">
        <f t="shared" si="282"/>
        <v>4.2056119637631499E-2</v>
      </c>
      <c r="N6061" s="251">
        <f t="shared" si="283"/>
        <v>0.23859411106360889</v>
      </c>
      <c r="O6061" s="250">
        <v>179933.59000000003</v>
      </c>
      <c r="P6061" s="251">
        <f t="shared" si="284"/>
        <v>0.15757093414297149</v>
      </c>
      <c r="Q6061" s="251" t="s">
        <v>1195</v>
      </c>
      <c r="R6061" s="258"/>
      <c r="S6061" s="258" t="s">
        <v>1405</v>
      </c>
      <c r="T6061" s="258" t="s">
        <v>807</v>
      </c>
      <c r="U6061" s="282" t="s">
        <v>808</v>
      </c>
      <c r="V6061" s="285">
        <v>55</v>
      </c>
      <c r="W6061" s="286" t="s">
        <v>824</v>
      </c>
      <c r="X6061" s="286" t="s">
        <v>816</v>
      </c>
      <c r="Y6061" s="257"/>
    </row>
    <row r="6062" spans="1:25" ht="12.75" customHeight="1" x14ac:dyDescent="0.2">
      <c r="B6062" s="247"/>
      <c r="C6062" s="280">
        <v>6049</v>
      </c>
      <c r="D6062" s="249" t="s">
        <v>12570</v>
      </c>
      <c r="E6062" s="249" t="s">
        <v>12571</v>
      </c>
      <c r="F6062" s="249" t="s">
        <v>10211</v>
      </c>
      <c r="G6062" s="281" t="s">
        <v>804</v>
      </c>
      <c r="H6062" s="250">
        <v>7176.41</v>
      </c>
      <c r="I6062" s="250"/>
      <c r="J6062" s="250">
        <v>6874.5950000000003</v>
      </c>
      <c r="K6062" s="250"/>
      <c r="L6062" s="250">
        <v>7176.52</v>
      </c>
      <c r="M6062" s="251">
        <f t="shared" si="282"/>
        <v>4.205654359213027E-2</v>
      </c>
      <c r="N6062" s="251">
        <f t="shared" si="283"/>
        <v>4.391895086183261E-2</v>
      </c>
      <c r="O6062" s="250">
        <v>8348.25</v>
      </c>
      <c r="P6062" s="251">
        <f t="shared" si="284"/>
        <v>0.16327272828613304</v>
      </c>
      <c r="Q6062" s="251" t="s">
        <v>1195</v>
      </c>
      <c r="R6062" s="258"/>
      <c r="S6062" s="258" t="s">
        <v>1405</v>
      </c>
      <c r="T6062" s="258" t="s">
        <v>2261</v>
      </c>
      <c r="U6062" s="282" t="s">
        <v>808</v>
      </c>
      <c r="V6062" s="283" t="s">
        <v>809</v>
      </c>
      <c r="W6062" s="284" t="s">
        <v>809</v>
      </c>
      <c r="X6062" s="284" t="s">
        <v>809</v>
      </c>
      <c r="Y6062" s="257"/>
    </row>
    <row r="6063" spans="1:25" ht="12.75" customHeight="1" x14ac:dyDescent="0.2">
      <c r="A6063" s="229" t="s">
        <v>705</v>
      </c>
      <c r="B6063" s="247"/>
      <c r="C6063" s="280">
        <v>6050</v>
      </c>
      <c r="D6063" s="249" t="s">
        <v>12572</v>
      </c>
      <c r="E6063" s="249" t="s">
        <v>12573</v>
      </c>
      <c r="F6063" s="249" t="s">
        <v>10237</v>
      </c>
      <c r="G6063" s="281" t="s">
        <v>804</v>
      </c>
      <c r="H6063" s="250">
        <v>10277.89</v>
      </c>
      <c r="I6063" s="250"/>
      <c r="J6063" s="250">
        <v>9845.6535999999996</v>
      </c>
      <c r="K6063" s="250"/>
      <c r="L6063" s="250">
        <v>10278.09</v>
      </c>
      <c r="M6063" s="251">
        <f t="shared" si="282"/>
        <v>4.2054974318658775E-2</v>
      </c>
      <c r="N6063" s="251">
        <f t="shared" si="283"/>
        <v>4.3921553364420676E-2</v>
      </c>
      <c r="O6063" s="250">
        <v>12663.32</v>
      </c>
      <c r="P6063" s="251">
        <f t="shared" si="284"/>
        <v>0.23206938254091952</v>
      </c>
      <c r="Q6063" s="251" t="s">
        <v>1195</v>
      </c>
      <c r="R6063" s="258"/>
      <c r="S6063" s="258" t="s">
        <v>904</v>
      </c>
      <c r="T6063" s="258" t="s">
        <v>807</v>
      </c>
      <c r="U6063" s="282" t="s">
        <v>808</v>
      </c>
      <c r="V6063" s="285">
        <v>513</v>
      </c>
      <c r="W6063" s="286" t="s">
        <v>824</v>
      </c>
      <c r="X6063" s="286" t="s">
        <v>824</v>
      </c>
      <c r="Y6063" s="257"/>
    </row>
    <row r="6064" spans="1:25" ht="12.75" customHeight="1" x14ac:dyDescent="0.2">
      <c r="A6064" s="229" t="s">
        <v>705</v>
      </c>
      <c r="B6064" s="247"/>
      <c r="C6064" s="280">
        <v>6051</v>
      </c>
      <c r="D6064" s="249" t="s">
        <v>12574</v>
      </c>
      <c r="E6064" s="249" t="s">
        <v>12575</v>
      </c>
      <c r="F6064" s="249" t="s">
        <v>10225</v>
      </c>
      <c r="G6064" s="281" t="s">
        <v>813</v>
      </c>
      <c r="H6064" s="250">
        <v>41700.509999999995</v>
      </c>
      <c r="I6064" s="250"/>
      <c r="J6064" s="250">
        <v>49918.647400000009</v>
      </c>
      <c r="K6064" s="250"/>
      <c r="L6064" s="250">
        <v>52110.44</v>
      </c>
      <c r="M6064" s="251">
        <f t="shared" si="282"/>
        <v>0.19707522521906842</v>
      </c>
      <c r="N6064" s="251">
        <f t="shared" si="283"/>
        <v>4.3907291446362247E-2</v>
      </c>
      <c r="O6064" s="250">
        <v>55737.329999999994</v>
      </c>
      <c r="P6064" s="251">
        <f t="shared" si="284"/>
        <v>6.9600064785482377E-2</v>
      </c>
      <c r="Q6064" s="251" t="s">
        <v>1195</v>
      </c>
      <c r="R6064" s="258"/>
      <c r="S6064" s="258" t="s">
        <v>806</v>
      </c>
      <c r="T6064" s="258" t="s">
        <v>807</v>
      </c>
      <c r="U6064" s="282" t="s">
        <v>814</v>
      </c>
      <c r="V6064" s="285">
        <v>107</v>
      </c>
      <c r="W6064" s="286" t="s">
        <v>816</v>
      </c>
      <c r="X6064" s="286" t="s">
        <v>824</v>
      </c>
      <c r="Y6064" s="257"/>
    </row>
    <row r="6065" spans="1:25" ht="12.75" customHeight="1" x14ac:dyDescent="0.2">
      <c r="A6065" s="229" t="s">
        <v>705</v>
      </c>
      <c r="B6065" s="247"/>
      <c r="C6065" s="280">
        <v>6052</v>
      </c>
      <c r="D6065" s="249" t="s">
        <v>12576</v>
      </c>
      <c r="E6065" s="249" t="s">
        <v>12577</v>
      </c>
      <c r="F6065" s="249" t="s">
        <v>10278</v>
      </c>
      <c r="G6065" s="281" t="s">
        <v>804</v>
      </c>
      <c r="H6065" s="250">
        <v>73371.08</v>
      </c>
      <c r="I6065" s="250"/>
      <c r="J6065" s="250">
        <v>77604.016199999998</v>
      </c>
      <c r="K6065" s="250"/>
      <c r="L6065" s="250">
        <v>81011.62</v>
      </c>
      <c r="M6065" s="251">
        <f t="shared" si="282"/>
        <v>5.7692161543758065E-2</v>
      </c>
      <c r="N6065" s="251">
        <f t="shared" si="283"/>
        <v>4.3910147526617281E-2</v>
      </c>
      <c r="O6065" s="250">
        <v>89411.98</v>
      </c>
      <c r="P6065" s="251">
        <f t="shared" si="284"/>
        <v>0.10369327264409724</v>
      </c>
      <c r="Q6065" s="251" t="s">
        <v>1195</v>
      </c>
      <c r="R6065" s="258"/>
      <c r="S6065" s="258" t="s">
        <v>1405</v>
      </c>
      <c r="T6065" s="258" t="s">
        <v>807</v>
      </c>
      <c r="U6065" s="282" t="s">
        <v>808</v>
      </c>
      <c r="V6065" s="285">
        <v>152</v>
      </c>
      <c r="W6065" s="286" t="s">
        <v>824</v>
      </c>
      <c r="X6065" s="286" t="s">
        <v>824</v>
      </c>
      <c r="Y6065" s="257"/>
    </row>
    <row r="6066" spans="1:25" ht="12.75" customHeight="1" x14ac:dyDescent="0.2">
      <c r="A6066" s="229" t="s">
        <v>705</v>
      </c>
      <c r="B6066" s="247"/>
      <c r="C6066" s="280">
        <v>6053</v>
      </c>
      <c r="D6066" s="249" t="s">
        <v>12578</v>
      </c>
      <c r="E6066" s="249" t="s">
        <v>12579</v>
      </c>
      <c r="F6066" s="249" t="s">
        <v>10231</v>
      </c>
      <c r="G6066" s="281" t="s">
        <v>813</v>
      </c>
      <c r="H6066" s="250">
        <v>143668.35</v>
      </c>
      <c r="I6066" s="250"/>
      <c r="J6066" s="250">
        <v>137626.2133</v>
      </c>
      <c r="K6066" s="250"/>
      <c r="L6066" s="250">
        <v>143669.06</v>
      </c>
      <c r="M6066" s="251">
        <f t="shared" si="282"/>
        <v>4.2056143193681852E-2</v>
      </c>
      <c r="N6066" s="251">
        <f t="shared" si="283"/>
        <v>4.3907672492795341E-2</v>
      </c>
      <c r="O6066" s="250">
        <v>156000.41</v>
      </c>
      <c r="P6066" s="251">
        <f t="shared" si="284"/>
        <v>8.5831632781616346E-2</v>
      </c>
      <c r="Q6066" s="251" t="s">
        <v>1195</v>
      </c>
      <c r="R6066" s="258"/>
      <c r="S6066" s="258" t="s">
        <v>904</v>
      </c>
      <c r="T6066" s="258" t="s">
        <v>807</v>
      </c>
      <c r="U6066" s="282" t="s">
        <v>814</v>
      </c>
      <c r="V6066" s="285">
        <v>303</v>
      </c>
      <c r="W6066" s="286" t="s">
        <v>816</v>
      </c>
      <c r="X6066" s="286" t="s">
        <v>824</v>
      </c>
      <c r="Y6066" s="257"/>
    </row>
    <row r="6067" spans="1:25" ht="12.75" customHeight="1" x14ac:dyDescent="0.2">
      <c r="A6067" s="229" t="s">
        <v>705</v>
      </c>
      <c r="B6067" s="247"/>
      <c r="C6067" s="280">
        <v>6054</v>
      </c>
      <c r="D6067" s="249" t="s">
        <v>12580</v>
      </c>
      <c r="E6067" s="249" t="s">
        <v>12581</v>
      </c>
      <c r="F6067" s="249" t="s">
        <v>10411</v>
      </c>
      <c r="G6067" s="281" t="s">
        <v>813</v>
      </c>
      <c r="H6067" s="250">
        <v>24076.47</v>
      </c>
      <c r="I6067" s="250"/>
      <c r="J6067" s="250">
        <v>23063.908900000002</v>
      </c>
      <c r="K6067" s="250"/>
      <c r="L6067" s="250">
        <v>24076.65</v>
      </c>
      <c r="M6067" s="251">
        <f t="shared" si="282"/>
        <v>4.2056044760714464E-2</v>
      </c>
      <c r="N6067" s="251">
        <f t="shared" si="283"/>
        <v>4.3910210727549276E-2</v>
      </c>
      <c r="O6067" s="250">
        <v>26573.25</v>
      </c>
      <c r="P6067" s="251">
        <f t="shared" si="284"/>
        <v>0.10369382783734442</v>
      </c>
      <c r="Q6067" s="251" t="s">
        <v>1195</v>
      </c>
      <c r="R6067" s="258"/>
      <c r="S6067" s="258" t="s">
        <v>904</v>
      </c>
      <c r="T6067" s="258" t="s">
        <v>807</v>
      </c>
      <c r="U6067" s="282" t="s">
        <v>814</v>
      </c>
      <c r="V6067" s="285">
        <v>55</v>
      </c>
      <c r="W6067" s="286" t="s">
        <v>824</v>
      </c>
      <c r="X6067" s="286" t="s">
        <v>824</v>
      </c>
      <c r="Y6067" s="257"/>
    </row>
    <row r="6068" spans="1:25" ht="12.75" customHeight="1" x14ac:dyDescent="0.2">
      <c r="A6068" s="229" t="s">
        <v>705</v>
      </c>
      <c r="B6068" s="247"/>
      <c r="C6068" s="280">
        <v>6055</v>
      </c>
      <c r="D6068" s="249" t="s">
        <v>12582</v>
      </c>
      <c r="E6068" s="249" t="s">
        <v>12583</v>
      </c>
      <c r="F6068" s="249" t="s">
        <v>10225</v>
      </c>
      <c r="G6068" s="281" t="s">
        <v>813</v>
      </c>
      <c r="H6068" s="250">
        <v>41662.74</v>
      </c>
      <c r="I6068" s="250"/>
      <c r="J6068" s="250">
        <v>53078.018599999996</v>
      </c>
      <c r="K6068" s="250"/>
      <c r="L6068" s="250">
        <v>55408.829999999994</v>
      </c>
      <c r="M6068" s="251">
        <f t="shared" si="282"/>
        <v>0.27399250745390241</v>
      </c>
      <c r="N6068" s="251">
        <f t="shared" si="283"/>
        <v>4.3912931595377958E-2</v>
      </c>
      <c r="O6068" s="250">
        <v>66791.72</v>
      </c>
      <c r="P6068" s="251">
        <f t="shared" si="284"/>
        <v>0.20543458506523252</v>
      </c>
      <c r="Q6068" s="251" t="s">
        <v>1195</v>
      </c>
      <c r="R6068" s="258"/>
      <c r="S6068" s="258" t="s">
        <v>904</v>
      </c>
      <c r="T6068" s="258" t="s">
        <v>807</v>
      </c>
      <c r="U6068" s="282" t="s">
        <v>814</v>
      </c>
      <c r="V6068" s="283" t="s">
        <v>809</v>
      </c>
      <c r="W6068" s="284" t="s">
        <v>809</v>
      </c>
      <c r="X6068" s="284" t="s">
        <v>809</v>
      </c>
      <c r="Y6068" s="257"/>
    </row>
    <row r="6069" spans="1:25" ht="12.75" customHeight="1" x14ac:dyDescent="0.2">
      <c r="A6069" s="229" t="s">
        <v>705</v>
      </c>
      <c r="B6069" s="247"/>
      <c r="C6069" s="280">
        <v>6056</v>
      </c>
      <c r="D6069" s="249" t="s">
        <v>12584</v>
      </c>
      <c r="E6069" s="249" t="s">
        <v>12585</v>
      </c>
      <c r="F6069" s="249" t="s">
        <v>10302</v>
      </c>
      <c r="G6069" s="281" t="s">
        <v>804</v>
      </c>
      <c r="H6069" s="250">
        <v>27000.519999999997</v>
      </c>
      <c r="I6069" s="250"/>
      <c r="J6069" s="250">
        <v>25864.9944</v>
      </c>
      <c r="K6069" s="250"/>
      <c r="L6069" s="250">
        <v>23063.08</v>
      </c>
      <c r="M6069" s="251">
        <f t="shared" si="282"/>
        <v>4.2055693742194498E-2</v>
      </c>
      <c r="N6069" s="251">
        <f t="shared" si="283"/>
        <v>0.10832843636726239</v>
      </c>
      <c r="O6069" s="250">
        <v>26828.629999999997</v>
      </c>
      <c r="P6069" s="251">
        <f t="shared" si="284"/>
        <v>0.16327177462854031</v>
      </c>
      <c r="Q6069" s="251" t="s">
        <v>1195</v>
      </c>
      <c r="R6069" s="258"/>
      <c r="S6069" s="258" t="s">
        <v>1405</v>
      </c>
      <c r="T6069" s="258" t="s">
        <v>2261</v>
      </c>
      <c r="U6069" s="282" t="s">
        <v>808</v>
      </c>
      <c r="V6069" s="283" t="s">
        <v>809</v>
      </c>
      <c r="W6069" s="284" t="s">
        <v>809</v>
      </c>
      <c r="X6069" s="284" t="s">
        <v>809</v>
      </c>
      <c r="Y6069" s="257"/>
    </row>
    <row r="6070" spans="1:25" ht="12.75" customHeight="1" x14ac:dyDescent="0.2">
      <c r="A6070" s="229" t="s">
        <v>705</v>
      </c>
      <c r="B6070" s="247"/>
      <c r="C6070" s="280">
        <v>6057</v>
      </c>
      <c r="D6070" s="249" t="s">
        <v>12586</v>
      </c>
      <c r="E6070" s="249" t="s">
        <v>12587</v>
      </c>
      <c r="F6070" s="249" t="s">
        <v>10175</v>
      </c>
      <c r="G6070" s="281" t="s">
        <v>813</v>
      </c>
      <c r="H6070" s="250">
        <v>222151.19999999998</v>
      </c>
      <c r="I6070" s="250"/>
      <c r="J6070" s="250">
        <v>212808.39729999998</v>
      </c>
      <c r="K6070" s="250"/>
      <c r="L6070" s="250">
        <v>222152.33000000002</v>
      </c>
      <c r="M6070" s="251">
        <f t="shared" si="282"/>
        <v>4.2056053264623375E-2</v>
      </c>
      <c r="N6070" s="251">
        <f t="shared" si="283"/>
        <v>4.3907725534099655E-2</v>
      </c>
      <c r="O6070" s="250">
        <v>241220.01</v>
      </c>
      <c r="P6070" s="251">
        <f t="shared" si="284"/>
        <v>8.583155531161879E-2</v>
      </c>
      <c r="Q6070" s="251" t="s">
        <v>1195</v>
      </c>
      <c r="R6070" s="258"/>
      <c r="S6070" s="258" t="s">
        <v>806</v>
      </c>
      <c r="T6070" s="258" t="s">
        <v>807</v>
      </c>
      <c r="U6070" s="282" t="s">
        <v>823</v>
      </c>
      <c r="V6070" s="285">
        <v>1558</v>
      </c>
      <c r="W6070" s="286" t="s">
        <v>912</v>
      </c>
      <c r="X6070" s="286" t="s">
        <v>816</v>
      </c>
      <c r="Y6070" s="257"/>
    </row>
    <row r="6071" spans="1:25" ht="12.75" customHeight="1" x14ac:dyDescent="0.2">
      <c r="A6071" s="229" t="s">
        <v>705</v>
      </c>
      <c r="B6071" s="247"/>
      <c r="C6071" s="280">
        <v>6058</v>
      </c>
      <c r="D6071" s="249" t="s">
        <v>12588</v>
      </c>
      <c r="E6071" s="249" t="s">
        <v>12589</v>
      </c>
      <c r="F6071" s="249" t="s">
        <v>10804</v>
      </c>
      <c r="G6071" s="281" t="s">
        <v>804</v>
      </c>
      <c r="H6071" s="250">
        <v>74465.72</v>
      </c>
      <c r="I6071" s="250"/>
      <c r="J6071" s="250">
        <v>71333.978100000008</v>
      </c>
      <c r="K6071" s="250"/>
      <c r="L6071" s="250">
        <v>74466.790000000008</v>
      </c>
      <c r="M6071" s="251">
        <f t="shared" si="282"/>
        <v>4.2056155503498706E-2</v>
      </c>
      <c r="N6071" s="251">
        <f t="shared" si="283"/>
        <v>4.3917526870690539E-2</v>
      </c>
      <c r="O6071" s="250">
        <v>85910.84</v>
      </c>
      <c r="P6071" s="251">
        <f t="shared" si="284"/>
        <v>0.15367991557041719</v>
      </c>
      <c r="Q6071" s="251" t="s">
        <v>1195</v>
      </c>
      <c r="R6071" s="258"/>
      <c r="S6071" s="258" t="s">
        <v>1405</v>
      </c>
      <c r="T6071" s="258" t="s">
        <v>807</v>
      </c>
      <c r="U6071" s="282" t="s">
        <v>808</v>
      </c>
      <c r="V6071" s="285">
        <v>204</v>
      </c>
      <c r="W6071" s="286" t="s">
        <v>816</v>
      </c>
      <c r="X6071" s="286" t="s">
        <v>816</v>
      </c>
      <c r="Y6071" s="257"/>
    </row>
    <row r="6072" spans="1:25" ht="12.75" customHeight="1" x14ac:dyDescent="0.2">
      <c r="A6072" s="229" t="s">
        <v>705</v>
      </c>
      <c r="B6072" s="247"/>
      <c r="C6072" s="280">
        <v>6059</v>
      </c>
      <c r="D6072" s="249" t="s">
        <v>12590</v>
      </c>
      <c r="E6072" s="249" t="s">
        <v>12591</v>
      </c>
      <c r="F6072" s="249" t="s">
        <v>10302</v>
      </c>
      <c r="G6072" s="281" t="s">
        <v>804</v>
      </c>
      <c r="H6072" s="250">
        <v>27626.7</v>
      </c>
      <c r="I6072" s="250"/>
      <c r="J6072" s="250">
        <v>26464.843000000001</v>
      </c>
      <c r="K6072" s="250"/>
      <c r="L6072" s="250">
        <v>27627.120000000003</v>
      </c>
      <c r="M6072" s="251">
        <f t="shared" si="282"/>
        <v>4.2055583909768449E-2</v>
      </c>
      <c r="N6072" s="251">
        <f t="shared" si="283"/>
        <v>4.3917774233536995E-2</v>
      </c>
      <c r="O6072" s="250">
        <v>31872.85</v>
      </c>
      <c r="P6072" s="251">
        <f t="shared" si="284"/>
        <v>0.15367979000344573</v>
      </c>
      <c r="Q6072" s="251" t="s">
        <v>1195</v>
      </c>
      <c r="R6072" s="258"/>
      <c r="S6072" s="258" t="s">
        <v>11605</v>
      </c>
      <c r="T6072" s="258" t="s">
        <v>807</v>
      </c>
      <c r="U6072" s="282" t="s">
        <v>808</v>
      </c>
      <c r="V6072" s="285">
        <v>103</v>
      </c>
      <c r="W6072" s="286" t="s">
        <v>815</v>
      </c>
      <c r="X6072" s="286" t="s">
        <v>815</v>
      </c>
      <c r="Y6072" s="257"/>
    </row>
    <row r="6073" spans="1:25" ht="12.75" customHeight="1" x14ac:dyDescent="0.2">
      <c r="A6073" s="229" t="s">
        <v>705</v>
      </c>
      <c r="B6073" s="247"/>
      <c r="C6073" s="280">
        <v>6060</v>
      </c>
      <c r="D6073" s="249" t="s">
        <v>12592</v>
      </c>
      <c r="E6073" s="249" t="s">
        <v>12593</v>
      </c>
      <c r="F6073" s="249" t="s">
        <v>10302</v>
      </c>
      <c r="G6073" s="281" t="s">
        <v>804</v>
      </c>
      <c r="H6073" s="250">
        <v>19844.379999999997</v>
      </c>
      <c r="I6073" s="250"/>
      <c r="J6073" s="250">
        <v>19009.807799999999</v>
      </c>
      <c r="K6073" s="250"/>
      <c r="L6073" s="250">
        <v>14353.69</v>
      </c>
      <c r="M6073" s="251">
        <f t="shared" si="282"/>
        <v>4.2055846541942797E-2</v>
      </c>
      <c r="N6073" s="251">
        <f t="shared" si="283"/>
        <v>0.24493239747537049</v>
      </c>
      <c r="O6073" s="250">
        <v>16697.25</v>
      </c>
      <c r="P6073" s="251">
        <f t="shared" si="284"/>
        <v>0.16327230140820928</v>
      </c>
      <c r="Q6073" s="251" t="s">
        <v>1195</v>
      </c>
      <c r="R6073" s="258"/>
      <c r="S6073" s="258" t="s">
        <v>1405</v>
      </c>
      <c r="T6073" s="299" t="s">
        <v>809</v>
      </c>
      <c r="U6073" s="282" t="s">
        <v>808</v>
      </c>
      <c r="V6073" s="285">
        <v>53</v>
      </c>
      <c r="W6073" s="286" t="s">
        <v>824</v>
      </c>
      <c r="X6073" s="286" t="s">
        <v>816</v>
      </c>
      <c r="Y6073" s="257"/>
    </row>
    <row r="6074" spans="1:25" ht="12.75" customHeight="1" x14ac:dyDescent="0.2">
      <c r="A6074" s="229" t="s">
        <v>705</v>
      </c>
      <c r="B6074" s="247"/>
      <c r="C6074" s="280">
        <v>6061</v>
      </c>
      <c r="D6074" s="249" t="s">
        <v>12594</v>
      </c>
      <c r="E6074" s="249" t="s">
        <v>12595</v>
      </c>
      <c r="F6074" s="249" t="s">
        <v>10177</v>
      </c>
      <c r="G6074" s="281" t="s">
        <v>804</v>
      </c>
      <c r="H6074" s="250">
        <v>430400.83</v>
      </c>
      <c r="I6074" s="250"/>
      <c r="J6074" s="250">
        <v>412299.85979999998</v>
      </c>
      <c r="K6074" s="250"/>
      <c r="L6074" s="250">
        <v>430407.49</v>
      </c>
      <c r="M6074" s="251">
        <f t="shared" si="282"/>
        <v>4.205607642531739E-2</v>
      </c>
      <c r="N6074" s="251">
        <f t="shared" si="283"/>
        <v>4.3918594124149675E-2</v>
      </c>
      <c r="O6074" s="250">
        <v>500680.93000000005</v>
      </c>
      <c r="P6074" s="251">
        <f t="shared" si="284"/>
        <v>0.16327187986435845</v>
      </c>
      <c r="Q6074" s="251" t="s">
        <v>1195</v>
      </c>
      <c r="R6074" s="258"/>
      <c r="S6074" s="258" t="s">
        <v>1405</v>
      </c>
      <c r="T6074" s="258" t="s">
        <v>2261</v>
      </c>
      <c r="U6074" s="282" t="s">
        <v>808</v>
      </c>
      <c r="V6074" s="283" t="s">
        <v>809</v>
      </c>
      <c r="W6074" s="284" t="s">
        <v>809</v>
      </c>
      <c r="X6074" s="284" t="s">
        <v>809</v>
      </c>
      <c r="Y6074" s="257"/>
    </row>
    <row r="6075" spans="1:25" ht="12.75" customHeight="1" x14ac:dyDescent="0.2">
      <c r="A6075" s="229" t="s">
        <v>705</v>
      </c>
      <c r="B6075" s="247"/>
      <c r="C6075" s="280">
        <v>6062</v>
      </c>
      <c r="D6075" s="249" t="s">
        <v>12596</v>
      </c>
      <c r="E6075" s="249" t="s">
        <v>6104</v>
      </c>
      <c r="F6075" s="249" t="s">
        <v>10231</v>
      </c>
      <c r="G6075" s="281" t="s">
        <v>813</v>
      </c>
      <c r="H6075" s="250">
        <v>20512.07</v>
      </c>
      <c r="I6075" s="250"/>
      <c r="J6075" s="250">
        <v>17425.344799999999</v>
      </c>
      <c r="K6075" s="250"/>
      <c r="L6075" s="250">
        <v>15114.269999999999</v>
      </c>
      <c r="M6075" s="251">
        <f t="shared" si="282"/>
        <v>0.1504833593099088</v>
      </c>
      <c r="N6075" s="251">
        <f t="shared" si="283"/>
        <v>0.13262720632076103</v>
      </c>
      <c r="O6075" s="250">
        <v>16681.55</v>
      </c>
      <c r="P6075" s="251">
        <f t="shared" si="284"/>
        <v>0.1036953819139132</v>
      </c>
      <c r="Q6075" s="251" t="s">
        <v>1195</v>
      </c>
      <c r="R6075" s="258"/>
      <c r="S6075" s="258" t="s">
        <v>904</v>
      </c>
      <c r="T6075" s="258" t="s">
        <v>807</v>
      </c>
      <c r="U6075" s="282" t="s">
        <v>814</v>
      </c>
      <c r="V6075" s="285">
        <v>53</v>
      </c>
      <c r="W6075" s="286" t="s">
        <v>824</v>
      </c>
      <c r="X6075" s="286" t="s">
        <v>824</v>
      </c>
      <c r="Y6075" s="257"/>
    </row>
    <row r="6076" spans="1:25" ht="12.75" customHeight="1" x14ac:dyDescent="0.2">
      <c r="A6076" s="229" t="s">
        <v>705</v>
      </c>
      <c r="B6076" s="247"/>
      <c r="C6076" s="280">
        <v>6063</v>
      </c>
      <c r="D6076" s="249" t="s">
        <v>12597</v>
      </c>
      <c r="E6076" s="249" t="s">
        <v>12598</v>
      </c>
      <c r="F6076" s="249" t="s">
        <v>10193</v>
      </c>
      <c r="G6076" s="281" t="s">
        <v>813</v>
      </c>
      <c r="H6076" s="250">
        <v>74824.429999999993</v>
      </c>
      <c r="I6076" s="250"/>
      <c r="J6076" s="250">
        <v>15492.787399999999</v>
      </c>
      <c r="K6076" s="250"/>
      <c r="L6076" s="250">
        <v>38680.670000000006</v>
      </c>
      <c r="M6076" s="251">
        <f t="shared" si="282"/>
        <v>0.79294479891126468</v>
      </c>
      <c r="N6076" s="251">
        <f t="shared" si="283"/>
        <v>1.4966888785939194</v>
      </c>
      <c r="O6076" s="250">
        <v>43891.94</v>
      </c>
      <c r="P6076" s="251">
        <f t="shared" si="284"/>
        <v>0.13472543262564987</v>
      </c>
      <c r="Q6076" s="251" t="s">
        <v>1195</v>
      </c>
      <c r="R6076" s="258"/>
      <c r="S6076" s="258" t="s">
        <v>1405</v>
      </c>
      <c r="T6076" s="258" t="s">
        <v>807</v>
      </c>
      <c r="U6076" s="282" t="s">
        <v>814</v>
      </c>
      <c r="V6076" s="285">
        <v>53</v>
      </c>
      <c r="W6076" s="286" t="s">
        <v>824</v>
      </c>
      <c r="X6076" s="286" t="s">
        <v>824</v>
      </c>
      <c r="Y6076" s="257"/>
    </row>
    <row r="6077" spans="1:25" ht="12.75" customHeight="1" x14ac:dyDescent="0.2">
      <c r="A6077" s="229" t="s">
        <v>705</v>
      </c>
      <c r="B6077" s="247"/>
      <c r="C6077" s="280">
        <v>6064</v>
      </c>
      <c r="D6077" s="249" t="s">
        <v>12599</v>
      </c>
      <c r="E6077" s="249" t="s">
        <v>12600</v>
      </c>
      <c r="F6077" s="249" t="s">
        <v>10240</v>
      </c>
      <c r="G6077" s="281" t="s">
        <v>813</v>
      </c>
      <c r="H6077" s="250">
        <v>33551.01</v>
      </c>
      <c r="I6077" s="250"/>
      <c r="J6077" s="250">
        <v>52566.468699999998</v>
      </c>
      <c r="K6077" s="250"/>
      <c r="L6077" s="250">
        <v>54874.67</v>
      </c>
      <c r="M6077" s="251">
        <f t="shared" si="282"/>
        <v>0.56676263099084034</v>
      </c>
      <c r="N6077" s="251">
        <f t="shared" si="283"/>
        <v>4.3910145708532265E-2</v>
      </c>
      <c r="O6077" s="250">
        <v>60564.800000000003</v>
      </c>
      <c r="P6077" s="251">
        <f t="shared" si="284"/>
        <v>0.1036931976082955</v>
      </c>
      <c r="Q6077" s="251" t="s">
        <v>1195</v>
      </c>
      <c r="R6077" s="258"/>
      <c r="S6077" s="258" t="s">
        <v>904</v>
      </c>
      <c r="T6077" s="258" t="s">
        <v>807</v>
      </c>
      <c r="U6077" s="282" t="s">
        <v>814</v>
      </c>
      <c r="V6077" s="285">
        <v>154</v>
      </c>
      <c r="W6077" s="286" t="s">
        <v>874</v>
      </c>
      <c r="X6077" s="286" t="s">
        <v>816</v>
      </c>
      <c r="Y6077" s="257"/>
    </row>
    <row r="6078" spans="1:25" ht="12.75" customHeight="1" x14ac:dyDescent="0.2">
      <c r="A6078" s="229" t="s">
        <v>705</v>
      </c>
      <c r="B6078" s="247"/>
      <c r="C6078" s="280">
        <v>6065</v>
      </c>
      <c r="D6078" s="249" t="s">
        <v>12601</v>
      </c>
      <c r="E6078" s="249" t="s">
        <v>12602</v>
      </c>
      <c r="F6078" s="249" t="s">
        <v>10237</v>
      </c>
      <c r="G6078" s="281" t="s">
        <v>804</v>
      </c>
      <c r="H6078" s="250">
        <v>70138.02</v>
      </c>
      <c r="I6078" s="250"/>
      <c r="J6078" s="250">
        <v>74286.140000000014</v>
      </c>
      <c r="K6078" s="250"/>
      <c r="L6078" s="250">
        <v>77548.61</v>
      </c>
      <c r="M6078" s="251">
        <f t="shared" si="282"/>
        <v>5.9142245532451725E-2</v>
      </c>
      <c r="N6078" s="251">
        <f t="shared" si="283"/>
        <v>4.3917613702905901E-2</v>
      </c>
      <c r="O6078" s="250">
        <v>89466.27</v>
      </c>
      <c r="P6078" s="251">
        <f t="shared" si="284"/>
        <v>0.15367986608657463</v>
      </c>
      <c r="Q6078" s="251" t="s">
        <v>1195</v>
      </c>
      <c r="R6078" s="258"/>
      <c r="S6078" s="258" t="s">
        <v>904</v>
      </c>
      <c r="T6078" s="258" t="s">
        <v>807</v>
      </c>
      <c r="U6078" s="282" t="s">
        <v>808</v>
      </c>
      <c r="V6078" s="285">
        <v>103</v>
      </c>
      <c r="W6078" s="286" t="s">
        <v>824</v>
      </c>
      <c r="X6078" s="286" t="s">
        <v>824</v>
      </c>
      <c r="Y6078" s="257"/>
    </row>
    <row r="6079" spans="1:25" ht="12.75" customHeight="1" x14ac:dyDescent="0.2">
      <c r="A6079" s="229" t="s">
        <v>705</v>
      </c>
      <c r="B6079" s="247"/>
      <c r="C6079" s="280">
        <v>6066</v>
      </c>
      <c r="D6079" s="249" t="s">
        <v>12603</v>
      </c>
      <c r="E6079" s="249" t="s">
        <v>12604</v>
      </c>
      <c r="F6079" s="249" t="s">
        <v>10318</v>
      </c>
      <c r="G6079" s="281" t="s">
        <v>813</v>
      </c>
      <c r="H6079" s="250">
        <v>180629.53</v>
      </c>
      <c r="I6079" s="250"/>
      <c r="J6079" s="250">
        <v>173032.96489999999</v>
      </c>
      <c r="K6079" s="250"/>
      <c r="L6079" s="250">
        <v>180630.87</v>
      </c>
      <c r="M6079" s="251">
        <f t="shared" si="282"/>
        <v>4.2056053071720924E-2</v>
      </c>
      <c r="N6079" s="251">
        <f t="shared" si="283"/>
        <v>4.3910159572142914E-2</v>
      </c>
      <c r="O6079" s="250">
        <v>199360.96000000002</v>
      </c>
      <c r="P6079" s="251">
        <f t="shared" si="284"/>
        <v>0.10369263016891866</v>
      </c>
      <c r="Q6079" s="251" t="s">
        <v>1195</v>
      </c>
      <c r="R6079" s="258"/>
      <c r="S6079" s="258" t="s">
        <v>925</v>
      </c>
      <c r="T6079" s="258" t="s">
        <v>807</v>
      </c>
      <c r="U6079" s="282" t="s">
        <v>823</v>
      </c>
      <c r="V6079" s="285">
        <v>988</v>
      </c>
      <c r="W6079" s="286" t="s">
        <v>816</v>
      </c>
      <c r="X6079" s="286" t="s">
        <v>824</v>
      </c>
      <c r="Y6079" s="257"/>
    </row>
    <row r="6080" spans="1:25" ht="12.75" customHeight="1" x14ac:dyDescent="0.2">
      <c r="A6080" s="229" t="s">
        <v>705</v>
      </c>
      <c r="B6080" s="247"/>
      <c r="C6080" s="280">
        <v>6067</v>
      </c>
      <c r="D6080" s="249" t="s">
        <v>12605</v>
      </c>
      <c r="E6080" s="249" t="s">
        <v>12606</v>
      </c>
      <c r="F6080" s="249" t="s">
        <v>10172</v>
      </c>
      <c r="G6080" s="281" t="s">
        <v>813</v>
      </c>
      <c r="H6080" s="250">
        <v>14323.02</v>
      </c>
      <c r="I6080" s="250"/>
      <c r="J6080" s="250">
        <v>19597.983</v>
      </c>
      <c r="K6080" s="250"/>
      <c r="L6080" s="250">
        <v>20458.53</v>
      </c>
      <c r="M6080" s="251">
        <f t="shared" si="282"/>
        <v>0.36828566880448393</v>
      </c>
      <c r="N6080" s="251">
        <f t="shared" si="283"/>
        <v>4.3909977878845936E-2</v>
      </c>
      <c r="O6080" s="250">
        <v>22579.97</v>
      </c>
      <c r="P6080" s="251">
        <f t="shared" si="284"/>
        <v>0.10369464472765162</v>
      </c>
      <c r="Q6080" s="251" t="s">
        <v>1195</v>
      </c>
      <c r="R6080" s="258"/>
      <c r="S6080" s="258" t="s">
        <v>904</v>
      </c>
      <c r="T6080" s="258" t="s">
        <v>807</v>
      </c>
      <c r="U6080" s="282" t="s">
        <v>814</v>
      </c>
      <c r="V6080" s="285">
        <v>55</v>
      </c>
      <c r="W6080" s="286" t="s">
        <v>824</v>
      </c>
      <c r="X6080" s="286" t="s">
        <v>824</v>
      </c>
      <c r="Y6080" s="257"/>
    </row>
    <row r="6081" spans="1:25" ht="12.75" customHeight="1" x14ac:dyDescent="0.2">
      <c r="A6081" s="229" t="s">
        <v>705</v>
      </c>
      <c r="B6081" s="247"/>
      <c r="C6081" s="280">
        <v>6068</v>
      </c>
      <c r="D6081" s="249" t="s">
        <v>12607</v>
      </c>
      <c r="E6081" s="249" t="s">
        <v>12608</v>
      </c>
      <c r="F6081" s="249" t="s">
        <v>10222</v>
      </c>
      <c r="G6081" s="281" t="s">
        <v>813</v>
      </c>
      <c r="H6081" s="250">
        <v>14782.210000000001</v>
      </c>
      <c r="I6081" s="250"/>
      <c r="J6081" s="250">
        <v>14160.5193</v>
      </c>
      <c r="K6081" s="250"/>
      <c r="L6081" s="250">
        <v>14782.31</v>
      </c>
      <c r="M6081" s="251">
        <f t="shared" si="282"/>
        <v>4.2056681646384472E-2</v>
      </c>
      <c r="N6081" s="251">
        <f t="shared" si="283"/>
        <v>4.391016224948753E-2</v>
      </c>
      <c r="O6081" s="250">
        <v>16315.14</v>
      </c>
      <c r="P6081" s="251">
        <f t="shared" si="284"/>
        <v>0.10369353639586776</v>
      </c>
      <c r="Q6081" s="251" t="s">
        <v>1195</v>
      </c>
      <c r="R6081" s="258"/>
      <c r="S6081" s="258" t="s">
        <v>904</v>
      </c>
      <c r="T6081" s="258" t="s">
        <v>807</v>
      </c>
      <c r="U6081" s="282" t="s">
        <v>814</v>
      </c>
      <c r="V6081" s="285">
        <v>204</v>
      </c>
      <c r="W6081" s="286" t="s">
        <v>824</v>
      </c>
      <c r="X6081" s="286" t="s">
        <v>824</v>
      </c>
      <c r="Y6081" s="257"/>
    </row>
    <row r="6082" spans="1:25" ht="12.75" customHeight="1" x14ac:dyDescent="0.2">
      <c r="A6082" s="229" t="s">
        <v>705</v>
      </c>
      <c r="B6082" s="247"/>
      <c r="C6082" s="280">
        <v>6069</v>
      </c>
      <c r="D6082" s="249" t="s">
        <v>12609</v>
      </c>
      <c r="E6082" s="249" t="s">
        <v>12610</v>
      </c>
      <c r="F6082" s="249" t="s">
        <v>10172</v>
      </c>
      <c r="G6082" s="281" t="s">
        <v>813</v>
      </c>
      <c r="H6082" s="250">
        <v>15571</v>
      </c>
      <c r="I6082" s="250"/>
      <c r="J6082" s="250">
        <v>115052.75900000001</v>
      </c>
      <c r="K6082" s="250"/>
      <c r="L6082" s="250">
        <v>120103.95</v>
      </c>
      <c r="M6082" s="251">
        <f t="shared" si="282"/>
        <v>6.3889126581465545</v>
      </c>
      <c r="N6082" s="251">
        <f t="shared" si="283"/>
        <v>4.3903258330380335E-2</v>
      </c>
      <c r="O6082" s="250">
        <v>122465.58</v>
      </c>
      <c r="P6082" s="251">
        <f t="shared" si="284"/>
        <v>1.9663216738500314E-2</v>
      </c>
      <c r="Q6082" s="251" t="s">
        <v>1195</v>
      </c>
      <c r="R6082" s="258"/>
      <c r="S6082" s="258" t="s">
        <v>904</v>
      </c>
      <c r="T6082" s="258" t="s">
        <v>807</v>
      </c>
      <c r="U6082" s="282" t="s">
        <v>814</v>
      </c>
      <c r="V6082" s="283" t="s">
        <v>809</v>
      </c>
      <c r="W6082" s="284" t="s">
        <v>809</v>
      </c>
      <c r="X6082" s="284" t="s">
        <v>809</v>
      </c>
      <c r="Y6082" s="257"/>
    </row>
    <row r="6083" spans="1:25" ht="12.75" customHeight="1" x14ac:dyDescent="0.2">
      <c r="A6083" s="229" t="s">
        <v>705</v>
      </c>
      <c r="B6083" s="247"/>
      <c r="C6083" s="280">
        <v>6070</v>
      </c>
      <c r="D6083" s="249" t="s">
        <v>12611</v>
      </c>
      <c r="E6083" s="249" t="s">
        <v>12612</v>
      </c>
      <c r="F6083" s="249" t="s">
        <v>10185</v>
      </c>
      <c r="G6083" s="281" t="s">
        <v>813</v>
      </c>
      <c r="H6083" s="250">
        <v>100314.79000000001</v>
      </c>
      <c r="I6083" s="250"/>
      <c r="J6083" s="250">
        <v>96095.954600000012</v>
      </c>
      <c r="K6083" s="250"/>
      <c r="L6083" s="250">
        <v>88600.88</v>
      </c>
      <c r="M6083" s="251">
        <f t="shared" si="282"/>
        <v>4.2055966024551278E-2</v>
      </c>
      <c r="N6083" s="251">
        <f t="shared" si="283"/>
        <v>7.7995734900582453E-2</v>
      </c>
      <c r="O6083" s="250">
        <v>96773.119999999995</v>
      </c>
      <c r="P6083" s="251">
        <f t="shared" si="284"/>
        <v>9.2236555664006833E-2</v>
      </c>
      <c r="Q6083" s="251" t="s">
        <v>1195</v>
      </c>
      <c r="R6083" s="258"/>
      <c r="S6083" s="258" t="s">
        <v>823</v>
      </c>
      <c r="T6083" s="258" t="s">
        <v>807</v>
      </c>
      <c r="U6083" s="282" t="s">
        <v>814</v>
      </c>
      <c r="V6083" s="285">
        <v>253</v>
      </c>
      <c r="W6083" s="286" t="s">
        <v>912</v>
      </c>
      <c r="X6083" s="286" t="s">
        <v>874</v>
      </c>
      <c r="Y6083" s="257"/>
    </row>
    <row r="6084" spans="1:25" ht="12.75" customHeight="1" x14ac:dyDescent="0.2">
      <c r="A6084" s="229" t="s">
        <v>705</v>
      </c>
      <c r="B6084" s="247"/>
      <c r="C6084" s="280">
        <v>6071</v>
      </c>
      <c r="D6084" s="249" t="s">
        <v>12613</v>
      </c>
      <c r="E6084" s="249" t="s">
        <v>12614</v>
      </c>
      <c r="F6084" s="249" t="s">
        <v>10456</v>
      </c>
      <c r="G6084" s="281" t="s">
        <v>813</v>
      </c>
      <c r="H6084" s="250">
        <v>104965.86</v>
      </c>
      <c r="I6084" s="250"/>
      <c r="J6084" s="250">
        <v>73506.183100000009</v>
      </c>
      <c r="K6084" s="250"/>
      <c r="L6084" s="250">
        <v>76733.849999999991</v>
      </c>
      <c r="M6084" s="251">
        <f t="shared" si="282"/>
        <v>0.29971342015394331</v>
      </c>
      <c r="N6084" s="251">
        <f t="shared" si="283"/>
        <v>4.3910141485770895E-2</v>
      </c>
      <c r="O6084" s="250">
        <v>84690.61</v>
      </c>
      <c r="P6084" s="251">
        <f t="shared" si="284"/>
        <v>0.10369295949571161</v>
      </c>
      <c r="Q6084" s="251" t="s">
        <v>1195</v>
      </c>
      <c r="R6084" s="258"/>
      <c r="S6084" s="258" t="s">
        <v>925</v>
      </c>
      <c r="T6084" s="258" t="s">
        <v>908</v>
      </c>
      <c r="U6084" s="282" t="s">
        <v>823</v>
      </c>
      <c r="V6084" s="285">
        <v>1409</v>
      </c>
      <c r="W6084" s="286" t="s">
        <v>816</v>
      </c>
      <c r="X6084" s="286" t="s">
        <v>824</v>
      </c>
      <c r="Y6084" s="257"/>
    </row>
    <row r="6085" spans="1:25" ht="12.75" customHeight="1" x14ac:dyDescent="0.2">
      <c r="A6085" s="229" t="s">
        <v>705</v>
      </c>
      <c r="B6085" s="247"/>
      <c r="C6085" s="280">
        <v>6072</v>
      </c>
      <c r="D6085" s="249" t="s">
        <v>12615</v>
      </c>
      <c r="E6085" s="249" t="s">
        <v>12616</v>
      </c>
      <c r="F6085" s="249" t="s">
        <v>10390</v>
      </c>
      <c r="G6085" s="281" t="s">
        <v>813</v>
      </c>
      <c r="H6085" s="250">
        <v>1536836.5699999996</v>
      </c>
      <c r="I6085" s="250"/>
      <c r="J6085" s="250">
        <v>809442.50640000007</v>
      </c>
      <c r="K6085" s="250"/>
      <c r="L6085" s="250">
        <v>1163346.7899999993</v>
      </c>
      <c r="M6085" s="251">
        <f t="shared" si="282"/>
        <v>0.47330606116433038</v>
      </c>
      <c r="N6085" s="251">
        <f t="shared" si="283"/>
        <v>0.43721979115476711</v>
      </c>
      <c r="O6085" s="250">
        <v>1302994.2900000005</v>
      </c>
      <c r="P6085" s="251">
        <f t="shared" si="284"/>
        <v>0.12003944240908701</v>
      </c>
      <c r="Q6085" s="251" t="s">
        <v>1195</v>
      </c>
      <c r="R6085" s="258"/>
      <c r="S6085" s="258" t="s">
        <v>925</v>
      </c>
      <c r="T6085" s="258" t="s">
        <v>807</v>
      </c>
      <c r="U6085" s="282" t="s">
        <v>814</v>
      </c>
      <c r="V6085" s="285">
        <v>511</v>
      </c>
      <c r="W6085" s="286" t="s">
        <v>816</v>
      </c>
      <c r="X6085" s="286" t="s">
        <v>824</v>
      </c>
      <c r="Y6085" s="257"/>
    </row>
    <row r="6086" spans="1:25" ht="12.75" customHeight="1" x14ac:dyDescent="0.2">
      <c r="A6086" s="229" t="s">
        <v>705</v>
      </c>
      <c r="B6086" s="247"/>
      <c r="C6086" s="280">
        <v>6073</v>
      </c>
      <c r="D6086" s="373" t="s">
        <v>12617</v>
      </c>
      <c r="E6086" s="373" t="s">
        <v>12617</v>
      </c>
      <c r="F6086" s="373"/>
      <c r="G6086" s="374"/>
      <c r="H6086" s="250">
        <v>17293.830000000002</v>
      </c>
      <c r="I6086" s="250"/>
      <c r="J6086" s="250">
        <v>0</v>
      </c>
      <c r="K6086" s="250"/>
      <c r="L6086" s="250">
        <v>15765.94</v>
      </c>
      <c r="M6086" s="251">
        <f t="shared" si="282"/>
        <v>1</v>
      </c>
      <c r="N6086" s="251" t="str">
        <f t="shared" si="283"/>
        <v>NA</v>
      </c>
      <c r="O6086" s="250">
        <v>15922.78</v>
      </c>
      <c r="P6086" s="251">
        <f t="shared" si="284"/>
        <v>9.9480272029450912E-3</v>
      </c>
      <c r="Q6086" s="251" t="s">
        <v>1195</v>
      </c>
      <c r="R6086" s="258"/>
      <c r="S6086" s="258" t="s">
        <v>840</v>
      </c>
      <c r="T6086" s="258" t="s">
        <v>841</v>
      </c>
      <c r="U6086" s="282" t="s">
        <v>841</v>
      </c>
      <c r="V6086" s="283" t="s">
        <v>809</v>
      </c>
      <c r="W6086" s="284" t="s">
        <v>809</v>
      </c>
      <c r="X6086" s="284" t="s">
        <v>809</v>
      </c>
      <c r="Y6086" s="257"/>
    </row>
    <row r="6087" spans="1:25" ht="12.75" customHeight="1" x14ac:dyDescent="0.2">
      <c r="A6087" s="229" t="s">
        <v>705</v>
      </c>
      <c r="B6087" s="247"/>
      <c r="C6087" s="280">
        <v>6074</v>
      </c>
      <c r="D6087" s="249" t="s">
        <v>12618</v>
      </c>
      <c r="E6087" s="249" t="s">
        <v>12619</v>
      </c>
      <c r="F6087" s="249" t="s">
        <v>10185</v>
      </c>
      <c r="G6087" s="281" t="s">
        <v>813</v>
      </c>
      <c r="H6087" s="250">
        <v>98773.5</v>
      </c>
      <c r="I6087" s="250"/>
      <c r="J6087" s="250">
        <v>94619.481400000004</v>
      </c>
      <c r="K6087" s="250"/>
      <c r="L6087" s="250">
        <v>98774.010000000009</v>
      </c>
      <c r="M6087" s="251">
        <f t="shared" si="282"/>
        <v>4.2056002875265085E-2</v>
      </c>
      <c r="N6087" s="251">
        <f t="shared" si="283"/>
        <v>4.3907750692871637E-2</v>
      </c>
      <c r="O6087" s="250">
        <v>107251.93</v>
      </c>
      <c r="P6087" s="251">
        <f t="shared" si="284"/>
        <v>8.5831485428201029E-2</v>
      </c>
      <c r="Q6087" s="251" t="s">
        <v>1195</v>
      </c>
      <c r="R6087" s="258"/>
      <c r="S6087" s="258" t="s">
        <v>806</v>
      </c>
      <c r="T6087" s="258" t="s">
        <v>807</v>
      </c>
      <c r="U6087" s="282" t="s">
        <v>814</v>
      </c>
      <c r="V6087" s="285">
        <v>303</v>
      </c>
      <c r="W6087" s="286" t="s">
        <v>824</v>
      </c>
      <c r="X6087" s="286" t="s">
        <v>824</v>
      </c>
      <c r="Y6087" s="257"/>
    </row>
    <row r="6088" spans="1:25" ht="12.75" customHeight="1" x14ac:dyDescent="0.2">
      <c r="A6088" s="229" t="s">
        <v>705</v>
      </c>
      <c r="B6088" s="247"/>
      <c r="C6088" s="280">
        <v>6075</v>
      </c>
      <c r="D6088" s="249" t="s">
        <v>12620</v>
      </c>
      <c r="E6088" s="249" t="s">
        <v>12621</v>
      </c>
      <c r="F6088" s="249" t="s">
        <v>10222</v>
      </c>
      <c r="G6088" s="281" t="s">
        <v>813</v>
      </c>
      <c r="H6088" s="250">
        <v>65032.92</v>
      </c>
      <c r="I6088" s="250"/>
      <c r="J6088" s="250">
        <v>62297.905799999993</v>
      </c>
      <c r="K6088" s="250"/>
      <c r="L6088" s="250">
        <v>65033.259999999995</v>
      </c>
      <c r="M6088" s="251">
        <f t="shared" si="282"/>
        <v>4.2055841872085789E-2</v>
      </c>
      <c r="N6088" s="251">
        <f t="shared" si="283"/>
        <v>4.3907642879385554E-2</v>
      </c>
      <c r="O6088" s="250">
        <v>70615.179999999993</v>
      </c>
      <c r="P6088" s="251">
        <f t="shared" si="284"/>
        <v>8.5831772849769464E-2</v>
      </c>
      <c r="Q6088" s="251" t="s">
        <v>1195</v>
      </c>
      <c r="R6088" s="258"/>
      <c r="S6088" s="258" t="s">
        <v>904</v>
      </c>
      <c r="T6088" s="258" t="s">
        <v>807</v>
      </c>
      <c r="U6088" s="282" t="s">
        <v>814</v>
      </c>
      <c r="V6088" s="285">
        <v>303</v>
      </c>
      <c r="W6088" s="286" t="s">
        <v>824</v>
      </c>
      <c r="X6088" s="286" t="s">
        <v>816</v>
      </c>
      <c r="Y6088" s="257"/>
    </row>
    <row r="6089" spans="1:25" ht="12.75" customHeight="1" x14ac:dyDescent="0.2">
      <c r="A6089" s="229" t="s">
        <v>705</v>
      </c>
      <c r="B6089" s="247"/>
      <c r="C6089" s="280">
        <v>6076</v>
      </c>
      <c r="D6089" s="249" t="s">
        <v>12622</v>
      </c>
      <c r="E6089" s="249" t="s">
        <v>12623</v>
      </c>
      <c r="F6089" s="249" t="s">
        <v>10165</v>
      </c>
      <c r="G6089" s="281" t="s">
        <v>813</v>
      </c>
      <c r="H6089" s="250">
        <v>55249.450000000004</v>
      </c>
      <c r="I6089" s="250"/>
      <c r="J6089" s="250">
        <v>52925.886700000003</v>
      </c>
      <c r="K6089" s="250"/>
      <c r="L6089" s="250">
        <v>55249.87</v>
      </c>
      <c r="M6089" s="251">
        <f t="shared" si="282"/>
        <v>4.2055862999541199E-2</v>
      </c>
      <c r="N6089" s="251">
        <f t="shared" si="283"/>
        <v>4.3910143880499214E-2</v>
      </c>
      <c r="O6089" s="250">
        <v>60978.89</v>
      </c>
      <c r="P6089" s="251">
        <f t="shared" si="284"/>
        <v>0.10369291366658413</v>
      </c>
      <c r="Q6089" s="251" t="s">
        <v>1195</v>
      </c>
      <c r="R6089" s="258"/>
      <c r="S6089" s="258" t="s">
        <v>806</v>
      </c>
      <c r="T6089" s="258" t="s">
        <v>807</v>
      </c>
      <c r="U6089" s="282" t="s">
        <v>823</v>
      </c>
      <c r="V6089" s="285">
        <v>1384</v>
      </c>
      <c r="W6089" s="286" t="s">
        <v>874</v>
      </c>
      <c r="X6089" s="286" t="s">
        <v>816</v>
      </c>
      <c r="Y6089" s="257"/>
    </row>
    <row r="6090" spans="1:25" ht="12.75" customHeight="1" x14ac:dyDescent="0.2">
      <c r="A6090" s="229" t="s">
        <v>705</v>
      </c>
      <c r="B6090" s="247"/>
      <c r="C6090" s="280">
        <v>6077</v>
      </c>
      <c r="D6090" s="249" t="s">
        <v>12624</v>
      </c>
      <c r="E6090" s="249" t="s">
        <v>12625</v>
      </c>
      <c r="F6090" s="249" t="s">
        <v>10205</v>
      </c>
      <c r="G6090" s="281" t="s">
        <v>813</v>
      </c>
      <c r="H6090" s="250">
        <v>16271.919999999998</v>
      </c>
      <c r="I6090" s="250"/>
      <c r="J6090" s="250">
        <v>15587.590800000002</v>
      </c>
      <c r="K6090" s="250"/>
      <c r="L6090" s="250">
        <v>16272.04</v>
      </c>
      <c r="M6090" s="251">
        <f t="shared" si="282"/>
        <v>4.2055836066057145E-2</v>
      </c>
      <c r="N6090" s="251">
        <f t="shared" si="283"/>
        <v>4.390987733652843E-2</v>
      </c>
      <c r="O6090" s="250">
        <v>17959.350000000002</v>
      </c>
      <c r="P6090" s="251">
        <f t="shared" si="284"/>
        <v>0.10369382081165</v>
      </c>
      <c r="Q6090" s="251" t="s">
        <v>1195</v>
      </c>
      <c r="R6090" s="258"/>
      <c r="S6090" s="258" t="s">
        <v>904</v>
      </c>
      <c r="T6090" s="258" t="s">
        <v>807</v>
      </c>
      <c r="U6090" s="282" t="s">
        <v>814</v>
      </c>
      <c r="V6090" s="285">
        <v>53</v>
      </c>
      <c r="W6090" s="286" t="s">
        <v>816</v>
      </c>
      <c r="X6090" s="286" t="s">
        <v>824</v>
      </c>
      <c r="Y6090" s="257"/>
    </row>
    <row r="6091" spans="1:25" ht="12.75" customHeight="1" x14ac:dyDescent="0.2">
      <c r="A6091" s="229" t="s">
        <v>705</v>
      </c>
      <c r="B6091" s="247"/>
      <c r="C6091" s="280">
        <v>6078</v>
      </c>
      <c r="D6091" s="249" t="s">
        <v>12626</v>
      </c>
      <c r="E6091" s="249" t="s">
        <v>12627</v>
      </c>
      <c r="F6091" s="249" t="s">
        <v>10877</v>
      </c>
      <c r="G6091" s="281"/>
      <c r="H6091" s="250">
        <v>283542.04000000004</v>
      </c>
      <c r="I6091" s="250"/>
      <c r="J6091" s="250">
        <v>125414.04670000001</v>
      </c>
      <c r="K6091" s="250"/>
      <c r="L6091" s="250">
        <v>130920.69</v>
      </c>
      <c r="M6091" s="251">
        <f t="shared" si="282"/>
        <v>0.557688000340267</v>
      </c>
      <c r="N6091" s="251">
        <f t="shared" si="283"/>
        <v>4.390770766828303E-2</v>
      </c>
      <c r="O6091" s="250">
        <v>142157.82</v>
      </c>
      <c r="P6091" s="251">
        <f t="shared" si="284"/>
        <v>8.5831582464162115E-2</v>
      </c>
      <c r="Q6091" s="251" t="s">
        <v>1195</v>
      </c>
      <c r="R6091" s="258"/>
      <c r="S6091" s="258" t="s">
        <v>1358</v>
      </c>
      <c r="T6091" s="258" t="s">
        <v>1359</v>
      </c>
      <c r="U6091" s="282" t="s">
        <v>956</v>
      </c>
      <c r="V6091" s="285">
        <v>6663</v>
      </c>
      <c r="W6091" s="286" t="s">
        <v>816</v>
      </c>
      <c r="X6091" s="286" t="s">
        <v>816</v>
      </c>
      <c r="Y6091" s="257"/>
    </row>
    <row r="6092" spans="1:25" ht="12.75" customHeight="1" x14ac:dyDescent="0.2">
      <c r="A6092" s="229" t="s">
        <v>705</v>
      </c>
      <c r="B6092" s="247"/>
      <c r="C6092" s="280">
        <v>6079</v>
      </c>
      <c r="D6092" s="249" t="s">
        <v>12628</v>
      </c>
      <c r="E6092" s="249" t="s">
        <v>12629</v>
      </c>
      <c r="F6092" s="249" t="s">
        <v>10228</v>
      </c>
      <c r="G6092" s="281" t="s">
        <v>804</v>
      </c>
      <c r="H6092" s="250">
        <v>405506.94999999995</v>
      </c>
      <c r="I6092" s="250"/>
      <c r="J6092" s="250">
        <v>481582.35910000006</v>
      </c>
      <c r="K6092" s="250"/>
      <c r="L6092" s="250">
        <v>502732.60000000003</v>
      </c>
      <c r="M6092" s="251">
        <f t="shared" si="282"/>
        <v>0.18760568493339044</v>
      </c>
      <c r="N6092" s="251">
        <f t="shared" si="283"/>
        <v>4.3918221879070428E-2</v>
      </c>
      <c r="O6092" s="250">
        <v>581546.68000000005</v>
      </c>
      <c r="P6092" s="251">
        <f t="shared" si="284"/>
        <v>0.15677137309177883</v>
      </c>
      <c r="Q6092" s="251" t="s">
        <v>1195</v>
      </c>
      <c r="R6092" s="258"/>
      <c r="S6092" s="258" t="s">
        <v>1405</v>
      </c>
      <c r="T6092" s="258" t="s">
        <v>2261</v>
      </c>
      <c r="U6092" s="282" t="s">
        <v>808</v>
      </c>
      <c r="V6092" s="285">
        <v>103</v>
      </c>
      <c r="W6092" s="286" t="s">
        <v>824</v>
      </c>
      <c r="X6092" s="286" t="s">
        <v>824</v>
      </c>
      <c r="Y6092" s="257"/>
    </row>
    <row r="6093" spans="1:25" ht="12.75" customHeight="1" x14ac:dyDescent="0.2">
      <c r="A6093" s="229" t="s">
        <v>705</v>
      </c>
      <c r="B6093" s="247"/>
      <c r="C6093" s="280">
        <v>6080</v>
      </c>
      <c r="D6093" s="249" t="s">
        <v>12630</v>
      </c>
      <c r="E6093" s="249" t="s">
        <v>12631</v>
      </c>
      <c r="F6093" s="249" t="s">
        <v>10175</v>
      </c>
      <c r="G6093" s="281" t="s">
        <v>813</v>
      </c>
      <c r="H6093" s="250">
        <v>234580.15000000002</v>
      </c>
      <c r="I6093" s="250"/>
      <c r="J6093" s="250">
        <v>224714.63169999997</v>
      </c>
      <c r="K6093" s="250"/>
      <c r="L6093" s="250">
        <v>234581.88999999998</v>
      </c>
      <c r="M6093" s="251">
        <f t="shared" si="282"/>
        <v>4.2056066124947285E-2</v>
      </c>
      <c r="N6093" s="251">
        <f t="shared" si="283"/>
        <v>4.3910172761571969E-2</v>
      </c>
      <c r="O6093" s="250">
        <v>258906.32</v>
      </c>
      <c r="P6093" s="251">
        <f t="shared" si="284"/>
        <v>0.1036927019387559</v>
      </c>
      <c r="Q6093" s="251" t="s">
        <v>1195</v>
      </c>
      <c r="R6093" s="258"/>
      <c r="S6093" s="258" t="s">
        <v>1698</v>
      </c>
      <c r="T6093" s="258" t="s">
        <v>1092</v>
      </c>
      <c r="U6093" s="282" t="s">
        <v>814</v>
      </c>
      <c r="V6093" s="285">
        <v>503</v>
      </c>
      <c r="W6093" s="286" t="s">
        <v>816</v>
      </c>
      <c r="X6093" s="286" t="s">
        <v>824</v>
      </c>
      <c r="Y6093" s="257"/>
    </row>
    <row r="6094" spans="1:25" ht="12.75" customHeight="1" x14ac:dyDescent="0.2">
      <c r="A6094" s="229" t="s">
        <v>705</v>
      </c>
      <c r="B6094" s="247"/>
      <c r="C6094" s="280">
        <v>6081</v>
      </c>
      <c r="D6094" s="249" t="s">
        <v>12632</v>
      </c>
      <c r="E6094" s="249" t="s">
        <v>12633</v>
      </c>
      <c r="F6094" s="249" t="s">
        <v>10205</v>
      </c>
      <c r="G6094" s="281" t="s">
        <v>813</v>
      </c>
      <c r="H6094" s="250">
        <v>86090.61</v>
      </c>
      <c r="I6094" s="250"/>
      <c r="J6094" s="250">
        <v>82469.961899999995</v>
      </c>
      <c r="K6094" s="250"/>
      <c r="L6094" s="250">
        <v>86091.23</v>
      </c>
      <c r="M6094" s="251">
        <f t="shared" ref="M6094:M6157" si="285">IF(H6094&gt;0,ABS((J6094-H6094)/H6094),"NA")</f>
        <v>4.2056248643144771E-2</v>
      </c>
      <c r="N6094" s="251">
        <f t="shared" ref="N6094:N6157" si="286">IF(J6094&gt;0,ABS((L6094-J6094)/J6094),"NA")</f>
        <v>4.3910146392343627E-2</v>
      </c>
      <c r="O6094" s="250">
        <v>95018.32</v>
      </c>
      <c r="P6094" s="251">
        <f t="shared" ref="P6094:P6157" si="287">IF(L6094&gt;0,ABS((O6094-L6094)/L6094),"NA")</f>
        <v>0.1036933727163616</v>
      </c>
      <c r="Q6094" s="251" t="s">
        <v>1195</v>
      </c>
      <c r="R6094" s="258"/>
      <c r="S6094" s="258" t="s">
        <v>806</v>
      </c>
      <c r="T6094" s="258" t="s">
        <v>807</v>
      </c>
      <c r="U6094" s="282" t="s">
        <v>814</v>
      </c>
      <c r="V6094" s="285">
        <v>303</v>
      </c>
      <c r="W6094" s="286" t="s">
        <v>816</v>
      </c>
      <c r="X6094" s="286" t="s">
        <v>824</v>
      </c>
      <c r="Y6094" s="257"/>
    </row>
    <row r="6095" spans="1:25" ht="12.75" customHeight="1" x14ac:dyDescent="0.2">
      <c r="A6095" s="229" t="s">
        <v>705</v>
      </c>
      <c r="B6095" s="247"/>
      <c r="C6095" s="280">
        <v>6082</v>
      </c>
      <c r="D6095" s="249" t="s">
        <v>12634</v>
      </c>
      <c r="E6095" s="249" t="s">
        <v>6175</v>
      </c>
      <c r="F6095" s="249" t="s">
        <v>10182</v>
      </c>
      <c r="G6095" s="281" t="s">
        <v>813</v>
      </c>
      <c r="H6095" s="250">
        <v>41749.49</v>
      </c>
      <c r="I6095" s="250"/>
      <c r="J6095" s="250">
        <v>32924.131600000001</v>
      </c>
      <c r="K6095" s="250"/>
      <c r="L6095" s="250">
        <v>34369.83</v>
      </c>
      <c r="M6095" s="251">
        <f t="shared" si="285"/>
        <v>0.21138841216982526</v>
      </c>
      <c r="N6095" s="251">
        <f t="shared" si="286"/>
        <v>4.3909993361829505E-2</v>
      </c>
      <c r="O6095" s="250">
        <v>37933.769999999997</v>
      </c>
      <c r="P6095" s="251">
        <f t="shared" si="287"/>
        <v>0.10369385010050951</v>
      </c>
      <c r="Q6095" s="251" t="s">
        <v>1195</v>
      </c>
      <c r="R6095" s="258"/>
      <c r="S6095" s="258" t="s">
        <v>806</v>
      </c>
      <c r="T6095" s="258" t="s">
        <v>807</v>
      </c>
      <c r="U6095" s="282" t="s">
        <v>814</v>
      </c>
      <c r="V6095" s="285">
        <v>206</v>
      </c>
      <c r="W6095" s="286" t="s">
        <v>824</v>
      </c>
      <c r="X6095" s="286" t="s">
        <v>824</v>
      </c>
      <c r="Y6095" s="257"/>
    </row>
    <row r="6096" spans="1:25" ht="12.75" customHeight="1" x14ac:dyDescent="0.2">
      <c r="A6096" s="229" t="s">
        <v>705</v>
      </c>
      <c r="B6096" s="247"/>
      <c r="C6096" s="280">
        <v>6083</v>
      </c>
      <c r="D6096" s="249" t="s">
        <v>12635</v>
      </c>
      <c r="E6096" s="249" t="s">
        <v>12636</v>
      </c>
      <c r="F6096" s="249" t="s">
        <v>10182</v>
      </c>
      <c r="G6096" s="281" t="s">
        <v>813</v>
      </c>
      <c r="H6096" s="250">
        <v>20511.45</v>
      </c>
      <c r="I6096" s="250"/>
      <c r="J6096" s="250">
        <v>24890.134099999999</v>
      </c>
      <c r="K6096" s="250"/>
      <c r="L6096" s="250">
        <v>25983.07</v>
      </c>
      <c r="M6096" s="251">
        <f t="shared" si="285"/>
        <v>0.21347511268096592</v>
      </c>
      <c r="N6096" s="251">
        <f t="shared" si="286"/>
        <v>4.3910406252090077E-2</v>
      </c>
      <c r="O6096" s="250">
        <v>28677.32</v>
      </c>
      <c r="P6096" s="251">
        <f t="shared" si="287"/>
        <v>0.10369251978307413</v>
      </c>
      <c r="Q6096" s="251" t="s">
        <v>1195</v>
      </c>
      <c r="R6096" s="258"/>
      <c r="S6096" s="258" t="s">
        <v>806</v>
      </c>
      <c r="T6096" s="258" t="s">
        <v>807</v>
      </c>
      <c r="U6096" s="282" t="s">
        <v>814</v>
      </c>
      <c r="V6096" s="285">
        <v>156</v>
      </c>
      <c r="W6096" s="286" t="s">
        <v>824</v>
      </c>
      <c r="X6096" s="286" t="s">
        <v>824</v>
      </c>
      <c r="Y6096" s="257"/>
    </row>
    <row r="6097" spans="1:25" ht="12.75" customHeight="1" x14ac:dyDescent="0.2">
      <c r="A6097" s="229" t="s">
        <v>705</v>
      </c>
      <c r="B6097" s="247"/>
      <c r="C6097" s="280">
        <v>6084</v>
      </c>
      <c r="D6097" s="249" t="s">
        <v>12637</v>
      </c>
      <c r="E6097" s="249" t="s">
        <v>12638</v>
      </c>
      <c r="F6097" s="249" t="s">
        <v>10302</v>
      </c>
      <c r="G6097" s="281" t="s">
        <v>804</v>
      </c>
      <c r="H6097" s="250">
        <v>29154.489999999998</v>
      </c>
      <c r="I6097" s="250"/>
      <c r="J6097" s="250">
        <v>32099.629100000002</v>
      </c>
      <c r="K6097" s="250"/>
      <c r="L6097" s="250">
        <v>33509.370000000003</v>
      </c>
      <c r="M6097" s="251">
        <f t="shared" si="285"/>
        <v>0.10101837144124298</v>
      </c>
      <c r="N6097" s="251">
        <f t="shared" si="286"/>
        <v>4.3917669441233528E-2</v>
      </c>
      <c r="O6097" s="250">
        <v>38733.790000000008</v>
      </c>
      <c r="P6097" s="251">
        <f t="shared" si="287"/>
        <v>0.15590922777718605</v>
      </c>
      <c r="Q6097" s="251" t="s">
        <v>1195</v>
      </c>
      <c r="R6097" s="258"/>
      <c r="S6097" s="258" t="s">
        <v>1405</v>
      </c>
      <c r="T6097" s="258" t="s">
        <v>807</v>
      </c>
      <c r="U6097" s="282" t="s">
        <v>808</v>
      </c>
      <c r="V6097" s="285">
        <v>53</v>
      </c>
      <c r="W6097" s="286" t="s">
        <v>824</v>
      </c>
      <c r="X6097" s="286" t="s">
        <v>816</v>
      </c>
      <c r="Y6097" s="257"/>
    </row>
    <row r="6098" spans="1:25" ht="12.75" customHeight="1" x14ac:dyDescent="0.2">
      <c r="A6098" s="229" t="s">
        <v>705</v>
      </c>
      <c r="B6098" s="247"/>
      <c r="C6098" s="280">
        <v>6085</v>
      </c>
      <c r="D6098" s="249" t="s">
        <v>12639</v>
      </c>
      <c r="E6098" s="249" t="s">
        <v>12640</v>
      </c>
      <c r="F6098" s="249" t="s">
        <v>10390</v>
      </c>
      <c r="G6098" s="281" t="s">
        <v>813</v>
      </c>
      <c r="H6098" s="250">
        <v>20387.82</v>
      </c>
      <c r="I6098" s="250"/>
      <c r="J6098" s="250">
        <v>16265.215099999999</v>
      </c>
      <c r="K6098" s="250"/>
      <c r="L6098" s="250">
        <v>19081.000000000004</v>
      </c>
      <c r="M6098" s="251">
        <f t="shared" si="285"/>
        <v>0.20220920628100506</v>
      </c>
      <c r="N6098" s="251">
        <f t="shared" si="286"/>
        <v>0.17311697894484065</v>
      </c>
      <c r="O6098" s="250">
        <v>20862.57</v>
      </c>
      <c r="P6098" s="251">
        <f t="shared" si="287"/>
        <v>9.3368796184686118E-2</v>
      </c>
      <c r="Q6098" s="251" t="s">
        <v>1195</v>
      </c>
      <c r="R6098" s="258"/>
      <c r="S6098" s="258" t="s">
        <v>904</v>
      </c>
      <c r="T6098" s="258" t="s">
        <v>807</v>
      </c>
      <c r="U6098" s="282" t="s">
        <v>814</v>
      </c>
      <c r="V6098" s="285">
        <v>106</v>
      </c>
      <c r="W6098" s="286" t="s">
        <v>824</v>
      </c>
      <c r="X6098" s="286" t="s">
        <v>824</v>
      </c>
      <c r="Y6098" s="257"/>
    </row>
    <row r="6099" spans="1:25" ht="12.75" customHeight="1" x14ac:dyDescent="0.2">
      <c r="A6099" s="229" t="s">
        <v>705</v>
      </c>
      <c r="B6099" s="247"/>
      <c r="C6099" s="280">
        <v>6086</v>
      </c>
      <c r="D6099" s="249" t="s">
        <v>12641</v>
      </c>
      <c r="E6099" s="249" t="s">
        <v>12642</v>
      </c>
      <c r="F6099" s="249" t="s">
        <v>10281</v>
      </c>
      <c r="G6099" s="281" t="s">
        <v>813</v>
      </c>
      <c r="H6099" s="250">
        <v>146910.54</v>
      </c>
      <c r="I6099" s="250"/>
      <c r="J6099" s="250">
        <v>144114.30970000001</v>
      </c>
      <c r="K6099" s="250"/>
      <c r="L6099" s="250">
        <v>150442.04</v>
      </c>
      <c r="M6099" s="251">
        <f t="shared" si="285"/>
        <v>1.9033558109581489E-2</v>
      </c>
      <c r="N6099" s="251">
        <f t="shared" si="286"/>
        <v>4.3907716819879372E-2</v>
      </c>
      <c r="O6099" s="250">
        <v>163354.72999999998</v>
      </c>
      <c r="P6099" s="251">
        <f t="shared" si="287"/>
        <v>8.5831659820619105E-2</v>
      </c>
      <c r="Q6099" s="251" t="s">
        <v>1195</v>
      </c>
      <c r="R6099" s="258"/>
      <c r="S6099" s="258" t="s">
        <v>806</v>
      </c>
      <c r="T6099" s="258" t="s">
        <v>807</v>
      </c>
      <c r="U6099" s="282" t="s">
        <v>814</v>
      </c>
      <c r="V6099" s="285">
        <v>425</v>
      </c>
      <c r="W6099" s="286" t="s">
        <v>824</v>
      </c>
      <c r="X6099" s="286" t="s">
        <v>824</v>
      </c>
      <c r="Y6099" s="257"/>
    </row>
    <row r="6100" spans="1:25" ht="12.75" customHeight="1" x14ac:dyDescent="0.2">
      <c r="A6100" s="229" t="s">
        <v>705</v>
      </c>
      <c r="B6100" s="247"/>
      <c r="C6100" s="280">
        <v>6087</v>
      </c>
      <c r="D6100" s="249" t="s">
        <v>12643</v>
      </c>
      <c r="E6100" s="249" t="s">
        <v>12644</v>
      </c>
      <c r="F6100" s="249" t="s">
        <v>10318</v>
      </c>
      <c r="G6100" s="281" t="s">
        <v>2994</v>
      </c>
      <c r="H6100" s="250">
        <v>71405.91</v>
      </c>
      <c r="I6100" s="250"/>
      <c r="J6100" s="250">
        <v>64110.330600000001</v>
      </c>
      <c r="K6100" s="250"/>
      <c r="L6100" s="250">
        <v>66925.260000000009</v>
      </c>
      <c r="M6100" s="251">
        <f t="shared" si="285"/>
        <v>0.10217052622114894</v>
      </c>
      <c r="N6100" s="251">
        <f t="shared" si="286"/>
        <v>4.390757891365496E-2</v>
      </c>
      <c r="O6100" s="250">
        <v>72669.600000000006</v>
      </c>
      <c r="P6100" s="251">
        <f t="shared" si="287"/>
        <v>8.5832165612804434E-2</v>
      </c>
      <c r="Q6100" s="251" t="s">
        <v>1195</v>
      </c>
      <c r="R6100" s="258"/>
      <c r="S6100" s="258" t="s">
        <v>2995</v>
      </c>
      <c r="T6100" s="258" t="s">
        <v>807</v>
      </c>
      <c r="U6100" s="282" t="s">
        <v>2996</v>
      </c>
      <c r="V6100" s="285">
        <v>514</v>
      </c>
      <c r="W6100" s="286" t="s">
        <v>824</v>
      </c>
      <c r="X6100" s="286" t="s">
        <v>824</v>
      </c>
      <c r="Y6100" s="257"/>
    </row>
    <row r="6101" spans="1:25" ht="12.75" customHeight="1" x14ac:dyDescent="0.2">
      <c r="A6101" s="229" t="s">
        <v>705</v>
      </c>
      <c r="B6101" s="247"/>
      <c r="C6101" s="280">
        <v>6088</v>
      </c>
      <c r="D6101" s="373" t="s">
        <v>12645</v>
      </c>
      <c r="E6101" s="373" t="s">
        <v>12645</v>
      </c>
      <c r="F6101" s="373"/>
      <c r="G6101" s="374"/>
      <c r="H6101" s="250">
        <v>42639</v>
      </c>
      <c r="I6101" s="250"/>
      <c r="J6101" s="250">
        <v>0</v>
      </c>
      <c r="K6101" s="250"/>
      <c r="L6101" s="250">
        <v>12619.45</v>
      </c>
      <c r="M6101" s="251">
        <f t="shared" si="285"/>
        <v>1</v>
      </c>
      <c r="N6101" s="251" t="str">
        <f t="shared" si="286"/>
        <v>NA</v>
      </c>
      <c r="O6101" s="250">
        <v>12744.98</v>
      </c>
      <c r="P6101" s="251">
        <f t="shared" si="287"/>
        <v>9.9473431884906892E-3</v>
      </c>
      <c r="Q6101" s="251" t="s">
        <v>1195</v>
      </c>
      <c r="R6101" s="258"/>
      <c r="S6101" s="258" t="s">
        <v>840</v>
      </c>
      <c r="T6101" s="258" t="s">
        <v>841</v>
      </c>
      <c r="U6101" s="282" t="s">
        <v>841</v>
      </c>
      <c r="V6101" s="283" t="s">
        <v>809</v>
      </c>
      <c r="W6101" s="284" t="s">
        <v>809</v>
      </c>
      <c r="X6101" s="284" t="s">
        <v>809</v>
      </c>
      <c r="Y6101" s="257"/>
    </row>
    <row r="6102" spans="1:25" ht="12.75" customHeight="1" x14ac:dyDescent="0.2">
      <c r="A6102" s="229" t="s">
        <v>705</v>
      </c>
      <c r="B6102" s="247"/>
      <c r="C6102" s="280">
        <v>6089</v>
      </c>
      <c r="D6102" s="249" t="s">
        <v>12646</v>
      </c>
      <c r="E6102" s="249" t="s">
        <v>6185</v>
      </c>
      <c r="F6102" s="249" t="s">
        <v>10193</v>
      </c>
      <c r="G6102" s="281" t="s">
        <v>813</v>
      </c>
      <c r="H6102" s="250">
        <v>162489.38</v>
      </c>
      <c r="I6102" s="250"/>
      <c r="J6102" s="250">
        <v>155655.73149999999</v>
      </c>
      <c r="K6102" s="250"/>
      <c r="L6102" s="250">
        <v>162490.52000000002</v>
      </c>
      <c r="M6102" s="251">
        <f t="shared" si="285"/>
        <v>4.2055970057858612E-2</v>
      </c>
      <c r="N6102" s="251">
        <f t="shared" si="286"/>
        <v>4.390964877512412E-2</v>
      </c>
      <c r="O6102" s="250">
        <v>178724.83000000002</v>
      </c>
      <c r="P6102" s="251">
        <f t="shared" si="287"/>
        <v>9.9909274707225965E-2</v>
      </c>
      <c r="Q6102" s="251" t="s">
        <v>1195</v>
      </c>
      <c r="R6102" s="258"/>
      <c r="S6102" s="258" t="s">
        <v>806</v>
      </c>
      <c r="T6102" s="258" t="s">
        <v>807</v>
      </c>
      <c r="U6102" s="282" t="s">
        <v>814</v>
      </c>
      <c r="V6102" s="285">
        <v>403</v>
      </c>
      <c r="W6102" s="286" t="s">
        <v>816</v>
      </c>
      <c r="X6102" s="286" t="s">
        <v>824</v>
      </c>
      <c r="Y6102" s="257"/>
    </row>
    <row r="6103" spans="1:25" ht="12.75" customHeight="1" x14ac:dyDescent="0.2">
      <c r="A6103" s="229" t="s">
        <v>705</v>
      </c>
      <c r="B6103" s="247"/>
      <c r="C6103" s="280">
        <v>6090</v>
      </c>
      <c r="D6103" s="249" t="s">
        <v>12647</v>
      </c>
      <c r="E6103" s="249" t="s">
        <v>12648</v>
      </c>
      <c r="F6103" s="249" t="s">
        <v>10205</v>
      </c>
      <c r="G6103" s="281" t="s">
        <v>813</v>
      </c>
      <c r="H6103" s="250">
        <v>168467.31000000003</v>
      </c>
      <c r="I6103" s="250"/>
      <c r="J6103" s="250">
        <v>216072.50600000002</v>
      </c>
      <c r="K6103" s="250"/>
      <c r="L6103" s="250">
        <v>225560.29</v>
      </c>
      <c r="M6103" s="251">
        <f t="shared" si="285"/>
        <v>0.2825782402532574</v>
      </c>
      <c r="N6103" s="251">
        <f t="shared" si="286"/>
        <v>4.3910186333470783E-2</v>
      </c>
      <c r="O6103" s="250">
        <v>248949.40000000002</v>
      </c>
      <c r="P6103" s="251">
        <f t="shared" si="287"/>
        <v>0.10369338503687868</v>
      </c>
      <c r="Q6103" s="251" t="s">
        <v>1195</v>
      </c>
      <c r="R6103" s="258"/>
      <c r="S6103" s="258" t="s">
        <v>806</v>
      </c>
      <c r="T6103" s="258" t="s">
        <v>807</v>
      </c>
      <c r="U6103" s="282" t="s">
        <v>814</v>
      </c>
      <c r="V6103" s="285">
        <v>1031</v>
      </c>
      <c r="W6103" s="286" t="s">
        <v>816</v>
      </c>
      <c r="X6103" s="286" t="s">
        <v>824</v>
      </c>
      <c r="Y6103" s="257"/>
    </row>
    <row r="6104" spans="1:25" ht="12.75" customHeight="1" x14ac:dyDescent="0.2">
      <c r="A6104" s="229" t="s">
        <v>705</v>
      </c>
      <c r="B6104" s="247"/>
      <c r="C6104" s="280">
        <v>6091</v>
      </c>
      <c r="D6104" s="249" t="s">
        <v>12649</v>
      </c>
      <c r="E6104" s="249" t="s">
        <v>12650</v>
      </c>
      <c r="F6104" s="249" t="s">
        <v>10411</v>
      </c>
      <c r="G6104" s="281" t="s">
        <v>813</v>
      </c>
      <c r="H6104" s="250">
        <v>34613.740000000005</v>
      </c>
      <c r="I6104" s="250"/>
      <c r="J6104" s="250">
        <v>33158.0285</v>
      </c>
      <c r="K6104" s="250"/>
      <c r="L6104" s="250">
        <v>34614.25</v>
      </c>
      <c r="M6104" s="251">
        <f t="shared" si="285"/>
        <v>4.2055885899645769E-2</v>
      </c>
      <c r="N6104" s="251">
        <f t="shared" si="286"/>
        <v>4.391761410060914E-2</v>
      </c>
      <c r="O6104" s="250">
        <v>39933.759999999995</v>
      </c>
      <c r="P6104" s="251">
        <f t="shared" si="287"/>
        <v>0.15367977061470334</v>
      </c>
      <c r="Q6104" s="251" t="s">
        <v>1195</v>
      </c>
      <c r="R6104" s="258"/>
      <c r="S6104" s="258" t="s">
        <v>1405</v>
      </c>
      <c r="T6104" s="258" t="s">
        <v>807</v>
      </c>
      <c r="U6104" s="282" t="s">
        <v>814</v>
      </c>
      <c r="V6104" s="285">
        <v>65</v>
      </c>
      <c r="W6104" s="286" t="s">
        <v>824</v>
      </c>
      <c r="X6104" s="286" t="s">
        <v>824</v>
      </c>
      <c r="Y6104" s="257"/>
    </row>
    <row r="6105" spans="1:25" ht="12.75" customHeight="1" x14ac:dyDescent="0.2">
      <c r="A6105" s="229" t="s">
        <v>705</v>
      </c>
      <c r="B6105" s="247"/>
      <c r="C6105" s="280">
        <v>6092</v>
      </c>
      <c r="D6105" s="249" t="s">
        <v>12651</v>
      </c>
      <c r="E6105" s="249" t="s">
        <v>12652</v>
      </c>
      <c r="F6105" s="249" t="s">
        <v>10260</v>
      </c>
      <c r="G6105" s="281" t="s">
        <v>813</v>
      </c>
      <c r="H6105" s="250">
        <v>36443.07</v>
      </c>
      <c r="I6105" s="250"/>
      <c r="J6105" s="250">
        <v>34910.424399999996</v>
      </c>
      <c r="K6105" s="250"/>
      <c r="L6105" s="250">
        <v>36443.26</v>
      </c>
      <c r="M6105" s="251">
        <f t="shared" si="285"/>
        <v>4.2055886071069297E-2</v>
      </c>
      <c r="N6105" s="251">
        <f t="shared" si="286"/>
        <v>4.3907675897518046E-2</v>
      </c>
      <c r="O6105" s="250">
        <v>39571.25</v>
      </c>
      <c r="P6105" s="251">
        <f t="shared" si="287"/>
        <v>8.5831783435400613E-2</v>
      </c>
      <c r="Q6105" s="251" t="s">
        <v>1195</v>
      </c>
      <c r="R6105" s="258"/>
      <c r="S6105" s="258" t="s">
        <v>904</v>
      </c>
      <c r="T6105" s="258" t="s">
        <v>807</v>
      </c>
      <c r="U6105" s="282" t="s">
        <v>814</v>
      </c>
      <c r="V6105" s="285">
        <v>103</v>
      </c>
      <c r="W6105" s="286" t="s">
        <v>874</v>
      </c>
      <c r="X6105" s="286" t="s">
        <v>816</v>
      </c>
      <c r="Y6105" s="257"/>
    </row>
    <row r="6106" spans="1:25" ht="12.75" customHeight="1" x14ac:dyDescent="0.2">
      <c r="A6106" s="229" t="s">
        <v>705</v>
      </c>
      <c r="B6106" s="247"/>
      <c r="C6106" s="280">
        <v>6093</v>
      </c>
      <c r="D6106" s="249" t="s">
        <v>12653</v>
      </c>
      <c r="E6106" s="249" t="s">
        <v>12654</v>
      </c>
      <c r="F6106" s="249" t="s">
        <v>10185</v>
      </c>
      <c r="G6106" s="281" t="s">
        <v>813</v>
      </c>
      <c r="H6106" s="250">
        <v>194928.1</v>
      </c>
      <c r="I6106" s="250"/>
      <c r="J6106" s="250">
        <v>182392.64170000004</v>
      </c>
      <c r="K6106" s="250"/>
      <c r="L6106" s="250">
        <v>190401.55000000002</v>
      </c>
      <c r="M6106" s="251">
        <f t="shared" si="285"/>
        <v>6.430811309400733E-2</v>
      </c>
      <c r="N6106" s="251">
        <f t="shared" si="286"/>
        <v>4.3910259895095206E-2</v>
      </c>
      <c r="O6106" s="250">
        <v>210144.84</v>
      </c>
      <c r="P6106" s="251">
        <f t="shared" si="287"/>
        <v>0.10369290586132296</v>
      </c>
      <c r="Q6106" s="251" t="s">
        <v>1195</v>
      </c>
      <c r="R6106" s="258"/>
      <c r="S6106" s="258" t="s">
        <v>806</v>
      </c>
      <c r="T6106" s="258" t="s">
        <v>807</v>
      </c>
      <c r="U6106" s="282" t="s">
        <v>823</v>
      </c>
      <c r="V6106" s="285">
        <v>1031</v>
      </c>
      <c r="W6106" s="286" t="s">
        <v>816</v>
      </c>
      <c r="X6106" s="286" t="s">
        <v>816</v>
      </c>
      <c r="Y6106" s="257"/>
    </row>
    <row r="6107" spans="1:25" ht="12.75" customHeight="1" x14ac:dyDescent="0.2">
      <c r="A6107" s="229" t="s">
        <v>705</v>
      </c>
      <c r="B6107" s="247"/>
      <c r="C6107" s="280">
        <v>6094</v>
      </c>
      <c r="D6107" s="249" t="s">
        <v>12655</v>
      </c>
      <c r="E6107" s="249" t="s">
        <v>12656</v>
      </c>
      <c r="F6107" s="249" t="s">
        <v>10253</v>
      </c>
      <c r="G6107" s="281"/>
      <c r="H6107" s="250">
        <v>340417.89</v>
      </c>
      <c r="I6107" s="250"/>
      <c r="J6107" s="250">
        <v>357079.84840000002</v>
      </c>
      <c r="K6107" s="250"/>
      <c r="L6107" s="250">
        <v>695407.2</v>
      </c>
      <c r="M6107" s="251">
        <f t="shared" si="285"/>
        <v>4.8945601536981513E-2</v>
      </c>
      <c r="N6107" s="251">
        <f t="shared" si="286"/>
        <v>0.94748374380680933</v>
      </c>
      <c r="O6107" s="250">
        <v>726696.34</v>
      </c>
      <c r="P6107" s="251">
        <f t="shared" si="287"/>
        <v>4.4993983381247729E-2</v>
      </c>
      <c r="Q6107" s="251" t="s">
        <v>1195</v>
      </c>
      <c r="R6107" s="258"/>
      <c r="S6107" s="258" t="s">
        <v>925</v>
      </c>
      <c r="T6107" s="258" t="s">
        <v>1092</v>
      </c>
      <c r="U6107" s="282" t="s">
        <v>1092</v>
      </c>
      <c r="V6107" s="285">
        <v>4159</v>
      </c>
      <c r="W6107" s="286" t="s">
        <v>815</v>
      </c>
      <c r="X6107" s="286" t="s">
        <v>816</v>
      </c>
      <c r="Y6107" s="257"/>
    </row>
    <row r="6108" spans="1:25" ht="12.75" customHeight="1" x14ac:dyDescent="0.2">
      <c r="A6108" s="229" t="s">
        <v>705</v>
      </c>
      <c r="B6108" s="247"/>
      <c r="C6108" s="280">
        <v>6095</v>
      </c>
      <c r="D6108" s="249" t="s">
        <v>12657</v>
      </c>
      <c r="E6108" s="249" t="s">
        <v>12658</v>
      </c>
      <c r="F6108" s="249" t="s">
        <v>10172</v>
      </c>
      <c r="G6108" s="281" t="s">
        <v>813</v>
      </c>
      <c r="H6108" s="250">
        <v>19530.46</v>
      </c>
      <c r="I6108" s="250"/>
      <c r="J6108" s="250">
        <v>18709.091899999999</v>
      </c>
      <c r="K6108" s="250"/>
      <c r="L6108" s="250">
        <v>21137.760000000002</v>
      </c>
      <c r="M6108" s="251">
        <f t="shared" si="285"/>
        <v>4.2055747790886631E-2</v>
      </c>
      <c r="N6108" s="251">
        <f t="shared" si="286"/>
        <v>0.12981218505853845</v>
      </c>
      <c r="O6108" s="250">
        <v>23087.47</v>
      </c>
      <c r="P6108" s="251">
        <f t="shared" si="287"/>
        <v>9.2238250410639488E-2</v>
      </c>
      <c r="Q6108" s="251" t="s">
        <v>1195</v>
      </c>
      <c r="R6108" s="258"/>
      <c r="S6108" s="258" t="s">
        <v>904</v>
      </c>
      <c r="T6108" s="258" t="s">
        <v>807</v>
      </c>
      <c r="U6108" s="282" t="s">
        <v>814</v>
      </c>
      <c r="V6108" s="285">
        <v>53</v>
      </c>
      <c r="W6108" s="286" t="s">
        <v>816</v>
      </c>
      <c r="X6108" s="286" t="s">
        <v>874</v>
      </c>
      <c r="Y6108" s="257"/>
    </row>
    <row r="6109" spans="1:25" ht="12.75" customHeight="1" x14ac:dyDescent="0.2">
      <c r="A6109" s="229" t="s">
        <v>705</v>
      </c>
      <c r="B6109" s="247"/>
      <c r="C6109" s="280">
        <v>6096</v>
      </c>
      <c r="D6109" s="249" t="s">
        <v>12659</v>
      </c>
      <c r="E6109" s="249" t="s">
        <v>12660</v>
      </c>
      <c r="F6109" s="249" t="s">
        <v>10318</v>
      </c>
      <c r="G6109" s="281" t="s">
        <v>813</v>
      </c>
      <c r="H6109" s="250">
        <v>148894.15999999997</v>
      </c>
      <c r="I6109" s="250"/>
      <c r="J6109" s="250">
        <v>202102.43699999998</v>
      </c>
      <c r="K6109" s="250"/>
      <c r="L6109" s="250">
        <v>210976.05000000002</v>
      </c>
      <c r="M6109" s="251">
        <f t="shared" si="285"/>
        <v>0.35735637314452101</v>
      </c>
      <c r="N6109" s="251">
        <f t="shared" si="286"/>
        <v>4.3906511627071779E-2</v>
      </c>
      <c r="O6109" s="250">
        <v>227318.00999999998</v>
      </c>
      <c r="P6109" s="251">
        <f t="shared" si="287"/>
        <v>7.7458839522305784E-2</v>
      </c>
      <c r="Q6109" s="251" t="s">
        <v>1195</v>
      </c>
      <c r="R6109" s="258"/>
      <c r="S6109" s="258" t="s">
        <v>925</v>
      </c>
      <c r="T6109" s="258" t="s">
        <v>908</v>
      </c>
      <c r="U6109" s="282" t="s">
        <v>823</v>
      </c>
      <c r="V6109" s="285">
        <v>1463</v>
      </c>
      <c r="W6109" s="286" t="s">
        <v>824</v>
      </c>
      <c r="X6109" s="286" t="s">
        <v>824</v>
      </c>
      <c r="Y6109" s="257"/>
    </row>
    <row r="6110" spans="1:25" ht="12.75" customHeight="1" x14ac:dyDescent="0.2">
      <c r="A6110" s="229" t="s">
        <v>705</v>
      </c>
      <c r="B6110" s="247"/>
      <c r="C6110" s="280">
        <v>6097</v>
      </c>
      <c r="D6110" s="249" t="s">
        <v>12661</v>
      </c>
      <c r="E6110" s="249" t="s">
        <v>12662</v>
      </c>
      <c r="F6110" s="249" t="s">
        <v>10225</v>
      </c>
      <c r="G6110" s="281" t="s">
        <v>813</v>
      </c>
      <c r="H6110" s="250">
        <v>86614.430000000008</v>
      </c>
      <c r="I6110" s="250"/>
      <c r="J6110" s="250">
        <v>83897.450100000002</v>
      </c>
      <c r="K6110" s="250"/>
      <c r="L6110" s="250">
        <v>87581.4</v>
      </c>
      <c r="M6110" s="251">
        <f t="shared" si="285"/>
        <v>3.1368674942500986E-2</v>
      </c>
      <c r="N6110" s="251">
        <f t="shared" si="286"/>
        <v>4.3910153355185132E-2</v>
      </c>
      <c r="O6110" s="250">
        <v>96663.029999999984</v>
      </c>
      <c r="P6110" s="251">
        <f t="shared" si="287"/>
        <v>0.10369359247511448</v>
      </c>
      <c r="Q6110" s="251" t="s">
        <v>1195</v>
      </c>
      <c r="R6110" s="258"/>
      <c r="S6110" s="258" t="s">
        <v>806</v>
      </c>
      <c r="T6110" s="258" t="s">
        <v>807</v>
      </c>
      <c r="U6110" s="282" t="s">
        <v>814</v>
      </c>
      <c r="V6110" s="285">
        <v>513</v>
      </c>
      <c r="W6110" s="286" t="s">
        <v>824</v>
      </c>
      <c r="X6110" s="286" t="s">
        <v>824</v>
      </c>
      <c r="Y6110" s="257"/>
    </row>
    <row r="6111" spans="1:25" ht="12.75" customHeight="1" x14ac:dyDescent="0.2">
      <c r="A6111" s="229" t="s">
        <v>705</v>
      </c>
      <c r="B6111" s="247"/>
      <c r="C6111" s="280">
        <v>6098</v>
      </c>
      <c r="D6111" s="249" t="s">
        <v>12663</v>
      </c>
      <c r="E6111" s="249" t="s">
        <v>12664</v>
      </c>
      <c r="F6111" s="249" t="s">
        <v>10185</v>
      </c>
      <c r="G6111" s="281" t="s">
        <v>813</v>
      </c>
      <c r="H6111" s="250">
        <v>60971.94</v>
      </c>
      <c r="I6111" s="250"/>
      <c r="J6111" s="250">
        <v>58407.704599999997</v>
      </c>
      <c r="K6111" s="250"/>
      <c r="L6111" s="250">
        <v>60972.399999999994</v>
      </c>
      <c r="M6111" s="251">
        <f t="shared" si="285"/>
        <v>4.2055991657802015E-2</v>
      </c>
      <c r="N6111" s="251">
        <f t="shared" si="286"/>
        <v>4.3910224131629323E-2</v>
      </c>
      <c r="O6111" s="250">
        <v>67294.789999999994</v>
      </c>
      <c r="P6111" s="251">
        <f t="shared" si="287"/>
        <v>0.10369265438132663</v>
      </c>
      <c r="Q6111" s="251" t="s">
        <v>1195</v>
      </c>
      <c r="R6111" s="258"/>
      <c r="S6111" s="258" t="s">
        <v>904</v>
      </c>
      <c r="T6111" s="258" t="s">
        <v>807</v>
      </c>
      <c r="U6111" s="282" t="s">
        <v>814</v>
      </c>
      <c r="V6111" s="285">
        <v>204</v>
      </c>
      <c r="W6111" s="286" t="s">
        <v>816</v>
      </c>
      <c r="X6111" s="286" t="s">
        <v>824</v>
      </c>
      <c r="Y6111" s="257"/>
    </row>
    <row r="6112" spans="1:25" ht="12.75" customHeight="1" x14ac:dyDescent="0.2">
      <c r="A6112" s="229" t="s">
        <v>705</v>
      </c>
      <c r="B6112" s="247"/>
      <c r="C6112" s="280">
        <v>6099</v>
      </c>
      <c r="D6112" s="249" t="s">
        <v>12665</v>
      </c>
      <c r="E6112" s="249" t="s">
        <v>12666</v>
      </c>
      <c r="F6112" s="249" t="s">
        <v>10185</v>
      </c>
      <c r="G6112" s="281" t="s">
        <v>813</v>
      </c>
      <c r="H6112" s="250">
        <v>29413.52</v>
      </c>
      <c r="I6112" s="250"/>
      <c r="J6112" s="250">
        <v>28176.511100000003</v>
      </c>
      <c r="K6112" s="250"/>
      <c r="L6112" s="250">
        <v>29413.67</v>
      </c>
      <c r="M6112" s="251">
        <f t="shared" si="285"/>
        <v>4.2055792710290953E-2</v>
      </c>
      <c r="N6112" s="251">
        <f t="shared" si="286"/>
        <v>4.3907455242036507E-2</v>
      </c>
      <c r="O6112" s="250">
        <v>31938.299999999996</v>
      </c>
      <c r="P6112" s="251">
        <f t="shared" si="287"/>
        <v>8.5831859812121283E-2</v>
      </c>
      <c r="Q6112" s="251" t="s">
        <v>1195</v>
      </c>
      <c r="R6112" s="258"/>
      <c r="S6112" s="258" t="s">
        <v>904</v>
      </c>
      <c r="T6112" s="258" t="s">
        <v>807</v>
      </c>
      <c r="U6112" s="282" t="s">
        <v>814</v>
      </c>
      <c r="V6112" s="285">
        <v>53</v>
      </c>
      <c r="W6112" s="286" t="s">
        <v>874</v>
      </c>
      <c r="X6112" s="286" t="s">
        <v>815</v>
      </c>
      <c r="Y6112" s="257"/>
    </row>
    <row r="6113" spans="1:25" ht="12.75" customHeight="1" x14ac:dyDescent="0.2">
      <c r="A6113" s="229" t="s">
        <v>705</v>
      </c>
      <c r="B6113" s="247"/>
      <c r="C6113" s="280">
        <v>6100</v>
      </c>
      <c r="D6113" s="249" t="s">
        <v>12667</v>
      </c>
      <c r="E6113" s="249" t="s">
        <v>12668</v>
      </c>
      <c r="F6113" s="249" t="s">
        <v>10188</v>
      </c>
      <c r="G6113" s="281" t="s">
        <v>813</v>
      </c>
      <c r="H6113" s="250">
        <v>27331.96</v>
      </c>
      <c r="I6113" s="250"/>
      <c r="J6113" s="250">
        <v>26182.475899999998</v>
      </c>
      <c r="K6113" s="250"/>
      <c r="L6113" s="250">
        <v>27332.16</v>
      </c>
      <c r="M6113" s="251">
        <f t="shared" si="285"/>
        <v>4.2056409419595285E-2</v>
      </c>
      <c r="N6113" s="251">
        <f t="shared" si="286"/>
        <v>4.3910442403959297E-2</v>
      </c>
      <c r="O6113" s="250">
        <v>30166.33</v>
      </c>
      <c r="P6113" s="251">
        <f t="shared" si="287"/>
        <v>0.10369359757882296</v>
      </c>
      <c r="Q6113" s="251" t="s">
        <v>1195</v>
      </c>
      <c r="R6113" s="258"/>
      <c r="S6113" s="258" t="s">
        <v>925</v>
      </c>
      <c r="T6113" s="258" t="s">
        <v>908</v>
      </c>
      <c r="U6113" s="282" t="s">
        <v>823</v>
      </c>
      <c r="V6113" s="285">
        <v>1559</v>
      </c>
      <c r="W6113" s="286" t="s">
        <v>824</v>
      </c>
      <c r="X6113" s="286" t="s">
        <v>824</v>
      </c>
      <c r="Y6113" s="257"/>
    </row>
    <row r="6114" spans="1:25" ht="12.75" customHeight="1" x14ac:dyDescent="0.2">
      <c r="A6114" s="229" t="s">
        <v>705</v>
      </c>
      <c r="B6114" s="247"/>
      <c r="C6114" s="280">
        <v>6101</v>
      </c>
      <c r="D6114" s="249" t="s">
        <v>12669</v>
      </c>
      <c r="E6114" s="249" t="s">
        <v>12670</v>
      </c>
      <c r="F6114" s="249" t="s">
        <v>10379</v>
      </c>
      <c r="G6114" s="281" t="s">
        <v>813</v>
      </c>
      <c r="H6114" s="250">
        <v>821820.11</v>
      </c>
      <c r="I6114" s="250"/>
      <c r="J6114" s="250">
        <v>860451.86310000008</v>
      </c>
      <c r="K6114" s="250"/>
      <c r="L6114" s="250">
        <v>883763.94</v>
      </c>
      <c r="M6114" s="251">
        <f t="shared" si="285"/>
        <v>4.7007553879400796E-2</v>
      </c>
      <c r="N6114" s="251">
        <f t="shared" si="286"/>
        <v>2.7092830987676744E-2</v>
      </c>
      <c r="O6114" s="250">
        <v>901141.75</v>
      </c>
      <c r="P6114" s="251">
        <f t="shared" si="287"/>
        <v>1.966340695005055E-2</v>
      </c>
      <c r="Q6114" s="251" t="s">
        <v>1195</v>
      </c>
      <c r="R6114" s="258"/>
      <c r="S6114" s="258" t="s">
        <v>904</v>
      </c>
      <c r="T6114" s="258" t="s">
        <v>807</v>
      </c>
      <c r="U6114" s="282" t="s">
        <v>814</v>
      </c>
      <c r="V6114" s="283" t="s">
        <v>809</v>
      </c>
      <c r="W6114" s="284" t="s">
        <v>809</v>
      </c>
      <c r="X6114" s="284" t="s">
        <v>809</v>
      </c>
      <c r="Y6114" s="257"/>
    </row>
    <row r="6115" spans="1:25" ht="12.75" customHeight="1" x14ac:dyDescent="0.2">
      <c r="A6115" s="229" t="s">
        <v>705</v>
      </c>
      <c r="B6115" s="247"/>
      <c r="C6115" s="280">
        <v>6102</v>
      </c>
      <c r="D6115" s="249" t="s">
        <v>12671</v>
      </c>
      <c r="E6115" s="249" t="s">
        <v>12672</v>
      </c>
      <c r="F6115" s="249" t="s">
        <v>10165</v>
      </c>
      <c r="G6115" s="281" t="s">
        <v>813</v>
      </c>
      <c r="H6115" s="250">
        <v>280318.36</v>
      </c>
      <c r="I6115" s="250"/>
      <c r="J6115" s="250">
        <v>302568.19160000002</v>
      </c>
      <c r="K6115" s="250"/>
      <c r="L6115" s="250">
        <v>315854.91000000003</v>
      </c>
      <c r="M6115" s="251">
        <f t="shared" si="285"/>
        <v>7.9373436688199933E-2</v>
      </c>
      <c r="N6115" s="251">
        <f t="shared" si="286"/>
        <v>4.3913136836159126E-2</v>
      </c>
      <c r="O6115" s="250">
        <v>355026.18</v>
      </c>
      <c r="P6115" s="251">
        <f t="shared" si="287"/>
        <v>0.12401665688844273</v>
      </c>
      <c r="Q6115" s="251" t="s">
        <v>1195</v>
      </c>
      <c r="R6115" s="258"/>
      <c r="S6115" s="258" t="s">
        <v>925</v>
      </c>
      <c r="T6115" s="258" t="s">
        <v>908</v>
      </c>
      <c r="U6115" s="282" t="s">
        <v>823</v>
      </c>
      <c r="V6115" s="285">
        <v>1041</v>
      </c>
      <c r="W6115" s="286" t="s">
        <v>816</v>
      </c>
      <c r="X6115" s="286" t="s">
        <v>824</v>
      </c>
      <c r="Y6115" s="257"/>
    </row>
    <row r="6116" spans="1:25" ht="12.75" customHeight="1" x14ac:dyDescent="0.2">
      <c r="A6116" s="229" t="s">
        <v>705</v>
      </c>
      <c r="B6116" s="247"/>
      <c r="C6116" s="280">
        <v>6103</v>
      </c>
      <c r="D6116" s="249" t="s">
        <v>12673</v>
      </c>
      <c r="E6116" s="249" t="s">
        <v>12674</v>
      </c>
      <c r="F6116" s="249" t="s">
        <v>10281</v>
      </c>
      <c r="G6116" s="281" t="s">
        <v>813</v>
      </c>
      <c r="H6116" s="250">
        <v>22126.95</v>
      </c>
      <c r="I6116" s="250"/>
      <c r="J6116" s="250">
        <v>21196.377</v>
      </c>
      <c r="K6116" s="250"/>
      <c r="L6116" s="250">
        <v>22127.11</v>
      </c>
      <c r="M6116" s="251">
        <f t="shared" si="285"/>
        <v>4.2056089971731318E-2</v>
      </c>
      <c r="N6116" s="251">
        <f t="shared" si="286"/>
        <v>4.3910004053994707E-2</v>
      </c>
      <c r="O6116" s="250">
        <v>24421.55</v>
      </c>
      <c r="P6116" s="251">
        <f t="shared" si="287"/>
        <v>0.10369361385196706</v>
      </c>
      <c r="Q6116" s="251" t="s">
        <v>1195</v>
      </c>
      <c r="R6116" s="258"/>
      <c r="S6116" s="258" t="s">
        <v>806</v>
      </c>
      <c r="T6116" s="258" t="s">
        <v>807</v>
      </c>
      <c r="U6116" s="282" t="s">
        <v>814</v>
      </c>
      <c r="V6116" s="285">
        <v>203</v>
      </c>
      <c r="W6116" s="286" t="s">
        <v>824</v>
      </c>
      <c r="X6116" s="286" t="s">
        <v>824</v>
      </c>
      <c r="Y6116" s="257"/>
    </row>
    <row r="6117" spans="1:25" ht="12.75" customHeight="1" x14ac:dyDescent="0.2">
      <c r="A6117" s="229" t="s">
        <v>705</v>
      </c>
      <c r="B6117" s="247"/>
      <c r="C6117" s="280">
        <v>6104</v>
      </c>
      <c r="D6117" s="249" t="s">
        <v>12675</v>
      </c>
      <c r="E6117" s="249" t="s">
        <v>12676</v>
      </c>
      <c r="F6117" s="249" t="s">
        <v>10185</v>
      </c>
      <c r="G6117" s="281" t="s">
        <v>813</v>
      </c>
      <c r="H6117" s="250">
        <v>171323.84</v>
      </c>
      <c r="I6117" s="250"/>
      <c r="J6117" s="250">
        <v>176580.595</v>
      </c>
      <c r="K6117" s="250"/>
      <c r="L6117" s="250">
        <v>184956.6</v>
      </c>
      <c r="M6117" s="251">
        <f t="shared" si="285"/>
        <v>3.0683149525483462E-2</v>
      </c>
      <c r="N6117" s="251">
        <f t="shared" si="286"/>
        <v>4.7434459035546939E-2</v>
      </c>
      <c r="O6117" s="250">
        <v>201689.75</v>
      </c>
      <c r="P6117" s="251">
        <f t="shared" si="287"/>
        <v>9.0470683392752646E-2</v>
      </c>
      <c r="Q6117" s="251" t="s">
        <v>1195</v>
      </c>
      <c r="R6117" s="258"/>
      <c r="S6117" s="258" t="s">
        <v>806</v>
      </c>
      <c r="T6117" s="258" t="s">
        <v>807</v>
      </c>
      <c r="U6117" s="282" t="s">
        <v>814</v>
      </c>
      <c r="V6117" s="285">
        <v>403</v>
      </c>
      <c r="W6117" s="286" t="s">
        <v>816</v>
      </c>
      <c r="X6117" s="286" t="s">
        <v>816</v>
      </c>
      <c r="Y6117" s="257"/>
    </row>
    <row r="6118" spans="1:25" ht="12.75" customHeight="1" x14ac:dyDescent="0.2">
      <c r="A6118" s="229" t="s">
        <v>705</v>
      </c>
      <c r="B6118" s="247"/>
      <c r="C6118" s="280">
        <v>6105</v>
      </c>
      <c r="D6118" s="249" t="s">
        <v>12677</v>
      </c>
      <c r="E6118" s="249" t="s">
        <v>12678</v>
      </c>
      <c r="F6118" s="249" t="s">
        <v>10318</v>
      </c>
      <c r="G6118" s="281" t="s">
        <v>813</v>
      </c>
      <c r="H6118" s="250">
        <v>33120.31</v>
      </c>
      <c r="I6118" s="250"/>
      <c r="J6118" s="250">
        <v>31727.389599999999</v>
      </c>
      <c r="K6118" s="250"/>
      <c r="L6118" s="250">
        <v>33120.78</v>
      </c>
      <c r="M6118" s="251">
        <f t="shared" si="285"/>
        <v>4.2056381718649345E-2</v>
      </c>
      <c r="N6118" s="251">
        <f t="shared" si="286"/>
        <v>4.3917587219340616E-2</v>
      </c>
      <c r="O6118" s="250">
        <v>38210.770000000004</v>
      </c>
      <c r="P6118" s="251">
        <f t="shared" si="287"/>
        <v>0.15367965367965383</v>
      </c>
      <c r="Q6118" s="251" t="s">
        <v>1195</v>
      </c>
      <c r="R6118" s="258"/>
      <c r="S6118" s="258" t="s">
        <v>806</v>
      </c>
      <c r="T6118" s="258" t="s">
        <v>807</v>
      </c>
      <c r="U6118" s="282" t="s">
        <v>814</v>
      </c>
      <c r="V6118" s="285">
        <v>310</v>
      </c>
      <c r="W6118" s="286" t="s">
        <v>824</v>
      </c>
      <c r="X6118" s="286" t="s">
        <v>824</v>
      </c>
      <c r="Y6118" s="257"/>
    </row>
    <row r="6119" spans="1:25" ht="12.75" customHeight="1" x14ac:dyDescent="0.2">
      <c r="B6119" s="247"/>
      <c r="C6119" s="280">
        <v>6106</v>
      </c>
      <c r="D6119" s="249" t="s">
        <v>12679</v>
      </c>
      <c r="E6119" s="249" t="s">
        <v>12680</v>
      </c>
      <c r="F6119" s="249" t="s">
        <v>10302</v>
      </c>
      <c r="G6119" s="281" t="s">
        <v>804</v>
      </c>
      <c r="H6119" s="250">
        <v>22220.909999999996</v>
      </c>
      <c r="I6119" s="250"/>
      <c r="J6119" s="250">
        <v>21286.3858</v>
      </c>
      <c r="K6119" s="250"/>
      <c r="L6119" s="250">
        <v>22221.010000000002</v>
      </c>
      <c r="M6119" s="251">
        <f t="shared" si="285"/>
        <v>4.2056072411075708E-2</v>
      </c>
      <c r="N6119" s="251">
        <f t="shared" si="286"/>
        <v>4.3907134296137865E-2</v>
      </c>
      <c r="O6119" s="250">
        <v>24128.3</v>
      </c>
      <c r="P6119" s="251">
        <f t="shared" si="287"/>
        <v>8.583273217554005E-2</v>
      </c>
      <c r="Q6119" s="251" t="s">
        <v>1195</v>
      </c>
      <c r="R6119" s="258"/>
      <c r="S6119" s="258" t="s">
        <v>1405</v>
      </c>
      <c r="T6119" s="258" t="s">
        <v>807</v>
      </c>
      <c r="U6119" s="282" t="s">
        <v>808</v>
      </c>
      <c r="V6119" s="285">
        <v>26</v>
      </c>
      <c r="W6119" s="286" t="s">
        <v>912</v>
      </c>
      <c r="X6119" s="286" t="s">
        <v>874</v>
      </c>
      <c r="Y6119" s="257"/>
    </row>
    <row r="6120" spans="1:25" ht="12.75" customHeight="1" x14ac:dyDescent="0.2">
      <c r="A6120" s="229" t="s">
        <v>705</v>
      </c>
      <c r="B6120" s="247"/>
      <c r="C6120" s="280">
        <v>6107</v>
      </c>
      <c r="D6120" s="249" t="s">
        <v>12681</v>
      </c>
      <c r="E6120" s="249" t="s">
        <v>12682</v>
      </c>
      <c r="F6120" s="249" t="s">
        <v>10182</v>
      </c>
      <c r="G6120" s="281" t="s">
        <v>813</v>
      </c>
      <c r="H6120" s="250">
        <v>44374.66</v>
      </c>
      <c r="I6120" s="250"/>
      <c r="J6120" s="250">
        <v>42508.438900000001</v>
      </c>
      <c r="K6120" s="250"/>
      <c r="L6120" s="250">
        <v>44375.299999999996</v>
      </c>
      <c r="M6120" s="251">
        <f t="shared" si="285"/>
        <v>4.2056008992519656E-2</v>
      </c>
      <c r="N6120" s="251">
        <f t="shared" si="286"/>
        <v>4.3917423182529398E-2</v>
      </c>
      <c r="O6120" s="250">
        <v>51194.899999999994</v>
      </c>
      <c r="P6120" s="251">
        <f t="shared" si="287"/>
        <v>0.15368008779658954</v>
      </c>
      <c r="Q6120" s="251" t="s">
        <v>1195</v>
      </c>
      <c r="R6120" s="258"/>
      <c r="S6120" s="258" t="s">
        <v>904</v>
      </c>
      <c r="T6120" s="258" t="s">
        <v>807</v>
      </c>
      <c r="U6120" s="282" t="s">
        <v>814</v>
      </c>
      <c r="V6120" s="285">
        <v>253</v>
      </c>
      <c r="W6120" s="286" t="s">
        <v>824</v>
      </c>
      <c r="X6120" s="286" t="s">
        <v>824</v>
      </c>
      <c r="Y6120" s="257"/>
    </row>
    <row r="6121" spans="1:25" ht="12.75" customHeight="1" x14ac:dyDescent="0.2">
      <c r="A6121" s="229" t="s">
        <v>705</v>
      </c>
      <c r="B6121" s="247"/>
      <c r="C6121" s="280">
        <v>6108</v>
      </c>
      <c r="D6121" s="249" t="s">
        <v>12683</v>
      </c>
      <c r="E6121" s="249" t="s">
        <v>12684</v>
      </c>
      <c r="F6121" s="249" t="s">
        <v>10228</v>
      </c>
      <c r="G6121" s="281" t="s">
        <v>804</v>
      </c>
      <c r="H6121" s="250">
        <v>79502.16</v>
      </c>
      <c r="I6121" s="250"/>
      <c r="J6121" s="250">
        <v>76158.600399999996</v>
      </c>
      <c r="K6121" s="250"/>
      <c r="L6121" s="250">
        <v>79502.739999999991</v>
      </c>
      <c r="M6121" s="251">
        <f t="shared" si="285"/>
        <v>4.2056210799807293E-2</v>
      </c>
      <c r="N6121" s="251">
        <f t="shared" si="286"/>
        <v>4.391020295063084E-2</v>
      </c>
      <c r="O6121" s="250">
        <v>87746.609999999986</v>
      </c>
      <c r="P6121" s="251">
        <f t="shared" si="287"/>
        <v>0.10369290416908897</v>
      </c>
      <c r="Q6121" s="251" t="s">
        <v>1195</v>
      </c>
      <c r="R6121" s="258"/>
      <c r="S6121" s="258" t="s">
        <v>904</v>
      </c>
      <c r="T6121" s="258" t="s">
        <v>807</v>
      </c>
      <c r="U6121" s="282" t="s">
        <v>808</v>
      </c>
      <c r="V6121" s="285">
        <v>204</v>
      </c>
      <c r="W6121" s="286" t="s">
        <v>824</v>
      </c>
      <c r="X6121" s="286" t="s">
        <v>824</v>
      </c>
      <c r="Y6121" s="257"/>
    </row>
    <row r="6122" spans="1:25" ht="12.75" customHeight="1" x14ac:dyDescent="0.2">
      <c r="A6122" s="229" t="s">
        <v>705</v>
      </c>
      <c r="B6122" s="247"/>
      <c r="C6122" s="280">
        <v>6109</v>
      </c>
      <c r="D6122" s="249" t="s">
        <v>12685</v>
      </c>
      <c r="E6122" s="249" t="s">
        <v>6250</v>
      </c>
      <c r="F6122" s="249" t="s">
        <v>10355</v>
      </c>
      <c r="G6122" s="281" t="s">
        <v>804</v>
      </c>
      <c r="H6122" s="250">
        <v>94303.529999999984</v>
      </c>
      <c r="I6122" s="250"/>
      <c r="J6122" s="250">
        <v>90337.480200000005</v>
      </c>
      <c r="K6122" s="250"/>
      <c r="L6122" s="250">
        <v>94304.01999999999</v>
      </c>
      <c r="M6122" s="251">
        <f t="shared" si="285"/>
        <v>4.2056217831930358E-2</v>
      </c>
      <c r="N6122" s="251">
        <f t="shared" si="286"/>
        <v>4.3908019032835317E-2</v>
      </c>
      <c r="O6122" s="250">
        <v>102589.94999999998</v>
      </c>
      <c r="P6122" s="251">
        <f t="shared" si="287"/>
        <v>8.7864016825581703E-2</v>
      </c>
      <c r="Q6122" s="251" t="s">
        <v>1195</v>
      </c>
      <c r="R6122" s="258"/>
      <c r="S6122" s="258" t="s">
        <v>806</v>
      </c>
      <c r="T6122" s="258" t="s">
        <v>807</v>
      </c>
      <c r="U6122" s="282" t="s">
        <v>808</v>
      </c>
      <c r="V6122" s="285">
        <v>303</v>
      </c>
      <c r="W6122" s="286" t="s">
        <v>824</v>
      </c>
      <c r="X6122" s="286" t="s">
        <v>824</v>
      </c>
      <c r="Y6122" s="257"/>
    </row>
    <row r="6123" spans="1:25" ht="12.75" customHeight="1" x14ac:dyDescent="0.2">
      <c r="A6123" s="229" t="s">
        <v>705</v>
      </c>
      <c r="B6123" s="247"/>
      <c r="C6123" s="280">
        <v>6110</v>
      </c>
      <c r="D6123" s="249" t="s">
        <v>12686</v>
      </c>
      <c r="E6123" s="249" t="s">
        <v>12687</v>
      </c>
      <c r="F6123" s="249" t="s">
        <v>10260</v>
      </c>
      <c r="G6123" s="281" t="s">
        <v>813</v>
      </c>
      <c r="H6123" s="250">
        <v>72705.41</v>
      </c>
      <c r="I6123" s="250"/>
      <c r="J6123" s="250">
        <v>69647.709999999992</v>
      </c>
      <c r="K6123" s="250"/>
      <c r="L6123" s="250">
        <v>78689.86</v>
      </c>
      <c r="M6123" s="251">
        <f t="shared" si="285"/>
        <v>4.2056017564580293E-2</v>
      </c>
      <c r="N6123" s="251">
        <f t="shared" si="286"/>
        <v>0.12982695339157613</v>
      </c>
      <c r="O6123" s="250">
        <v>85947.92</v>
      </c>
      <c r="P6123" s="251">
        <f t="shared" si="287"/>
        <v>9.2236280506789531E-2</v>
      </c>
      <c r="Q6123" s="251" t="s">
        <v>1195</v>
      </c>
      <c r="R6123" s="258"/>
      <c r="S6123" s="258" t="s">
        <v>904</v>
      </c>
      <c r="T6123" s="258" t="s">
        <v>807</v>
      </c>
      <c r="U6123" s="282" t="s">
        <v>814</v>
      </c>
      <c r="V6123" s="285">
        <v>154</v>
      </c>
      <c r="W6123" s="286" t="s">
        <v>815</v>
      </c>
      <c r="X6123" s="286" t="s">
        <v>816</v>
      </c>
      <c r="Y6123" s="257"/>
    </row>
    <row r="6124" spans="1:25" ht="12.75" customHeight="1" x14ac:dyDescent="0.2">
      <c r="A6124" s="229" t="s">
        <v>705</v>
      </c>
      <c r="B6124" s="247"/>
      <c r="C6124" s="280">
        <v>6111</v>
      </c>
      <c r="D6124" s="249" t="s">
        <v>12688</v>
      </c>
      <c r="E6124" s="249" t="s">
        <v>12689</v>
      </c>
      <c r="F6124" s="249" t="s">
        <v>10231</v>
      </c>
      <c r="G6124" s="281" t="s">
        <v>813</v>
      </c>
      <c r="H6124" s="250">
        <v>94657.91</v>
      </c>
      <c r="I6124" s="250"/>
      <c r="J6124" s="250">
        <v>90676.966400000005</v>
      </c>
      <c r="K6124" s="250"/>
      <c r="L6124" s="250">
        <v>94658.61</v>
      </c>
      <c r="M6124" s="251">
        <f t="shared" si="285"/>
        <v>4.2056111317057374E-2</v>
      </c>
      <c r="N6124" s="251">
        <f t="shared" si="286"/>
        <v>4.3910198566148716E-2</v>
      </c>
      <c r="O6124" s="250">
        <v>104474</v>
      </c>
      <c r="P6124" s="251">
        <f t="shared" si="287"/>
        <v>0.10369252200090408</v>
      </c>
      <c r="Q6124" s="251" t="s">
        <v>1195</v>
      </c>
      <c r="R6124" s="258"/>
      <c r="S6124" s="258" t="s">
        <v>806</v>
      </c>
      <c r="T6124" s="258" t="s">
        <v>807</v>
      </c>
      <c r="U6124" s="282" t="s">
        <v>814</v>
      </c>
      <c r="V6124" s="285">
        <v>503</v>
      </c>
      <c r="W6124" s="286" t="s">
        <v>816</v>
      </c>
      <c r="X6124" s="286" t="s">
        <v>824</v>
      </c>
      <c r="Y6124" s="257"/>
    </row>
    <row r="6125" spans="1:25" ht="12.75" customHeight="1" x14ac:dyDescent="0.2">
      <c r="A6125" s="229" t="s">
        <v>705</v>
      </c>
      <c r="B6125" s="247"/>
      <c r="C6125" s="280">
        <v>6112</v>
      </c>
      <c r="D6125" s="249" t="s">
        <v>12690</v>
      </c>
      <c r="E6125" s="249" t="s">
        <v>12690</v>
      </c>
      <c r="F6125" s="249"/>
      <c r="G6125" s="281"/>
      <c r="H6125" s="250">
        <v>82043.91</v>
      </c>
      <c r="I6125" s="250"/>
      <c r="J6125" s="250">
        <v>0</v>
      </c>
      <c r="K6125" s="250"/>
      <c r="L6125" s="250">
        <v>21986.15</v>
      </c>
      <c r="M6125" s="251">
        <f t="shared" si="285"/>
        <v>1</v>
      </c>
      <c r="N6125" s="251" t="str">
        <f t="shared" si="286"/>
        <v>NA</v>
      </c>
      <c r="O6125" s="250">
        <v>22204.86</v>
      </c>
      <c r="P6125" s="251">
        <f t="shared" si="287"/>
        <v>9.9476261191704368E-3</v>
      </c>
      <c r="Q6125" s="251" t="s">
        <v>1195</v>
      </c>
      <c r="R6125" s="258"/>
      <c r="S6125" s="258" t="s">
        <v>840</v>
      </c>
      <c r="T6125" s="258" t="s">
        <v>841</v>
      </c>
      <c r="U6125" s="282" t="s">
        <v>841</v>
      </c>
      <c r="V6125" s="283" t="s">
        <v>809</v>
      </c>
      <c r="W6125" s="284" t="s">
        <v>809</v>
      </c>
      <c r="X6125" s="284" t="s">
        <v>809</v>
      </c>
      <c r="Y6125" s="257"/>
    </row>
    <row r="6126" spans="1:25" ht="12.75" customHeight="1" x14ac:dyDescent="0.2">
      <c r="A6126" s="229" t="s">
        <v>705</v>
      </c>
      <c r="B6126" s="247"/>
      <c r="C6126" s="280">
        <v>6113</v>
      </c>
      <c r="D6126" s="249" t="s">
        <v>12691</v>
      </c>
      <c r="E6126" s="249" t="s">
        <v>12692</v>
      </c>
      <c r="F6126" s="249" t="s">
        <v>10228</v>
      </c>
      <c r="G6126" s="281" t="s">
        <v>804</v>
      </c>
      <c r="H6126" s="250">
        <v>87235.63</v>
      </c>
      <c r="I6126" s="250"/>
      <c r="J6126" s="250">
        <v>83566.840800000005</v>
      </c>
      <c r="K6126" s="250"/>
      <c r="L6126" s="250">
        <v>87236.98</v>
      </c>
      <c r="M6126" s="251">
        <f t="shared" si="285"/>
        <v>4.20560864866798E-2</v>
      </c>
      <c r="N6126" s="251">
        <f t="shared" si="286"/>
        <v>4.3918606529397365E-2</v>
      </c>
      <c r="O6126" s="250">
        <v>101480.32000000001</v>
      </c>
      <c r="P6126" s="251">
        <f t="shared" si="287"/>
        <v>0.16327181431544296</v>
      </c>
      <c r="Q6126" s="251" t="s">
        <v>1195</v>
      </c>
      <c r="R6126" s="258"/>
      <c r="S6126" s="258" t="s">
        <v>1405</v>
      </c>
      <c r="T6126" s="258" t="s">
        <v>2261</v>
      </c>
      <c r="U6126" s="282" t="s">
        <v>808</v>
      </c>
      <c r="V6126" s="283" t="s">
        <v>809</v>
      </c>
      <c r="W6126" s="284" t="s">
        <v>809</v>
      </c>
      <c r="X6126" s="284" t="s">
        <v>809</v>
      </c>
      <c r="Y6126" s="257"/>
    </row>
    <row r="6127" spans="1:25" ht="12.75" customHeight="1" x14ac:dyDescent="0.2">
      <c r="A6127" s="229" t="s">
        <v>705</v>
      </c>
      <c r="B6127" s="247"/>
      <c r="C6127" s="280">
        <v>6114</v>
      </c>
      <c r="D6127" s="249" t="s">
        <v>12693</v>
      </c>
      <c r="E6127" s="249" t="s">
        <v>12694</v>
      </c>
      <c r="F6127" s="249" t="s">
        <v>10355</v>
      </c>
      <c r="G6127" s="281" t="s">
        <v>804</v>
      </c>
      <c r="H6127" s="250">
        <v>43574.17</v>
      </c>
      <c r="I6127" s="250"/>
      <c r="J6127" s="250">
        <v>41741.6126</v>
      </c>
      <c r="K6127" s="250"/>
      <c r="L6127" s="250">
        <v>43574.8</v>
      </c>
      <c r="M6127" s="251">
        <f t="shared" si="285"/>
        <v>4.2056048342400967E-2</v>
      </c>
      <c r="N6127" s="251">
        <f t="shared" si="286"/>
        <v>4.391750308180481E-2</v>
      </c>
      <c r="O6127" s="250">
        <v>50271.360000000008</v>
      </c>
      <c r="P6127" s="251">
        <f t="shared" si="287"/>
        <v>0.15367964970579337</v>
      </c>
      <c r="Q6127" s="251" t="s">
        <v>1195</v>
      </c>
      <c r="R6127" s="258"/>
      <c r="S6127" s="258" t="s">
        <v>1405</v>
      </c>
      <c r="T6127" s="258" t="s">
        <v>807</v>
      </c>
      <c r="U6127" s="282" t="s">
        <v>808</v>
      </c>
      <c r="V6127" s="285">
        <v>103</v>
      </c>
      <c r="W6127" s="286" t="s">
        <v>816</v>
      </c>
      <c r="X6127" s="286" t="s">
        <v>824</v>
      </c>
      <c r="Y6127" s="257"/>
    </row>
    <row r="6128" spans="1:25" ht="12.75" customHeight="1" x14ac:dyDescent="0.2">
      <c r="A6128" s="229" t="s">
        <v>705</v>
      </c>
      <c r="B6128" s="247"/>
      <c r="C6128" s="280">
        <v>6115</v>
      </c>
      <c r="D6128" s="249" t="s">
        <v>12695</v>
      </c>
      <c r="E6128" s="249" t="s">
        <v>12696</v>
      </c>
      <c r="F6128" s="249" t="s">
        <v>10172</v>
      </c>
      <c r="G6128" s="281" t="s">
        <v>813</v>
      </c>
      <c r="H6128" s="250">
        <v>10277.549999999999</v>
      </c>
      <c r="I6128" s="250"/>
      <c r="J6128" s="250">
        <v>81750.653200000001</v>
      </c>
      <c r="K6128" s="250"/>
      <c r="L6128" s="250">
        <v>85339.77</v>
      </c>
      <c r="M6128" s="251">
        <f t="shared" si="285"/>
        <v>6.9542938929997913</v>
      </c>
      <c r="N6128" s="251">
        <f t="shared" si="286"/>
        <v>4.3903218622845248E-2</v>
      </c>
      <c r="O6128" s="250">
        <v>87017.840000000011</v>
      </c>
      <c r="P6128" s="251">
        <f t="shared" si="287"/>
        <v>1.966339960841243E-2</v>
      </c>
      <c r="Q6128" s="251" t="s">
        <v>1195</v>
      </c>
      <c r="R6128" s="258"/>
      <c r="S6128" s="258" t="s">
        <v>904</v>
      </c>
      <c r="T6128" s="258" t="s">
        <v>807</v>
      </c>
      <c r="U6128" s="282" t="s">
        <v>814</v>
      </c>
      <c r="V6128" s="283" t="s">
        <v>809</v>
      </c>
      <c r="W6128" s="284" t="s">
        <v>809</v>
      </c>
      <c r="X6128" s="284" t="s">
        <v>809</v>
      </c>
      <c r="Y6128" s="257"/>
    </row>
    <row r="6129" spans="1:25" ht="12.75" customHeight="1" x14ac:dyDescent="0.2">
      <c r="A6129" s="229" t="s">
        <v>705</v>
      </c>
      <c r="B6129" s="247"/>
      <c r="C6129" s="280">
        <v>6116</v>
      </c>
      <c r="D6129" s="249" t="s">
        <v>12697</v>
      </c>
      <c r="E6129" s="249" t="s">
        <v>6273</v>
      </c>
      <c r="F6129" s="249" t="s">
        <v>10237</v>
      </c>
      <c r="G6129" s="281" t="s">
        <v>804</v>
      </c>
      <c r="H6129" s="250">
        <v>70127.94</v>
      </c>
      <c r="I6129" s="250"/>
      <c r="J6129" s="250">
        <v>81122.639900000009</v>
      </c>
      <c r="K6129" s="250"/>
      <c r="L6129" s="250">
        <v>84685</v>
      </c>
      <c r="M6129" s="251">
        <f t="shared" si="285"/>
        <v>0.1567805913021259</v>
      </c>
      <c r="N6129" s="251">
        <f t="shared" si="286"/>
        <v>4.3913266436981305E-2</v>
      </c>
      <c r="O6129" s="250">
        <v>93720.38</v>
      </c>
      <c r="P6129" s="251">
        <f t="shared" si="287"/>
        <v>0.10669398358623139</v>
      </c>
      <c r="Q6129" s="251" t="s">
        <v>1195</v>
      </c>
      <c r="R6129" s="258"/>
      <c r="S6129" s="258" t="s">
        <v>806</v>
      </c>
      <c r="T6129" s="258" t="s">
        <v>807</v>
      </c>
      <c r="U6129" s="282" t="s">
        <v>808</v>
      </c>
      <c r="V6129" s="285">
        <v>308</v>
      </c>
      <c r="W6129" s="286" t="s">
        <v>824</v>
      </c>
      <c r="X6129" s="286" t="s">
        <v>824</v>
      </c>
      <c r="Y6129" s="257"/>
    </row>
    <row r="6130" spans="1:25" ht="12.75" customHeight="1" x14ac:dyDescent="0.2">
      <c r="A6130" s="229" t="s">
        <v>705</v>
      </c>
      <c r="B6130" s="247"/>
      <c r="C6130" s="280">
        <v>6117</v>
      </c>
      <c r="D6130" s="249" t="s">
        <v>12698</v>
      </c>
      <c r="E6130" s="249" t="s">
        <v>12699</v>
      </c>
      <c r="F6130" s="249" t="s">
        <v>10175</v>
      </c>
      <c r="G6130" s="281" t="s">
        <v>813</v>
      </c>
      <c r="H6130" s="250">
        <v>168355.88</v>
      </c>
      <c r="I6130" s="250"/>
      <c r="J6130" s="250">
        <v>161275.4859</v>
      </c>
      <c r="K6130" s="250"/>
      <c r="L6130" s="250">
        <v>168356.71000000002</v>
      </c>
      <c r="M6130" s="251">
        <f t="shared" si="285"/>
        <v>4.2056114107805471E-2</v>
      </c>
      <c r="N6130" s="251">
        <f t="shared" si="286"/>
        <v>4.3907628369452154E-2</v>
      </c>
      <c r="O6130" s="250">
        <v>182807.08000000002</v>
      </c>
      <c r="P6130" s="251">
        <f t="shared" si="287"/>
        <v>8.5831862596982292E-2</v>
      </c>
      <c r="Q6130" s="251" t="s">
        <v>1195</v>
      </c>
      <c r="R6130" s="258"/>
      <c r="S6130" s="258" t="s">
        <v>806</v>
      </c>
      <c r="T6130" s="258" t="s">
        <v>807</v>
      </c>
      <c r="U6130" s="282" t="s">
        <v>814</v>
      </c>
      <c r="V6130" s="285">
        <v>503</v>
      </c>
      <c r="W6130" s="286" t="s">
        <v>874</v>
      </c>
      <c r="X6130" s="286" t="s">
        <v>816</v>
      </c>
      <c r="Y6130" s="257"/>
    </row>
    <row r="6131" spans="1:25" ht="12.75" customHeight="1" x14ac:dyDescent="0.2">
      <c r="A6131" s="229" t="s">
        <v>705</v>
      </c>
      <c r="B6131" s="247"/>
      <c r="C6131" s="280">
        <v>6118</v>
      </c>
      <c r="D6131" s="249" t="s">
        <v>12700</v>
      </c>
      <c r="E6131" s="249" t="s">
        <v>12701</v>
      </c>
      <c r="F6131" s="249" t="s">
        <v>10175</v>
      </c>
      <c r="G6131" s="281" t="s">
        <v>813</v>
      </c>
      <c r="H6131" s="250">
        <v>135716.87000000002</v>
      </c>
      <c r="I6131" s="250"/>
      <c r="J6131" s="250">
        <v>130009.14200000001</v>
      </c>
      <c r="K6131" s="250"/>
      <c r="L6131" s="250">
        <v>135717.53</v>
      </c>
      <c r="M6131" s="251">
        <f t="shared" si="285"/>
        <v>4.2056142320405832E-2</v>
      </c>
      <c r="N6131" s="251">
        <f t="shared" si="286"/>
        <v>4.3907589206303596E-2</v>
      </c>
      <c r="O6131" s="250">
        <v>147366.41</v>
      </c>
      <c r="P6131" s="251">
        <f t="shared" si="287"/>
        <v>8.5831800799793551E-2</v>
      </c>
      <c r="Q6131" s="251" t="s">
        <v>1195</v>
      </c>
      <c r="R6131" s="258"/>
      <c r="S6131" s="258" t="s">
        <v>806</v>
      </c>
      <c r="T6131" s="258" t="s">
        <v>807</v>
      </c>
      <c r="U6131" s="282" t="s">
        <v>814</v>
      </c>
      <c r="V6131" s="285">
        <v>303</v>
      </c>
      <c r="W6131" s="286" t="s">
        <v>815</v>
      </c>
      <c r="X6131" s="286" t="s">
        <v>816</v>
      </c>
      <c r="Y6131" s="257"/>
    </row>
    <row r="6132" spans="1:25" ht="12.75" customHeight="1" x14ac:dyDescent="0.2">
      <c r="A6132" s="229" t="s">
        <v>705</v>
      </c>
      <c r="B6132" s="247"/>
      <c r="C6132" s="280">
        <v>6119</v>
      </c>
      <c r="D6132" s="249" t="s">
        <v>12702</v>
      </c>
      <c r="E6132" s="249" t="s">
        <v>12703</v>
      </c>
      <c r="F6132" s="249" t="s">
        <v>10237</v>
      </c>
      <c r="G6132" s="281" t="s">
        <v>804</v>
      </c>
      <c r="H6132" s="250">
        <v>119530.81000000001</v>
      </c>
      <c r="I6132" s="250"/>
      <c r="J6132" s="250">
        <v>114503.83959999999</v>
      </c>
      <c r="K6132" s="250"/>
      <c r="L6132" s="250">
        <v>119531.70999999999</v>
      </c>
      <c r="M6132" s="251">
        <f t="shared" si="285"/>
        <v>4.2055854887957503E-2</v>
      </c>
      <c r="N6132" s="251">
        <f t="shared" si="286"/>
        <v>4.3910059414287099E-2</v>
      </c>
      <c r="O6132" s="250">
        <v>131926.37</v>
      </c>
      <c r="P6132" s="251">
        <f t="shared" si="287"/>
        <v>0.10369348853120235</v>
      </c>
      <c r="Q6132" s="251" t="s">
        <v>1195</v>
      </c>
      <c r="R6132" s="258"/>
      <c r="S6132" s="258" t="s">
        <v>806</v>
      </c>
      <c r="T6132" s="258" t="s">
        <v>807</v>
      </c>
      <c r="U6132" s="282" t="s">
        <v>808</v>
      </c>
      <c r="V6132" s="285">
        <v>403</v>
      </c>
      <c r="W6132" s="286" t="s">
        <v>824</v>
      </c>
      <c r="X6132" s="286" t="s">
        <v>824</v>
      </c>
      <c r="Y6132" s="257"/>
    </row>
    <row r="6133" spans="1:25" ht="12.75" customHeight="1" x14ac:dyDescent="0.2">
      <c r="A6133" s="229" t="s">
        <v>705</v>
      </c>
      <c r="B6133" s="247"/>
      <c r="C6133" s="280">
        <v>6120</v>
      </c>
      <c r="D6133" s="249" t="s">
        <v>12704</v>
      </c>
      <c r="E6133" s="249" t="s">
        <v>12705</v>
      </c>
      <c r="F6133" s="249" t="s">
        <v>10225</v>
      </c>
      <c r="G6133" s="281" t="s">
        <v>813</v>
      </c>
      <c r="H6133" s="250">
        <v>89473.44</v>
      </c>
      <c r="I6133" s="250"/>
      <c r="J6133" s="250">
        <v>68538.636599999998</v>
      </c>
      <c r="K6133" s="250"/>
      <c r="L6133" s="250">
        <v>71548.180000000008</v>
      </c>
      <c r="M6133" s="251">
        <f t="shared" si="285"/>
        <v>0.23397785309249319</v>
      </c>
      <c r="N6133" s="251">
        <f t="shared" si="286"/>
        <v>4.3910173141670138E-2</v>
      </c>
      <c r="O6133" s="250">
        <v>78967.259999999995</v>
      </c>
      <c r="P6133" s="251">
        <f t="shared" si="287"/>
        <v>0.10369348318853096</v>
      </c>
      <c r="Q6133" s="251" t="s">
        <v>1195</v>
      </c>
      <c r="R6133" s="258"/>
      <c r="S6133" s="258" t="s">
        <v>806</v>
      </c>
      <c r="T6133" s="258" t="s">
        <v>807</v>
      </c>
      <c r="U6133" s="282" t="s">
        <v>814</v>
      </c>
      <c r="V6133" s="285">
        <v>311</v>
      </c>
      <c r="W6133" s="286" t="s">
        <v>824</v>
      </c>
      <c r="X6133" s="286" t="s">
        <v>824</v>
      </c>
      <c r="Y6133" s="257"/>
    </row>
    <row r="6134" spans="1:25" ht="12.75" customHeight="1" x14ac:dyDescent="0.2">
      <c r="A6134" s="229" t="s">
        <v>705</v>
      </c>
      <c r="B6134" s="247"/>
      <c r="C6134" s="280">
        <v>6121</v>
      </c>
      <c r="D6134" s="249" t="s">
        <v>12706</v>
      </c>
      <c r="E6134" s="249" t="s">
        <v>12707</v>
      </c>
      <c r="F6134" s="249" t="s">
        <v>10508</v>
      </c>
      <c r="G6134" s="281" t="s">
        <v>804</v>
      </c>
      <c r="H6134" s="250">
        <v>61158.61</v>
      </c>
      <c r="I6134" s="250"/>
      <c r="J6134" s="250">
        <v>62378.334100000007</v>
      </c>
      <c r="K6134" s="250"/>
      <c r="L6134" s="250">
        <v>65117.840000000004</v>
      </c>
      <c r="M6134" s="251">
        <f t="shared" si="285"/>
        <v>1.9943620366780847E-2</v>
      </c>
      <c r="N6134" s="251">
        <f t="shared" si="286"/>
        <v>4.3917586763510506E-2</v>
      </c>
      <c r="O6134" s="250">
        <v>75125.13</v>
      </c>
      <c r="P6134" s="251">
        <f t="shared" si="287"/>
        <v>0.15367969822094837</v>
      </c>
      <c r="Q6134" s="251" t="s">
        <v>1195</v>
      </c>
      <c r="R6134" s="258"/>
      <c r="S6134" s="258" t="s">
        <v>1405</v>
      </c>
      <c r="T6134" s="258" t="s">
        <v>807</v>
      </c>
      <c r="U6134" s="282" t="s">
        <v>808</v>
      </c>
      <c r="V6134" s="285">
        <v>152</v>
      </c>
      <c r="W6134" s="286" t="s">
        <v>824</v>
      </c>
      <c r="X6134" s="286" t="s">
        <v>824</v>
      </c>
      <c r="Y6134" s="257"/>
    </row>
    <row r="6135" spans="1:25" ht="12.75" customHeight="1" x14ac:dyDescent="0.2">
      <c r="A6135" s="229" t="s">
        <v>705</v>
      </c>
      <c r="B6135" s="247"/>
      <c r="C6135" s="300">
        <v>6122</v>
      </c>
      <c r="D6135" s="301" t="s">
        <v>12708</v>
      </c>
      <c r="E6135" s="301" t="s">
        <v>6313</v>
      </c>
      <c r="F6135" s="301" t="s">
        <v>10278</v>
      </c>
      <c r="G6135" s="326" t="s">
        <v>804</v>
      </c>
      <c r="H6135" s="303">
        <v>0</v>
      </c>
      <c r="I6135" s="303"/>
      <c r="J6135" s="303">
        <v>0</v>
      </c>
      <c r="K6135" s="303"/>
      <c r="L6135" s="303">
        <v>0</v>
      </c>
      <c r="M6135" s="304" t="str">
        <f t="shared" si="285"/>
        <v>NA</v>
      </c>
      <c r="N6135" s="304" t="str">
        <f t="shared" si="286"/>
        <v>NA</v>
      </c>
      <c r="O6135" s="303">
        <v>0</v>
      </c>
      <c r="P6135" s="304" t="str">
        <f t="shared" si="287"/>
        <v>NA</v>
      </c>
      <c r="Q6135" s="304" t="s">
        <v>707</v>
      </c>
      <c r="R6135" s="305" t="s">
        <v>887</v>
      </c>
      <c r="S6135" s="306" t="s">
        <v>832</v>
      </c>
      <c r="T6135" s="306" t="s">
        <v>832</v>
      </c>
      <c r="U6135" s="306" t="s">
        <v>832</v>
      </c>
      <c r="V6135" s="307" t="s">
        <v>809</v>
      </c>
      <c r="W6135" s="308" t="s">
        <v>809</v>
      </c>
      <c r="X6135" s="308" t="s">
        <v>809</v>
      </c>
      <c r="Y6135" s="257"/>
    </row>
    <row r="6136" spans="1:25" ht="12.75" customHeight="1" x14ac:dyDescent="0.2">
      <c r="A6136" s="229" t="s">
        <v>705</v>
      </c>
      <c r="B6136" s="247"/>
      <c r="C6136" s="280">
        <v>6123</v>
      </c>
      <c r="D6136" s="249" t="s">
        <v>12709</v>
      </c>
      <c r="E6136" s="249" t="s">
        <v>12710</v>
      </c>
      <c r="F6136" s="249" t="s">
        <v>10379</v>
      </c>
      <c r="G6136" s="281" t="s">
        <v>813</v>
      </c>
      <c r="H6136" s="250">
        <v>558138.44000000006</v>
      </c>
      <c r="I6136" s="250"/>
      <c r="J6136" s="250">
        <v>625001.86510000005</v>
      </c>
      <c r="K6136" s="250"/>
      <c r="L6136" s="250">
        <v>652445.58000000007</v>
      </c>
      <c r="M6136" s="251">
        <f t="shared" si="285"/>
        <v>0.11979720497301706</v>
      </c>
      <c r="N6136" s="251">
        <f t="shared" si="286"/>
        <v>4.3909812806093046E-2</v>
      </c>
      <c r="O6136" s="250">
        <v>716949.17999999993</v>
      </c>
      <c r="P6136" s="251">
        <f t="shared" si="287"/>
        <v>9.886433746704186E-2</v>
      </c>
      <c r="Q6136" s="251" t="s">
        <v>1195</v>
      </c>
      <c r="R6136" s="258"/>
      <c r="S6136" s="258" t="s">
        <v>806</v>
      </c>
      <c r="T6136" s="258" t="s">
        <v>807</v>
      </c>
      <c r="U6136" s="282" t="s">
        <v>814</v>
      </c>
      <c r="V6136" s="285">
        <v>203</v>
      </c>
      <c r="W6136" s="286" t="s">
        <v>824</v>
      </c>
      <c r="X6136" s="286" t="s">
        <v>824</v>
      </c>
      <c r="Y6136" s="257"/>
    </row>
    <row r="6137" spans="1:25" ht="12.75" customHeight="1" x14ac:dyDescent="0.2">
      <c r="A6137" s="229" t="s">
        <v>705</v>
      </c>
      <c r="B6137" s="247"/>
      <c r="C6137" s="280">
        <v>6124</v>
      </c>
      <c r="D6137" s="249" t="s">
        <v>12711</v>
      </c>
      <c r="E6137" s="249" t="s">
        <v>12712</v>
      </c>
      <c r="F6137" s="249" t="s">
        <v>10193</v>
      </c>
      <c r="G6137" s="281" t="s">
        <v>813</v>
      </c>
      <c r="H6137" s="250">
        <v>53928.5</v>
      </c>
      <c r="I6137" s="250"/>
      <c r="J6137" s="250">
        <v>51660.483699999997</v>
      </c>
      <c r="K6137" s="250"/>
      <c r="L6137" s="250">
        <v>53928.89</v>
      </c>
      <c r="M6137" s="251">
        <f t="shared" si="285"/>
        <v>4.2055987094022695E-2</v>
      </c>
      <c r="N6137" s="251">
        <f t="shared" si="286"/>
        <v>4.390989277554911E-2</v>
      </c>
      <c r="O6137" s="250">
        <v>59521.009999999995</v>
      </c>
      <c r="P6137" s="251">
        <f t="shared" si="287"/>
        <v>0.10369432784542748</v>
      </c>
      <c r="Q6137" s="251" t="s">
        <v>1195</v>
      </c>
      <c r="R6137" s="258"/>
      <c r="S6137" s="258" t="s">
        <v>806</v>
      </c>
      <c r="T6137" s="258" t="s">
        <v>807</v>
      </c>
      <c r="U6137" s="282" t="s">
        <v>814</v>
      </c>
      <c r="V6137" s="285">
        <v>103</v>
      </c>
      <c r="W6137" s="286" t="s">
        <v>816</v>
      </c>
      <c r="X6137" s="286" t="s">
        <v>824</v>
      </c>
      <c r="Y6137" s="257"/>
    </row>
    <row r="6138" spans="1:25" ht="12.75" customHeight="1" x14ac:dyDescent="0.2">
      <c r="A6138" s="229" t="s">
        <v>705</v>
      </c>
      <c r="B6138" s="247"/>
      <c r="C6138" s="280">
        <v>6125</v>
      </c>
      <c r="D6138" s="249" t="s">
        <v>12713</v>
      </c>
      <c r="E6138" s="249" t="s">
        <v>12714</v>
      </c>
      <c r="F6138" s="249" t="s">
        <v>10379</v>
      </c>
      <c r="G6138" s="281" t="s">
        <v>813</v>
      </c>
      <c r="H6138" s="250">
        <v>596286.82000000007</v>
      </c>
      <c r="I6138" s="250"/>
      <c r="J6138" s="250">
        <v>205413.65479999999</v>
      </c>
      <c r="K6138" s="250"/>
      <c r="L6138" s="250">
        <v>202448.89</v>
      </c>
      <c r="M6138" s="251">
        <f t="shared" si="285"/>
        <v>0.65551199873913024</v>
      </c>
      <c r="N6138" s="251">
        <f t="shared" si="286"/>
        <v>1.4433143711339951E-2</v>
      </c>
      <c r="O6138" s="250">
        <v>217529.27</v>
      </c>
      <c r="P6138" s="251">
        <f t="shared" si="287"/>
        <v>7.4489813206681327E-2</v>
      </c>
      <c r="Q6138" s="251" t="s">
        <v>1195</v>
      </c>
      <c r="R6138" s="258"/>
      <c r="S6138" s="258" t="s">
        <v>904</v>
      </c>
      <c r="T6138" s="258" t="s">
        <v>807</v>
      </c>
      <c r="U6138" s="282" t="s">
        <v>814</v>
      </c>
      <c r="V6138" s="285">
        <v>204</v>
      </c>
      <c r="W6138" s="286" t="s">
        <v>816</v>
      </c>
      <c r="X6138" s="286" t="s">
        <v>824</v>
      </c>
      <c r="Y6138" s="257"/>
    </row>
    <row r="6139" spans="1:25" ht="12.75" customHeight="1" x14ac:dyDescent="0.2">
      <c r="A6139" s="229" t="s">
        <v>705</v>
      </c>
      <c r="B6139" s="247"/>
      <c r="C6139" s="280">
        <v>6126</v>
      </c>
      <c r="D6139" s="249" t="s">
        <v>12715</v>
      </c>
      <c r="E6139" s="249" t="s">
        <v>12715</v>
      </c>
      <c r="F6139" s="249"/>
      <c r="G6139" s="281"/>
      <c r="H6139" s="250">
        <v>27722.410000000003</v>
      </c>
      <c r="I6139" s="250"/>
      <c r="J6139" s="250">
        <v>0</v>
      </c>
      <c r="K6139" s="250"/>
      <c r="L6139" s="250">
        <v>10680.37</v>
      </c>
      <c r="M6139" s="251">
        <f t="shared" si="285"/>
        <v>1</v>
      </c>
      <c r="N6139" s="251" t="str">
        <f t="shared" si="286"/>
        <v>NA</v>
      </c>
      <c r="O6139" s="250">
        <v>10786.61</v>
      </c>
      <c r="P6139" s="251">
        <f t="shared" si="287"/>
        <v>9.9472209296119687E-3</v>
      </c>
      <c r="Q6139" s="251" t="s">
        <v>1195</v>
      </c>
      <c r="R6139" s="258"/>
      <c r="S6139" s="258" t="s">
        <v>840</v>
      </c>
      <c r="T6139" s="258" t="s">
        <v>841</v>
      </c>
      <c r="U6139" s="282" t="s">
        <v>841</v>
      </c>
      <c r="V6139" s="283" t="s">
        <v>809</v>
      </c>
      <c r="W6139" s="284" t="s">
        <v>809</v>
      </c>
      <c r="X6139" s="284" t="s">
        <v>809</v>
      </c>
      <c r="Y6139" s="257"/>
    </row>
    <row r="6140" spans="1:25" ht="12.75" customHeight="1" x14ac:dyDescent="0.2">
      <c r="A6140" s="229" t="s">
        <v>705</v>
      </c>
      <c r="B6140" s="247"/>
      <c r="C6140" s="280">
        <v>6127</v>
      </c>
      <c r="D6140" s="249" t="s">
        <v>12716</v>
      </c>
      <c r="E6140" s="249" t="s">
        <v>12717</v>
      </c>
      <c r="F6140" s="249" t="s">
        <v>10379</v>
      </c>
      <c r="G6140" s="281" t="s">
        <v>813</v>
      </c>
      <c r="H6140" s="250">
        <v>27781.13</v>
      </c>
      <c r="I6140" s="250"/>
      <c r="J6140" s="250">
        <v>16868.611799999999</v>
      </c>
      <c r="K6140" s="250"/>
      <c r="L6140" s="250">
        <v>17609.32</v>
      </c>
      <c r="M6140" s="251">
        <f t="shared" si="285"/>
        <v>0.39280325170358449</v>
      </c>
      <c r="N6140" s="251">
        <f t="shared" si="286"/>
        <v>4.3910441996181396E-2</v>
      </c>
      <c r="O6140" s="250">
        <v>19435.27</v>
      </c>
      <c r="P6140" s="251">
        <f t="shared" si="287"/>
        <v>0.10369224933160399</v>
      </c>
      <c r="Q6140" s="251" t="s">
        <v>1195</v>
      </c>
      <c r="R6140" s="258"/>
      <c r="S6140" s="258" t="s">
        <v>806</v>
      </c>
      <c r="T6140" s="258" t="s">
        <v>807</v>
      </c>
      <c r="U6140" s="282" t="s">
        <v>814</v>
      </c>
      <c r="V6140" s="285">
        <v>103</v>
      </c>
      <c r="W6140" s="286" t="s">
        <v>824</v>
      </c>
      <c r="X6140" s="286" t="s">
        <v>824</v>
      </c>
      <c r="Y6140" s="257"/>
    </row>
    <row r="6141" spans="1:25" ht="12.75" customHeight="1" x14ac:dyDescent="0.2">
      <c r="A6141" s="229" t="s">
        <v>705</v>
      </c>
      <c r="B6141" s="247"/>
      <c r="C6141" s="280">
        <v>6128</v>
      </c>
      <c r="D6141" s="249" t="s">
        <v>12718</v>
      </c>
      <c r="E6141" s="249" t="s">
        <v>12719</v>
      </c>
      <c r="F6141" s="249" t="s">
        <v>10278</v>
      </c>
      <c r="G6141" s="281" t="s">
        <v>804</v>
      </c>
      <c r="H6141" s="250">
        <v>464526.74000000005</v>
      </c>
      <c r="I6141" s="250"/>
      <c r="J6141" s="250">
        <v>361325.55170000001</v>
      </c>
      <c r="K6141" s="250"/>
      <c r="L6141" s="250">
        <v>377192.62</v>
      </c>
      <c r="M6141" s="251">
        <f t="shared" si="285"/>
        <v>0.22216414990448133</v>
      </c>
      <c r="N6141" s="251">
        <f t="shared" si="286"/>
        <v>4.3913496361790746E-2</v>
      </c>
      <c r="O6141" s="250">
        <v>424731.04999999987</v>
      </c>
      <c r="P6141" s="251">
        <f t="shared" si="287"/>
        <v>0.12603223785237336</v>
      </c>
      <c r="Q6141" s="251" t="s">
        <v>1195</v>
      </c>
      <c r="R6141" s="258"/>
      <c r="S6141" s="258" t="s">
        <v>1405</v>
      </c>
      <c r="T6141" s="258" t="s">
        <v>807</v>
      </c>
      <c r="U6141" s="282" t="s">
        <v>808</v>
      </c>
      <c r="V6141" s="285">
        <v>452</v>
      </c>
      <c r="W6141" s="286" t="s">
        <v>824</v>
      </c>
      <c r="X6141" s="286" t="s">
        <v>824</v>
      </c>
      <c r="Y6141" s="257"/>
    </row>
    <row r="6142" spans="1:25" ht="12.75" customHeight="1" x14ac:dyDescent="0.2">
      <c r="A6142" s="229" t="s">
        <v>705</v>
      </c>
      <c r="B6142" s="247"/>
      <c r="C6142" s="280">
        <v>6129</v>
      </c>
      <c r="D6142" s="249" t="s">
        <v>12720</v>
      </c>
      <c r="E6142" s="249" t="s">
        <v>12721</v>
      </c>
      <c r="F6142" s="249" t="s">
        <v>10260</v>
      </c>
      <c r="G6142" s="281" t="s">
        <v>813</v>
      </c>
      <c r="H6142" s="250">
        <v>235686.70999999996</v>
      </c>
      <c r="I6142" s="250"/>
      <c r="J6142" s="250">
        <v>215962.54100000003</v>
      </c>
      <c r="K6142" s="250"/>
      <c r="L6142" s="250">
        <v>113998.43</v>
      </c>
      <c r="M6142" s="251">
        <f t="shared" si="285"/>
        <v>8.3688083218608045E-2</v>
      </c>
      <c r="N6142" s="251">
        <f t="shared" si="286"/>
        <v>0.47213794821945543</v>
      </c>
      <c r="O6142" s="250">
        <v>126555.83000000002</v>
      </c>
      <c r="P6142" s="251">
        <f t="shared" si="287"/>
        <v>0.11015414861415218</v>
      </c>
      <c r="Q6142" s="251" t="s">
        <v>1195</v>
      </c>
      <c r="R6142" s="258"/>
      <c r="S6142" s="258" t="s">
        <v>925</v>
      </c>
      <c r="T6142" s="258" t="s">
        <v>908</v>
      </c>
      <c r="U6142" s="282" t="s">
        <v>823</v>
      </c>
      <c r="V6142" s="285">
        <v>1040</v>
      </c>
      <c r="W6142" s="286" t="s">
        <v>824</v>
      </c>
      <c r="X6142" s="286" t="s">
        <v>824</v>
      </c>
      <c r="Y6142" s="257"/>
    </row>
    <row r="6143" spans="1:25" ht="12.75" customHeight="1" x14ac:dyDescent="0.2">
      <c r="A6143" s="229" t="s">
        <v>705</v>
      </c>
      <c r="B6143" s="247"/>
      <c r="C6143" s="280">
        <v>6130</v>
      </c>
      <c r="D6143" s="249" t="s">
        <v>12722</v>
      </c>
      <c r="E6143" s="249" t="s">
        <v>12723</v>
      </c>
      <c r="F6143" s="249" t="s">
        <v>10175</v>
      </c>
      <c r="G6143" s="281" t="s">
        <v>813</v>
      </c>
      <c r="H6143" s="250">
        <v>84722.37</v>
      </c>
      <c r="I6143" s="250"/>
      <c r="J6143" s="250">
        <v>81159.275800000003</v>
      </c>
      <c r="K6143" s="250"/>
      <c r="L6143" s="250">
        <v>84723</v>
      </c>
      <c r="M6143" s="251">
        <f t="shared" si="285"/>
        <v>4.2056120479160256E-2</v>
      </c>
      <c r="N6143" s="251">
        <f t="shared" si="286"/>
        <v>4.3910251352932805E-2</v>
      </c>
      <c r="O6143" s="250">
        <v>93508.160000000003</v>
      </c>
      <c r="P6143" s="251">
        <f t="shared" si="287"/>
        <v>0.10369273986992911</v>
      </c>
      <c r="Q6143" s="251" t="s">
        <v>1195</v>
      </c>
      <c r="R6143" s="258"/>
      <c r="S6143" s="258" t="s">
        <v>806</v>
      </c>
      <c r="T6143" s="258" t="s">
        <v>807</v>
      </c>
      <c r="U6143" s="282" t="s">
        <v>814</v>
      </c>
      <c r="V6143" s="285">
        <v>352</v>
      </c>
      <c r="W6143" s="286" t="s">
        <v>816</v>
      </c>
      <c r="X6143" s="286" t="s">
        <v>824</v>
      </c>
      <c r="Y6143" s="257"/>
    </row>
    <row r="6144" spans="1:25" ht="12.75" customHeight="1" x14ac:dyDescent="0.2">
      <c r="A6144" s="229" t="s">
        <v>705</v>
      </c>
      <c r="B6144" s="247"/>
      <c r="C6144" s="280">
        <v>6131</v>
      </c>
      <c r="D6144" s="249" t="s">
        <v>12724</v>
      </c>
      <c r="E6144" s="249" t="s">
        <v>12725</v>
      </c>
      <c r="F6144" s="249" t="s">
        <v>10281</v>
      </c>
      <c r="G6144" s="281" t="s">
        <v>813</v>
      </c>
      <c r="H6144" s="250">
        <v>35751.229999999996</v>
      </c>
      <c r="I6144" s="250"/>
      <c r="J6144" s="250">
        <v>34247.663099999998</v>
      </c>
      <c r="K6144" s="250"/>
      <c r="L6144" s="250">
        <v>35751.399999999994</v>
      </c>
      <c r="M6144" s="251">
        <f t="shared" si="285"/>
        <v>4.2056368410261634E-2</v>
      </c>
      <c r="N6144" s="251">
        <f t="shared" si="286"/>
        <v>4.3907722860074397E-2</v>
      </c>
      <c r="O6144" s="250">
        <v>38820.020000000004</v>
      </c>
      <c r="P6144" s="251">
        <f t="shared" si="287"/>
        <v>8.5832163215986232E-2</v>
      </c>
      <c r="Q6144" s="251" t="s">
        <v>1195</v>
      </c>
      <c r="R6144" s="258"/>
      <c r="S6144" s="258" t="s">
        <v>904</v>
      </c>
      <c r="T6144" s="258" t="s">
        <v>807</v>
      </c>
      <c r="U6144" s="282" t="s">
        <v>814</v>
      </c>
      <c r="V6144" s="285">
        <v>103</v>
      </c>
      <c r="W6144" s="286" t="s">
        <v>816</v>
      </c>
      <c r="X6144" s="286" t="s">
        <v>824</v>
      </c>
      <c r="Y6144" s="257"/>
    </row>
    <row r="6145" spans="1:25" ht="12.75" customHeight="1" x14ac:dyDescent="0.2">
      <c r="A6145" s="229" t="s">
        <v>705</v>
      </c>
      <c r="B6145" s="247"/>
      <c r="C6145" s="280">
        <v>6132</v>
      </c>
      <c r="D6145" s="249" t="s">
        <v>12726</v>
      </c>
      <c r="E6145" s="249" t="s">
        <v>12727</v>
      </c>
      <c r="F6145" s="249" t="s">
        <v>10253</v>
      </c>
      <c r="G6145" s="281" t="s">
        <v>813</v>
      </c>
      <c r="H6145" s="250">
        <v>742654.24</v>
      </c>
      <c r="I6145" s="250"/>
      <c r="J6145" s="250">
        <v>461825.8746000001</v>
      </c>
      <c r="K6145" s="250"/>
      <c r="L6145" s="250">
        <v>1234793.23</v>
      </c>
      <c r="M6145" s="251">
        <f t="shared" si="285"/>
        <v>0.37814146917144092</v>
      </c>
      <c r="N6145" s="251">
        <f t="shared" si="286"/>
        <v>1.6737203303506714</v>
      </c>
      <c r="O6145" s="250">
        <v>1258510.2700000003</v>
      </c>
      <c r="P6145" s="251">
        <f t="shared" si="287"/>
        <v>1.9207296755263448E-2</v>
      </c>
      <c r="Q6145" s="251" t="s">
        <v>1195</v>
      </c>
      <c r="R6145" s="258"/>
      <c r="S6145" s="258" t="s">
        <v>10546</v>
      </c>
      <c r="T6145" s="258" t="s">
        <v>908</v>
      </c>
      <c r="U6145" s="282" t="s">
        <v>823</v>
      </c>
      <c r="V6145" s="285">
        <v>1861</v>
      </c>
      <c r="W6145" s="286" t="s">
        <v>816</v>
      </c>
      <c r="X6145" s="286" t="s">
        <v>816</v>
      </c>
      <c r="Y6145" s="257"/>
    </row>
    <row r="6146" spans="1:25" ht="12.75" customHeight="1" x14ac:dyDescent="0.2">
      <c r="A6146" s="229" t="s">
        <v>705</v>
      </c>
      <c r="B6146" s="247"/>
      <c r="C6146" s="280">
        <v>6133</v>
      </c>
      <c r="D6146" s="249" t="s">
        <v>12728</v>
      </c>
      <c r="E6146" s="249" t="s">
        <v>12729</v>
      </c>
      <c r="F6146" s="249" t="s">
        <v>10225</v>
      </c>
      <c r="G6146" s="281" t="s">
        <v>813</v>
      </c>
      <c r="H6146" s="250">
        <v>95966.48000000001</v>
      </c>
      <c r="I6146" s="250"/>
      <c r="J6146" s="250">
        <v>100627.98120000001</v>
      </c>
      <c r="K6146" s="250"/>
      <c r="L6146" s="250">
        <v>113692.05999999998</v>
      </c>
      <c r="M6146" s="251">
        <f t="shared" si="285"/>
        <v>4.857426468075101E-2</v>
      </c>
      <c r="N6146" s="251">
        <f t="shared" si="286"/>
        <v>0.12982550821560129</v>
      </c>
      <c r="O6146" s="250">
        <v>124178.61</v>
      </c>
      <c r="P6146" s="251">
        <f t="shared" si="287"/>
        <v>9.2236432341889302E-2</v>
      </c>
      <c r="Q6146" s="251" t="s">
        <v>1195</v>
      </c>
      <c r="R6146" s="258"/>
      <c r="S6146" s="258" t="s">
        <v>806</v>
      </c>
      <c r="T6146" s="258" t="s">
        <v>807</v>
      </c>
      <c r="U6146" s="282" t="s">
        <v>814</v>
      </c>
      <c r="V6146" s="285">
        <v>303</v>
      </c>
      <c r="W6146" s="286" t="s">
        <v>815</v>
      </c>
      <c r="X6146" s="286" t="s">
        <v>816</v>
      </c>
      <c r="Y6146" s="257"/>
    </row>
    <row r="6147" spans="1:25" ht="12.75" customHeight="1" x14ac:dyDescent="0.2">
      <c r="A6147" s="229" t="s">
        <v>705</v>
      </c>
      <c r="B6147" s="247"/>
      <c r="C6147" s="280">
        <v>6134</v>
      </c>
      <c r="D6147" s="249" t="s">
        <v>12730</v>
      </c>
      <c r="E6147" s="249" t="s">
        <v>12731</v>
      </c>
      <c r="F6147" s="249" t="s">
        <v>10185</v>
      </c>
      <c r="G6147" s="281" t="s">
        <v>813</v>
      </c>
      <c r="H6147" s="250">
        <v>72505.77</v>
      </c>
      <c r="I6147" s="250"/>
      <c r="J6147" s="250">
        <v>69456.471900000004</v>
      </c>
      <c r="K6147" s="250"/>
      <c r="L6147" s="250">
        <v>78473.17</v>
      </c>
      <c r="M6147" s="251">
        <f t="shared" si="285"/>
        <v>4.2055937065422516E-2</v>
      </c>
      <c r="N6147" s="251">
        <f t="shared" si="286"/>
        <v>0.1298179687701643</v>
      </c>
      <c r="O6147" s="250">
        <v>85711.28</v>
      </c>
      <c r="P6147" s="251">
        <f t="shared" si="287"/>
        <v>9.2236747922888815E-2</v>
      </c>
      <c r="Q6147" s="251" t="s">
        <v>1195</v>
      </c>
      <c r="R6147" s="258"/>
      <c r="S6147" s="258" t="s">
        <v>806</v>
      </c>
      <c r="T6147" s="258" t="s">
        <v>807</v>
      </c>
      <c r="U6147" s="282" t="s">
        <v>814</v>
      </c>
      <c r="V6147" s="285">
        <v>253</v>
      </c>
      <c r="W6147" s="286" t="s">
        <v>816</v>
      </c>
      <c r="X6147" s="286" t="s">
        <v>816</v>
      </c>
      <c r="Y6147" s="257"/>
    </row>
    <row r="6148" spans="1:25" ht="12.75" customHeight="1" x14ac:dyDescent="0.2">
      <c r="A6148" s="229" t="s">
        <v>705</v>
      </c>
      <c r="B6148" s="247"/>
      <c r="C6148" s="280">
        <v>6135</v>
      </c>
      <c r="D6148" s="249" t="s">
        <v>12732</v>
      </c>
      <c r="E6148" s="249" t="s">
        <v>12733</v>
      </c>
      <c r="F6148" s="249" t="s">
        <v>10182</v>
      </c>
      <c r="G6148" s="281" t="s">
        <v>813</v>
      </c>
      <c r="H6148" s="250">
        <v>30024.48</v>
      </c>
      <c r="I6148" s="250"/>
      <c r="J6148" s="250">
        <v>21717.463500000002</v>
      </c>
      <c r="K6148" s="250"/>
      <c r="L6148" s="250">
        <v>22671.08</v>
      </c>
      <c r="M6148" s="251">
        <f t="shared" si="285"/>
        <v>0.27667478337676449</v>
      </c>
      <c r="N6148" s="251">
        <f t="shared" si="286"/>
        <v>4.3910123297778304E-2</v>
      </c>
      <c r="O6148" s="250">
        <v>25021.949999999997</v>
      </c>
      <c r="P6148" s="251">
        <f t="shared" si="287"/>
        <v>0.10369466298032538</v>
      </c>
      <c r="Q6148" s="251" t="s">
        <v>1195</v>
      </c>
      <c r="R6148" s="258"/>
      <c r="S6148" s="258" t="s">
        <v>904</v>
      </c>
      <c r="T6148" s="258" t="s">
        <v>807</v>
      </c>
      <c r="U6148" s="282" t="s">
        <v>814</v>
      </c>
      <c r="V6148" s="285">
        <v>55</v>
      </c>
      <c r="W6148" s="286" t="s">
        <v>824</v>
      </c>
      <c r="X6148" s="286" t="s">
        <v>824</v>
      </c>
      <c r="Y6148" s="257"/>
    </row>
    <row r="6149" spans="1:25" ht="12.75" customHeight="1" x14ac:dyDescent="0.2">
      <c r="A6149" s="229" t="s">
        <v>705</v>
      </c>
      <c r="B6149" s="247"/>
      <c r="C6149" s="280">
        <v>6136</v>
      </c>
      <c r="D6149" s="249" t="s">
        <v>12734</v>
      </c>
      <c r="E6149" s="249" t="s">
        <v>12735</v>
      </c>
      <c r="F6149" s="249" t="s">
        <v>10237</v>
      </c>
      <c r="G6149" s="281" t="s">
        <v>2994</v>
      </c>
      <c r="H6149" s="250">
        <v>97667.73</v>
      </c>
      <c r="I6149" s="250"/>
      <c r="J6149" s="250">
        <v>168828.25899999999</v>
      </c>
      <c r="K6149" s="250"/>
      <c r="L6149" s="250">
        <v>167176.52000000002</v>
      </c>
      <c r="M6149" s="251">
        <f t="shared" si="285"/>
        <v>0.72859816645682252</v>
      </c>
      <c r="N6149" s="251">
        <f t="shared" si="286"/>
        <v>9.7835457747625799E-3</v>
      </c>
      <c r="O6149" s="250">
        <v>179460.19</v>
      </c>
      <c r="P6149" s="251">
        <f t="shared" si="287"/>
        <v>7.347724429244E-2</v>
      </c>
      <c r="Q6149" s="251" t="s">
        <v>1195</v>
      </c>
      <c r="R6149" s="258"/>
      <c r="S6149" s="258" t="s">
        <v>2995</v>
      </c>
      <c r="T6149" s="258" t="s">
        <v>807</v>
      </c>
      <c r="U6149" s="282" t="s">
        <v>2996</v>
      </c>
      <c r="V6149" s="285">
        <v>503</v>
      </c>
      <c r="W6149" s="286" t="s">
        <v>816</v>
      </c>
      <c r="X6149" s="286" t="s">
        <v>824</v>
      </c>
      <c r="Y6149" s="257"/>
    </row>
    <row r="6150" spans="1:25" ht="12.75" customHeight="1" x14ac:dyDescent="0.2">
      <c r="B6150" s="247"/>
      <c r="C6150" s="280">
        <v>6137</v>
      </c>
      <c r="D6150" s="249" t="s">
        <v>12736</v>
      </c>
      <c r="E6150" s="249" t="s">
        <v>12737</v>
      </c>
      <c r="F6150" s="249" t="s">
        <v>10228</v>
      </c>
      <c r="G6150" s="281" t="s">
        <v>804</v>
      </c>
      <c r="H6150" s="250">
        <v>37245.399999999994</v>
      </c>
      <c r="I6150" s="250"/>
      <c r="J6150" s="250">
        <v>35679.010499999997</v>
      </c>
      <c r="K6150" s="250"/>
      <c r="L6150" s="250">
        <v>37245.94</v>
      </c>
      <c r="M6150" s="251">
        <f t="shared" si="285"/>
        <v>4.2055918314744846E-2</v>
      </c>
      <c r="N6150" s="251">
        <f t="shared" si="286"/>
        <v>4.3917403482924666E-2</v>
      </c>
      <c r="O6150" s="250">
        <v>42969.9</v>
      </c>
      <c r="P6150" s="251">
        <f t="shared" si="287"/>
        <v>0.15368010580482058</v>
      </c>
      <c r="Q6150" s="251" t="s">
        <v>1195</v>
      </c>
      <c r="R6150" s="258"/>
      <c r="S6150" s="258" t="s">
        <v>1405</v>
      </c>
      <c r="T6150" s="258" t="s">
        <v>807</v>
      </c>
      <c r="U6150" s="282" t="s">
        <v>808</v>
      </c>
      <c r="V6150" s="285">
        <v>39</v>
      </c>
      <c r="W6150" s="286" t="s">
        <v>824</v>
      </c>
      <c r="X6150" s="286" t="s">
        <v>824</v>
      </c>
      <c r="Y6150" s="257"/>
    </row>
    <row r="6151" spans="1:25" ht="12.75" customHeight="1" x14ac:dyDescent="0.2">
      <c r="A6151" s="229" t="s">
        <v>705</v>
      </c>
      <c r="B6151" s="247"/>
      <c r="C6151" s="280">
        <v>6138</v>
      </c>
      <c r="D6151" s="249" t="s">
        <v>12738</v>
      </c>
      <c r="E6151" s="249" t="s">
        <v>12739</v>
      </c>
      <c r="F6151" s="249" t="s">
        <v>10397</v>
      </c>
      <c r="G6151" s="281" t="s">
        <v>804</v>
      </c>
      <c r="H6151" s="250">
        <v>187469.13999999998</v>
      </c>
      <c r="I6151" s="250"/>
      <c r="J6151" s="250">
        <v>179584.90609999996</v>
      </c>
      <c r="K6151" s="250"/>
      <c r="L6151" s="250">
        <v>187471.91</v>
      </c>
      <c r="M6151" s="251">
        <f t="shared" si="285"/>
        <v>4.20561693513931E-2</v>
      </c>
      <c r="N6151" s="251">
        <f t="shared" si="286"/>
        <v>4.3917966555653873E-2</v>
      </c>
      <c r="O6151" s="250">
        <v>217169.37</v>
      </c>
      <c r="P6151" s="251">
        <f t="shared" si="287"/>
        <v>0.15841018529122572</v>
      </c>
      <c r="Q6151" s="251" t="s">
        <v>1195</v>
      </c>
      <c r="R6151" s="258"/>
      <c r="S6151" s="258" t="s">
        <v>1405</v>
      </c>
      <c r="T6151" s="258" t="s">
        <v>807</v>
      </c>
      <c r="U6151" s="282" t="s">
        <v>808</v>
      </c>
      <c r="V6151" s="285">
        <v>106</v>
      </c>
      <c r="W6151" s="286" t="s">
        <v>824</v>
      </c>
      <c r="X6151" s="286" t="s">
        <v>824</v>
      </c>
      <c r="Y6151" s="257"/>
    </row>
    <row r="6152" spans="1:25" ht="12.75" customHeight="1" x14ac:dyDescent="0.2">
      <c r="B6152" s="247"/>
      <c r="C6152" s="280">
        <v>6139</v>
      </c>
      <c r="D6152" s="249" t="s">
        <v>12740</v>
      </c>
      <c r="E6152" s="249" t="s">
        <v>12741</v>
      </c>
      <c r="F6152" s="249" t="s">
        <v>10355</v>
      </c>
      <c r="G6152" s="281" t="s">
        <v>804</v>
      </c>
      <c r="H6152" s="250">
        <v>53012.960000000006</v>
      </c>
      <c r="I6152" s="250"/>
      <c r="J6152" s="250">
        <v>50783.471200000007</v>
      </c>
      <c r="K6152" s="250"/>
      <c r="L6152" s="250">
        <v>53013.62</v>
      </c>
      <c r="M6152" s="251">
        <f t="shared" si="285"/>
        <v>4.2055542644666488E-2</v>
      </c>
      <c r="N6152" s="251">
        <f t="shared" si="286"/>
        <v>4.3914855509128631E-2</v>
      </c>
      <c r="O6152" s="250">
        <v>56470.55</v>
      </c>
      <c r="P6152" s="251">
        <f t="shared" si="287"/>
        <v>6.5208337027352598E-2</v>
      </c>
      <c r="Q6152" s="251" t="s">
        <v>1195</v>
      </c>
      <c r="R6152" s="258"/>
      <c r="S6152" s="258" t="s">
        <v>904</v>
      </c>
      <c r="T6152" s="258" t="s">
        <v>807</v>
      </c>
      <c r="U6152" s="282" t="s">
        <v>808</v>
      </c>
      <c r="V6152" s="285">
        <v>24</v>
      </c>
      <c r="W6152" s="286" t="s">
        <v>824</v>
      </c>
      <c r="X6152" s="286" t="s">
        <v>824</v>
      </c>
      <c r="Y6152" s="257"/>
    </row>
    <row r="6153" spans="1:25" ht="12.75" customHeight="1" x14ac:dyDescent="0.2">
      <c r="B6153" s="247"/>
      <c r="C6153" s="280">
        <v>6140</v>
      </c>
      <c r="D6153" s="249" t="s">
        <v>12742</v>
      </c>
      <c r="E6153" s="249" t="s">
        <v>6367</v>
      </c>
      <c r="F6153" s="249" t="s">
        <v>10990</v>
      </c>
      <c r="G6153" s="281" t="s">
        <v>804</v>
      </c>
      <c r="H6153" s="250">
        <v>13537.480000000001</v>
      </c>
      <c r="I6153" s="250"/>
      <c r="J6153" s="250">
        <v>5604.9053999999996</v>
      </c>
      <c r="K6153" s="250"/>
      <c r="L6153" s="250">
        <v>5683.5599999999995</v>
      </c>
      <c r="M6153" s="251">
        <f t="shared" si="285"/>
        <v>0.58597128860024172</v>
      </c>
      <c r="N6153" s="251">
        <f t="shared" si="286"/>
        <v>1.4033171728464829E-2</v>
      </c>
      <c r="O6153" s="250">
        <v>6272.9400000000005</v>
      </c>
      <c r="P6153" s="251">
        <f t="shared" si="287"/>
        <v>0.10369909000696766</v>
      </c>
      <c r="Q6153" s="251" t="s">
        <v>1195</v>
      </c>
      <c r="R6153" s="258"/>
      <c r="S6153" s="258" t="s">
        <v>1405</v>
      </c>
      <c r="T6153" s="258" t="s">
        <v>807</v>
      </c>
      <c r="U6153" s="282" t="s">
        <v>808</v>
      </c>
      <c r="V6153" s="285">
        <v>24</v>
      </c>
      <c r="W6153" s="286" t="s">
        <v>874</v>
      </c>
      <c r="X6153" s="286" t="s">
        <v>815</v>
      </c>
      <c r="Y6153" s="257"/>
    </row>
    <row r="6154" spans="1:25" ht="12.75" customHeight="1" x14ac:dyDescent="0.2">
      <c r="A6154" s="229" t="s">
        <v>705</v>
      </c>
      <c r="B6154" s="247"/>
      <c r="C6154" s="280">
        <v>6141</v>
      </c>
      <c r="D6154" s="249" t="s">
        <v>12743</v>
      </c>
      <c r="E6154" s="249" t="s">
        <v>12744</v>
      </c>
      <c r="F6154" s="249" t="s">
        <v>10228</v>
      </c>
      <c r="G6154" s="281" t="s">
        <v>804</v>
      </c>
      <c r="H6154" s="250">
        <v>968322.05000000016</v>
      </c>
      <c r="I6154" s="250"/>
      <c r="J6154" s="250">
        <v>1259041.7551</v>
      </c>
      <c r="K6154" s="250"/>
      <c r="L6154" s="250">
        <v>583375.56999999995</v>
      </c>
      <c r="M6154" s="251">
        <f t="shared" si="285"/>
        <v>0.30023038832999799</v>
      </c>
      <c r="N6154" s="251">
        <f t="shared" si="286"/>
        <v>0.53665113358081995</v>
      </c>
      <c r="O6154" s="250">
        <v>644100.63</v>
      </c>
      <c r="P6154" s="251">
        <f t="shared" si="287"/>
        <v>0.10409256596055276</v>
      </c>
      <c r="Q6154" s="251" t="s">
        <v>1195</v>
      </c>
      <c r="R6154" s="258"/>
      <c r="S6154" s="258" t="s">
        <v>1405</v>
      </c>
      <c r="T6154" s="258" t="s">
        <v>2261</v>
      </c>
      <c r="U6154" s="282" t="s">
        <v>808</v>
      </c>
      <c r="V6154" s="285">
        <v>627</v>
      </c>
      <c r="W6154" s="286" t="s">
        <v>824</v>
      </c>
      <c r="X6154" s="286" t="s">
        <v>824</v>
      </c>
      <c r="Y6154" s="257"/>
    </row>
    <row r="6155" spans="1:25" ht="12.75" customHeight="1" x14ac:dyDescent="0.2">
      <c r="A6155" s="229" t="s">
        <v>705</v>
      </c>
      <c r="B6155" s="247"/>
      <c r="C6155" s="280">
        <v>6142</v>
      </c>
      <c r="D6155" s="249" t="s">
        <v>12745</v>
      </c>
      <c r="E6155" s="249" t="s">
        <v>12746</v>
      </c>
      <c r="F6155" s="249" t="s">
        <v>10193</v>
      </c>
      <c r="G6155" s="281" t="s">
        <v>813</v>
      </c>
      <c r="H6155" s="250">
        <v>870556.00000000012</v>
      </c>
      <c r="I6155" s="250"/>
      <c r="J6155" s="250">
        <v>783825.64990000008</v>
      </c>
      <c r="K6155" s="250"/>
      <c r="L6155" s="250">
        <v>925811.86999999976</v>
      </c>
      <c r="M6155" s="251">
        <f t="shared" si="285"/>
        <v>9.9626388308161715E-2</v>
      </c>
      <c r="N6155" s="251">
        <f t="shared" si="286"/>
        <v>0.18114515660225483</v>
      </c>
      <c r="O6155" s="250">
        <v>1049990.8999999999</v>
      </c>
      <c r="P6155" s="251">
        <f t="shared" si="287"/>
        <v>0.13412987457160186</v>
      </c>
      <c r="Q6155" s="251" t="s">
        <v>1195</v>
      </c>
      <c r="R6155" s="258"/>
      <c r="S6155" s="258" t="s">
        <v>3566</v>
      </c>
      <c r="T6155" s="258" t="s">
        <v>908</v>
      </c>
      <c r="U6155" s="282" t="s">
        <v>814</v>
      </c>
      <c r="V6155" s="285">
        <v>106</v>
      </c>
      <c r="W6155" s="286" t="s">
        <v>824</v>
      </c>
      <c r="X6155" s="286" t="s">
        <v>816</v>
      </c>
      <c r="Y6155" s="257"/>
    </row>
    <row r="6156" spans="1:25" ht="12.75" customHeight="1" x14ac:dyDescent="0.2">
      <c r="A6156" s="229" t="s">
        <v>705</v>
      </c>
      <c r="B6156" s="247"/>
      <c r="C6156" s="280">
        <v>6143</v>
      </c>
      <c r="D6156" s="249" t="s">
        <v>12747</v>
      </c>
      <c r="E6156" s="249" t="s">
        <v>6397</v>
      </c>
      <c r="F6156" s="249" t="s">
        <v>10234</v>
      </c>
      <c r="G6156" s="281" t="s">
        <v>804</v>
      </c>
      <c r="H6156" s="250">
        <v>1250123.4200000002</v>
      </c>
      <c r="I6156" s="250"/>
      <c r="J6156" s="250">
        <v>1255041.1821999997</v>
      </c>
      <c r="K6156" s="250"/>
      <c r="L6156" s="250">
        <v>1124401.7600000002</v>
      </c>
      <c r="M6156" s="251">
        <f t="shared" si="285"/>
        <v>3.93382135021479E-3</v>
      </c>
      <c r="N6156" s="251">
        <f t="shared" si="286"/>
        <v>0.10409174141281774</v>
      </c>
      <c r="O6156" s="250">
        <v>1275465.0200000003</v>
      </c>
      <c r="P6156" s="251">
        <f t="shared" si="287"/>
        <v>0.13434989642847942</v>
      </c>
      <c r="Q6156" s="251" t="s">
        <v>1195</v>
      </c>
      <c r="R6156" s="258"/>
      <c r="S6156" s="258" t="s">
        <v>1358</v>
      </c>
      <c r="T6156" s="258" t="s">
        <v>807</v>
      </c>
      <c r="U6156" s="282" t="s">
        <v>1103</v>
      </c>
      <c r="V6156" s="285">
        <v>1236</v>
      </c>
      <c r="W6156" s="286" t="s">
        <v>824</v>
      </c>
      <c r="X6156" s="286" t="s">
        <v>816</v>
      </c>
      <c r="Y6156" s="257"/>
    </row>
    <row r="6157" spans="1:25" ht="12.75" customHeight="1" x14ac:dyDescent="0.2">
      <c r="A6157" s="229" t="s">
        <v>705</v>
      </c>
      <c r="B6157" s="247"/>
      <c r="C6157" s="280">
        <v>6144</v>
      </c>
      <c r="D6157" s="249" t="s">
        <v>12748</v>
      </c>
      <c r="E6157" s="249" t="s">
        <v>12749</v>
      </c>
      <c r="F6157" s="249" t="s">
        <v>10228</v>
      </c>
      <c r="G6157" s="281" t="s">
        <v>804</v>
      </c>
      <c r="H6157" s="250">
        <v>183509.13</v>
      </c>
      <c r="I6157" s="250"/>
      <c r="J6157" s="250">
        <v>175791.46770000001</v>
      </c>
      <c r="K6157" s="250"/>
      <c r="L6157" s="250">
        <v>183511.79</v>
      </c>
      <c r="M6157" s="251">
        <f t="shared" si="285"/>
        <v>4.2056012689940803E-2</v>
      </c>
      <c r="N6157" s="251">
        <f t="shared" si="286"/>
        <v>4.391750294260726E-2</v>
      </c>
      <c r="O6157" s="250">
        <v>211713.86000000002</v>
      </c>
      <c r="P6157" s="251">
        <f t="shared" si="287"/>
        <v>0.15367988073136885</v>
      </c>
      <c r="Q6157" s="251" t="s">
        <v>1195</v>
      </c>
      <c r="R6157" s="258"/>
      <c r="S6157" s="258" t="s">
        <v>1405</v>
      </c>
      <c r="T6157" s="258" t="s">
        <v>807</v>
      </c>
      <c r="U6157" s="282" t="s">
        <v>808</v>
      </c>
      <c r="V6157" s="285">
        <v>84</v>
      </c>
      <c r="W6157" s="286" t="s">
        <v>824</v>
      </c>
      <c r="X6157" s="286" t="s">
        <v>824</v>
      </c>
      <c r="Y6157" s="257"/>
    </row>
    <row r="6158" spans="1:25" ht="12.75" customHeight="1" x14ac:dyDescent="0.2">
      <c r="A6158" s="229" t="s">
        <v>705</v>
      </c>
      <c r="B6158" s="247"/>
      <c r="C6158" s="280">
        <v>6145</v>
      </c>
      <c r="D6158" s="249" t="s">
        <v>12750</v>
      </c>
      <c r="E6158" s="249" t="s">
        <v>12751</v>
      </c>
      <c r="F6158" s="249" t="s">
        <v>10278</v>
      </c>
      <c r="G6158" s="281" t="s">
        <v>804</v>
      </c>
      <c r="H6158" s="250">
        <v>36228.11</v>
      </c>
      <c r="I6158" s="250"/>
      <c r="J6158" s="250">
        <v>34704.499499999998</v>
      </c>
      <c r="K6158" s="250"/>
      <c r="L6158" s="250">
        <v>36228.639999999999</v>
      </c>
      <c r="M6158" s="251">
        <f t="shared" ref="M6158:M6221" si="288">IF(H6158&gt;0,ABS((J6158-H6158)/H6158),"NA")</f>
        <v>4.2056030524363609E-2</v>
      </c>
      <c r="N6158" s="251">
        <f t="shared" ref="N6158:N6221" si="289">IF(J6158&gt;0,ABS((L6158-J6158)/J6158),"NA")</f>
        <v>4.3917662607409202E-2</v>
      </c>
      <c r="O6158" s="250">
        <v>41796.25</v>
      </c>
      <c r="P6158" s="251">
        <f t="shared" ref="P6158:P6221" si="290">IF(L6158&gt;0,ABS((O6158-L6158)/L6158),"NA")</f>
        <v>0.15367979587420341</v>
      </c>
      <c r="Q6158" s="251" t="s">
        <v>1195</v>
      </c>
      <c r="R6158" s="258"/>
      <c r="S6158" s="258" t="s">
        <v>904</v>
      </c>
      <c r="T6158" s="258" t="s">
        <v>807</v>
      </c>
      <c r="U6158" s="282" t="s">
        <v>808</v>
      </c>
      <c r="V6158" s="285">
        <v>154</v>
      </c>
      <c r="W6158" s="286" t="s">
        <v>824</v>
      </c>
      <c r="X6158" s="286" t="s">
        <v>824</v>
      </c>
      <c r="Y6158" s="257"/>
    </row>
    <row r="6159" spans="1:25" ht="12.75" customHeight="1" x14ac:dyDescent="0.2">
      <c r="A6159" s="229" t="s">
        <v>705</v>
      </c>
      <c r="B6159" s="247"/>
      <c r="C6159" s="280">
        <v>6146</v>
      </c>
      <c r="D6159" s="249" t="s">
        <v>12752</v>
      </c>
      <c r="E6159" s="249" t="s">
        <v>12753</v>
      </c>
      <c r="F6159" s="249" t="s">
        <v>10228</v>
      </c>
      <c r="G6159" s="281" t="s">
        <v>804</v>
      </c>
      <c r="H6159" s="250">
        <v>86264.079999999987</v>
      </c>
      <c r="I6159" s="250"/>
      <c r="J6159" s="250">
        <v>82636.147500000006</v>
      </c>
      <c r="K6159" s="250"/>
      <c r="L6159" s="250">
        <v>86265.33</v>
      </c>
      <c r="M6159" s="251">
        <f t="shared" si="288"/>
        <v>4.2056119998033728E-2</v>
      </c>
      <c r="N6159" s="251">
        <f t="shared" si="289"/>
        <v>4.3917614867028922E-2</v>
      </c>
      <c r="O6159" s="250">
        <v>99522.569999999992</v>
      </c>
      <c r="P6159" s="251">
        <f t="shared" si="290"/>
        <v>0.15367981551800694</v>
      </c>
      <c r="Q6159" s="251" t="s">
        <v>1195</v>
      </c>
      <c r="R6159" s="258"/>
      <c r="S6159" s="258" t="s">
        <v>904</v>
      </c>
      <c r="T6159" s="258" t="s">
        <v>807</v>
      </c>
      <c r="U6159" s="282" t="s">
        <v>808</v>
      </c>
      <c r="V6159" s="285">
        <v>103</v>
      </c>
      <c r="W6159" s="286" t="s">
        <v>816</v>
      </c>
      <c r="X6159" s="286" t="s">
        <v>816</v>
      </c>
      <c r="Y6159" s="257"/>
    </row>
    <row r="6160" spans="1:25" ht="12.75" customHeight="1" x14ac:dyDescent="0.2">
      <c r="A6160" s="229" t="s">
        <v>705</v>
      </c>
      <c r="B6160" s="247"/>
      <c r="C6160" s="280">
        <v>6147</v>
      </c>
      <c r="D6160" s="249" t="s">
        <v>12754</v>
      </c>
      <c r="E6160" s="249" t="s">
        <v>12755</v>
      </c>
      <c r="F6160" s="249" t="s">
        <v>10225</v>
      </c>
      <c r="G6160" s="281" t="s">
        <v>813</v>
      </c>
      <c r="H6160" s="250">
        <v>38631.26</v>
      </c>
      <c r="I6160" s="250"/>
      <c r="J6160" s="250">
        <v>69698.437699999995</v>
      </c>
      <c r="K6160" s="250"/>
      <c r="L6160" s="250">
        <v>69375.39</v>
      </c>
      <c r="M6160" s="251">
        <f t="shared" si="288"/>
        <v>0.80419788792806635</v>
      </c>
      <c r="N6160" s="251">
        <f t="shared" si="289"/>
        <v>4.6349345933760517E-3</v>
      </c>
      <c r="O6160" s="250">
        <v>73319.94</v>
      </c>
      <c r="P6160" s="251">
        <f t="shared" si="290"/>
        <v>5.6858058743886025E-2</v>
      </c>
      <c r="Q6160" s="251" t="s">
        <v>1195</v>
      </c>
      <c r="R6160" s="258"/>
      <c r="S6160" s="258" t="s">
        <v>806</v>
      </c>
      <c r="T6160" s="258" t="s">
        <v>2261</v>
      </c>
      <c r="U6160" s="282" t="s">
        <v>814</v>
      </c>
      <c r="V6160" s="285">
        <v>107</v>
      </c>
      <c r="W6160" s="286" t="s">
        <v>824</v>
      </c>
      <c r="X6160" s="286" t="s">
        <v>824</v>
      </c>
      <c r="Y6160" s="257"/>
    </row>
    <row r="6161" spans="1:25" ht="12.75" customHeight="1" x14ac:dyDescent="0.2">
      <c r="A6161" s="229" t="s">
        <v>705</v>
      </c>
      <c r="B6161" s="247"/>
      <c r="C6161" s="280">
        <v>6148</v>
      </c>
      <c r="D6161" s="249" t="s">
        <v>12756</v>
      </c>
      <c r="E6161" s="249" t="s">
        <v>12757</v>
      </c>
      <c r="F6161" s="249" t="s">
        <v>10318</v>
      </c>
      <c r="G6161" s="281" t="s">
        <v>813</v>
      </c>
      <c r="H6161" s="250">
        <v>169819.1</v>
      </c>
      <c r="I6161" s="250"/>
      <c r="J6161" s="250">
        <v>162677.17449999999</v>
      </c>
      <c r="K6161" s="250"/>
      <c r="L6161" s="250">
        <v>49709.62</v>
      </c>
      <c r="M6161" s="251">
        <f t="shared" si="288"/>
        <v>4.2056079086510365E-2</v>
      </c>
      <c r="N6161" s="251">
        <f t="shared" si="289"/>
        <v>0.69442781291975297</v>
      </c>
      <c r="O6161" s="250">
        <v>50547.679999999993</v>
      </c>
      <c r="P6161" s="251">
        <f t="shared" si="290"/>
        <v>1.6859110972885939E-2</v>
      </c>
      <c r="Q6161" s="251" t="s">
        <v>1195</v>
      </c>
      <c r="R6161" s="258"/>
      <c r="S6161" s="258" t="s">
        <v>823</v>
      </c>
      <c r="T6161" s="258" t="s">
        <v>807</v>
      </c>
      <c r="U6161" s="282" t="s">
        <v>814</v>
      </c>
      <c r="V6161" s="285">
        <v>403</v>
      </c>
      <c r="W6161" s="286" t="s">
        <v>912</v>
      </c>
      <c r="X6161" s="286" t="s">
        <v>815</v>
      </c>
      <c r="Y6161" s="257"/>
    </row>
    <row r="6162" spans="1:25" ht="12.75" customHeight="1" x14ac:dyDescent="0.2">
      <c r="A6162" s="229" t="s">
        <v>705</v>
      </c>
      <c r="B6162" s="247"/>
      <c r="C6162" s="280">
        <v>6149</v>
      </c>
      <c r="D6162" s="249" t="s">
        <v>12758</v>
      </c>
      <c r="E6162" s="249" t="s">
        <v>12759</v>
      </c>
      <c r="F6162" s="249" t="s">
        <v>10260</v>
      </c>
      <c r="G6162" s="281" t="s">
        <v>813</v>
      </c>
      <c r="H6162" s="250">
        <v>199430.87000000002</v>
      </c>
      <c r="I6162" s="250"/>
      <c r="J6162" s="250">
        <v>191043.60860000001</v>
      </c>
      <c r="K6162" s="250"/>
      <c r="L6162" s="250">
        <v>199431.89</v>
      </c>
      <c r="M6162" s="251">
        <f t="shared" si="288"/>
        <v>4.2055983609759193E-2</v>
      </c>
      <c r="N6162" s="251">
        <f t="shared" si="289"/>
        <v>4.3907678783240943E-2</v>
      </c>
      <c r="O6162" s="250">
        <v>216549.49</v>
      </c>
      <c r="P6162" s="251">
        <f t="shared" si="290"/>
        <v>8.583180954660749E-2</v>
      </c>
      <c r="Q6162" s="251" t="s">
        <v>1195</v>
      </c>
      <c r="R6162" s="258"/>
      <c r="S6162" s="258" t="s">
        <v>806</v>
      </c>
      <c r="T6162" s="258" t="s">
        <v>807</v>
      </c>
      <c r="U6162" s="282" t="s">
        <v>814</v>
      </c>
      <c r="V6162" s="285">
        <v>403</v>
      </c>
      <c r="W6162" s="286" t="s">
        <v>824</v>
      </c>
      <c r="X6162" s="286" t="s">
        <v>824</v>
      </c>
      <c r="Y6162" s="257"/>
    </row>
    <row r="6163" spans="1:25" ht="12.75" customHeight="1" x14ac:dyDescent="0.2">
      <c r="A6163" s="229" t="s">
        <v>705</v>
      </c>
      <c r="B6163" s="247"/>
      <c r="C6163" s="280">
        <v>6150</v>
      </c>
      <c r="D6163" s="249" t="s">
        <v>12760</v>
      </c>
      <c r="E6163" s="249" t="s">
        <v>12761</v>
      </c>
      <c r="F6163" s="249" t="s">
        <v>10188</v>
      </c>
      <c r="G6163" s="281" t="s">
        <v>813</v>
      </c>
      <c r="H6163" s="250">
        <v>30766.52</v>
      </c>
      <c r="I6163" s="250"/>
      <c r="J6163" s="250">
        <v>24101.159500000002</v>
      </c>
      <c r="K6163" s="250"/>
      <c r="L6163" s="250">
        <v>25159.449999999997</v>
      </c>
      <c r="M6163" s="251">
        <f t="shared" si="288"/>
        <v>0.2166433025249524</v>
      </c>
      <c r="N6163" s="251">
        <f t="shared" si="289"/>
        <v>4.3910356263149722E-2</v>
      </c>
      <c r="O6163" s="250">
        <v>27768.32</v>
      </c>
      <c r="P6163" s="251">
        <f t="shared" si="290"/>
        <v>0.10369344321914839</v>
      </c>
      <c r="Q6163" s="251" t="s">
        <v>1195</v>
      </c>
      <c r="R6163" s="258"/>
      <c r="S6163" s="258" t="s">
        <v>806</v>
      </c>
      <c r="T6163" s="258" t="s">
        <v>807</v>
      </c>
      <c r="U6163" s="282" t="s">
        <v>814</v>
      </c>
      <c r="V6163" s="285">
        <v>503</v>
      </c>
      <c r="W6163" s="286" t="s">
        <v>824</v>
      </c>
      <c r="X6163" s="286" t="s">
        <v>824</v>
      </c>
      <c r="Y6163" s="257"/>
    </row>
    <row r="6164" spans="1:25" ht="12.75" customHeight="1" x14ac:dyDescent="0.2">
      <c r="A6164" s="229" t="s">
        <v>705</v>
      </c>
      <c r="B6164" s="247"/>
      <c r="C6164" s="280">
        <v>6151</v>
      </c>
      <c r="D6164" s="249" t="s">
        <v>12762</v>
      </c>
      <c r="E6164" s="249" t="s">
        <v>12763</v>
      </c>
      <c r="F6164" s="249" t="s">
        <v>10453</v>
      </c>
      <c r="G6164" s="281" t="s">
        <v>804</v>
      </c>
      <c r="H6164" s="250">
        <v>199696.60000000003</v>
      </c>
      <c r="I6164" s="250"/>
      <c r="J6164" s="250">
        <v>191298.13309999998</v>
      </c>
      <c r="K6164" s="250"/>
      <c r="L6164" s="250">
        <v>199699.47999999998</v>
      </c>
      <c r="M6164" s="251">
        <f t="shared" si="288"/>
        <v>4.2056133654754545E-2</v>
      </c>
      <c r="N6164" s="251">
        <f t="shared" si="289"/>
        <v>4.391755823151839E-2</v>
      </c>
      <c r="O6164" s="250">
        <v>230389.25000000003</v>
      </c>
      <c r="P6164" s="251">
        <f t="shared" si="290"/>
        <v>0.15367976922123208</v>
      </c>
      <c r="Q6164" s="251" t="s">
        <v>1195</v>
      </c>
      <c r="R6164" s="258"/>
      <c r="S6164" s="258" t="s">
        <v>1405</v>
      </c>
      <c r="T6164" s="258" t="s">
        <v>807</v>
      </c>
      <c r="U6164" s="282" t="s">
        <v>808</v>
      </c>
      <c r="V6164" s="285">
        <v>116</v>
      </c>
      <c r="W6164" s="286" t="s">
        <v>824</v>
      </c>
      <c r="X6164" s="286" t="s">
        <v>824</v>
      </c>
      <c r="Y6164" s="257"/>
    </row>
    <row r="6165" spans="1:25" ht="12.75" customHeight="1" x14ac:dyDescent="0.2">
      <c r="A6165" s="229" t="s">
        <v>705</v>
      </c>
      <c r="B6165" s="247"/>
      <c r="C6165" s="280">
        <v>6152</v>
      </c>
      <c r="D6165" s="249" t="s">
        <v>12764</v>
      </c>
      <c r="E6165" s="249" t="s">
        <v>12765</v>
      </c>
      <c r="F6165" s="249" t="s">
        <v>10379</v>
      </c>
      <c r="G6165" s="281" t="s">
        <v>813</v>
      </c>
      <c r="H6165" s="250">
        <v>37708.35</v>
      </c>
      <c r="I6165" s="250"/>
      <c r="J6165" s="250">
        <v>36122.4931</v>
      </c>
      <c r="K6165" s="250"/>
      <c r="L6165" s="250">
        <v>37708.550000000003</v>
      </c>
      <c r="M6165" s="251">
        <f t="shared" si="288"/>
        <v>4.2055855002936987E-2</v>
      </c>
      <c r="N6165" s="251">
        <f t="shared" si="289"/>
        <v>4.3907736257550928E-2</v>
      </c>
      <c r="O6165" s="250">
        <v>40945.119999999995</v>
      </c>
      <c r="P6165" s="251">
        <f t="shared" si="290"/>
        <v>8.5831197434003484E-2</v>
      </c>
      <c r="Q6165" s="251" t="s">
        <v>1195</v>
      </c>
      <c r="R6165" s="258"/>
      <c r="S6165" s="258" t="s">
        <v>904</v>
      </c>
      <c r="T6165" s="258" t="s">
        <v>807</v>
      </c>
      <c r="U6165" s="282" t="s">
        <v>814</v>
      </c>
      <c r="V6165" s="285">
        <v>103</v>
      </c>
      <c r="W6165" s="286" t="s">
        <v>815</v>
      </c>
      <c r="X6165" s="286" t="s">
        <v>816</v>
      </c>
      <c r="Y6165" s="257"/>
    </row>
    <row r="6166" spans="1:25" ht="12.75" customHeight="1" x14ac:dyDescent="0.2">
      <c r="A6166" s="229" t="s">
        <v>705</v>
      </c>
      <c r="B6166" s="247"/>
      <c r="C6166" s="280">
        <v>6153</v>
      </c>
      <c r="D6166" s="249" t="s">
        <v>12766</v>
      </c>
      <c r="E6166" s="249" t="s">
        <v>12767</v>
      </c>
      <c r="F6166" s="249" t="s">
        <v>10228</v>
      </c>
      <c r="G6166" s="281" t="s">
        <v>804</v>
      </c>
      <c r="H6166" s="250">
        <v>153137.58000000002</v>
      </c>
      <c r="I6166" s="250"/>
      <c r="J6166" s="250">
        <v>146697.22380000001</v>
      </c>
      <c r="K6166" s="250"/>
      <c r="L6166" s="250">
        <v>153139</v>
      </c>
      <c r="M6166" s="251">
        <f t="shared" si="288"/>
        <v>4.2056013945107454E-2</v>
      </c>
      <c r="N6166" s="251">
        <f t="shared" si="289"/>
        <v>4.3912052546968464E-2</v>
      </c>
      <c r="O6166" s="250">
        <v>171001.63</v>
      </c>
      <c r="P6166" s="251">
        <f t="shared" si="290"/>
        <v>0.11664324567876246</v>
      </c>
      <c r="Q6166" s="251" t="s">
        <v>1195</v>
      </c>
      <c r="R6166" s="258"/>
      <c r="S6166" s="258" t="s">
        <v>1405</v>
      </c>
      <c r="T6166" s="258" t="s">
        <v>807</v>
      </c>
      <c r="U6166" s="282" t="s">
        <v>808</v>
      </c>
      <c r="V6166" s="285">
        <v>103</v>
      </c>
      <c r="W6166" s="286" t="s">
        <v>824</v>
      </c>
      <c r="X6166" s="286" t="s">
        <v>824</v>
      </c>
      <c r="Y6166" s="257"/>
    </row>
    <row r="6167" spans="1:25" ht="12.75" customHeight="1" x14ac:dyDescent="0.2">
      <c r="A6167" s="229" t="s">
        <v>705</v>
      </c>
      <c r="B6167" s="247"/>
      <c r="C6167" s="280">
        <v>6154</v>
      </c>
      <c r="D6167" s="249" t="s">
        <v>12768</v>
      </c>
      <c r="E6167" s="249" t="s">
        <v>12769</v>
      </c>
      <c r="F6167" s="249" t="s">
        <v>10379</v>
      </c>
      <c r="G6167" s="281" t="s">
        <v>813</v>
      </c>
      <c r="H6167" s="250">
        <v>127493.41</v>
      </c>
      <c r="I6167" s="250"/>
      <c r="J6167" s="250">
        <v>122131.5466</v>
      </c>
      <c r="K6167" s="250"/>
      <c r="L6167" s="250">
        <v>127494.05000000002</v>
      </c>
      <c r="M6167" s="251">
        <f t="shared" si="288"/>
        <v>4.2056004306418676E-2</v>
      </c>
      <c r="N6167" s="251">
        <f t="shared" si="289"/>
        <v>4.3907602493261276E-2</v>
      </c>
      <c r="O6167" s="250">
        <v>138437.10999999999</v>
      </c>
      <c r="P6167" s="251">
        <f t="shared" si="290"/>
        <v>8.5831927058556592E-2</v>
      </c>
      <c r="Q6167" s="251" t="s">
        <v>1195</v>
      </c>
      <c r="R6167" s="258"/>
      <c r="S6167" s="258" t="s">
        <v>806</v>
      </c>
      <c r="T6167" s="258" t="s">
        <v>807</v>
      </c>
      <c r="U6167" s="282" t="s">
        <v>814</v>
      </c>
      <c r="V6167" s="285">
        <v>294</v>
      </c>
      <c r="W6167" s="286" t="s">
        <v>824</v>
      </c>
      <c r="X6167" s="286" t="s">
        <v>824</v>
      </c>
      <c r="Y6167" s="257"/>
    </row>
    <row r="6168" spans="1:25" ht="12.75" customHeight="1" x14ac:dyDescent="0.2">
      <c r="A6168" s="229" t="s">
        <v>705</v>
      </c>
      <c r="B6168" s="247"/>
      <c r="C6168" s="280">
        <v>6155</v>
      </c>
      <c r="D6168" s="249" t="s">
        <v>12770</v>
      </c>
      <c r="E6168" s="249" t="s">
        <v>12771</v>
      </c>
      <c r="F6168" s="249" t="s">
        <v>10165</v>
      </c>
      <c r="G6168" s="281" t="s">
        <v>813</v>
      </c>
      <c r="H6168" s="250">
        <v>36771.07</v>
      </c>
      <c r="I6168" s="250"/>
      <c r="J6168" s="250">
        <v>35224.628000000004</v>
      </c>
      <c r="K6168" s="250"/>
      <c r="L6168" s="250">
        <v>36771.26</v>
      </c>
      <c r="M6168" s="251">
        <f t="shared" si="288"/>
        <v>4.2055942348155642E-2</v>
      </c>
      <c r="N6168" s="251">
        <f t="shared" si="289"/>
        <v>4.3907688677365095E-2</v>
      </c>
      <c r="O6168" s="250">
        <v>39927.410000000003</v>
      </c>
      <c r="P6168" s="251">
        <f t="shared" si="290"/>
        <v>8.5831978561517919E-2</v>
      </c>
      <c r="Q6168" s="251" t="s">
        <v>1195</v>
      </c>
      <c r="R6168" s="258"/>
      <c r="S6168" s="258" t="s">
        <v>904</v>
      </c>
      <c r="T6168" s="258" t="s">
        <v>807</v>
      </c>
      <c r="U6168" s="282" t="s">
        <v>814</v>
      </c>
      <c r="V6168" s="285">
        <v>103</v>
      </c>
      <c r="W6168" s="286" t="s">
        <v>816</v>
      </c>
      <c r="X6168" s="286" t="s">
        <v>824</v>
      </c>
      <c r="Y6168" s="257"/>
    </row>
    <row r="6169" spans="1:25" ht="12.75" customHeight="1" x14ac:dyDescent="0.2">
      <c r="A6169" s="229" t="s">
        <v>705</v>
      </c>
      <c r="B6169" s="247"/>
      <c r="C6169" s="280">
        <v>6156</v>
      </c>
      <c r="D6169" s="249" t="s">
        <v>12772</v>
      </c>
      <c r="E6169" s="249" t="s">
        <v>12773</v>
      </c>
      <c r="F6169" s="249" t="s">
        <v>10172</v>
      </c>
      <c r="G6169" s="281" t="s">
        <v>813</v>
      </c>
      <c r="H6169" s="250">
        <v>42225.570000000007</v>
      </c>
      <c r="I6169" s="250"/>
      <c r="J6169" s="250">
        <v>36631.518799999998</v>
      </c>
      <c r="K6169" s="250"/>
      <c r="L6169" s="250">
        <v>38240.01</v>
      </c>
      <c r="M6169" s="251">
        <f t="shared" si="288"/>
        <v>0.13248018203188278</v>
      </c>
      <c r="N6169" s="251">
        <f t="shared" si="289"/>
        <v>4.3910033017795704E-2</v>
      </c>
      <c r="O6169" s="250">
        <v>42205.25</v>
      </c>
      <c r="P6169" s="251">
        <f t="shared" si="290"/>
        <v>0.10369348752785362</v>
      </c>
      <c r="Q6169" s="251" t="s">
        <v>1195</v>
      </c>
      <c r="R6169" s="258"/>
      <c r="S6169" s="258" t="s">
        <v>806</v>
      </c>
      <c r="T6169" s="258" t="s">
        <v>807</v>
      </c>
      <c r="U6169" s="282" t="s">
        <v>814</v>
      </c>
      <c r="V6169" s="285">
        <v>156</v>
      </c>
      <c r="W6169" s="286" t="s">
        <v>816</v>
      </c>
      <c r="X6169" s="286" t="s">
        <v>824</v>
      </c>
      <c r="Y6169" s="257"/>
    </row>
    <row r="6170" spans="1:25" ht="12.75" customHeight="1" x14ac:dyDescent="0.2">
      <c r="A6170" s="229" t="s">
        <v>705</v>
      </c>
      <c r="B6170" s="247"/>
      <c r="C6170" s="280">
        <v>6157</v>
      </c>
      <c r="D6170" s="249" t="s">
        <v>12774</v>
      </c>
      <c r="E6170" s="249" t="s">
        <v>12775</v>
      </c>
      <c r="F6170" s="249" t="s">
        <v>10193</v>
      </c>
      <c r="G6170" s="281" t="s">
        <v>813</v>
      </c>
      <c r="H6170" s="250">
        <v>416173.55</v>
      </c>
      <c r="I6170" s="250"/>
      <c r="J6170" s="250">
        <v>514549.07890000002</v>
      </c>
      <c r="K6170" s="250"/>
      <c r="L6170" s="250">
        <v>550427.28</v>
      </c>
      <c r="M6170" s="251">
        <f t="shared" si="288"/>
        <v>0.23638102157140942</v>
      </c>
      <c r="N6170" s="251">
        <f t="shared" si="289"/>
        <v>6.9727461521649617E-2</v>
      </c>
      <c r="O6170" s="250">
        <v>607451.69000000006</v>
      </c>
      <c r="P6170" s="251">
        <f t="shared" si="290"/>
        <v>0.10360026123705211</v>
      </c>
      <c r="Q6170" s="251" t="s">
        <v>1195</v>
      </c>
      <c r="R6170" s="258"/>
      <c r="S6170" s="258" t="s">
        <v>925</v>
      </c>
      <c r="T6170" s="258" t="s">
        <v>807</v>
      </c>
      <c r="U6170" s="282" t="s">
        <v>823</v>
      </c>
      <c r="V6170" s="285">
        <v>1038</v>
      </c>
      <c r="W6170" s="286" t="s">
        <v>874</v>
      </c>
      <c r="X6170" s="286" t="s">
        <v>815</v>
      </c>
      <c r="Y6170" s="257"/>
    </row>
    <row r="6171" spans="1:25" ht="12.75" customHeight="1" x14ac:dyDescent="0.2">
      <c r="A6171" s="229" t="s">
        <v>705</v>
      </c>
      <c r="B6171" s="247"/>
      <c r="C6171" s="280">
        <v>6158</v>
      </c>
      <c r="D6171" s="249" t="s">
        <v>12776</v>
      </c>
      <c r="E6171" s="249" t="s">
        <v>12777</v>
      </c>
      <c r="F6171" s="249" t="s">
        <v>10379</v>
      </c>
      <c r="G6171" s="281" t="s">
        <v>813</v>
      </c>
      <c r="H6171" s="250">
        <v>96786.66</v>
      </c>
      <c r="I6171" s="250"/>
      <c r="J6171" s="250">
        <v>92716.183799999999</v>
      </c>
      <c r="K6171" s="250"/>
      <c r="L6171" s="250">
        <v>96787.14</v>
      </c>
      <c r="M6171" s="251">
        <f t="shared" si="288"/>
        <v>4.2056169724216171E-2</v>
      </c>
      <c r="N6171" s="251">
        <f t="shared" si="289"/>
        <v>4.3907719592747092E-2</v>
      </c>
      <c r="O6171" s="250">
        <v>105094.54</v>
      </c>
      <c r="P6171" s="251">
        <f t="shared" si="290"/>
        <v>8.5831650775092583E-2</v>
      </c>
      <c r="Q6171" s="251" t="s">
        <v>1195</v>
      </c>
      <c r="R6171" s="258"/>
      <c r="S6171" s="258" t="s">
        <v>904</v>
      </c>
      <c r="T6171" s="258" t="s">
        <v>807</v>
      </c>
      <c r="U6171" s="282" t="s">
        <v>814</v>
      </c>
      <c r="V6171" s="285">
        <v>253</v>
      </c>
      <c r="W6171" s="286" t="s">
        <v>824</v>
      </c>
      <c r="X6171" s="286" t="s">
        <v>824</v>
      </c>
      <c r="Y6171" s="257"/>
    </row>
    <row r="6172" spans="1:25" ht="12.75" customHeight="1" x14ac:dyDescent="0.2">
      <c r="A6172" s="229" t="s">
        <v>705</v>
      </c>
      <c r="B6172" s="247"/>
      <c r="C6172" s="300">
        <v>6159</v>
      </c>
      <c r="D6172" s="301" t="s">
        <v>12778</v>
      </c>
      <c r="E6172" s="301" t="s">
        <v>12779</v>
      </c>
      <c r="F6172" s="301" t="s">
        <v>10355</v>
      </c>
      <c r="G6172" s="326" t="s">
        <v>804</v>
      </c>
      <c r="H6172" s="303">
        <v>0</v>
      </c>
      <c r="I6172" s="303"/>
      <c r="J6172" s="303">
        <v>0</v>
      </c>
      <c r="K6172" s="303"/>
      <c r="L6172" s="303">
        <v>0</v>
      </c>
      <c r="M6172" s="304" t="str">
        <f t="shared" si="288"/>
        <v>NA</v>
      </c>
      <c r="N6172" s="304" t="str">
        <f t="shared" si="289"/>
        <v>NA</v>
      </c>
      <c r="O6172" s="303">
        <v>0</v>
      </c>
      <c r="P6172" s="304" t="str">
        <f t="shared" si="290"/>
        <v>NA</v>
      </c>
      <c r="Q6172" s="304" t="s">
        <v>707</v>
      </c>
      <c r="R6172" s="305" t="s">
        <v>887</v>
      </c>
      <c r="S6172" s="306" t="s">
        <v>832</v>
      </c>
      <c r="T6172" s="306" t="s">
        <v>832</v>
      </c>
      <c r="U6172" s="306" t="s">
        <v>832</v>
      </c>
      <c r="V6172" s="307" t="s">
        <v>809</v>
      </c>
      <c r="W6172" s="308" t="s">
        <v>809</v>
      </c>
      <c r="X6172" s="308" t="s">
        <v>809</v>
      </c>
      <c r="Y6172" s="257"/>
    </row>
    <row r="6173" spans="1:25" ht="12.75" customHeight="1" x14ac:dyDescent="0.2">
      <c r="A6173" s="229" t="s">
        <v>705</v>
      </c>
      <c r="B6173" s="247"/>
      <c r="C6173" s="280">
        <v>6160</v>
      </c>
      <c r="D6173" s="249" t="s">
        <v>12780</v>
      </c>
      <c r="E6173" s="249" t="s">
        <v>12781</v>
      </c>
      <c r="F6173" s="249" t="s">
        <v>10188</v>
      </c>
      <c r="G6173" s="281" t="s">
        <v>813</v>
      </c>
      <c r="H6173" s="250">
        <v>33134.25</v>
      </c>
      <c r="I6173" s="250"/>
      <c r="J6173" s="250">
        <v>31740.753400000001</v>
      </c>
      <c r="K6173" s="250"/>
      <c r="L6173" s="250">
        <v>33134.410000000003</v>
      </c>
      <c r="M6173" s="251">
        <f t="shared" si="288"/>
        <v>4.2056077925409469E-2</v>
      </c>
      <c r="N6173" s="251">
        <f t="shared" si="289"/>
        <v>4.3907483305043481E-2</v>
      </c>
      <c r="O6173" s="250">
        <v>35978.380000000005</v>
      </c>
      <c r="P6173" s="251">
        <f t="shared" si="290"/>
        <v>8.5831315541758574E-2</v>
      </c>
      <c r="Q6173" s="251" t="s">
        <v>1195</v>
      </c>
      <c r="R6173" s="258"/>
      <c r="S6173" s="258" t="s">
        <v>806</v>
      </c>
      <c r="T6173" s="258" t="s">
        <v>807</v>
      </c>
      <c r="U6173" s="282" t="s">
        <v>823</v>
      </c>
      <c r="V6173" s="285">
        <v>1397</v>
      </c>
      <c r="W6173" s="286" t="s">
        <v>912</v>
      </c>
      <c r="X6173" s="286" t="s">
        <v>912</v>
      </c>
      <c r="Y6173" s="257"/>
    </row>
    <row r="6174" spans="1:25" ht="12.75" customHeight="1" x14ac:dyDescent="0.2">
      <c r="A6174" s="229" t="s">
        <v>705</v>
      </c>
      <c r="B6174" s="247"/>
      <c r="C6174" s="280">
        <v>6161</v>
      </c>
      <c r="D6174" s="249" t="s">
        <v>12782</v>
      </c>
      <c r="E6174" s="249" t="s">
        <v>12783</v>
      </c>
      <c r="F6174" s="249" t="s">
        <v>10453</v>
      </c>
      <c r="G6174" s="281" t="s">
        <v>804</v>
      </c>
      <c r="H6174" s="250">
        <v>180553.24</v>
      </c>
      <c r="I6174" s="250"/>
      <c r="J6174" s="250">
        <v>172959.88510000001</v>
      </c>
      <c r="K6174" s="250"/>
      <c r="L6174" s="250">
        <v>180554.15</v>
      </c>
      <c r="M6174" s="251">
        <f t="shared" si="288"/>
        <v>4.2056043414119719E-2</v>
      </c>
      <c r="N6174" s="251">
        <f t="shared" si="289"/>
        <v>4.3907666194442793E-2</v>
      </c>
      <c r="O6174" s="250">
        <v>196051.41</v>
      </c>
      <c r="P6174" s="251">
        <f t="shared" si="290"/>
        <v>8.5831646627895344E-2</v>
      </c>
      <c r="Q6174" s="251" t="s">
        <v>1195</v>
      </c>
      <c r="R6174" s="258"/>
      <c r="S6174" s="258" t="s">
        <v>1405</v>
      </c>
      <c r="T6174" s="258" t="s">
        <v>807</v>
      </c>
      <c r="U6174" s="282" t="s">
        <v>808</v>
      </c>
      <c r="V6174" s="285">
        <v>253</v>
      </c>
      <c r="W6174" s="286" t="s">
        <v>824</v>
      </c>
      <c r="X6174" s="286" t="s">
        <v>824</v>
      </c>
      <c r="Y6174" s="257"/>
    </row>
    <row r="6175" spans="1:25" ht="12.75" customHeight="1" x14ac:dyDescent="0.2">
      <c r="A6175" s="229" t="s">
        <v>705</v>
      </c>
      <c r="B6175" s="247"/>
      <c r="C6175" s="280">
        <v>6162</v>
      </c>
      <c r="D6175" s="249" t="s">
        <v>12784</v>
      </c>
      <c r="E6175" s="249" t="s">
        <v>12785</v>
      </c>
      <c r="F6175" s="249" t="s">
        <v>10318</v>
      </c>
      <c r="G6175" s="281" t="s">
        <v>813</v>
      </c>
      <c r="H6175" s="250">
        <v>22431.46</v>
      </c>
      <c r="I6175" s="250"/>
      <c r="J6175" s="250">
        <v>21488.0818</v>
      </c>
      <c r="K6175" s="250"/>
      <c r="L6175" s="250">
        <v>22431.58</v>
      </c>
      <c r="M6175" s="251">
        <f t="shared" si="288"/>
        <v>4.2056032019315695E-2</v>
      </c>
      <c r="N6175" s="251">
        <f t="shared" si="289"/>
        <v>4.3907976932589757E-2</v>
      </c>
      <c r="O6175" s="250">
        <v>24356.91</v>
      </c>
      <c r="P6175" s="251">
        <f t="shared" si="290"/>
        <v>8.5831225441988387E-2</v>
      </c>
      <c r="Q6175" s="251" t="s">
        <v>1195</v>
      </c>
      <c r="R6175" s="258"/>
      <c r="S6175" s="258" t="s">
        <v>904</v>
      </c>
      <c r="T6175" s="258" t="s">
        <v>807</v>
      </c>
      <c r="U6175" s="282" t="s">
        <v>814</v>
      </c>
      <c r="V6175" s="285">
        <v>53</v>
      </c>
      <c r="W6175" s="286" t="s">
        <v>816</v>
      </c>
      <c r="X6175" s="286" t="s">
        <v>824</v>
      </c>
      <c r="Y6175" s="257"/>
    </row>
    <row r="6176" spans="1:25" ht="12.75" customHeight="1" x14ac:dyDescent="0.2">
      <c r="A6176" s="229" t="s">
        <v>705</v>
      </c>
      <c r="B6176" s="247"/>
      <c r="C6176" s="280">
        <v>6163</v>
      </c>
      <c r="D6176" s="249" t="s">
        <v>12786</v>
      </c>
      <c r="E6176" s="249" t="s">
        <v>12787</v>
      </c>
      <c r="F6176" s="249" t="s">
        <v>10188</v>
      </c>
      <c r="G6176" s="281" t="s">
        <v>813</v>
      </c>
      <c r="H6176" s="250">
        <v>141615.32</v>
      </c>
      <c r="I6176" s="250"/>
      <c r="J6176" s="250">
        <v>129314.41919999999</v>
      </c>
      <c r="K6176" s="250"/>
      <c r="L6176" s="250">
        <v>146101.81999999998</v>
      </c>
      <c r="M6176" s="251">
        <f t="shared" si="288"/>
        <v>8.6861370648316977E-2</v>
      </c>
      <c r="N6176" s="251">
        <f t="shared" si="289"/>
        <v>0.12981847580381808</v>
      </c>
      <c r="O6176" s="250">
        <v>159577.73000000001</v>
      </c>
      <c r="P6176" s="251">
        <f t="shared" si="290"/>
        <v>9.2236427992478359E-2</v>
      </c>
      <c r="Q6176" s="251" t="s">
        <v>1195</v>
      </c>
      <c r="R6176" s="258"/>
      <c r="S6176" s="258" t="s">
        <v>925</v>
      </c>
      <c r="T6176" s="258" t="s">
        <v>908</v>
      </c>
      <c r="U6176" s="282" t="s">
        <v>823</v>
      </c>
      <c r="V6176" s="285">
        <v>1637</v>
      </c>
      <c r="W6176" s="286" t="s">
        <v>912</v>
      </c>
      <c r="X6176" s="286" t="s">
        <v>816</v>
      </c>
      <c r="Y6176" s="257"/>
    </row>
    <row r="6177" spans="1:25" ht="12.75" customHeight="1" x14ac:dyDescent="0.2">
      <c r="A6177" s="229" t="s">
        <v>705</v>
      </c>
      <c r="B6177" s="247"/>
      <c r="C6177" s="280">
        <v>6164</v>
      </c>
      <c r="D6177" s="249" t="s">
        <v>12788</v>
      </c>
      <c r="E6177" s="249" t="s">
        <v>12789</v>
      </c>
      <c r="F6177" s="249" t="s">
        <v>10318</v>
      </c>
      <c r="G6177" s="281" t="s">
        <v>813</v>
      </c>
      <c r="H6177" s="250">
        <v>96656.47</v>
      </c>
      <c r="I6177" s="250"/>
      <c r="J6177" s="250">
        <v>92591.486600000004</v>
      </c>
      <c r="K6177" s="250"/>
      <c r="L6177" s="250">
        <v>84832.98</v>
      </c>
      <c r="M6177" s="251">
        <f t="shared" si="288"/>
        <v>4.2055988595486649E-2</v>
      </c>
      <c r="N6177" s="251">
        <f t="shared" si="289"/>
        <v>8.3792872162396059E-2</v>
      </c>
      <c r="O6177" s="250">
        <v>92657.68</v>
      </c>
      <c r="P6177" s="251">
        <f t="shared" si="290"/>
        <v>9.2236533480257288E-2</v>
      </c>
      <c r="Q6177" s="251" t="s">
        <v>1195</v>
      </c>
      <c r="R6177" s="258"/>
      <c r="S6177" s="258" t="s">
        <v>823</v>
      </c>
      <c r="T6177" s="258" t="s">
        <v>807</v>
      </c>
      <c r="U6177" s="282" t="s">
        <v>814</v>
      </c>
      <c r="V6177" s="285">
        <v>253</v>
      </c>
      <c r="W6177" s="286" t="s">
        <v>816</v>
      </c>
      <c r="X6177" s="286" t="s">
        <v>824</v>
      </c>
      <c r="Y6177" s="257"/>
    </row>
    <row r="6178" spans="1:25" ht="12.75" customHeight="1" x14ac:dyDescent="0.2">
      <c r="A6178" s="229" t="s">
        <v>705</v>
      </c>
      <c r="B6178" s="247"/>
      <c r="C6178" s="280">
        <v>6165</v>
      </c>
      <c r="D6178" s="249" t="s">
        <v>12790</v>
      </c>
      <c r="E6178" s="249" t="s">
        <v>12791</v>
      </c>
      <c r="F6178" s="249" t="s">
        <v>10318</v>
      </c>
      <c r="G6178" s="281" t="s">
        <v>813</v>
      </c>
      <c r="H6178" s="250">
        <v>79600.639999999999</v>
      </c>
      <c r="I6178" s="250"/>
      <c r="J6178" s="250">
        <v>66524.91810000001</v>
      </c>
      <c r="K6178" s="250"/>
      <c r="L6178" s="250">
        <v>64989.039999999994</v>
      </c>
      <c r="M6178" s="251">
        <f t="shared" si="288"/>
        <v>0.16426654232930776</v>
      </c>
      <c r="N6178" s="251">
        <f t="shared" si="289"/>
        <v>2.3087260290817493E-2</v>
      </c>
      <c r="O6178" s="250">
        <v>73190.319999999992</v>
      </c>
      <c r="P6178" s="251">
        <f t="shared" si="290"/>
        <v>0.12619481684911793</v>
      </c>
      <c r="Q6178" s="251" t="s">
        <v>1195</v>
      </c>
      <c r="R6178" s="258"/>
      <c r="S6178" s="258" t="s">
        <v>806</v>
      </c>
      <c r="T6178" s="258" t="s">
        <v>807</v>
      </c>
      <c r="U6178" s="282" t="s">
        <v>814</v>
      </c>
      <c r="V6178" s="285">
        <v>303</v>
      </c>
      <c r="W6178" s="286" t="s">
        <v>824</v>
      </c>
      <c r="X6178" s="286" t="s">
        <v>824</v>
      </c>
      <c r="Y6178" s="257"/>
    </row>
    <row r="6179" spans="1:25" ht="12.75" customHeight="1" x14ac:dyDescent="0.2">
      <c r="A6179" s="229" t="s">
        <v>705</v>
      </c>
      <c r="B6179" s="247"/>
      <c r="C6179" s="280">
        <v>6166</v>
      </c>
      <c r="D6179" s="249" t="s">
        <v>12792</v>
      </c>
      <c r="E6179" s="249" t="s">
        <v>12793</v>
      </c>
      <c r="F6179" s="249" t="s">
        <v>10185</v>
      </c>
      <c r="G6179" s="281" t="s">
        <v>813</v>
      </c>
      <c r="H6179" s="250">
        <v>36288.339999999997</v>
      </c>
      <c r="I6179" s="250"/>
      <c r="J6179" s="250">
        <v>34762.207000000002</v>
      </c>
      <c r="K6179" s="250"/>
      <c r="L6179" s="250">
        <v>36288.619999999995</v>
      </c>
      <c r="M6179" s="251">
        <f t="shared" si="288"/>
        <v>4.2055740218483254E-2</v>
      </c>
      <c r="N6179" s="251">
        <f t="shared" si="289"/>
        <v>4.3910129181383484E-2</v>
      </c>
      <c r="O6179" s="250">
        <v>40051.480000000003</v>
      </c>
      <c r="P6179" s="251">
        <f t="shared" si="290"/>
        <v>0.10369256257195805</v>
      </c>
      <c r="Q6179" s="251" t="s">
        <v>1195</v>
      </c>
      <c r="R6179" s="258"/>
      <c r="S6179" s="258" t="s">
        <v>904</v>
      </c>
      <c r="T6179" s="258" t="s">
        <v>807</v>
      </c>
      <c r="U6179" s="282" t="s">
        <v>814</v>
      </c>
      <c r="V6179" s="285">
        <v>103</v>
      </c>
      <c r="W6179" s="286" t="s">
        <v>816</v>
      </c>
      <c r="X6179" s="286" t="s">
        <v>824</v>
      </c>
      <c r="Y6179" s="257"/>
    </row>
    <row r="6180" spans="1:25" ht="12.75" customHeight="1" x14ac:dyDescent="0.2">
      <c r="A6180" s="229" t="s">
        <v>705</v>
      </c>
      <c r="B6180" s="247"/>
      <c r="C6180" s="280">
        <v>6167</v>
      </c>
      <c r="D6180" s="249" t="s">
        <v>12794</v>
      </c>
      <c r="E6180" s="249" t="s">
        <v>12795</v>
      </c>
      <c r="F6180" s="249" t="s">
        <v>10260</v>
      </c>
      <c r="G6180" s="281" t="s">
        <v>813</v>
      </c>
      <c r="H6180" s="250">
        <v>141683.08000000002</v>
      </c>
      <c r="I6180" s="250"/>
      <c r="J6180" s="250">
        <v>135724.4467</v>
      </c>
      <c r="K6180" s="250"/>
      <c r="L6180" s="250">
        <v>141684.13</v>
      </c>
      <c r="M6180" s="251">
        <f t="shared" si="288"/>
        <v>4.2056068374572431E-2</v>
      </c>
      <c r="N6180" s="251">
        <f t="shared" si="289"/>
        <v>4.3910168321946115E-2</v>
      </c>
      <c r="O6180" s="250">
        <v>156375.71999999997</v>
      </c>
      <c r="P6180" s="251">
        <f t="shared" si="290"/>
        <v>0.10369255893373497</v>
      </c>
      <c r="Q6180" s="251" t="s">
        <v>1195</v>
      </c>
      <c r="R6180" s="258"/>
      <c r="S6180" s="258" t="s">
        <v>806</v>
      </c>
      <c r="T6180" s="258" t="s">
        <v>807</v>
      </c>
      <c r="U6180" s="282" t="s">
        <v>814</v>
      </c>
      <c r="V6180" s="285">
        <v>203</v>
      </c>
      <c r="W6180" s="286" t="s">
        <v>824</v>
      </c>
      <c r="X6180" s="286" t="s">
        <v>824</v>
      </c>
      <c r="Y6180" s="257"/>
    </row>
    <row r="6181" spans="1:25" ht="12.75" customHeight="1" x14ac:dyDescent="0.2">
      <c r="A6181" s="229" t="s">
        <v>705</v>
      </c>
      <c r="B6181" s="247"/>
      <c r="C6181" s="280">
        <v>6168</v>
      </c>
      <c r="D6181" s="249" t="s">
        <v>12796</v>
      </c>
      <c r="E6181" s="249" t="s">
        <v>12797</v>
      </c>
      <c r="F6181" s="249" t="s">
        <v>10225</v>
      </c>
      <c r="G6181" s="281" t="s">
        <v>813</v>
      </c>
      <c r="H6181" s="250">
        <v>84881.540000000008</v>
      </c>
      <c r="I6181" s="250"/>
      <c r="J6181" s="250">
        <v>101437.4816</v>
      </c>
      <c r="K6181" s="250"/>
      <c r="L6181" s="250">
        <v>105892.93999999999</v>
      </c>
      <c r="M6181" s="251">
        <f t="shared" si="288"/>
        <v>0.19504761105889443</v>
      </c>
      <c r="N6181" s="251">
        <f t="shared" si="289"/>
        <v>4.3923196137392949E-2</v>
      </c>
      <c r="O6181" s="250">
        <v>114066.2</v>
      </c>
      <c r="P6181" s="251">
        <f t="shared" si="290"/>
        <v>7.7184182439358193E-2</v>
      </c>
      <c r="Q6181" s="251" t="s">
        <v>1195</v>
      </c>
      <c r="R6181" s="258"/>
      <c r="S6181" s="258" t="s">
        <v>806</v>
      </c>
      <c r="T6181" s="258" t="s">
        <v>807</v>
      </c>
      <c r="U6181" s="282" t="s">
        <v>814</v>
      </c>
      <c r="V6181" s="285">
        <v>106</v>
      </c>
      <c r="W6181" s="286" t="s">
        <v>824</v>
      </c>
      <c r="X6181" s="286" t="s">
        <v>824</v>
      </c>
      <c r="Y6181" s="257"/>
    </row>
    <row r="6182" spans="1:25" ht="12.75" customHeight="1" x14ac:dyDescent="0.2">
      <c r="A6182" s="229" t="s">
        <v>705</v>
      </c>
      <c r="B6182" s="247"/>
      <c r="C6182" s="280">
        <v>6169</v>
      </c>
      <c r="D6182" s="249" t="s">
        <v>12798</v>
      </c>
      <c r="E6182" s="249" t="s">
        <v>12799</v>
      </c>
      <c r="F6182" s="249" t="s">
        <v>10318</v>
      </c>
      <c r="G6182" s="281" t="s">
        <v>813</v>
      </c>
      <c r="H6182" s="250">
        <v>18397.45</v>
      </c>
      <c r="I6182" s="250"/>
      <c r="J6182" s="250">
        <v>17623.727500000001</v>
      </c>
      <c r="K6182" s="250"/>
      <c r="L6182" s="250">
        <v>23555.279999999999</v>
      </c>
      <c r="M6182" s="251">
        <f t="shared" si="288"/>
        <v>4.2055964277658037E-2</v>
      </c>
      <c r="N6182" s="251">
        <f t="shared" si="289"/>
        <v>0.33656628542401135</v>
      </c>
      <c r="O6182" s="250">
        <v>25727.949999999997</v>
      </c>
      <c r="P6182" s="251">
        <f t="shared" si="290"/>
        <v>9.2237069565719379E-2</v>
      </c>
      <c r="Q6182" s="251" t="s">
        <v>1195</v>
      </c>
      <c r="R6182" s="258"/>
      <c r="S6182" s="258" t="s">
        <v>814</v>
      </c>
      <c r="T6182" s="258" t="s">
        <v>807</v>
      </c>
      <c r="U6182" s="282" t="s">
        <v>814</v>
      </c>
      <c r="V6182" s="285">
        <v>53</v>
      </c>
      <c r="W6182" s="286" t="s">
        <v>816</v>
      </c>
      <c r="X6182" s="286" t="s">
        <v>824</v>
      </c>
      <c r="Y6182" s="257"/>
    </row>
    <row r="6183" spans="1:25" ht="12.75" customHeight="1" x14ac:dyDescent="0.2">
      <c r="A6183" s="229" t="s">
        <v>705</v>
      </c>
      <c r="B6183" s="247"/>
      <c r="C6183" s="309">
        <v>6170</v>
      </c>
      <c r="D6183" s="310" t="s">
        <v>12800</v>
      </c>
      <c r="E6183" s="310" t="s">
        <v>12801</v>
      </c>
      <c r="F6183" s="310" t="s">
        <v>10278</v>
      </c>
      <c r="G6183" s="311" t="s">
        <v>804</v>
      </c>
      <c r="H6183" s="312">
        <v>523656.36999999994</v>
      </c>
      <c r="I6183" s="312"/>
      <c r="J6183" s="312">
        <v>755700.09180000005</v>
      </c>
      <c r="K6183" s="312"/>
      <c r="L6183" s="312">
        <v>788823.44</v>
      </c>
      <c r="M6183" s="313">
        <f t="shared" si="288"/>
        <v>0.44312212186018124</v>
      </c>
      <c r="N6183" s="313">
        <f t="shared" si="289"/>
        <v>4.3831340712296961E-2</v>
      </c>
      <c r="O6183" s="312">
        <v>906696.58000000007</v>
      </c>
      <c r="P6183" s="313">
        <f t="shared" si="290"/>
        <v>0.14942905347741711</v>
      </c>
      <c r="Q6183" s="313" t="s">
        <v>1195</v>
      </c>
      <c r="R6183" s="314" t="s">
        <v>954</v>
      </c>
      <c r="S6183" s="314" t="s">
        <v>1358</v>
      </c>
      <c r="T6183" s="314" t="s">
        <v>908</v>
      </c>
      <c r="U6183" s="315" t="s">
        <v>808</v>
      </c>
      <c r="V6183" s="316">
        <v>542.75</v>
      </c>
      <c r="W6183" s="317" t="s">
        <v>824</v>
      </c>
      <c r="X6183" s="317" t="s">
        <v>816</v>
      </c>
      <c r="Y6183" s="257"/>
    </row>
    <row r="6184" spans="1:25" ht="12.75" customHeight="1" x14ac:dyDescent="0.2">
      <c r="A6184" s="229" t="s">
        <v>705</v>
      </c>
      <c r="B6184" s="247"/>
      <c r="C6184" s="280">
        <v>6171</v>
      </c>
      <c r="D6184" s="249" t="s">
        <v>12802</v>
      </c>
      <c r="E6184" s="249" t="s">
        <v>12803</v>
      </c>
      <c r="F6184" s="249" t="s">
        <v>10240</v>
      </c>
      <c r="G6184" s="281" t="s">
        <v>813</v>
      </c>
      <c r="H6184" s="250">
        <v>93606.670000000013</v>
      </c>
      <c r="I6184" s="250"/>
      <c r="J6184" s="250">
        <v>89669.94200000001</v>
      </c>
      <c r="K6184" s="250"/>
      <c r="L6184" s="250">
        <v>93607.14</v>
      </c>
      <c r="M6184" s="251">
        <f t="shared" si="288"/>
        <v>4.2056062885262369E-2</v>
      </c>
      <c r="N6184" s="251">
        <f t="shared" si="289"/>
        <v>4.3907667521408553E-2</v>
      </c>
      <c r="O6184" s="250">
        <v>101641.62000000002</v>
      </c>
      <c r="P6184" s="251">
        <f t="shared" si="290"/>
        <v>8.5831914103988494E-2</v>
      </c>
      <c r="Q6184" s="251" t="s">
        <v>1195</v>
      </c>
      <c r="R6184" s="258"/>
      <c r="S6184" s="258" t="s">
        <v>806</v>
      </c>
      <c r="T6184" s="258" t="s">
        <v>807</v>
      </c>
      <c r="U6184" s="282" t="s">
        <v>814</v>
      </c>
      <c r="V6184" s="285">
        <v>203</v>
      </c>
      <c r="W6184" s="286" t="s">
        <v>824</v>
      </c>
      <c r="X6184" s="286" t="s">
        <v>824</v>
      </c>
      <c r="Y6184" s="257"/>
    </row>
    <row r="6185" spans="1:25" ht="12.75" customHeight="1" x14ac:dyDescent="0.2">
      <c r="A6185" s="229" t="s">
        <v>705</v>
      </c>
      <c r="B6185" s="247"/>
      <c r="C6185" s="280">
        <v>6172</v>
      </c>
      <c r="D6185" s="249" t="s">
        <v>12804</v>
      </c>
      <c r="E6185" s="249" t="s">
        <v>12801</v>
      </c>
      <c r="F6185" s="249" t="s">
        <v>10397</v>
      </c>
      <c r="G6185" s="281" t="s">
        <v>804</v>
      </c>
      <c r="H6185" s="250">
        <v>52914.06</v>
      </c>
      <c r="I6185" s="250"/>
      <c r="J6185" s="250">
        <v>113077.20190000001</v>
      </c>
      <c r="K6185" s="250"/>
      <c r="L6185" s="250">
        <v>115440.69</v>
      </c>
      <c r="M6185" s="251">
        <f t="shared" si="288"/>
        <v>1.1369972725585604</v>
      </c>
      <c r="N6185" s="251">
        <f t="shared" si="289"/>
        <v>2.090154390351949E-2</v>
      </c>
      <c r="O6185" s="250">
        <v>133996.28</v>
      </c>
      <c r="P6185" s="251">
        <f t="shared" si="290"/>
        <v>0.16073699836686697</v>
      </c>
      <c r="Q6185" s="251" t="s">
        <v>1195</v>
      </c>
      <c r="R6185" s="258"/>
      <c r="S6185" s="258" t="s">
        <v>1405</v>
      </c>
      <c r="T6185" s="258" t="s">
        <v>908</v>
      </c>
      <c r="U6185" s="282" t="s">
        <v>808</v>
      </c>
      <c r="V6185" s="285">
        <v>74</v>
      </c>
      <c r="W6185" s="286" t="s">
        <v>824</v>
      </c>
      <c r="X6185" s="286" t="s">
        <v>824</v>
      </c>
      <c r="Y6185" s="257"/>
    </row>
    <row r="6186" spans="1:25" ht="12.75" customHeight="1" x14ac:dyDescent="0.2">
      <c r="A6186" s="229" t="s">
        <v>705</v>
      </c>
      <c r="B6186" s="247"/>
      <c r="C6186" s="280">
        <v>6173</v>
      </c>
      <c r="D6186" s="249" t="s">
        <v>12805</v>
      </c>
      <c r="E6186" s="249" t="s">
        <v>12806</v>
      </c>
      <c r="F6186" s="249" t="s">
        <v>10175</v>
      </c>
      <c r="G6186" s="281" t="s">
        <v>813</v>
      </c>
      <c r="H6186" s="250">
        <v>480296.91000000009</v>
      </c>
      <c r="I6186" s="250"/>
      <c r="J6186" s="250">
        <v>460017.5747</v>
      </c>
      <c r="K6186" s="250"/>
      <c r="L6186" s="250">
        <v>493440.48999999987</v>
      </c>
      <c r="M6186" s="251">
        <f t="shared" si="288"/>
        <v>4.2222497954442578E-2</v>
      </c>
      <c r="N6186" s="251">
        <f t="shared" si="289"/>
        <v>7.2655735646179595E-2</v>
      </c>
      <c r="O6186" s="250">
        <v>555460.01</v>
      </c>
      <c r="P6186" s="251">
        <f t="shared" si="290"/>
        <v>0.12568794263316363</v>
      </c>
      <c r="Q6186" s="251" t="s">
        <v>1195</v>
      </c>
      <c r="R6186" s="258"/>
      <c r="S6186" s="258" t="s">
        <v>806</v>
      </c>
      <c r="T6186" s="258" t="s">
        <v>1359</v>
      </c>
      <c r="U6186" s="282" t="s">
        <v>814</v>
      </c>
      <c r="V6186" s="285">
        <v>503</v>
      </c>
      <c r="W6186" s="286" t="s">
        <v>824</v>
      </c>
      <c r="X6186" s="286" t="s">
        <v>824</v>
      </c>
      <c r="Y6186" s="257"/>
    </row>
    <row r="6187" spans="1:25" ht="12.75" customHeight="1" x14ac:dyDescent="0.2">
      <c r="A6187" s="229" t="s">
        <v>705</v>
      </c>
      <c r="B6187" s="247"/>
      <c r="C6187" s="280">
        <v>6174</v>
      </c>
      <c r="D6187" s="249" t="s">
        <v>12807</v>
      </c>
      <c r="E6187" s="249" t="s">
        <v>12808</v>
      </c>
      <c r="F6187" s="249" t="s">
        <v>10188</v>
      </c>
      <c r="G6187" s="281" t="s">
        <v>813</v>
      </c>
      <c r="H6187" s="250">
        <v>16932.25</v>
      </c>
      <c r="I6187" s="250"/>
      <c r="J6187" s="250">
        <v>16220.1366</v>
      </c>
      <c r="K6187" s="250"/>
      <c r="L6187" s="250">
        <v>16932.330000000002</v>
      </c>
      <c r="M6187" s="251">
        <f t="shared" si="288"/>
        <v>4.2056631575839019E-2</v>
      </c>
      <c r="N6187" s="251">
        <f t="shared" si="289"/>
        <v>4.3907977938977528E-2</v>
      </c>
      <c r="O6187" s="250">
        <v>18385.68</v>
      </c>
      <c r="P6187" s="251">
        <f t="shared" si="290"/>
        <v>8.5832841670342969E-2</v>
      </c>
      <c r="Q6187" s="251" t="s">
        <v>1195</v>
      </c>
      <c r="R6187" s="258"/>
      <c r="S6187" s="258" t="s">
        <v>904</v>
      </c>
      <c r="T6187" s="258" t="s">
        <v>807</v>
      </c>
      <c r="U6187" s="282" t="s">
        <v>814</v>
      </c>
      <c r="V6187" s="285">
        <v>53</v>
      </c>
      <c r="W6187" s="286" t="s">
        <v>874</v>
      </c>
      <c r="X6187" s="286" t="s">
        <v>816</v>
      </c>
      <c r="Y6187" s="257"/>
    </row>
    <row r="6188" spans="1:25" ht="12.75" customHeight="1" x14ac:dyDescent="0.2">
      <c r="A6188" s="229" t="s">
        <v>705</v>
      </c>
      <c r="B6188" s="247"/>
      <c r="C6188" s="280">
        <v>6175</v>
      </c>
      <c r="D6188" s="249" t="s">
        <v>12809</v>
      </c>
      <c r="E6188" s="249" t="s">
        <v>12810</v>
      </c>
      <c r="F6188" s="249" t="s">
        <v>10172</v>
      </c>
      <c r="G6188" s="281" t="s">
        <v>813</v>
      </c>
      <c r="H6188" s="250">
        <v>20496.559999999998</v>
      </c>
      <c r="I6188" s="250"/>
      <c r="J6188" s="250">
        <v>24882.051600000003</v>
      </c>
      <c r="K6188" s="250"/>
      <c r="L6188" s="250">
        <v>21778.589999999997</v>
      </c>
      <c r="M6188" s="251">
        <f t="shared" si="288"/>
        <v>0.21396232343378621</v>
      </c>
      <c r="N6188" s="251">
        <f t="shared" si="289"/>
        <v>0.12472691761478405</v>
      </c>
      <c r="O6188" s="250">
        <v>23786.959999999995</v>
      </c>
      <c r="P6188" s="251">
        <f t="shared" si="290"/>
        <v>9.2217632087293042E-2</v>
      </c>
      <c r="Q6188" s="251" t="s">
        <v>1195</v>
      </c>
      <c r="R6188" s="258"/>
      <c r="S6188" s="258" t="s">
        <v>904</v>
      </c>
      <c r="T6188" s="258" t="s">
        <v>807</v>
      </c>
      <c r="U6188" s="282" t="s">
        <v>814</v>
      </c>
      <c r="V6188" s="285">
        <v>106</v>
      </c>
      <c r="W6188" s="286" t="s">
        <v>824</v>
      </c>
      <c r="X6188" s="286" t="s">
        <v>824</v>
      </c>
      <c r="Y6188" s="257"/>
    </row>
    <row r="6189" spans="1:25" ht="12.75" customHeight="1" x14ac:dyDescent="0.2">
      <c r="A6189" s="229" t="s">
        <v>705</v>
      </c>
      <c r="B6189" s="247"/>
      <c r="C6189" s="280">
        <v>6176</v>
      </c>
      <c r="D6189" s="249" t="s">
        <v>12811</v>
      </c>
      <c r="E6189" s="249" t="s">
        <v>12812</v>
      </c>
      <c r="F6189" s="249" t="s">
        <v>10205</v>
      </c>
      <c r="G6189" s="281" t="s">
        <v>813</v>
      </c>
      <c r="H6189" s="250">
        <v>150210.10999999999</v>
      </c>
      <c r="I6189" s="250"/>
      <c r="J6189" s="250">
        <v>90500.400099999999</v>
      </c>
      <c r="K6189" s="250"/>
      <c r="L6189" s="250">
        <v>94474.3</v>
      </c>
      <c r="M6189" s="251">
        <f t="shared" si="288"/>
        <v>0.39750793005876894</v>
      </c>
      <c r="N6189" s="251">
        <f t="shared" si="289"/>
        <v>4.3910302005394163E-2</v>
      </c>
      <c r="O6189" s="250">
        <v>104270.61</v>
      </c>
      <c r="P6189" s="251">
        <f t="shared" si="290"/>
        <v>0.10369285615241391</v>
      </c>
      <c r="Q6189" s="251" t="s">
        <v>1195</v>
      </c>
      <c r="R6189" s="258"/>
      <c r="S6189" s="258" t="s">
        <v>806</v>
      </c>
      <c r="T6189" s="258" t="s">
        <v>807</v>
      </c>
      <c r="U6189" s="282" t="s">
        <v>814</v>
      </c>
      <c r="V6189" s="285">
        <v>412</v>
      </c>
      <c r="W6189" s="286" t="s">
        <v>824</v>
      </c>
      <c r="X6189" s="286" t="s">
        <v>824</v>
      </c>
      <c r="Y6189" s="257"/>
    </row>
    <row r="6190" spans="1:25" ht="12.75" customHeight="1" x14ac:dyDescent="0.2">
      <c r="A6190" s="229" t="s">
        <v>705</v>
      </c>
      <c r="B6190" s="247"/>
      <c r="C6190" s="280">
        <v>6177</v>
      </c>
      <c r="D6190" s="249" t="s">
        <v>12813</v>
      </c>
      <c r="E6190" s="249" t="s">
        <v>12814</v>
      </c>
      <c r="F6190" s="249" t="s">
        <v>10237</v>
      </c>
      <c r="G6190" s="281" t="s">
        <v>804</v>
      </c>
      <c r="H6190" s="250">
        <v>51925.11</v>
      </c>
      <c r="I6190" s="250"/>
      <c r="J6190" s="250">
        <v>49741.347699999998</v>
      </c>
      <c r="K6190" s="250"/>
      <c r="L6190" s="250">
        <v>51925.87000000001</v>
      </c>
      <c r="M6190" s="251">
        <f t="shared" si="288"/>
        <v>4.2055997570347024E-2</v>
      </c>
      <c r="N6190" s="251">
        <f t="shared" si="289"/>
        <v>4.3917633940586044E-2</v>
      </c>
      <c r="O6190" s="250">
        <v>59905.83</v>
      </c>
      <c r="P6190" s="251">
        <f t="shared" si="290"/>
        <v>0.15367985168086717</v>
      </c>
      <c r="Q6190" s="251" t="s">
        <v>1195</v>
      </c>
      <c r="R6190" s="258"/>
      <c r="S6190" s="258" t="s">
        <v>904</v>
      </c>
      <c r="T6190" s="258" t="s">
        <v>807</v>
      </c>
      <c r="U6190" s="282" t="s">
        <v>808</v>
      </c>
      <c r="V6190" s="285">
        <v>154</v>
      </c>
      <c r="W6190" s="286" t="s">
        <v>824</v>
      </c>
      <c r="X6190" s="286" t="s">
        <v>824</v>
      </c>
      <c r="Y6190" s="257"/>
    </row>
    <row r="6191" spans="1:25" ht="12.75" customHeight="1" x14ac:dyDescent="0.2">
      <c r="A6191" s="229" t="s">
        <v>705</v>
      </c>
      <c r="B6191" s="247"/>
      <c r="C6191" s="280">
        <v>6178</v>
      </c>
      <c r="D6191" s="249" t="s">
        <v>12815</v>
      </c>
      <c r="E6191" s="249" t="s">
        <v>12816</v>
      </c>
      <c r="F6191" s="249" t="s">
        <v>10225</v>
      </c>
      <c r="G6191" s="281" t="s">
        <v>2994</v>
      </c>
      <c r="H6191" s="250">
        <v>284582.5</v>
      </c>
      <c r="I6191" s="250"/>
      <c r="J6191" s="250">
        <v>228746.27349999998</v>
      </c>
      <c r="K6191" s="250"/>
      <c r="L6191" s="250">
        <v>238790.34</v>
      </c>
      <c r="M6191" s="251">
        <f t="shared" si="288"/>
        <v>0.19620400586824566</v>
      </c>
      <c r="N6191" s="251">
        <f t="shared" si="289"/>
        <v>4.3909202743799086E-2</v>
      </c>
      <c r="O6191" s="250">
        <v>257388.57</v>
      </c>
      <c r="P6191" s="251">
        <f t="shared" si="290"/>
        <v>7.788518580776764E-2</v>
      </c>
      <c r="Q6191" s="251" t="s">
        <v>1195</v>
      </c>
      <c r="R6191" s="258"/>
      <c r="S6191" s="258" t="s">
        <v>2995</v>
      </c>
      <c r="T6191" s="258" t="s">
        <v>807</v>
      </c>
      <c r="U6191" s="282" t="s">
        <v>2996</v>
      </c>
      <c r="V6191" s="285">
        <v>503</v>
      </c>
      <c r="W6191" s="286" t="s">
        <v>824</v>
      </c>
      <c r="X6191" s="286" t="s">
        <v>824</v>
      </c>
      <c r="Y6191" s="257"/>
    </row>
    <row r="6192" spans="1:25" ht="12.75" customHeight="1" x14ac:dyDescent="0.2">
      <c r="A6192" s="229" t="s">
        <v>705</v>
      </c>
      <c r="B6192" s="247"/>
      <c r="C6192" s="280">
        <v>6179</v>
      </c>
      <c r="D6192" s="249" t="s">
        <v>12817</v>
      </c>
      <c r="E6192" s="249" t="s">
        <v>12818</v>
      </c>
      <c r="F6192" s="249" t="s">
        <v>10237</v>
      </c>
      <c r="G6192" s="281" t="s">
        <v>804</v>
      </c>
      <c r="H6192" s="250">
        <v>203468.55000000002</v>
      </c>
      <c r="I6192" s="250"/>
      <c r="J6192" s="250">
        <v>194109.18869999994</v>
      </c>
      <c r="K6192" s="250"/>
      <c r="L6192" s="250">
        <v>202632.56</v>
      </c>
      <c r="M6192" s="251">
        <f t="shared" si="288"/>
        <v>4.5999056365222418E-2</v>
      </c>
      <c r="N6192" s="251">
        <f t="shared" si="289"/>
        <v>4.3910189708603213E-2</v>
      </c>
      <c r="O6192" s="250">
        <v>223644.05000000002</v>
      </c>
      <c r="P6192" s="251">
        <f t="shared" si="290"/>
        <v>0.10369256549885181</v>
      </c>
      <c r="Q6192" s="251" t="s">
        <v>1195</v>
      </c>
      <c r="R6192" s="258"/>
      <c r="S6192" s="258" t="s">
        <v>806</v>
      </c>
      <c r="T6192" s="258" t="s">
        <v>807</v>
      </c>
      <c r="U6192" s="282" t="s">
        <v>808</v>
      </c>
      <c r="V6192" s="285">
        <v>355</v>
      </c>
      <c r="W6192" s="286" t="s">
        <v>824</v>
      </c>
      <c r="X6192" s="286" t="s">
        <v>824</v>
      </c>
      <c r="Y6192" s="257"/>
    </row>
    <row r="6193" spans="1:25" ht="12.75" customHeight="1" x14ac:dyDescent="0.2">
      <c r="A6193" s="229" t="s">
        <v>705</v>
      </c>
      <c r="B6193" s="247"/>
      <c r="C6193" s="280">
        <v>6180</v>
      </c>
      <c r="D6193" s="249" t="s">
        <v>12819</v>
      </c>
      <c r="E6193" s="249" t="s">
        <v>12820</v>
      </c>
      <c r="F6193" s="249" t="s">
        <v>10260</v>
      </c>
      <c r="G6193" s="281" t="s">
        <v>813</v>
      </c>
      <c r="H6193" s="250">
        <v>62394.25</v>
      </c>
      <c r="I6193" s="250"/>
      <c r="J6193" s="250">
        <v>59770.194300000003</v>
      </c>
      <c r="K6193" s="250"/>
      <c r="L6193" s="250">
        <v>62394.57</v>
      </c>
      <c r="M6193" s="251">
        <f t="shared" si="288"/>
        <v>4.2056050036661984E-2</v>
      </c>
      <c r="N6193" s="251">
        <f t="shared" si="289"/>
        <v>4.3907765914690977E-2</v>
      </c>
      <c r="O6193" s="250">
        <v>67749.97</v>
      </c>
      <c r="P6193" s="251">
        <f t="shared" si="290"/>
        <v>8.5831186912579113E-2</v>
      </c>
      <c r="Q6193" s="251" t="s">
        <v>1195</v>
      </c>
      <c r="R6193" s="258"/>
      <c r="S6193" s="258" t="s">
        <v>806</v>
      </c>
      <c r="T6193" s="258" t="s">
        <v>807</v>
      </c>
      <c r="U6193" s="282" t="s">
        <v>814</v>
      </c>
      <c r="V6193" s="285">
        <v>203</v>
      </c>
      <c r="W6193" s="286" t="s">
        <v>824</v>
      </c>
      <c r="X6193" s="286" t="s">
        <v>824</v>
      </c>
      <c r="Y6193" s="257"/>
    </row>
    <row r="6194" spans="1:25" ht="12.75" customHeight="1" x14ac:dyDescent="0.2">
      <c r="A6194" s="229" t="s">
        <v>705</v>
      </c>
      <c r="B6194" s="247"/>
      <c r="C6194" s="280">
        <v>6181</v>
      </c>
      <c r="D6194" s="249" t="s">
        <v>12821</v>
      </c>
      <c r="E6194" s="249" t="s">
        <v>12822</v>
      </c>
      <c r="F6194" s="249" t="s">
        <v>10193</v>
      </c>
      <c r="G6194" s="281" t="s">
        <v>813</v>
      </c>
      <c r="H6194" s="250">
        <v>35213.11</v>
      </c>
      <c r="I6194" s="250"/>
      <c r="J6194" s="250">
        <v>33732.188200000004</v>
      </c>
      <c r="K6194" s="250"/>
      <c r="L6194" s="250">
        <v>35213.370000000003</v>
      </c>
      <c r="M6194" s="251">
        <f t="shared" si="288"/>
        <v>4.2055978582976522E-2</v>
      </c>
      <c r="N6194" s="251">
        <f t="shared" si="289"/>
        <v>4.3910041981800582E-2</v>
      </c>
      <c r="O6194" s="250">
        <v>38864.76</v>
      </c>
      <c r="P6194" s="251">
        <f t="shared" si="290"/>
        <v>0.10369328468135822</v>
      </c>
      <c r="Q6194" s="251" t="s">
        <v>1195</v>
      </c>
      <c r="R6194" s="258"/>
      <c r="S6194" s="258" t="s">
        <v>806</v>
      </c>
      <c r="T6194" s="258" t="s">
        <v>807</v>
      </c>
      <c r="U6194" s="282" t="s">
        <v>814</v>
      </c>
      <c r="V6194" s="285">
        <v>157</v>
      </c>
      <c r="W6194" s="286" t="s">
        <v>824</v>
      </c>
      <c r="X6194" s="286" t="s">
        <v>824</v>
      </c>
      <c r="Y6194" s="257"/>
    </row>
    <row r="6195" spans="1:25" ht="12.75" customHeight="1" x14ac:dyDescent="0.2">
      <c r="A6195" s="229" t="s">
        <v>705</v>
      </c>
      <c r="B6195" s="247"/>
      <c r="C6195" s="280">
        <v>6182</v>
      </c>
      <c r="D6195" s="249" t="s">
        <v>12823</v>
      </c>
      <c r="E6195" s="249" t="s">
        <v>12822</v>
      </c>
      <c r="F6195" s="249" t="s">
        <v>10240</v>
      </c>
      <c r="G6195" s="281" t="s">
        <v>813</v>
      </c>
      <c r="H6195" s="250">
        <v>121066.5</v>
      </c>
      <c r="I6195" s="250"/>
      <c r="J6195" s="250">
        <v>93119.412599999996</v>
      </c>
      <c r="K6195" s="250"/>
      <c r="L6195" s="250">
        <v>126922.08999999998</v>
      </c>
      <c r="M6195" s="251">
        <f t="shared" si="288"/>
        <v>0.23084079741299207</v>
      </c>
      <c r="N6195" s="251">
        <f t="shared" si="289"/>
        <v>0.36300355056148614</v>
      </c>
      <c r="O6195" s="250">
        <v>142349.91</v>
      </c>
      <c r="P6195" s="251">
        <f t="shared" si="290"/>
        <v>0.12155346638240848</v>
      </c>
      <c r="Q6195" s="251" t="s">
        <v>1195</v>
      </c>
      <c r="R6195" s="258"/>
      <c r="S6195" s="258" t="s">
        <v>806</v>
      </c>
      <c r="T6195" s="258" t="s">
        <v>807</v>
      </c>
      <c r="U6195" s="282" t="s">
        <v>814</v>
      </c>
      <c r="V6195" s="285">
        <v>203</v>
      </c>
      <c r="W6195" s="286" t="s">
        <v>824</v>
      </c>
      <c r="X6195" s="286" t="s">
        <v>824</v>
      </c>
      <c r="Y6195" s="257"/>
    </row>
    <row r="6196" spans="1:25" ht="12.75" customHeight="1" x14ac:dyDescent="0.2">
      <c r="A6196" s="229" t="s">
        <v>705</v>
      </c>
      <c r="B6196" s="247"/>
      <c r="C6196" s="280">
        <v>6183</v>
      </c>
      <c r="D6196" s="249" t="s">
        <v>12824</v>
      </c>
      <c r="E6196" s="249" t="s">
        <v>12825</v>
      </c>
      <c r="F6196" s="249" t="s">
        <v>10253</v>
      </c>
      <c r="G6196" s="281" t="s">
        <v>813</v>
      </c>
      <c r="H6196" s="250">
        <v>145618.91</v>
      </c>
      <c r="I6196" s="250"/>
      <c r="J6196" s="250">
        <v>139494.7408</v>
      </c>
      <c r="K6196" s="250"/>
      <c r="L6196" s="250">
        <v>145619.98000000001</v>
      </c>
      <c r="M6196" s="251">
        <f t="shared" si="288"/>
        <v>4.2056139549458263E-2</v>
      </c>
      <c r="N6196" s="251">
        <f t="shared" si="289"/>
        <v>4.3910180160713345E-2</v>
      </c>
      <c r="O6196" s="250">
        <v>160719.70000000001</v>
      </c>
      <c r="P6196" s="251">
        <f t="shared" si="290"/>
        <v>0.1036926388810107</v>
      </c>
      <c r="Q6196" s="251" t="s">
        <v>1195</v>
      </c>
      <c r="R6196" s="258"/>
      <c r="S6196" s="258" t="s">
        <v>925</v>
      </c>
      <c r="T6196" s="258" t="s">
        <v>908</v>
      </c>
      <c r="U6196" s="282" t="s">
        <v>814</v>
      </c>
      <c r="V6196" s="285">
        <v>403</v>
      </c>
      <c r="W6196" s="286" t="s">
        <v>824</v>
      </c>
      <c r="X6196" s="286" t="s">
        <v>824</v>
      </c>
      <c r="Y6196" s="257"/>
    </row>
    <row r="6197" spans="1:25" ht="12.75" customHeight="1" x14ac:dyDescent="0.2">
      <c r="A6197" s="229" t="s">
        <v>705</v>
      </c>
      <c r="B6197" s="247"/>
      <c r="C6197" s="280">
        <v>6184</v>
      </c>
      <c r="D6197" s="249" t="s">
        <v>12826</v>
      </c>
      <c r="E6197" s="249" t="s">
        <v>12827</v>
      </c>
      <c r="F6197" s="249" t="s">
        <v>10237</v>
      </c>
      <c r="G6197" s="281" t="s">
        <v>804</v>
      </c>
      <c r="H6197" s="250">
        <v>139865.70000000001</v>
      </c>
      <c r="I6197" s="250"/>
      <c r="J6197" s="250">
        <v>133983.49610000002</v>
      </c>
      <c r="K6197" s="250"/>
      <c r="L6197" s="250">
        <v>139866.4</v>
      </c>
      <c r="M6197" s="251">
        <f t="shared" si="288"/>
        <v>4.205608594530319E-2</v>
      </c>
      <c r="N6197" s="251">
        <f t="shared" si="289"/>
        <v>4.3907675730518389E-2</v>
      </c>
      <c r="O6197" s="250">
        <v>151871.39000000001</v>
      </c>
      <c r="P6197" s="251">
        <f t="shared" si="290"/>
        <v>8.5831836666990929E-2</v>
      </c>
      <c r="Q6197" s="251" t="s">
        <v>1195</v>
      </c>
      <c r="R6197" s="258"/>
      <c r="S6197" s="258" t="s">
        <v>806</v>
      </c>
      <c r="T6197" s="258" t="s">
        <v>807</v>
      </c>
      <c r="U6197" s="282" t="s">
        <v>808</v>
      </c>
      <c r="V6197" s="285">
        <v>403</v>
      </c>
      <c r="W6197" s="286" t="s">
        <v>824</v>
      </c>
      <c r="X6197" s="286" t="s">
        <v>824</v>
      </c>
      <c r="Y6197" s="257"/>
    </row>
    <row r="6198" spans="1:25" ht="12.75" customHeight="1" x14ac:dyDescent="0.2">
      <c r="A6198" s="229" t="s">
        <v>705</v>
      </c>
      <c r="B6198" s="247"/>
      <c r="C6198" s="300">
        <v>6185</v>
      </c>
      <c r="D6198" s="301" t="s">
        <v>12828</v>
      </c>
      <c r="E6198" s="301" t="s">
        <v>12829</v>
      </c>
      <c r="F6198" s="301" t="s">
        <v>10225</v>
      </c>
      <c r="G6198" s="302" t="s">
        <v>707</v>
      </c>
      <c r="H6198" s="303">
        <v>0</v>
      </c>
      <c r="I6198" s="303"/>
      <c r="J6198" s="303">
        <v>0</v>
      </c>
      <c r="K6198" s="303"/>
      <c r="L6198" s="303">
        <v>0</v>
      </c>
      <c r="M6198" s="304" t="str">
        <f t="shared" si="288"/>
        <v>NA</v>
      </c>
      <c r="N6198" s="304" t="str">
        <f t="shared" si="289"/>
        <v>NA</v>
      </c>
      <c r="O6198" s="303">
        <v>0</v>
      </c>
      <c r="P6198" s="304" t="str">
        <f t="shared" si="290"/>
        <v>NA</v>
      </c>
      <c r="Q6198" s="304" t="s">
        <v>707</v>
      </c>
      <c r="R6198" s="305" t="s">
        <v>887</v>
      </c>
      <c r="S6198" s="306" t="s">
        <v>832</v>
      </c>
      <c r="T6198" s="306" t="s">
        <v>832</v>
      </c>
      <c r="U6198" s="306" t="s">
        <v>832</v>
      </c>
      <c r="V6198" s="307" t="s">
        <v>809</v>
      </c>
      <c r="W6198" s="308" t="s">
        <v>809</v>
      </c>
      <c r="X6198" s="308" t="s">
        <v>809</v>
      </c>
      <c r="Y6198" s="257"/>
    </row>
    <row r="6199" spans="1:25" ht="12.75" customHeight="1" x14ac:dyDescent="0.2">
      <c r="A6199" s="229" t="s">
        <v>705</v>
      </c>
      <c r="B6199" s="247"/>
      <c r="C6199" s="280">
        <v>6186</v>
      </c>
      <c r="D6199" s="249" t="s">
        <v>12830</v>
      </c>
      <c r="E6199" s="249" t="s">
        <v>12831</v>
      </c>
      <c r="F6199" s="249" t="s">
        <v>10260</v>
      </c>
      <c r="G6199" s="281" t="s">
        <v>813</v>
      </c>
      <c r="H6199" s="250">
        <v>49571.59</v>
      </c>
      <c r="I6199" s="250"/>
      <c r="J6199" s="250">
        <v>47486.802000000003</v>
      </c>
      <c r="K6199" s="250"/>
      <c r="L6199" s="250">
        <v>49571.840000000004</v>
      </c>
      <c r="M6199" s="251">
        <f t="shared" si="288"/>
        <v>4.2056105119888089E-2</v>
      </c>
      <c r="N6199" s="251">
        <f t="shared" si="289"/>
        <v>4.3907736722300236E-2</v>
      </c>
      <c r="O6199" s="250">
        <v>53826.66</v>
      </c>
      <c r="P6199" s="251">
        <f t="shared" si="290"/>
        <v>8.5831391370584584E-2</v>
      </c>
      <c r="Q6199" s="251" t="s">
        <v>1195</v>
      </c>
      <c r="R6199" s="258"/>
      <c r="S6199" s="258" t="s">
        <v>806</v>
      </c>
      <c r="T6199" s="258" t="s">
        <v>807</v>
      </c>
      <c r="U6199" s="282" t="s">
        <v>814</v>
      </c>
      <c r="V6199" s="285">
        <v>303</v>
      </c>
      <c r="W6199" s="286" t="s">
        <v>824</v>
      </c>
      <c r="X6199" s="286" t="s">
        <v>824</v>
      </c>
      <c r="Y6199" s="257"/>
    </row>
    <row r="6200" spans="1:25" ht="12.75" customHeight="1" x14ac:dyDescent="0.2">
      <c r="A6200" s="229" t="s">
        <v>705</v>
      </c>
      <c r="B6200" s="247"/>
      <c r="C6200" s="280">
        <v>6187</v>
      </c>
      <c r="D6200" s="249" t="s">
        <v>12832</v>
      </c>
      <c r="E6200" s="249" t="s">
        <v>12833</v>
      </c>
      <c r="F6200" s="249" t="s">
        <v>10278</v>
      </c>
      <c r="G6200" s="281" t="s">
        <v>804</v>
      </c>
      <c r="H6200" s="250">
        <v>22974.799999999999</v>
      </c>
      <c r="I6200" s="250"/>
      <c r="J6200" s="250">
        <v>22008.5684</v>
      </c>
      <c r="K6200" s="250"/>
      <c r="L6200" s="250">
        <v>22975.129999999997</v>
      </c>
      <c r="M6200" s="251">
        <f t="shared" si="288"/>
        <v>4.2056148475721193E-2</v>
      </c>
      <c r="N6200" s="251">
        <f t="shared" si="289"/>
        <v>4.3917513508057039E-2</v>
      </c>
      <c r="O6200" s="250">
        <v>26505.950000000004</v>
      </c>
      <c r="P6200" s="251">
        <f t="shared" si="290"/>
        <v>0.15368008799079733</v>
      </c>
      <c r="Q6200" s="251" t="s">
        <v>1195</v>
      </c>
      <c r="R6200" s="258"/>
      <c r="S6200" s="258" t="s">
        <v>1405</v>
      </c>
      <c r="T6200" s="299" t="s">
        <v>809</v>
      </c>
      <c r="U6200" s="282" t="s">
        <v>808</v>
      </c>
      <c r="V6200" s="285">
        <v>53</v>
      </c>
      <c r="W6200" s="286" t="s">
        <v>824</v>
      </c>
      <c r="X6200" s="286" t="s">
        <v>824</v>
      </c>
      <c r="Y6200" s="257"/>
    </row>
    <row r="6201" spans="1:25" ht="12.75" customHeight="1" x14ac:dyDescent="0.2">
      <c r="A6201" s="229" t="s">
        <v>705</v>
      </c>
      <c r="B6201" s="247"/>
      <c r="C6201" s="280">
        <v>6188</v>
      </c>
      <c r="D6201" s="249" t="s">
        <v>12834</v>
      </c>
      <c r="E6201" s="249" t="s">
        <v>12835</v>
      </c>
      <c r="F6201" s="249" t="s">
        <v>10411</v>
      </c>
      <c r="G6201" s="281" t="s">
        <v>813</v>
      </c>
      <c r="H6201" s="250">
        <v>164276.97</v>
      </c>
      <c r="I6201" s="250"/>
      <c r="J6201" s="250">
        <v>136260.96229999998</v>
      </c>
      <c r="K6201" s="250"/>
      <c r="L6201" s="250">
        <v>142244.76999999999</v>
      </c>
      <c r="M6201" s="251">
        <f t="shared" si="288"/>
        <v>0.17054129802856735</v>
      </c>
      <c r="N6201" s="251">
        <f t="shared" si="289"/>
        <v>4.3914321453460081E-2</v>
      </c>
      <c r="O6201" s="250">
        <v>161018.41000000003</v>
      </c>
      <c r="P6201" s="251">
        <f t="shared" si="290"/>
        <v>0.13198123206920045</v>
      </c>
      <c r="Q6201" s="251" t="s">
        <v>1195</v>
      </c>
      <c r="R6201" s="258"/>
      <c r="S6201" s="258" t="s">
        <v>806</v>
      </c>
      <c r="T6201" s="258" t="s">
        <v>807</v>
      </c>
      <c r="U6201" s="282" t="s">
        <v>814</v>
      </c>
      <c r="V6201" s="285">
        <v>503</v>
      </c>
      <c r="W6201" s="286" t="s">
        <v>824</v>
      </c>
      <c r="X6201" s="286" t="s">
        <v>824</v>
      </c>
      <c r="Y6201" s="257"/>
    </row>
    <row r="6202" spans="1:25" ht="12.75" customHeight="1" x14ac:dyDescent="0.2">
      <c r="B6202" s="247"/>
      <c r="C6202" s="280">
        <v>6189</v>
      </c>
      <c r="D6202" s="249" t="s">
        <v>12836</v>
      </c>
      <c r="E6202" s="249" t="s">
        <v>12837</v>
      </c>
      <c r="F6202" s="249" t="s">
        <v>10281</v>
      </c>
      <c r="G6202" s="281" t="s">
        <v>813</v>
      </c>
      <c r="H6202" s="250">
        <v>77941.25</v>
      </c>
      <c r="I6202" s="250"/>
      <c r="J6202" s="250">
        <v>83019.254799999995</v>
      </c>
      <c r="K6202" s="250"/>
      <c r="L6202" s="250">
        <v>86664.639999999999</v>
      </c>
      <c r="M6202" s="251">
        <f t="shared" si="288"/>
        <v>6.515169823424688E-2</v>
      </c>
      <c r="N6202" s="251">
        <f t="shared" si="289"/>
        <v>4.3910117102135257E-2</v>
      </c>
      <c r="O6202" s="250">
        <v>95651.19</v>
      </c>
      <c r="P6202" s="251">
        <f t="shared" si="290"/>
        <v>0.10369338636841972</v>
      </c>
      <c r="Q6202" s="251" t="s">
        <v>1195</v>
      </c>
      <c r="R6202" s="258"/>
      <c r="S6202" s="258" t="s">
        <v>904</v>
      </c>
      <c r="T6202" s="258" t="s">
        <v>807</v>
      </c>
      <c r="U6202" s="282" t="s">
        <v>814</v>
      </c>
      <c r="V6202" s="285">
        <v>204</v>
      </c>
      <c r="W6202" s="286" t="s">
        <v>816</v>
      </c>
      <c r="X6202" s="286" t="s">
        <v>824</v>
      </c>
      <c r="Y6202" s="257"/>
    </row>
    <row r="6203" spans="1:25" ht="12.75" customHeight="1" x14ac:dyDescent="0.2">
      <c r="A6203" s="229" t="s">
        <v>705</v>
      </c>
      <c r="B6203" s="247"/>
      <c r="C6203" s="280">
        <v>6190</v>
      </c>
      <c r="D6203" s="249" t="s">
        <v>12838</v>
      </c>
      <c r="E6203" s="249" t="s">
        <v>12839</v>
      </c>
      <c r="F6203" s="249" t="s">
        <v>10260</v>
      </c>
      <c r="G6203" s="281" t="s">
        <v>813</v>
      </c>
      <c r="H6203" s="250">
        <v>160731.74</v>
      </c>
      <c r="I6203" s="250"/>
      <c r="J6203" s="250">
        <v>153971.99360000002</v>
      </c>
      <c r="K6203" s="250"/>
      <c r="L6203" s="250">
        <v>110730.12000000001</v>
      </c>
      <c r="M6203" s="251">
        <f t="shared" si="288"/>
        <v>4.2056076789811242E-2</v>
      </c>
      <c r="N6203" s="251">
        <f t="shared" si="289"/>
        <v>0.28084246094998927</v>
      </c>
      <c r="O6203" s="250">
        <v>117562.09</v>
      </c>
      <c r="P6203" s="251">
        <f t="shared" si="290"/>
        <v>6.1699291936105426E-2</v>
      </c>
      <c r="Q6203" s="251" t="s">
        <v>1195</v>
      </c>
      <c r="R6203" s="258"/>
      <c r="S6203" s="258" t="s">
        <v>806</v>
      </c>
      <c r="T6203" s="258" t="s">
        <v>807</v>
      </c>
      <c r="U6203" s="282" t="s">
        <v>814</v>
      </c>
      <c r="V6203" s="285">
        <v>203</v>
      </c>
      <c r="W6203" s="286" t="s">
        <v>912</v>
      </c>
      <c r="X6203" s="286" t="s">
        <v>874</v>
      </c>
      <c r="Y6203" s="257"/>
    </row>
    <row r="6204" spans="1:25" ht="12.75" customHeight="1" x14ac:dyDescent="0.2">
      <c r="A6204" s="229" t="s">
        <v>705</v>
      </c>
      <c r="B6204" s="247"/>
      <c r="C6204" s="280">
        <v>6191</v>
      </c>
      <c r="D6204" s="249" t="s">
        <v>12840</v>
      </c>
      <c r="E6204" s="249" t="s">
        <v>12841</v>
      </c>
      <c r="F6204" s="249" t="s">
        <v>10205</v>
      </c>
      <c r="G6204" s="281" t="s">
        <v>813</v>
      </c>
      <c r="H6204" s="250">
        <v>19969.57</v>
      </c>
      <c r="I6204" s="250"/>
      <c r="J6204" s="250">
        <v>19129.732400000001</v>
      </c>
      <c r="K6204" s="250"/>
      <c r="L6204" s="250">
        <v>19969.71</v>
      </c>
      <c r="M6204" s="251">
        <f t="shared" si="288"/>
        <v>4.2055868003166769E-2</v>
      </c>
      <c r="N6204" s="251">
        <f t="shared" si="289"/>
        <v>4.3909532158431984E-2</v>
      </c>
      <c r="O6204" s="250">
        <v>22040.510000000002</v>
      </c>
      <c r="P6204" s="251">
        <f t="shared" si="290"/>
        <v>0.10369704918098475</v>
      </c>
      <c r="Q6204" s="251" t="s">
        <v>1195</v>
      </c>
      <c r="R6204" s="258"/>
      <c r="S6204" s="258" t="s">
        <v>806</v>
      </c>
      <c r="T6204" s="258" t="s">
        <v>807</v>
      </c>
      <c r="U6204" s="282" t="s">
        <v>814</v>
      </c>
      <c r="V6204" s="285">
        <v>203</v>
      </c>
      <c r="W6204" s="286" t="s">
        <v>816</v>
      </c>
      <c r="X6204" s="286" t="s">
        <v>824</v>
      </c>
      <c r="Y6204" s="257"/>
    </row>
    <row r="6205" spans="1:25" ht="12.75" customHeight="1" x14ac:dyDescent="0.2">
      <c r="A6205" s="229" t="s">
        <v>705</v>
      </c>
      <c r="B6205" s="247"/>
      <c r="C6205" s="280">
        <v>6192</v>
      </c>
      <c r="D6205" s="249" t="s">
        <v>12842</v>
      </c>
      <c r="E6205" s="249" t="s">
        <v>6659</v>
      </c>
      <c r="F6205" s="249" t="s">
        <v>10278</v>
      </c>
      <c r="G6205" s="281" t="s">
        <v>804</v>
      </c>
      <c r="H6205" s="250">
        <v>89606.01999999999</v>
      </c>
      <c r="I6205" s="250"/>
      <c r="J6205" s="250">
        <v>85837.538400000005</v>
      </c>
      <c r="K6205" s="250"/>
      <c r="L6205" s="250">
        <v>89607.4</v>
      </c>
      <c r="M6205" s="251">
        <f t="shared" si="288"/>
        <v>4.2056120782956154E-2</v>
      </c>
      <c r="N6205" s="251">
        <f t="shared" si="289"/>
        <v>4.3918566052448552E-2</v>
      </c>
      <c r="O6205" s="250">
        <v>104237.77</v>
      </c>
      <c r="P6205" s="251">
        <f t="shared" si="290"/>
        <v>0.16327189495510427</v>
      </c>
      <c r="Q6205" s="251" t="s">
        <v>1195</v>
      </c>
      <c r="R6205" s="258"/>
      <c r="S6205" s="258" t="s">
        <v>1405</v>
      </c>
      <c r="T6205" s="258" t="s">
        <v>2261</v>
      </c>
      <c r="U6205" s="282" t="s">
        <v>808</v>
      </c>
      <c r="V6205" s="283" t="s">
        <v>809</v>
      </c>
      <c r="W6205" s="284" t="s">
        <v>809</v>
      </c>
      <c r="X6205" s="284" t="s">
        <v>809</v>
      </c>
      <c r="Y6205" s="257"/>
    </row>
    <row r="6206" spans="1:25" ht="12.75" customHeight="1" x14ac:dyDescent="0.2">
      <c r="A6206" s="229" t="s">
        <v>705</v>
      </c>
      <c r="B6206" s="247"/>
      <c r="C6206" s="280">
        <v>6193</v>
      </c>
      <c r="D6206" s="249" t="s">
        <v>12843</v>
      </c>
      <c r="E6206" s="249" t="s">
        <v>12844</v>
      </c>
      <c r="F6206" s="249" t="s">
        <v>10260</v>
      </c>
      <c r="G6206" s="281" t="s">
        <v>813</v>
      </c>
      <c r="H6206" s="250">
        <v>73342.2</v>
      </c>
      <c r="I6206" s="250"/>
      <c r="J6206" s="250">
        <v>70257.713499999998</v>
      </c>
      <c r="K6206" s="250"/>
      <c r="L6206" s="250">
        <v>73342.739999999991</v>
      </c>
      <c r="M6206" s="251">
        <f t="shared" si="288"/>
        <v>4.2056094581291524E-2</v>
      </c>
      <c r="N6206" s="251">
        <f t="shared" si="289"/>
        <v>4.3910146606180013E-2</v>
      </c>
      <c r="O6206" s="250">
        <v>80947.839999999997</v>
      </c>
      <c r="P6206" s="251">
        <f t="shared" si="290"/>
        <v>0.10369260815726283</v>
      </c>
      <c r="Q6206" s="251" t="s">
        <v>1195</v>
      </c>
      <c r="R6206" s="258"/>
      <c r="S6206" s="258" t="s">
        <v>806</v>
      </c>
      <c r="T6206" s="258" t="s">
        <v>807</v>
      </c>
      <c r="U6206" s="282" t="s">
        <v>814</v>
      </c>
      <c r="V6206" s="285">
        <v>203</v>
      </c>
      <c r="W6206" s="286" t="s">
        <v>824</v>
      </c>
      <c r="X6206" s="286" t="s">
        <v>824</v>
      </c>
      <c r="Y6206" s="257"/>
    </row>
    <row r="6207" spans="1:25" ht="12.75" customHeight="1" x14ac:dyDescent="0.2">
      <c r="A6207" s="229" t="s">
        <v>705</v>
      </c>
      <c r="B6207" s="247"/>
      <c r="C6207" s="280">
        <v>6194</v>
      </c>
      <c r="D6207" s="249" t="s">
        <v>12845</v>
      </c>
      <c r="E6207" s="249" t="s">
        <v>12846</v>
      </c>
      <c r="F6207" s="249" t="s">
        <v>10205</v>
      </c>
      <c r="G6207" s="281" t="s">
        <v>813</v>
      </c>
      <c r="H6207" s="250">
        <v>30069.73</v>
      </c>
      <c r="I6207" s="250"/>
      <c r="J6207" s="250">
        <v>28805.1155</v>
      </c>
      <c r="K6207" s="250"/>
      <c r="L6207" s="250">
        <v>30069.96</v>
      </c>
      <c r="M6207" s="251">
        <f t="shared" si="288"/>
        <v>4.2056064354418866E-2</v>
      </c>
      <c r="N6207" s="251">
        <f t="shared" si="289"/>
        <v>4.3910412371024839E-2</v>
      </c>
      <c r="O6207" s="250">
        <v>33188.03</v>
      </c>
      <c r="P6207" s="251">
        <f t="shared" si="290"/>
        <v>0.10369385260239787</v>
      </c>
      <c r="Q6207" s="251" t="s">
        <v>1195</v>
      </c>
      <c r="R6207" s="258"/>
      <c r="S6207" s="258" t="s">
        <v>904</v>
      </c>
      <c r="T6207" s="258" t="s">
        <v>807</v>
      </c>
      <c r="U6207" s="282" t="s">
        <v>814</v>
      </c>
      <c r="V6207" s="285">
        <v>103</v>
      </c>
      <c r="W6207" s="286" t="s">
        <v>816</v>
      </c>
      <c r="X6207" s="286" t="s">
        <v>824</v>
      </c>
      <c r="Y6207" s="257"/>
    </row>
    <row r="6208" spans="1:25" ht="12.75" customHeight="1" x14ac:dyDescent="0.2">
      <c r="A6208" s="229" t="s">
        <v>705</v>
      </c>
      <c r="B6208" s="247"/>
      <c r="C6208" s="280">
        <v>6195</v>
      </c>
      <c r="D6208" s="249" t="s">
        <v>12847</v>
      </c>
      <c r="E6208" s="249" t="s">
        <v>12848</v>
      </c>
      <c r="F6208" s="249" t="s">
        <v>10225</v>
      </c>
      <c r="G6208" s="281" t="s">
        <v>813</v>
      </c>
      <c r="H6208" s="250">
        <v>6275.5</v>
      </c>
      <c r="I6208" s="250"/>
      <c r="J6208" s="250">
        <v>94482.555200000003</v>
      </c>
      <c r="K6208" s="250"/>
      <c r="L6208" s="250">
        <v>98630.650000000009</v>
      </c>
      <c r="M6208" s="251">
        <f t="shared" si="288"/>
        <v>14.055781244522349</v>
      </c>
      <c r="N6208" s="251">
        <f t="shared" si="289"/>
        <v>4.3903287662144068E-2</v>
      </c>
      <c r="O6208" s="250">
        <v>100570.06</v>
      </c>
      <c r="P6208" s="251">
        <f t="shared" si="290"/>
        <v>1.9663360223216502E-2</v>
      </c>
      <c r="Q6208" s="251" t="s">
        <v>1195</v>
      </c>
      <c r="R6208" s="258"/>
      <c r="S6208" s="258" t="s">
        <v>904</v>
      </c>
      <c r="T6208" s="258" t="s">
        <v>807</v>
      </c>
      <c r="U6208" s="282" t="s">
        <v>814</v>
      </c>
      <c r="V6208" s="283" t="s">
        <v>809</v>
      </c>
      <c r="W6208" s="284" t="s">
        <v>809</v>
      </c>
      <c r="X6208" s="284" t="s">
        <v>809</v>
      </c>
      <c r="Y6208" s="257"/>
    </row>
    <row r="6209" spans="1:25" ht="12.75" customHeight="1" x14ac:dyDescent="0.2">
      <c r="A6209" s="229" t="s">
        <v>705</v>
      </c>
      <c r="B6209" s="247"/>
      <c r="C6209" s="280">
        <v>6196</v>
      </c>
      <c r="D6209" s="249" t="s">
        <v>12849</v>
      </c>
      <c r="E6209" s="249" t="s">
        <v>12850</v>
      </c>
      <c r="F6209" s="249" t="s">
        <v>10165</v>
      </c>
      <c r="G6209" s="281" t="s">
        <v>813</v>
      </c>
      <c r="H6209" s="250">
        <v>144625.74</v>
      </c>
      <c r="I6209" s="250"/>
      <c r="J6209" s="250">
        <v>138543.35989999998</v>
      </c>
      <c r="K6209" s="250"/>
      <c r="L6209" s="250">
        <v>144626.82</v>
      </c>
      <c r="M6209" s="251">
        <f t="shared" si="288"/>
        <v>4.2055999851755364E-2</v>
      </c>
      <c r="N6209" s="251">
        <f t="shared" si="289"/>
        <v>4.3910152780985257E-2</v>
      </c>
      <c r="O6209" s="250">
        <v>159623.56</v>
      </c>
      <c r="P6209" s="251">
        <f t="shared" si="290"/>
        <v>0.10369266226001506</v>
      </c>
      <c r="Q6209" s="251" t="s">
        <v>1195</v>
      </c>
      <c r="R6209" s="258"/>
      <c r="S6209" s="258" t="s">
        <v>806</v>
      </c>
      <c r="T6209" s="258" t="s">
        <v>807</v>
      </c>
      <c r="U6209" s="282" t="s">
        <v>814</v>
      </c>
      <c r="V6209" s="285">
        <v>503</v>
      </c>
      <c r="W6209" s="286" t="s">
        <v>824</v>
      </c>
      <c r="X6209" s="286" t="s">
        <v>824</v>
      </c>
      <c r="Y6209" s="257"/>
    </row>
    <row r="6210" spans="1:25" ht="12.75" customHeight="1" x14ac:dyDescent="0.2">
      <c r="A6210" s="229" t="s">
        <v>705</v>
      </c>
      <c r="B6210" s="247"/>
      <c r="C6210" s="280">
        <v>6197</v>
      </c>
      <c r="D6210" s="249" t="s">
        <v>12851</v>
      </c>
      <c r="E6210" s="249" t="s">
        <v>6694</v>
      </c>
      <c r="F6210" s="249" t="s">
        <v>10237</v>
      </c>
      <c r="G6210" s="281" t="s">
        <v>804</v>
      </c>
      <c r="H6210" s="250">
        <v>65229.259999999995</v>
      </c>
      <c r="I6210" s="250"/>
      <c r="J6210" s="250">
        <v>62485.973400000003</v>
      </c>
      <c r="K6210" s="250"/>
      <c r="L6210" s="250">
        <v>65230.2</v>
      </c>
      <c r="M6210" s="251">
        <f t="shared" si="288"/>
        <v>4.2056074221905819E-2</v>
      </c>
      <c r="N6210" s="251">
        <f t="shared" si="289"/>
        <v>4.3917481807204985E-2</v>
      </c>
      <c r="O6210" s="250">
        <v>75254.77</v>
      </c>
      <c r="P6210" s="251">
        <f t="shared" si="290"/>
        <v>0.15367989060281906</v>
      </c>
      <c r="Q6210" s="251" t="s">
        <v>1195</v>
      </c>
      <c r="R6210" s="258"/>
      <c r="S6210" s="258" t="s">
        <v>806</v>
      </c>
      <c r="T6210" s="258" t="s">
        <v>807</v>
      </c>
      <c r="U6210" s="282" t="s">
        <v>808</v>
      </c>
      <c r="V6210" s="285">
        <v>503</v>
      </c>
      <c r="W6210" s="286" t="s">
        <v>816</v>
      </c>
      <c r="X6210" s="286" t="s">
        <v>816</v>
      </c>
      <c r="Y6210" s="257"/>
    </row>
    <row r="6211" spans="1:25" ht="12.75" customHeight="1" x14ac:dyDescent="0.2">
      <c r="A6211" s="229" t="s">
        <v>705</v>
      </c>
      <c r="B6211" s="247"/>
      <c r="C6211" s="280">
        <v>6198</v>
      </c>
      <c r="D6211" s="249" t="s">
        <v>12852</v>
      </c>
      <c r="E6211" s="249" t="s">
        <v>6694</v>
      </c>
      <c r="F6211" s="249" t="s">
        <v>10253</v>
      </c>
      <c r="G6211" s="281"/>
      <c r="H6211" s="250">
        <v>289099.09000000003</v>
      </c>
      <c r="I6211" s="250"/>
      <c r="J6211" s="250">
        <v>198698.74319999994</v>
      </c>
      <c r="K6211" s="250"/>
      <c r="L6211" s="250">
        <v>289667.01</v>
      </c>
      <c r="M6211" s="251">
        <f t="shared" si="288"/>
        <v>0.31269675321357837</v>
      </c>
      <c r="N6211" s="251">
        <f t="shared" si="289"/>
        <v>0.45782004120899794</v>
      </c>
      <c r="O6211" s="250">
        <v>301790.13</v>
      </c>
      <c r="P6211" s="251">
        <f t="shared" si="290"/>
        <v>4.1851918173215499E-2</v>
      </c>
      <c r="Q6211" s="251" t="s">
        <v>1195</v>
      </c>
      <c r="R6211" s="258"/>
      <c r="S6211" s="258" t="s">
        <v>908</v>
      </c>
      <c r="T6211" s="258" t="s">
        <v>807</v>
      </c>
      <c r="U6211" s="282" t="s">
        <v>932</v>
      </c>
      <c r="V6211" s="285">
        <v>2077</v>
      </c>
      <c r="W6211" s="286" t="s">
        <v>874</v>
      </c>
      <c r="X6211" s="286" t="s">
        <v>816</v>
      </c>
      <c r="Y6211" s="257"/>
    </row>
    <row r="6212" spans="1:25" ht="12.75" customHeight="1" x14ac:dyDescent="0.2">
      <c r="A6212" s="229" t="s">
        <v>705</v>
      </c>
      <c r="B6212" s="247"/>
      <c r="C6212" s="280">
        <v>6199</v>
      </c>
      <c r="D6212" s="249" t="s">
        <v>12853</v>
      </c>
      <c r="E6212" s="249" t="s">
        <v>12854</v>
      </c>
      <c r="F6212" s="249" t="s">
        <v>10355</v>
      </c>
      <c r="G6212" s="281" t="s">
        <v>804</v>
      </c>
      <c r="H6212" s="250">
        <v>1521100.1199999999</v>
      </c>
      <c r="I6212" s="250"/>
      <c r="J6212" s="250">
        <v>1189462.8604999997</v>
      </c>
      <c r="K6212" s="250"/>
      <c r="L6212" s="250">
        <v>1180748.3999999999</v>
      </c>
      <c r="M6212" s="251">
        <f t="shared" si="288"/>
        <v>0.21802460938600163</v>
      </c>
      <c r="N6212" s="251">
        <f t="shared" si="289"/>
        <v>7.326383016563142E-3</v>
      </c>
      <c r="O6212" s="250">
        <v>1314307.1599999997</v>
      </c>
      <c r="P6212" s="251">
        <f t="shared" si="290"/>
        <v>0.11311364893655565</v>
      </c>
      <c r="Q6212" s="251" t="s">
        <v>1195</v>
      </c>
      <c r="R6212" s="258"/>
      <c r="S6212" s="258" t="s">
        <v>3566</v>
      </c>
      <c r="T6212" s="258" t="s">
        <v>908</v>
      </c>
      <c r="U6212" s="282" t="s">
        <v>1103</v>
      </c>
      <c r="V6212" s="285">
        <v>1874</v>
      </c>
      <c r="W6212" s="286" t="s">
        <v>824</v>
      </c>
      <c r="X6212" s="286" t="s">
        <v>816</v>
      </c>
      <c r="Y6212" s="257"/>
    </row>
    <row r="6213" spans="1:25" ht="12.75" customHeight="1" x14ac:dyDescent="0.2">
      <c r="A6213" s="229" t="s">
        <v>705</v>
      </c>
      <c r="B6213" s="247"/>
      <c r="C6213" s="280">
        <v>6200</v>
      </c>
      <c r="D6213" s="249" t="s">
        <v>12855</v>
      </c>
      <c r="E6213" s="249" t="s">
        <v>12856</v>
      </c>
      <c r="F6213" s="249" t="s">
        <v>10205</v>
      </c>
      <c r="G6213" s="281" t="s">
        <v>813</v>
      </c>
      <c r="H6213" s="250">
        <v>57832.32</v>
      </c>
      <c r="I6213" s="250"/>
      <c r="J6213" s="250">
        <v>55400.103000000003</v>
      </c>
      <c r="K6213" s="250"/>
      <c r="L6213" s="250">
        <v>57833.09</v>
      </c>
      <c r="M6213" s="251">
        <f t="shared" si="288"/>
        <v>4.2056362255569149E-2</v>
      </c>
      <c r="N6213" s="251">
        <f t="shared" si="289"/>
        <v>4.3916651201893857E-2</v>
      </c>
      <c r="O6213" s="250">
        <v>64188.890000000007</v>
      </c>
      <c r="P6213" s="251">
        <f t="shared" si="290"/>
        <v>0.10989902147715107</v>
      </c>
      <c r="Q6213" s="251" t="s">
        <v>1195</v>
      </c>
      <c r="R6213" s="258"/>
      <c r="S6213" s="258" t="s">
        <v>806</v>
      </c>
      <c r="T6213" s="258" t="s">
        <v>807</v>
      </c>
      <c r="U6213" s="282" t="s">
        <v>814</v>
      </c>
      <c r="V6213" s="285">
        <v>105</v>
      </c>
      <c r="W6213" s="286" t="s">
        <v>824</v>
      </c>
      <c r="X6213" s="286" t="s">
        <v>824</v>
      </c>
      <c r="Y6213" s="257"/>
    </row>
    <row r="6214" spans="1:25" ht="12.75" customHeight="1" x14ac:dyDescent="0.2">
      <c r="A6214" s="229" t="s">
        <v>705</v>
      </c>
      <c r="B6214" s="247"/>
      <c r="C6214" s="280">
        <v>6201</v>
      </c>
      <c r="D6214" s="249" t="s">
        <v>12857</v>
      </c>
      <c r="E6214" s="249" t="s">
        <v>12858</v>
      </c>
      <c r="F6214" s="249" t="s">
        <v>10225</v>
      </c>
      <c r="G6214" s="281" t="s">
        <v>813</v>
      </c>
      <c r="H6214" s="250">
        <v>85850.500000000015</v>
      </c>
      <c r="I6214" s="250"/>
      <c r="J6214" s="250">
        <v>83389.692900000009</v>
      </c>
      <c r="K6214" s="250"/>
      <c r="L6214" s="250">
        <v>87052.109999999986</v>
      </c>
      <c r="M6214" s="251">
        <f t="shared" si="288"/>
        <v>2.8663864508651726E-2</v>
      </c>
      <c r="N6214" s="251">
        <f t="shared" si="289"/>
        <v>4.3919301926101426E-2</v>
      </c>
      <c r="O6214" s="250">
        <v>93771.14</v>
      </c>
      <c r="P6214" s="251">
        <f t="shared" si="290"/>
        <v>7.7183999330975597E-2</v>
      </c>
      <c r="Q6214" s="251" t="s">
        <v>1195</v>
      </c>
      <c r="R6214" s="258"/>
      <c r="S6214" s="258" t="s">
        <v>904</v>
      </c>
      <c r="T6214" s="258" t="s">
        <v>807</v>
      </c>
      <c r="U6214" s="282" t="s">
        <v>814</v>
      </c>
      <c r="V6214" s="285">
        <v>55</v>
      </c>
      <c r="W6214" s="286" t="s">
        <v>824</v>
      </c>
      <c r="X6214" s="286" t="s">
        <v>824</v>
      </c>
      <c r="Y6214" s="257"/>
    </row>
    <row r="6215" spans="1:25" ht="12.75" customHeight="1" x14ac:dyDescent="0.2">
      <c r="A6215" s="229" t="s">
        <v>705</v>
      </c>
      <c r="B6215" s="247"/>
      <c r="C6215" s="280">
        <v>6202</v>
      </c>
      <c r="D6215" s="249" t="s">
        <v>12859</v>
      </c>
      <c r="E6215" s="249" t="s">
        <v>12860</v>
      </c>
      <c r="F6215" s="249" t="s">
        <v>10225</v>
      </c>
      <c r="G6215" s="281" t="s">
        <v>813</v>
      </c>
      <c r="H6215" s="250">
        <v>95252.62999999999</v>
      </c>
      <c r="I6215" s="250"/>
      <c r="J6215" s="250">
        <v>110500.0656</v>
      </c>
      <c r="K6215" s="250"/>
      <c r="L6215" s="250">
        <v>115353.56000000001</v>
      </c>
      <c r="M6215" s="251">
        <f t="shared" si="288"/>
        <v>0.16007364416079653</v>
      </c>
      <c r="N6215" s="251">
        <f t="shared" si="289"/>
        <v>4.3923000168789132E-2</v>
      </c>
      <c r="O6215" s="250">
        <v>124257.02</v>
      </c>
      <c r="P6215" s="251">
        <f t="shared" si="290"/>
        <v>7.7184093841577067E-2</v>
      </c>
      <c r="Q6215" s="251" t="s">
        <v>1195</v>
      </c>
      <c r="R6215" s="258"/>
      <c r="S6215" s="258" t="s">
        <v>806</v>
      </c>
      <c r="T6215" s="258" t="s">
        <v>807</v>
      </c>
      <c r="U6215" s="282" t="s">
        <v>814</v>
      </c>
      <c r="V6215" s="285">
        <v>156</v>
      </c>
      <c r="W6215" s="286" t="s">
        <v>824</v>
      </c>
      <c r="X6215" s="286" t="s">
        <v>824</v>
      </c>
      <c r="Y6215" s="257"/>
    </row>
    <row r="6216" spans="1:25" ht="12.75" customHeight="1" x14ac:dyDescent="0.2">
      <c r="B6216" s="247"/>
      <c r="C6216" s="280">
        <v>6203</v>
      </c>
      <c r="D6216" s="249" t="s">
        <v>12861</v>
      </c>
      <c r="E6216" s="249" t="s">
        <v>12862</v>
      </c>
      <c r="F6216" s="249" t="s">
        <v>10231</v>
      </c>
      <c r="G6216" s="281" t="s">
        <v>813</v>
      </c>
      <c r="H6216" s="250">
        <v>335567.01</v>
      </c>
      <c r="I6216" s="250"/>
      <c r="J6216" s="250">
        <v>321454.36310000002</v>
      </c>
      <c r="K6216" s="250"/>
      <c r="L6216" s="250">
        <v>207524.32</v>
      </c>
      <c r="M6216" s="251">
        <f t="shared" si="288"/>
        <v>4.2056121369022516E-2</v>
      </c>
      <c r="N6216" s="251">
        <f t="shared" si="289"/>
        <v>0.35442058400233301</v>
      </c>
      <c r="O6216" s="250">
        <v>225336.46000000002</v>
      </c>
      <c r="P6216" s="251">
        <f t="shared" si="290"/>
        <v>8.5831578679549519E-2</v>
      </c>
      <c r="Q6216" s="251" t="s">
        <v>1195</v>
      </c>
      <c r="R6216" s="258"/>
      <c r="S6216" s="258" t="s">
        <v>823</v>
      </c>
      <c r="T6216" s="258" t="s">
        <v>807</v>
      </c>
      <c r="U6216" s="282" t="s">
        <v>814</v>
      </c>
      <c r="V6216" s="285">
        <v>512</v>
      </c>
      <c r="W6216" s="286" t="s">
        <v>912</v>
      </c>
      <c r="X6216" s="286" t="s">
        <v>815</v>
      </c>
      <c r="Y6216" s="257"/>
    </row>
    <row r="6217" spans="1:25" ht="12.75" customHeight="1" x14ac:dyDescent="0.2">
      <c r="A6217" s="229" t="s">
        <v>705</v>
      </c>
      <c r="B6217" s="247"/>
      <c r="C6217" s="280">
        <v>6204</v>
      </c>
      <c r="D6217" s="249" t="s">
        <v>12863</v>
      </c>
      <c r="E6217" s="249" t="s">
        <v>12864</v>
      </c>
      <c r="F6217" s="249" t="s">
        <v>10302</v>
      </c>
      <c r="G6217" s="281" t="s">
        <v>804</v>
      </c>
      <c r="H6217" s="250">
        <v>25400.48</v>
      </c>
      <c r="I6217" s="250"/>
      <c r="J6217" s="250">
        <v>24332.237000000001</v>
      </c>
      <c r="K6217" s="250"/>
      <c r="L6217" s="250">
        <v>25400.880000000001</v>
      </c>
      <c r="M6217" s="251">
        <f t="shared" si="288"/>
        <v>4.2056016264259519E-2</v>
      </c>
      <c r="N6217" s="251">
        <f t="shared" si="289"/>
        <v>4.3918814369595362E-2</v>
      </c>
      <c r="O6217" s="250">
        <v>29548.120000000003</v>
      </c>
      <c r="P6217" s="251">
        <f t="shared" si="290"/>
        <v>0.16327150870363552</v>
      </c>
      <c r="Q6217" s="251" t="s">
        <v>1195</v>
      </c>
      <c r="R6217" s="258"/>
      <c r="S6217" s="258" t="s">
        <v>1405</v>
      </c>
      <c r="T6217" s="258" t="s">
        <v>2261</v>
      </c>
      <c r="U6217" s="282" t="s">
        <v>808</v>
      </c>
      <c r="V6217" s="283" t="s">
        <v>809</v>
      </c>
      <c r="W6217" s="284" t="s">
        <v>809</v>
      </c>
      <c r="X6217" s="284" t="s">
        <v>809</v>
      </c>
      <c r="Y6217" s="257"/>
    </row>
    <row r="6218" spans="1:25" ht="12.75" customHeight="1" x14ac:dyDescent="0.2">
      <c r="A6218" s="229" t="s">
        <v>705</v>
      </c>
      <c r="B6218" s="247"/>
      <c r="C6218" s="280">
        <v>6205</v>
      </c>
      <c r="D6218" s="249" t="s">
        <v>12865</v>
      </c>
      <c r="E6218" s="249" t="s">
        <v>12866</v>
      </c>
      <c r="F6218" s="249" t="s">
        <v>10237</v>
      </c>
      <c r="G6218" s="281" t="s">
        <v>804</v>
      </c>
      <c r="H6218" s="250">
        <v>33828.259999999995</v>
      </c>
      <c r="I6218" s="250"/>
      <c r="J6218" s="250">
        <v>32405.5628</v>
      </c>
      <c r="K6218" s="250"/>
      <c r="L6218" s="250">
        <v>33828.5</v>
      </c>
      <c r="M6218" s="251">
        <f t="shared" si="288"/>
        <v>4.2056469945542435E-2</v>
      </c>
      <c r="N6218" s="251">
        <f t="shared" si="289"/>
        <v>4.3910275799931495E-2</v>
      </c>
      <c r="O6218" s="250">
        <v>37336.26</v>
      </c>
      <c r="P6218" s="251">
        <f t="shared" si="290"/>
        <v>0.10369244867493392</v>
      </c>
      <c r="Q6218" s="251" t="s">
        <v>1195</v>
      </c>
      <c r="R6218" s="258"/>
      <c r="S6218" s="258" t="s">
        <v>904</v>
      </c>
      <c r="T6218" s="258" t="s">
        <v>807</v>
      </c>
      <c r="U6218" s="282" t="s">
        <v>808</v>
      </c>
      <c r="V6218" s="285">
        <v>103</v>
      </c>
      <c r="W6218" s="286" t="s">
        <v>824</v>
      </c>
      <c r="X6218" s="286" t="s">
        <v>824</v>
      </c>
      <c r="Y6218" s="257"/>
    </row>
    <row r="6219" spans="1:25" ht="12.75" customHeight="1" x14ac:dyDescent="0.2">
      <c r="A6219" s="229" t="s">
        <v>705</v>
      </c>
      <c r="B6219" s="247"/>
      <c r="C6219" s="280">
        <v>6206</v>
      </c>
      <c r="D6219" s="249" t="s">
        <v>12867</v>
      </c>
      <c r="E6219" s="249" t="s">
        <v>12868</v>
      </c>
      <c r="F6219" s="249" t="s">
        <v>10165</v>
      </c>
      <c r="G6219" s="281" t="s">
        <v>813</v>
      </c>
      <c r="H6219" s="250">
        <v>40260.61</v>
      </c>
      <c r="I6219" s="250"/>
      <c r="J6219" s="250">
        <v>38567.411800000002</v>
      </c>
      <c r="K6219" s="250"/>
      <c r="L6219" s="250">
        <v>40261.199999999997</v>
      </c>
      <c r="M6219" s="251">
        <f t="shared" si="288"/>
        <v>4.2055949971945256E-2</v>
      </c>
      <c r="N6219" s="251">
        <f t="shared" si="289"/>
        <v>4.3917600921304117E-2</v>
      </c>
      <c r="O6219" s="250">
        <v>46448.53</v>
      </c>
      <c r="P6219" s="251">
        <f t="shared" si="290"/>
        <v>0.15367972141913311</v>
      </c>
      <c r="Q6219" s="251" t="s">
        <v>1195</v>
      </c>
      <c r="R6219" s="258"/>
      <c r="S6219" s="258" t="s">
        <v>806</v>
      </c>
      <c r="T6219" s="258" t="s">
        <v>807</v>
      </c>
      <c r="U6219" s="282" t="s">
        <v>814</v>
      </c>
      <c r="V6219" s="285">
        <v>403</v>
      </c>
      <c r="W6219" s="286" t="s">
        <v>816</v>
      </c>
      <c r="X6219" s="286" t="s">
        <v>824</v>
      </c>
      <c r="Y6219" s="257"/>
    </row>
    <row r="6220" spans="1:25" ht="12.75" customHeight="1" x14ac:dyDescent="0.2">
      <c r="A6220" s="229" t="s">
        <v>705</v>
      </c>
      <c r="B6220" s="247"/>
      <c r="C6220" s="280">
        <v>6207</v>
      </c>
      <c r="D6220" s="249" t="s">
        <v>12869</v>
      </c>
      <c r="E6220" s="249" t="s">
        <v>6740</v>
      </c>
      <c r="F6220" s="249" t="s">
        <v>10228</v>
      </c>
      <c r="G6220" s="281" t="s">
        <v>804</v>
      </c>
      <c r="H6220" s="250">
        <v>139805.01</v>
      </c>
      <c r="I6220" s="250"/>
      <c r="J6220" s="250">
        <v>133925.35020000002</v>
      </c>
      <c r="K6220" s="250"/>
      <c r="L6220" s="250">
        <v>139807.01</v>
      </c>
      <c r="M6220" s="251">
        <f t="shared" si="288"/>
        <v>4.2056145198229977E-2</v>
      </c>
      <c r="N6220" s="251">
        <f t="shared" si="289"/>
        <v>4.3917449468801113E-2</v>
      </c>
      <c r="O6220" s="250">
        <v>161292.54</v>
      </c>
      <c r="P6220" s="251">
        <f t="shared" si="290"/>
        <v>0.15367991919718474</v>
      </c>
      <c r="Q6220" s="251" t="s">
        <v>1195</v>
      </c>
      <c r="R6220" s="258"/>
      <c r="S6220" s="258" t="s">
        <v>1405</v>
      </c>
      <c r="T6220" s="258" t="s">
        <v>807</v>
      </c>
      <c r="U6220" s="282" t="s">
        <v>808</v>
      </c>
      <c r="V6220" s="285">
        <v>362</v>
      </c>
      <c r="W6220" s="286" t="s">
        <v>824</v>
      </c>
      <c r="X6220" s="286" t="s">
        <v>874</v>
      </c>
      <c r="Y6220" s="257"/>
    </row>
    <row r="6221" spans="1:25" ht="12.75" customHeight="1" x14ac:dyDescent="0.2">
      <c r="A6221" s="229" t="s">
        <v>705</v>
      </c>
      <c r="B6221" s="247"/>
      <c r="C6221" s="280">
        <v>6208</v>
      </c>
      <c r="D6221" s="249" t="s">
        <v>12870</v>
      </c>
      <c r="E6221" s="249" t="s">
        <v>12871</v>
      </c>
      <c r="F6221" s="249" t="s">
        <v>10253</v>
      </c>
      <c r="G6221" s="281"/>
      <c r="H6221" s="250">
        <v>101952.57</v>
      </c>
      <c r="I6221" s="250"/>
      <c r="J6221" s="250">
        <v>66206.920400000003</v>
      </c>
      <c r="K6221" s="250"/>
      <c r="L6221" s="250">
        <v>69113.91</v>
      </c>
      <c r="M6221" s="251">
        <f t="shared" si="288"/>
        <v>0.35061057901728226</v>
      </c>
      <c r="N6221" s="251">
        <f t="shared" si="289"/>
        <v>4.3907639600768995E-2</v>
      </c>
      <c r="O6221" s="250">
        <v>75046.09</v>
      </c>
      <c r="P6221" s="251">
        <f t="shared" si="290"/>
        <v>8.5831925874255893E-2</v>
      </c>
      <c r="Q6221" s="251" t="s">
        <v>1195</v>
      </c>
      <c r="R6221" s="258"/>
      <c r="S6221" s="258" t="s">
        <v>840</v>
      </c>
      <c r="T6221" s="258" t="s">
        <v>841</v>
      </c>
      <c r="U6221" s="282" t="s">
        <v>841</v>
      </c>
      <c r="V6221" s="285">
        <v>1247</v>
      </c>
      <c r="W6221" s="286" t="s">
        <v>816</v>
      </c>
      <c r="X6221" s="286" t="s">
        <v>824</v>
      </c>
      <c r="Y6221" s="257"/>
    </row>
    <row r="6222" spans="1:25" ht="12.75" customHeight="1" x14ac:dyDescent="0.2">
      <c r="A6222" s="229" t="s">
        <v>705</v>
      </c>
      <c r="B6222" s="247"/>
      <c r="C6222" s="280">
        <v>6209</v>
      </c>
      <c r="D6222" s="249" t="s">
        <v>12872</v>
      </c>
      <c r="E6222" s="249" t="s">
        <v>12872</v>
      </c>
      <c r="F6222" s="249"/>
      <c r="G6222" s="281"/>
      <c r="H6222" s="250">
        <v>12837.92</v>
      </c>
      <c r="I6222" s="250"/>
      <c r="J6222" s="250">
        <v>0</v>
      </c>
      <c r="K6222" s="250"/>
      <c r="L6222" s="250">
        <v>28378.7</v>
      </c>
      <c r="M6222" s="251">
        <f t="shared" ref="M6222:M6285" si="291">IF(H6222&gt;0,ABS((J6222-H6222)/H6222),"NA")</f>
        <v>1</v>
      </c>
      <c r="N6222" s="251" t="str">
        <f t="shared" ref="N6222:N6285" si="292">IF(J6222&gt;0,ABS((L6222-J6222)/J6222),"NA")</f>
        <v>NA</v>
      </c>
      <c r="O6222" s="250">
        <v>28661</v>
      </c>
      <c r="P6222" s="251">
        <f t="shared" ref="P6222:P6285" si="293">IF(L6222&gt;0,ABS((O6222-L6222)/L6222),"NA")</f>
        <v>9.9476015462300685E-3</v>
      </c>
      <c r="Q6222" s="251" t="s">
        <v>1195</v>
      </c>
      <c r="R6222" s="258"/>
      <c r="S6222" s="258" t="s">
        <v>840</v>
      </c>
      <c r="T6222" s="258" t="s">
        <v>841</v>
      </c>
      <c r="U6222" s="282" t="s">
        <v>841</v>
      </c>
      <c r="V6222" s="283" t="s">
        <v>809</v>
      </c>
      <c r="W6222" s="284" t="s">
        <v>809</v>
      </c>
      <c r="X6222" s="284" t="s">
        <v>809</v>
      </c>
      <c r="Y6222" s="257"/>
    </row>
    <row r="6223" spans="1:25" ht="12.75" customHeight="1" x14ac:dyDescent="0.2">
      <c r="A6223" s="229" t="s">
        <v>705</v>
      </c>
      <c r="B6223" s="247"/>
      <c r="C6223" s="280">
        <v>6210</v>
      </c>
      <c r="D6223" s="249" t="s">
        <v>12873</v>
      </c>
      <c r="E6223" s="249" t="s">
        <v>12873</v>
      </c>
      <c r="F6223" s="249"/>
      <c r="G6223" s="281"/>
      <c r="H6223" s="250">
        <v>16166.27</v>
      </c>
      <c r="I6223" s="250"/>
      <c r="J6223" s="250">
        <v>0</v>
      </c>
      <c r="K6223" s="250"/>
      <c r="L6223" s="250">
        <v>27784.48</v>
      </c>
      <c r="M6223" s="251">
        <f t="shared" si="291"/>
        <v>1</v>
      </c>
      <c r="N6223" s="251" t="str">
        <f t="shared" si="292"/>
        <v>NA</v>
      </c>
      <c r="O6223" s="250">
        <v>28060.87</v>
      </c>
      <c r="P6223" s="251">
        <f t="shared" si="293"/>
        <v>9.9476398334609611E-3</v>
      </c>
      <c r="Q6223" s="251" t="s">
        <v>1195</v>
      </c>
      <c r="R6223" s="258"/>
      <c r="S6223" s="258" t="s">
        <v>840</v>
      </c>
      <c r="T6223" s="258" t="s">
        <v>841</v>
      </c>
      <c r="U6223" s="282" t="s">
        <v>841</v>
      </c>
      <c r="V6223" s="283" t="s">
        <v>809</v>
      </c>
      <c r="W6223" s="284" t="s">
        <v>809</v>
      </c>
      <c r="X6223" s="284" t="s">
        <v>809</v>
      </c>
      <c r="Y6223" s="257"/>
    </row>
    <row r="6224" spans="1:25" ht="12.75" customHeight="1" x14ac:dyDescent="0.2">
      <c r="A6224" s="229" t="s">
        <v>705</v>
      </c>
      <c r="B6224" s="247"/>
      <c r="C6224" s="280">
        <v>6211</v>
      </c>
      <c r="D6224" s="249" t="s">
        <v>12874</v>
      </c>
      <c r="E6224" s="249" t="s">
        <v>12875</v>
      </c>
      <c r="F6224" s="249" t="s">
        <v>10260</v>
      </c>
      <c r="G6224" s="281" t="s">
        <v>813</v>
      </c>
      <c r="H6224" s="250">
        <v>11929.03</v>
      </c>
      <c r="I6224" s="250"/>
      <c r="J6224" s="250">
        <v>11427.339099999999</v>
      </c>
      <c r="K6224" s="250"/>
      <c r="L6224" s="250">
        <v>11929.099999999999</v>
      </c>
      <c r="M6224" s="251">
        <f t="shared" si="291"/>
        <v>4.2056302985238651E-2</v>
      </c>
      <c r="N6224" s="251">
        <f t="shared" si="292"/>
        <v>4.3908813382460957E-2</v>
      </c>
      <c r="O6224" s="250">
        <v>12952.970000000001</v>
      </c>
      <c r="P6224" s="251">
        <f t="shared" si="293"/>
        <v>8.5829609945427793E-2</v>
      </c>
      <c r="Q6224" s="251" t="s">
        <v>1195</v>
      </c>
      <c r="R6224" s="258"/>
      <c r="S6224" s="258" t="s">
        <v>904</v>
      </c>
      <c r="T6224" s="258" t="s">
        <v>2261</v>
      </c>
      <c r="U6224" s="282" t="s">
        <v>814</v>
      </c>
      <c r="V6224" s="285">
        <v>53</v>
      </c>
      <c r="W6224" s="286" t="s">
        <v>824</v>
      </c>
      <c r="X6224" s="286" t="s">
        <v>824</v>
      </c>
      <c r="Y6224" s="257"/>
    </row>
    <row r="6225" spans="1:25" ht="12.75" customHeight="1" x14ac:dyDescent="0.2">
      <c r="A6225" s="229" t="s">
        <v>705</v>
      </c>
      <c r="B6225" s="247"/>
      <c r="C6225" s="280">
        <v>6212</v>
      </c>
      <c r="D6225" s="249" t="s">
        <v>12876</v>
      </c>
      <c r="E6225" s="249" t="s">
        <v>6752</v>
      </c>
      <c r="F6225" s="249" t="s">
        <v>10379</v>
      </c>
      <c r="G6225" s="281" t="s">
        <v>813</v>
      </c>
      <c r="H6225" s="250">
        <v>84554.68</v>
      </c>
      <c r="I6225" s="250"/>
      <c r="J6225" s="250">
        <v>80998.6489</v>
      </c>
      <c r="K6225" s="250"/>
      <c r="L6225" s="250">
        <v>84555.319999999992</v>
      </c>
      <c r="M6225" s="251">
        <f t="shared" si="291"/>
        <v>4.2055993825533884E-2</v>
      </c>
      <c r="N6225" s="251">
        <f t="shared" si="292"/>
        <v>4.3910252186934839E-2</v>
      </c>
      <c r="O6225" s="250">
        <v>93323.1</v>
      </c>
      <c r="P6225" s="251">
        <f t="shared" si="293"/>
        <v>0.10369282500497916</v>
      </c>
      <c r="Q6225" s="251" t="s">
        <v>1195</v>
      </c>
      <c r="R6225" s="258"/>
      <c r="S6225" s="258" t="s">
        <v>904</v>
      </c>
      <c r="T6225" s="258" t="s">
        <v>807</v>
      </c>
      <c r="U6225" s="282" t="s">
        <v>814</v>
      </c>
      <c r="V6225" s="285">
        <v>204</v>
      </c>
      <c r="W6225" s="286" t="s">
        <v>824</v>
      </c>
      <c r="X6225" s="286" t="s">
        <v>824</v>
      </c>
      <c r="Y6225" s="257"/>
    </row>
    <row r="6226" spans="1:25" ht="12.75" customHeight="1" x14ac:dyDescent="0.2">
      <c r="A6226" s="229" t="s">
        <v>705</v>
      </c>
      <c r="B6226" s="247"/>
      <c r="C6226" s="280">
        <v>6213</v>
      </c>
      <c r="D6226" s="249" t="s">
        <v>12877</v>
      </c>
      <c r="E6226" s="249" t="s">
        <v>6752</v>
      </c>
      <c r="F6226" s="249" t="s">
        <v>10355</v>
      </c>
      <c r="G6226" s="281" t="s">
        <v>804</v>
      </c>
      <c r="H6226" s="250">
        <v>28706.639999999999</v>
      </c>
      <c r="I6226" s="250"/>
      <c r="J6226" s="250">
        <v>27499.351799999997</v>
      </c>
      <c r="K6226" s="250"/>
      <c r="L6226" s="250">
        <v>28706.85</v>
      </c>
      <c r="M6226" s="251">
        <f t="shared" si="291"/>
        <v>4.2056060897409195E-2</v>
      </c>
      <c r="N6226" s="251">
        <f t="shared" si="292"/>
        <v>4.391006045458868E-2</v>
      </c>
      <c r="O6226" s="250">
        <v>31683.58</v>
      </c>
      <c r="P6226" s="251">
        <f t="shared" si="293"/>
        <v>0.10369406605043756</v>
      </c>
      <c r="Q6226" s="251" t="s">
        <v>1195</v>
      </c>
      <c r="R6226" s="258"/>
      <c r="S6226" s="258" t="s">
        <v>806</v>
      </c>
      <c r="T6226" s="258" t="s">
        <v>807</v>
      </c>
      <c r="U6226" s="282" t="s">
        <v>808</v>
      </c>
      <c r="V6226" s="285">
        <v>105</v>
      </c>
      <c r="W6226" s="286" t="s">
        <v>824</v>
      </c>
      <c r="X6226" s="286" t="s">
        <v>824</v>
      </c>
      <c r="Y6226" s="257"/>
    </row>
    <row r="6227" spans="1:25" ht="12.75" customHeight="1" x14ac:dyDescent="0.2">
      <c r="A6227" s="229" t="s">
        <v>705</v>
      </c>
      <c r="B6227" s="247"/>
      <c r="C6227" s="280">
        <v>6214</v>
      </c>
      <c r="D6227" s="249" t="s">
        <v>12878</v>
      </c>
      <c r="E6227" s="249" t="s">
        <v>12879</v>
      </c>
      <c r="F6227" s="249" t="s">
        <v>10185</v>
      </c>
      <c r="G6227" s="281" t="s">
        <v>813</v>
      </c>
      <c r="H6227" s="250">
        <v>94320.43</v>
      </c>
      <c r="I6227" s="250"/>
      <c r="J6227" s="250">
        <v>86873.430400000012</v>
      </c>
      <c r="K6227" s="250"/>
      <c r="L6227" s="250">
        <v>90688.049999999988</v>
      </c>
      <c r="M6227" s="251">
        <f t="shared" si="291"/>
        <v>7.8954258372231564E-2</v>
      </c>
      <c r="N6227" s="251">
        <f t="shared" si="292"/>
        <v>4.3910083698041419E-2</v>
      </c>
      <c r="O6227" s="250">
        <v>100091.76999999999</v>
      </c>
      <c r="P6227" s="251">
        <f t="shared" si="293"/>
        <v>0.10369304445293512</v>
      </c>
      <c r="Q6227" s="251" t="s">
        <v>1195</v>
      </c>
      <c r="R6227" s="258"/>
      <c r="S6227" s="258" t="s">
        <v>904</v>
      </c>
      <c r="T6227" s="258" t="s">
        <v>807</v>
      </c>
      <c r="U6227" s="282" t="s">
        <v>814</v>
      </c>
      <c r="V6227" s="285">
        <v>259</v>
      </c>
      <c r="W6227" s="286" t="s">
        <v>824</v>
      </c>
      <c r="X6227" s="286" t="s">
        <v>824</v>
      </c>
      <c r="Y6227" s="257"/>
    </row>
    <row r="6228" spans="1:25" ht="12.75" customHeight="1" x14ac:dyDescent="0.2">
      <c r="A6228" s="229" t="s">
        <v>705</v>
      </c>
      <c r="B6228" s="247"/>
      <c r="C6228" s="280">
        <v>6215</v>
      </c>
      <c r="D6228" s="249" t="s">
        <v>12880</v>
      </c>
      <c r="E6228" s="249" t="s">
        <v>12881</v>
      </c>
      <c r="F6228" s="249" t="s">
        <v>10182</v>
      </c>
      <c r="G6228" s="281" t="s">
        <v>813</v>
      </c>
      <c r="H6228" s="250">
        <v>140148.26999999999</v>
      </c>
      <c r="I6228" s="250"/>
      <c r="J6228" s="250">
        <v>134254.17569999999</v>
      </c>
      <c r="K6228" s="250"/>
      <c r="L6228" s="250">
        <v>140149.29</v>
      </c>
      <c r="M6228" s="251">
        <f t="shared" si="291"/>
        <v>4.2056133122442378E-2</v>
      </c>
      <c r="N6228" s="251">
        <f t="shared" si="292"/>
        <v>4.3910100145957816E-2</v>
      </c>
      <c r="O6228" s="250">
        <v>154681.76</v>
      </c>
      <c r="P6228" s="251">
        <f t="shared" si="293"/>
        <v>0.10369278360239999</v>
      </c>
      <c r="Q6228" s="251" t="s">
        <v>1195</v>
      </c>
      <c r="R6228" s="258"/>
      <c r="S6228" s="258" t="s">
        <v>806</v>
      </c>
      <c r="T6228" s="258" t="s">
        <v>807</v>
      </c>
      <c r="U6228" s="282" t="s">
        <v>814</v>
      </c>
      <c r="V6228" s="285">
        <v>303</v>
      </c>
      <c r="W6228" s="286" t="s">
        <v>815</v>
      </c>
      <c r="X6228" s="286" t="s">
        <v>816</v>
      </c>
      <c r="Y6228" s="257"/>
    </row>
    <row r="6229" spans="1:25" ht="12.75" customHeight="1" x14ac:dyDescent="0.2">
      <c r="A6229" s="229" t="s">
        <v>705</v>
      </c>
      <c r="B6229" s="247"/>
      <c r="C6229" s="280">
        <v>6216</v>
      </c>
      <c r="D6229" s="249" t="s">
        <v>12882</v>
      </c>
      <c r="E6229" s="249" t="s">
        <v>12883</v>
      </c>
      <c r="F6229" s="249" t="s">
        <v>10453</v>
      </c>
      <c r="G6229" s="281" t="s">
        <v>804</v>
      </c>
      <c r="H6229" s="250">
        <v>335943.68999999994</v>
      </c>
      <c r="I6229" s="250"/>
      <c r="J6229" s="250">
        <v>321815.22829999996</v>
      </c>
      <c r="K6229" s="250"/>
      <c r="L6229" s="250">
        <v>135232.69000000003</v>
      </c>
      <c r="M6229" s="251">
        <f t="shared" si="291"/>
        <v>4.205604129668275E-2</v>
      </c>
      <c r="N6229" s="251">
        <f t="shared" si="292"/>
        <v>0.57978156995748342</v>
      </c>
      <c r="O6229" s="250">
        <v>152953.22</v>
      </c>
      <c r="P6229" s="251">
        <f t="shared" si="293"/>
        <v>0.13103732536859219</v>
      </c>
      <c r="Q6229" s="251" t="s">
        <v>1195</v>
      </c>
      <c r="R6229" s="258"/>
      <c r="S6229" s="258" t="s">
        <v>1405</v>
      </c>
      <c r="T6229" s="258" t="s">
        <v>807</v>
      </c>
      <c r="U6229" s="282" t="s">
        <v>808</v>
      </c>
      <c r="V6229" s="285">
        <v>103</v>
      </c>
      <c r="W6229" s="286" t="s">
        <v>824</v>
      </c>
      <c r="X6229" s="286" t="s">
        <v>816</v>
      </c>
      <c r="Y6229" s="257"/>
    </row>
    <row r="6230" spans="1:25" x14ac:dyDescent="0.2">
      <c r="A6230" s="229" t="s">
        <v>705</v>
      </c>
      <c r="B6230" s="247"/>
      <c r="C6230" s="280">
        <v>6217</v>
      </c>
      <c r="D6230" s="249" t="s">
        <v>12884</v>
      </c>
      <c r="E6230" s="249" t="s">
        <v>12883</v>
      </c>
      <c r="F6230" s="249" t="s">
        <v>10355</v>
      </c>
      <c r="G6230" s="281" t="s">
        <v>804</v>
      </c>
      <c r="H6230" s="250">
        <v>0</v>
      </c>
      <c r="I6230" s="250"/>
      <c r="J6230" s="250">
        <v>0</v>
      </c>
      <c r="K6230" s="250"/>
      <c r="L6230" s="250">
        <v>172023.17</v>
      </c>
      <c r="M6230" s="251" t="str">
        <f t="shared" si="291"/>
        <v>NA</v>
      </c>
      <c r="N6230" s="251" t="str">
        <f t="shared" si="292"/>
        <v>NA</v>
      </c>
      <c r="O6230" s="250">
        <v>198459.65</v>
      </c>
      <c r="P6230" s="251">
        <f t="shared" si="293"/>
        <v>0.15367976302262062</v>
      </c>
      <c r="Q6230" s="251" t="s">
        <v>1195</v>
      </c>
      <c r="R6230" s="258"/>
      <c r="S6230" s="299" t="s">
        <v>809</v>
      </c>
      <c r="T6230" s="258" t="s">
        <v>807</v>
      </c>
      <c r="U6230" s="282" t="s">
        <v>808</v>
      </c>
      <c r="V6230" s="283" t="s">
        <v>809</v>
      </c>
      <c r="W6230" s="284" t="s">
        <v>809</v>
      </c>
      <c r="X6230" s="284" t="s">
        <v>809</v>
      </c>
      <c r="Y6230" s="257"/>
    </row>
    <row r="6231" spans="1:25" ht="12.75" customHeight="1" x14ac:dyDescent="0.2">
      <c r="A6231" s="229" t="s">
        <v>705</v>
      </c>
      <c r="B6231" s="247"/>
      <c r="C6231" s="280">
        <v>6218</v>
      </c>
      <c r="D6231" s="249" t="s">
        <v>12885</v>
      </c>
      <c r="E6231" s="249" t="s">
        <v>12886</v>
      </c>
      <c r="F6231" s="249" t="s">
        <v>10453</v>
      </c>
      <c r="G6231" s="281" t="s">
        <v>804</v>
      </c>
      <c r="H6231" s="250">
        <v>176569.37</v>
      </c>
      <c r="I6231" s="250"/>
      <c r="J6231" s="250">
        <v>169143.57089999999</v>
      </c>
      <c r="K6231" s="250"/>
      <c r="L6231" s="250">
        <v>171284.53999999998</v>
      </c>
      <c r="M6231" s="251">
        <f t="shared" si="291"/>
        <v>4.205598683395656E-2</v>
      </c>
      <c r="N6231" s="251">
        <f t="shared" si="292"/>
        <v>1.265770308979558E-2</v>
      </c>
      <c r="O6231" s="250">
        <v>197607.52</v>
      </c>
      <c r="P6231" s="251">
        <f t="shared" si="293"/>
        <v>0.15367983590346224</v>
      </c>
      <c r="Q6231" s="251" t="s">
        <v>1195</v>
      </c>
      <c r="R6231" s="258"/>
      <c r="S6231" s="258" t="s">
        <v>1405</v>
      </c>
      <c r="T6231" s="258" t="s">
        <v>807</v>
      </c>
      <c r="U6231" s="282" t="s">
        <v>808</v>
      </c>
      <c r="V6231" s="285">
        <v>404</v>
      </c>
      <c r="W6231" s="286" t="s">
        <v>824</v>
      </c>
      <c r="X6231" s="286" t="s">
        <v>824</v>
      </c>
      <c r="Y6231" s="257"/>
    </row>
    <row r="6232" spans="1:25" ht="12.75" customHeight="1" x14ac:dyDescent="0.2">
      <c r="A6232" s="229" t="s">
        <v>705</v>
      </c>
      <c r="B6232" s="247"/>
      <c r="C6232" s="280">
        <v>6219</v>
      </c>
      <c r="D6232" s="249" t="s">
        <v>12887</v>
      </c>
      <c r="E6232" s="249" t="s">
        <v>12888</v>
      </c>
      <c r="F6232" s="249" t="s">
        <v>10179</v>
      </c>
      <c r="G6232" s="281" t="s">
        <v>813</v>
      </c>
      <c r="H6232" s="250">
        <v>39484.020000000004</v>
      </c>
      <c r="I6232" s="250"/>
      <c r="J6232" s="250">
        <v>30786.579499999996</v>
      </c>
      <c r="K6232" s="250"/>
      <c r="L6232" s="250">
        <v>32138.65</v>
      </c>
      <c r="M6232" s="251">
        <f t="shared" si="291"/>
        <v>0.2202774818774787</v>
      </c>
      <c r="N6232" s="251">
        <f t="shared" si="292"/>
        <v>4.3917529064896779E-2</v>
      </c>
      <c r="O6232" s="250">
        <v>37077.72</v>
      </c>
      <c r="P6232" s="251">
        <f t="shared" si="293"/>
        <v>0.15368007056923672</v>
      </c>
      <c r="Q6232" s="251" t="s">
        <v>1195</v>
      </c>
      <c r="R6232" s="258"/>
      <c r="S6232" s="258" t="s">
        <v>904</v>
      </c>
      <c r="T6232" s="258" t="s">
        <v>807</v>
      </c>
      <c r="U6232" s="282" t="s">
        <v>814</v>
      </c>
      <c r="V6232" s="285">
        <v>105</v>
      </c>
      <c r="W6232" s="286" t="s">
        <v>824</v>
      </c>
      <c r="X6232" s="286" t="s">
        <v>824</v>
      </c>
      <c r="Y6232" s="257"/>
    </row>
    <row r="6233" spans="1:25" ht="12.75" customHeight="1" x14ac:dyDescent="0.2">
      <c r="A6233" s="229" t="s">
        <v>705</v>
      </c>
      <c r="B6233" s="247"/>
      <c r="C6233" s="280">
        <v>6220</v>
      </c>
      <c r="D6233" s="249" t="s">
        <v>12889</v>
      </c>
      <c r="E6233" s="249" t="s">
        <v>12890</v>
      </c>
      <c r="F6233" s="249" t="s">
        <v>10165</v>
      </c>
      <c r="G6233" s="281" t="s">
        <v>813</v>
      </c>
      <c r="H6233" s="250">
        <v>39212.269999999997</v>
      </c>
      <c r="I6233" s="250"/>
      <c r="J6233" s="250">
        <v>37563.165800000002</v>
      </c>
      <c r="K6233" s="250"/>
      <c r="L6233" s="250">
        <v>40033.800000000003</v>
      </c>
      <c r="M6233" s="251">
        <f t="shared" si="291"/>
        <v>4.2055820792828227E-2</v>
      </c>
      <c r="N6233" s="251">
        <f t="shared" si="292"/>
        <v>6.5772789576750756E-2</v>
      </c>
      <c r="O6233" s="250">
        <v>44185.02</v>
      </c>
      <c r="P6233" s="251">
        <f t="shared" si="293"/>
        <v>0.10369287951680814</v>
      </c>
      <c r="Q6233" s="251" t="s">
        <v>1195</v>
      </c>
      <c r="R6233" s="258"/>
      <c r="S6233" s="258" t="s">
        <v>904</v>
      </c>
      <c r="T6233" s="258" t="s">
        <v>807</v>
      </c>
      <c r="U6233" s="282" t="s">
        <v>814</v>
      </c>
      <c r="V6233" s="285">
        <v>514</v>
      </c>
      <c r="W6233" s="286" t="s">
        <v>824</v>
      </c>
      <c r="X6233" s="286" t="s">
        <v>824</v>
      </c>
      <c r="Y6233" s="257"/>
    </row>
    <row r="6234" spans="1:25" ht="12.75" customHeight="1" x14ac:dyDescent="0.2">
      <c r="A6234" s="229" t="s">
        <v>705</v>
      </c>
      <c r="B6234" s="247"/>
      <c r="C6234" s="280">
        <v>6221</v>
      </c>
      <c r="D6234" s="249" t="s">
        <v>12891</v>
      </c>
      <c r="E6234" s="249" t="s">
        <v>6786</v>
      </c>
      <c r="F6234" s="249" t="s">
        <v>10208</v>
      </c>
      <c r="G6234" s="281" t="s">
        <v>804</v>
      </c>
      <c r="H6234" s="250">
        <v>215749.93</v>
      </c>
      <c r="I6234" s="250"/>
      <c r="J6234" s="250">
        <v>90203.378599999996</v>
      </c>
      <c r="K6234" s="250"/>
      <c r="L6234" s="250">
        <v>22726.92</v>
      </c>
      <c r="M6234" s="251">
        <f t="shared" si="291"/>
        <v>0.58190772715430317</v>
      </c>
      <c r="N6234" s="251">
        <f t="shared" si="292"/>
        <v>0.74804801823686906</v>
      </c>
      <c r="O6234" s="250">
        <v>30583.35</v>
      </c>
      <c r="P6234" s="251">
        <f t="shared" si="293"/>
        <v>0.34568828508218452</v>
      </c>
      <c r="Q6234" s="251" t="s">
        <v>1195</v>
      </c>
      <c r="R6234" s="258"/>
      <c r="S6234" s="258" t="s">
        <v>1405</v>
      </c>
      <c r="T6234" s="258" t="s">
        <v>807</v>
      </c>
      <c r="U6234" s="282" t="s">
        <v>808</v>
      </c>
      <c r="V6234" s="285">
        <v>65</v>
      </c>
      <c r="W6234" s="286" t="s">
        <v>824</v>
      </c>
      <c r="X6234" s="286" t="s">
        <v>824</v>
      </c>
      <c r="Y6234" s="257"/>
    </row>
    <row r="6235" spans="1:25" ht="12.75" customHeight="1" x14ac:dyDescent="0.2">
      <c r="A6235" s="229" t="s">
        <v>705</v>
      </c>
      <c r="B6235" s="247"/>
      <c r="C6235" s="280">
        <v>6222</v>
      </c>
      <c r="D6235" s="249" t="s">
        <v>12892</v>
      </c>
      <c r="E6235" s="249" t="s">
        <v>12893</v>
      </c>
      <c r="F6235" s="249" t="s">
        <v>10260</v>
      </c>
      <c r="G6235" s="281" t="s">
        <v>813</v>
      </c>
      <c r="H6235" s="250">
        <v>328827.18000000005</v>
      </c>
      <c r="I6235" s="250"/>
      <c r="J6235" s="250">
        <v>300669.00300000008</v>
      </c>
      <c r="K6235" s="250"/>
      <c r="L6235" s="250">
        <v>313871.13999999996</v>
      </c>
      <c r="M6235" s="251">
        <f t="shared" si="291"/>
        <v>8.5632145736857776E-2</v>
      </c>
      <c r="N6235" s="251">
        <f t="shared" si="292"/>
        <v>4.3909205366274046E-2</v>
      </c>
      <c r="O6235" s="250">
        <v>342686.05000000005</v>
      </c>
      <c r="P6235" s="251">
        <f t="shared" si="293"/>
        <v>9.1804904394842082E-2</v>
      </c>
      <c r="Q6235" s="251" t="s">
        <v>1195</v>
      </c>
      <c r="R6235" s="258"/>
      <c r="S6235" s="258" t="s">
        <v>925</v>
      </c>
      <c r="T6235" s="258" t="s">
        <v>807</v>
      </c>
      <c r="U6235" s="282" t="s">
        <v>814</v>
      </c>
      <c r="V6235" s="285">
        <v>468</v>
      </c>
      <c r="W6235" s="286" t="s">
        <v>824</v>
      </c>
      <c r="X6235" s="286" t="s">
        <v>824</v>
      </c>
      <c r="Y6235" s="257"/>
    </row>
    <row r="6236" spans="1:25" ht="12.75" customHeight="1" x14ac:dyDescent="0.2">
      <c r="A6236" s="229" t="s">
        <v>705</v>
      </c>
      <c r="B6236" s="247"/>
      <c r="C6236" s="280">
        <v>6223</v>
      </c>
      <c r="D6236" s="249" t="s">
        <v>12894</v>
      </c>
      <c r="E6236" s="249" t="s">
        <v>12893</v>
      </c>
      <c r="F6236" s="249" t="s">
        <v>10456</v>
      </c>
      <c r="G6236" s="281" t="s">
        <v>813</v>
      </c>
      <c r="H6236" s="250">
        <v>1416983.5200000003</v>
      </c>
      <c r="I6236" s="250"/>
      <c r="J6236" s="250">
        <v>1319417.0740999999</v>
      </c>
      <c r="K6236" s="250"/>
      <c r="L6236" s="250">
        <v>1345419.8100000003</v>
      </c>
      <c r="M6236" s="251">
        <f t="shared" si="291"/>
        <v>6.8855032202491936E-2</v>
      </c>
      <c r="N6236" s="251">
        <f t="shared" si="292"/>
        <v>1.9707745496424935E-2</v>
      </c>
      <c r="O6236" s="250">
        <v>1478330.31</v>
      </c>
      <c r="P6236" s="251">
        <f t="shared" si="293"/>
        <v>9.8787381464228427E-2</v>
      </c>
      <c r="Q6236" s="251" t="s">
        <v>1195</v>
      </c>
      <c r="R6236" s="258"/>
      <c r="S6236" s="258" t="s">
        <v>925</v>
      </c>
      <c r="T6236" s="258" t="s">
        <v>807</v>
      </c>
      <c r="U6236" s="282" t="s">
        <v>823</v>
      </c>
      <c r="V6236" s="285">
        <v>1636</v>
      </c>
      <c r="W6236" s="286" t="s">
        <v>816</v>
      </c>
      <c r="X6236" s="286" t="s">
        <v>824</v>
      </c>
      <c r="Y6236" s="257"/>
    </row>
    <row r="6237" spans="1:25" ht="12.75" customHeight="1" x14ac:dyDescent="0.2">
      <c r="A6237" s="229" t="s">
        <v>705</v>
      </c>
      <c r="B6237" s="247"/>
      <c r="C6237" s="280">
        <v>6224</v>
      </c>
      <c r="D6237" s="249" t="s">
        <v>12895</v>
      </c>
      <c r="E6237" s="249" t="s">
        <v>12896</v>
      </c>
      <c r="F6237" s="249" t="s">
        <v>10302</v>
      </c>
      <c r="G6237" s="281" t="s">
        <v>804</v>
      </c>
      <c r="H6237" s="250">
        <v>66751.62</v>
      </c>
      <c r="I6237" s="250"/>
      <c r="J6237" s="250">
        <v>144911.60510000002</v>
      </c>
      <c r="K6237" s="250"/>
      <c r="L6237" s="250">
        <v>151275.86000000002</v>
      </c>
      <c r="M6237" s="251">
        <f t="shared" si="291"/>
        <v>1.1709076888321217</v>
      </c>
      <c r="N6237" s="251">
        <f t="shared" si="292"/>
        <v>4.3918186508307464E-2</v>
      </c>
      <c r="O6237" s="250">
        <v>175549.83000000002</v>
      </c>
      <c r="P6237" s="251">
        <f t="shared" si="293"/>
        <v>0.16046162289211247</v>
      </c>
      <c r="Q6237" s="251" t="s">
        <v>1195</v>
      </c>
      <c r="R6237" s="258"/>
      <c r="S6237" s="258" t="s">
        <v>1405</v>
      </c>
      <c r="T6237" s="258" t="s">
        <v>2261</v>
      </c>
      <c r="U6237" s="282" t="s">
        <v>808</v>
      </c>
      <c r="V6237" s="285">
        <v>53</v>
      </c>
      <c r="W6237" s="286" t="s">
        <v>824</v>
      </c>
      <c r="X6237" s="286" t="s">
        <v>824</v>
      </c>
      <c r="Y6237" s="257"/>
    </row>
    <row r="6238" spans="1:25" ht="12.75" customHeight="1" x14ac:dyDescent="0.2">
      <c r="A6238" s="229" t="s">
        <v>705</v>
      </c>
      <c r="B6238" s="247"/>
      <c r="C6238" s="280">
        <v>6225</v>
      </c>
      <c r="D6238" s="249" t="s">
        <v>12897</v>
      </c>
      <c r="E6238" s="249" t="s">
        <v>12898</v>
      </c>
      <c r="F6238" s="249" t="s">
        <v>10182</v>
      </c>
      <c r="G6238" s="281" t="s">
        <v>813</v>
      </c>
      <c r="H6238" s="250">
        <v>615261.85000000009</v>
      </c>
      <c r="I6238" s="250"/>
      <c r="J6238" s="250">
        <v>589386.35979999998</v>
      </c>
      <c r="K6238" s="250"/>
      <c r="L6238" s="250">
        <v>615271.38</v>
      </c>
      <c r="M6238" s="251">
        <f t="shared" si="291"/>
        <v>4.2056061496418336E-2</v>
      </c>
      <c r="N6238" s="251">
        <f t="shared" si="292"/>
        <v>4.3918593923320093E-2</v>
      </c>
      <c r="O6238" s="250">
        <v>715727.89</v>
      </c>
      <c r="P6238" s="251">
        <f t="shared" si="293"/>
        <v>0.16327187199898688</v>
      </c>
      <c r="Q6238" s="251" t="s">
        <v>1195</v>
      </c>
      <c r="R6238" s="258"/>
      <c r="S6238" s="258" t="s">
        <v>1405</v>
      </c>
      <c r="T6238" s="258" t="s">
        <v>2261</v>
      </c>
      <c r="U6238" s="282" t="s">
        <v>814</v>
      </c>
      <c r="V6238" s="283" t="s">
        <v>809</v>
      </c>
      <c r="W6238" s="284" t="s">
        <v>809</v>
      </c>
      <c r="X6238" s="284" t="s">
        <v>809</v>
      </c>
      <c r="Y6238" s="257"/>
    </row>
    <row r="6239" spans="1:25" ht="12.75" customHeight="1" x14ac:dyDescent="0.2">
      <c r="A6239" s="229" t="s">
        <v>705</v>
      </c>
      <c r="B6239" s="247"/>
      <c r="C6239" s="280">
        <v>6226</v>
      </c>
      <c r="D6239" s="249" t="s">
        <v>12899</v>
      </c>
      <c r="E6239" s="249" t="s">
        <v>12898</v>
      </c>
      <c r="F6239" s="249" t="s">
        <v>10193</v>
      </c>
      <c r="G6239" s="281" t="s">
        <v>813</v>
      </c>
      <c r="H6239" s="250">
        <v>21913.25</v>
      </c>
      <c r="I6239" s="250"/>
      <c r="J6239" s="250">
        <v>58486.483399999997</v>
      </c>
      <c r="K6239" s="250"/>
      <c r="L6239" s="250">
        <v>140568.70000000001</v>
      </c>
      <c r="M6239" s="251">
        <f t="shared" si="291"/>
        <v>1.6690008739004938</v>
      </c>
      <c r="N6239" s="251">
        <f t="shared" si="292"/>
        <v>1.4034390824735414</v>
      </c>
      <c r="O6239" s="250">
        <v>158186.13999999998</v>
      </c>
      <c r="P6239" s="251">
        <f t="shared" si="293"/>
        <v>0.12532974979493994</v>
      </c>
      <c r="Q6239" s="251" t="s">
        <v>1195</v>
      </c>
      <c r="R6239" s="258"/>
      <c r="S6239" s="258" t="s">
        <v>904</v>
      </c>
      <c r="T6239" s="258" t="s">
        <v>807</v>
      </c>
      <c r="U6239" s="282" t="s">
        <v>814</v>
      </c>
      <c r="V6239" s="285">
        <v>53</v>
      </c>
      <c r="W6239" s="286" t="s">
        <v>874</v>
      </c>
      <c r="X6239" s="286" t="s">
        <v>816</v>
      </c>
      <c r="Y6239" s="257"/>
    </row>
    <row r="6240" spans="1:25" ht="12.75" customHeight="1" x14ac:dyDescent="0.2">
      <c r="A6240" s="229" t="s">
        <v>705</v>
      </c>
      <c r="B6240" s="247"/>
      <c r="C6240" s="280">
        <v>6227</v>
      </c>
      <c r="D6240" s="249" t="s">
        <v>12900</v>
      </c>
      <c r="E6240" s="249" t="s">
        <v>6823</v>
      </c>
      <c r="F6240" s="249" t="s">
        <v>10278</v>
      </c>
      <c r="G6240" s="281" t="s">
        <v>804</v>
      </c>
      <c r="H6240" s="250">
        <v>6137466.0099999998</v>
      </c>
      <c r="I6240" s="250"/>
      <c r="J6240" s="250">
        <v>4618152.2869000025</v>
      </c>
      <c r="K6240" s="250"/>
      <c r="L6240" s="250">
        <v>4649161.6500000004</v>
      </c>
      <c r="M6240" s="251">
        <f t="shared" si="291"/>
        <v>0.24754739506899481</v>
      </c>
      <c r="N6240" s="251">
        <f t="shared" si="292"/>
        <v>6.7146688055220718E-3</v>
      </c>
      <c r="O6240" s="250">
        <v>5264223.379999999</v>
      </c>
      <c r="P6240" s="251">
        <f t="shared" si="293"/>
        <v>0.13229519132766626</v>
      </c>
      <c r="Q6240" s="251" t="s">
        <v>1195</v>
      </c>
      <c r="R6240" s="258"/>
      <c r="S6240" s="258" t="s">
        <v>10514</v>
      </c>
      <c r="T6240" s="258" t="s">
        <v>908</v>
      </c>
      <c r="U6240" s="282" t="s">
        <v>1103</v>
      </c>
      <c r="V6240" s="285">
        <v>1165</v>
      </c>
      <c r="W6240" s="286" t="s">
        <v>824</v>
      </c>
      <c r="X6240" s="286" t="s">
        <v>824</v>
      </c>
      <c r="Y6240" s="257"/>
    </row>
    <row r="6241" spans="1:25" ht="12.75" customHeight="1" x14ac:dyDescent="0.2">
      <c r="A6241" s="229" t="s">
        <v>705</v>
      </c>
      <c r="B6241" s="247"/>
      <c r="C6241" s="280">
        <v>6228</v>
      </c>
      <c r="D6241" s="249" t="s">
        <v>12901</v>
      </c>
      <c r="E6241" s="249" t="s">
        <v>12902</v>
      </c>
      <c r="F6241" s="249" t="s">
        <v>10237</v>
      </c>
      <c r="G6241" s="281" t="s">
        <v>804</v>
      </c>
      <c r="H6241" s="250">
        <v>1698226.92</v>
      </c>
      <c r="I6241" s="250"/>
      <c r="J6241" s="250">
        <v>1338043.6504999995</v>
      </c>
      <c r="K6241" s="250"/>
      <c r="L6241" s="250">
        <v>2083516.28</v>
      </c>
      <c r="M6241" s="251">
        <f t="shared" si="291"/>
        <v>0.2120937227281737</v>
      </c>
      <c r="N6241" s="251">
        <f t="shared" si="292"/>
        <v>0.55713625577269665</v>
      </c>
      <c r="O6241" s="250">
        <v>2303027.5499999998</v>
      </c>
      <c r="P6241" s="251">
        <f t="shared" si="293"/>
        <v>0.10535615781221531</v>
      </c>
      <c r="Q6241" s="251" t="s">
        <v>1195</v>
      </c>
      <c r="R6241" s="258"/>
      <c r="S6241" s="258" t="s">
        <v>1358</v>
      </c>
      <c r="T6241" s="258" t="s">
        <v>1359</v>
      </c>
      <c r="U6241" s="282" t="s">
        <v>1992</v>
      </c>
      <c r="V6241" s="285">
        <v>3355</v>
      </c>
      <c r="W6241" s="286" t="s">
        <v>824</v>
      </c>
      <c r="X6241" s="286" t="s">
        <v>824</v>
      </c>
      <c r="Y6241" s="257"/>
    </row>
    <row r="6242" spans="1:25" ht="12.75" customHeight="1" x14ac:dyDescent="0.2">
      <c r="A6242" s="229" t="s">
        <v>705</v>
      </c>
      <c r="B6242" s="247"/>
      <c r="C6242" s="280">
        <v>6229</v>
      </c>
      <c r="D6242" s="249" t="s">
        <v>12903</v>
      </c>
      <c r="E6242" s="249" t="s">
        <v>12904</v>
      </c>
      <c r="F6242" s="249" t="s">
        <v>10193</v>
      </c>
      <c r="G6242" s="281" t="s">
        <v>813</v>
      </c>
      <c r="H6242" s="250">
        <v>307044.11</v>
      </c>
      <c r="I6242" s="250"/>
      <c r="J6242" s="250">
        <v>294131.0395999999</v>
      </c>
      <c r="K6242" s="250"/>
      <c r="L6242" s="250">
        <v>307048.59999999998</v>
      </c>
      <c r="M6242" s="251">
        <f t="shared" si="291"/>
        <v>4.2056075916910067E-2</v>
      </c>
      <c r="N6242" s="251">
        <f t="shared" si="292"/>
        <v>4.391770558308692E-2</v>
      </c>
      <c r="O6242" s="250">
        <v>354847.81</v>
      </c>
      <c r="P6242" s="251">
        <f t="shared" si="293"/>
        <v>0.15567310842648371</v>
      </c>
      <c r="Q6242" s="251" t="s">
        <v>1195</v>
      </c>
      <c r="R6242" s="258"/>
      <c r="S6242" s="258" t="s">
        <v>1405</v>
      </c>
      <c r="T6242" s="258" t="s">
        <v>2261</v>
      </c>
      <c r="U6242" s="282" t="s">
        <v>814</v>
      </c>
      <c r="V6242" s="285">
        <v>103</v>
      </c>
      <c r="W6242" s="286" t="s">
        <v>824</v>
      </c>
      <c r="X6242" s="286" t="s">
        <v>815</v>
      </c>
      <c r="Y6242" s="257"/>
    </row>
    <row r="6243" spans="1:25" ht="12.75" customHeight="1" x14ac:dyDescent="0.2">
      <c r="A6243" s="229" t="s">
        <v>705</v>
      </c>
      <c r="B6243" s="247"/>
      <c r="C6243" s="280">
        <v>6230</v>
      </c>
      <c r="D6243" s="249" t="s">
        <v>12905</v>
      </c>
      <c r="E6243" s="249" t="s">
        <v>12906</v>
      </c>
      <c r="F6243" s="249" t="s">
        <v>10177</v>
      </c>
      <c r="G6243" s="281" t="s">
        <v>804</v>
      </c>
      <c r="H6243" s="250">
        <v>93964.56</v>
      </c>
      <c r="I6243" s="250"/>
      <c r="J6243" s="250">
        <v>153727.5515</v>
      </c>
      <c r="K6243" s="250"/>
      <c r="L6243" s="250">
        <v>160477.97999999998</v>
      </c>
      <c r="M6243" s="251">
        <f t="shared" si="291"/>
        <v>0.63601629699537787</v>
      </c>
      <c r="N6243" s="251">
        <f t="shared" si="292"/>
        <v>4.3911637400924713E-2</v>
      </c>
      <c r="O6243" s="250">
        <v>178768.63999999998</v>
      </c>
      <c r="P6243" s="251">
        <f t="shared" si="293"/>
        <v>0.11397613554208499</v>
      </c>
      <c r="Q6243" s="251" t="s">
        <v>1195</v>
      </c>
      <c r="R6243" s="258"/>
      <c r="S6243" s="258" t="s">
        <v>1405</v>
      </c>
      <c r="T6243" s="258" t="s">
        <v>807</v>
      </c>
      <c r="U6243" s="282" t="s">
        <v>808</v>
      </c>
      <c r="V6243" s="285">
        <v>69.666666666666671</v>
      </c>
      <c r="W6243" s="286" t="s">
        <v>824</v>
      </c>
      <c r="X6243" s="286" t="s">
        <v>824</v>
      </c>
      <c r="Y6243" s="257"/>
    </row>
    <row r="6244" spans="1:25" ht="12.75" customHeight="1" x14ac:dyDescent="0.2">
      <c r="A6244" s="229" t="s">
        <v>705</v>
      </c>
      <c r="B6244" s="247"/>
      <c r="C6244" s="280">
        <v>6231</v>
      </c>
      <c r="D6244" s="249" t="s">
        <v>12907</v>
      </c>
      <c r="E6244" s="249" t="s">
        <v>12908</v>
      </c>
      <c r="F6244" s="249" t="s">
        <v>10237</v>
      </c>
      <c r="G6244" s="281" t="s">
        <v>804</v>
      </c>
      <c r="H6244" s="250">
        <v>433739.12</v>
      </c>
      <c r="I6244" s="250"/>
      <c r="J6244" s="250">
        <v>441904.67470000003</v>
      </c>
      <c r="K6244" s="250"/>
      <c r="L6244" s="250">
        <v>374817.02999999997</v>
      </c>
      <c r="M6244" s="251">
        <f t="shared" si="291"/>
        <v>1.8825958562372784E-2</v>
      </c>
      <c r="N6244" s="251">
        <f t="shared" si="292"/>
        <v>0.15181474318085564</v>
      </c>
      <c r="O6244" s="250">
        <v>431387.29000000004</v>
      </c>
      <c r="P6244" s="251">
        <f t="shared" si="293"/>
        <v>0.15092766729409299</v>
      </c>
      <c r="Q6244" s="251" t="s">
        <v>1195</v>
      </c>
      <c r="R6244" s="258"/>
      <c r="S6244" s="258" t="s">
        <v>1405</v>
      </c>
      <c r="T6244" s="258" t="s">
        <v>807</v>
      </c>
      <c r="U6244" s="282" t="s">
        <v>808</v>
      </c>
      <c r="V6244" s="285">
        <v>157</v>
      </c>
      <c r="W6244" s="286" t="s">
        <v>816</v>
      </c>
      <c r="X6244" s="286" t="s">
        <v>824</v>
      </c>
      <c r="Y6244" s="257"/>
    </row>
    <row r="6245" spans="1:25" ht="12.75" customHeight="1" x14ac:dyDescent="0.2">
      <c r="A6245" s="229" t="s">
        <v>705</v>
      </c>
      <c r="B6245" s="247"/>
      <c r="C6245" s="280">
        <v>6232</v>
      </c>
      <c r="D6245" s="249" t="s">
        <v>12909</v>
      </c>
      <c r="E6245" s="249" t="s">
        <v>12910</v>
      </c>
      <c r="F6245" s="249" t="s">
        <v>10278</v>
      </c>
      <c r="G6245" s="281" t="s">
        <v>804</v>
      </c>
      <c r="H6245" s="250">
        <v>20912.760000000002</v>
      </c>
      <c r="I6245" s="250"/>
      <c r="J6245" s="250">
        <v>14154.319799999999</v>
      </c>
      <c r="K6245" s="250"/>
      <c r="L6245" s="250">
        <v>15210.710000000001</v>
      </c>
      <c r="M6245" s="251">
        <f t="shared" si="291"/>
        <v>0.32317303885283444</v>
      </c>
      <c r="N6245" s="251">
        <f t="shared" si="292"/>
        <v>7.4633766576335359E-2</v>
      </c>
      <c r="O6245" s="250">
        <v>18843.29</v>
      </c>
      <c r="P6245" s="251">
        <f t="shared" si="293"/>
        <v>0.23881725442139123</v>
      </c>
      <c r="Q6245" s="251" t="s">
        <v>1195</v>
      </c>
      <c r="R6245" s="258"/>
      <c r="S6245" s="258" t="s">
        <v>904</v>
      </c>
      <c r="T6245" s="258" t="s">
        <v>807</v>
      </c>
      <c r="U6245" s="282" t="s">
        <v>808</v>
      </c>
      <c r="V6245" s="285">
        <v>106</v>
      </c>
      <c r="W6245" s="286" t="s">
        <v>824</v>
      </c>
      <c r="X6245" s="286" t="s">
        <v>824</v>
      </c>
      <c r="Y6245" s="257"/>
    </row>
    <row r="6246" spans="1:25" ht="12.75" customHeight="1" x14ac:dyDescent="0.2">
      <c r="A6246" s="229" t="s">
        <v>705</v>
      </c>
      <c r="B6246" s="247"/>
      <c r="C6246" s="280">
        <v>6233</v>
      </c>
      <c r="D6246" s="249" t="s">
        <v>12911</v>
      </c>
      <c r="E6246" s="249" t="s">
        <v>12912</v>
      </c>
      <c r="F6246" s="249" t="s">
        <v>10179</v>
      </c>
      <c r="G6246" s="281" t="s">
        <v>813</v>
      </c>
      <c r="H6246" s="250">
        <v>123359.90999999999</v>
      </c>
      <c r="I6246" s="250"/>
      <c r="J6246" s="250">
        <v>118171.8998</v>
      </c>
      <c r="K6246" s="250"/>
      <c r="L6246" s="250">
        <v>108269.8</v>
      </c>
      <c r="M6246" s="251">
        <f t="shared" si="291"/>
        <v>4.2055885092652789E-2</v>
      </c>
      <c r="N6246" s="251">
        <f t="shared" si="292"/>
        <v>8.3794030702381894E-2</v>
      </c>
      <c r="O6246" s="250">
        <v>118256.20999999999</v>
      </c>
      <c r="P6246" s="251">
        <f t="shared" si="293"/>
        <v>9.2236339219246635E-2</v>
      </c>
      <c r="Q6246" s="251" t="s">
        <v>1195</v>
      </c>
      <c r="R6246" s="258"/>
      <c r="S6246" s="258" t="s">
        <v>806</v>
      </c>
      <c r="T6246" s="258" t="s">
        <v>807</v>
      </c>
      <c r="U6246" s="282" t="s">
        <v>814</v>
      </c>
      <c r="V6246" s="285">
        <v>303</v>
      </c>
      <c r="W6246" s="286" t="s">
        <v>815</v>
      </c>
      <c r="X6246" s="286" t="s">
        <v>816</v>
      </c>
      <c r="Y6246" s="257"/>
    </row>
    <row r="6247" spans="1:25" ht="12.75" customHeight="1" x14ac:dyDescent="0.2">
      <c r="A6247" s="229" t="s">
        <v>705</v>
      </c>
      <c r="B6247" s="247"/>
      <c r="C6247" s="280">
        <v>6234</v>
      </c>
      <c r="D6247" s="249" t="s">
        <v>12913</v>
      </c>
      <c r="E6247" s="249" t="s">
        <v>12914</v>
      </c>
      <c r="F6247" s="249" t="s">
        <v>10193</v>
      </c>
      <c r="G6247" s="281" t="s">
        <v>813</v>
      </c>
      <c r="H6247" s="250">
        <v>41699.46</v>
      </c>
      <c r="I6247" s="250"/>
      <c r="J6247" s="250">
        <v>39945.734199999999</v>
      </c>
      <c r="K6247" s="250"/>
      <c r="L6247" s="250">
        <v>41699.759999999995</v>
      </c>
      <c r="M6247" s="251">
        <f t="shared" si="291"/>
        <v>4.2056319194541135E-2</v>
      </c>
      <c r="N6247" s="251">
        <f t="shared" si="292"/>
        <v>4.3910215574407836E-2</v>
      </c>
      <c r="O6247" s="250">
        <v>46023.72</v>
      </c>
      <c r="P6247" s="251">
        <f t="shared" si="293"/>
        <v>0.10369268312335628</v>
      </c>
      <c r="Q6247" s="251" t="s">
        <v>1195</v>
      </c>
      <c r="R6247" s="258"/>
      <c r="S6247" s="258" t="s">
        <v>904</v>
      </c>
      <c r="T6247" s="258" t="s">
        <v>807</v>
      </c>
      <c r="U6247" s="282" t="s">
        <v>814</v>
      </c>
      <c r="V6247" s="285">
        <v>126</v>
      </c>
      <c r="W6247" s="286" t="s">
        <v>816</v>
      </c>
      <c r="X6247" s="286" t="s">
        <v>824</v>
      </c>
      <c r="Y6247" s="257"/>
    </row>
    <row r="6248" spans="1:25" ht="12.75" customHeight="1" x14ac:dyDescent="0.2">
      <c r="A6248" s="229" t="s">
        <v>705</v>
      </c>
      <c r="B6248" s="247"/>
      <c r="C6248" s="280">
        <v>6235</v>
      </c>
      <c r="D6248" s="249" t="s">
        <v>12915</v>
      </c>
      <c r="E6248" s="249" t="s">
        <v>12916</v>
      </c>
      <c r="F6248" s="249" t="s">
        <v>10453</v>
      </c>
      <c r="G6248" s="281" t="s">
        <v>804</v>
      </c>
      <c r="H6248" s="250">
        <v>0</v>
      </c>
      <c r="I6248" s="250"/>
      <c r="J6248" s="250">
        <v>0</v>
      </c>
      <c r="K6248" s="250"/>
      <c r="L6248" s="250">
        <v>0</v>
      </c>
      <c r="M6248" s="251" t="str">
        <f t="shared" si="291"/>
        <v>NA</v>
      </c>
      <c r="N6248" s="251" t="str">
        <f t="shared" si="292"/>
        <v>NA</v>
      </c>
      <c r="O6248" s="250">
        <v>0</v>
      </c>
      <c r="P6248" s="251" t="str">
        <f t="shared" si="293"/>
        <v>NA</v>
      </c>
      <c r="Q6248" s="251" t="s">
        <v>707</v>
      </c>
      <c r="R6248" s="258"/>
      <c r="S6248" s="299" t="s">
        <v>809</v>
      </c>
      <c r="T6248" s="258" t="s">
        <v>2261</v>
      </c>
      <c r="U6248" s="299" t="s">
        <v>832</v>
      </c>
      <c r="V6248" s="283" t="s">
        <v>809</v>
      </c>
      <c r="W6248" s="284" t="s">
        <v>809</v>
      </c>
      <c r="X6248" s="284" t="s">
        <v>809</v>
      </c>
      <c r="Y6248" s="257"/>
    </row>
    <row r="6249" spans="1:25" ht="12.75" customHeight="1" x14ac:dyDescent="0.2">
      <c r="A6249" s="229" t="s">
        <v>705</v>
      </c>
      <c r="B6249" s="247"/>
      <c r="C6249" s="280">
        <v>6236</v>
      </c>
      <c r="D6249" s="249" t="s">
        <v>12917</v>
      </c>
      <c r="E6249" s="249" t="s">
        <v>12918</v>
      </c>
      <c r="F6249" s="249" t="s">
        <v>10205</v>
      </c>
      <c r="G6249" s="281" t="s">
        <v>813</v>
      </c>
      <c r="H6249" s="250">
        <v>7829.01</v>
      </c>
      <c r="I6249" s="250"/>
      <c r="J6249" s="250">
        <v>86995.975999999995</v>
      </c>
      <c r="K6249" s="250"/>
      <c r="L6249" s="250">
        <v>81644.89</v>
      </c>
      <c r="M6249" s="251">
        <f t="shared" si="291"/>
        <v>10.112002156083591</v>
      </c>
      <c r="N6249" s="251">
        <f t="shared" si="292"/>
        <v>6.1509580627039533E-2</v>
      </c>
      <c r="O6249" s="250">
        <v>81750.22</v>
      </c>
      <c r="P6249" s="251">
        <f t="shared" si="293"/>
        <v>1.2900991109180469E-3</v>
      </c>
      <c r="Q6249" s="251" t="s">
        <v>1195</v>
      </c>
      <c r="R6249" s="258"/>
      <c r="S6249" s="258" t="s">
        <v>806</v>
      </c>
      <c r="T6249" s="258" t="s">
        <v>807</v>
      </c>
      <c r="U6249" s="282" t="s">
        <v>814</v>
      </c>
      <c r="V6249" s="283" t="s">
        <v>809</v>
      </c>
      <c r="W6249" s="284" t="s">
        <v>809</v>
      </c>
      <c r="X6249" s="284" t="s">
        <v>809</v>
      </c>
      <c r="Y6249" s="257"/>
    </row>
    <row r="6250" spans="1:25" ht="12.75" customHeight="1" x14ac:dyDescent="0.2">
      <c r="A6250" s="229" t="s">
        <v>705</v>
      </c>
      <c r="B6250" s="247"/>
      <c r="C6250" s="280">
        <v>6237</v>
      </c>
      <c r="D6250" s="249" t="s">
        <v>12919</v>
      </c>
      <c r="E6250" s="249" t="s">
        <v>12920</v>
      </c>
      <c r="F6250" s="249" t="s">
        <v>10165</v>
      </c>
      <c r="G6250" s="281" t="s">
        <v>813</v>
      </c>
      <c r="H6250" s="250">
        <v>34301.03</v>
      </c>
      <c r="I6250" s="250"/>
      <c r="J6250" s="250">
        <v>32858.466899999999</v>
      </c>
      <c r="K6250" s="250"/>
      <c r="L6250" s="250">
        <v>34301.53</v>
      </c>
      <c r="M6250" s="251">
        <f t="shared" si="291"/>
        <v>4.2055970330920074E-2</v>
      </c>
      <c r="N6250" s="251">
        <f t="shared" si="292"/>
        <v>4.3917541995850067E-2</v>
      </c>
      <c r="O6250" s="250">
        <v>39572.99</v>
      </c>
      <c r="P6250" s="251">
        <f t="shared" si="293"/>
        <v>0.15368002535163883</v>
      </c>
      <c r="Q6250" s="251" t="s">
        <v>1195</v>
      </c>
      <c r="R6250" s="258"/>
      <c r="S6250" s="258" t="s">
        <v>806</v>
      </c>
      <c r="T6250" s="258" t="s">
        <v>807</v>
      </c>
      <c r="U6250" s="282" t="s">
        <v>814</v>
      </c>
      <c r="V6250" s="285">
        <v>153</v>
      </c>
      <c r="W6250" s="286" t="s">
        <v>824</v>
      </c>
      <c r="X6250" s="286" t="s">
        <v>824</v>
      </c>
      <c r="Y6250" s="257"/>
    </row>
    <row r="6251" spans="1:25" ht="12.75" customHeight="1" x14ac:dyDescent="0.2">
      <c r="A6251" s="229" t="s">
        <v>705</v>
      </c>
      <c r="B6251" s="247"/>
      <c r="C6251" s="280">
        <v>6238</v>
      </c>
      <c r="D6251" s="249" t="s">
        <v>12921</v>
      </c>
      <c r="E6251" s="249" t="s">
        <v>12922</v>
      </c>
      <c r="F6251" s="249" t="s">
        <v>10253</v>
      </c>
      <c r="G6251" s="281"/>
      <c r="H6251" s="250">
        <v>366169.39999999997</v>
      </c>
      <c r="I6251" s="250"/>
      <c r="J6251" s="250">
        <v>331843.90390000003</v>
      </c>
      <c r="K6251" s="250"/>
      <c r="L6251" s="250">
        <v>303382.91000000003</v>
      </c>
      <c r="M6251" s="251">
        <f t="shared" si="291"/>
        <v>9.374212072335901E-2</v>
      </c>
      <c r="N6251" s="251">
        <f t="shared" si="292"/>
        <v>8.5766209852017106E-2</v>
      </c>
      <c r="O6251" s="250">
        <v>326090.48</v>
      </c>
      <c r="P6251" s="251">
        <f t="shared" si="293"/>
        <v>7.4847887773243207E-2</v>
      </c>
      <c r="Q6251" s="251" t="s">
        <v>1195</v>
      </c>
      <c r="R6251" s="258"/>
      <c r="S6251" s="258" t="s">
        <v>925</v>
      </c>
      <c r="T6251" s="258" t="s">
        <v>908</v>
      </c>
      <c r="U6251" s="282" t="s">
        <v>1092</v>
      </c>
      <c r="V6251" s="285">
        <v>4692</v>
      </c>
      <c r="W6251" s="286" t="s">
        <v>816</v>
      </c>
      <c r="X6251" s="286" t="s">
        <v>816</v>
      </c>
      <c r="Y6251" s="257"/>
    </row>
    <row r="6252" spans="1:25" ht="12.75" customHeight="1" x14ac:dyDescent="0.2">
      <c r="A6252" s="229" t="s">
        <v>705</v>
      </c>
      <c r="B6252" s="247"/>
      <c r="C6252" s="280">
        <v>6239</v>
      </c>
      <c r="D6252" s="249" t="s">
        <v>12923</v>
      </c>
      <c r="E6252" s="249" t="s">
        <v>12924</v>
      </c>
      <c r="F6252" s="249" t="s">
        <v>10175</v>
      </c>
      <c r="G6252" s="281" t="s">
        <v>813</v>
      </c>
      <c r="H6252" s="250">
        <v>159176.95999999999</v>
      </c>
      <c r="I6252" s="250"/>
      <c r="J6252" s="250">
        <v>152482.59279999998</v>
      </c>
      <c r="K6252" s="250"/>
      <c r="L6252" s="250">
        <v>159177.75</v>
      </c>
      <c r="M6252" s="251">
        <f t="shared" si="291"/>
        <v>4.2056131741679249E-2</v>
      </c>
      <c r="N6252" s="251">
        <f t="shared" si="292"/>
        <v>4.3907682031492951E-2</v>
      </c>
      <c r="O6252" s="250">
        <v>172840.24000000005</v>
      </c>
      <c r="P6252" s="251">
        <f t="shared" si="293"/>
        <v>8.5831656748509441E-2</v>
      </c>
      <c r="Q6252" s="251" t="s">
        <v>1195</v>
      </c>
      <c r="R6252" s="258"/>
      <c r="S6252" s="258" t="s">
        <v>806</v>
      </c>
      <c r="T6252" s="258" t="s">
        <v>807</v>
      </c>
      <c r="U6252" s="282" t="s">
        <v>814</v>
      </c>
      <c r="V6252" s="285">
        <v>503</v>
      </c>
      <c r="W6252" s="286" t="s">
        <v>815</v>
      </c>
      <c r="X6252" s="286" t="s">
        <v>816</v>
      </c>
      <c r="Y6252" s="257"/>
    </row>
    <row r="6253" spans="1:25" ht="12.75" customHeight="1" x14ac:dyDescent="0.2">
      <c r="A6253" s="229" t="s">
        <v>705</v>
      </c>
      <c r="B6253" s="247"/>
      <c r="C6253" s="280">
        <v>6240</v>
      </c>
      <c r="D6253" s="249" t="s">
        <v>12925</v>
      </c>
      <c r="E6253" s="249" t="s">
        <v>12926</v>
      </c>
      <c r="F6253" s="249" t="s">
        <v>10182</v>
      </c>
      <c r="G6253" s="281" t="s">
        <v>813</v>
      </c>
      <c r="H6253" s="250">
        <v>6922.82</v>
      </c>
      <c r="I6253" s="250"/>
      <c r="J6253" s="250">
        <v>6631.6686999999993</v>
      </c>
      <c r="K6253" s="250"/>
      <c r="L6253" s="250">
        <v>6922.8700000000008</v>
      </c>
      <c r="M6253" s="251">
        <f t="shared" si="291"/>
        <v>4.205674855044627E-2</v>
      </c>
      <c r="N6253" s="251">
        <f t="shared" si="292"/>
        <v>4.3910712849693709E-2</v>
      </c>
      <c r="O6253" s="250">
        <v>7640.7599999999993</v>
      </c>
      <c r="P6253" s="251">
        <f t="shared" si="293"/>
        <v>0.10369832164983575</v>
      </c>
      <c r="Q6253" s="251" t="s">
        <v>1195</v>
      </c>
      <c r="R6253" s="258"/>
      <c r="S6253" s="258" t="s">
        <v>904</v>
      </c>
      <c r="T6253" s="258" t="s">
        <v>807</v>
      </c>
      <c r="U6253" s="282" t="s">
        <v>814</v>
      </c>
      <c r="V6253" s="285">
        <v>55</v>
      </c>
      <c r="W6253" s="286" t="s">
        <v>824</v>
      </c>
      <c r="X6253" s="286" t="s">
        <v>824</v>
      </c>
      <c r="Y6253" s="257"/>
    </row>
    <row r="6254" spans="1:25" ht="12.75" customHeight="1" x14ac:dyDescent="0.2">
      <c r="A6254" s="229" t="s">
        <v>705</v>
      </c>
      <c r="B6254" s="247"/>
      <c r="C6254" s="280">
        <v>6241</v>
      </c>
      <c r="D6254" s="249" t="s">
        <v>12927</v>
      </c>
      <c r="E6254" s="249" t="s">
        <v>12928</v>
      </c>
      <c r="F6254" s="249" t="s">
        <v>10188</v>
      </c>
      <c r="G6254" s="281" t="s">
        <v>813</v>
      </c>
      <c r="H6254" s="250">
        <v>265321.99</v>
      </c>
      <c r="I6254" s="250"/>
      <c r="J6254" s="250">
        <v>235255.04300000001</v>
      </c>
      <c r="K6254" s="250"/>
      <c r="L6254" s="250">
        <v>239127.64</v>
      </c>
      <c r="M6254" s="251">
        <f t="shared" si="291"/>
        <v>0.11332248412579744</v>
      </c>
      <c r="N6254" s="251">
        <f t="shared" si="292"/>
        <v>1.6461270927994553E-2</v>
      </c>
      <c r="O6254" s="250">
        <v>266042.21000000002</v>
      </c>
      <c r="P6254" s="251">
        <f t="shared" si="293"/>
        <v>0.1125531536212209</v>
      </c>
      <c r="Q6254" s="251" t="s">
        <v>1195</v>
      </c>
      <c r="R6254" s="258"/>
      <c r="S6254" s="258" t="s">
        <v>806</v>
      </c>
      <c r="T6254" s="258" t="s">
        <v>807</v>
      </c>
      <c r="U6254" s="282" t="s">
        <v>814</v>
      </c>
      <c r="V6254" s="285">
        <v>503</v>
      </c>
      <c r="W6254" s="286" t="s">
        <v>816</v>
      </c>
      <c r="X6254" s="286" t="s">
        <v>824</v>
      </c>
      <c r="Y6254" s="257"/>
    </row>
    <row r="6255" spans="1:25" ht="12.75" customHeight="1" x14ac:dyDescent="0.2">
      <c r="A6255" s="229" t="s">
        <v>705</v>
      </c>
      <c r="B6255" s="247"/>
      <c r="C6255" s="280">
        <v>6242</v>
      </c>
      <c r="D6255" s="249" t="s">
        <v>12929</v>
      </c>
      <c r="E6255" s="249" t="s">
        <v>12930</v>
      </c>
      <c r="F6255" s="249" t="s">
        <v>10253</v>
      </c>
      <c r="G6255" s="281" t="s">
        <v>813</v>
      </c>
      <c r="H6255" s="250">
        <v>57669.240000000005</v>
      </c>
      <c r="I6255" s="250"/>
      <c r="J6255" s="250">
        <v>55243.902399999999</v>
      </c>
      <c r="K6255" s="250"/>
      <c r="L6255" s="250">
        <v>57669.54</v>
      </c>
      <c r="M6255" s="251">
        <f t="shared" si="291"/>
        <v>4.205600073800185E-2</v>
      </c>
      <c r="N6255" s="251">
        <f t="shared" si="292"/>
        <v>4.3907788816888539E-2</v>
      </c>
      <c r="O6255" s="250">
        <v>62619.41</v>
      </c>
      <c r="P6255" s="251">
        <f t="shared" si="293"/>
        <v>8.5831619256890243E-2</v>
      </c>
      <c r="Q6255" s="251" t="s">
        <v>1195</v>
      </c>
      <c r="R6255" s="258"/>
      <c r="S6255" s="258" t="s">
        <v>806</v>
      </c>
      <c r="T6255" s="258" t="s">
        <v>807</v>
      </c>
      <c r="U6255" s="282" t="s">
        <v>814</v>
      </c>
      <c r="V6255" s="285">
        <v>303</v>
      </c>
      <c r="W6255" s="286" t="s">
        <v>824</v>
      </c>
      <c r="X6255" s="286" t="s">
        <v>824</v>
      </c>
      <c r="Y6255" s="257"/>
    </row>
    <row r="6256" spans="1:25" ht="12.75" customHeight="1" x14ac:dyDescent="0.2">
      <c r="A6256" s="229" t="s">
        <v>705</v>
      </c>
      <c r="B6256" s="247"/>
      <c r="C6256" s="280">
        <v>6243</v>
      </c>
      <c r="D6256" s="249" t="s">
        <v>12931</v>
      </c>
      <c r="E6256" s="249" t="s">
        <v>12932</v>
      </c>
      <c r="F6256" s="249" t="s">
        <v>10185</v>
      </c>
      <c r="G6256" s="281" t="s">
        <v>813</v>
      </c>
      <c r="H6256" s="250">
        <v>84184.959999999992</v>
      </c>
      <c r="I6256" s="250"/>
      <c r="J6256" s="250">
        <v>80644.474699999992</v>
      </c>
      <c r="K6256" s="250"/>
      <c r="L6256" s="250">
        <v>51472.71</v>
      </c>
      <c r="M6256" s="251">
        <f t="shared" si="291"/>
        <v>4.2056031148556709E-2</v>
      </c>
      <c r="N6256" s="251">
        <f t="shared" si="292"/>
        <v>0.36173296197315297</v>
      </c>
      <c r="O6256" s="250">
        <v>59876.75</v>
      </c>
      <c r="P6256" s="251">
        <f t="shared" si="293"/>
        <v>0.1632717609000964</v>
      </c>
      <c r="Q6256" s="251" t="s">
        <v>1195</v>
      </c>
      <c r="R6256" s="258"/>
      <c r="S6256" s="258" t="s">
        <v>806</v>
      </c>
      <c r="T6256" s="258" t="s">
        <v>807</v>
      </c>
      <c r="U6256" s="282" t="s">
        <v>814</v>
      </c>
      <c r="V6256" s="285">
        <v>253</v>
      </c>
      <c r="W6256" s="286" t="s">
        <v>816</v>
      </c>
      <c r="X6256" s="286" t="s">
        <v>824</v>
      </c>
      <c r="Y6256" s="257"/>
    </row>
    <row r="6257" spans="1:25" ht="12.75" customHeight="1" x14ac:dyDescent="0.2">
      <c r="A6257" s="229" t="s">
        <v>705</v>
      </c>
      <c r="B6257" s="247"/>
      <c r="C6257" s="280">
        <v>6244</v>
      </c>
      <c r="D6257" s="249" t="s">
        <v>12933</v>
      </c>
      <c r="E6257" s="249" t="s">
        <v>12934</v>
      </c>
      <c r="F6257" s="249" t="s">
        <v>10188</v>
      </c>
      <c r="G6257" s="281" t="s">
        <v>813</v>
      </c>
      <c r="H6257" s="250">
        <v>107093.66</v>
      </c>
      <c r="I6257" s="250"/>
      <c r="J6257" s="250">
        <v>102589.7291</v>
      </c>
      <c r="K6257" s="250"/>
      <c r="L6257" s="250">
        <v>67202.460000000006</v>
      </c>
      <c r="M6257" s="251">
        <f t="shared" si="291"/>
        <v>4.2055999393428203E-2</v>
      </c>
      <c r="N6257" s="251">
        <f t="shared" si="292"/>
        <v>0.34493968753447063</v>
      </c>
      <c r="O6257" s="250">
        <v>68172.75</v>
      </c>
      <c r="P6257" s="251">
        <f t="shared" si="293"/>
        <v>1.4438310740410298E-2</v>
      </c>
      <c r="Q6257" s="251" t="s">
        <v>1195</v>
      </c>
      <c r="R6257" s="258"/>
      <c r="S6257" s="258" t="s">
        <v>806</v>
      </c>
      <c r="T6257" s="258" t="s">
        <v>807</v>
      </c>
      <c r="U6257" s="282" t="s">
        <v>814</v>
      </c>
      <c r="V6257" s="285">
        <v>403</v>
      </c>
      <c r="W6257" s="286" t="s">
        <v>912</v>
      </c>
      <c r="X6257" s="286" t="s">
        <v>874</v>
      </c>
      <c r="Y6257" s="257"/>
    </row>
    <row r="6258" spans="1:25" ht="12.75" customHeight="1" x14ac:dyDescent="0.2">
      <c r="A6258" s="229" t="s">
        <v>705</v>
      </c>
      <c r="B6258" s="247"/>
      <c r="C6258" s="280">
        <v>6245</v>
      </c>
      <c r="D6258" s="249" t="s">
        <v>12935</v>
      </c>
      <c r="E6258" s="249" t="s">
        <v>12936</v>
      </c>
      <c r="F6258" s="249" t="s">
        <v>10177</v>
      </c>
      <c r="G6258" s="281" t="s">
        <v>804</v>
      </c>
      <c r="H6258" s="250">
        <v>31565.300000000003</v>
      </c>
      <c r="I6258" s="250"/>
      <c r="J6258" s="250">
        <v>46871.076799999995</v>
      </c>
      <c r="K6258" s="250"/>
      <c r="L6258" s="250">
        <v>48929.55</v>
      </c>
      <c r="M6258" s="251">
        <f t="shared" si="291"/>
        <v>0.48489248636952575</v>
      </c>
      <c r="N6258" s="251">
        <f t="shared" si="292"/>
        <v>4.3917770628218375E-2</v>
      </c>
      <c r="O6258" s="250">
        <v>56449.02</v>
      </c>
      <c r="P6258" s="251">
        <f t="shared" si="293"/>
        <v>0.15367952494964685</v>
      </c>
      <c r="Q6258" s="251" t="s">
        <v>1195</v>
      </c>
      <c r="R6258" s="258"/>
      <c r="S6258" s="258" t="s">
        <v>1405</v>
      </c>
      <c r="T6258" s="258" t="s">
        <v>807</v>
      </c>
      <c r="U6258" s="282" t="s">
        <v>808</v>
      </c>
      <c r="V6258" s="285">
        <v>53</v>
      </c>
      <c r="W6258" s="286" t="s">
        <v>824</v>
      </c>
      <c r="X6258" s="286" t="s">
        <v>824</v>
      </c>
      <c r="Y6258" s="257"/>
    </row>
    <row r="6259" spans="1:25" ht="12.75" customHeight="1" x14ac:dyDescent="0.2">
      <c r="A6259" s="229" t="s">
        <v>705</v>
      </c>
      <c r="B6259" s="247"/>
      <c r="C6259" s="280">
        <v>6246</v>
      </c>
      <c r="D6259" s="249" t="s">
        <v>12937</v>
      </c>
      <c r="E6259" s="249" t="s">
        <v>12938</v>
      </c>
      <c r="F6259" s="249" t="s">
        <v>10456</v>
      </c>
      <c r="G6259" s="281" t="s">
        <v>813</v>
      </c>
      <c r="H6259" s="250">
        <v>14910.04</v>
      </c>
      <c r="I6259" s="250"/>
      <c r="J6259" s="250">
        <v>14282.981799999998</v>
      </c>
      <c r="K6259" s="250"/>
      <c r="L6259" s="250">
        <v>14910.15</v>
      </c>
      <c r="M6259" s="251">
        <f t="shared" si="291"/>
        <v>4.2056104477251777E-2</v>
      </c>
      <c r="N6259" s="251">
        <f t="shared" si="292"/>
        <v>4.3910172874406517E-2</v>
      </c>
      <c r="O6259" s="250">
        <v>16456.21</v>
      </c>
      <c r="P6259" s="251">
        <f t="shared" si="293"/>
        <v>0.10369178043145102</v>
      </c>
      <c r="Q6259" s="251" t="s">
        <v>1195</v>
      </c>
      <c r="R6259" s="258"/>
      <c r="S6259" s="258" t="s">
        <v>904</v>
      </c>
      <c r="T6259" s="258" t="s">
        <v>807</v>
      </c>
      <c r="U6259" s="282" t="s">
        <v>814</v>
      </c>
      <c r="V6259" s="285">
        <v>53</v>
      </c>
      <c r="W6259" s="286" t="s">
        <v>816</v>
      </c>
      <c r="X6259" s="286" t="s">
        <v>824</v>
      </c>
      <c r="Y6259" s="257"/>
    </row>
    <row r="6260" spans="1:25" ht="12.75" customHeight="1" x14ac:dyDescent="0.2">
      <c r="A6260" s="229" t="s">
        <v>705</v>
      </c>
      <c r="B6260" s="247"/>
      <c r="C6260" s="280">
        <v>6247</v>
      </c>
      <c r="D6260" s="249" t="s">
        <v>12939</v>
      </c>
      <c r="E6260" s="249" t="s">
        <v>12940</v>
      </c>
      <c r="F6260" s="249" t="s">
        <v>10225</v>
      </c>
      <c r="G6260" s="281" t="s">
        <v>813</v>
      </c>
      <c r="H6260" s="250">
        <v>312450.14999999997</v>
      </c>
      <c r="I6260" s="250"/>
      <c r="J6260" s="250">
        <v>277591.03529999999</v>
      </c>
      <c r="K6260" s="250"/>
      <c r="L6260" s="250">
        <v>289781.01</v>
      </c>
      <c r="M6260" s="251">
        <f t="shared" si="291"/>
        <v>0.11156696420212946</v>
      </c>
      <c r="N6260" s="251">
        <f t="shared" si="292"/>
        <v>4.3913430730304355E-2</v>
      </c>
      <c r="O6260" s="250">
        <v>317848.7699999999</v>
      </c>
      <c r="P6260" s="251">
        <f t="shared" si="293"/>
        <v>9.6858520853384741E-2</v>
      </c>
      <c r="Q6260" s="251" t="s">
        <v>1195</v>
      </c>
      <c r="R6260" s="258"/>
      <c r="S6260" s="258" t="s">
        <v>925</v>
      </c>
      <c r="T6260" s="258" t="s">
        <v>807</v>
      </c>
      <c r="U6260" s="282" t="s">
        <v>823</v>
      </c>
      <c r="V6260" s="285">
        <v>1025</v>
      </c>
      <c r="W6260" s="286" t="s">
        <v>824</v>
      </c>
      <c r="X6260" s="286" t="s">
        <v>824</v>
      </c>
      <c r="Y6260" s="257"/>
    </row>
    <row r="6261" spans="1:25" ht="12.75" customHeight="1" x14ac:dyDescent="0.2">
      <c r="A6261" s="229" t="s">
        <v>705</v>
      </c>
      <c r="B6261" s="247"/>
      <c r="C6261" s="280">
        <v>6248</v>
      </c>
      <c r="D6261" s="249" t="s">
        <v>12941</v>
      </c>
      <c r="E6261" s="249" t="s">
        <v>12942</v>
      </c>
      <c r="F6261" s="249" t="s">
        <v>10355</v>
      </c>
      <c r="G6261" s="281" t="s">
        <v>804</v>
      </c>
      <c r="H6261" s="250">
        <v>18399</v>
      </c>
      <c r="I6261" s="250"/>
      <c r="J6261" s="250">
        <v>17625.204300000001</v>
      </c>
      <c r="K6261" s="250"/>
      <c r="L6261" s="250">
        <v>18399.29</v>
      </c>
      <c r="M6261" s="251">
        <f t="shared" si="291"/>
        <v>4.2056399804337126E-2</v>
      </c>
      <c r="N6261" s="251">
        <f t="shared" si="292"/>
        <v>4.3919246938885104E-2</v>
      </c>
      <c r="O6261" s="250">
        <v>20468.34</v>
      </c>
      <c r="P6261" s="251">
        <f t="shared" si="293"/>
        <v>0.11245270877300152</v>
      </c>
      <c r="Q6261" s="251" t="s">
        <v>1195</v>
      </c>
      <c r="R6261" s="258"/>
      <c r="S6261" s="258" t="s">
        <v>904</v>
      </c>
      <c r="T6261" s="258" t="s">
        <v>807</v>
      </c>
      <c r="U6261" s="282" t="s">
        <v>808</v>
      </c>
      <c r="V6261" s="285">
        <v>84</v>
      </c>
      <c r="W6261" s="286" t="s">
        <v>824</v>
      </c>
      <c r="X6261" s="286" t="s">
        <v>824</v>
      </c>
      <c r="Y6261" s="257"/>
    </row>
    <row r="6262" spans="1:25" ht="12.75" customHeight="1" x14ac:dyDescent="0.2">
      <c r="A6262" s="229" t="s">
        <v>705</v>
      </c>
      <c r="B6262" s="247"/>
      <c r="C6262" s="280">
        <v>6249</v>
      </c>
      <c r="D6262" s="249" t="s">
        <v>12943</v>
      </c>
      <c r="E6262" s="249" t="s">
        <v>12944</v>
      </c>
      <c r="F6262" s="249" t="s">
        <v>10222</v>
      </c>
      <c r="G6262" s="281"/>
      <c r="H6262" s="250">
        <v>113367.37</v>
      </c>
      <c r="I6262" s="250"/>
      <c r="J6262" s="250">
        <v>121563.39810000002</v>
      </c>
      <c r="K6262" s="250"/>
      <c r="L6262" s="250">
        <v>133666.75</v>
      </c>
      <c r="M6262" s="251">
        <f t="shared" si="291"/>
        <v>7.2296182755232169E-2</v>
      </c>
      <c r="N6262" s="251">
        <f t="shared" si="292"/>
        <v>9.9564112958109033E-2</v>
      </c>
      <c r="O6262" s="250">
        <v>146507.73000000001</v>
      </c>
      <c r="P6262" s="251">
        <f t="shared" si="293"/>
        <v>9.6067122152667064E-2</v>
      </c>
      <c r="Q6262" s="251" t="s">
        <v>1195</v>
      </c>
      <c r="R6262" s="258"/>
      <c r="S6262" s="258" t="s">
        <v>925</v>
      </c>
      <c r="T6262" s="258" t="s">
        <v>908</v>
      </c>
      <c r="U6262" s="282" t="s">
        <v>932</v>
      </c>
      <c r="V6262" s="285">
        <v>2594</v>
      </c>
      <c r="W6262" s="286" t="s">
        <v>816</v>
      </c>
      <c r="X6262" s="286" t="s">
        <v>824</v>
      </c>
      <c r="Y6262" s="257"/>
    </row>
    <row r="6263" spans="1:25" ht="12.75" customHeight="1" x14ac:dyDescent="0.2">
      <c r="A6263" s="229" t="s">
        <v>705</v>
      </c>
      <c r="B6263" s="247"/>
      <c r="C6263" s="280">
        <v>6250</v>
      </c>
      <c r="D6263" s="249" t="s">
        <v>12945</v>
      </c>
      <c r="E6263" s="249" t="s">
        <v>12946</v>
      </c>
      <c r="F6263" s="249" t="s">
        <v>10253</v>
      </c>
      <c r="G6263" s="281"/>
      <c r="H6263" s="250">
        <v>125564.10000000002</v>
      </c>
      <c r="I6263" s="250"/>
      <c r="J6263" s="250">
        <v>151980.329</v>
      </c>
      <c r="K6263" s="250"/>
      <c r="L6263" s="250">
        <v>71390.97</v>
      </c>
      <c r="M6263" s="251">
        <f t="shared" si="291"/>
        <v>0.21038042720809511</v>
      </c>
      <c r="N6263" s="251">
        <f t="shared" si="292"/>
        <v>0.53026177486429837</v>
      </c>
      <c r="O6263" s="250">
        <v>72688.979999999981</v>
      </c>
      <c r="P6263" s="251">
        <f t="shared" si="293"/>
        <v>1.8181711216418268E-2</v>
      </c>
      <c r="Q6263" s="251" t="s">
        <v>1195</v>
      </c>
      <c r="R6263" s="258"/>
      <c r="S6263" s="258" t="s">
        <v>925</v>
      </c>
      <c r="T6263" s="258" t="s">
        <v>908</v>
      </c>
      <c r="U6263" s="282" t="s">
        <v>1092</v>
      </c>
      <c r="V6263" s="285">
        <v>4401</v>
      </c>
      <c r="W6263" s="286" t="s">
        <v>816</v>
      </c>
      <c r="X6263" s="286" t="s">
        <v>824</v>
      </c>
      <c r="Y6263" s="257"/>
    </row>
    <row r="6264" spans="1:25" ht="12.75" customHeight="1" x14ac:dyDescent="0.2">
      <c r="A6264" s="229" t="s">
        <v>705</v>
      </c>
      <c r="B6264" s="247"/>
      <c r="C6264" s="280">
        <v>6251</v>
      </c>
      <c r="D6264" s="249" t="s">
        <v>12947</v>
      </c>
      <c r="E6264" s="249" t="s">
        <v>12948</v>
      </c>
      <c r="F6264" s="249" t="s">
        <v>10253</v>
      </c>
      <c r="G6264" s="281" t="s">
        <v>813</v>
      </c>
      <c r="H6264" s="250">
        <v>77286.350000000006</v>
      </c>
      <c r="I6264" s="250"/>
      <c r="J6264" s="250">
        <v>74035.977099999989</v>
      </c>
      <c r="K6264" s="250"/>
      <c r="L6264" s="250">
        <v>77286.899999999994</v>
      </c>
      <c r="M6264" s="251">
        <f t="shared" si="291"/>
        <v>4.2056235027272168E-2</v>
      </c>
      <c r="N6264" s="251">
        <f t="shared" si="292"/>
        <v>4.3910042486627839E-2</v>
      </c>
      <c r="O6264" s="250">
        <v>85300.98</v>
      </c>
      <c r="P6264" s="251">
        <f t="shared" si="293"/>
        <v>0.10369260508572607</v>
      </c>
      <c r="Q6264" s="251" t="s">
        <v>1195</v>
      </c>
      <c r="R6264" s="258"/>
      <c r="S6264" s="258" t="s">
        <v>806</v>
      </c>
      <c r="T6264" s="258" t="s">
        <v>807</v>
      </c>
      <c r="U6264" s="282" t="s">
        <v>814</v>
      </c>
      <c r="V6264" s="285">
        <v>403</v>
      </c>
      <c r="W6264" s="286" t="s">
        <v>824</v>
      </c>
      <c r="X6264" s="286" t="s">
        <v>824</v>
      </c>
      <c r="Y6264" s="257"/>
    </row>
    <row r="6265" spans="1:25" ht="12.75" customHeight="1" x14ac:dyDescent="0.2">
      <c r="A6265" s="229" t="s">
        <v>705</v>
      </c>
      <c r="B6265" s="247"/>
      <c r="C6265" s="280">
        <v>6252</v>
      </c>
      <c r="D6265" s="249" t="s">
        <v>12949</v>
      </c>
      <c r="E6265" s="249" t="s">
        <v>12950</v>
      </c>
      <c r="F6265" s="249" t="s">
        <v>10182</v>
      </c>
      <c r="G6265" s="281" t="s">
        <v>813</v>
      </c>
      <c r="H6265" s="250">
        <v>18651.259999999998</v>
      </c>
      <c r="I6265" s="250"/>
      <c r="J6265" s="250">
        <v>17866.864999999998</v>
      </c>
      <c r="K6265" s="250"/>
      <c r="L6265" s="250">
        <v>18651.54</v>
      </c>
      <c r="M6265" s="251">
        <f t="shared" si="291"/>
        <v>4.205587182849848E-2</v>
      </c>
      <c r="N6265" s="251">
        <f t="shared" si="292"/>
        <v>4.3917889344325542E-2</v>
      </c>
      <c r="O6265" s="250">
        <v>21517.9</v>
      </c>
      <c r="P6265" s="251">
        <f t="shared" si="293"/>
        <v>0.15367953530914877</v>
      </c>
      <c r="Q6265" s="251" t="s">
        <v>1195</v>
      </c>
      <c r="R6265" s="258"/>
      <c r="S6265" s="258" t="s">
        <v>904</v>
      </c>
      <c r="T6265" s="258" t="s">
        <v>807</v>
      </c>
      <c r="U6265" s="282" t="s">
        <v>814</v>
      </c>
      <c r="V6265" s="285">
        <v>53</v>
      </c>
      <c r="W6265" s="286" t="s">
        <v>816</v>
      </c>
      <c r="X6265" s="286" t="s">
        <v>824</v>
      </c>
      <c r="Y6265" s="257"/>
    </row>
    <row r="6266" spans="1:25" ht="12.75" customHeight="1" x14ac:dyDescent="0.2">
      <c r="A6266" s="229" t="s">
        <v>705</v>
      </c>
      <c r="B6266" s="247"/>
      <c r="C6266" s="280">
        <v>6253</v>
      </c>
      <c r="D6266" s="249" t="s">
        <v>12951</v>
      </c>
      <c r="E6266" s="249" t="s">
        <v>12952</v>
      </c>
      <c r="F6266" s="249" t="s">
        <v>10456</v>
      </c>
      <c r="G6266" s="281" t="s">
        <v>813</v>
      </c>
      <c r="H6266" s="250">
        <v>146911.19</v>
      </c>
      <c r="I6266" s="250"/>
      <c r="J6266" s="250">
        <v>140732.66330000001</v>
      </c>
      <c r="K6266" s="250"/>
      <c r="L6266" s="250">
        <v>146913.29999999999</v>
      </c>
      <c r="M6266" s="251">
        <f t="shared" si="291"/>
        <v>4.2056202117755549E-2</v>
      </c>
      <c r="N6266" s="251">
        <f t="shared" si="292"/>
        <v>4.3917570769087928E-2</v>
      </c>
      <c r="O6266" s="250">
        <v>169490.9</v>
      </c>
      <c r="P6266" s="251">
        <f t="shared" si="293"/>
        <v>0.15367975533869302</v>
      </c>
      <c r="Q6266" s="251" t="s">
        <v>1195</v>
      </c>
      <c r="R6266" s="258"/>
      <c r="S6266" s="258" t="s">
        <v>806</v>
      </c>
      <c r="T6266" s="258" t="s">
        <v>807</v>
      </c>
      <c r="U6266" s="282" t="s">
        <v>814</v>
      </c>
      <c r="V6266" s="285">
        <v>501</v>
      </c>
      <c r="W6266" s="286" t="s">
        <v>824</v>
      </c>
      <c r="X6266" s="286" t="s">
        <v>824</v>
      </c>
      <c r="Y6266" s="257"/>
    </row>
    <row r="6267" spans="1:25" ht="12.75" customHeight="1" x14ac:dyDescent="0.2">
      <c r="A6267" s="229" t="s">
        <v>705</v>
      </c>
      <c r="B6267" s="247"/>
      <c r="C6267" s="280">
        <v>6254</v>
      </c>
      <c r="D6267" s="249" t="s">
        <v>12953</v>
      </c>
      <c r="E6267" s="249" t="s">
        <v>12954</v>
      </c>
      <c r="F6267" s="249" t="s">
        <v>10253</v>
      </c>
      <c r="G6267" s="281"/>
      <c r="H6267" s="250">
        <v>121248.54999999999</v>
      </c>
      <c r="I6267" s="250"/>
      <c r="J6267" s="250">
        <v>116149.3138</v>
      </c>
      <c r="K6267" s="250"/>
      <c r="L6267" s="250">
        <v>121249.44</v>
      </c>
      <c r="M6267" s="251">
        <f t="shared" si="291"/>
        <v>4.2056059227099915E-2</v>
      </c>
      <c r="N6267" s="251">
        <f t="shared" si="292"/>
        <v>4.3910084641412654E-2</v>
      </c>
      <c r="O6267" s="250">
        <v>133822.15</v>
      </c>
      <c r="P6267" s="251">
        <f t="shared" si="293"/>
        <v>0.10369293251993569</v>
      </c>
      <c r="Q6267" s="251" t="s">
        <v>1195</v>
      </c>
      <c r="R6267" s="258"/>
      <c r="S6267" s="258" t="s">
        <v>1698</v>
      </c>
      <c r="T6267" s="258" t="s">
        <v>1092</v>
      </c>
      <c r="U6267" s="282" t="s">
        <v>932</v>
      </c>
      <c r="V6267" s="285">
        <v>3122</v>
      </c>
      <c r="W6267" s="286" t="s">
        <v>824</v>
      </c>
      <c r="X6267" s="286" t="s">
        <v>824</v>
      </c>
      <c r="Y6267" s="257"/>
    </row>
    <row r="6268" spans="1:25" ht="12.75" customHeight="1" x14ac:dyDescent="0.2">
      <c r="A6268" s="229" t="s">
        <v>705</v>
      </c>
      <c r="B6268" s="247"/>
      <c r="C6268" s="280">
        <v>6255</v>
      </c>
      <c r="D6268" s="249" t="s">
        <v>12955</v>
      </c>
      <c r="E6268" s="249" t="s">
        <v>12956</v>
      </c>
      <c r="F6268" s="249" t="s">
        <v>10222</v>
      </c>
      <c r="G6268" s="281" t="s">
        <v>813</v>
      </c>
      <c r="H6268" s="250">
        <v>89227.540000000008</v>
      </c>
      <c r="I6268" s="250"/>
      <c r="J6268" s="250">
        <v>85474.982099999994</v>
      </c>
      <c r="K6268" s="250"/>
      <c r="L6268" s="250">
        <v>89228.2</v>
      </c>
      <c r="M6268" s="251">
        <f t="shared" si="291"/>
        <v>4.2056050183609389E-2</v>
      </c>
      <c r="N6268" s="251">
        <f t="shared" si="292"/>
        <v>4.3910133793406241E-2</v>
      </c>
      <c r="O6268" s="250">
        <v>98480.540000000008</v>
      </c>
      <c r="P6268" s="251">
        <f t="shared" si="293"/>
        <v>0.10369300288473836</v>
      </c>
      <c r="Q6268" s="251" t="s">
        <v>1195</v>
      </c>
      <c r="R6268" s="258"/>
      <c r="S6268" s="258" t="s">
        <v>806</v>
      </c>
      <c r="T6268" s="258" t="s">
        <v>807</v>
      </c>
      <c r="U6268" s="282" t="s">
        <v>814</v>
      </c>
      <c r="V6268" s="285">
        <v>417</v>
      </c>
      <c r="W6268" s="286" t="s">
        <v>874</v>
      </c>
      <c r="X6268" s="286" t="s">
        <v>816</v>
      </c>
      <c r="Y6268" s="257"/>
    </row>
    <row r="6269" spans="1:25" ht="12.75" customHeight="1" x14ac:dyDescent="0.2">
      <c r="A6269" s="229" t="s">
        <v>705</v>
      </c>
      <c r="B6269" s="247"/>
      <c r="C6269" s="280">
        <v>6256</v>
      </c>
      <c r="D6269" s="249" t="s">
        <v>12957</v>
      </c>
      <c r="E6269" s="249" t="s">
        <v>6911</v>
      </c>
      <c r="F6269" s="249" t="s">
        <v>10253</v>
      </c>
      <c r="G6269" s="281" t="s">
        <v>813</v>
      </c>
      <c r="H6269" s="250">
        <v>104151.65000000001</v>
      </c>
      <c r="I6269" s="250"/>
      <c r="J6269" s="250">
        <v>131235.9178</v>
      </c>
      <c r="K6269" s="250"/>
      <c r="L6269" s="250">
        <v>136998.18</v>
      </c>
      <c r="M6269" s="251">
        <f t="shared" si="291"/>
        <v>0.26004645917755487</v>
      </c>
      <c r="N6269" s="251">
        <f t="shared" si="292"/>
        <v>4.3907661077827259E-2</v>
      </c>
      <c r="O6269" s="250">
        <v>148756.95000000001</v>
      </c>
      <c r="P6269" s="251">
        <f t="shared" si="293"/>
        <v>8.5831578200528058E-2</v>
      </c>
      <c r="Q6269" s="251" t="s">
        <v>1195</v>
      </c>
      <c r="R6269" s="258"/>
      <c r="S6269" s="258" t="s">
        <v>806</v>
      </c>
      <c r="T6269" s="258" t="s">
        <v>807</v>
      </c>
      <c r="U6269" s="282" t="s">
        <v>814</v>
      </c>
      <c r="V6269" s="285">
        <v>352</v>
      </c>
      <c r="W6269" s="286" t="s">
        <v>816</v>
      </c>
      <c r="X6269" s="286" t="s">
        <v>816</v>
      </c>
      <c r="Y6269" s="257"/>
    </row>
    <row r="6270" spans="1:25" ht="12.75" customHeight="1" x14ac:dyDescent="0.2">
      <c r="A6270" s="229" t="s">
        <v>705</v>
      </c>
      <c r="B6270" s="247"/>
      <c r="C6270" s="280">
        <v>6257</v>
      </c>
      <c r="D6270" s="249" t="s">
        <v>12958</v>
      </c>
      <c r="E6270" s="249" t="s">
        <v>12959</v>
      </c>
      <c r="F6270" s="249" t="s">
        <v>10253</v>
      </c>
      <c r="G6270" s="281" t="s">
        <v>813</v>
      </c>
      <c r="H6270" s="250">
        <v>120622.21</v>
      </c>
      <c r="I6270" s="250"/>
      <c r="J6270" s="250">
        <v>82373.446899999995</v>
      </c>
      <c r="K6270" s="250"/>
      <c r="L6270" s="250">
        <v>80471.679999999993</v>
      </c>
      <c r="M6270" s="251">
        <f t="shared" si="291"/>
        <v>0.3170955257742335</v>
      </c>
      <c r="N6270" s="251">
        <f t="shared" si="292"/>
        <v>2.308713513359124E-2</v>
      </c>
      <c r="O6270" s="250">
        <v>90626.790000000008</v>
      </c>
      <c r="P6270" s="251">
        <f t="shared" si="293"/>
        <v>0.12619483028066539</v>
      </c>
      <c r="Q6270" s="251" t="s">
        <v>1195</v>
      </c>
      <c r="R6270" s="258"/>
      <c r="S6270" s="258" t="s">
        <v>806</v>
      </c>
      <c r="T6270" s="258" t="s">
        <v>807</v>
      </c>
      <c r="U6270" s="282" t="s">
        <v>814</v>
      </c>
      <c r="V6270" s="285">
        <v>521</v>
      </c>
      <c r="W6270" s="286" t="s">
        <v>824</v>
      </c>
      <c r="X6270" s="286" t="s">
        <v>824</v>
      </c>
      <c r="Y6270" s="257"/>
    </row>
    <row r="6271" spans="1:25" ht="12.75" customHeight="1" x14ac:dyDescent="0.2">
      <c r="A6271" s="229" t="s">
        <v>705</v>
      </c>
      <c r="B6271" s="247"/>
      <c r="C6271" s="280">
        <v>6258</v>
      </c>
      <c r="D6271" s="249" t="s">
        <v>12960</v>
      </c>
      <c r="E6271" s="249" t="s">
        <v>12961</v>
      </c>
      <c r="F6271" s="249" t="s">
        <v>10318</v>
      </c>
      <c r="G6271" s="281" t="s">
        <v>813</v>
      </c>
      <c r="H6271" s="250">
        <v>14951.04</v>
      </c>
      <c r="I6271" s="250"/>
      <c r="J6271" s="250">
        <v>14322.2448</v>
      </c>
      <c r="K6271" s="250"/>
      <c r="L6271" s="250">
        <v>14951.24</v>
      </c>
      <c r="M6271" s="251">
        <f t="shared" si="291"/>
        <v>4.2056953897521537E-2</v>
      </c>
      <c r="N6271" s="251">
        <f t="shared" si="292"/>
        <v>4.3917361334306994E-2</v>
      </c>
      <c r="O6271" s="250">
        <v>17248.95</v>
      </c>
      <c r="P6271" s="251">
        <f t="shared" si="293"/>
        <v>0.15368022986722177</v>
      </c>
      <c r="Q6271" s="251" t="s">
        <v>1195</v>
      </c>
      <c r="R6271" s="258"/>
      <c r="S6271" s="258" t="s">
        <v>904</v>
      </c>
      <c r="T6271" s="258" t="s">
        <v>807</v>
      </c>
      <c r="U6271" s="282" t="s">
        <v>814</v>
      </c>
      <c r="V6271" s="285">
        <v>53</v>
      </c>
      <c r="W6271" s="286" t="s">
        <v>824</v>
      </c>
      <c r="X6271" s="286" t="s">
        <v>824</v>
      </c>
      <c r="Y6271" s="257"/>
    </row>
    <row r="6272" spans="1:25" ht="12.75" customHeight="1" x14ac:dyDescent="0.2">
      <c r="A6272" s="229" t="s">
        <v>705</v>
      </c>
      <c r="B6272" s="247"/>
      <c r="C6272" s="280">
        <v>6259</v>
      </c>
      <c r="D6272" s="249" t="s">
        <v>12962</v>
      </c>
      <c r="E6272" s="249" t="s">
        <v>12963</v>
      </c>
      <c r="F6272" s="249" t="s">
        <v>10253</v>
      </c>
      <c r="G6272" s="281"/>
      <c r="H6272" s="250">
        <v>143051.69</v>
      </c>
      <c r="I6272" s="250"/>
      <c r="J6272" s="250">
        <v>128263.41949999999</v>
      </c>
      <c r="K6272" s="250"/>
      <c r="L6272" s="250">
        <v>153614.38999999998</v>
      </c>
      <c r="M6272" s="251">
        <f t="shared" si="291"/>
        <v>0.10337711144831643</v>
      </c>
      <c r="N6272" s="251">
        <f t="shared" si="292"/>
        <v>0.19764770500290613</v>
      </c>
      <c r="O6272" s="250">
        <v>169332.40999999997</v>
      </c>
      <c r="P6272" s="251">
        <f t="shared" si="293"/>
        <v>0.10232127341715833</v>
      </c>
      <c r="Q6272" s="251" t="s">
        <v>1195</v>
      </c>
      <c r="R6272" s="258"/>
      <c r="S6272" s="258" t="s">
        <v>925</v>
      </c>
      <c r="T6272" s="258" t="s">
        <v>908</v>
      </c>
      <c r="U6272" s="282" t="s">
        <v>932</v>
      </c>
      <c r="V6272" s="285">
        <v>3120</v>
      </c>
      <c r="W6272" s="286" t="s">
        <v>824</v>
      </c>
      <c r="X6272" s="286" t="s">
        <v>824</v>
      </c>
      <c r="Y6272" s="257"/>
    </row>
    <row r="6273" spans="1:25" ht="12.75" customHeight="1" x14ac:dyDescent="0.2">
      <c r="A6273" s="229" t="s">
        <v>705</v>
      </c>
      <c r="B6273" s="247"/>
      <c r="C6273" s="280">
        <v>6260</v>
      </c>
      <c r="D6273" s="249" t="s">
        <v>12964</v>
      </c>
      <c r="E6273" s="249" t="s">
        <v>12964</v>
      </c>
      <c r="F6273" s="249"/>
      <c r="G6273" s="281"/>
      <c r="H6273" s="250">
        <v>15959.77</v>
      </c>
      <c r="I6273" s="250"/>
      <c r="J6273" s="250">
        <v>0</v>
      </c>
      <c r="K6273" s="250"/>
      <c r="L6273" s="250">
        <v>17114.97</v>
      </c>
      <c r="M6273" s="251">
        <f t="shared" si="291"/>
        <v>1</v>
      </c>
      <c r="N6273" s="251" t="str">
        <f t="shared" si="292"/>
        <v>NA</v>
      </c>
      <c r="O6273" s="250">
        <v>17285.22</v>
      </c>
      <c r="P6273" s="251">
        <f t="shared" si="293"/>
        <v>9.9474319849815682E-3</v>
      </c>
      <c r="Q6273" s="251" t="s">
        <v>1195</v>
      </c>
      <c r="R6273" s="258"/>
      <c r="S6273" s="258" t="s">
        <v>840</v>
      </c>
      <c r="T6273" s="258" t="s">
        <v>841</v>
      </c>
      <c r="U6273" s="282" t="s">
        <v>841</v>
      </c>
      <c r="V6273" s="283" t="s">
        <v>809</v>
      </c>
      <c r="W6273" s="284" t="s">
        <v>809</v>
      </c>
      <c r="X6273" s="284" t="s">
        <v>809</v>
      </c>
      <c r="Y6273" s="257"/>
    </row>
    <row r="6274" spans="1:25" ht="12.75" customHeight="1" x14ac:dyDescent="0.2">
      <c r="A6274" s="229" t="s">
        <v>705</v>
      </c>
      <c r="B6274" s="247"/>
      <c r="C6274" s="280">
        <v>6261</v>
      </c>
      <c r="D6274" s="249" t="s">
        <v>12965</v>
      </c>
      <c r="E6274" s="249" t="s">
        <v>12966</v>
      </c>
      <c r="F6274" s="249" t="s">
        <v>10205</v>
      </c>
      <c r="G6274" s="281" t="s">
        <v>813</v>
      </c>
      <c r="H6274" s="250">
        <v>36526.17</v>
      </c>
      <c r="I6274" s="250"/>
      <c r="J6274" s="250">
        <v>39475.495699999999</v>
      </c>
      <c r="K6274" s="250"/>
      <c r="L6274" s="250">
        <v>41208.880000000005</v>
      </c>
      <c r="M6274" s="251">
        <f t="shared" si="291"/>
        <v>8.0745550382095937E-2</v>
      </c>
      <c r="N6274" s="251">
        <f t="shared" si="292"/>
        <v>4.3910387172161724E-2</v>
      </c>
      <c r="O6274" s="250">
        <v>45481.919999999998</v>
      </c>
      <c r="P6274" s="251">
        <f t="shared" si="293"/>
        <v>0.10369221391117626</v>
      </c>
      <c r="Q6274" s="251" t="s">
        <v>1195</v>
      </c>
      <c r="R6274" s="258"/>
      <c r="S6274" s="258" t="s">
        <v>904</v>
      </c>
      <c r="T6274" s="258" t="s">
        <v>807</v>
      </c>
      <c r="U6274" s="282" t="s">
        <v>814</v>
      </c>
      <c r="V6274" s="285">
        <v>204</v>
      </c>
      <c r="W6274" s="286" t="s">
        <v>816</v>
      </c>
      <c r="X6274" s="286" t="s">
        <v>824</v>
      </c>
      <c r="Y6274" s="257"/>
    </row>
    <row r="6275" spans="1:25" ht="12.75" customHeight="1" x14ac:dyDescent="0.2">
      <c r="A6275" s="229" t="s">
        <v>705</v>
      </c>
      <c r="B6275" s="247"/>
      <c r="C6275" s="280">
        <v>6262</v>
      </c>
      <c r="D6275" s="249" t="s">
        <v>12967</v>
      </c>
      <c r="E6275" s="249" t="s">
        <v>12968</v>
      </c>
      <c r="F6275" s="249" t="s">
        <v>10397</v>
      </c>
      <c r="G6275" s="281" t="s">
        <v>804</v>
      </c>
      <c r="H6275" s="250">
        <v>33082.839999999997</v>
      </c>
      <c r="I6275" s="250"/>
      <c r="J6275" s="250">
        <v>47033.259899999997</v>
      </c>
      <c r="K6275" s="250"/>
      <c r="L6275" s="250">
        <v>49098.570000000007</v>
      </c>
      <c r="M6275" s="251">
        <f t="shared" si="291"/>
        <v>0.42168144875107466</v>
      </c>
      <c r="N6275" s="251">
        <f t="shared" si="292"/>
        <v>4.3911693648094545E-2</v>
      </c>
      <c r="O6275" s="250">
        <v>56792.24</v>
      </c>
      <c r="P6275" s="251">
        <f t="shared" si="293"/>
        <v>0.15669845374315361</v>
      </c>
      <c r="Q6275" s="251" t="s">
        <v>1195</v>
      </c>
      <c r="R6275" s="258"/>
      <c r="S6275" s="258" t="s">
        <v>1405</v>
      </c>
      <c r="T6275" s="258" t="s">
        <v>807</v>
      </c>
      <c r="U6275" s="282" t="s">
        <v>808</v>
      </c>
      <c r="V6275" s="285">
        <v>53</v>
      </c>
      <c r="W6275" s="286" t="s">
        <v>824</v>
      </c>
      <c r="X6275" s="286" t="s">
        <v>824</v>
      </c>
      <c r="Y6275" s="257"/>
    </row>
    <row r="6276" spans="1:25" ht="12.75" customHeight="1" x14ac:dyDescent="0.2">
      <c r="A6276" s="229" t="s">
        <v>705</v>
      </c>
      <c r="B6276" s="247"/>
      <c r="C6276" s="280">
        <v>6263</v>
      </c>
      <c r="D6276" s="249" t="s">
        <v>12969</v>
      </c>
      <c r="E6276" s="249" t="s">
        <v>12970</v>
      </c>
      <c r="F6276" s="249" t="s">
        <v>10237</v>
      </c>
      <c r="G6276" s="281" t="s">
        <v>804</v>
      </c>
      <c r="H6276" s="250">
        <v>70557.52</v>
      </c>
      <c r="I6276" s="250"/>
      <c r="J6276" s="250">
        <v>87840.5092</v>
      </c>
      <c r="K6276" s="250"/>
      <c r="L6276" s="250">
        <v>91700.07</v>
      </c>
      <c r="M6276" s="251">
        <f t="shared" si="291"/>
        <v>0.24494893244547136</v>
      </c>
      <c r="N6276" s="251">
        <f t="shared" si="292"/>
        <v>4.3938278991670583E-2</v>
      </c>
      <c r="O6276" s="250">
        <v>94490.340000000011</v>
      </c>
      <c r="P6276" s="251">
        <f t="shared" si="293"/>
        <v>3.0428221047159549E-2</v>
      </c>
      <c r="Q6276" s="251" t="s">
        <v>1195</v>
      </c>
      <c r="R6276" s="258"/>
      <c r="S6276" s="258" t="s">
        <v>806</v>
      </c>
      <c r="T6276" s="258" t="s">
        <v>807</v>
      </c>
      <c r="U6276" s="282" t="s">
        <v>808</v>
      </c>
      <c r="V6276" s="285">
        <v>106</v>
      </c>
      <c r="W6276" s="286" t="s">
        <v>824</v>
      </c>
      <c r="X6276" s="286" t="s">
        <v>824</v>
      </c>
      <c r="Y6276" s="257"/>
    </row>
    <row r="6277" spans="1:25" ht="12.75" customHeight="1" x14ac:dyDescent="0.2">
      <c r="A6277" s="229" t="s">
        <v>705</v>
      </c>
      <c r="B6277" s="247"/>
      <c r="C6277" s="280">
        <v>6264</v>
      </c>
      <c r="D6277" s="249" t="s">
        <v>12971</v>
      </c>
      <c r="E6277" s="249" t="s">
        <v>12972</v>
      </c>
      <c r="F6277" s="249" t="s">
        <v>10225</v>
      </c>
      <c r="G6277" s="281" t="s">
        <v>813</v>
      </c>
      <c r="H6277" s="250">
        <v>41036.14</v>
      </c>
      <c r="I6277" s="250"/>
      <c r="J6277" s="250">
        <v>39590.321100000001</v>
      </c>
      <c r="K6277" s="250"/>
      <c r="L6277" s="250">
        <v>41329.25</v>
      </c>
      <c r="M6277" s="251">
        <f t="shared" si="291"/>
        <v>3.5232819168664463E-2</v>
      </c>
      <c r="N6277" s="251">
        <f t="shared" si="292"/>
        <v>4.3923081492764124E-2</v>
      </c>
      <c r="O6277" s="250">
        <v>44519.22</v>
      </c>
      <c r="P6277" s="251">
        <f t="shared" si="293"/>
        <v>7.7184318612120981E-2</v>
      </c>
      <c r="Q6277" s="251" t="s">
        <v>1195</v>
      </c>
      <c r="R6277" s="258"/>
      <c r="S6277" s="258" t="s">
        <v>806</v>
      </c>
      <c r="T6277" s="258" t="s">
        <v>807</v>
      </c>
      <c r="U6277" s="282" t="s">
        <v>814</v>
      </c>
      <c r="V6277" s="285">
        <v>106</v>
      </c>
      <c r="W6277" s="286" t="s">
        <v>824</v>
      </c>
      <c r="X6277" s="286" t="s">
        <v>824</v>
      </c>
      <c r="Y6277" s="257"/>
    </row>
    <row r="6278" spans="1:25" ht="12.75" customHeight="1" x14ac:dyDescent="0.2">
      <c r="A6278" s="229" t="s">
        <v>705</v>
      </c>
      <c r="B6278" s="247"/>
      <c r="C6278" s="280">
        <v>6265</v>
      </c>
      <c r="D6278" s="249" t="s">
        <v>12973</v>
      </c>
      <c r="E6278" s="249" t="s">
        <v>6913</v>
      </c>
      <c r="F6278" s="249" t="s">
        <v>10228</v>
      </c>
      <c r="G6278" s="281" t="s">
        <v>804</v>
      </c>
      <c r="H6278" s="250">
        <v>280653.39999999997</v>
      </c>
      <c r="I6278" s="250"/>
      <c r="J6278" s="250">
        <v>268850.21219999995</v>
      </c>
      <c r="K6278" s="250"/>
      <c r="L6278" s="250">
        <v>280656.80000000005</v>
      </c>
      <c r="M6278" s="251">
        <f t="shared" si="291"/>
        <v>4.205610122663761E-2</v>
      </c>
      <c r="N6278" s="251">
        <f t="shared" si="292"/>
        <v>4.3915114306166424E-2</v>
      </c>
      <c r="O6278" s="250">
        <v>319092.47999999998</v>
      </c>
      <c r="P6278" s="251">
        <f t="shared" si="293"/>
        <v>0.13694904238913835</v>
      </c>
      <c r="Q6278" s="251" t="s">
        <v>1195</v>
      </c>
      <c r="R6278" s="258"/>
      <c r="S6278" s="258" t="s">
        <v>806</v>
      </c>
      <c r="T6278" s="258" t="s">
        <v>807</v>
      </c>
      <c r="U6278" s="282" t="s">
        <v>808</v>
      </c>
      <c r="V6278" s="285">
        <v>602</v>
      </c>
      <c r="W6278" s="286" t="s">
        <v>824</v>
      </c>
      <c r="X6278" s="286" t="s">
        <v>824</v>
      </c>
      <c r="Y6278" s="257"/>
    </row>
    <row r="6279" spans="1:25" ht="12.75" customHeight="1" x14ac:dyDescent="0.2">
      <c r="A6279" s="229" t="s">
        <v>705</v>
      </c>
      <c r="B6279" s="247"/>
      <c r="C6279" s="280">
        <v>6266</v>
      </c>
      <c r="D6279" s="249" t="s">
        <v>12974</v>
      </c>
      <c r="E6279" s="249" t="s">
        <v>12975</v>
      </c>
      <c r="F6279" s="249" t="s">
        <v>10260</v>
      </c>
      <c r="G6279" s="281" t="s">
        <v>813</v>
      </c>
      <c r="H6279" s="250">
        <v>21295.02</v>
      </c>
      <c r="I6279" s="250"/>
      <c r="J6279" s="250">
        <v>20399.432699999998</v>
      </c>
      <c r="K6279" s="250"/>
      <c r="L6279" s="250">
        <v>21295.18</v>
      </c>
      <c r="M6279" s="251">
        <f t="shared" si="291"/>
        <v>4.2056184967189644E-2</v>
      </c>
      <c r="N6279" s="251">
        <f t="shared" si="292"/>
        <v>4.3910402469182527E-2</v>
      </c>
      <c r="O6279" s="250">
        <v>23503.360000000001</v>
      </c>
      <c r="P6279" s="251">
        <f t="shared" si="293"/>
        <v>0.10369388753699195</v>
      </c>
      <c r="Q6279" s="251" t="s">
        <v>1195</v>
      </c>
      <c r="R6279" s="258"/>
      <c r="S6279" s="258" t="s">
        <v>806</v>
      </c>
      <c r="T6279" s="258" t="s">
        <v>807</v>
      </c>
      <c r="U6279" s="282" t="s">
        <v>814</v>
      </c>
      <c r="V6279" s="285">
        <v>207</v>
      </c>
      <c r="W6279" s="286" t="s">
        <v>824</v>
      </c>
      <c r="X6279" s="286" t="s">
        <v>824</v>
      </c>
      <c r="Y6279" s="257"/>
    </row>
    <row r="6280" spans="1:25" ht="12.75" customHeight="1" x14ac:dyDescent="0.2">
      <c r="A6280" s="229" t="s">
        <v>705</v>
      </c>
      <c r="B6280" s="247"/>
      <c r="C6280" s="280">
        <v>6267</v>
      </c>
      <c r="D6280" s="249" t="s">
        <v>12976</v>
      </c>
      <c r="E6280" s="249" t="s">
        <v>12977</v>
      </c>
      <c r="F6280" s="249" t="s">
        <v>10253</v>
      </c>
      <c r="G6280" s="281"/>
      <c r="H6280" s="250">
        <v>281803.53000000003</v>
      </c>
      <c r="I6280" s="250"/>
      <c r="J6280" s="250">
        <v>259148.53999999998</v>
      </c>
      <c r="K6280" s="250"/>
      <c r="L6280" s="250">
        <v>370027.88</v>
      </c>
      <c r="M6280" s="251">
        <f t="shared" si="291"/>
        <v>8.0392853843953074E-2</v>
      </c>
      <c r="N6280" s="251">
        <f t="shared" si="292"/>
        <v>0.42786017625258482</v>
      </c>
      <c r="O6280" s="250">
        <v>394807.46999999991</v>
      </c>
      <c r="P6280" s="251">
        <f t="shared" si="293"/>
        <v>6.6966818824570493E-2</v>
      </c>
      <c r="Q6280" s="251" t="s">
        <v>1195</v>
      </c>
      <c r="R6280" s="258"/>
      <c r="S6280" s="258" t="s">
        <v>1698</v>
      </c>
      <c r="T6280" s="258" t="s">
        <v>1092</v>
      </c>
      <c r="U6280" s="282" t="s">
        <v>932</v>
      </c>
      <c r="V6280" s="285">
        <v>2658</v>
      </c>
      <c r="W6280" s="286" t="s">
        <v>816</v>
      </c>
      <c r="X6280" s="286" t="s">
        <v>824</v>
      </c>
      <c r="Y6280" s="257"/>
    </row>
    <row r="6281" spans="1:25" ht="12.75" customHeight="1" x14ac:dyDescent="0.2">
      <c r="A6281" s="229" t="s">
        <v>705</v>
      </c>
      <c r="B6281" s="247"/>
      <c r="C6281" s="280">
        <v>6268</v>
      </c>
      <c r="D6281" s="249" t="s">
        <v>12978</v>
      </c>
      <c r="E6281" s="249" t="s">
        <v>12979</v>
      </c>
      <c r="F6281" s="249" t="s">
        <v>10185</v>
      </c>
      <c r="G6281" s="281" t="s">
        <v>813</v>
      </c>
      <c r="H6281" s="250">
        <v>16561.989999999998</v>
      </c>
      <c r="I6281" s="250"/>
      <c r="J6281" s="250">
        <v>15865.436399999999</v>
      </c>
      <c r="K6281" s="250"/>
      <c r="L6281" s="250">
        <v>16562.09</v>
      </c>
      <c r="M6281" s="251">
        <f t="shared" si="291"/>
        <v>4.2057361464413356E-2</v>
      </c>
      <c r="N6281" s="251">
        <f t="shared" si="292"/>
        <v>4.3910144192440964E-2</v>
      </c>
      <c r="O6281" s="250">
        <v>18279.46</v>
      </c>
      <c r="P6281" s="251">
        <f t="shared" si="293"/>
        <v>0.10369283103762865</v>
      </c>
      <c r="Q6281" s="251" t="s">
        <v>1195</v>
      </c>
      <c r="R6281" s="258"/>
      <c r="S6281" s="258" t="s">
        <v>904</v>
      </c>
      <c r="T6281" s="258" t="s">
        <v>807</v>
      </c>
      <c r="U6281" s="282" t="s">
        <v>814</v>
      </c>
      <c r="V6281" s="285">
        <v>103</v>
      </c>
      <c r="W6281" s="286" t="s">
        <v>816</v>
      </c>
      <c r="X6281" s="286" t="s">
        <v>816</v>
      </c>
      <c r="Y6281" s="257"/>
    </row>
    <row r="6282" spans="1:25" ht="12.75" customHeight="1" x14ac:dyDescent="0.2">
      <c r="A6282" s="229" t="s">
        <v>705</v>
      </c>
      <c r="B6282" s="247"/>
      <c r="C6282" s="280">
        <v>6269</v>
      </c>
      <c r="D6282" s="249" t="s">
        <v>12980</v>
      </c>
      <c r="E6282" s="249" t="s">
        <v>12981</v>
      </c>
      <c r="F6282" s="249" t="s">
        <v>10281</v>
      </c>
      <c r="G6282" s="281" t="s">
        <v>813</v>
      </c>
      <c r="H6282" s="250">
        <v>31477.17</v>
      </c>
      <c r="I6282" s="250"/>
      <c r="J6282" s="250">
        <v>26817.580599999998</v>
      </c>
      <c r="K6282" s="250"/>
      <c r="L6282" s="250">
        <v>24570.5</v>
      </c>
      <c r="M6282" s="251">
        <f t="shared" si="291"/>
        <v>0.14803076007150581</v>
      </c>
      <c r="N6282" s="251">
        <f t="shared" si="292"/>
        <v>8.3791324561172303E-2</v>
      </c>
      <c r="O6282" s="250">
        <v>26836.82</v>
      </c>
      <c r="P6282" s="251">
        <f t="shared" si="293"/>
        <v>9.2237439205551358E-2</v>
      </c>
      <c r="Q6282" s="251" t="s">
        <v>1195</v>
      </c>
      <c r="R6282" s="258"/>
      <c r="S6282" s="258" t="s">
        <v>806</v>
      </c>
      <c r="T6282" s="258" t="s">
        <v>807</v>
      </c>
      <c r="U6282" s="282" t="s">
        <v>814</v>
      </c>
      <c r="V6282" s="285">
        <v>303</v>
      </c>
      <c r="W6282" s="286" t="s">
        <v>824</v>
      </c>
      <c r="X6282" s="286" t="s">
        <v>824</v>
      </c>
      <c r="Y6282" s="257"/>
    </row>
    <row r="6283" spans="1:25" ht="12.75" customHeight="1" x14ac:dyDescent="0.2">
      <c r="A6283" s="229" t="s">
        <v>705</v>
      </c>
      <c r="B6283" s="247"/>
      <c r="C6283" s="280">
        <v>6270</v>
      </c>
      <c r="D6283" s="249" t="s">
        <v>12982</v>
      </c>
      <c r="E6283" s="249" t="s">
        <v>12983</v>
      </c>
      <c r="F6283" s="249" t="s">
        <v>10804</v>
      </c>
      <c r="G6283" s="281" t="s">
        <v>804</v>
      </c>
      <c r="H6283" s="250">
        <v>83218.989999999991</v>
      </c>
      <c r="I6283" s="250"/>
      <c r="J6283" s="250">
        <v>114053.59020000001</v>
      </c>
      <c r="K6283" s="250"/>
      <c r="L6283" s="250">
        <v>119062.55</v>
      </c>
      <c r="M6283" s="251">
        <f t="shared" si="291"/>
        <v>0.37052360524923478</v>
      </c>
      <c r="N6283" s="251">
        <f t="shared" si="292"/>
        <v>4.3917598658810099E-2</v>
      </c>
      <c r="O6283" s="250">
        <v>137360.06</v>
      </c>
      <c r="P6283" s="251">
        <f t="shared" si="293"/>
        <v>0.15367980947829518</v>
      </c>
      <c r="Q6283" s="251" t="s">
        <v>1195</v>
      </c>
      <c r="R6283" s="258"/>
      <c r="S6283" s="258" t="s">
        <v>1405</v>
      </c>
      <c r="T6283" s="258" t="s">
        <v>807</v>
      </c>
      <c r="U6283" s="282" t="s">
        <v>808</v>
      </c>
      <c r="V6283" s="285">
        <v>106</v>
      </c>
      <c r="W6283" s="286" t="s">
        <v>824</v>
      </c>
      <c r="X6283" s="286" t="s">
        <v>824</v>
      </c>
      <c r="Y6283" s="257"/>
    </row>
    <row r="6284" spans="1:25" ht="12.75" customHeight="1" x14ac:dyDescent="0.2">
      <c r="A6284" s="229" t="s">
        <v>705</v>
      </c>
      <c r="B6284" s="247"/>
      <c r="C6284" s="280">
        <v>6271</v>
      </c>
      <c r="D6284" s="249" t="s">
        <v>12984</v>
      </c>
      <c r="E6284" s="249" t="s">
        <v>12985</v>
      </c>
      <c r="F6284" s="249" t="s">
        <v>10205</v>
      </c>
      <c r="G6284" s="281" t="s">
        <v>813</v>
      </c>
      <c r="H6284" s="250">
        <v>115123.64000000001</v>
      </c>
      <c r="I6284" s="250"/>
      <c r="J6284" s="250">
        <v>125406.4411</v>
      </c>
      <c r="K6284" s="250"/>
      <c r="L6284" s="250">
        <v>130913.83</v>
      </c>
      <c r="M6284" s="251">
        <f t="shared" si="291"/>
        <v>8.9319631484897286E-2</v>
      </c>
      <c r="N6284" s="251">
        <f t="shared" si="292"/>
        <v>4.3916316033626807E-2</v>
      </c>
      <c r="O6284" s="250">
        <v>142440.46</v>
      </c>
      <c r="P6284" s="251">
        <f t="shared" si="293"/>
        <v>8.8047458393051295E-2</v>
      </c>
      <c r="Q6284" s="251" t="s">
        <v>1195</v>
      </c>
      <c r="R6284" s="258"/>
      <c r="S6284" s="258" t="s">
        <v>925</v>
      </c>
      <c r="T6284" s="258" t="s">
        <v>908</v>
      </c>
      <c r="U6284" s="282" t="s">
        <v>814</v>
      </c>
      <c r="V6284" s="285">
        <v>311</v>
      </c>
      <c r="W6284" s="286" t="s">
        <v>824</v>
      </c>
      <c r="X6284" s="286" t="s">
        <v>824</v>
      </c>
      <c r="Y6284" s="257"/>
    </row>
    <row r="6285" spans="1:25" ht="12.75" customHeight="1" x14ac:dyDescent="0.2">
      <c r="A6285" s="229" t="s">
        <v>705</v>
      </c>
      <c r="B6285" s="247"/>
      <c r="C6285" s="280">
        <v>6272</v>
      </c>
      <c r="D6285" s="249" t="s">
        <v>12986</v>
      </c>
      <c r="E6285" s="249" t="s">
        <v>12987</v>
      </c>
      <c r="F6285" s="249" t="s">
        <v>10175</v>
      </c>
      <c r="G6285" s="281" t="s">
        <v>813</v>
      </c>
      <c r="H6285" s="250">
        <v>195196.71000000005</v>
      </c>
      <c r="I6285" s="250"/>
      <c r="J6285" s="250">
        <v>176518.1813</v>
      </c>
      <c r="K6285" s="250"/>
      <c r="L6285" s="250">
        <v>90440.29</v>
      </c>
      <c r="M6285" s="251">
        <f t="shared" si="291"/>
        <v>9.5690796735252603E-2</v>
      </c>
      <c r="N6285" s="251">
        <f t="shared" si="292"/>
        <v>0.48764320290444779</v>
      </c>
      <c r="O6285" s="250">
        <v>94293.03</v>
      </c>
      <c r="P6285" s="251">
        <f t="shared" si="293"/>
        <v>4.2599819173512223E-2</v>
      </c>
      <c r="Q6285" s="251" t="s">
        <v>1195</v>
      </c>
      <c r="R6285" s="258"/>
      <c r="S6285" s="258" t="s">
        <v>806</v>
      </c>
      <c r="T6285" s="258" t="s">
        <v>807</v>
      </c>
      <c r="U6285" s="282" t="s">
        <v>823</v>
      </c>
      <c r="V6285" s="285">
        <v>1041</v>
      </c>
      <c r="W6285" s="286" t="s">
        <v>824</v>
      </c>
      <c r="X6285" s="286" t="s">
        <v>824</v>
      </c>
      <c r="Y6285" s="257"/>
    </row>
    <row r="6286" spans="1:25" ht="12.75" customHeight="1" x14ac:dyDescent="0.2">
      <c r="A6286" s="229" t="s">
        <v>705</v>
      </c>
      <c r="B6286" s="247"/>
      <c r="C6286" s="280">
        <v>6273</v>
      </c>
      <c r="D6286" s="249" t="s">
        <v>12988</v>
      </c>
      <c r="E6286" s="249" t="s">
        <v>12989</v>
      </c>
      <c r="F6286" s="249" t="s">
        <v>10237</v>
      </c>
      <c r="G6286" s="281" t="s">
        <v>804</v>
      </c>
      <c r="H6286" s="250">
        <v>30787.83</v>
      </c>
      <c r="I6286" s="250"/>
      <c r="J6286" s="250">
        <v>29493.018700000001</v>
      </c>
      <c r="K6286" s="250"/>
      <c r="L6286" s="250">
        <v>30789.7</v>
      </c>
      <c r="M6286" s="251">
        <f t="shared" ref="M6286:M6349" si="294">IF(H6286&gt;0,ABS((J6286-H6286)/H6286),"NA")</f>
        <v>4.2055945482354591E-2</v>
      </c>
      <c r="N6286" s="251">
        <f t="shared" ref="N6286:N6349" si="295">IF(J6286&gt;0,ABS((L6286-J6286)/J6286),"NA")</f>
        <v>4.3965702974989133E-2</v>
      </c>
      <c r="O6286" s="250">
        <v>33982.39</v>
      </c>
      <c r="P6286" s="251">
        <f t="shared" ref="P6286:P6349" si="296">IF(L6286&gt;0,ABS((O6286-L6286)/L6286),"NA")</f>
        <v>0.10369344293708606</v>
      </c>
      <c r="Q6286" s="251" t="s">
        <v>1195</v>
      </c>
      <c r="R6286" s="258"/>
      <c r="S6286" s="258" t="s">
        <v>904</v>
      </c>
      <c r="T6286" s="258" t="s">
        <v>807</v>
      </c>
      <c r="U6286" s="282" t="s">
        <v>808</v>
      </c>
      <c r="V6286" s="285">
        <v>106</v>
      </c>
      <c r="W6286" s="286" t="s">
        <v>824</v>
      </c>
      <c r="X6286" s="286" t="s">
        <v>824</v>
      </c>
      <c r="Y6286" s="257"/>
    </row>
    <row r="6287" spans="1:25" ht="12.75" customHeight="1" x14ac:dyDescent="0.2">
      <c r="A6287" s="229" t="s">
        <v>705</v>
      </c>
      <c r="B6287" s="247"/>
      <c r="C6287" s="280">
        <v>6274</v>
      </c>
      <c r="D6287" s="249" t="s">
        <v>12990</v>
      </c>
      <c r="E6287" s="249" t="s">
        <v>12991</v>
      </c>
      <c r="F6287" s="249" t="s">
        <v>10188</v>
      </c>
      <c r="G6287" s="281" t="s">
        <v>813</v>
      </c>
      <c r="H6287" s="250">
        <v>1143354.2599999998</v>
      </c>
      <c r="I6287" s="250"/>
      <c r="J6287" s="250">
        <v>1208973.4587999999</v>
      </c>
      <c r="K6287" s="250"/>
      <c r="L6287" s="250">
        <v>1222375.5899999996</v>
      </c>
      <c r="M6287" s="251">
        <f t="shared" si="294"/>
        <v>5.739183479318137E-2</v>
      </c>
      <c r="N6287" s="251">
        <f t="shared" si="295"/>
        <v>1.1085546256162124E-2</v>
      </c>
      <c r="O6287" s="250">
        <v>1340977.4000000004</v>
      </c>
      <c r="P6287" s="251">
        <f t="shared" si="296"/>
        <v>9.7025669499830894E-2</v>
      </c>
      <c r="Q6287" s="251" t="s">
        <v>1195</v>
      </c>
      <c r="R6287" s="258"/>
      <c r="S6287" s="258" t="s">
        <v>925</v>
      </c>
      <c r="T6287" s="258" t="s">
        <v>908</v>
      </c>
      <c r="U6287" s="282" t="s">
        <v>814</v>
      </c>
      <c r="V6287" s="285">
        <v>522</v>
      </c>
      <c r="W6287" s="286" t="s">
        <v>824</v>
      </c>
      <c r="X6287" s="286" t="s">
        <v>824</v>
      </c>
      <c r="Y6287" s="257"/>
    </row>
    <row r="6288" spans="1:25" ht="12.75" customHeight="1" x14ac:dyDescent="0.2">
      <c r="A6288" s="229" t="s">
        <v>705</v>
      </c>
      <c r="B6288" s="247"/>
      <c r="C6288" s="280">
        <v>6275</v>
      </c>
      <c r="D6288" s="249" t="s">
        <v>12992</v>
      </c>
      <c r="E6288" s="249" t="s">
        <v>12993</v>
      </c>
      <c r="F6288" s="249" t="s">
        <v>10185</v>
      </c>
      <c r="G6288" s="281" t="s">
        <v>813</v>
      </c>
      <c r="H6288" s="250">
        <v>33773.200000000004</v>
      </c>
      <c r="I6288" s="250"/>
      <c r="J6288" s="250">
        <v>32352.822</v>
      </c>
      <c r="K6288" s="250"/>
      <c r="L6288" s="250">
        <v>33773.439999999995</v>
      </c>
      <c r="M6288" s="251">
        <f t="shared" si="294"/>
        <v>4.205636421778227E-2</v>
      </c>
      <c r="N6288" s="251">
        <f t="shared" si="295"/>
        <v>4.3910172658199492E-2</v>
      </c>
      <c r="O6288" s="250">
        <v>37275.519999999997</v>
      </c>
      <c r="P6288" s="251">
        <f t="shared" si="296"/>
        <v>0.10369331640484364</v>
      </c>
      <c r="Q6288" s="251" t="s">
        <v>1195</v>
      </c>
      <c r="R6288" s="258"/>
      <c r="S6288" s="258" t="s">
        <v>904</v>
      </c>
      <c r="T6288" s="258" t="s">
        <v>807</v>
      </c>
      <c r="U6288" s="282" t="s">
        <v>814</v>
      </c>
      <c r="V6288" s="285">
        <v>103</v>
      </c>
      <c r="W6288" s="286" t="s">
        <v>816</v>
      </c>
      <c r="X6288" s="286" t="s">
        <v>824</v>
      </c>
      <c r="Y6288" s="257"/>
    </row>
    <row r="6289" spans="1:25" ht="12.75" customHeight="1" x14ac:dyDescent="0.2">
      <c r="A6289" s="229" t="s">
        <v>705</v>
      </c>
      <c r="B6289" s="247"/>
      <c r="C6289" s="280">
        <v>6276</v>
      </c>
      <c r="D6289" s="249" t="s">
        <v>12994</v>
      </c>
      <c r="E6289" s="249" t="s">
        <v>6949</v>
      </c>
      <c r="F6289" s="249" t="s">
        <v>10228</v>
      </c>
      <c r="G6289" s="281" t="s">
        <v>804</v>
      </c>
      <c r="H6289" s="250">
        <v>45921.04</v>
      </c>
      <c r="I6289" s="250"/>
      <c r="J6289" s="250">
        <v>43989.784699999997</v>
      </c>
      <c r="K6289" s="250"/>
      <c r="L6289" s="250">
        <v>45921.38</v>
      </c>
      <c r="M6289" s="251">
        <f t="shared" si="294"/>
        <v>4.2056000909387166E-2</v>
      </c>
      <c r="N6289" s="251">
        <f t="shared" si="295"/>
        <v>4.3910087607225798E-2</v>
      </c>
      <c r="O6289" s="250">
        <v>50683.08</v>
      </c>
      <c r="P6289" s="251">
        <f t="shared" si="296"/>
        <v>0.10369244129858476</v>
      </c>
      <c r="Q6289" s="251" t="s">
        <v>1195</v>
      </c>
      <c r="R6289" s="258"/>
      <c r="S6289" s="258" t="s">
        <v>806</v>
      </c>
      <c r="T6289" s="258" t="s">
        <v>807</v>
      </c>
      <c r="U6289" s="282" t="s">
        <v>808</v>
      </c>
      <c r="V6289" s="285">
        <v>253</v>
      </c>
      <c r="W6289" s="286" t="s">
        <v>874</v>
      </c>
      <c r="X6289" s="286" t="s">
        <v>816</v>
      </c>
      <c r="Y6289" s="257"/>
    </row>
    <row r="6290" spans="1:25" ht="12.75" customHeight="1" x14ac:dyDescent="0.2">
      <c r="A6290" s="229" t="s">
        <v>705</v>
      </c>
      <c r="B6290" s="247"/>
      <c r="C6290" s="280">
        <v>6277</v>
      </c>
      <c r="D6290" s="296" t="s">
        <v>12995</v>
      </c>
      <c r="E6290" s="296" t="s">
        <v>12996</v>
      </c>
      <c r="F6290" s="296" t="s">
        <v>10397</v>
      </c>
      <c r="G6290" s="281" t="s">
        <v>804</v>
      </c>
      <c r="H6290" s="250">
        <v>0</v>
      </c>
      <c r="I6290" s="250"/>
      <c r="J6290" s="250">
        <v>0</v>
      </c>
      <c r="K6290" s="250"/>
      <c r="L6290" s="250">
        <v>0</v>
      </c>
      <c r="M6290" s="251" t="str">
        <f t="shared" si="294"/>
        <v>NA</v>
      </c>
      <c r="N6290" s="251" t="str">
        <f t="shared" si="295"/>
        <v>NA</v>
      </c>
      <c r="O6290" s="250">
        <v>0</v>
      </c>
      <c r="P6290" s="251" t="str">
        <f t="shared" si="296"/>
        <v>NA</v>
      </c>
      <c r="Q6290" s="251" t="s">
        <v>707</v>
      </c>
      <c r="R6290" s="258"/>
      <c r="S6290" s="299" t="s">
        <v>809</v>
      </c>
      <c r="T6290" s="258" t="s">
        <v>2261</v>
      </c>
      <c r="U6290" s="299" t="s">
        <v>832</v>
      </c>
      <c r="V6290" s="283" t="s">
        <v>809</v>
      </c>
      <c r="W6290" s="284" t="s">
        <v>809</v>
      </c>
      <c r="X6290" s="284" t="s">
        <v>809</v>
      </c>
      <c r="Y6290" s="257"/>
    </row>
    <row r="6291" spans="1:25" ht="12.75" customHeight="1" x14ac:dyDescent="0.2">
      <c r="A6291" s="229" t="s">
        <v>705</v>
      </c>
      <c r="B6291" s="247"/>
      <c r="C6291" s="280">
        <v>6278</v>
      </c>
      <c r="D6291" s="249" t="s">
        <v>12997</v>
      </c>
      <c r="E6291" s="249" t="s">
        <v>12998</v>
      </c>
      <c r="F6291" s="249" t="s">
        <v>10278</v>
      </c>
      <c r="G6291" s="281" t="s">
        <v>804</v>
      </c>
      <c r="H6291" s="250">
        <v>153696.1</v>
      </c>
      <c r="I6291" s="250"/>
      <c r="J6291" s="250">
        <v>205076.21470000001</v>
      </c>
      <c r="K6291" s="250"/>
      <c r="L6291" s="250">
        <v>143487.04999999999</v>
      </c>
      <c r="M6291" s="251">
        <f t="shared" si="294"/>
        <v>0.33429680193576805</v>
      </c>
      <c r="N6291" s="251">
        <f t="shared" si="295"/>
        <v>0.30032329585416334</v>
      </c>
      <c r="O6291" s="250">
        <v>157896.69</v>
      </c>
      <c r="P6291" s="251">
        <f t="shared" si="296"/>
        <v>0.10042467247044257</v>
      </c>
      <c r="Q6291" s="251" t="s">
        <v>1195</v>
      </c>
      <c r="R6291" s="258"/>
      <c r="S6291" s="258" t="s">
        <v>2946</v>
      </c>
      <c r="T6291" s="258" t="s">
        <v>807</v>
      </c>
      <c r="U6291" s="282" t="s">
        <v>808</v>
      </c>
      <c r="V6291" s="285">
        <v>203</v>
      </c>
      <c r="W6291" s="286" t="s">
        <v>815</v>
      </c>
      <c r="X6291" s="286" t="s">
        <v>815</v>
      </c>
      <c r="Y6291" s="257"/>
    </row>
    <row r="6292" spans="1:25" ht="12.75" customHeight="1" x14ac:dyDescent="0.2">
      <c r="A6292" s="229" t="s">
        <v>705</v>
      </c>
      <c r="B6292" s="247"/>
      <c r="C6292" s="280">
        <v>6279</v>
      </c>
      <c r="D6292" s="249" t="s">
        <v>12999</v>
      </c>
      <c r="E6292" s="249" t="s">
        <v>13000</v>
      </c>
      <c r="F6292" s="249" t="s">
        <v>10165</v>
      </c>
      <c r="G6292" s="281" t="s">
        <v>813</v>
      </c>
      <c r="H6292" s="250">
        <v>276179.75</v>
      </c>
      <c r="I6292" s="250"/>
      <c r="J6292" s="250">
        <v>186949.54950000002</v>
      </c>
      <c r="K6292" s="250"/>
      <c r="L6292" s="250">
        <v>126964.09</v>
      </c>
      <c r="M6292" s="251">
        <f t="shared" si="294"/>
        <v>0.32308741136886387</v>
      </c>
      <c r="N6292" s="251">
        <f t="shared" si="295"/>
        <v>0.32086442390704994</v>
      </c>
      <c r="O6292" s="250">
        <v>142599.22</v>
      </c>
      <c r="P6292" s="251">
        <f t="shared" si="296"/>
        <v>0.1231460801239154</v>
      </c>
      <c r="Q6292" s="251" t="s">
        <v>1195</v>
      </c>
      <c r="R6292" s="258"/>
      <c r="S6292" s="258" t="s">
        <v>908</v>
      </c>
      <c r="T6292" s="258" t="s">
        <v>908</v>
      </c>
      <c r="U6292" s="282" t="s">
        <v>823</v>
      </c>
      <c r="V6292" s="285">
        <v>1062</v>
      </c>
      <c r="W6292" s="286" t="s">
        <v>824</v>
      </c>
      <c r="X6292" s="286" t="s">
        <v>824</v>
      </c>
      <c r="Y6292" s="257"/>
    </row>
    <row r="6293" spans="1:25" ht="12.75" customHeight="1" x14ac:dyDescent="0.2">
      <c r="A6293" s="229" t="s">
        <v>705</v>
      </c>
      <c r="B6293" s="247"/>
      <c r="C6293" s="280">
        <v>6280</v>
      </c>
      <c r="D6293" s="249" t="s">
        <v>13001</v>
      </c>
      <c r="E6293" s="249" t="s">
        <v>13002</v>
      </c>
      <c r="F6293" s="249" t="s">
        <v>10211</v>
      </c>
      <c r="G6293" s="281" t="s">
        <v>804</v>
      </c>
      <c r="H6293" s="250">
        <v>23104.739999999998</v>
      </c>
      <c r="I6293" s="250"/>
      <c r="J6293" s="250">
        <v>22133.033500000001</v>
      </c>
      <c r="K6293" s="250"/>
      <c r="L6293" s="250">
        <v>23105.070000000003</v>
      </c>
      <c r="M6293" s="251">
        <f t="shared" si="294"/>
        <v>4.205658665711004E-2</v>
      </c>
      <c r="N6293" s="251">
        <f t="shared" si="295"/>
        <v>4.3917906689112537E-2</v>
      </c>
      <c r="O6293" s="250">
        <v>26655.839999999997</v>
      </c>
      <c r="P6293" s="251">
        <f t="shared" si="296"/>
        <v>0.15367925740973704</v>
      </c>
      <c r="Q6293" s="251" t="s">
        <v>1195</v>
      </c>
      <c r="R6293" s="258"/>
      <c r="S6293" s="258" t="s">
        <v>1405</v>
      </c>
      <c r="T6293" s="258" t="s">
        <v>807</v>
      </c>
      <c r="U6293" s="282" t="s">
        <v>808</v>
      </c>
      <c r="V6293" s="285">
        <v>53</v>
      </c>
      <c r="W6293" s="286" t="s">
        <v>816</v>
      </c>
      <c r="X6293" s="286" t="s">
        <v>824</v>
      </c>
      <c r="Y6293" s="257"/>
    </row>
    <row r="6294" spans="1:25" ht="12.75" customHeight="1" x14ac:dyDescent="0.2">
      <c r="A6294" s="229" t="s">
        <v>705</v>
      </c>
      <c r="B6294" s="247"/>
      <c r="C6294" s="280">
        <v>6281</v>
      </c>
      <c r="D6294" s="249" t="s">
        <v>13003</v>
      </c>
      <c r="E6294" s="249" t="s">
        <v>13004</v>
      </c>
      <c r="F6294" s="249" t="s">
        <v>10188</v>
      </c>
      <c r="G6294" s="281" t="s">
        <v>813</v>
      </c>
      <c r="H6294" s="250">
        <v>54280.69</v>
      </c>
      <c r="I6294" s="250"/>
      <c r="J6294" s="250">
        <v>51997.857299999996</v>
      </c>
      <c r="K6294" s="250"/>
      <c r="L6294" s="250">
        <v>47640.47</v>
      </c>
      <c r="M6294" s="251">
        <f t="shared" si="294"/>
        <v>4.2056073716085891E-2</v>
      </c>
      <c r="N6294" s="251">
        <f t="shared" si="295"/>
        <v>8.3799362632582849E-2</v>
      </c>
      <c r="O6294" s="250">
        <v>52034.69</v>
      </c>
      <c r="P6294" s="251">
        <f t="shared" si="296"/>
        <v>9.2237125284448301E-2</v>
      </c>
      <c r="Q6294" s="251" t="s">
        <v>1195</v>
      </c>
      <c r="R6294" s="258"/>
      <c r="S6294" s="258" t="s">
        <v>806</v>
      </c>
      <c r="T6294" s="258" t="s">
        <v>807</v>
      </c>
      <c r="U6294" s="282" t="s">
        <v>814</v>
      </c>
      <c r="V6294" s="285">
        <v>153</v>
      </c>
      <c r="W6294" s="286" t="s">
        <v>816</v>
      </c>
      <c r="X6294" s="286" t="s">
        <v>816</v>
      </c>
      <c r="Y6294" s="257"/>
    </row>
    <row r="6295" spans="1:25" ht="12.75" customHeight="1" x14ac:dyDescent="0.2">
      <c r="A6295" s="229" t="s">
        <v>705</v>
      </c>
      <c r="B6295" s="247"/>
      <c r="C6295" s="280">
        <v>6282</v>
      </c>
      <c r="D6295" s="249" t="s">
        <v>13005</v>
      </c>
      <c r="E6295" s="249" t="s">
        <v>13006</v>
      </c>
      <c r="F6295" s="249" t="s">
        <v>10318</v>
      </c>
      <c r="G6295" s="281"/>
      <c r="H6295" s="250">
        <v>86111.07</v>
      </c>
      <c r="I6295" s="250"/>
      <c r="J6295" s="250">
        <v>120745.59950000001</v>
      </c>
      <c r="K6295" s="250"/>
      <c r="L6295" s="250">
        <v>126048.44</v>
      </c>
      <c r="M6295" s="251">
        <f t="shared" si="294"/>
        <v>0.40220763137654658</v>
      </c>
      <c r="N6295" s="251">
        <f t="shared" si="295"/>
        <v>4.3917463840990663E-2</v>
      </c>
      <c r="O6295" s="250">
        <v>145419.56</v>
      </c>
      <c r="P6295" s="251">
        <f t="shared" si="296"/>
        <v>0.1536799662098158</v>
      </c>
      <c r="Q6295" s="251" t="s">
        <v>1195</v>
      </c>
      <c r="R6295" s="258"/>
      <c r="S6295" s="258" t="s">
        <v>925</v>
      </c>
      <c r="T6295" s="258" t="s">
        <v>908</v>
      </c>
      <c r="U6295" s="282" t="s">
        <v>932</v>
      </c>
      <c r="V6295" s="285">
        <v>2562</v>
      </c>
      <c r="W6295" s="286" t="s">
        <v>824</v>
      </c>
      <c r="X6295" s="286" t="s">
        <v>824</v>
      </c>
      <c r="Y6295" s="257"/>
    </row>
    <row r="6296" spans="1:25" ht="12.75" customHeight="1" x14ac:dyDescent="0.2">
      <c r="A6296" s="229" t="s">
        <v>705</v>
      </c>
      <c r="B6296" s="247"/>
      <c r="C6296" s="280">
        <v>6283</v>
      </c>
      <c r="D6296" s="249" t="s">
        <v>13007</v>
      </c>
      <c r="E6296" s="249" t="s">
        <v>6959</v>
      </c>
      <c r="F6296" s="249" t="s">
        <v>10355</v>
      </c>
      <c r="G6296" s="281" t="s">
        <v>804</v>
      </c>
      <c r="H6296" s="250">
        <v>162084.53999999998</v>
      </c>
      <c r="I6296" s="250"/>
      <c r="J6296" s="250">
        <v>149389.08929999999</v>
      </c>
      <c r="K6296" s="250"/>
      <c r="L6296" s="250">
        <v>193226.79</v>
      </c>
      <c r="M6296" s="251">
        <f t="shared" si="294"/>
        <v>7.832610500668348E-2</v>
      </c>
      <c r="N6296" s="251">
        <f t="shared" si="295"/>
        <v>0.29344646858356621</v>
      </c>
      <c r="O6296" s="250">
        <v>216931.75</v>
      </c>
      <c r="P6296" s="251">
        <f t="shared" si="296"/>
        <v>0.12267946903221852</v>
      </c>
      <c r="Q6296" s="251" t="s">
        <v>1195</v>
      </c>
      <c r="R6296" s="258"/>
      <c r="S6296" s="258" t="s">
        <v>904</v>
      </c>
      <c r="T6296" s="258" t="s">
        <v>807</v>
      </c>
      <c r="U6296" s="282" t="s">
        <v>808</v>
      </c>
      <c r="V6296" s="285">
        <v>204</v>
      </c>
      <c r="W6296" s="286" t="s">
        <v>824</v>
      </c>
      <c r="X6296" s="286" t="s">
        <v>824</v>
      </c>
      <c r="Y6296" s="257"/>
    </row>
    <row r="6297" spans="1:25" ht="12.75" customHeight="1" x14ac:dyDescent="0.2">
      <c r="A6297" s="229" t="s">
        <v>705</v>
      </c>
      <c r="B6297" s="247"/>
      <c r="C6297" s="280">
        <v>6284</v>
      </c>
      <c r="D6297" s="249" t="s">
        <v>13008</v>
      </c>
      <c r="E6297" s="249" t="s">
        <v>6969</v>
      </c>
      <c r="F6297" s="249" t="s">
        <v>10182</v>
      </c>
      <c r="G6297" s="281" t="s">
        <v>813</v>
      </c>
      <c r="H6297" s="250">
        <v>13227.46</v>
      </c>
      <c r="I6297" s="250"/>
      <c r="J6297" s="250">
        <v>12671.166000000001</v>
      </c>
      <c r="K6297" s="250"/>
      <c r="L6297" s="250">
        <v>13227.560000000001</v>
      </c>
      <c r="M6297" s="251">
        <f t="shared" si="294"/>
        <v>4.2055995633326286E-2</v>
      </c>
      <c r="N6297" s="251">
        <f t="shared" si="295"/>
        <v>4.391024472412406E-2</v>
      </c>
      <c r="O6297" s="250">
        <v>14599.2</v>
      </c>
      <c r="P6297" s="251">
        <f t="shared" si="296"/>
        <v>0.10369561733229705</v>
      </c>
      <c r="Q6297" s="251" t="s">
        <v>1195</v>
      </c>
      <c r="R6297" s="258"/>
      <c r="S6297" s="258" t="s">
        <v>904</v>
      </c>
      <c r="T6297" s="258" t="s">
        <v>807</v>
      </c>
      <c r="U6297" s="282" t="s">
        <v>814</v>
      </c>
      <c r="V6297" s="285">
        <v>105</v>
      </c>
      <c r="W6297" s="286" t="s">
        <v>824</v>
      </c>
      <c r="X6297" s="286" t="s">
        <v>824</v>
      </c>
      <c r="Y6297" s="257"/>
    </row>
    <row r="6298" spans="1:25" ht="12.75" customHeight="1" x14ac:dyDescent="0.2">
      <c r="A6298" s="229" t="s">
        <v>705</v>
      </c>
      <c r="B6298" s="247"/>
      <c r="C6298" s="280">
        <v>6285</v>
      </c>
      <c r="D6298" s="249" t="s">
        <v>13009</v>
      </c>
      <c r="E6298" s="249" t="s">
        <v>13010</v>
      </c>
      <c r="F6298" s="249" t="s">
        <v>10175</v>
      </c>
      <c r="G6298" s="281" t="s">
        <v>813</v>
      </c>
      <c r="H6298" s="250">
        <v>297654.75999999995</v>
      </c>
      <c r="I6298" s="250"/>
      <c r="J6298" s="250">
        <v>285136.54390000005</v>
      </c>
      <c r="K6298" s="250"/>
      <c r="L6298" s="250">
        <v>297656.93</v>
      </c>
      <c r="M6298" s="251">
        <f t="shared" si="294"/>
        <v>4.2056159626003981E-2</v>
      </c>
      <c r="N6298" s="251">
        <f t="shared" si="295"/>
        <v>4.3910141887638775E-2</v>
      </c>
      <c r="O6298" s="250">
        <v>328521.85000000003</v>
      </c>
      <c r="P6298" s="251">
        <f t="shared" si="296"/>
        <v>0.10369293266580436</v>
      </c>
      <c r="Q6298" s="251" t="s">
        <v>1195</v>
      </c>
      <c r="R6298" s="258"/>
      <c r="S6298" s="258" t="s">
        <v>806</v>
      </c>
      <c r="T6298" s="258" t="s">
        <v>807</v>
      </c>
      <c r="U6298" s="282" t="s">
        <v>814</v>
      </c>
      <c r="V6298" s="285">
        <v>203</v>
      </c>
      <c r="W6298" s="286" t="s">
        <v>824</v>
      </c>
      <c r="X6298" s="286" t="s">
        <v>824</v>
      </c>
      <c r="Y6298" s="257"/>
    </row>
    <row r="6299" spans="1:25" ht="12.75" customHeight="1" x14ac:dyDescent="0.2">
      <c r="A6299" s="229" t="s">
        <v>705</v>
      </c>
      <c r="B6299" s="247"/>
      <c r="C6299" s="280">
        <v>6286</v>
      </c>
      <c r="D6299" s="249" t="s">
        <v>13011</v>
      </c>
      <c r="E6299" s="249" t="s">
        <v>13012</v>
      </c>
      <c r="F6299" s="249" t="s">
        <v>10237</v>
      </c>
      <c r="G6299" s="281" t="s">
        <v>804</v>
      </c>
      <c r="H6299" s="250">
        <v>1422.25</v>
      </c>
      <c r="I6299" s="250"/>
      <c r="J6299" s="250">
        <v>0</v>
      </c>
      <c r="K6299" s="250"/>
      <c r="L6299" s="250">
        <v>0</v>
      </c>
      <c r="M6299" s="251">
        <f t="shared" si="294"/>
        <v>1</v>
      </c>
      <c r="N6299" s="251" t="str">
        <f t="shared" si="295"/>
        <v>NA</v>
      </c>
      <c r="O6299" s="250">
        <v>0</v>
      </c>
      <c r="P6299" s="251" t="str">
        <f t="shared" si="296"/>
        <v>NA</v>
      </c>
      <c r="Q6299" s="251" t="s">
        <v>1195</v>
      </c>
      <c r="R6299" s="258"/>
      <c r="S6299" s="299" t="s">
        <v>809</v>
      </c>
      <c r="T6299" s="258" t="s">
        <v>2261</v>
      </c>
      <c r="U6299" s="299" t="s">
        <v>832</v>
      </c>
      <c r="V6299" s="283" t="s">
        <v>809</v>
      </c>
      <c r="W6299" s="284" t="s">
        <v>809</v>
      </c>
      <c r="X6299" s="284" t="s">
        <v>809</v>
      </c>
      <c r="Y6299" s="257"/>
    </row>
    <row r="6300" spans="1:25" ht="12.75" customHeight="1" x14ac:dyDescent="0.2">
      <c r="A6300" s="229" t="s">
        <v>705</v>
      </c>
      <c r="B6300" s="247"/>
      <c r="C6300" s="280">
        <v>6287</v>
      </c>
      <c r="D6300" s="249" t="s">
        <v>13013</v>
      </c>
      <c r="E6300" s="249" t="s">
        <v>13014</v>
      </c>
      <c r="F6300" s="249" t="s">
        <v>10225</v>
      </c>
      <c r="G6300" s="281" t="s">
        <v>813</v>
      </c>
      <c r="H6300" s="250">
        <v>15646.880000000001</v>
      </c>
      <c r="I6300" s="250"/>
      <c r="J6300" s="250">
        <v>18562.237499999999</v>
      </c>
      <c r="K6300" s="250"/>
      <c r="L6300" s="250">
        <v>19377.560000000001</v>
      </c>
      <c r="M6300" s="251">
        <f t="shared" si="294"/>
        <v>0.18632196961950229</v>
      </c>
      <c r="N6300" s="251">
        <f t="shared" si="295"/>
        <v>4.3923718786595747E-2</v>
      </c>
      <c r="O6300" s="250">
        <v>20873.18</v>
      </c>
      <c r="P6300" s="251">
        <f t="shared" si="296"/>
        <v>7.718309219530213E-2</v>
      </c>
      <c r="Q6300" s="251" t="s">
        <v>1195</v>
      </c>
      <c r="R6300" s="258"/>
      <c r="S6300" s="258" t="s">
        <v>806</v>
      </c>
      <c r="T6300" s="258" t="s">
        <v>807</v>
      </c>
      <c r="U6300" s="282" t="s">
        <v>814</v>
      </c>
      <c r="V6300" s="285">
        <v>510</v>
      </c>
      <c r="W6300" s="286" t="s">
        <v>824</v>
      </c>
      <c r="X6300" s="286" t="s">
        <v>824</v>
      </c>
      <c r="Y6300" s="257"/>
    </row>
    <row r="6301" spans="1:25" ht="12.75" customHeight="1" x14ac:dyDescent="0.2">
      <c r="A6301" s="229" t="s">
        <v>705</v>
      </c>
      <c r="B6301" s="247"/>
      <c r="C6301" s="280">
        <v>6288</v>
      </c>
      <c r="D6301" s="249" t="s">
        <v>13015</v>
      </c>
      <c r="E6301" s="249" t="s">
        <v>13016</v>
      </c>
      <c r="F6301" s="249" t="s">
        <v>10205</v>
      </c>
      <c r="G6301" s="281" t="s">
        <v>813</v>
      </c>
      <c r="H6301" s="250">
        <v>44942.78</v>
      </c>
      <c r="I6301" s="250"/>
      <c r="J6301" s="250">
        <v>43052.658899999995</v>
      </c>
      <c r="K6301" s="250"/>
      <c r="L6301" s="250">
        <v>44943.11</v>
      </c>
      <c r="M6301" s="251">
        <f t="shared" si="294"/>
        <v>4.2056167865005323E-2</v>
      </c>
      <c r="N6301" s="251">
        <f t="shared" si="295"/>
        <v>4.3910205508817156E-2</v>
      </c>
      <c r="O6301" s="250">
        <v>49603.41</v>
      </c>
      <c r="P6301" s="251">
        <f t="shared" si="296"/>
        <v>0.10369331361358844</v>
      </c>
      <c r="Q6301" s="251" t="s">
        <v>1195</v>
      </c>
      <c r="R6301" s="258"/>
      <c r="S6301" s="258" t="s">
        <v>904</v>
      </c>
      <c r="T6301" s="299" t="s">
        <v>809</v>
      </c>
      <c r="U6301" s="282" t="s">
        <v>814</v>
      </c>
      <c r="V6301" s="285">
        <v>303</v>
      </c>
      <c r="W6301" s="286" t="s">
        <v>816</v>
      </c>
      <c r="X6301" s="286" t="s">
        <v>824</v>
      </c>
      <c r="Y6301" s="257"/>
    </row>
    <row r="6302" spans="1:25" ht="12.75" customHeight="1" x14ac:dyDescent="0.2">
      <c r="A6302" s="229" t="s">
        <v>705</v>
      </c>
      <c r="B6302" s="247"/>
      <c r="C6302" s="280">
        <v>6289</v>
      </c>
      <c r="D6302" s="249" t="s">
        <v>13017</v>
      </c>
      <c r="E6302" s="249" t="s">
        <v>13018</v>
      </c>
      <c r="F6302" s="249" t="s">
        <v>10172</v>
      </c>
      <c r="G6302" s="281" t="s">
        <v>813</v>
      </c>
      <c r="H6302" s="250">
        <v>27259.83</v>
      </c>
      <c r="I6302" s="250"/>
      <c r="J6302" s="250">
        <v>28683.069899999999</v>
      </c>
      <c r="K6302" s="250"/>
      <c r="L6302" s="250">
        <v>25919.829999999998</v>
      </c>
      <c r="M6302" s="251">
        <f t="shared" si="294"/>
        <v>5.2210153181439387E-2</v>
      </c>
      <c r="N6302" s="251">
        <f t="shared" si="295"/>
        <v>9.6336964963433039E-2</v>
      </c>
      <c r="O6302" s="250">
        <v>28367.959999999995</v>
      </c>
      <c r="P6302" s="251">
        <f t="shared" si="296"/>
        <v>9.4450079340798049E-2</v>
      </c>
      <c r="Q6302" s="251" t="s">
        <v>1195</v>
      </c>
      <c r="R6302" s="258"/>
      <c r="S6302" s="258" t="s">
        <v>904</v>
      </c>
      <c r="T6302" s="258" t="s">
        <v>807</v>
      </c>
      <c r="U6302" s="282" t="s">
        <v>814</v>
      </c>
      <c r="V6302" s="285">
        <v>106</v>
      </c>
      <c r="W6302" s="286" t="s">
        <v>824</v>
      </c>
      <c r="X6302" s="286" t="s">
        <v>824</v>
      </c>
      <c r="Y6302" s="257"/>
    </row>
    <row r="6303" spans="1:25" ht="12.75" customHeight="1" x14ac:dyDescent="0.2">
      <c r="A6303" s="229" t="s">
        <v>705</v>
      </c>
      <c r="B6303" s="247"/>
      <c r="C6303" s="280">
        <v>6290</v>
      </c>
      <c r="D6303" s="249" t="s">
        <v>13019</v>
      </c>
      <c r="E6303" s="249" t="s">
        <v>13020</v>
      </c>
      <c r="F6303" s="249" t="s">
        <v>10390</v>
      </c>
      <c r="G6303" s="281" t="s">
        <v>813</v>
      </c>
      <c r="H6303" s="250">
        <v>13770.92</v>
      </c>
      <c r="I6303" s="250"/>
      <c r="J6303" s="250">
        <v>11963.347099999999</v>
      </c>
      <c r="K6303" s="250"/>
      <c r="L6303" s="250">
        <v>12488.650000000001</v>
      </c>
      <c r="M6303" s="251">
        <f t="shared" si="294"/>
        <v>0.13126014093466529</v>
      </c>
      <c r="N6303" s="251">
        <f t="shared" si="295"/>
        <v>4.390935877802981E-2</v>
      </c>
      <c r="O6303" s="250">
        <v>13783.65</v>
      </c>
      <c r="P6303" s="251">
        <f t="shared" si="296"/>
        <v>0.10369415429209707</v>
      </c>
      <c r="Q6303" s="251" t="s">
        <v>1195</v>
      </c>
      <c r="R6303" s="258"/>
      <c r="S6303" s="258" t="s">
        <v>904</v>
      </c>
      <c r="T6303" s="258" t="s">
        <v>807</v>
      </c>
      <c r="U6303" s="282" t="s">
        <v>814</v>
      </c>
      <c r="V6303" s="285">
        <v>106</v>
      </c>
      <c r="W6303" s="286" t="s">
        <v>824</v>
      </c>
      <c r="X6303" s="286" t="s">
        <v>824</v>
      </c>
      <c r="Y6303" s="257"/>
    </row>
    <row r="6304" spans="1:25" ht="12.75" customHeight="1" x14ac:dyDescent="0.2">
      <c r="A6304" s="229" t="s">
        <v>705</v>
      </c>
      <c r="B6304" s="247"/>
      <c r="C6304" s="280">
        <v>6291</v>
      </c>
      <c r="D6304" s="249" t="s">
        <v>13021</v>
      </c>
      <c r="E6304" s="249" t="s">
        <v>13022</v>
      </c>
      <c r="F6304" s="249" t="s">
        <v>10177</v>
      </c>
      <c r="G6304" s="281" t="s">
        <v>804</v>
      </c>
      <c r="H6304" s="250">
        <v>29661.27</v>
      </c>
      <c r="I6304" s="250"/>
      <c r="J6304" s="250">
        <v>28413.825799999999</v>
      </c>
      <c r="K6304" s="250"/>
      <c r="L6304" s="250">
        <v>29661.72</v>
      </c>
      <c r="M6304" s="251">
        <f t="shared" si="294"/>
        <v>4.2056331370841561E-2</v>
      </c>
      <c r="N6304" s="251">
        <f t="shared" si="295"/>
        <v>4.3918556015079199E-2</v>
      </c>
      <c r="O6304" s="250">
        <v>34504.639999999999</v>
      </c>
      <c r="P6304" s="251">
        <f t="shared" si="296"/>
        <v>0.16327171856520789</v>
      </c>
      <c r="Q6304" s="251" t="s">
        <v>1195</v>
      </c>
      <c r="R6304" s="258"/>
      <c r="S6304" s="258" t="s">
        <v>1405</v>
      </c>
      <c r="T6304" s="258" t="s">
        <v>2261</v>
      </c>
      <c r="U6304" s="282" t="s">
        <v>808</v>
      </c>
      <c r="V6304" s="283" t="s">
        <v>809</v>
      </c>
      <c r="W6304" s="284" t="s">
        <v>809</v>
      </c>
      <c r="X6304" s="284" t="s">
        <v>809</v>
      </c>
      <c r="Y6304" s="257"/>
    </row>
    <row r="6305" spans="1:25" ht="12.75" customHeight="1" x14ac:dyDescent="0.2">
      <c r="A6305" s="229" t="s">
        <v>705</v>
      </c>
      <c r="B6305" s="247"/>
      <c r="C6305" s="280">
        <v>6292</v>
      </c>
      <c r="D6305" s="249" t="s">
        <v>13023</v>
      </c>
      <c r="E6305" s="249" t="s">
        <v>13024</v>
      </c>
      <c r="F6305" s="249" t="s">
        <v>10188</v>
      </c>
      <c r="G6305" s="281" t="s">
        <v>813</v>
      </c>
      <c r="H6305" s="250">
        <v>77478.44</v>
      </c>
      <c r="I6305" s="250"/>
      <c r="J6305" s="250">
        <v>74219.983500000002</v>
      </c>
      <c r="K6305" s="250"/>
      <c r="L6305" s="250">
        <v>77478.990000000005</v>
      </c>
      <c r="M6305" s="251">
        <f t="shared" si="294"/>
        <v>4.2056299791270964E-2</v>
      </c>
      <c r="N6305" s="251">
        <f t="shared" si="295"/>
        <v>4.391009464452391E-2</v>
      </c>
      <c r="O6305" s="250">
        <v>85512.99</v>
      </c>
      <c r="P6305" s="251">
        <f t="shared" si="296"/>
        <v>0.10369262686568319</v>
      </c>
      <c r="Q6305" s="251" t="s">
        <v>1195</v>
      </c>
      <c r="R6305" s="258"/>
      <c r="S6305" s="258" t="s">
        <v>806</v>
      </c>
      <c r="T6305" s="258" t="s">
        <v>807</v>
      </c>
      <c r="U6305" s="282" t="s">
        <v>814</v>
      </c>
      <c r="V6305" s="285">
        <v>253</v>
      </c>
      <c r="W6305" s="286" t="s">
        <v>816</v>
      </c>
      <c r="X6305" s="286" t="s">
        <v>824</v>
      </c>
      <c r="Y6305" s="257"/>
    </row>
    <row r="6306" spans="1:25" ht="12.75" customHeight="1" x14ac:dyDescent="0.2">
      <c r="A6306" s="229" t="s">
        <v>705</v>
      </c>
      <c r="B6306" s="247"/>
      <c r="C6306" s="280">
        <v>6293</v>
      </c>
      <c r="D6306" s="249" t="s">
        <v>13025</v>
      </c>
      <c r="E6306" s="249" t="s">
        <v>13026</v>
      </c>
      <c r="F6306" s="249" t="s">
        <v>10228</v>
      </c>
      <c r="G6306" s="281" t="s">
        <v>804</v>
      </c>
      <c r="H6306" s="250">
        <v>39954.229999999996</v>
      </c>
      <c r="I6306" s="250"/>
      <c r="J6306" s="250">
        <v>38273.915000000001</v>
      </c>
      <c r="K6306" s="250"/>
      <c r="L6306" s="250">
        <v>39954.82</v>
      </c>
      <c r="M6306" s="251">
        <f t="shared" si="294"/>
        <v>4.205599757522533E-2</v>
      </c>
      <c r="N6306" s="251">
        <f t="shared" si="295"/>
        <v>4.391777010530537E-2</v>
      </c>
      <c r="O6306" s="250">
        <v>46095.07</v>
      </c>
      <c r="P6306" s="251">
        <f t="shared" si="296"/>
        <v>0.15367983136953189</v>
      </c>
      <c r="Q6306" s="251" t="s">
        <v>1195</v>
      </c>
      <c r="R6306" s="258"/>
      <c r="S6306" s="258" t="s">
        <v>1405</v>
      </c>
      <c r="T6306" s="258" t="s">
        <v>807</v>
      </c>
      <c r="U6306" s="282" t="s">
        <v>808</v>
      </c>
      <c r="V6306" s="285">
        <v>204</v>
      </c>
      <c r="W6306" s="286" t="s">
        <v>824</v>
      </c>
      <c r="X6306" s="286" t="s">
        <v>824</v>
      </c>
      <c r="Y6306" s="257"/>
    </row>
    <row r="6307" spans="1:25" ht="12.75" customHeight="1" x14ac:dyDescent="0.2">
      <c r="A6307" s="229" t="s">
        <v>705</v>
      </c>
      <c r="B6307" s="247"/>
      <c r="C6307" s="280">
        <v>6294</v>
      </c>
      <c r="D6307" s="249" t="s">
        <v>13027</v>
      </c>
      <c r="E6307" s="249" t="s">
        <v>13028</v>
      </c>
      <c r="F6307" s="249" t="s">
        <v>10355</v>
      </c>
      <c r="G6307" s="281" t="s">
        <v>804</v>
      </c>
      <c r="H6307" s="250">
        <v>13059.130000000001</v>
      </c>
      <c r="I6307" s="250"/>
      <c r="J6307" s="250">
        <v>12509.9141</v>
      </c>
      <c r="K6307" s="250"/>
      <c r="L6307" s="250">
        <v>13059.23</v>
      </c>
      <c r="M6307" s="251">
        <f t="shared" si="294"/>
        <v>4.2056086431485173E-2</v>
      </c>
      <c r="N6307" s="251">
        <f t="shared" si="295"/>
        <v>4.3910445396263723E-2</v>
      </c>
      <c r="O6307" s="250">
        <v>14413.39</v>
      </c>
      <c r="P6307" s="251">
        <f t="shared" si="296"/>
        <v>0.1036937093534611</v>
      </c>
      <c r="Q6307" s="251" t="s">
        <v>1195</v>
      </c>
      <c r="R6307" s="258"/>
      <c r="S6307" s="258" t="s">
        <v>904</v>
      </c>
      <c r="T6307" s="258" t="s">
        <v>2261</v>
      </c>
      <c r="U6307" s="282" t="s">
        <v>808</v>
      </c>
      <c r="V6307" s="285">
        <v>53</v>
      </c>
      <c r="W6307" s="286" t="s">
        <v>824</v>
      </c>
      <c r="X6307" s="286" t="s">
        <v>824</v>
      </c>
      <c r="Y6307" s="257"/>
    </row>
    <row r="6308" spans="1:25" ht="12.75" customHeight="1" x14ac:dyDescent="0.2">
      <c r="A6308" s="229" t="s">
        <v>705</v>
      </c>
      <c r="B6308" s="247"/>
      <c r="C6308" s="280">
        <v>6295</v>
      </c>
      <c r="D6308" s="296" t="s">
        <v>13029</v>
      </c>
      <c r="E6308" s="296" t="s">
        <v>13030</v>
      </c>
      <c r="F6308" s="296" t="s">
        <v>10208</v>
      </c>
      <c r="G6308" s="281" t="s">
        <v>804</v>
      </c>
      <c r="H6308" s="250">
        <v>0</v>
      </c>
      <c r="I6308" s="250"/>
      <c r="J6308" s="250">
        <v>0</v>
      </c>
      <c r="K6308" s="250"/>
      <c r="L6308" s="250">
        <v>0</v>
      </c>
      <c r="M6308" s="251" t="str">
        <f t="shared" si="294"/>
        <v>NA</v>
      </c>
      <c r="N6308" s="251" t="str">
        <f t="shared" si="295"/>
        <v>NA</v>
      </c>
      <c r="O6308" s="250">
        <v>0</v>
      </c>
      <c r="P6308" s="251" t="str">
        <f t="shared" si="296"/>
        <v>NA</v>
      </c>
      <c r="Q6308" s="251" t="s">
        <v>1195</v>
      </c>
      <c r="R6308" s="258"/>
      <c r="S6308" s="299" t="s">
        <v>809</v>
      </c>
      <c r="T6308" s="258" t="s">
        <v>2261</v>
      </c>
      <c r="U6308" s="299" t="s">
        <v>832</v>
      </c>
      <c r="V6308" s="283" t="s">
        <v>809</v>
      </c>
      <c r="W6308" s="284" t="s">
        <v>809</v>
      </c>
      <c r="X6308" s="284" t="s">
        <v>809</v>
      </c>
      <c r="Y6308" s="257"/>
    </row>
    <row r="6309" spans="1:25" ht="12.75" customHeight="1" x14ac:dyDescent="0.2">
      <c r="A6309" s="229" t="s">
        <v>705</v>
      </c>
      <c r="B6309" s="247"/>
      <c r="C6309" s="280">
        <v>6296</v>
      </c>
      <c r="D6309" s="249" t="s">
        <v>13031</v>
      </c>
      <c r="E6309" s="249" t="s">
        <v>7022</v>
      </c>
      <c r="F6309" s="249" t="s">
        <v>10193</v>
      </c>
      <c r="G6309" s="281" t="s">
        <v>813</v>
      </c>
      <c r="H6309" s="250">
        <v>19852.809999999998</v>
      </c>
      <c r="I6309" s="250"/>
      <c r="J6309" s="250">
        <v>23243.653700000003</v>
      </c>
      <c r="K6309" s="250"/>
      <c r="L6309" s="250">
        <v>24264.34</v>
      </c>
      <c r="M6309" s="251">
        <f t="shared" si="294"/>
        <v>0.17079918157681484</v>
      </c>
      <c r="N6309" s="251">
        <f t="shared" si="295"/>
        <v>4.391247233217889E-2</v>
      </c>
      <c r="O6309" s="250">
        <v>29288.48</v>
      </c>
      <c r="P6309" s="251">
        <f t="shared" si="296"/>
        <v>0.20705858885920653</v>
      </c>
      <c r="Q6309" s="251" t="s">
        <v>1195</v>
      </c>
      <c r="R6309" s="258"/>
      <c r="S6309" s="258" t="s">
        <v>904</v>
      </c>
      <c r="T6309" s="258" t="s">
        <v>807</v>
      </c>
      <c r="U6309" s="282" t="s">
        <v>814</v>
      </c>
      <c r="V6309" s="283" t="s">
        <v>809</v>
      </c>
      <c r="W6309" s="284" t="s">
        <v>809</v>
      </c>
      <c r="X6309" s="284" t="s">
        <v>809</v>
      </c>
      <c r="Y6309" s="257"/>
    </row>
    <row r="6310" spans="1:25" ht="12.75" customHeight="1" x14ac:dyDescent="0.2">
      <c r="A6310" s="229" t="s">
        <v>705</v>
      </c>
      <c r="B6310" s="247"/>
      <c r="C6310" s="280">
        <v>6297</v>
      </c>
      <c r="D6310" s="249" t="s">
        <v>13032</v>
      </c>
      <c r="E6310" s="249" t="s">
        <v>13033</v>
      </c>
      <c r="F6310" s="249" t="s">
        <v>10260</v>
      </c>
      <c r="G6310" s="281" t="s">
        <v>813</v>
      </c>
      <c r="H6310" s="250">
        <v>223650.96000000002</v>
      </c>
      <c r="I6310" s="250"/>
      <c r="J6310" s="250">
        <v>264153.35320000001</v>
      </c>
      <c r="K6310" s="250"/>
      <c r="L6310" s="250">
        <v>274252.07</v>
      </c>
      <c r="M6310" s="251">
        <f t="shared" si="294"/>
        <v>0.18109644242081496</v>
      </c>
      <c r="N6310" s="251">
        <f t="shared" si="295"/>
        <v>3.8230507686775009E-2</v>
      </c>
      <c r="O6310" s="250">
        <v>279644.75000000006</v>
      </c>
      <c r="P6310" s="251">
        <f t="shared" si="296"/>
        <v>1.9663224419783052E-2</v>
      </c>
      <c r="Q6310" s="251" t="s">
        <v>1195</v>
      </c>
      <c r="R6310" s="258"/>
      <c r="S6310" s="258" t="s">
        <v>904</v>
      </c>
      <c r="T6310" s="258" t="s">
        <v>807</v>
      </c>
      <c r="U6310" s="282" t="s">
        <v>814</v>
      </c>
      <c r="V6310" s="283" t="s">
        <v>809</v>
      </c>
      <c r="W6310" s="284" t="s">
        <v>809</v>
      </c>
      <c r="X6310" s="284" t="s">
        <v>809</v>
      </c>
      <c r="Y6310" s="257"/>
    </row>
    <row r="6311" spans="1:25" ht="12.75" customHeight="1" x14ac:dyDescent="0.2">
      <c r="A6311" s="229" t="s">
        <v>705</v>
      </c>
      <c r="B6311" s="247"/>
      <c r="C6311" s="280">
        <v>6298</v>
      </c>
      <c r="D6311" s="249" t="s">
        <v>13034</v>
      </c>
      <c r="E6311" s="249" t="s">
        <v>13035</v>
      </c>
      <c r="F6311" s="249" t="s">
        <v>10456</v>
      </c>
      <c r="G6311" s="281" t="s">
        <v>813</v>
      </c>
      <c r="H6311" s="250">
        <v>225296.37</v>
      </c>
      <c r="I6311" s="250"/>
      <c r="J6311" s="250">
        <v>215821.30849999998</v>
      </c>
      <c r="K6311" s="250"/>
      <c r="L6311" s="250">
        <v>225297.78</v>
      </c>
      <c r="M6311" s="251">
        <f t="shared" si="294"/>
        <v>4.2055988296660129E-2</v>
      </c>
      <c r="N6311" s="251">
        <f t="shared" si="295"/>
        <v>4.3908877978098323E-2</v>
      </c>
      <c r="O6311" s="250">
        <v>246640.03999999998</v>
      </c>
      <c r="P6311" s="251">
        <f t="shared" si="296"/>
        <v>9.4729118058775277E-2</v>
      </c>
      <c r="Q6311" s="251" t="s">
        <v>1195</v>
      </c>
      <c r="R6311" s="258"/>
      <c r="S6311" s="258" t="s">
        <v>806</v>
      </c>
      <c r="T6311" s="258" t="s">
        <v>807</v>
      </c>
      <c r="U6311" s="282" t="s">
        <v>814</v>
      </c>
      <c r="V6311" s="285">
        <v>478</v>
      </c>
      <c r="W6311" s="286" t="s">
        <v>874</v>
      </c>
      <c r="X6311" s="286" t="s">
        <v>816</v>
      </c>
      <c r="Y6311" s="257"/>
    </row>
    <row r="6312" spans="1:25" ht="12.75" customHeight="1" x14ac:dyDescent="0.2">
      <c r="A6312" s="229" t="s">
        <v>705</v>
      </c>
      <c r="B6312" s="247"/>
      <c r="C6312" s="280">
        <v>6299</v>
      </c>
      <c r="D6312" s="249" t="s">
        <v>13036</v>
      </c>
      <c r="E6312" s="249" t="s">
        <v>7044</v>
      </c>
      <c r="F6312" s="249" t="s">
        <v>10253</v>
      </c>
      <c r="G6312" s="281" t="s">
        <v>813</v>
      </c>
      <c r="H6312" s="250">
        <v>100507.59000000001</v>
      </c>
      <c r="I6312" s="250"/>
      <c r="J6312" s="250">
        <v>96280.634399999995</v>
      </c>
      <c r="K6312" s="250"/>
      <c r="L6312" s="250">
        <v>100508.09</v>
      </c>
      <c r="M6312" s="251">
        <f t="shared" si="294"/>
        <v>4.2056083525632393E-2</v>
      </c>
      <c r="N6312" s="251">
        <f t="shared" si="295"/>
        <v>4.390764172197853E-2</v>
      </c>
      <c r="O6312" s="250">
        <v>109134.87</v>
      </c>
      <c r="P6312" s="251">
        <f t="shared" si="296"/>
        <v>8.5831697727018777E-2</v>
      </c>
      <c r="Q6312" s="251" t="s">
        <v>1195</v>
      </c>
      <c r="R6312" s="258"/>
      <c r="S6312" s="258" t="s">
        <v>806</v>
      </c>
      <c r="T6312" s="258" t="s">
        <v>807</v>
      </c>
      <c r="U6312" s="282" t="s">
        <v>814</v>
      </c>
      <c r="V6312" s="285">
        <v>303</v>
      </c>
      <c r="W6312" s="286" t="s">
        <v>824</v>
      </c>
      <c r="X6312" s="286" t="s">
        <v>824</v>
      </c>
      <c r="Y6312" s="257"/>
    </row>
    <row r="6313" spans="1:25" ht="12.75" customHeight="1" x14ac:dyDescent="0.2">
      <c r="A6313" s="229" t="s">
        <v>705</v>
      </c>
      <c r="B6313" s="247"/>
      <c r="C6313" s="280">
        <v>6300</v>
      </c>
      <c r="D6313" s="249" t="s">
        <v>13037</v>
      </c>
      <c r="E6313" s="249" t="s">
        <v>7042</v>
      </c>
      <c r="F6313" s="249" t="s">
        <v>10193</v>
      </c>
      <c r="G6313" s="281" t="s">
        <v>813</v>
      </c>
      <c r="H6313" s="250">
        <v>27958.07</v>
      </c>
      <c r="I6313" s="250"/>
      <c r="J6313" s="250">
        <v>26782.255299999997</v>
      </c>
      <c r="K6313" s="250"/>
      <c r="L6313" s="250">
        <v>27958.47</v>
      </c>
      <c r="M6313" s="251">
        <f t="shared" si="294"/>
        <v>4.2056361544269782E-2</v>
      </c>
      <c r="N6313" s="251">
        <f t="shared" si="295"/>
        <v>4.3917686797646356E-2</v>
      </c>
      <c r="O6313" s="250">
        <v>32255.120000000003</v>
      </c>
      <c r="P6313" s="251">
        <f t="shared" si="296"/>
        <v>0.15367972567883725</v>
      </c>
      <c r="Q6313" s="251" t="s">
        <v>1195</v>
      </c>
      <c r="R6313" s="258"/>
      <c r="S6313" s="258" t="s">
        <v>1405</v>
      </c>
      <c r="T6313" s="258" t="s">
        <v>807</v>
      </c>
      <c r="U6313" s="282" t="s">
        <v>814</v>
      </c>
      <c r="V6313" s="285">
        <v>53</v>
      </c>
      <c r="W6313" s="286" t="s">
        <v>816</v>
      </c>
      <c r="X6313" s="286" t="s">
        <v>816</v>
      </c>
      <c r="Y6313" s="257"/>
    </row>
    <row r="6314" spans="1:25" ht="12.75" customHeight="1" x14ac:dyDescent="0.2">
      <c r="A6314" s="229" t="s">
        <v>705</v>
      </c>
      <c r="B6314" s="247"/>
      <c r="C6314" s="280">
        <v>6301</v>
      </c>
      <c r="D6314" s="249" t="s">
        <v>13038</v>
      </c>
      <c r="E6314" s="249" t="s">
        <v>13039</v>
      </c>
      <c r="F6314" s="249" t="s">
        <v>10253</v>
      </c>
      <c r="G6314" s="281"/>
      <c r="H6314" s="250">
        <v>121097.93000000001</v>
      </c>
      <c r="I6314" s="250"/>
      <c r="J6314" s="250">
        <v>116005.0431</v>
      </c>
      <c r="K6314" s="250"/>
      <c r="L6314" s="250">
        <v>121098.85</v>
      </c>
      <c r="M6314" s="251">
        <f t="shared" si="294"/>
        <v>4.2055936876873222E-2</v>
      </c>
      <c r="N6314" s="251">
        <f t="shared" si="295"/>
        <v>4.3910219451485301E-2</v>
      </c>
      <c r="O6314" s="250">
        <v>133655.93</v>
      </c>
      <c r="P6314" s="251">
        <f t="shared" si="296"/>
        <v>0.10369280963444316</v>
      </c>
      <c r="Q6314" s="251" t="s">
        <v>1195</v>
      </c>
      <c r="R6314" s="258"/>
      <c r="S6314" s="258" t="s">
        <v>1358</v>
      </c>
      <c r="T6314" s="258" t="s">
        <v>1359</v>
      </c>
      <c r="U6314" s="282" t="s">
        <v>956</v>
      </c>
      <c r="V6314" s="285">
        <v>10637</v>
      </c>
      <c r="W6314" s="286" t="s">
        <v>912</v>
      </c>
      <c r="X6314" s="286" t="s">
        <v>912</v>
      </c>
      <c r="Y6314" s="257"/>
    </row>
    <row r="6315" spans="1:25" ht="12.75" customHeight="1" x14ac:dyDescent="0.2">
      <c r="A6315" s="229" t="s">
        <v>705</v>
      </c>
      <c r="B6315" s="247"/>
      <c r="C6315" s="280">
        <v>6302</v>
      </c>
      <c r="D6315" s="249" t="s">
        <v>13040</v>
      </c>
      <c r="E6315" s="249" t="s">
        <v>13041</v>
      </c>
      <c r="F6315" s="249" t="s">
        <v>10260</v>
      </c>
      <c r="G6315" s="281" t="s">
        <v>813</v>
      </c>
      <c r="H6315" s="250">
        <v>113799.82000000002</v>
      </c>
      <c r="I6315" s="250"/>
      <c r="J6315" s="250">
        <v>285574.38370000001</v>
      </c>
      <c r="K6315" s="250"/>
      <c r="L6315" s="250">
        <v>280200.06999999995</v>
      </c>
      <c r="M6315" s="251">
        <f t="shared" si="294"/>
        <v>1.5094449507916619</v>
      </c>
      <c r="N6315" s="251">
        <f t="shared" si="295"/>
        <v>1.8819312959266862E-2</v>
      </c>
      <c r="O6315" s="250">
        <v>309254.86999999994</v>
      </c>
      <c r="P6315" s="251">
        <f t="shared" si="296"/>
        <v>0.10369305046925932</v>
      </c>
      <c r="Q6315" s="251" t="s">
        <v>1195</v>
      </c>
      <c r="R6315" s="258"/>
      <c r="S6315" s="258" t="s">
        <v>806</v>
      </c>
      <c r="T6315" s="258" t="s">
        <v>807</v>
      </c>
      <c r="U6315" s="282" t="s">
        <v>814</v>
      </c>
      <c r="V6315" s="285">
        <v>1173</v>
      </c>
      <c r="W6315" s="286" t="s">
        <v>816</v>
      </c>
      <c r="X6315" s="286" t="s">
        <v>824</v>
      </c>
      <c r="Y6315" s="257"/>
    </row>
    <row r="6316" spans="1:25" ht="12.75" customHeight="1" x14ac:dyDescent="0.2">
      <c r="A6316" s="229" t="s">
        <v>705</v>
      </c>
      <c r="B6316" s="247"/>
      <c r="C6316" s="280">
        <v>6303</v>
      </c>
      <c r="D6316" s="249" t="s">
        <v>13042</v>
      </c>
      <c r="E6316" s="249" t="s">
        <v>13043</v>
      </c>
      <c r="F6316" s="249" t="s">
        <v>10182</v>
      </c>
      <c r="G6316" s="281" t="s">
        <v>813</v>
      </c>
      <c r="H6316" s="250">
        <v>83555.179999999993</v>
      </c>
      <c r="I6316" s="250"/>
      <c r="J6316" s="250">
        <v>46055.369899999998</v>
      </c>
      <c r="K6316" s="250"/>
      <c r="L6316" s="250">
        <v>48077.67</v>
      </c>
      <c r="M6316" s="251">
        <f t="shared" si="294"/>
        <v>0.44880293597596221</v>
      </c>
      <c r="N6316" s="251">
        <f t="shared" si="295"/>
        <v>4.3910191241347526E-2</v>
      </c>
      <c r="O6316" s="250">
        <v>53063.009999999995</v>
      </c>
      <c r="P6316" s="251">
        <f t="shared" si="296"/>
        <v>0.10369346101838955</v>
      </c>
      <c r="Q6316" s="251" t="s">
        <v>1195</v>
      </c>
      <c r="R6316" s="258"/>
      <c r="S6316" s="258" t="s">
        <v>806</v>
      </c>
      <c r="T6316" s="258" t="s">
        <v>807</v>
      </c>
      <c r="U6316" s="282" t="s">
        <v>814</v>
      </c>
      <c r="V6316" s="285">
        <v>94</v>
      </c>
      <c r="W6316" s="286" t="s">
        <v>824</v>
      </c>
      <c r="X6316" s="286" t="s">
        <v>824</v>
      </c>
      <c r="Y6316" s="257"/>
    </row>
    <row r="6317" spans="1:25" ht="12.75" customHeight="1" x14ac:dyDescent="0.2">
      <c r="A6317" s="229" t="s">
        <v>705</v>
      </c>
      <c r="B6317" s="247"/>
      <c r="C6317" s="280">
        <v>6304</v>
      </c>
      <c r="D6317" s="249" t="s">
        <v>13044</v>
      </c>
      <c r="E6317" s="249" t="s">
        <v>13045</v>
      </c>
      <c r="F6317" s="249" t="s">
        <v>10205</v>
      </c>
      <c r="G6317" s="281" t="s">
        <v>813</v>
      </c>
      <c r="H6317" s="250">
        <v>45608.12</v>
      </c>
      <c r="I6317" s="250"/>
      <c r="J6317" s="250">
        <v>43690.023799999995</v>
      </c>
      <c r="K6317" s="250"/>
      <c r="L6317" s="250">
        <v>45608.5</v>
      </c>
      <c r="M6317" s="251">
        <f t="shared" si="294"/>
        <v>4.2056024234281245E-2</v>
      </c>
      <c r="N6317" s="251">
        <f t="shared" si="295"/>
        <v>4.3911081595702971E-2</v>
      </c>
      <c r="O6317" s="250">
        <v>50698.06</v>
      </c>
      <c r="P6317" s="251">
        <f t="shared" si="296"/>
        <v>0.11159235668789803</v>
      </c>
      <c r="Q6317" s="251" t="s">
        <v>1195</v>
      </c>
      <c r="R6317" s="258"/>
      <c r="S6317" s="258" t="s">
        <v>904</v>
      </c>
      <c r="T6317" s="258" t="s">
        <v>807</v>
      </c>
      <c r="U6317" s="282" t="s">
        <v>814</v>
      </c>
      <c r="V6317" s="285">
        <v>155</v>
      </c>
      <c r="W6317" s="286" t="s">
        <v>824</v>
      </c>
      <c r="X6317" s="286" t="s">
        <v>824</v>
      </c>
      <c r="Y6317" s="257"/>
    </row>
    <row r="6318" spans="1:25" ht="12.75" customHeight="1" x14ac:dyDescent="0.2">
      <c r="A6318" s="229" t="s">
        <v>705</v>
      </c>
      <c r="B6318" s="247"/>
      <c r="C6318" s="280">
        <v>6305</v>
      </c>
      <c r="D6318" s="249" t="s">
        <v>13046</v>
      </c>
      <c r="E6318" s="249" t="s">
        <v>13047</v>
      </c>
      <c r="F6318" s="249" t="s">
        <v>10188</v>
      </c>
      <c r="G6318" s="281" t="s">
        <v>813</v>
      </c>
      <c r="H6318" s="250">
        <v>108591.53</v>
      </c>
      <c r="I6318" s="250"/>
      <c r="J6318" s="250">
        <v>104024.60179999999</v>
      </c>
      <c r="K6318" s="250"/>
      <c r="L6318" s="250">
        <v>108592.34</v>
      </c>
      <c r="M6318" s="251">
        <f t="shared" si="294"/>
        <v>4.2056025916570192E-2</v>
      </c>
      <c r="N6318" s="251">
        <f t="shared" si="295"/>
        <v>4.3910172410773003E-2</v>
      </c>
      <c r="O6318" s="250">
        <v>119852.63</v>
      </c>
      <c r="P6318" s="251">
        <f t="shared" si="296"/>
        <v>0.10369322550743458</v>
      </c>
      <c r="Q6318" s="251" t="s">
        <v>1195</v>
      </c>
      <c r="R6318" s="258"/>
      <c r="S6318" s="258" t="s">
        <v>806</v>
      </c>
      <c r="T6318" s="258" t="s">
        <v>807</v>
      </c>
      <c r="U6318" s="282" t="s">
        <v>814</v>
      </c>
      <c r="V6318" s="285">
        <v>952</v>
      </c>
      <c r="W6318" s="286" t="s">
        <v>816</v>
      </c>
      <c r="X6318" s="286" t="s">
        <v>824</v>
      </c>
      <c r="Y6318" s="257"/>
    </row>
    <row r="6319" spans="1:25" ht="12.75" customHeight="1" x14ac:dyDescent="0.2">
      <c r="A6319" s="229" t="s">
        <v>705</v>
      </c>
      <c r="B6319" s="247"/>
      <c r="C6319" s="280">
        <v>6306</v>
      </c>
      <c r="D6319" s="249" t="s">
        <v>13048</v>
      </c>
      <c r="E6319" s="249" t="s">
        <v>13048</v>
      </c>
      <c r="F6319" s="249"/>
      <c r="G6319" s="281"/>
      <c r="H6319" s="250">
        <v>0</v>
      </c>
      <c r="I6319" s="250"/>
      <c r="J6319" s="250">
        <v>0</v>
      </c>
      <c r="K6319" s="250"/>
      <c r="L6319" s="250">
        <v>12909.11</v>
      </c>
      <c r="M6319" s="251" t="str">
        <f t="shared" si="294"/>
        <v>NA</v>
      </c>
      <c r="N6319" s="251" t="str">
        <f t="shared" si="295"/>
        <v>NA</v>
      </c>
      <c r="O6319" s="250">
        <v>13037.52</v>
      </c>
      <c r="P6319" s="251">
        <f t="shared" si="296"/>
        <v>9.9472388104214667E-3</v>
      </c>
      <c r="Q6319" s="251" t="s">
        <v>1195</v>
      </c>
      <c r="R6319" s="258"/>
      <c r="S6319" s="258" t="s">
        <v>840</v>
      </c>
      <c r="T6319" s="258" t="s">
        <v>841</v>
      </c>
      <c r="U6319" s="282" t="s">
        <v>841</v>
      </c>
      <c r="V6319" s="283" t="s">
        <v>809</v>
      </c>
      <c r="W6319" s="284" t="s">
        <v>809</v>
      </c>
      <c r="X6319" s="284" t="s">
        <v>809</v>
      </c>
      <c r="Y6319" s="257"/>
    </row>
    <row r="6320" spans="1:25" ht="12.75" customHeight="1" x14ac:dyDescent="0.2">
      <c r="A6320" s="229" t="s">
        <v>705</v>
      </c>
      <c r="B6320" s="247"/>
      <c r="C6320" s="280">
        <v>6307</v>
      </c>
      <c r="D6320" s="249" t="s">
        <v>13049</v>
      </c>
      <c r="E6320" s="249" t="s">
        <v>13050</v>
      </c>
      <c r="F6320" s="249" t="s">
        <v>10355</v>
      </c>
      <c r="G6320" s="281" t="s">
        <v>804</v>
      </c>
      <c r="H6320" s="250">
        <v>23334.639999999996</v>
      </c>
      <c r="I6320" s="250"/>
      <c r="J6320" s="250">
        <v>22353.2696</v>
      </c>
      <c r="K6320" s="250"/>
      <c r="L6320" s="250">
        <v>23335.050000000003</v>
      </c>
      <c r="M6320" s="251">
        <f t="shared" si="294"/>
        <v>4.2056376271500065E-2</v>
      </c>
      <c r="N6320" s="251">
        <f t="shared" si="295"/>
        <v>4.3921109420163001E-2</v>
      </c>
      <c r="O6320" s="250">
        <v>25041.5</v>
      </c>
      <c r="P6320" s="251">
        <f t="shared" si="296"/>
        <v>7.3128191283069757E-2</v>
      </c>
      <c r="Q6320" s="251" t="s">
        <v>1195</v>
      </c>
      <c r="R6320" s="258"/>
      <c r="S6320" s="258" t="s">
        <v>904</v>
      </c>
      <c r="T6320" s="258" t="s">
        <v>807</v>
      </c>
      <c r="U6320" s="282" t="s">
        <v>808</v>
      </c>
      <c r="V6320" s="285">
        <v>64</v>
      </c>
      <c r="W6320" s="286" t="s">
        <v>824</v>
      </c>
      <c r="X6320" s="286" t="s">
        <v>824</v>
      </c>
      <c r="Y6320" s="257"/>
    </row>
    <row r="6321" spans="1:25" ht="12.75" customHeight="1" x14ac:dyDescent="0.2">
      <c r="A6321" s="229" t="s">
        <v>705</v>
      </c>
      <c r="B6321" s="247"/>
      <c r="C6321" s="280">
        <v>6308</v>
      </c>
      <c r="D6321" s="249" t="s">
        <v>13051</v>
      </c>
      <c r="E6321" s="249" t="s">
        <v>13052</v>
      </c>
      <c r="F6321" s="249" t="s">
        <v>10182</v>
      </c>
      <c r="G6321" s="281" t="s">
        <v>813</v>
      </c>
      <c r="H6321" s="250">
        <v>12798.960000000001</v>
      </c>
      <c r="I6321" s="250"/>
      <c r="J6321" s="250">
        <v>17335.386399999999</v>
      </c>
      <c r="K6321" s="250"/>
      <c r="L6321" s="250">
        <v>18096.580000000002</v>
      </c>
      <c r="M6321" s="251">
        <f t="shared" si="294"/>
        <v>0.35443711051522919</v>
      </c>
      <c r="N6321" s="251">
        <f t="shared" si="295"/>
        <v>4.390981443597948E-2</v>
      </c>
      <c r="O6321" s="250">
        <v>19973.099999999999</v>
      </c>
      <c r="P6321" s="251">
        <f t="shared" si="296"/>
        <v>0.10369473126966514</v>
      </c>
      <c r="Q6321" s="251" t="s">
        <v>1195</v>
      </c>
      <c r="R6321" s="258"/>
      <c r="S6321" s="258" t="s">
        <v>904</v>
      </c>
      <c r="T6321" s="258" t="s">
        <v>807</v>
      </c>
      <c r="U6321" s="282" t="s">
        <v>814</v>
      </c>
      <c r="V6321" s="285">
        <v>106</v>
      </c>
      <c r="W6321" s="286" t="s">
        <v>824</v>
      </c>
      <c r="X6321" s="286" t="s">
        <v>824</v>
      </c>
      <c r="Y6321" s="257"/>
    </row>
    <row r="6322" spans="1:25" ht="12.75" customHeight="1" x14ac:dyDescent="0.2">
      <c r="A6322" s="229" t="s">
        <v>705</v>
      </c>
      <c r="B6322" s="247"/>
      <c r="C6322" s="280">
        <v>6309</v>
      </c>
      <c r="D6322" s="249" t="s">
        <v>13053</v>
      </c>
      <c r="E6322" s="249" t="s">
        <v>13054</v>
      </c>
      <c r="F6322" s="249" t="s">
        <v>10302</v>
      </c>
      <c r="G6322" s="281" t="s">
        <v>804</v>
      </c>
      <c r="H6322" s="250">
        <v>48090.81</v>
      </c>
      <c r="I6322" s="250"/>
      <c r="J6322" s="250">
        <v>46068.301299999999</v>
      </c>
      <c r="K6322" s="250"/>
      <c r="L6322" s="250">
        <v>48091.509999999995</v>
      </c>
      <c r="M6322" s="251">
        <f t="shared" si="294"/>
        <v>4.2056033158934081E-2</v>
      </c>
      <c r="N6322" s="251">
        <f t="shared" si="295"/>
        <v>4.3917588513297225E-2</v>
      </c>
      <c r="O6322" s="250">
        <v>55482.2</v>
      </c>
      <c r="P6322" s="251">
        <f t="shared" si="296"/>
        <v>0.15367972434219684</v>
      </c>
      <c r="Q6322" s="251" t="s">
        <v>1195</v>
      </c>
      <c r="R6322" s="258"/>
      <c r="S6322" s="258" t="s">
        <v>1405</v>
      </c>
      <c r="T6322" s="258" t="s">
        <v>807</v>
      </c>
      <c r="U6322" s="282" t="s">
        <v>808</v>
      </c>
      <c r="V6322" s="285">
        <v>103</v>
      </c>
      <c r="W6322" s="286" t="s">
        <v>824</v>
      </c>
      <c r="X6322" s="286" t="s">
        <v>874</v>
      </c>
      <c r="Y6322" s="257"/>
    </row>
    <row r="6323" spans="1:25" ht="12.75" customHeight="1" x14ac:dyDescent="0.2">
      <c r="A6323" s="229" t="s">
        <v>705</v>
      </c>
      <c r="B6323" s="247"/>
      <c r="C6323" s="280">
        <v>6310</v>
      </c>
      <c r="D6323" s="249" t="s">
        <v>13055</v>
      </c>
      <c r="E6323" s="249" t="s">
        <v>13056</v>
      </c>
      <c r="F6323" s="249" t="s">
        <v>10182</v>
      </c>
      <c r="G6323" s="281"/>
      <c r="H6323" s="250">
        <v>3024889.6199999992</v>
      </c>
      <c r="I6323" s="250"/>
      <c r="J6323" s="250">
        <v>1744100.2916000003</v>
      </c>
      <c r="K6323" s="250"/>
      <c r="L6323" s="250">
        <v>1984798.9199999992</v>
      </c>
      <c r="M6323" s="251">
        <f t="shared" si="294"/>
        <v>0.42341688104308389</v>
      </c>
      <c r="N6323" s="251">
        <f t="shared" si="295"/>
        <v>0.13800733223843858</v>
      </c>
      <c r="O6323" s="250">
        <v>2192595.7399999988</v>
      </c>
      <c r="P6323" s="251">
        <f t="shared" si="296"/>
        <v>0.10469414201414402</v>
      </c>
      <c r="Q6323" s="251" t="s">
        <v>1195</v>
      </c>
      <c r="R6323" s="258"/>
      <c r="S6323" s="258" t="s">
        <v>1358</v>
      </c>
      <c r="T6323" s="258" t="s">
        <v>807</v>
      </c>
      <c r="U6323" s="282" t="s">
        <v>956</v>
      </c>
      <c r="V6323" s="285">
        <v>8885</v>
      </c>
      <c r="W6323" s="286" t="s">
        <v>874</v>
      </c>
      <c r="X6323" s="286" t="s">
        <v>816</v>
      </c>
      <c r="Y6323" s="257"/>
    </row>
    <row r="6324" spans="1:25" ht="12.75" customHeight="1" x14ac:dyDescent="0.2">
      <c r="A6324" s="229" t="s">
        <v>705</v>
      </c>
      <c r="B6324" s="247"/>
      <c r="C6324" s="280">
        <v>6311</v>
      </c>
      <c r="D6324" s="249" t="s">
        <v>13057</v>
      </c>
      <c r="E6324" s="249" t="s">
        <v>13058</v>
      </c>
      <c r="F6324" s="249" t="s">
        <v>10237</v>
      </c>
      <c r="G6324" s="281" t="s">
        <v>804</v>
      </c>
      <c r="H6324" s="250">
        <v>79761.689999999988</v>
      </c>
      <c r="I6324" s="250"/>
      <c r="J6324" s="250">
        <v>77321.623800000001</v>
      </c>
      <c r="K6324" s="250"/>
      <c r="L6324" s="250">
        <v>80717.070000000007</v>
      </c>
      <c r="M6324" s="251">
        <f t="shared" si="294"/>
        <v>3.0591957116254519E-2</v>
      </c>
      <c r="N6324" s="251">
        <f t="shared" si="295"/>
        <v>4.3913281086577563E-2</v>
      </c>
      <c r="O6324" s="250">
        <v>89327.37</v>
      </c>
      <c r="P6324" s="251">
        <f t="shared" si="296"/>
        <v>0.1066726034530241</v>
      </c>
      <c r="Q6324" s="251" t="s">
        <v>1195</v>
      </c>
      <c r="R6324" s="258"/>
      <c r="S6324" s="258" t="s">
        <v>806</v>
      </c>
      <c r="T6324" s="258" t="s">
        <v>807</v>
      </c>
      <c r="U6324" s="282" t="s">
        <v>808</v>
      </c>
      <c r="V6324" s="285">
        <v>513</v>
      </c>
      <c r="W6324" s="286" t="s">
        <v>824</v>
      </c>
      <c r="X6324" s="286" t="s">
        <v>824</v>
      </c>
      <c r="Y6324" s="257"/>
    </row>
    <row r="6325" spans="1:25" ht="12.75" customHeight="1" x14ac:dyDescent="0.2">
      <c r="A6325" s="229" t="s">
        <v>705</v>
      </c>
      <c r="B6325" s="247"/>
      <c r="C6325" s="280">
        <v>6312</v>
      </c>
      <c r="D6325" s="249" t="s">
        <v>13059</v>
      </c>
      <c r="E6325" s="249" t="s">
        <v>13060</v>
      </c>
      <c r="F6325" s="249" t="s">
        <v>10228</v>
      </c>
      <c r="G6325" s="281" t="s">
        <v>804</v>
      </c>
      <c r="H6325" s="250">
        <v>211518.96999999997</v>
      </c>
      <c r="I6325" s="250"/>
      <c r="J6325" s="250">
        <v>175751.22360000003</v>
      </c>
      <c r="K6325" s="250"/>
      <c r="L6325" s="250">
        <v>183468.49000000002</v>
      </c>
      <c r="M6325" s="251">
        <f t="shared" si="294"/>
        <v>0.16909947320564178</v>
      </c>
      <c r="N6325" s="251">
        <f t="shared" si="295"/>
        <v>4.3910171672910003E-2</v>
      </c>
      <c r="O6325" s="250">
        <v>202492.84</v>
      </c>
      <c r="P6325" s="251">
        <f t="shared" si="296"/>
        <v>0.10369273764666606</v>
      </c>
      <c r="Q6325" s="251" t="s">
        <v>1195</v>
      </c>
      <c r="R6325" s="258"/>
      <c r="S6325" s="258" t="s">
        <v>806</v>
      </c>
      <c r="T6325" s="258" t="s">
        <v>807</v>
      </c>
      <c r="U6325" s="282" t="s">
        <v>808</v>
      </c>
      <c r="V6325" s="285">
        <v>303</v>
      </c>
      <c r="W6325" s="286" t="s">
        <v>824</v>
      </c>
      <c r="X6325" s="286" t="s">
        <v>824</v>
      </c>
      <c r="Y6325" s="257"/>
    </row>
    <row r="6326" spans="1:25" ht="12.75" customHeight="1" x14ac:dyDescent="0.2">
      <c r="A6326" s="229" t="s">
        <v>705</v>
      </c>
      <c r="B6326" s="247"/>
      <c r="C6326" s="280">
        <v>6313</v>
      </c>
      <c r="D6326" s="249" t="s">
        <v>13061</v>
      </c>
      <c r="E6326" s="249" t="s">
        <v>13062</v>
      </c>
      <c r="F6326" s="249" t="s">
        <v>10205</v>
      </c>
      <c r="G6326" s="281" t="s">
        <v>813</v>
      </c>
      <c r="H6326" s="250">
        <v>131491.79</v>
      </c>
      <c r="I6326" s="250"/>
      <c r="J6326" s="250">
        <v>45337.063699999999</v>
      </c>
      <c r="K6326" s="250"/>
      <c r="L6326" s="250">
        <v>47327.820000000007</v>
      </c>
      <c r="M6326" s="251">
        <f t="shared" si="294"/>
        <v>0.65520992831567659</v>
      </c>
      <c r="N6326" s="251">
        <f t="shared" si="295"/>
        <v>4.3910128657053023E-2</v>
      </c>
      <c r="O6326" s="250">
        <v>52235.4</v>
      </c>
      <c r="P6326" s="251">
        <f t="shared" si="296"/>
        <v>0.10369334568970204</v>
      </c>
      <c r="Q6326" s="251" t="s">
        <v>1195</v>
      </c>
      <c r="R6326" s="258"/>
      <c r="S6326" s="258" t="s">
        <v>806</v>
      </c>
      <c r="T6326" s="258" t="s">
        <v>807</v>
      </c>
      <c r="U6326" s="282" t="s">
        <v>814</v>
      </c>
      <c r="V6326" s="285">
        <v>96</v>
      </c>
      <c r="W6326" s="286" t="s">
        <v>816</v>
      </c>
      <c r="X6326" s="286" t="s">
        <v>824</v>
      </c>
      <c r="Y6326" s="257"/>
    </row>
    <row r="6327" spans="1:25" ht="12.75" customHeight="1" x14ac:dyDescent="0.2">
      <c r="A6327" s="229" t="s">
        <v>705</v>
      </c>
      <c r="B6327" s="247"/>
      <c r="C6327" s="280">
        <v>6314</v>
      </c>
      <c r="D6327" s="249" t="s">
        <v>13063</v>
      </c>
      <c r="E6327" s="249" t="s">
        <v>13064</v>
      </c>
      <c r="F6327" s="249" t="s">
        <v>10260</v>
      </c>
      <c r="G6327" s="281" t="s">
        <v>813</v>
      </c>
      <c r="H6327" s="250">
        <v>19808.82</v>
      </c>
      <c r="I6327" s="250"/>
      <c r="J6327" s="250">
        <v>49657.271800000002</v>
      </c>
      <c r="K6327" s="250"/>
      <c r="L6327" s="250">
        <v>51838.1</v>
      </c>
      <c r="M6327" s="251">
        <f t="shared" si="294"/>
        <v>1.5068263430128601</v>
      </c>
      <c r="N6327" s="251">
        <f t="shared" si="295"/>
        <v>4.3917599999925817E-2</v>
      </c>
      <c r="O6327" s="250">
        <v>59804.57</v>
      </c>
      <c r="P6327" s="251">
        <f t="shared" si="296"/>
        <v>0.15367982237003289</v>
      </c>
      <c r="Q6327" s="251" t="s">
        <v>1195</v>
      </c>
      <c r="R6327" s="258"/>
      <c r="S6327" s="258" t="s">
        <v>806</v>
      </c>
      <c r="T6327" s="258" t="s">
        <v>807</v>
      </c>
      <c r="U6327" s="282" t="s">
        <v>814</v>
      </c>
      <c r="V6327" s="285">
        <v>253</v>
      </c>
      <c r="W6327" s="286" t="s">
        <v>824</v>
      </c>
      <c r="X6327" s="286" t="s">
        <v>824</v>
      </c>
      <c r="Y6327" s="257"/>
    </row>
    <row r="6328" spans="1:25" ht="12.75" customHeight="1" x14ac:dyDescent="0.2">
      <c r="A6328" s="229" t="s">
        <v>705</v>
      </c>
      <c r="B6328" s="247"/>
      <c r="C6328" s="280">
        <v>6315</v>
      </c>
      <c r="D6328" s="249" t="s">
        <v>13065</v>
      </c>
      <c r="E6328" s="249" t="s">
        <v>13066</v>
      </c>
      <c r="F6328" s="249" t="s">
        <v>10225</v>
      </c>
      <c r="G6328" s="281" t="s">
        <v>2994</v>
      </c>
      <c r="H6328" s="250">
        <v>371282.12</v>
      </c>
      <c r="I6328" s="250"/>
      <c r="J6328" s="250">
        <v>221632.40980000002</v>
      </c>
      <c r="K6328" s="250"/>
      <c r="L6328" s="250">
        <v>328360.56000000006</v>
      </c>
      <c r="M6328" s="251">
        <f t="shared" si="294"/>
        <v>0.40306199016532218</v>
      </c>
      <c r="N6328" s="251">
        <f t="shared" si="295"/>
        <v>0.48155479740671042</v>
      </c>
      <c r="O6328" s="250">
        <v>361759.02</v>
      </c>
      <c r="P6328" s="251">
        <f t="shared" si="296"/>
        <v>0.10171276355479464</v>
      </c>
      <c r="Q6328" s="251" t="s">
        <v>1195</v>
      </c>
      <c r="R6328" s="258"/>
      <c r="S6328" s="258" t="s">
        <v>10994</v>
      </c>
      <c r="T6328" s="258" t="s">
        <v>908</v>
      </c>
      <c r="U6328" s="282" t="s">
        <v>10494</v>
      </c>
      <c r="V6328" s="285">
        <v>674</v>
      </c>
      <c r="W6328" s="286" t="s">
        <v>824</v>
      </c>
      <c r="X6328" s="286" t="s">
        <v>824</v>
      </c>
      <c r="Y6328" s="257"/>
    </row>
    <row r="6329" spans="1:25" ht="12.75" customHeight="1" x14ac:dyDescent="0.2">
      <c r="A6329" s="229" t="s">
        <v>705</v>
      </c>
      <c r="B6329" s="247"/>
      <c r="C6329" s="280">
        <v>6316</v>
      </c>
      <c r="D6329" s="249" t="s">
        <v>13067</v>
      </c>
      <c r="E6329" s="249" t="s">
        <v>13068</v>
      </c>
      <c r="F6329" s="249" t="s">
        <v>10228</v>
      </c>
      <c r="G6329" s="281" t="s">
        <v>804</v>
      </c>
      <c r="H6329" s="250">
        <v>86277.19</v>
      </c>
      <c r="I6329" s="250"/>
      <c r="J6329" s="250">
        <v>80824.070699999997</v>
      </c>
      <c r="K6329" s="250"/>
      <c r="L6329" s="250">
        <v>84373.069999999978</v>
      </c>
      <c r="M6329" s="251">
        <f t="shared" si="294"/>
        <v>6.3204646558377778E-2</v>
      </c>
      <c r="N6329" s="251">
        <f t="shared" si="295"/>
        <v>4.3910177614946352E-2</v>
      </c>
      <c r="O6329" s="250">
        <v>93122.040000000008</v>
      </c>
      <c r="P6329" s="251">
        <f t="shared" si="296"/>
        <v>0.10369386819751886</v>
      </c>
      <c r="Q6329" s="251" t="s">
        <v>1195</v>
      </c>
      <c r="R6329" s="258"/>
      <c r="S6329" s="258" t="s">
        <v>823</v>
      </c>
      <c r="T6329" s="258" t="s">
        <v>807</v>
      </c>
      <c r="U6329" s="282" t="s">
        <v>808</v>
      </c>
      <c r="V6329" s="285">
        <v>452</v>
      </c>
      <c r="W6329" s="286" t="s">
        <v>816</v>
      </c>
      <c r="X6329" s="286" t="s">
        <v>824</v>
      </c>
      <c r="Y6329" s="257"/>
    </row>
    <row r="6330" spans="1:25" ht="12.75" customHeight="1" x14ac:dyDescent="0.2">
      <c r="A6330" s="229" t="s">
        <v>705</v>
      </c>
      <c r="B6330" s="247"/>
      <c r="C6330" s="300">
        <v>6317</v>
      </c>
      <c r="D6330" s="301" t="s">
        <v>13069</v>
      </c>
      <c r="E6330" s="301" t="s">
        <v>13070</v>
      </c>
      <c r="F6330" s="301" t="s">
        <v>10397</v>
      </c>
      <c r="G6330" s="326" t="s">
        <v>804</v>
      </c>
      <c r="H6330" s="303">
        <v>17949.34</v>
      </c>
      <c r="I6330" s="303"/>
      <c r="J6330" s="303">
        <v>0</v>
      </c>
      <c r="K6330" s="303"/>
      <c r="L6330" s="303">
        <v>0</v>
      </c>
      <c r="M6330" s="304">
        <f t="shared" si="294"/>
        <v>1</v>
      </c>
      <c r="N6330" s="304" t="str">
        <f t="shared" si="295"/>
        <v>NA</v>
      </c>
      <c r="O6330" s="303">
        <v>0</v>
      </c>
      <c r="P6330" s="304" t="str">
        <f t="shared" si="296"/>
        <v>NA</v>
      </c>
      <c r="Q6330" s="304" t="s">
        <v>707</v>
      </c>
      <c r="R6330" s="305" t="s">
        <v>887</v>
      </c>
      <c r="S6330" s="306" t="s">
        <v>832</v>
      </c>
      <c r="T6330" s="306" t="s">
        <v>832</v>
      </c>
      <c r="U6330" s="306" t="s">
        <v>832</v>
      </c>
      <c r="V6330" s="307" t="s">
        <v>809</v>
      </c>
      <c r="W6330" s="308" t="s">
        <v>809</v>
      </c>
      <c r="X6330" s="308" t="s">
        <v>809</v>
      </c>
      <c r="Y6330" s="257"/>
    </row>
    <row r="6331" spans="1:25" ht="12.75" customHeight="1" x14ac:dyDescent="0.2">
      <c r="A6331" s="229" t="s">
        <v>705</v>
      </c>
      <c r="B6331" s="247"/>
      <c r="C6331" s="280">
        <v>6318</v>
      </c>
      <c r="D6331" s="249" t="s">
        <v>13071</v>
      </c>
      <c r="E6331" s="249" t="s">
        <v>13072</v>
      </c>
      <c r="F6331" s="249" t="s">
        <v>10237</v>
      </c>
      <c r="G6331" s="281" t="s">
        <v>804</v>
      </c>
      <c r="H6331" s="250">
        <v>130756.81</v>
      </c>
      <c r="I6331" s="250"/>
      <c r="J6331" s="250">
        <v>151678.535</v>
      </c>
      <c r="K6331" s="250"/>
      <c r="L6331" s="250">
        <v>158338.4</v>
      </c>
      <c r="M6331" s="251">
        <f t="shared" si="294"/>
        <v>0.16000485940273401</v>
      </c>
      <c r="N6331" s="251">
        <f t="shared" si="295"/>
        <v>4.390776189920341E-2</v>
      </c>
      <c r="O6331" s="250">
        <v>171928.89</v>
      </c>
      <c r="P6331" s="251">
        <f t="shared" si="296"/>
        <v>8.5831927062544652E-2</v>
      </c>
      <c r="Q6331" s="251" t="s">
        <v>1195</v>
      </c>
      <c r="R6331" s="258"/>
      <c r="S6331" s="258" t="s">
        <v>1405</v>
      </c>
      <c r="T6331" s="258" t="s">
        <v>807</v>
      </c>
      <c r="U6331" s="282" t="s">
        <v>808</v>
      </c>
      <c r="V6331" s="285">
        <v>14</v>
      </c>
      <c r="W6331" s="286" t="s">
        <v>824</v>
      </c>
      <c r="X6331" s="286" t="s">
        <v>824</v>
      </c>
      <c r="Y6331" s="257"/>
    </row>
    <row r="6332" spans="1:25" ht="12.75" customHeight="1" x14ac:dyDescent="0.2">
      <c r="A6332" s="229" t="s">
        <v>705</v>
      </c>
      <c r="B6332" s="247"/>
      <c r="C6332" s="280">
        <v>6319</v>
      </c>
      <c r="D6332" s="249" t="s">
        <v>13073</v>
      </c>
      <c r="E6332" s="249" t="s">
        <v>13073</v>
      </c>
      <c r="F6332" s="249"/>
      <c r="G6332" s="281"/>
      <c r="H6332" s="250">
        <v>0</v>
      </c>
      <c r="I6332" s="250"/>
      <c r="J6332" s="250">
        <v>0</v>
      </c>
      <c r="K6332" s="250"/>
      <c r="L6332" s="250">
        <v>16525.07</v>
      </c>
      <c r="M6332" s="251" t="str">
        <f t="shared" si="294"/>
        <v>NA</v>
      </c>
      <c r="N6332" s="251" t="str">
        <f t="shared" si="295"/>
        <v>NA</v>
      </c>
      <c r="O6332" s="250">
        <v>12691.73</v>
      </c>
      <c r="P6332" s="251">
        <f t="shared" si="296"/>
        <v>0.23197118075747941</v>
      </c>
      <c r="Q6332" s="251" t="s">
        <v>1195</v>
      </c>
      <c r="R6332" s="258"/>
      <c r="S6332" s="258" t="s">
        <v>840</v>
      </c>
      <c r="T6332" s="258" t="s">
        <v>841</v>
      </c>
      <c r="U6332" s="282" t="s">
        <v>841</v>
      </c>
      <c r="V6332" s="283" t="s">
        <v>809</v>
      </c>
      <c r="W6332" s="284" t="s">
        <v>809</v>
      </c>
      <c r="X6332" s="284" t="s">
        <v>809</v>
      </c>
      <c r="Y6332" s="257"/>
    </row>
    <row r="6333" spans="1:25" ht="12.75" customHeight="1" x14ac:dyDescent="0.2">
      <c r="A6333" s="229" t="s">
        <v>705</v>
      </c>
      <c r="B6333" s="247"/>
      <c r="C6333" s="280">
        <v>6320</v>
      </c>
      <c r="D6333" s="249" t="s">
        <v>13074</v>
      </c>
      <c r="E6333" s="249" t="s">
        <v>13075</v>
      </c>
      <c r="F6333" s="249" t="s">
        <v>10456</v>
      </c>
      <c r="G6333" s="281" t="s">
        <v>813</v>
      </c>
      <c r="H6333" s="250">
        <v>93410.5</v>
      </c>
      <c r="I6333" s="250"/>
      <c r="J6333" s="250">
        <v>89482.023099999991</v>
      </c>
      <c r="K6333" s="250"/>
      <c r="L6333" s="250">
        <v>93411.199999999997</v>
      </c>
      <c r="M6333" s="251">
        <f t="shared" si="294"/>
        <v>4.205605258509492E-2</v>
      </c>
      <c r="N6333" s="251">
        <f t="shared" si="295"/>
        <v>4.3910237653086839E-2</v>
      </c>
      <c r="O6333" s="250">
        <v>103097.26000000001</v>
      </c>
      <c r="P6333" s="251">
        <f t="shared" si="296"/>
        <v>0.10369270494330458</v>
      </c>
      <c r="Q6333" s="251" t="s">
        <v>1195</v>
      </c>
      <c r="R6333" s="258"/>
      <c r="S6333" s="258" t="s">
        <v>806</v>
      </c>
      <c r="T6333" s="258" t="s">
        <v>807</v>
      </c>
      <c r="U6333" s="282" t="s">
        <v>814</v>
      </c>
      <c r="V6333" s="285">
        <v>203</v>
      </c>
      <c r="W6333" s="286" t="s">
        <v>824</v>
      </c>
      <c r="X6333" s="286" t="s">
        <v>824</v>
      </c>
      <c r="Y6333" s="257"/>
    </row>
    <row r="6334" spans="1:25" ht="12.75" customHeight="1" x14ac:dyDescent="0.2">
      <c r="A6334" s="229" t="s">
        <v>705</v>
      </c>
      <c r="B6334" s="247"/>
      <c r="C6334" s="280">
        <v>6321</v>
      </c>
      <c r="D6334" s="249" t="s">
        <v>13076</v>
      </c>
      <c r="E6334" s="249" t="s">
        <v>13077</v>
      </c>
      <c r="F6334" s="249" t="s">
        <v>10228</v>
      </c>
      <c r="G6334" s="281" t="s">
        <v>804</v>
      </c>
      <c r="H6334" s="250">
        <v>55040.36</v>
      </c>
      <c r="I6334" s="250"/>
      <c r="J6334" s="250">
        <v>52725.573000000004</v>
      </c>
      <c r="K6334" s="250"/>
      <c r="L6334" s="250">
        <v>55041.09</v>
      </c>
      <c r="M6334" s="251">
        <f t="shared" si="294"/>
        <v>4.2056174777926537E-2</v>
      </c>
      <c r="N6334" s="251">
        <f t="shared" si="295"/>
        <v>4.3916393284146808E-2</v>
      </c>
      <c r="O6334" s="250">
        <v>61090.080000000002</v>
      </c>
      <c r="P6334" s="251">
        <f t="shared" si="296"/>
        <v>0.10989953142279714</v>
      </c>
      <c r="Q6334" s="251" t="s">
        <v>1195</v>
      </c>
      <c r="R6334" s="258"/>
      <c r="S6334" s="258" t="s">
        <v>904</v>
      </c>
      <c r="T6334" s="258" t="s">
        <v>807</v>
      </c>
      <c r="U6334" s="282" t="s">
        <v>808</v>
      </c>
      <c r="V6334" s="285">
        <v>156</v>
      </c>
      <c r="W6334" s="286" t="s">
        <v>824</v>
      </c>
      <c r="X6334" s="286" t="s">
        <v>824</v>
      </c>
      <c r="Y6334" s="257"/>
    </row>
    <row r="6335" spans="1:25" ht="12.75" customHeight="1" x14ac:dyDescent="0.2">
      <c r="A6335" s="229" t="s">
        <v>705</v>
      </c>
      <c r="B6335" s="247"/>
      <c r="C6335" s="280">
        <v>6322</v>
      </c>
      <c r="D6335" s="249" t="s">
        <v>13078</v>
      </c>
      <c r="E6335" s="249" t="s">
        <v>13079</v>
      </c>
      <c r="F6335" s="249" t="s">
        <v>10182</v>
      </c>
      <c r="G6335" s="281" t="s">
        <v>813</v>
      </c>
      <c r="H6335" s="250">
        <v>96927.19</v>
      </c>
      <c r="I6335" s="250"/>
      <c r="J6335" s="250">
        <v>97678.506099999999</v>
      </c>
      <c r="K6335" s="250"/>
      <c r="L6335" s="250">
        <v>101963.16</v>
      </c>
      <c r="M6335" s="251">
        <f t="shared" si="294"/>
        <v>7.7513451076008325E-3</v>
      </c>
      <c r="N6335" s="251">
        <f t="shared" si="295"/>
        <v>4.386485902654489E-2</v>
      </c>
      <c r="O6335" s="250">
        <v>110465.91</v>
      </c>
      <c r="P6335" s="251">
        <f t="shared" si="296"/>
        <v>8.3390412772613165E-2</v>
      </c>
      <c r="Q6335" s="251" t="s">
        <v>1195</v>
      </c>
      <c r="R6335" s="258"/>
      <c r="S6335" s="258" t="s">
        <v>806</v>
      </c>
      <c r="T6335" s="258" t="s">
        <v>807</v>
      </c>
      <c r="U6335" s="282" t="s">
        <v>814</v>
      </c>
      <c r="V6335" s="285">
        <v>258</v>
      </c>
      <c r="W6335" s="286" t="s">
        <v>824</v>
      </c>
      <c r="X6335" s="286" t="s">
        <v>824</v>
      </c>
      <c r="Y6335" s="257"/>
    </row>
    <row r="6336" spans="1:25" ht="12.75" customHeight="1" x14ac:dyDescent="0.2">
      <c r="A6336" s="229" t="s">
        <v>705</v>
      </c>
      <c r="B6336" s="247"/>
      <c r="C6336" s="280">
        <v>6323</v>
      </c>
      <c r="D6336" s="249" t="s">
        <v>13080</v>
      </c>
      <c r="E6336" s="249" t="s">
        <v>13081</v>
      </c>
      <c r="F6336" s="249" t="s">
        <v>10228</v>
      </c>
      <c r="G6336" s="281" t="s">
        <v>804</v>
      </c>
      <c r="H6336" s="250">
        <v>34043.699999999997</v>
      </c>
      <c r="I6336" s="250"/>
      <c r="J6336" s="250">
        <v>32611.952599999997</v>
      </c>
      <c r="K6336" s="250"/>
      <c r="L6336" s="250">
        <v>34044.19</v>
      </c>
      <c r="M6336" s="251">
        <f t="shared" si="294"/>
        <v>4.2056163108005307E-2</v>
      </c>
      <c r="N6336" s="251">
        <f t="shared" si="295"/>
        <v>4.3917560459106199E-2</v>
      </c>
      <c r="O6336" s="250">
        <v>39276.089999999997</v>
      </c>
      <c r="P6336" s="251">
        <f t="shared" si="296"/>
        <v>0.15367967338920369</v>
      </c>
      <c r="Q6336" s="251" t="s">
        <v>1195</v>
      </c>
      <c r="R6336" s="258"/>
      <c r="S6336" s="258" t="s">
        <v>1405</v>
      </c>
      <c r="T6336" s="258" t="s">
        <v>807</v>
      </c>
      <c r="U6336" s="282" t="s">
        <v>808</v>
      </c>
      <c r="V6336" s="285">
        <v>103</v>
      </c>
      <c r="W6336" s="286" t="s">
        <v>816</v>
      </c>
      <c r="X6336" s="286" t="s">
        <v>824</v>
      </c>
      <c r="Y6336" s="257"/>
    </row>
    <row r="6337" spans="1:25" ht="12.75" customHeight="1" x14ac:dyDescent="0.2">
      <c r="A6337" s="229" t="s">
        <v>705</v>
      </c>
      <c r="B6337" s="247"/>
      <c r="C6337" s="280">
        <v>6324</v>
      </c>
      <c r="D6337" s="249" t="s">
        <v>13082</v>
      </c>
      <c r="E6337" s="249" t="s">
        <v>13083</v>
      </c>
      <c r="F6337" s="249" t="s">
        <v>10318</v>
      </c>
      <c r="G6337" s="281" t="s">
        <v>813</v>
      </c>
      <c r="H6337" s="250">
        <v>25823.63</v>
      </c>
      <c r="I6337" s="250"/>
      <c r="J6337" s="250">
        <v>24737.5906</v>
      </c>
      <c r="K6337" s="250"/>
      <c r="L6337" s="250">
        <v>25823.760000000002</v>
      </c>
      <c r="M6337" s="251">
        <f t="shared" si="294"/>
        <v>4.2056031626847248E-2</v>
      </c>
      <c r="N6337" s="251">
        <f t="shared" si="295"/>
        <v>4.3907647174013888E-2</v>
      </c>
      <c r="O6337" s="250">
        <v>28040.29</v>
      </c>
      <c r="P6337" s="251">
        <f t="shared" si="296"/>
        <v>8.5832969327472017E-2</v>
      </c>
      <c r="Q6337" s="251" t="s">
        <v>1195</v>
      </c>
      <c r="R6337" s="258"/>
      <c r="S6337" s="258" t="s">
        <v>806</v>
      </c>
      <c r="T6337" s="299" t="s">
        <v>809</v>
      </c>
      <c r="U6337" s="282" t="s">
        <v>814</v>
      </c>
      <c r="V6337" s="285">
        <v>658</v>
      </c>
      <c r="W6337" s="286" t="s">
        <v>824</v>
      </c>
      <c r="X6337" s="286" t="s">
        <v>824</v>
      </c>
      <c r="Y6337" s="257"/>
    </row>
    <row r="6338" spans="1:25" ht="12.75" customHeight="1" x14ac:dyDescent="0.2">
      <c r="A6338" s="229" t="s">
        <v>705</v>
      </c>
      <c r="B6338" s="247"/>
      <c r="C6338" s="280">
        <v>6325</v>
      </c>
      <c r="D6338" s="249" t="s">
        <v>13084</v>
      </c>
      <c r="E6338" s="249" t="s">
        <v>13085</v>
      </c>
      <c r="F6338" s="249" t="s">
        <v>10185</v>
      </c>
      <c r="G6338" s="281" t="s">
        <v>813</v>
      </c>
      <c r="H6338" s="250">
        <v>61134.140000000007</v>
      </c>
      <c r="I6338" s="250"/>
      <c r="J6338" s="250">
        <v>58563.087500000009</v>
      </c>
      <c r="K6338" s="250"/>
      <c r="L6338" s="250">
        <v>61134.600000000006</v>
      </c>
      <c r="M6338" s="251">
        <f t="shared" si="294"/>
        <v>4.2055919981862797E-2</v>
      </c>
      <c r="N6338" s="251">
        <f t="shared" si="295"/>
        <v>4.3910125127880201E-2</v>
      </c>
      <c r="O6338" s="250">
        <v>67473.820000000007</v>
      </c>
      <c r="P6338" s="251">
        <f t="shared" si="296"/>
        <v>0.1036928351539063</v>
      </c>
      <c r="Q6338" s="251" t="s">
        <v>1195</v>
      </c>
      <c r="R6338" s="258"/>
      <c r="S6338" s="258" t="s">
        <v>904</v>
      </c>
      <c r="T6338" s="258" t="s">
        <v>807</v>
      </c>
      <c r="U6338" s="282" t="s">
        <v>814</v>
      </c>
      <c r="V6338" s="285">
        <v>253</v>
      </c>
      <c r="W6338" s="286" t="s">
        <v>816</v>
      </c>
      <c r="X6338" s="286" t="s">
        <v>816</v>
      </c>
      <c r="Y6338" s="257"/>
    </row>
    <row r="6339" spans="1:25" ht="12.75" customHeight="1" x14ac:dyDescent="0.2">
      <c r="A6339" s="229" t="s">
        <v>705</v>
      </c>
      <c r="B6339" s="247"/>
      <c r="C6339" s="280">
        <v>6326</v>
      </c>
      <c r="D6339" s="249" t="s">
        <v>13086</v>
      </c>
      <c r="E6339" s="249" t="s">
        <v>13087</v>
      </c>
      <c r="F6339" s="249" t="s">
        <v>10205</v>
      </c>
      <c r="G6339" s="281"/>
      <c r="H6339" s="250">
        <v>3857855.9000000008</v>
      </c>
      <c r="I6339" s="250"/>
      <c r="J6339" s="250">
        <v>3856422.7631999995</v>
      </c>
      <c r="K6339" s="250"/>
      <c r="L6339" s="250">
        <v>4677057.2500000019</v>
      </c>
      <c r="M6339" s="251">
        <f t="shared" si="294"/>
        <v>3.7148531131019568E-4</v>
      </c>
      <c r="N6339" s="251">
        <f t="shared" si="295"/>
        <v>0.21279681642555515</v>
      </c>
      <c r="O6339" s="250">
        <v>4947455.790000001</v>
      </c>
      <c r="P6339" s="251">
        <f t="shared" si="296"/>
        <v>5.7813818721162542E-2</v>
      </c>
      <c r="Q6339" s="251" t="s">
        <v>1195</v>
      </c>
      <c r="R6339" s="258"/>
      <c r="S6339" s="258" t="s">
        <v>1358</v>
      </c>
      <c r="T6339" s="258" t="s">
        <v>1359</v>
      </c>
      <c r="U6339" s="282" t="s">
        <v>932</v>
      </c>
      <c r="V6339" s="285">
        <v>3937</v>
      </c>
      <c r="W6339" s="286" t="s">
        <v>824</v>
      </c>
      <c r="X6339" s="286" t="s">
        <v>824</v>
      </c>
      <c r="Y6339" s="257"/>
    </row>
    <row r="6340" spans="1:25" ht="12.75" customHeight="1" x14ac:dyDescent="0.2">
      <c r="A6340" s="229" t="s">
        <v>705</v>
      </c>
      <c r="B6340" s="247"/>
      <c r="C6340" s="280">
        <v>6327</v>
      </c>
      <c r="D6340" s="249" t="s">
        <v>13088</v>
      </c>
      <c r="E6340" s="249" t="s">
        <v>13089</v>
      </c>
      <c r="F6340" s="249" t="s">
        <v>10205</v>
      </c>
      <c r="G6340" s="281" t="s">
        <v>813</v>
      </c>
      <c r="H6340" s="250">
        <v>162528.13</v>
      </c>
      <c r="I6340" s="250"/>
      <c r="J6340" s="250">
        <v>138296.12520000001</v>
      </c>
      <c r="K6340" s="250"/>
      <c r="L6340" s="250">
        <v>144368.72000000003</v>
      </c>
      <c r="M6340" s="251">
        <f t="shared" si="294"/>
        <v>0.14909422018206936</v>
      </c>
      <c r="N6340" s="251">
        <f t="shared" si="295"/>
        <v>4.3910086354321233E-2</v>
      </c>
      <c r="O6340" s="250">
        <v>159338.76</v>
      </c>
      <c r="P6340" s="251">
        <f t="shared" si="296"/>
        <v>0.10369309916995853</v>
      </c>
      <c r="Q6340" s="251" t="s">
        <v>1195</v>
      </c>
      <c r="R6340" s="258"/>
      <c r="S6340" s="258" t="s">
        <v>806</v>
      </c>
      <c r="T6340" s="258" t="s">
        <v>807</v>
      </c>
      <c r="U6340" s="282" t="s">
        <v>814</v>
      </c>
      <c r="V6340" s="285">
        <v>412</v>
      </c>
      <c r="W6340" s="286" t="s">
        <v>824</v>
      </c>
      <c r="X6340" s="286" t="s">
        <v>824</v>
      </c>
      <c r="Y6340" s="257"/>
    </row>
    <row r="6341" spans="1:25" ht="12.75" customHeight="1" x14ac:dyDescent="0.2">
      <c r="A6341" s="229" t="s">
        <v>705</v>
      </c>
      <c r="B6341" s="247"/>
      <c r="C6341" s="280">
        <v>6328</v>
      </c>
      <c r="D6341" s="249" t="s">
        <v>13090</v>
      </c>
      <c r="E6341" s="249" t="s">
        <v>13091</v>
      </c>
      <c r="F6341" s="249" t="s">
        <v>10182</v>
      </c>
      <c r="G6341" s="281" t="s">
        <v>813</v>
      </c>
      <c r="H6341" s="250">
        <v>21097.629999999997</v>
      </c>
      <c r="I6341" s="250"/>
      <c r="J6341" s="250">
        <v>20210.3586</v>
      </c>
      <c r="K6341" s="250"/>
      <c r="L6341" s="250">
        <v>21097.949999999997</v>
      </c>
      <c r="M6341" s="251">
        <f t="shared" si="294"/>
        <v>4.2055501020730669E-2</v>
      </c>
      <c r="N6341" s="251">
        <f t="shared" si="295"/>
        <v>4.3917647260350814E-2</v>
      </c>
      <c r="O6341" s="250">
        <v>24340.28</v>
      </c>
      <c r="P6341" s="251">
        <f t="shared" si="296"/>
        <v>0.15367985989160093</v>
      </c>
      <c r="Q6341" s="251" t="s">
        <v>1195</v>
      </c>
      <c r="R6341" s="258"/>
      <c r="S6341" s="258" t="s">
        <v>904</v>
      </c>
      <c r="T6341" s="258" t="s">
        <v>807</v>
      </c>
      <c r="U6341" s="282" t="s">
        <v>814</v>
      </c>
      <c r="V6341" s="285">
        <v>103</v>
      </c>
      <c r="W6341" s="286" t="s">
        <v>824</v>
      </c>
      <c r="X6341" s="286" t="s">
        <v>824</v>
      </c>
      <c r="Y6341" s="257"/>
    </row>
    <row r="6342" spans="1:25" ht="12.75" customHeight="1" x14ac:dyDescent="0.2">
      <c r="A6342" s="229" t="s">
        <v>705</v>
      </c>
      <c r="B6342" s="247"/>
      <c r="C6342" s="280">
        <v>6329</v>
      </c>
      <c r="D6342" s="249" t="s">
        <v>13092</v>
      </c>
      <c r="E6342" s="249" t="s">
        <v>13093</v>
      </c>
      <c r="F6342" s="249" t="s">
        <v>10185</v>
      </c>
      <c r="G6342" s="281" t="s">
        <v>813</v>
      </c>
      <c r="H6342" s="250">
        <v>87809.950000000012</v>
      </c>
      <c r="I6342" s="250"/>
      <c r="J6342" s="250">
        <v>84117.007500000007</v>
      </c>
      <c r="K6342" s="250"/>
      <c r="L6342" s="250">
        <v>87810.6</v>
      </c>
      <c r="M6342" s="251">
        <f t="shared" si="294"/>
        <v>4.2056082482679974E-2</v>
      </c>
      <c r="N6342" s="251">
        <f t="shared" si="295"/>
        <v>4.3910174764597971E-2</v>
      </c>
      <c r="O6342" s="250">
        <v>96915.93</v>
      </c>
      <c r="P6342" s="251">
        <f t="shared" si="296"/>
        <v>0.10369283435029468</v>
      </c>
      <c r="Q6342" s="251" t="s">
        <v>1195</v>
      </c>
      <c r="R6342" s="258"/>
      <c r="S6342" s="258" t="s">
        <v>904</v>
      </c>
      <c r="T6342" s="258" t="s">
        <v>807</v>
      </c>
      <c r="U6342" s="282" t="s">
        <v>814</v>
      </c>
      <c r="V6342" s="285">
        <v>303</v>
      </c>
      <c r="W6342" s="286" t="s">
        <v>815</v>
      </c>
      <c r="X6342" s="286" t="s">
        <v>816</v>
      </c>
      <c r="Y6342" s="257"/>
    </row>
    <row r="6343" spans="1:25" ht="12.75" customHeight="1" x14ac:dyDescent="0.2">
      <c r="A6343" s="229" t="s">
        <v>705</v>
      </c>
      <c r="B6343" s="247"/>
      <c r="C6343" s="280">
        <v>6330</v>
      </c>
      <c r="D6343" s="249" t="s">
        <v>13094</v>
      </c>
      <c r="E6343" s="249" t="s">
        <v>13095</v>
      </c>
      <c r="F6343" s="249" t="s">
        <v>10182</v>
      </c>
      <c r="G6343" s="281" t="s">
        <v>813</v>
      </c>
      <c r="H6343" s="250">
        <v>204519.77</v>
      </c>
      <c r="I6343" s="250"/>
      <c r="J6343" s="250">
        <v>112440.9804</v>
      </c>
      <c r="K6343" s="250"/>
      <c r="L6343" s="250">
        <v>117378.28</v>
      </c>
      <c r="M6343" s="251">
        <f t="shared" si="294"/>
        <v>0.45021950494076929</v>
      </c>
      <c r="N6343" s="251">
        <f t="shared" si="295"/>
        <v>4.3910143636563301E-2</v>
      </c>
      <c r="O6343" s="250">
        <v>129549.59000000001</v>
      </c>
      <c r="P6343" s="251">
        <f t="shared" si="296"/>
        <v>0.10369303417974784</v>
      </c>
      <c r="Q6343" s="251" t="s">
        <v>1195</v>
      </c>
      <c r="R6343" s="258"/>
      <c r="S6343" s="258" t="s">
        <v>904</v>
      </c>
      <c r="T6343" s="258" t="s">
        <v>807</v>
      </c>
      <c r="U6343" s="282" t="s">
        <v>814</v>
      </c>
      <c r="V6343" s="285">
        <v>310</v>
      </c>
      <c r="W6343" s="286" t="s">
        <v>824</v>
      </c>
      <c r="X6343" s="286" t="s">
        <v>824</v>
      </c>
      <c r="Y6343" s="257"/>
    </row>
    <row r="6344" spans="1:25" ht="12.75" customHeight="1" x14ac:dyDescent="0.2">
      <c r="A6344" s="229" t="s">
        <v>705</v>
      </c>
      <c r="B6344" s="247"/>
      <c r="C6344" s="280">
        <v>6331</v>
      </c>
      <c r="D6344" s="249" t="s">
        <v>13096</v>
      </c>
      <c r="E6344" s="249" t="s">
        <v>13097</v>
      </c>
      <c r="F6344" s="249" t="s">
        <v>10355</v>
      </c>
      <c r="G6344" s="281" t="s">
        <v>804</v>
      </c>
      <c r="H6344" s="250">
        <v>31023.67</v>
      </c>
      <c r="I6344" s="250"/>
      <c r="J6344" s="250">
        <v>29718.9427</v>
      </c>
      <c r="K6344" s="250"/>
      <c r="L6344" s="250">
        <v>31023.940000000002</v>
      </c>
      <c r="M6344" s="251">
        <f t="shared" si="294"/>
        <v>4.2055865730908006E-2</v>
      </c>
      <c r="N6344" s="251">
        <f t="shared" si="295"/>
        <v>4.3911296346353622E-2</v>
      </c>
      <c r="O6344" s="250">
        <v>34485.97</v>
      </c>
      <c r="P6344" s="251">
        <f t="shared" si="296"/>
        <v>0.11159220911334919</v>
      </c>
      <c r="Q6344" s="251" t="s">
        <v>1195</v>
      </c>
      <c r="R6344" s="258"/>
      <c r="S6344" s="258" t="s">
        <v>806</v>
      </c>
      <c r="T6344" s="258" t="s">
        <v>807</v>
      </c>
      <c r="U6344" s="282" t="s">
        <v>808</v>
      </c>
      <c r="V6344" s="285">
        <v>55</v>
      </c>
      <c r="W6344" s="286" t="s">
        <v>824</v>
      </c>
      <c r="X6344" s="286" t="s">
        <v>824</v>
      </c>
      <c r="Y6344" s="257"/>
    </row>
    <row r="6345" spans="1:25" ht="12.75" customHeight="1" x14ac:dyDescent="0.2">
      <c r="A6345" s="229" t="s">
        <v>705</v>
      </c>
      <c r="B6345" s="247"/>
      <c r="C6345" s="280">
        <v>6332</v>
      </c>
      <c r="D6345" s="249" t="s">
        <v>13098</v>
      </c>
      <c r="E6345" s="249" t="s">
        <v>13099</v>
      </c>
      <c r="F6345" s="249" t="s">
        <v>10237</v>
      </c>
      <c r="G6345" s="281" t="s">
        <v>804</v>
      </c>
      <c r="H6345" s="250">
        <v>26396.15</v>
      </c>
      <c r="I6345" s="250"/>
      <c r="J6345" s="250">
        <v>108753.77650000001</v>
      </c>
      <c r="K6345" s="250"/>
      <c r="L6345" s="250">
        <v>117954.71</v>
      </c>
      <c r="M6345" s="251">
        <f t="shared" si="294"/>
        <v>3.1200620734463174</v>
      </c>
      <c r="N6345" s="251">
        <f t="shared" si="295"/>
        <v>8.4603347084687197E-2</v>
      </c>
      <c r="O6345" s="250">
        <v>133569.68</v>
      </c>
      <c r="P6345" s="251">
        <f t="shared" si="296"/>
        <v>0.13238106388460441</v>
      </c>
      <c r="Q6345" s="251" t="s">
        <v>1195</v>
      </c>
      <c r="R6345" s="258"/>
      <c r="S6345" s="258" t="s">
        <v>904</v>
      </c>
      <c r="T6345" s="258" t="s">
        <v>807</v>
      </c>
      <c r="U6345" s="282" t="s">
        <v>808</v>
      </c>
      <c r="V6345" s="285">
        <v>206</v>
      </c>
      <c r="W6345" s="286" t="s">
        <v>824</v>
      </c>
      <c r="X6345" s="286" t="s">
        <v>824</v>
      </c>
      <c r="Y6345" s="257"/>
    </row>
    <row r="6346" spans="1:25" ht="12.75" customHeight="1" x14ac:dyDescent="0.2">
      <c r="A6346" s="229" t="s">
        <v>705</v>
      </c>
      <c r="B6346" s="247"/>
      <c r="C6346" s="280">
        <v>6333</v>
      </c>
      <c r="D6346" s="249" t="s">
        <v>13100</v>
      </c>
      <c r="E6346" s="249" t="s">
        <v>13101</v>
      </c>
      <c r="F6346" s="249" t="s">
        <v>10260</v>
      </c>
      <c r="G6346" s="281" t="s">
        <v>813</v>
      </c>
      <c r="H6346" s="250">
        <v>102248.79999999999</v>
      </c>
      <c r="I6346" s="250"/>
      <c r="J6346" s="250">
        <v>97948.6247</v>
      </c>
      <c r="K6346" s="250"/>
      <c r="L6346" s="250">
        <v>102249.57</v>
      </c>
      <c r="M6346" s="251">
        <f t="shared" si="294"/>
        <v>4.2055997723200553E-2</v>
      </c>
      <c r="N6346" s="251">
        <f t="shared" si="295"/>
        <v>4.3910216332011517E-2</v>
      </c>
      <c r="O6346" s="250">
        <v>112852.07999999999</v>
      </c>
      <c r="P6346" s="251">
        <f t="shared" si="296"/>
        <v>0.10369246540596679</v>
      </c>
      <c r="Q6346" s="251" t="s">
        <v>1195</v>
      </c>
      <c r="R6346" s="258"/>
      <c r="S6346" s="258" t="s">
        <v>925</v>
      </c>
      <c r="T6346" s="258" t="s">
        <v>908</v>
      </c>
      <c r="U6346" s="282" t="s">
        <v>823</v>
      </c>
      <c r="V6346" s="285">
        <v>1041</v>
      </c>
      <c r="W6346" s="286" t="s">
        <v>816</v>
      </c>
      <c r="X6346" s="286" t="s">
        <v>824</v>
      </c>
      <c r="Y6346" s="257"/>
    </row>
    <row r="6347" spans="1:25" ht="12.75" customHeight="1" x14ac:dyDescent="0.2">
      <c r="A6347" s="229" t="s">
        <v>705</v>
      </c>
      <c r="B6347" s="247"/>
      <c r="C6347" s="280">
        <v>6334</v>
      </c>
      <c r="D6347" s="249" t="s">
        <v>13102</v>
      </c>
      <c r="E6347" s="249" t="s">
        <v>13103</v>
      </c>
      <c r="F6347" s="249" t="s">
        <v>10318</v>
      </c>
      <c r="G6347" s="281" t="s">
        <v>813</v>
      </c>
      <c r="H6347" s="250">
        <v>93069.33</v>
      </c>
      <c r="I6347" s="250"/>
      <c r="J6347" s="250">
        <v>89155.19709999999</v>
      </c>
      <c r="K6347" s="250"/>
      <c r="L6347" s="250">
        <v>93069.790000000008</v>
      </c>
      <c r="M6347" s="251">
        <f t="shared" si="294"/>
        <v>4.2056098394605522E-2</v>
      </c>
      <c r="N6347" s="251">
        <f t="shared" si="295"/>
        <v>4.3907624315038592E-2</v>
      </c>
      <c r="O6347" s="250">
        <v>101058.14000000001</v>
      </c>
      <c r="P6347" s="251">
        <f t="shared" si="296"/>
        <v>8.5831825772895859E-2</v>
      </c>
      <c r="Q6347" s="251" t="s">
        <v>1195</v>
      </c>
      <c r="R6347" s="258"/>
      <c r="S6347" s="258" t="s">
        <v>806</v>
      </c>
      <c r="T6347" s="258" t="s">
        <v>807</v>
      </c>
      <c r="U6347" s="282" t="s">
        <v>814</v>
      </c>
      <c r="V6347" s="285">
        <v>253</v>
      </c>
      <c r="W6347" s="286" t="s">
        <v>816</v>
      </c>
      <c r="X6347" s="286" t="s">
        <v>824</v>
      </c>
      <c r="Y6347" s="257"/>
    </row>
    <row r="6348" spans="1:25" ht="12.75" customHeight="1" x14ac:dyDescent="0.2">
      <c r="A6348" s="229" t="s">
        <v>705</v>
      </c>
      <c r="B6348" s="247"/>
      <c r="C6348" s="280">
        <v>6335</v>
      </c>
      <c r="D6348" s="249" t="s">
        <v>13104</v>
      </c>
      <c r="E6348" s="249" t="s">
        <v>13105</v>
      </c>
      <c r="F6348" s="249" t="s">
        <v>10185</v>
      </c>
      <c r="G6348" s="281" t="s">
        <v>813</v>
      </c>
      <c r="H6348" s="250">
        <v>211298.25999999998</v>
      </c>
      <c r="I6348" s="250"/>
      <c r="J6348" s="250">
        <v>343757.23630000005</v>
      </c>
      <c r="K6348" s="250"/>
      <c r="L6348" s="250">
        <v>358849.91000000003</v>
      </c>
      <c r="M6348" s="251">
        <f t="shared" si="294"/>
        <v>0.62688152898182914</v>
      </c>
      <c r="N6348" s="251">
        <f t="shared" si="295"/>
        <v>4.3905035607246019E-2</v>
      </c>
      <c r="O6348" s="250">
        <v>381963.79</v>
      </c>
      <c r="P6348" s="251">
        <f t="shared" si="296"/>
        <v>6.441099567225736E-2</v>
      </c>
      <c r="Q6348" s="251" t="s">
        <v>1195</v>
      </c>
      <c r="R6348" s="258"/>
      <c r="S6348" s="258" t="s">
        <v>904</v>
      </c>
      <c r="T6348" s="258" t="s">
        <v>807</v>
      </c>
      <c r="U6348" s="282" t="s">
        <v>814</v>
      </c>
      <c r="V6348" s="285">
        <v>503</v>
      </c>
      <c r="W6348" s="286" t="s">
        <v>824</v>
      </c>
      <c r="X6348" s="286" t="s">
        <v>824</v>
      </c>
      <c r="Y6348" s="257"/>
    </row>
    <row r="6349" spans="1:25" ht="12.75" customHeight="1" x14ac:dyDescent="0.2">
      <c r="A6349" s="229" t="s">
        <v>705</v>
      </c>
      <c r="B6349" s="247"/>
      <c r="C6349" s="280">
        <v>6336</v>
      </c>
      <c r="D6349" s="249" t="s">
        <v>13106</v>
      </c>
      <c r="E6349" s="249" t="s">
        <v>13107</v>
      </c>
      <c r="F6349" s="249" t="s">
        <v>10185</v>
      </c>
      <c r="G6349" s="281" t="s">
        <v>813</v>
      </c>
      <c r="H6349" s="250">
        <v>48722.63</v>
      </c>
      <c r="I6349" s="250"/>
      <c r="J6349" s="250">
        <v>46673.551399999989</v>
      </c>
      <c r="K6349" s="250"/>
      <c r="L6349" s="250">
        <v>48723</v>
      </c>
      <c r="M6349" s="251">
        <f t="shared" si="294"/>
        <v>4.205599328279299E-2</v>
      </c>
      <c r="N6349" s="251">
        <f t="shared" si="295"/>
        <v>4.3910277631027048E-2</v>
      </c>
      <c r="O6349" s="250">
        <v>53775.210000000006</v>
      </c>
      <c r="P6349" s="251">
        <f t="shared" si="296"/>
        <v>0.10369250661905068</v>
      </c>
      <c r="Q6349" s="251" t="s">
        <v>1195</v>
      </c>
      <c r="R6349" s="258"/>
      <c r="S6349" s="258" t="s">
        <v>904</v>
      </c>
      <c r="T6349" s="258" t="s">
        <v>807</v>
      </c>
      <c r="U6349" s="282" t="s">
        <v>814</v>
      </c>
      <c r="V6349" s="285">
        <v>154</v>
      </c>
      <c r="W6349" s="286" t="s">
        <v>816</v>
      </c>
      <c r="X6349" s="286" t="s">
        <v>824</v>
      </c>
      <c r="Y6349" s="257"/>
    </row>
    <row r="6350" spans="1:25" ht="12.75" customHeight="1" x14ac:dyDescent="0.2">
      <c r="A6350" s="229" t="s">
        <v>705</v>
      </c>
      <c r="B6350" s="247"/>
      <c r="C6350" s="280">
        <v>6337</v>
      </c>
      <c r="D6350" s="249" t="s">
        <v>13108</v>
      </c>
      <c r="E6350" s="249" t="s">
        <v>13109</v>
      </c>
      <c r="F6350" s="249" t="s">
        <v>10165</v>
      </c>
      <c r="G6350" s="281" t="s">
        <v>813</v>
      </c>
      <c r="H6350" s="250">
        <v>32116.769999999997</v>
      </c>
      <c r="I6350" s="250"/>
      <c r="J6350" s="250">
        <v>30766.07</v>
      </c>
      <c r="K6350" s="250"/>
      <c r="L6350" s="250">
        <v>32117.019999999997</v>
      </c>
      <c r="M6350" s="251">
        <f t="shared" ref="M6350:M6413" si="297">IF(H6350&gt;0,ABS((J6350-H6350)/H6350),"NA")</f>
        <v>4.2055910354621501E-2</v>
      </c>
      <c r="N6350" s="251">
        <f t="shared" ref="N6350:N6413" si="298">IF(J6350&gt;0,ABS((L6350-J6350)/J6350),"NA")</f>
        <v>4.3910385694370363E-2</v>
      </c>
      <c r="O6350" s="250">
        <v>35447.31</v>
      </c>
      <c r="P6350" s="251">
        <f t="shared" ref="P6350:P6413" si="299">IF(L6350&gt;0,ABS((O6350-L6350)/L6350),"NA")</f>
        <v>0.10369237245547691</v>
      </c>
      <c r="Q6350" s="251" t="s">
        <v>1195</v>
      </c>
      <c r="R6350" s="258"/>
      <c r="S6350" s="258" t="s">
        <v>806</v>
      </c>
      <c r="T6350" s="258" t="s">
        <v>807</v>
      </c>
      <c r="U6350" s="282" t="s">
        <v>823</v>
      </c>
      <c r="V6350" s="285">
        <v>946</v>
      </c>
      <c r="W6350" s="286" t="s">
        <v>824</v>
      </c>
      <c r="X6350" s="286" t="s">
        <v>824</v>
      </c>
      <c r="Y6350" s="257"/>
    </row>
    <row r="6351" spans="1:25" ht="12.75" customHeight="1" x14ac:dyDescent="0.2">
      <c r="A6351" s="229" t="s">
        <v>705</v>
      </c>
      <c r="B6351" s="247"/>
      <c r="C6351" s="280">
        <v>6338</v>
      </c>
      <c r="D6351" s="249" t="s">
        <v>13110</v>
      </c>
      <c r="E6351" s="249" t="s">
        <v>13111</v>
      </c>
      <c r="F6351" s="249" t="s">
        <v>2978</v>
      </c>
      <c r="G6351" s="281" t="s">
        <v>804</v>
      </c>
      <c r="H6351" s="250">
        <v>133739.04999999999</v>
      </c>
      <c r="I6351" s="250"/>
      <c r="J6351" s="250">
        <v>128114.51620000001</v>
      </c>
      <c r="K6351" s="250"/>
      <c r="L6351" s="250">
        <v>133741.13</v>
      </c>
      <c r="M6351" s="251">
        <f t="shared" si="297"/>
        <v>4.2056032250864468E-2</v>
      </c>
      <c r="N6351" s="251">
        <f t="shared" si="298"/>
        <v>4.3918628168694525E-2</v>
      </c>
      <c r="O6351" s="250">
        <v>155577.28999999998</v>
      </c>
      <c r="P6351" s="251">
        <f t="shared" si="299"/>
        <v>0.16327183716781796</v>
      </c>
      <c r="Q6351" s="251" t="s">
        <v>1195</v>
      </c>
      <c r="R6351" s="258"/>
      <c r="S6351" s="258" t="s">
        <v>1405</v>
      </c>
      <c r="T6351" s="258" t="s">
        <v>2261</v>
      </c>
      <c r="U6351" s="282" t="s">
        <v>808</v>
      </c>
      <c r="V6351" s="283" t="s">
        <v>809</v>
      </c>
      <c r="W6351" s="284" t="s">
        <v>809</v>
      </c>
      <c r="X6351" s="284" t="s">
        <v>809</v>
      </c>
      <c r="Y6351" s="257"/>
    </row>
    <row r="6352" spans="1:25" ht="12.75" customHeight="1" x14ac:dyDescent="0.2">
      <c r="A6352" s="229" t="s">
        <v>705</v>
      </c>
      <c r="B6352" s="247"/>
      <c r="C6352" s="280">
        <v>6339</v>
      </c>
      <c r="D6352" s="249" t="s">
        <v>13112</v>
      </c>
      <c r="E6352" s="249" t="s">
        <v>13113</v>
      </c>
      <c r="F6352" s="249" t="s">
        <v>10228</v>
      </c>
      <c r="G6352" s="281" t="s">
        <v>804</v>
      </c>
      <c r="H6352" s="250">
        <v>18959.23</v>
      </c>
      <c r="I6352" s="250"/>
      <c r="J6352" s="250">
        <v>16047.1335</v>
      </c>
      <c r="K6352" s="250"/>
      <c r="L6352" s="250">
        <v>16751.760000000002</v>
      </c>
      <c r="M6352" s="251">
        <f t="shared" si="297"/>
        <v>0.15359782543911329</v>
      </c>
      <c r="N6352" s="251">
        <f t="shared" si="298"/>
        <v>4.3909804825890068E-2</v>
      </c>
      <c r="O6352" s="250">
        <v>18488.82</v>
      </c>
      <c r="P6352" s="251">
        <f t="shared" si="299"/>
        <v>0.10369417899969899</v>
      </c>
      <c r="Q6352" s="251" t="s">
        <v>1195</v>
      </c>
      <c r="R6352" s="258"/>
      <c r="S6352" s="258" t="s">
        <v>814</v>
      </c>
      <c r="T6352" s="258" t="s">
        <v>807</v>
      </c>
      <c r="U6352" s="282" t="s">
        <v>808</v>
      </c>
      <c r="V6352" s="285">
        <v>55</v>
      </c>
      <c r="W6352" s="286" t="s">
        <v>824</v>
      </c>
      <c r="X6352" s="286" t="s">
        <v>824</v>
      </c>
      <c r="Y6352" s="257"/>
    </row>
    <row r="6353" spans="1:25" ht="12.75" customHeight="1" x14ac:dyDescent="0.2">
      <c r="A6353" s="229" t="s">
        <v>705</v>
      </c>
      <c r="B6353" s="247"/>
      <c r="C6353" s="280">
        <v>6340</v>
      </c>
      <c r="D6353" s="249" t="s">
        <v>13114</v>
      </c>
      <c r="E6353" s="249" t="s">
        <v>13115</v>
      </c>
      <c r="F6353" s="249" t="s">
        <v>10185</v>
      </c>
      <c r="G6353" s="281" t="s">
        <v>813</v>
      </c>
      <c r="H6353" s="250">
        <v>23644.14</v>
      </c>
      <c r="I6353" s="250"/>
      <c r="J6353" s="250">
        <v>22649.762300000002</v>
      </c>
      <c r="K6353" s="250"/>
      <c r="L6353" s="250">
        <v>23644.32</v>
      </c>
      <c r="M6353" s="251">
        <f t="shared" si="297"/>
        <v>4.2055989348734918E-2</v>
      </c>
      <c r="N6353" s="251">
        <f t="shared" si="298"/>
        <v>4.3910293045326905E-2</v>
      </c>
      <c r="O6353" s="250">
        <v>26096.09</v>
      </c>
      <c r="P6353" s="251">
        <f t="shared" si="299"/>
        <v>0.10369382583216605</v>
      </c>
      <c r="Q6353" s="251" t="s">
        <v>1195</v>
      </c>
      <c r="R6353" s="258"/>
      <c r="S6353" s="258" t="s">
        <v>904</v>
      </c>
      <c r="T6353" s="258" t="s">
        <v>807</v>
      </c>
      <c r="U6353" s="282" t="s">
        <v>814</v>
      </c>
      <c r="V6353" s="285">
        <v>53</v>
      </c>
      <c r="W6353" s="286" t="s">
        <v>815</v>
      </c>
      <c r="X6353" s="286" t="s">
        <v>816</v>
      </c>
      <c r="Y6353" s="257"/>
    </row>
    <row r="6354" spans="1:25" ht="12.75" customHeight="1" x14ac:dyDescent="0.2">
      <c r="A6354" s="229" t="s">
        <v>705</v>
      </c>
      <c r="B6354" s="247"/>
      <c r="C6354" s="280">
        <v>6341</v>
      </c>
      <c r="D6354" s="249" t="s">
        <v>13116</v>
      </c>
      <c r="E6354" s="249" t="s">
        <v>13117</v>
      </c>
      <c r="F6354" s="249" t="s">
        <v>10237</v>
      </c>
      <c r="G6354" s="281" t="s">
        <v>804</v>
      </c>
      <c r="H6354" s="250">
        <v>49306.66</v>
      </c>
      <c r="I6354" s="250"/>
      <c r="J6354" s="250">
        <v>47233.010699999999</v>
      </c>
      <c r="K6354" s="250"/>
      <c r="L6354" s="250">
        <v>49307.01</v>
      </c>
      <c r="M6354" s="251">
        <f t="shared" si="297"/>
        <v>4.2056170505161056E-2</v>
      </c>
      <c r="N6354" s="251">
        <f t="shared" si="298"/>
        <v>4.3909953425856955E-2</v>
      </c>
      <c r="O6354" s="250">
        <v>54419.83</v>
      </c>
      <c r="P6354" s="251">
        <f t="shared" si="299"/>
        <v>0.1036935721715837</v>
      </c>
      <c r="Q6354" s="251" t="s">
        <v>1195</v>
      </c>
      <c r="R6354" s="258"/>
      <c r="S6354" s="258" t="s">
        <v>814</v>
      </c>
      <c r="T6354" s="258" t="s">
        <v>807</v>
      </c>
      <c r="U6354" s="282" t="s">
        <v>808</v>
      </c>
      <c r="V6354" s="285">
        <v>103</v>
      </c>
      <c r="W6354" s="286" t="s">
        <v>824</v>
      </c>
      <c r="X6354" s="286" t="s">
        <v>824</v>
      </c>
      <c r="Y6354" s="257"/>
    </row>
    <row r="6355" spans="1:25" ht="12.75" customHeight="1" x14ac:dyDescent="0.2">
      <c r="A6355" s="229" t="s">
        <v>705</v>
      </c>
      <c r="B6355" s="247"/>
      <c r="C6355" s="280">
        <v>6342</v>
      </c>
      <c r="D6355" s="249" t="s">
        <v>13118</v>
      </c>
      <c r="E6355" s="249" t="s">
        <v>13119</v>
      </c>
      <c r="F6355" s="249" t="s">
        <v>10228</v>
      </c>
      <c r="G6355" s="281" t="s">
        <v>804</v>
      </c>
      <c r="H6355" s="250">
        <v>115153.29000000001</v>
      </c>
      <c r="I6355" s="250"/>
      <c r="J6355" s="250">
        <v>110310.3744</v>
      </c>
      <c r="K6355" s="250"/>
      <c r="L6355" s="250">
        <v>115153.85000000002</v>
      </c>
      <c r="M6355" s="251">
        <f t="shared" si="297"/>
        <v>4.2056250411950949E-2</v>
      </c>
      <c r="N6355" s="251">
        <f t="shared" si="298"/>
        <v>4.3907707016177251E-2</v>
      </c>
      <c r="O6355" s="250">
        <v>125037.7</v>
      </c>
      <c r="P6355" s="251">
        <f t="shared" si="299"/>
        <v>8.5831693859996644E-2</v>
      </c>
      <c r="Q6355" s="251" t="s">
        <v>1195</v>
      </c>
      <c r="R6355" s="258"/>
      <c r="S6355" s="258" t="s">
        <v>1405</v>
      </c>
      <c r="T6355" s="258" t="s">
        <v>807</v>
      </c>
      <c r="U6355" s="282" t="s">
        <v>808</v>
      </c>
      <c r="V6355" s="285">
        <v>103</v>
      </c>
      <c r="W6355" s="286" t="s">
        <v>824</v>
      </c>
      <c r="X6355" s="286" t="s">
        <v>824</v>
      </c>
      <c r="Y6355" s="257"/>
    </row>
    <row r="6356" spans="1:25" ht="12.75" customHeight="1" x14ac:dyDescent="0.2">
      <c r="A6356" s="229" t="s">
        <v>705</v>
      </c>
      <c r="B6356" s="247"/>
      <c r="C6356" s="280">
        <v>6343</v>
      </c>
      <c r="D6356" s="249" t="s">
        <v>13120</v>
      </c>
      <c r="E6356" s="249" t="s">
        <v>13121</v>
      </c>
      <c r="F6356" s="249" t="s">
        <v>10260</v>
      </c>
      <c r="G6356" s="281" t="s">
        <v>813</v>
      </c>
      <c r="H6356" s="250">
        <v>215945.02000000002</v>
      </c>
      <c r="I6356" s="250"/>
      <c r="J6356" s="250">
        <v>286867.3897</v>
      </c>
      <c r="K6356" s="250"/>
      <c r="L6356" s="250">
        <v>268853.07999999996</v>
      </c>
      <c r="M6356" s="251">
        <f t="shared" si="297"/>
        <v>0.32842790123152632</v>
      </c>
      <c r="N6356" s="251">
        <f t="shared" si="298"/>
        <v>6.279664523332204E-2</v>
      </c>
      <c r="O6356" s="250">
        <v>274139.59999999998</v>
      </c>
      <c r="P6356" s="251">
        <f t="shared" si="299"/>
        <v>1.9663230192490336E-2</v>
      </c>
      <c r="Q6356" s="251" t="s">
        <v>1195</v>
      </c>
      <c r="R6356" s="258"/>
      <c r="S6356" s="258" t="s">
        <v>904</v>
      </c>
      <c r="T6356" s="258" t="s">
        <v>807</v>
      </c>
      <c r="U6356" s="282" t="s">
        <v>814</v>
      </c>
      <c r="V6356" s="283" t="s">
        <v>809</v>
      </c>
      <c r="W6356" s="284" t="s">
        <v>809</v>
      </c>
      <c r="X6356" s="284" t="s">
        <v>809</v>
      </c>
      <c r="Y6356" s="257"/>
    </row>
    <row r="6357" spans="1:25" ht="12.75" customHeight="1" x14ac:dyDescent="0.2">
      <c r="A6357" s="229" t="s">
        <v>705</v>
      </c>
      <c r="B6357" s="247"/>
      <c r="C6357" s="280">
        <v>6344</v>
      </c>
      <c r="D6357" s="249" t="s">
        <v>13122</v>
      </c>
      <c r="E6357" s="249" t="s">
        <v>13123</v>
      </c>
      <c r="F6357" s="249" t="s">
        <v>10182</v>
      </c>
      <c r="G6357" s="281" t="s">
        <v>813</v>
      </c>
      <c r="H6357" s="250">
        <v>197523.28999999998</v>
      </c>
      <c r="I6357" s="250"/>
      <c r="J6357" s="250">
        <v>97904.482900000003</v>
      </c>
      <c r="K6357" s="250"/>
      <c r="L6357" s="250">
        <v>96965.499999999985</v>
      </c>
      <c r="M6357" s="251">
        <f t="shared" si="297"/>
        <v>0.50433954952856441</v>
      </c>
      <c r="N6357" s="251">
        <f t="shared" si="298"/>
        <v>9.5908059793247454E-3</v>
      </c>
      <c r="O6357" s="250">
        <v>107020.14000000001</v>
      </c>
      <c r="P6357" s="251">
        <f t="shared" si="299"/>
        <v>0.10369296296105347</v>
      </c>
      <c r="Q6357" s="251" t="s">
        <v>1195</v>
      </c>
      <c r="R6357" s="258"/>
      <c r="S6357" s="258" t="s">
        <v>904</v>
      </c>
      <c r="T6357" s="258" t="s">
        <v>807</v>
      </c>
      <c r="U6357" s="282" t="s">
        <v>814</v>
      </c>
      <c r="V6357" s="285">
        <v>303</v>
      </c>
      <c r="W6357" s="286" t="s">
        <v>816</v>
      </c>
      <c r="X6357" s="286" t="s">
        <v>824</v>
      </c>
      <c r="Y6357" s="257"/>
    </row>
    <row r="6358" spans="1:25" ht="12.75" customHeight="1" x14ac:dyDescent="0.2">
      <c r="A6358" s="229" t="s">
        <v>705</v>
      </c>
      <c r="B6358" s="247"/>
      <c r="C6358" s="280">
        <v>6345</v>
      </c>
      <c r="D6358" s="249" t="s">
        <v>13124</v>
      </c>
      <c r="E6358" s="249" t="s">
        <v>7251</v>
      </c>
      <c r="F6358" s="249" t="s">
        <v>10172</v>
      </c>
      <c r="G6358" s="281" t="s">
        <v>813</v>
      </c>
      <c r="H6358" s="250">
        <v>85458</v>
      </c>
      <c r="I6358" s="250"/>
      <c r="J6358" s="250">
        <v>81863.952099999995</v>
      </c>
      <c r="K6358" s="250"/>
      <c r="L6358" s="250">
        <v>85458.610000000015</v>
      </c>
      <c r="M6358" s="251">
        <f t="shared" si="297"/>
        <v>4.2056307191836985E-2</v>
      </c>
      <c r="N6358" s="251">
        <f t="shared" si="298"/>
        <v>4.3910143693148433E-2</v>
      </c>
      <c r="O6358" s="250">
        <v>94320.05</v>
      </c>
      <c r="P6358" s="251">
        <f t="shared" si="299"/>
        <v>0.1036927701023921</v>
      </c>
      <c r="Q6358" s="251" t="s">
        <v>1195</v>
      </c>
      <c r="R6358" s="258"/>
      <c r="S6358" s="258" t="s">
        <v>806</v>
      </c>
      <c r="T6358" s="258" t="s">
        <v>807</v>
      </c>
      <c r="U6358" s="282" t="s">
        <v>814</v>
      </c>
      <c r="V6358" s="285">
        <v>503</v>
      </c>
      <c r="W6358" s="286" t="s">
        <v>824</v>
      </c>
      <c r="X6358" s="286" t="s">
        <v>824</v>
      </c>
      <c r="Y6358" s="257"/>
    </row>
    <row r="6359" spans="1:25" ht="12.75" customHeight="1" x14ac:dyDescent="0.2">
      <c r="A6359" s="229" t="s">
        <v>705</v>
      </c>
      <c r="B6359" s="247"/>
      <c r="C6359" s="280">
        <v>6346</v>
      </c>
      <c r="D6359" s="249" t="s">
        <v>13125</v>
      </c>
      <c r="E6359" s="249" t="s">
        <v>13126</v>
      </c>
      <c r="F6359" s="249" t="s">
        <v>10237</v>
      </c>
      <c r="G6359" s="281" t="s">
        <v>804</v>
      </c>
      <c r="H6359" s="250">
        <v>29507.86</v>
      </c>
      <c r="I6359" s="250"/>
      <c r="J6359" s="250">
        <v>28266.869300000002</v>
      </c>
      <c r="K6359" s="250"/>
      <c r="L6359" s="250">
        <v>29508.28</v>
      </c>
      <c r="M6359" s="251">
        <f t="shared" si="297"/>
        <v>4.2056275853281075E-2</v>
      </c>
      <c r="N6359" s="251">
        <f t="shared" si="298"/>
        <v>4.3917516539406669E-2</v>
      </c>
      <c r="O6359" s="250">
        <v>34043.11</v>
      </c>
      <c r="P6359" s="251">
        <f t="shared" si="299"/>
        <v>0.15367991628112523</v>
      </c>
      <c r="Q6359" s="251" t="s">
        <v>1195</v>
      </c>
      <c r="R6359" s="258"/>
      <c r="S6359" s="258" t="s">
        <v>806</v>
      </c>
      <c r="T6359" s="258" t="s">
        <v>807</v>
      </c>
      <c r="U6359" s="282" t="s">
        <v>808</v>
      </c>
      <c r="V6359" s="285">
        <v>303</v>
      </c>
      <c r="W6359" s="286" t="s">
        <v>816</v>
      </c>
      <c r="X6359" s="286" t="s">
        <v>824</v>
      </c>
      <c r="Y6359" s="257"/>
    </row>
    <row r="6360" spans="1:25" ht="12.75" customHeight="1" x14ac:dyDescent="0.2">
      <c r="A6360" s="229" t="s">
        <v>705</v>
      </c>
      <c r="B6360" s="247"/>
      <c r="C6360" s="280">
        <v>6347</v>
      </c>
      <c r="D6360" s="249" t="s">
        <v>13127</v>
      </c>
      <c r="E6360" s="249" t="s">
        <v>13128</v>
      </c>
      <c r="F6360" s="249" t="s">
        <v>10228</v>
      </c>
      <c r="G6360" s="281" t="s">
        <v>804</v>
      </c>
      <c r="H6360" s="250">
        <v>48714.53</v>
      </c>
      <c r="I6360" s="250"/>
      <c r="J6360" s="250">
        <v>68637.98569999999</v>
      </c>
      <c r="K6360" s="250"/>
      <c r="L6360" s="250">
        <v>71651.72</v>
      </c>
      <c r="M6360" s="251">
        <f t="shared" si="297"/>
        <v>0.40898384321885056</v>
      </c>
      <c r="N6360" s="251">
        <f t="shared" si="298"/>
        <v>4.3907673998073216E-2</v>
      </c>
      <c r="O6360" s="250">
        <v>77801.73000000001</v>
      </c>
      <c r="P6360" s="251">
        <f t="shared" si="299"/>
        <v>8.583199398423387E-2</v>
      </c>
      <c r="Q6360" s="251" t="s">
        <v>1195</v>
      </c>
      <c r="R6360" s="258"/>
      <c r="S6360" s="258" t="s">
        <v>1405</v>
      </c>
      <c r="T6360" s="258" t="s">
        <v>807</v>
      </c>
      <c r="U6360" s="282" t="s">
        <v>808</v>
      </c>
      <c r="V6360" s="285">
        <v>152</v>
      </c>
      <c r="W6360" s="286" t="s">
        <v>824</v>
      </c>
      <c r="X6360" s="286" t="s">
        <v>824</v>
      </c>
      <c r="Y6360" s="257"/>
    </row>
    <row r="6361" spans="1:25" ht="12.75" customHeight="1" x14ac:dyDescent="0.2">
      <c r="A6361" s="229" t="s">
        <v>705</v>
      </c>
      <c r="B6361" s="247"/>
      <c r="C6361" s="280">
        <v>6348</v>
      </c>
      <c r="D6361" s="249" t="s">
        <v>13129</v>
      </c>
      <c r="E6361" s="249" t="s">
        <v>13130</v>
      </c>
      <c r="F6361" s="249" t="s">
        <v>10237</v>
      </c>
      <c r="G6361" s="281" t="s">
        <v>804</v>
      </c>
      <c r="H6361" s="250">
        <v>38687.89</v>
      </c>
      <c r="I6361" s="250"/>
      <c r="J6361" s="250">
        <v>27017.599900000001</v>
      </c>
      <c r="K6361" s="250"/>
      <c r="L6361" s="250">
        <v>28204.149999999998</v>
      </c>
      <c r="M6361" s="251">
        <f t="shared" si="297"/>
        <v>0.30165227672018297</v>
      </c>
      <c r="N6361" s="251">
        <f t="shared" si="298"/>
        <v>4.391767234660976E-2</v>
      </c>
      <c r="O6361" s="250">
        <v>32538.560000000001</v>
      </c>
      <c r="P6361" s="251">
        <f t="shared" si="299"/>
        <v>0.15367986626081637</v>
      </c>
      <c r="Q6361" s="251" t="s">
        <v>1195</v>
      </c>
      <c r="R6361" s="258"/>
      <c r="S6361" s="258" t="s">
        <v>1405</v>
      </c>
      <c r="T6361" s="258" t="s">
        <v>807</v>
      </c>
      <c r="U6361" s="282" t="s">
        <v>808</v>
      </c>
      <c r="V6361" s="285">
        <v>53</v>
      </c>
      <c r="W6361" s="286" t="s">
        <v>824</v>
      </c>
      <c r="X6361" s="286" t="s">
        <v>824</v>
      </c>
      <c r="Y6361" s="257"/>
    </row>
    <row r="6362" spans="1:25" ht="12.75" customHeight="1" x14ac:dyDescent="0.2">
      <c r="A6362" s="229" t="s">
        <v>705</v>
      </c>
      <c r="B6362" s="247"/>
      <c r="C6362" s="280">
        <v>6349</v>
      </c>
      <c r="D6362" s="249" t="s">
        <v>13131</v>
      </c>
      <c r="E6362" s="249" t="s">
        <v>13132</v>
      </c>
      <c r="F6362" s="249" t="s">
        <v>10355</v>
      </c>
      <c r="G6362" s="281" t="s">
        <v>804</v>
      </c>
      <c r="H6362" s="250">
        <v>30904.94</v>
      </c>
      <c r="I6362" s="250"/>
      <c r="J6362" s="250">
        <v>29605.202199999996</v>
      </c>
      <c r="K6362" s="250"/>
      <c r="L6362" s="250">
        <v>30905.18</v>
      </c>
      <c r="M6362" s="251">
        <f t="shared" si="297"/>
        <v>4.2055988460097407E-2</v>
      </c>
      <c r="N6362" s="251">
        <f t="shared" si="298"/>
        <v>4.3910451657040342E-2</v>
      </c>
      <c r="O6362" s="250">
        <v>34109.850000000006</v>
      </c>
      <c r="P6362" s="251">
        <f t="shared" si="299"/>
        <v>0.10369362029277958</v>
      </c>
      <c r="Q6362" s="251" t="s">
        <v>1195</v>
      </c>
      <c r="R6362" s="258"/>
      <c r="S6362" s="258" t="s">
        <v>904</v>
      </c>
      <c r="T6362" s="258" t="s">
        <v>807</v>
      </c>
      <c r="U6362" s="282" t="s">
        <v>808</v>
      </c>
      <c r="V6362" s="285">
        <v>105</v>
      </c>
      <c r="W6362" s="286" t="s">
        <v>824</v>
      </c>
      <c r="X6362" s="286" t="s">
        <v>824</v>
      </c>
      <c r="Y6362" s="257"/>
    </row>
    <row r="6363" spans="1:25" ht="12.75" customHeight="1" x14ac:dyDescent="0.2">
      <c r="A6363" s="229" t="s">
        <v>705</v>
      </c>
      <c r="B6363" s="247"/>
      <c r="C6363" s="280">
        <v>6350</v>
      </c>
      <c r="D6363" s="249" t="s">
        <v>13133</v>
      </c>
      <c r="E6363" s="249" t="s">
        <v>7275</v>
      </c>
      <c r="F6363" s="249" t="s">
        <v>10390</v>
      </c>
      <c r="G6363" s="281" t="s">
        <v>813</v>
      </c>
      <c r="H6363" s="250">
        <v>22321.39</v>
      </c>
      <c r="I6363" s="250"/>
      <c r="J6363" s="250">
        <v>17632.313999999998</v>
      </c>
      <c r="K6363" s="250"/>
      <c r="L6363" s="250">
        <v>18406.55</v>
      </c>
      <c r="M6363" s="251">
        <f t="shared" si="297"/>
        <v>0.2100709678026324</v>
      </c>
      <c r="N6363" s="251">
        <f t="shared" si="298"/>
        <v>4.3910061946492156E-2</v>
      </c>
      <c r="O6363" s="250">
        <v>20315.2</v>
      </c>
      <c r="P6363" s="251">
        <f t="shared" si="299"/>
        <v>0.10369406542779616</v>
      </c>
      <c r="Q6363" s="251" t="s">
        <v>1195</v>
      </c>
      <c r="R6363" s="258"/>
      <c r="S6363" s="258" t="s">
        <v>806</v>
      </c>
      <c r="T6363" s="258" t="s">
        <v>807</v>
      </c>
      <c r="U6363" s="282" t="s">
        <v>814</v>
      </c>
      <c r="V6363" s="285">
        <v>156</v>
      </c>
      <c r="W6363" s="286" t="s">
        <v>824</v>
      </c>
      <c r="X6363" s="286" t="s">
        <v>824</v>
      </c>
      <c r="Y6363" s="257"/>
    </row>
    <row r="6364" spans="1:25" ht="12.75" customHeight="1" x14ac:dyDescent="0.2">
      <c r="A6364" s="229" t="s">
        <v>705</v>
      </c>
      <c r="B6364" s="247"/>
      <c r="C6364" s="280">
        <v>6351</v>
      </c>
      <c r="D6364" s="249" t="s">
        <v>13134</v>
      </c>
      <c r="E6364" s="249" t="s">
        <v>13135</v>
      </c>
      <c r="F6364" s="249" t="s">
        <v>10182</v>
      </c>
      <c r="G6364" s="281"/>
      <c r="H6364" s="250">
        <v>1431976.4100000001</v>
      </c>
      <c r="I6364" s="250"/>
      <c r="J6364" s="250">
        <v>1080863.0968000002</v>
      </c>
      <c r="K6364" s="250"/>
      <c r="L6364" s="250">
        <v>1528958.6300000004</v>
      </c>
      <c r="M6364" s="251">
        <f t="shared" si="297"/>
        <v>0.24519490038247205</v>
      </c>
      <c r="N6364" s="251">
        <f t="shared" si="298"/>
        <v>0.4145719606179824</v>
      </c>
      <c r="O6364" s="250">
        <v>1629117.0199999998</v>
      </c>
      <c r="P6364" s="251">
        <f t="shared" si="299"/>
        <v>6.5507586689902406E-2</v>
      </c>
      <c r="Q6364" s="251" t="s">
        <v>1195</v>
      </c>
      <c r="R6364" s="258"/>
      <c r="S6364" s="258" t="s">
        <v>925</v>
      </c>
      <c r="T6364" s="258" t="s">
        <v>2261</v>
      </c>
      <c r="U6364" s="282" t="s">
        <v>932</v>
      </c>
      <c r="V6364" s="285">
        <v>2595</v>
      </c>
      <c r="W6364" s="286" t="s">
        <v>824</v>
      </c>
      <c r="X6364" s="286" t="s">
        <v>824</v>
      </c>
      <c r="Y6364" s="257"/>
    </row>
    <row r="6365" spans="1:25" ht="12.75" customHeight="1" x14ac:dyDescent="0.2">
      <c r="A6365" s="229" t="s">
        <v>705</v>
      </c>
      <c r="B6365" s="247"/>
      <c r="C6365" s="309">
        <v>6352</v>
      </c>
      <c r="D6365" s="310" t="s">
        <v>13136</v>
      </c>
      <c r="E6365" s="310" t="s">
        <v>13137</v>
      </c>
      <c r="F6365" s="310" t="s">
        <v>10202</v>
      </c>
      <c r="G6365" s="311" t="s">
        <v>804</v>
      </c>
      <c r="H6365" s="312">
        <v>387795.80999999994</v>
      </c>
      <c r="I6365" s="312"/>
      <c r="J6365" s="312">
        <v>371486.63070000004</v>
      </c>
      <c r="K6365" s="312"/>
      <c r="L6365" s="312">
        <v>387797.76000000001</v>
      </c>
      <c r="M6365" s="313">
        <f t="shared" si="297"/>
        <v>4.2056099832537913E-2</v>
      </c>
      <c r="N6365" s="313">
        <f t="shared" si="298"/>
        <v>4.3907715519302996E-2</v>
      </c>
      <c r="O6365" s="312">
        <v>421083.05</v>
      </c>
      <c r="P6365" s="313">
        <f t="shared" si="299"/>
        <v>8.5831568495908742E-2</v>
      </c>
      <c r="Q6365" s="313" t="s">
        <v>1195</v>
      </c>
      <c r="R6365" s="314" t="s">
        <v>954</v>
      </c>
      <c r="S6365" s="314" t="s">
        <v>3566</v>
      </c>
      <c r="T6365" s="314" t="s">
        <v>2261</v>
      </c>
      <c r="U6365" s="315" t="s">
        <v>1992</v>
      </c>
      <c r="V6365" s="316">
        <v>2010</v>
      </c>
      <c r="W6365" s="317" t="s">
        <v>824</v>
      </c>
      <c r="X6365" s="317" t="s">
        <v>816</v>
      </c>
      <c r="Y6365" s="257"/>
    </row>
    <row r="6366" spans="1:25" ht="12.75" customHeight="1" x14ac:dyDescent="0.2">
      <c r="A6366" s="229" t="s">
        <v>705</v>
      </c>
      <c r="B6366" s="247"/>
      <c r="C6366" s="280">
        <v>6353</v>
      </c>
      <c r="D6366" s="249" t="s">
        <v>13138</v>
      </c>
      <c r="E6366" s="249" t="s">
        <v>13139</v>
      </c>
      <c r="F6366" s="249" t="s">
        <v>10237</v>
      </c>
      <c r="G6366" s="281" t="s">
        <v>804</v>
      </c>
      <c r="H6366" s="250">
        <v>641855.38</v>
      </c>
      <c r="I6366" s="250"/>
      <c r="J6366" s="250">
        <v>646282.05350000015</v>
      </c>
      <c r="K6366" s="250"/>
      <c r="L6366" s="250">
        <v>674663.67</v>
      </c>
      <c r="M6366" s="251">
        <f t="shared" si="297"/>
        <v>6.8966836423496984E-3</v>
      </c>
      <c r="N6366" s="251">
        <f t="shared" si="298"/>
        <v>4.3915216810209448E-2</v>
      </c>
      <c r="O6366" s="250">
        <v>769214.24000000011</v>
      </c>
      <c r="P6366" s="251">
        <f t="shared" si="299"/>
        <v>0.14014474797494292</v>
      </c>
      <c r="Q6366" s="251" t="s">
        <v>1195</v>
      </c>
      <c r="R6366" s="258"/>
      <c r="S6366" s="258" t="s">
        <v>3566</v>
      </c>
      <c r="T6366" s="258" t="s">
        <v>908</v>
      </c>
      <c r="U6366" s="282" t="s">
        <v>808</v>
      </c>
      <c r="V6366" s="285">
        <v>211</v>
      </c>
      <c r="W6366" s="286" t="s">
        <v>824</v>
      </c>
      <c r="X6366" s="286" t="s">
        <v>816</v>
      </c>
      <c r="Y6366" s="257"/>
    </row>
    <row r="6367" spans="1:25" ht="12.75" customHeight="1" x14ac:dyDescent="0.2">
      <c r="A6367" s="229" t="s">
        <v>705</v>
      </c>
      <c r="B6367" s="247"/>
      <c r="C6367" s="280">
        <v>6354</v>
      </c>
      <c r="D6367" s="249" t="s">
        <v>13140</v>
      </c>
      <c r="E6367" s="249" t="s">
        <v>13141</v>
      </c>
      <c r="F6367" s="249" t="s">
        <v>10260</v>
      </c>
      <c r="G6367" s="281" t="s">
        <v>813</v>
      </c>
      <c r="H6367" s="250">
        <v>41414.47</v>
      </c>
      <c r="I6367" s="250"/>
      <c r="J6367" s="250">
        <v>34581.343399999998</v>
      </c>
      <c r="K6367" s="250"/>
      <c r="L6367" s="250">
        <v>36099.82</v>
      </c>
      <c r="M6367" s="251">
        <f t="shared" si="297"/>
        <v>0.16499369906218775</v>
      </c>
      <c r="N6367" s="251">
        <f t="shared" si="298"/>
        <v>4.3910283716739641E-2</v>
      </c>
      <c r="O6367" s="250">
        <v>39843.120000000003</v>
      </c>
      <c r="P6367" s="251">
        <f t="shared" si="299"/>
        <v>0.10369303780462072</v>
      </c>
      <c r="Q6367" s="251" t="s">
        <v>1195</v>
      </c>
      <c r="R6367" s="258"/>
      <c r="S6367" s="258" t="s">
        <v>904</v>
      </c>
      <c r="T6367" s="258" t="s">
        <v>807</v>
      </c>
      <c r="U6367" s="282" t="s">
        <v>814</v>
      </c>
      <c r="V6367" s="285">
        <v>157</v>
      </c>
      <c r="W6367" s="286" t="s">
        <v>824</v>
      </c>
      <c r="X6367" s="286" t="s">
        <v>824</v>
      </c>
      <c r="Y6367" s="257"/>
    </row>
    <row r="6368" spans="1:25" ht="12.75" customHeight="1" x14ac:dyDescent="0.2">
      <c r="A6368" s="229" t="s">
        <v>705</v>
      </c>
      <c r="B6368" s="247"/>
      <c r="C6368" s="280">
        <v>6355</v>
      </c>
      <c r="D6368" s="249" t="s">
        <v>13142</v>
      </c>
      <c r="E6368" s="249" t="s">
        <v>13143</v>
      </c>
      <c r="F6368" s="249" t="s">
        <v>10260</v>
      </c>
      <c r="G6368" s="281" t="s">
        <v>813</v>
      </c>
      <c r="H6368" s="250">
        <v>238804.25</v>
      </c>
      <c r="I6368" s="250"/>
      <c r="J6368" s="250">
        <v>228761.08219999998</v>
      </c>
      <c r="K6368" s="250"/>
      <c r="L6368" s="250">
        <v>238805.44</v>
      </c>
      <c r="M6368" s="251">
        <f t="shared" si="297"/>
        <v>4.2056068097615619E-2</v>
      </c>
      <c r="N6368" s="251">
        <f t="shared" si="298"/>
        <v>4.3907633691024864E-2</v>
      </c>
      <c r="O6368" s="250">
        <v>259302.47</v>
      </c>
      <c r="P6368" s="251">
        <f t="shared" si="299"/>
        <v>8.5831503670938142E-2</v>
      </c>
      <c r="Q6368" s="251" t="s">
        <v>1195</v>
      </c>
      <c r="R6368" s="258"/>
      <c r="S6368" s="258" t="s">
        <v>925</v>
      </c>
      <c r="T6368" s="258" t="s">
        <v>908</v>
      </c>
      <c r="U6368" s="282" t="s">
        <v>823</v>
      </c>
      <c r="V6368" s="285">
        <v>1522</v>
      </c>
      <c r="W6368" s="286" t="s">
        <v>824</v>
      </c>
      <c r="X6368" s="286" t="s">
        <v>824</v>
      </c>
      <c r="Y6368" s="257"/>
    </row>
    <row r="6369" spans="1:25" ht="12.75" customHeight="1" x14ac:dyDescent="0.2">
      <c r="A6369" s="229" t="s">
        <v>705</v>
      </c>
      <c r="B6369" s="247"/>
      <c r="C6369" s="280">
        <v>6356</v>
      </c>
      <c r="D6369" s="249" t="s">
        <v>13144</v>
      </c>
      <c r="E6369" s="249" t="s">
        <v>13145</v>
      </c>
      <c r="F6369" s="249" t="s">
        <v>10182</v>
      </c>
      <c r="G6369" s="281" t="s">
        <v>813</v>
      </c>
      <c r="H6369" s="250">
        <v>59559.06</v>
      </c>
      <c r="I6369" s="250"/>
      <c r="J6369" s="250">
        <v>57054.2356</v>
      </c>
      <c r="K6369" s="250"/>
      <c r="L6369" s="250">
        <v>64460.69</v>
      </c>
      <c r="M6369" s="251">
        <f t="shared" si="297"/>
        <v>4.2056143935112436E-2</v>
      </c>
      <c r="N6369" s="251">
        <f t="shared" si="298"/>
        <v>0.1298142779779877</v>
      </c>
      <c r="O6369" s="250">
        <v>70406.34</v>
      </c>
      <c r="P6369" s="251">
        <f t="shared" si="299"/>
        <v>9.2236834573132767E-2</v>
      </c>
      <c r="Q6369" s="251" t="s">
        <v>1195</v>
      </c>
      <c r="R6369" s="258"/>
      <c r="S6369" s="258" t="s">
        <v>814</v>
      </c>
      <c r="T6369" s="258" t="s">
        <v>807</v>
      </c>
      <c r="U6369" s="282" t="s">
        <v>814</v>
      </c>
      <c r="V6369" s="285">
        <v>103</v>
      </c>
      <c r="W6369" s="286" t="s">
        <v>816</v>
      </c>
      <c r="X6369" s="286" t="s">
        <v>824</v>
      </c>
      <c r="Y6369" s="257"/>
    </row>
    <row r="6370" spans="1:25" ht="12.75" customHeight="1" x14ac:dyDescent="0.2">
      <c r="A6370" s="229" t="s">
        <v>705</v>
      </c>
      <c r="B6370" s="247"/>
      <c r="C6370" s="280">
        <v>6357</v>
      </c>
      <c r="D6370" s="249" t="s">
        <v>13146</v>
      </c>
      <c r="E6370" s="249" t="s">
        <v>13147</v>
      </c>
      <c r="F6370" s="249" t="s">
        <v>10281</v>
      </c>
      <c r="G6370" s="281" t="s">
        <v>813</v>
      </c>
      <c r="H6370" s="250">
        <v>74883.16</v>
      </c>
      <c r="I6370" s="250"/>
      <c r="J6370" s="250">
        <v>71733.853299999988</v>
      </c>
      <c r="K6370" s="250"/>
      <c r="L6370" s="250">
        <v>74883.700000000012</v>
      </c>
      <c r="M6370" s="251">
        <f t="shared" si="297"/>
        <v>4.2056274067494154E-2</v>
      </c>
      <c r="N6370" s="251">
        <f t="shared" si="298"/>
        <v>4.3910184035799237E-2</v>
      </c>
      <c r="O6370" s="250">
        <v>82648.58</v>
      </c>
      <c r="P6370" s="251">
        <f t="shared" si="299"/>
        <v>0.1036925258767928</v>
      </c>
      <c r="Q6370" s="251" t="s">
        <v>1195</v>
      </c>
      <c r="R6370" s="258"/>
      <c r="S6370" s="258" t="s">
        <v>904</v>
      </c>
      <c r="T6370" s="258" t="s">
        <v>807</v>
      </c>
      <c r="U6370" s="282" t="s">
        <v>814</v>
      </c>
      <c r="V6370" s="285">
        <v>253</v>
      </c>
      <c r="W6370" s="286" t="s">
        <v>824</v>
      </c>
      <c r="X6370" s="286" t="s">
        <v>824</v>
      </c>
      <c r="Y6370" s="257"/>
    </row>
    <row r="6371" spans="1:25" ht="12.75" customHeight="1" x14ac:dyDescent="0.2">
      <c r="A6371" s="229" t="s">
        <v>705</v>
      </c>
      <c r="B6371" s="247"/>
      <c r="C6371" s="280">
        <v>6358</v>
      </c>
      <c r="D6371" s="249" t="s">
        <v>13148</v>
      </c>
      <c r="E6371" s="249" t="s">
        <v>13149</v>
      </c>
      <c r="F6371" s="249" t="s">
        <v>10237</v>
      </c>
      <c r="G6371" s="281" t="s">
        <v>804</v>
      </c>
      <c r="H6371" s="250">
        <v>720344.87</v>
      </c>
      <c r="I6371" s="250"/>
      <c r="J6371" s="250">
        <v>630973.59739999997</v>
      </c>
      <c r="K6371" s="250"/>
      <c r="L6371" s="250">
        <v>646366.35000000009</v>
      </c>
      <c r="M6371" s="251">
        <f t="shared" si="297"/>
        <v>0.12406734096683443</v>
      </c>
      <c r="N6371" s="251">
        <f t="shared" si="298"/>
        <v>2.4395240408517486E-2</v>
      </c>
      <c r="O6371" s="250">
        <v>698167.14999999991</v>
      </c>
      <c r="P6371" s="251">
        <f t="shared" si="299"/>
        <v>8.0141548210236821E-2</v>
      </c>
      <c r="Q6371" s="251" t="s">
        <v>1195</v>
      </c>
      <c r="R6371" s="258"/>
      <c r="S6371" s="258" t="s">
        <v>925</v>
      </c>
      <c r="T6371" s="258" t="s">
        <v>908</v>
      </c>
      <c r="U6371" s="282" t="s">
        <v>1103</v>
      </c>
      <c r="V6371" s="285">
        <v>1706</v>
      </c>
      <c r="W6371" s="286" t="s">
        <v>874</v>
      </c>
      <c r="X6371" s="286" t="s">
        <v>816</v>
      </c>
      <c r="Y6371" s="257"/>
    </row>
    <row r="6372" spans="1:25" ht="12.75" customHeight="1" x14ac:dyDescent="0.2">
      <c r="A6372" s="229" t="s">
        <v>705</v>
      </c>
      <c r="B6372" s="247"/>
      <c r="C6372" s="280">
        <v>6359</v>
      </c>
      <c r="D6372" s="249" t="s">
        <v>13150</v>
      </c>
      <c r="E6372" s="249" t="s">
        <v>13151</v>
      </c>
      <c r="F6372" s="249" t="s">
        <v>10182</v>
      </c>
      <c r="G6372" s="281" t="s">
        <v>813</v>
      </c>
      <c r="H6372" s="250">
        <v>30018.11</v>
      </c>
      <c r="I6372" s="250"/>
      <c r="J6372" s="250">
        <v>23199.055200000003</v>
      </c>
      <c r="K6372" s="250"/>
      <c r="L6372" s="250">
        <v>24217.72</v>
      </c>
      <c r="M6372" s="251">
        <f t="shared" si="297"/>
        <v>0.22716469491250441</v>
      </c>
      <c r="N6372" s="251">
        <f t="shared" si="298"/>
        <v>4.3909753704107678E-2</v>
      </c>
      <c r="O6372" s="250">
        <v>26728.959999999999</v>
      </c>
      <c r="P6372" s="251">
        <f t="shared" si="299"/>
        <v>0.10369431969648661</v>
      </c>
      <c r="Q6372" s="251" t="s">
        <v>1195</v>
      </c>
      <c r="R6372" s="258"/>
      <c r="S6372" s="258" t="s">
        <v>904</v>
      </c>
      <c r="T6372" s="258" t="s">
        <v>807</v>
      </c>
      <c r="U6372" s="282" t="s">
        <v>814</v>
      </c>
      <c r="V6372" s="285">
        <v>105</v>
      </c>
      <c r="W6372" s="286" t="s">
        <v>824</v>
      </c>
      <c r="X6372" s="286" t="s">
        <v>824</v>
      </c>
      <c r="Y6372" s="257"/>
    </row>
    <row r="6373" spans="1:25" ht="12.75" customHeight="1" x14ac:dyDescent="0.2">
      <c r="A6373" s="229" t="s">
        <v>705</v>
      </c>
      <c r="B6373" s="247"/>
      <c r="C6373" s="280">
        <v>6360</v>
      </c>
      <c r="D6373" s="249" t="s">
        <v>13152</v>
      </c>
      <c r="E6373" s="249" t="s">
        <v>13153</v>
      </c>
      <c r="F6373" s="249" t="s">
        <v>10185</v>
      </c>
      <c r="G6373" s="281" t="s">
        <v>813</v>
      </c>
      <c r="H6373" s="250">
        <v>72177.189999999988</v>
      </c>
      <c r="I6373" s="250"/>
      <c r="J6373" s="250">
        <v>66954.61069999999</v>
      </c>
      <c r="K6373" s="250"/>
      <c r="L6373" s="250">
        <v>69894.59</v>
      </c>
      <c r="M6373" s="251">
        <f t="shared" si="297"/>
        <v>7.2357753190446988E-2</v>
      </c>
      <c r="N6373" s="251">
        <f t="shared" si="298"/>
        <v>4.3910035011225999E-2</v>
      </c>
      <c r="O6373" s="250">
        <v>77142.2</v>
      </c>
      <c r="P6373" s="251">
        <f t="shared" si="299"/>
        <v>0.10369343321135442</v>
      </c>
      <c r="Q6373" s="251" t="s">
        <v>1195</v>
      </c>
      <c r="R6373" s="258"/>
      <c r="S6373" s="258" t="s">
        <v>806</v>
      </c>
      <c r="T6373" s="258" t="s">
        <v>807</v>
      </c>
      <c r="U6373" s="282" t="s">
        <v>814</v>
      </c>
      <c r="V6373" s="285">
        <v>303</v>
      </c>
      <c r="W6373" s="286" t="s">
        <v>824</v>
      </c>
      <c r="X6373" s="286" t="s">
        <v>824</v>
      </c>
      <c r="Y6373" s="257"/>
    </row>
    <row r="6374" spans="1:25" ht="12.75" customHeight="1" x14ac:dyDescent="0.2">
      <c r="A6374" s="229" t="s">
        <v>705</v>
      </c>
      <c r="B6374" s="247"/>
      <c r="C6374" s="280">
        <v>6361</v>
      </c>
      <c r="D6374" s="249" t="s">
        <v>13154</v>
      </c>
      <c r="E6374" s="249" t="s">
        <v>13155</v>
      </c>
      <c r="F6374" s="249" t="s">
        <v>10237</v>
      </c>
      <c r="G6374" s="281" t="s">
        <v>804</v>
      </c>
      <c r="H6374" s="250">
        <v>133844.66999999998</v>
      </c>
      <c r="I6374" s="250"/>
      <c r="J6374" s="250">
        <v>189269.02120000002</v>
      </c>
      <c r="K6374" s="250"/>
      <c r="L6374" s="250">
        <v>197579.60999999996</v>
      </c>
      <c r="M6374" s="251">
        <f t="shared" si="297"/>
        <v>0.41409457096797386</v>
      </c>
      <c r="N6374" s="251">
        <f t="shared" si="298"/>
        <v>4.3908869752214572E-2</v>
      </c>
      <c r="O6374" s="250">
        <v>216204.57</v>
      </c>
      <c r="P6374" s="251">
        <f t="shared" si="299"/>
        <v>9.42655975482493E-2</v>
      </c>
      <c r="Q6374" s="251" t="s">
        <v>1195</v>
      </c>
      <c r="R6374" s="258"/>
      <c r="S6374" s="258" t="s">
        <v>806</v>
      </c>
      <c r="T6374" s="258" t="s">
        <v>807</v>
      </c>
      <c r="U6374" s="282" t="s">
        <v>808</v>
      </c>
      <c r="V6374" s="285">
        <v>358</v>
      </c>
      <c r="W6374" s="286" t="s">
        <v>824</v>
      </c>
      <c r="X6374" s="286" t="s">
        <v>824</v>
      </c>
      <c r="Y6374" s="257"/>
    </row>
    <row r="6375" spans="1:25" ht="12.75" customHeight="1" x14ac:dyDescent="0.2">
      <c r="A6375" s="229" t="s">
        <v>705</v>
      </c>
      <c r="B6375" s="247"/>
      <c r="C6375" s="280">
        <v>6362</v>
      </c>
      <c r="D6375" s="249" t="s">
        <v>13156</v>
      </c>
      <c r="E6375" s="249" t="s">
        <v>13157</v>
      </c>
      <c r="F6375" s="249" t="s">
        <v>10182</v>
      </c>
      <c r="G6375" s="281" t="s">
        <v>813</v>
      </c>
      <c r="H6375" s="250">
        <v>159121.51</v>
      </c>
      <c r="I6375" s="250"/>
      <c r="J6375" s="250">
        <v>152429.4975</v>
      </c>
      <c r="K6375" s="250"/>
      <c r="L6375" s="250">
        <v>159122.71</v>
      </c>
      <c r="M6375" s="251">
        <f t="shared" si="297"/>
        <v>4.2055989161993317E-2</v>
      </c>
      <c r="N6375" s="251">
        <f t="shared" si="298"/>
        <v>4.3910218230562584E-2</v>
      </c>
      <c r="O6375" s="250">
        <v>175622.53999999998</v>
      </c>
      <c r="P6375" s="251">
        <f t="shared" si="299"/>
        <v>0.10369248990291824</v>
      </c>
      <c r="Q6375" s="251" t="s">
        <v>1195</v>
      </c>
      <c r="R6375" s="258"/>
      <c r="S6375" s="258" t="s">
        <v>806</v>
      </c>
      <c r="T6375" s="258" t="s">
        <v>807</v>
      </c>
      <c r="U6375" s="282" t="s">
        <v>814</v>
      </c>
      <c r="V6375" s="285">
        <v>203</v>
      </c>
      <c r="W6375" s="286" t="s">
        <v>824</v>
      </c>
      <c r="X6375" s="286" t="s">
        <v>824</v>
      </c>
      <c r="Y6375" s="257"/>
    </row>
    <row r="6376" spans="1:25" ht="12.75" customHeight="1" x14ac:dyDescent="0.2">
      <c r="A6376" s="229" t="s">
        <v>705</v>
      </c>
      <c r="B6376" s="247"/>
      <c r="C6376" s="280">
        <v>6363</v>
      </c>
      <c r="D6376" s="249" t="s">
        <v>13158</v>
      </c>
      <c r="E6376" s="249" t="s">
        <v>13159</v>
      </c>
      <c r="F6376" s="249" t="s">
        <v>10355</v>
      </c>
      <c r="G6376" s="281" t="s">
        <v>804</v>
      </c>
      <c r="H6376" s="250">
        <v>101365.63</v>
      </c>
      <c r="I6376" s="250"/>
      <c r="J6376" s="250">
        <v>49757.305099999998</v>
      </c>
      <c r="K6376" s="250"/>
      <c r="L6376" s="250">
        <v>51942.15</v>
      </c>
      <c r="M6376" s="251">
        <f t="shared" si="297"/>
        <v>0.5091304113632994</v>
      </c>
      <c r="N6376" s="251">
        <f t="shared" si="298"/>
        <v>4.3910032820487374E-2</v>
      </c>
      <c r="O6376" s="250">
        <v>57328.21</v>
      </c>
      <c r="P6376" s="251">
        <f t="shared" si="299"/>
        <v>0.10369343587048278</v>
      </c>
      <c r="Q6376" s="251" t="s">
        <v>1195</v>
      </c>
      <c r="R6376" s="258"/>
      <c r="S6376" s="258" t="s">
        <v>904</v>
      </c>
      <c r="T6376" s="258" t="s">
        <v>807</v>
      </c>
      <c r="U6376" s="282" t="s">
        <v>808</v>
      </c>
      <c r="V6376" s="285">
        <v>253</v>
      </c>
      <c r="W6376" s="286" t="s">
        <v>816</v>
      </c>
      <c r="X6376" s="286" t="s">
        <v>824</v>
      </c>
      <c r="Y6376" s="257"/>
    </row>
    <row r="6377" spans="1:25" ht="12.75" customHeight="1" x14ac:dyDescent="0.2">
      <c r="A6377" s="229" t="s">
        <v>705</v>
      </c>
      <c r="B6377" s="247"/>
      <c r="C6377" s="280">
        <v>6364</v>
      </c>
      <c r="D6377" s="249" t="s">
        <v>13160</v>
      </c>
      <c r="E6377" s="249" t="s">
        <v>13161</v>
      </c>
      <c r="F6377" s="249" t="s">
        <v>10211</v>
      </c>
      <c r="G6377" s="281" t="s">
        <v>804</v>
      </c>
      <c r="H6377" s="250">
        <v>15983.41</v>
      </c>
      <c r="I6377" s="250"/>
      <c r="J6377" s="250">
        <v>54761.900599999994</v>
      </c>
      <c r="K6377" s="250"/>
      <c r="L6377" s="250">
        <v>41348.979999999996</v>
      </c>
      <c r="M6377" s="251">
        <f t="shared" si="297"/>
        <v>2.4261712988655106</v>
      </c>
      <c r="N6377" s="251">
        <f t="shared" si="298"/>
        <v>0.24493161218001991</v>
      </c>
      <c r="O6377" s="250">
        <v>48100.11</v>
      </c>
      <c r="P6377" s="251">
        <f t="shared" si="299"/>
        <v>0.16327198397638842</v>
      </c>
      <c r="Q6377" s="251" t="s">
        <v>1195</v>
      </c>
      <c r="R6377" s="258"/>
      <c r="S6377" s="258" t="s">
        <v>1405</v>
      </c>
      <c r="T6377" s="258" t="s">
        <v>807</v>
      </c>
      <c r="U6377" s="282" t="s">
        <v>808</v>
      </c>
      <c r="V6377" s="285">
        <v>103</v>
      </c>
      <c r="W6377" s="286" t="s">
        <v>824</v>
      </c>
      <c r="X6377" s="286" t="s">
        <v>816</v>
      </c>
      <c r="Y6377" s="257"/>
    </row>
    <row r="6378" spans="1:25" ht="12.75" customHeight="1" x14ac:dyDescent="0.2">
      <c r="A6378" s="229" t="s">
        <v>705</v>
      </c>
      <c r="B6378" s="247"/>
      <c r="C6378" s="280">
        <v>6365</v>
      </c>
      <c r="D6378" s="249" t="s">
        <v>13162</v>
      </c>
      <c r="E6378" s="249" t="s">
        <v>13163</v>
      </c>
      <c r="F6378" s="249" t="s">
        <v>10237</v>
      </c>
      <c r="G6378" s="281" t="s">
        <v>804</v>
      </c>
      <c r="H6378" s="250">
        <v>20713.8</v>
      </c>
      <c r="I6378" s="250"/>
      <c r="J6378" s="250">
        <v>11740.0219</v>
      </c>
      <c r="K6378" s="250"/>
      <c r="L6378" s="250">
        <v>12255.529999999999</v>
      </c>
      <c r="M6378" s="251">
        <f t="shared" si="297"/>
        <v>0.43322703222006587</v>
      </c>
      <c r="N6378" s="251">
        <f t="shared" si="298"/>
        <v>4.3910318429644421E-2</v>
      </c>
      <c r="O6378" s="250">
        <v>13526.36</v>
      </c>
      <c r="P6378" s="251">
        <f t="shared" si="299"/>
        <v>0.10369441386867821</v>
      </c>
      <c r="Q6378" s="251" t="s">
        <v>1195</v>
      </c>
      <c r="R6378" s="258"/>
      <c r="S6378" s="258" t="s">
        <v>904</v>
      </c>
      <c r="T6378" s="258" t="s">
        <v>807</v>
      </c>
      <c r="U6378" s="282" t="s">
        <v>808</v>
      </c>
      <c r="V6378" s="285">
        <v>65</v>
      </c>
      <c r="W6378" s="286" t="s">
        <v>816</v>
      </c>
      <c r="X6378" s="286" t="s">
        <v>824</v>
      </c>
      <c r="Y6378" s="257"/>
    </row>
    <row r="6379" spans="1:25" ht="12.75" customHeight="1" x14ac:dyDescent="0.2">
      <c r="B6379" s="247"/>
      <c r="C6379" s="280">
        <v>6366</v>
      </c>
      <c r="D6379" s="249" t="s">
        <v>13164</v>
      </c>
      <c r="E6379" s="249" t="s">
        <v>7317</v>
      </c>
      <c r="F6379" s="249" t="s">
        <v>10177</v>
      </c>
      <c r="G6379" s="281" t="s">
        <v>804</v>
      </c>
      <c r="H6379" s="250">
        <v>88282.16</v>
      </c>
      <c r="I6379" s="250"/>
      <c r="J6379" s="250">
        <v>119255.1137</v>
      </c>
      <c r="K6379" s="250"/>
      <c r="L6379" s="250">
        <v>124492.39</v>
      </c>
      <c r="M6379" s="251">
        <f t="shared" si="297"/>
        <v>0.35084046085868309</v>
      </c>
      <c r="N6379" s="251">
        <f t="shared" si="298"/>
        <v>4.3916576300241268E-2</v>
      </c>
      <c r="O6379" s="250">
        <v>143108.07</v>
      </c>
      <c r="P6379" s="251">
        <f t="shared" si="299"/>
        <v>0.14953267424619293</v>
      </c>
      <c r="Q6379" s="251" t="s">
        <v>1195</v>
      </c>
      <c r="R6379" s="258"/>
      <c r="S6379" s="258" t="s">
        <v>1405</v>
      </c>
      <c r="T6379" s="258" t="s">
        <v>807</v>
      </c>
      <c r="U6379" s="282" t="s">
        <v>808</v>
      </c>
      <c r="V6379" s="285">
        <v>24</v>
      </c>
      <c r="W6379" s="286" t="s">
        <v>824</v>
      </c>
      <c r="X6379" s="286" t="s">
        <v>816</v>
      </c>
      <c r="Y6379" s="257"/>
    </row>
    <row r="6380" spans="1:25" ht="12.75" customHeight="1" x14ac:dyDescent="0.2">
      <c r="A6380" s="229" t="s">
        <v>705</v>
      </c>
      <c r="B6380" s="247"/>
      <c r="C6380" s="280">
        <v>6367</v>
      </c>
      <c r="D6380" s="249" t="s">
        <v>13165</v>
      </c>
      <c r="E6380" s="249" t="s">
        <v>13166</v>
      </c>
      <c r="F6380" s="249" t="s">
        <v>10260</v>
      </c>
      <c r="G6380" s="281"/>
      <c r="H6380" s="250">
        <v>427159.32</v>
      </c>
      <c r="I6380" s="250"/>
      <c r="J6380" s="250">
        <v>409194.65550000005</v>
      </c>
      <c r="K6380" s="250"/>
      <c r="L6380" s="250">
        <v>528277.17999999993</v>
      </c>
      <c r="M6380" s="251">
        <f t="shared" si="297"/>
        <v>4.2056122057690222E-2</v>
      </c>
      <c r="N6380" s="251">
        <f t="shared" si="298"/>
        <v>0.29101681290165304</v>
      </c>
      <c r="O6380" s="250">
        <v>584664.92999999993</v>
      </c>
      <c r="P6380" s="251">
        <f t="shared" si="299"/>
        <v>0.10673894715649085</v>
      </c>
      <c r="Q6380" s="251" t="s">
        <v>1195</v>
      </c>
      <c r="R6380" s="258"/>
      <c r="S6380" s="258" t="s">
        <v>925</v>
      </c>
      <c r="T6380" s="258" t="s">
        <v>908</v>
      </c>
      <c r="U6380" s="282" t="s">
        <v>1092</v>
      </c>
      <c r="V6380" s="285">
        <v>5188</v>
      </c>
      <c r="W6380" s="286" t="s">
        <v>815</v>
      </c>
      <c r="X6380" s="286" t="s">
        <v>816</v>
      </c>
      <c r="Y6380" s="257"/>
    </row>
    <row r="6381" spans="1:25" ht="12.75" customHeight="1" x14ac:dyDescent="0.2">
      <c r="A6381" s="229" t="s">
        <v>705</v>
      </c>
      <c r="B6381" s="247"/>
      <c r="C6381" s="280">
        <v>6368</v>
      </c>
      <c r="D6381" s="249" t="s">
        <v>13167</v>
      </c>
      <c r="E6381" s="249" t="s">
        <v>13167</v>
      </c>
      <c r="F6381" s="249"/>
      <c r="G6381" s="281"/>
      <c r="H6381" s="250">
        <v>0</v>
      </c>
      <c r="I6381" s="250"/>
      <c r="J6381" s="250">
        <v>0</v>
      </c>
      <c r="K6381" s="250"/>
      <c r="L6381" s="250">
        <v>0</v>
      </c>
      <c r="M6381" s="251" t="str">
        <f t="shared" si="297"/>
        <v>NA</v>
      </c>
      <c r="N6381" s="251" t="str">
        <f t="shared" si="298"/>
        <v>NA</v>
      </c>
      <c r="O6381" s="250">
        <v>0</v>
      </c>
      <c r="P6381" s="251" t="str">
        <f t="shared" si="299"/>
        <v>NA</v>
      </c>
      <c r="Q6381" s="251" t="s">
        <v>707</v>
      </c>
      <c r="R6381" s="258"/>
      <c r="S6381" s="299" t="s">
        <v>809</v>
      </c>
      <c r="T6381" s="299" t="s">
        <v>809</v>
      </c>
      <c r="U6381" s="299" t="s">
        <v>832</v>
      </c>
      <c r="V6381" s="283" t="s">
        <v>809</v>
      </c>
      <c r="W6381" s="284" t="s">
        <v>809</v>
      </c>
      <c r="X6381" s="284" t="s">
        <v>809</v>
      </c>
      <c r="Y6381" s="257"/>
    </row>
    <row r="6382" spans="1:25" ht="12.75" customHeight="1" x14ac:dyDescent="0.2">
      <c r="A6382" s="229" t="s">
        <v>705</v>
      </c>
      <c r="B6382" s="247"/>
      <c r="C6382" s="280">
        <v>6369</v>
      </c>
      <c r="D6382" s="249" t="s">
        <v>13168</v>
      </c>
      <c r="E6382" s="249" t="s">
        <v>13169</v>
      </c>
      <c r="F6382" s="249" t="s">
        <v>10228</v>
      </c>
      <c r="G6382" s="281" t="s">
        <v>804</v>
      </c>
      <c r="H6382" s="250">
        <v>124187.7</v>
      </c>
      <c r="I6382" s="250"/>
      <c r="J6382" s="250">
        <v>86073.296900000001</v>
      </c>
      <c r="K6382" s="250"/>
      <c r="L6382" s="250">
        <v>89850.099999999991</v>
      </c>
      <c r="M6382" s="251">
        <f t="shared" si="297"/>
        <v>0.30690964644646768</v>
      </c>
      <c r="N6382" s="251">
        <f t="shared" si="298"/>
        <v>4.3878917574028585E-2</v>
      </c>
      <c r="O6382" s="250">
        <v>103658.25</v>
      </c>
      <c r="P6382" s="251">
        <f t="shared" si="299"/>
        <v>0.15367985121886352</v>
      </c>
      <c r="Q6382" s="251" t="s">
        <v>1195</v>
      </c>
      <c r="R6382" s="258"/>
      <c r="S6382" s="258" t="s">
        <v>1405</v>
      </c>
      <c r="T6382" s="258" t="s">
        <v>807</v>
      </c>
      <c r="U6382" s="282" t="s">
        <v>808</v>
      </c>
      <c r="V6382" s="285">
        <v>204</v>
      </c>
      <c r="W6382" s="286" t="s">
        <v>824</v>
      </c>
      <c r="X6382" s="286" t="s">
        <v>824</v>
      </c>
      <c r="Y6382" s="257"/>
    </row>
    <row r="6383" spans="1:25" ht="12.75" customHeight="1" x14ac:dyDescent="0.2">
      <c r="A6383" s="229" t="s">
        <v>705</v>
      </c>
      <c r="B6383" s="247"/>
      <c r="C6383" s="280">
        <v>6370</v>
      </c>
      <c r="D6383" s="249" t="s">
        <v>13170</v>
      </c>
      <c r="E6383" s="249" t="s">
        <v>13171</v>
      </c>
      <c r="F6383" s="249" t="s">
        <v>10278</v>
      </c>
      <c r="G6383" s="281" t="s">
        <v>804</v>
      </c>
      <c r="H6383" s="250">
        <v>101141.38</v>
      </c>
      <c r="I6383" s="250"/>
      <c r="J6383" s="250">
        <v>96887.7739</v>
      </c>
      <c r="K6383" s="250"/>
      <c r="L6383" s="250">
        <v>101142.36</v>
      </c>
      <c r="M6383" s="251">
        <f t="shared" si="297"/>
        <v>4.2056041750666288E-2</v>
      </c>
      <c r="N6383" s="251">
        <f t="shared" si="298"/>
        <v>4.3912517841428085E-2</v>
      </c>
      <c r="O6383" s="250">
        <v>122084.72</v>
      </c>
      <c r="P6383" s="251">
        <f t="shared" si="299"/>
        <v>0.20705824938235573</v>
      </c>
      <c r="Q6383" s="251" t="s">
        <v>1195</v>
      </c>
      <c r="R6383" s="258"/>
      <c r="S6383" s="258" t="s">
        <v>1405</v>
      </c>
      <c r="T6383" s="258" t="s">
        <v>807</v>
      </c>
      <c r="U6383" s="282" t="s">
        <v>808</v>
      </c>
      <c r="V6383" s="283" t="s">
        <v>809</v>
      </c>
      <c r="W6383" s="284" t="s">
        <v>809</v>
      </c>
      <c r="X6383" s="284" t="s">
        <v>809</v>
      </c>
      <c r="Y6383" s="257"/>
    </row>
    <row r="6384" spans="1:25" ht="12.75" customHeight="1" x14ac:dyDescent="0.2">
      <c r="A6384" s="229" t="s">
        <v>705</v>
      </c>
      <c r="B6384" s="247"/>
      <c r="C6384" s="280">
        <v>6371</v>
      </c>
      <c r="D6384" s="249" t="s">
        <v>13172</v>
      </c>
      <c r="E6384" s="249" t="s">
        <v>13173</v>
      </c>
      <c r="F6384" s="249" t="s">
        <v>10260</v>
      </c>
      <c r="G6384" s="281" t="s">
        <v>813</v>
      </c>
      <c r="H6384" s="250">
        <v>19126.38</v>
      </c>
      <c r="I6384" s="250"/>
      <c r="J6384" s="250">
        <v>18321.997100000001</v>
      </c>
      <c r="K6384" s="250"/>
      <c r="L6384" s="250">
        <v>19126.510000000002</v>
      </c>
      <c r="M6384" s="251">
        <f t="shared" si="297"/>
        <v>4.2056201957714971E-2</v>
      </c>
      <c r="N6384" s="251">
        <f t="shared" si="298"/>
        <v>4.3909672925338553E-2</v>
      </c>
      <c r="O6384" s="250">
        <v>21109.82</v>
      </c>
      <c r="P6384" s="251">
        <f t="shared" si="299"/>
        <v>0.10369429655488625</v>
      </c>
      <c r="Q6384" s="251" t="s">
        <v>1195</v>
      </c>
      <c r="R6384" s="258"/>
      <c r="S6384" s="258" t="s">
        <v>904</v>
      </c>
      <c r="T6384" s="258" t="s">
        <v>807</v>
      </c>
      <c r="U6384" s="282" t="s">
        <v>814</v>
      </c>
      <c r="V6384" s="285">
        <v>106</v>
      </c>
      <c r="W6384" s="286" t="s">
        <v>824</v>
      </c>
      <c r="X6384" s="286" t="s">
        <v>824</v>
      </c>
      <c r="Y6384" s="257"/>
    </row>
    <row r="6385" spans="1:25" ht="12.75" customHeight="1" x14ac:dyDescent="0.2">
      <c r="A6385" s="229" t="s">
        <v>705</v>
      </c>
      <c r="B6385" s="247"/>
      <c r="C6385" s="280">
        <v>6372</v>
      </c>
      <c r="D6385" s="249" t="s">
        <v>13174</v>
      </c>
      <c r="E6385" s="249" t="s">
        <v>13175</v>
      </c>
      <c r="F6385" s="249" t="s">
        <v>10253</v>
      </c>
      <c r="G6385" s="281" t="s">
        <v>813</v>
      </c>
      <c r="H6385" s="250">
        <v>129531.70999999999</v>
      </c>
      <c r="I6385" s="250"/>
      <c r="J6385" s="250">
        <v>124084.11380000001</v>
      </c>
      <c r="K6385" s="250"/>
      <c r="L6385" s="250">
        <v>488331.18000000005</v>
      </c>
      <c r="M6385" s="251">
        <f t="shared" si="297"/>
        <v>4.2056081865976952E-2</v>
      </c>
      <c r="N6385" s="251">
        <f t="shared" si="298"/>
        <v>2.9354850918877258</v>
      </c>
      <c r="O6385" s="250">
        <v>558023.83000000007</v>
      </c>
      <c r="P6385" s="251">
        <f t="shared" si="299"/>
        <v>0.14271595354611602</v>
      </c>
      <c r="Q6385" s="251" t="s">
        <v>1195</v>
      </c>
      <c r="R6385" s="258"/>
      <c r="S6385" s="258" t="s">
        <v>806</v>
      </c>
      <c r="T6385" s="258" t="s">
        <v>807</v>
      </c>
      <c r="U6385" s="282" t="s">
        <v>814</v>
      </c>
      <c r="V6385" s="285">
        <v>253</v>
      </c>
      <c r="W6385" s="286" t="s">
        <v>874</v>
      </c>
      <c r="X6385" s="286" t="s">
        <v>815</v>
      </c>
      <c r="Y6385" s="257"/>
    </row>
    <row r="6386" spans="1:25" ht="12.75" customHeight="1" x14ac:dyDescent="0.2">
      <c r="A6386" s="229" t="s">
        <v>705</v>
      </c>
      <c r="B6386" s="247"/>
      <c r="C6386" s="280">
        <v>6373</v>
      </c>
      <c r="D6386" s="249" t="s">
        <v>13176</v>
      </c>
      <c r="E6386" s="249" t="s">
        <v>13177</v>
      </c>
      <c r="F6386" s="249" t="s">
        <v>10193</v>
      </c>
      <c r="G6386" s="281" t="s">
        <v>813</v>
      </c>
      <c r="H6386" s="250">
        <v>47009.97</v>
      </c>
      <c r="I6386" s="250"/>
      <c r="J6386" s="250">
        <v>46585.164200000007</v>
      </c>
      <c r="K6386" s="250"/>
      <c r="L6386" s="250">
        <v>48630.720000000001</v>
      </c>
      <c r="M6386" s="251">
        <f t="shared" si="297"/>
        <v>9.0365043840699034E-3</v>
      </c>
      <c r="N6386" s="251">
        <f t="shared" si="298"/>
        <v>4.3910026617443892E-2</v>
      </c>
      <c r="O6386" s="250">
        <v>53673.38</v>
      </c>
      <c r="P6386" s="251">
        <f t="shared" si="299"/>
        <v>0.10369289206493336</v>
      </c>
      <c r="Q6386" s="251" t="s">
        <v>1195</v>
      </c>
      <c r="R6386" s="258"/>
      <c r="S6386" s="258" t="s">
        <v>806</v>
      </c>
      <c r="T6386" s="258" t="s">
        <v>807</v>
      </c>
      <c r="U6386" s="282" t="s">
        <v>814</v>
      </c>
      <c r="V6386" s="285">
        <v>305</v>
      </c>
      <c r="W6386" s="286" t="s">
        <v>824</v>
      </c>
      <c r="X6386" s="286" t="s">
        <v>816</v>
      </c>
      <c r="Y6386" s="257"/>
    </row>
    <row r="6387" spans="1:25" ht="12.75" customHeight="1" x14ac:dyDescent="0.2">
      <c r="A6387" s="229" t="s">
        <v>705</v>
      </c>
      <c r="B6387" s="247"/>
      <c r="C6387" s="280">
        <v>6374</v>
      </c>
      <c r="D6387" s="249" t="s">
        <v>13178</v>
      </c>
      <c r="E6387" s="249" t="s">
        <v>13179</v>
      </c>
      <c r="F6387" s="249" t="s">
        <v>10260</v>
      </c>
      <c r="G6387" s="281" t="s">
        <v>813</v>
      </c>
      <c r="H6387" s="250">
        <v>170941.07</v>
      </c>
      <c r="I6387" s="250"/>
      <c r="J6387" s="250">
        <v>59003.339899999999</v>
      </c>
      <c r="K6387" s="250"/>
      <c r="L6387" s="250">
        <v>61594.180000000008</v>
      </c>
      <c r="M6387" s="251">
        <f t="shared" si="297"/>
        <v>0.6548322769946392</v>
      </c>
      <c r="N6387" s="251">
        <f t="shared" si="298"/>
        <v>4.3910058386372949E-2</v>
      </c>
      <c r="O6387" s="250">
        <v>67981.05</v>
      </c>
      <c r="P6387" s="251">
        <f t="shared" si="299"/>
        <v>0.10369275149048164</v>
      </c>
      <c r="Q6387" s="251" t="s">
        <v>1195</v>
      </c>
      <c r="R6387" s="258"/>
      <c r="S6387" s="258" t="s">
        <v>806</v>
      </c>
      <c r="T6387" s="258" t="s">
        <v>807</v>
      </c>
      <c r="U6387" s="282" t="s">
        <v>814</v>
      </c>
      <c r="V6387" s="285">
        <v>313</v>
      </c>
      <c r="W6387" s="286" t="s">
        <v>824</v>
      </c>
      <c r="X6387" s="286" t="s">
        <v>824</v>
      </c>
      <c r="Y6387" s="257"/>
    </row>
    <row r="6388" spans="1:25" ht="12.75" customHeight="1" x14ac:dyDescent="0.2">
      <c r="A6388" s="229" t="s">
        <v>705</v>
      </c>
      <c r="B6388" s="247"/>
      <c r="C6388" s="280">
        <v>6375</v>
      </c>
      <c r="D6388" s="249" t="s">
        <v>13180</v>
      </c>
      <c r="E6388" s="249" t="s">
        <v>13181</v>
      </c>
      <c r="F6388" s="249" t="s">
        <v>10188</v>
      </c>
      <c r="G6388" s="281"/>
      <c r="H6388" s="250">
        <v>2157052.88</v>
      </c>
      <c r="I6388" s="250"/>
      <c r="J6388" s="250">
        <v>1200269.9893999994</v>
      </c>
      <c r="K6388" s="250"/>
      <c r="L6388" s="250">
        <v>1436545.300000001</v>
      </c>
      <c r="M6388" s="251">
        <f t="shared" si="297"/>
        <v>0.44356023881992201</v>
      </c>
      <c r="N6388" s="251">
        <f t="shared" si="298"/>
        <v>0.19685180225001944</v>
      </c>
      <c r="O6388" s="250">
        <v>1562574.5</v>
      </c>
      <c r="P6388" s="251">
        <f t="shared" si="299"/>
        <v>8.7730752382120455E-2</v>
      </c>
      <c r="Q6388" s="251" t="s">
        <v>1195</v>
      </c>
      <c r="R6388" s="258"/>
      <c r="S6388" s="258" t="s">
        <v>1698</v>
      </c>
      <c r="T6388" s="258" t="s">
        <v>807</v>
      </c>
      <c r="U6388" s="282" t="s">
        <v>956</v>
      </c>
      <c r="V6388" s="285">
        <v>8266</v>
      </c>
      <c r="W6388" s="286" t="s">
        <v>815</v>
      </c>
      <c r="X6388" s="286" t="s">
        <v>816</v>
      </c>
      <c r="Y6388" s="257"/>
    </row>
    <row r="6389" spans="1:25" ht="12.75" customHeight="1" x14ac:dyDescent="0.2">
      <c r="A6389" s="229" t="s">
        <v>705</v>
      </c>
      <c r="B6389" s="247"/>
      <c r="C6389" s="280">
        <v>6376</v>
      </c>
      <c r="D6389" s="249" t="s">
        <v>13182</v>
      </c>
      <c r="E6389" s="249" t="s">
        <v>13183</v>
      </c>
      <c r="F6389" s="249" t="s">
        <v>10188</v>
      </c>
      <c r="G6389" s="281" t="s">
        <v>813</v>
      </c>
      <c r="H6389" s="250">
        <v>1864.76</v>
      </c>
      <c r="I6389" s="250"/>
      <c r="J6389" s="250">
        <v>6455.8564000000006</v>
      </c>
      <c r="K6389" s="250"/>
      <c r="L6389" s="250">
        <v>6739.38</v>
      </c>
      <c r="M6389" s="251">
        <f t="shared" si="297"/>
        <v>2.4620307170895988</v>
      </c>
      <c r="N6389" s="251">
        <f t="shared" si="298"/>
        <v>4.3917271765834119E-2</v>
      </c>
      <c r="O6389" s="250">
        <v>7775.09</v>
      </c>
      <c r="P6389" s="251">
        <f t="shared" si="299"/>
        <v>0.15368030887114245</v>
      </c>
      <c r="Q6389" s="251" t="s">
        <v>1195</v>
      </c>
      <c r="R6389" s="258"/>
      <c r="S6389" s="258" t="s">
        <v>904</v>
      </c>
      <c r="T6389" s="258" t="s">
        <v>807</v>
      </c>
      <c r="U6389" s="282" t="s">
        <v>814</v>
      </c>
      <c r="V6389" s="285">
        <v>55</v>
      </c>
      <c r="W6389" s="286" t="s">
        <v>816</v>
      </c>
      <c r="X6389" s="286" t="s">
        <v>816</v>
      </c>
      <c r="Y6389" s="257"/>
    </row>
    <row r="6390" spans="1:25" ht="12.75" customHeight="1" x14ac:dyDescent="0.2">
      <c r="A6390" s="229" t="s">
        <v>705</v>
      </c>
      <c r="B6390" s="247"/>
      <c r="C6390" s="280">
        <v>6377</v>
      </c>
      <c r="D6390" s="249" t="s">
        <v>13184</v>
      </c>
      <c r="E6390" s="249" t="s">
        <v>13185</v>
      </c>
      <c r="F6390" s="249" t="s">
        <v>10321</v>
      </c>
      <c r="G6390" s="281" t="s">
        <v>804</v>
      </c>
      <c r="H6390" s="250">
        <v>493969.7</v>
      </c>
      <c r="I6390" s="250"/>
      <c r="J6390" s="250">
        <v>473195.27549999999</v>
      </c>
      <c r="K6390" s="250"/>
      <c r="L6390" s="250">
        <v>493975.91000000003</v>
      </c>
      <c r="M6390" s="251">
        <f t="shared" si="297"/>
        <v>4.2056070443187148E-2</v>
      </c>
      <c r="N6390" s="251">
        <f t="shared" si="298"/>
        <v>4.3915557859368452E-2</v>
      </c>
      <c r="O6390" s="250">
        <v>565295.12</v>
      </c>
      <c r="P6390" s="251">
        <f t="shared" si="299"/>
        <v>0.14437791106048059</v>
      </c>
      <c r="Q6390" s="251" t="s">
        <v>1195</v>
      </c>
      <c r="R6390" s="258"/>
      <c r="S6390" s="258" t="s">
        <v>1405</v>
      </c>
      <c r="T6390" s="258" t="s">
        <v>2261</v>
      </c>
      <c r="U6390" s="282" t="s">
        <v>808</v>
      </c>
      <c r="V6390" s="285">
        <v>94</v>
      </c>
      <c r="W6390" s="286" t="s">
        <v>824</v>
      </c>
      <c r="X6390" s="286" t="s">
        <v>816</v>
      </c>
      <c r="Y6390" s="257"/>
    </row>
    <row r="6391" spans="1:25" ht="12.75" customHeight="1" x14ac:dyDescent="0.2">
      <c r="A6391" s="229" t="s">
        <v>705</v>
      </c>
      <c r="B6391" s="247"/>
      <c r="C6391" s="280">
        <v>6378</v>
      </c>
      <c r="D6391" s="249" t="s">
        <v>13186</v>
      </c>
      <c r="E6391" s="249" t="s">
        <v>13187</v>
      </c>
      <c r="F6391" s="249" t="s">
        <v>10228</v>
      </c>
      <c r="G6391" s="281" t="s">
        <v>804</v>
      </c>
      <c r="H6391" s="250">
        <v>174268.53</v>
      </c>
      <c r="I6391" s="250"/>
      <c r="J6391" s="250">
        <v>126868.85800000001</v>
      </c>
      <c r="K6391" s="250"/>
      <c r="L6391" s="250">
        <v>113586.53</v>
      </c>
      <c r="M6391" s="251">
        <f t="shared" si="297"/>
        <v>0.27199214912755615</v>
      </c>
      <c r="N6391" s="251">
        <f t="shared" si="298"/>
        <v>0.10469336769784755</v>
      </c>
      <c r="O6391" s="250">
        <v>119955.11</v>
      </c>
      <c r="P6391" s="251">
        <f t="shared" si="299"/>
        <v>5.6068091876739272E-2</v>
      </c>
      <c r="Q6391" s="251" t="s">
        <v>1195</v>
      </c>
      <c r="R6391" s="258"/>
      <c r="S6391" s="258" t="s">
        <v>806</v>
      </c>
      <c r="T6391" s="258" t="s">
        <v>807</v>
      </c>
      <c r="U6391" s="282" t="s">
        <v>808</v>
      </c>
      <c r="V6391" s="285">
        <v>602</v>
      </c>
      <c r="W6391" s="286" t="s">
        <v>824</v>
      </c>
      <c r="X6391" s="286" t="s">
        <v>824</v>
      </c>
      <c r="Y6391" s="257"/>
    </row>
    <row r="6392" spans="1:25" ht="12.75" customHeight="1" x14ac:dyDescent="0.2">
      <c r="A6392" s="229" t="s">
        <v>705</v>
      </c>
      <c r="B6392" s="247"/>
      <c r="C6392" s="280">
        <v>6379</v>
      </c>
      <c r="D6392" s="249" t="s">
        <v>13188</v>
      </c>
      <c r="E6392" s="249" t="s">
        <v>13188</v>
      </c>
      <c r="F6392" s="249"/>
      <c r="G6392" s="281"/>
      <c r="H6392" s="250">
        <v>0</v>
      </c>
      <c r="I6392" s="250"/>
      <c r="J6392" s="250">
        <v>0</v>
      </c>
      <c r="K6392" s="250"/>
      <c r="L6392" s="250">
        <v>0</v>
      </c>
      <c r="M6392" s="251" t="str">
        <f t="shared" si="297"/>
        <v>NA</v>
      </c>
      <c r="N6392" s="251" t="str">
        <f t="shared" si="298"/>
        <v>NA</v>
      </c>
      <c r="O6392" s="250">
        <v>0</v>
      </c>
      <c r="P6392" s="251" t="str">
        <f t="shared" si="299"/>
        <v>NA</v>
      </c>
      <c r="Q6392" s="251" t="s">
        <v>707</v>
      </c>
      <c r="R6392" s="258"/>
      <c r="S6392" s="299" t="s">
        <v>809</v>
      </c>
      <c r="T6392" s="258" t="s">
        <v>2261</v>
      </c>
      <c r="U6392" s="299" t="s">
        <v>832</v>
      </c>
      <c r="V6392" s="283" t="s">
        <v>809</v>
      </c>
      <c r="W6392" s="284" t="s">
        <v>809</v>
      </c>
      <c r="X6392" s="284" t="s">
        <v>809</v>
      </c>
      <c r="Y6392" s="257"/>
    </row>
    <row r="6393" spans="1:25" ht="12.75" customHeight="1" x14ac:dyDescent="0.2">
      <c r="A6393" s="229" t="s">
        <v>705</v>
      </c>
      <c r="B6393" s="247"/>
      <c r="C6393" s="280">
        <v>6380</v>
      </c>
      <c r="D6393" s="249" t="s">
        <v>13189</v>
      </c>
      <c r="E6393" s="249" t="s">
        <v>7397</v>
      </c>
      <c r="F6393" s="249" t="s">
        <v>10453</v>
      </c>
      <c r="G6393" s="281" t="s">
        <v>804</v>
      </c>
      <c r="H6393" s="250">
        <v>128083.38</v>
      </c>
      <c r="I6393" s="250"/>
      <c r="J6393" s="250">
        <v>122696.70820000001</v>
      </c>
      <c r="K6393" s="250"/>
      <c r="L6393" s="250">
        <v>75087.45</v>
      </c>
      <c r="M6393" s="251">
        <f t="shared" si="297"/>
        <v>4.2055977910639121E-2</v>
      </c>
      <c r="N6393" s="251">
        <f t="shared" si="298"/>
        <v>0.38802392418218118</v>
      </c>
      <c r="O6393" s="250">
        <v>87094.399999999994</v>
      </c>
      <c r="P6393" s="251">
        <f t="shared" si="299"/>
        <v>0.15990621601878874</v>
      </c>
      <c r="Q6393" s="251" t="s">
        <v>1195</v>
      </c>
      <c r="R6393" s="258"/>
      <c r="S6393" s="258" t="s">
        <v>1405</v>
      </c>
      <c r="T6393" s="258" t="s">
        <v>807</v>
      </c>
      <c r="U6393" s="282" t="s">
        <v>808</v>
      </c>
      <c r="V6393" s="285">
        <v>55</v>
      </c>
      <c r="W6393" s="286" t="s">
        <v>824</v>
      </c>
      <c r="X6393" s="286" t="s">
        <v>824</v>
      </c>
      <c r="Y6393" s="257"/>
    </row>
    <row r="6394" spans="1:25" ht="12.75" customHeight="1" x14ac:dyDescent="0.2">
      <c r="A6394" s="229" t="s">
        <v>705</v>
      </c>
      <c r="B6394" s="247"/>
      <c r="C6394" s="280">
        <v>6381</v>
      </c>
      <c r="D6394" s="249" t="s">
        <v>13190</v>
      </c>
      <c r="E6394" s="249" t="s">
        <v>13191</v>
      </c>
      <c r="F6394" s="249" t="s">
        <v>10260</v>
      </c>
      <c r="G6394" s="281" t="s">
        <v>813</v>
      </c>
      <c r="H6394" s="250">
        <v>13965.68</v>
      </c>
      <c r="I6394" s="250"/>
      <c r="J6394" s="250">
        <v>13378.3598</v>
      </c>
      <c r="K6394" s="250"/>
      <c r="L6394" s="250">
        <v>13965.8</v>
      </c>
      <c r="M6394" s="251">
        <f t="shared" si="297"/>
        <v>4.2054536549598738E-2</v>
      </c>
      <c r="N6394" s="251">
        <f t="shared" si="298"/>
        <v>4.3909732492020369E-2</v>
      </c>
      <c r="O6394" s="250">
        <v>15413.990000000002</v>
      </c>
      <c r="P6394" s="251">
        <f t="shared" si="299"/>
        <v>0.10369545604261857</v>
      </c>
      <c r="Q6394" s="251" t="s">
        <v>1195</v>
      </c>
      <c r="R6394" s="258"/>
      <c r="S6394" s="258" t="s">
        <v>806</v>
      </c>
      <c r="T6394" s="258" t="s">
        <v>807</v>
      </c>
      <c r="U6394" s="282" t="s">
        <v>814</v>
      </c>
      <c r="V6394" s="285">
        <v>207</v>
      </c>
      <c r="W6394" s="286" t="s">
        <v>824</v>
      </c>
      <c r="X6394" s="286" t="s">
        <v>824</v>
      </c>
      <c r="Y6394" s="257"/>
    </row>
    <row r="6395" spans="1:25" ht="12.75" customHeight="1" x14ac:dyDescent="0.2">
      <c r="A6395" s="229" t="s">
        <v>705</v>
      </c>
      <c r="B6395" s="247"/>
      <c r="C6395" s="280">
        <v>6382</v>
      </c>
      <c r="D6395" s="249" t="s">
        <v>13192</v>
      </c>
      <c r="E6395" s="249" t="s">
        <v>13192</v>
      </c>
      <c r="F6395" s="249"/>
      <c r="G6395" s="281"/>
      <c r="H6395" s="250">
        <v>0</v>
      </c>
      <c r="I6395" s="250"/>
      <c r="J6395" s="250">
        <v>0</v>
      </c>
      <c r="K6395" s="250"/>
      <c r="L6395" s="250">
        <v>0</v>
      </c>
      <c r="M6395" s="251" t="str">
        <f t="shared" si="297"/>
        <v>NA</v>
      </c>
      <c r="N6395" s="251" t="str">
        <f t="shared" si="298"/>
        <v>NA</v>
      </c>
      <c r="O6395" s="250">
        <v>0</v>
      </c>
      <c r="P6395" s="251" t="str">
        <f t="shared" si="299"/>
        <v>NA</v>
      </c>
      <c r="Q6395" s="251" t="s">
        <v>707</v>
      </c>
      <c r="R6395" s="258"/>
      <c r="S6395" s="299" t="s">
        <v>809</v>
      </c>
      <c r="T6395" s="258" t="s">
        <v>2261</v>
      </c>
      <c r="U6395" s="299" t="s">
        <v>832</v>
      </c>
      <c r="V6395" s="283" t="s">
        <v>809</v>
      </c>
      <c r="W6395" s="284" t="s">
        <v>809</v>
      </c>
      <c r="X6395" s="284" t="s">
        <v>809</v>
      </c>
      <c r="Y6395" s="257"/>
    </row>
    <row r="6396" spans="1:25" ht="12.75" customHeight="1" x14ac:dyDescent="0.2">
      <c r="A6396" s="229" t="s">
        <v>705</v>
      </c>
      <c r="B6396" s="247"/>
      <c r="C6396" s="280">
        <v>6383</v>
      </c>
      <c r="D6396" s="249" t="s">
        <v>13193</v>
      </c>
      <c r="E6396" s="249" t="s">
        <v>13193</v>
      </c>
      <c r="F6396" s="249"/>
      <c r="G6396" s="281"/>
      <c r="H6396" s="250">
        <v>200753.66</v>
      </c>
      <c r="I6396" s="250"/>
      <c r="J6396" s="250">
        <v>0</v>
      </c>
      <c r="K6396" s="250"/>
      <c r="L6396" s="250">
        <v>51118.450000000004</v>
      </c>
      <c r="M6396" s="251">
        <f t="shared" si="297"/>
        <v>1</v>
      </c>
      <c r="N6396" s="251" t="str">
        <f t="shared" si="298"/>
        <v>NA</v>
      </c>
      <c r="O6396" s="250">
        <v>53098.84</v>
      </c>
      <c r="P6396" s="251">
        <f t="shared" si="299"/>
        <v>3.8741198138832297E-2</v>
      </c>
      <c r="Q6396" s="251" t="s">
        <v>1195</v>
      </c>
      <c r="R6396" s="258"/>
      <c r="S6396" s="258" t="s">
        <v>840</v>
      </c>
      <c r="T6396" s="258" t="s">
        <v>841</v>
      </c>
      <c r="U6396" s="282" t="s">
        <v>841</v>
      </c>
      <c r="V6396" s="283" t="s">
        <v>809</v>
      </c>
      <c r="W6396" s="284" t="s">
        <v>809</v>
      </c>
      <c r="X6396" s="284" t="s">
        <v>809</v>
      </c>
      <c r="Y6396" s="257"/>
    </row>
    <row r="6397" spans="1:25" ht="12.75" customHeight="1" x14ac:dyDescent="0.2">
      <c r="A6397" s="229" t="s">
        <v>705</v>
      </c>
      <c r="B6397" s="247"/>
      <c r="C6397" s="280">
        <v>6384</v>
      </c>
      <c r="D6397" s="249" t="s">
        <v>13194</v>
      </c>
      <c r="E6397" s="249" t="s">
        <v>13195</v>
      </c>
      <c r="F6397" s="249" t="s">
        <v>10165</v>
      </c>
      <c r="G6397" s="281" t="s">
        <v>813</v>
      </c>
      <c r="H6397" s="250">
        <v>110388.17</v>
      </c>
      <c r="I6397" s="250"/>
      <c r="J6397" s="250">
        <v>105745.6669</v>
      </c>
      <c r="K6397" s="250"/>
      <c r="L6397" s="250">
        <v>110388.98</v>
      </c>
      <c r="M6397" s="251">
        <f t="shared" si="297"/>
        <v>4.2056165076384558E-2</v>
      </c>
      <c r="N6397" s="251">
        <f t="shared" si="298"/>
        <v>4.3910197326487328E-2</v>
      </c>
      <c r="O6397" s="250">
        <v>121835.53</v>
      </c>
      <c r="P6397" s="251">
        <f t="shared" si="299"/>
        <v>0.10369286861786388</v>
      </c>
      <c r="Q6397" s="251" t="s">
        <v>1195</v>
      </c>
      <c r="R6397" s="258"/>
      <c r="S6397" s="258" t="s">
        <v>806</v>
      </c>
      <c r="T6397" s="258" t="s">
        <v>807</v>
      </c>
      <c r="U6397" s="282" t="s">
        <v>814</v>
      </c>
      <c r="V6397" s="285">
        <v>253</v>
      </c>
      <c r="W6397" s="286" t="s">
        <v>824</v>
      </c>
      <c r="X6397" s="286" t="s">
        <v>824</v>
      </c>
      <c r="Y6397" s="257"/>
    </row>
    <row r="6398" spans="1:25" ht="12.75" customHeight="1" x14ac:dyDescent="0.2">
      <c r="A6398" s="229" t="s">
        <v>705</v>
      </c>
      <c r="B6398" s="247"/>
      <c r="C6398" s="280">
        <v>6385</v>
      </c>
      <c r="D6398" s="249" t="s">
        <v>13196</v>
      </c>
      <c r="E6398" s="249" t="s">
        <v>13197</v>
      </c>
      <c r="F6398" s="249" t="s">
        <v>10318</v>
      </c>
      <c r="G6398" s="281" t="s">
        <v>2994</v>
      </c>
      <c r="H6398" s="250">
        <v>845972.97000000009</v>
      </c>
      <c r="I6398" s="250"/>
      <c r="J6398" s="250">
        <v>597675.35070000007</v>
      </c>
      <c r="K6398" s="250"/>
      <c r="L6398" s="250">
        <v>623917.8899999999</v>
      </c>
      <c r="M6398" s="251">
        <f t="shared" si="297"/>
        <v>0.29350538150172811</v>
      </c>
      <c r="N6398" s="251">
        <f t="shared" si="298"/>
        <v>4.3907682104112958E-2</v>
      </c>
      <c r="O6398" s="250">
        <v>677469.75000000012</v>
      </c>
      <c r="P6398" s="251">
        <f t="shared" si="299"/>
        <v>8.5831582742402573E-2</v>
      </c>
      <c r="Q6398" s="251" t="s">
        <v>1195</v>
      </c>
      <c r="R6398" s="258"/>
      <c r="S6398" s="258" t="s">
        <v>2995</v>
      </c>
      <c r="T6398" s="258" t="s">
        <v>807</v>
      </c>
      <c r="U6398" s="282" t="s">
        <v>2996</v>
      </c>
      <c r="V6398" s="285">
        <v>1027</v>
      </c>
      <c r="W6398" s="286" t="s">
        <v>824</v>
      </c>
      <c r="X6398" s="286" t="s">
        <v>824</v>
      </c>
      <c r="Y6398" s="257"/>
    </row>
    <row r="6399" spans="1:25" ht="12.75" customHeight="1" x14ac:dyDescent="0.2">
      <c r="A6399" s="229" t="s">
        <v>705</v>
      </c>
      <c r="B6399" s="247"/>
      <c r="C6399" s="280">
        <v>6386</v>
      </c>
      <c r="D6399" s="249" t="s">
        <v>13198</v>
      </c>
      <c r="E6399" s="249" t="s">
        <v>13199</v>
      </c>
      <c r="F6399" s="249" t="s">
        <v>10260</v>
      </c>
      <c r="G6399" s="281" t="s">
        <v>813</v>
      </c>
      <c r="H6399" s="250">
        <v>96200.19</v>
      </c>
      <c r="I6399" s="250"/>
      <c r="J6399" s="250">
        <v>92154.389299999995</v>
      </c>
      <c r="K6399" s="250"/>
      <c r="L6399" s="250">
        <v>96201.58</v>
      </c>
      <c r="M6399" s="251">
        <f t="shared" si="297"/>
        <v>4.2056057269741431E-2</v>
      </c>
      <c r="N6399" s="251">
        <f t="shared" si="298"/>
        <v>4.3917503341319483E-2</v>
      </c>
      <c r="O6399" s="250">
        <v>110985.83</v>
      </c>
      <c r="P6399" s="251">
        <f t="shared" si="299"/>
        <v>0.15367990837572523</v>
      </c>
      <c r="Q6399" s="251" t="s">
        <v>1195</v>
      </c>
      <c r="R6399" s="258"/>
      <c r="S6399" s="258" t="s">
        <v>806</v>
      </c>
      <c r="T6399" s="258" t="s">
        <v>807</v>
      </c>
      <c r="U6399" s="282" t="s">
        <v>814</v>
      </c>
      <c r="V6399" s="285">
        <v>203</v>
      </c>
      <c r="W6399" s="286" t="s">
        <v>824</v>
      </c>
      <c r="X6399" s="286" t="s">
        <v>824</v>
      </c>
      <c r="Y6399" s="257"/>
    </row>
    <row r="6400" spans="1:25" ht="12.75" customHeight="1" x14ac:dyDescent="0.2">
      <c r="A6400" s="229" t="s">
        <v>705</v>
      </c>
      <c r="B6400" s="247"/>
      <c r="C6400" s="280">
        <v>6387</v>
      </c>
      <c r="D6400" s="249" t="s">
        <v>13200</v>
      </c>
      <c r="E6400" s="249" t="s">
        <v>13201</v>
      </c>
      <c r="F6400" s="249" t="s">
        <v>10182</v>
      </c>
      <c r="G6400" s="281" t="s">
        <v>813</v>
      </c>
      <c r="H6400" s="250">
        <v>120998.23999999999</v>
      </c>
      <c r="I6400" s="250"/>
      <c r="J6400" s="250">
        <v>46795.692900000002</v>
      </c>
      <c r="K6400" s="250"/>
      <c r="L6400" s="250">
        <v>48850.490000000005</v>
      </c>
      <c r="M6400" s="251">
        <f t="shared" si="297"/>
        <v>0.61325311095434121</v>
      </c>
      <c r="N6400" s="251">
        <f t="shared" si="298"/>
        <v>4.3909962064051483E-2</v>
      </c>
      <c r="O6400" s="250">
        <v>53916</v>
      </c>
      <c r="P6400" s="251">
        <f t="shared" si="299"/>
        <v>0.10369414922961866</v>
      </c>
      <c r="Q6400" s="251" t="s">
        <v>1195</v>
      </c>
      <c r="R6400" s="258"/>
      <c r="S6400" s="258" t="s">
        <v>806</v>
      </c>
      <c r="T6400" s="258" t="s">
        <v>807</v>
      </c>
      <c r="U6400" s="282" t="s">
        <v>814</v>
      </c>
      <c r="V6400" s="285">
        <v>259</v>
      </c>
      <c r="W6400" s="286" t="s">
        <v>824</v>
      </c>
      <c r="X6400" s="286" t="s">
        <v>824</v>
      </c>
      <c r="Y6400" s="257"/>
    </row>
    <row r="6401" spans="1:25" ht="12.75" customHeight="1" x14ac:dyDescent="0.2">
      <c r="A6401" s="229" t="s">
        <v>705</v>
      </c>
      <c r="B6401" s="247"/>
      <c r="C6401" s="280">
        <v>6388</v>
      </c>
      <c r="D6401" s="249" t="s">
        <v>13202</v>
      </c>
      <c r="E6401" s="249" t="s">
        <v>13203</v>
      </c>
      <c r="F6401" s="249" t="s">
        <v>10222</v>
      </c>
      <c r="G6401" s="281" t="s">
        <v>813</v>
      </c>
      <c r="H6401" s="250">
        <v>59953.84</v>
      </c>
      <c r="I6401" s="250"/>
      <c r="J6401" s="250">
        <v>57432.414400000001</v>
      </c>
      <c r="K6401" s="250"/>
      <c r="L6401" s="250">
        <v>59954.28</v>
      </c>
      <c r="M6401" s="251">
        <f t="shared" si="297"/>
        <v>4.2056115171271682E-2</v>
      </c>
      <c r="N6401" s="251">
        <f t="shared" si="298"/>
        <v>4.3910144233810885E-2</v>
      </c>
      <c r="O6401" s="250">
        <v>66171.13</v>
      </c>
      <c r="P6401" s="251">
        <f t="shared" si="299"/>
        <v>0.10369318087049008</v>
      </c>
      <c r="Q6401" s="251" t="s">
        <v>1195</v>
      </c>
      <c r="R6401" s="258"/>
      <c r="S6401" s="258" t="s">
        <v>806</v>
      </c>
      <c r="T6401" s="258" t="s">
        <v>807</v>
      </c>
      <c r="U6401" s="282" t="s">
        <v>814</v>
      </c>
      <c r="V6401" s="285">
        <v>203</v>
      </c>
      <c r="W6401" s="286" t="s">
        <v>824</v>
      </c>
      <c r="X6401" s="286" t="s">
        <v>824</v>
      </c>
      <c r="Y6401" s="257"/>
    </row>
    <row r="6402" spans="1:25" ht="12.75" customHeight="1" x14ac:dyDescent="0.2">
      <c r="A6402" s="229" t="s">
        <v>705</v>
      </c>
      <c r="B6402" s="247"/>
      <c r="C6402" s="280">
        <v>6389</v>
      </c>
      <c r="D6402" s="249" t="s">
        <v>13204</v>
      </c>
      <c r="E6402" s="249" t="s">
        <v>13205</v>
      </c>
      <c r="F6402" s="249" t="s">
        <v>10231</v>
      </c>
      <c r="G6402" s="281" t="s">
        <v>813</v>
      </c>
      <c r="H6402" s="250">
        <v>58874.11</v>
      </c>
      <c r="I6402" s="250"/>
      <c r="J6402" s="250">
        <v>56398.089399999997</v>
      </c>
      <c r="K6402" s="250"/>
      <c r="L6402" s="250">
        <v>51672.2</v>
      </c>
      <c r="M6402" s="251">
        <f t="shared" si="297"/>
        <v>4.2056187346186692E-2</v>
      </c>
      <c r="N6402" s="251">
        <f t="shared" si="298"/>
        <v>8.3795203885045091E-2</v>
      </c>
      <c r="O6402" s="250">
        <v>56438.25</v>
      </c>
      <c r="P6402" s="251">
        <f t="shared" si="299"/>
        <v>9.2236250827330807E-2</v>
      </c>
      <c r="Q6402" s="251" t="s">
        <v>1195</v>
      </c>
      <c r="R6402" s="258"/>
      <c r="S6402" s="258" t="s">
        <v>904</v>
      </c>
      <c r="T6402" s="258" t="s">
        <v>807</v>
      </c>
      <c r="U6402" s="282" t="s">
        <v>814</v>
      </c>
      <c r="V6402" s="285">
        <v>154</v>
      </c>
      <c r="W6402" s="286" t="s">
        <v>816</v>
      </c>
      <c r="X6402" s="286" t="s">
        <v>816</v>
      </c>
      <c r="Y6402" s="257"/>
    </row>
    <row r="6403" spans="1:25" ht="12.75" customHeight="1" x14ac:dyDescent="0.2">
      <c r="A6403" s="229" t="s">
        <v>705</v>
      </c>
      <c r="B6403" s="247"/>
      <c r="C6403" s="280">
        <v>6390</v>
      </c>
      <c r="D6403" s="249" t="s">
        <v>13206</v>
      </c>
      <c r="E6403" s="249" t="s">
        <v>13207</v>
      </c>
      <c r="F6403" s="249" t="s">
        <v>10804</v>
      </c>
      <c r="G6403" s="281" t="s">
        <v>804</v>
      </c>
      <c r="H6403" s="250">
        <v>29279.040000000001</v>
      </c>
      <c r="I6403" s="250"/>
      <c r="J6403" s="250">
        <v>28047.6787</v>
      </c>
      <c r="K6403" s="250"/>
      <c r="L6403" s="250">
        <v>0</v>
      </c>
      <c r="M6403" s="251">
        <f t="shared" si="297"/>
        <v>4.2056068095128817E-2</v>
      </c>
      <c r="N6403" s="251">
        <f t="shared" si="298"/>
        <v>1</v>
      </c>
      <c r="O6403" s="250">
        <v>0</v>
      </c>
      <c r="P6403" s="251" t="str">
        <f t="shared" si="299"/>
        <v>NA</v>
      </c>
      <c r="Q6403" s="251" t="s">
        <v>1195</v>
      </c>
      <c r="R6403" s="258"/>
      <c r="S6403" s="258" t="s">
        <v>13208</v>
      </c>
      <c r="T6403" s="258" t="s">
        <v>807</v>
      </c>
      <c r="U6403" s="299" t="s">
        <v>832</v>
      </c>
      <c r="V6403" s="283" t="s">
        <v>809</v>
      </c>
      <c r="W6403" s="284" t="s">
        <v>809</v>
      </c>
      <c r="X6403" s="284" t="s">
        <v>809</v>
      </c>
      <c r="Y6403" s="257"/>
    </row>
    <row r="6404" spans="1:25" ht="12.75" customHeight="1" x14ac:dyDescent="0.2">
      <c r="A6404" s="229" t="s">
        <v>705</v>
      </c>
      <c r="B6404" s="247"/>
      <c r="C6404" s="280">
        <v>6391</v>
      </c>
      <c r="D6404" s="249" t="s">
        <v>13209</v>
      </c>
      <c r="E6404" s="249" t="s">
        <v>13210</v>
      </c>
      <c r="F6404" s="249" t="s">
        <v>10318</v>
      </c>
      <c r="G6404" s="281" t="s">
        <v>2994</v>
      </c>
      <c r="H6404" s="250">
        <v>377648.11000000004</v>
      </c>
      <c r="I6404" s="250"/>
      <c r="J6404" s="250">
        <v>312987.65590000001</v>
      </c>
      <c r="K6404" s="250"/>
      <c r="L6404" s="250">
        <v>326730.73999999993</v>
      </c>
      <c r="M6404" s="251">
        <f t="shared" si="297"/>
        <v>0.17121879439566115</v>
      </c>
      <c r="N6404" s="251">
        <f t="shared" si="298"/>
        <v>4.3909348630640097E-2</v>
      </c>
      <c r="O6404" s="250">
        <v>358855.93</v>
      </c>
      <c r="P6404" s="251">
        <f t="shared" si="299"/>
        <v>9.832313298711981E-2</v>
      </c>
      <c r="Q6404" s="251" t="s">
        <v>1195</v>
      </c>
      <c r="R6404" s="258"/>
      <c r="S6404" s="258" t="s">
        <v>10994</v>
      </c>
      <c r="T6404" s="258" t="s">
        <v>908</v>
      </c>
      <c r="U6404" s="282" t="s">
        <v>10494</v>
      </c>
      <c r="V6404" s="285">
        <v>2893</v>
      </c>
      <c r="W6404" s="286" t="s">
        <v>816</v>
      </c>
      <c r="X6404" s="286" t="s">
        <v>824</v>
      </c>
      <c r="Y6404" s="257"/>
    </row>
    <row r="6405" spans="1:25" ht="12.75" customHeight="1" x14ac:dyDescent="0.2">
      <c r="A6405" s="229" t="s">
        <v>705</v>
      </c>
      <c r="B6405" s="247"/>
      <c r="C6405" s="280">
        <v>6392</v>
      </c>
      <c r="D6405" s="249" t="s">
        <v>13211</v>
      </c>
      <c r="E6405" s="249" t="s">
        <v>13212</v>
      </c>
      <c r="F6405" s="249" t="s">
        <v>10172</v>
      </c>
      <c r="G6405" s="281" t="s">
        <v>813</v>
      </c>
      <c r="H6405" s="250">
        <v>30838.92</v>
      </c>
      <c r="I6405" s="250"/>
      <c r="J6405" s="250">
        <v>30532.465600000003</v>
      </c>
      <c r="K6405" s="250"/>
      <c r="L6405" s="250">
        <v>31873.16</v>
      </c>
      <c r="M6405" s="251">
        <f t="shared" si="297"/>
        <v>9.9372610973404735E-3</v>
      </c>
      <c r="N6405" s="251">
        <f t="shared" si="298"/>
        <v>4.3910453140738055E-2</v>
      </c>
      <c r="O6405" s="250">
        <v>35178.230000000003</v>
      </c>
      <c r="P6405" s="251">
        <f t="shared" si="299"/>
        <v>0.1036944564015618</v>
      </c>
      <c r="Q6405" s="251" t="s">
        <v>1195</v>
      </c>
      <c r="R6405" s="258"/>
      <c r="S6405" s="258" t="s">
        <v>806</v>
      </c>
      <c r="T6405" s="258" t="s">
        <v>807</v>
      </c>
      <c r="U6405" s="282" t="s">
        <v>814</v>
      </c>
      <c r="V6405" s="285">
        <v>361</v>
      </c>
      <c r="W6405" s="286" t="s">
        <v>824</v>
      </c>
      <c r="X6405" s="286" t="s">
        <v>824</v>
      </c>
      <c r="Y6405" s="257"/>
    </row>
    <row r="6406" spans="1:25" ht="12.75" customHeight="1" x14ac:dyDescent="0.2">
      <c r="A6406" s="229" t="s">
        <v>705</v>
      </c>
      <c r="B6406" s="247"/>
      <c r="C6406" s="280">
        <v>6393</v>
      </c>
      <c r="D6406" s="249" t="s">
        <v>13213</v>
      </c>
      <c r="E6406" s="249" t="s">
        <v>13214</v>
      </c>
      <c r="F6406" s="249" t="s">
        <v>10225</v>
      </c>
      <c r="G6406" s="281" t="s">
        <v>813</v>
      </c>
      <c r="H6406" s="250">
        <v>22068.02</v>
      </c>
      <c r="I6406" s="250"/>
      <c r="J6406" s="250">
        <v>20697.7235</v>
      </c>
      <c r="K6406" s="250"/>
      <c r="L6406" s="250">
        <v>21606.57</v>
      </c>
      <c r="M6406" s="251">
        <f t="shared" si="297"/>
        <v>6.2094220505509799E-2</v>
      </c>
      <c r="N6406" s="251">
        <f t="shared" si="298"/>
        <v>4.3910457108966579E-2</v>
      </c>
      <c r="O6406" s="250">
        <v>23847.02</v>
      </c>
      <c r="P6406" s="251">
        <f t="shared" si="299"/>
        <v>0.10369299708375743</v>
      </c>
      <c r="Q6406" s="251" t="s">
        <v>1195</v>
      </c>
      <c r="R6406" s="258"/>
      <c r="S6406" s="258" t="s">
        <v>806</v>
      </c>
      <c r="T6406" s="258" t="s">
        <v>807</v>
      </c>
      <c r="U6406" s="282" t="s">
        <v>814</v>
      </c>
      <c r="V6406" s="285">
        <v>209</v>
      </c>
      <c r="W6406" s="286" t="s">
        <v>824</v>
      </c>
      <c r="X6406" s="286" t="s">
        <v>824</v>
      </c>
      <c r="Y6406" s="257"/>
    </row>
    <row r="6407" spans="1:25" ht="12.75" customHeight="1" x14ac:dyDescent="0.2">
      <c r="A6407" s="229" t="s">
        <v>705</v>
      </c>
      <c r="B6407" s="247"/>
      <c r="C6407" s="280">
        <v>6394</v>
      </c>
      <c r="D6407" s="249" t="s">
        <v>13215</v>
      </c>
      <c r="E6407" s="249" t="s">
        <v>13216</v>
      </c>
      <c r="F6407" s="249" t="s">
        <v>10165</v>
      </c>
      <c r="G6407" s="281" t="s">
        <v>813</v>
      </c>
      <c r="H6407" s="250">
        <v>29916.210000000003</v>
      </c>
      <c r="I6407" s="250"/>
      <c r="J6407" s="250">
        <v>28658.056600000004</v>
      </c>
      <c r="K6407" s="250"/>
      <c r="L6407" s="250">
        <v>29916.36</v>
      </c>
      <c r="M6407" s="251">
        <f t="shared" si="297"/>
        <v>4.2055908820000897E-2</v>
      </c>
      <c r="N6407" s="251">
        <f t="shared" si="298"/>
        <v>4.3907492317535476E-2</v>
      </c>
      <c r="O6407" s="250">
        <v>32484.159999999996</v>
      </c>
      <c r="P6407" s="251">
        <f t="shared" si="299"/>
        <v>8.583263471892956E-2</v>
      </c>
      <c r="Q6407" s="251" t="s">
        <v>1195</v>
      </c>
      <c r="R6407" s="258"/>
      <c r="S6407" s="258" t="s">
        <v>904</v>
      </c>
      <c r="T6407" s="258" t="s">
        <v>807</v>
      </c>
      <c r="U6407" s="282" t="s">
        <v>814</v>
      </c>
      <c r="V6407" s="285">
        <v>53</v>
      </c>
      <c r="W6407" s="286" t="s">
        <v>824</v>
      </c>
      <c r="X6407" s="286" t="s">
        <v>824</v>
      </c>
      <c r="Y6407" s="257"/>
    </row>
    <row r="6408" spans="1:25" ht="12.75" customHeight="1" x14ac:dyDescent="0.2">
      <c r="A6408" s="229" t="s">
        <v>705</v>
      </c>
      <c r="B6408" s="247"/>
      <c r="C6408" s="280">
        <v>6395</v>
      </c>
      <c r="D6408" s="249" t="s">
        <v>13217</v>
      </c>
      <c r="E6408" s="249" t="s">
        <v>13218</v>
      </c>
      <c r="F6408" s="249" t="s">
        <v>10175</v>
      </c>
      <c r="G6408" s="281" t="s">
        <v>813</v>
      </c>
      <c r="H6408" s="250">
        <v>59404.61</v>
      </c>
      <c r="I6408" s="250"/>
      <c r="J6408" s="250">
        <v>56906.292499999996</v>
      </c>
      <c r="K6408" s="250"/>
      <c r="L6408" s="250">
        <v>59405.06</v>
      </c>
      <c r="M6408" s="251">
        <f t="shared" si="297"/>
        <v>4.2055953233259245E-2</v>
      </c>
      <c r="N6408" s="251">
        <f t="shared" si="298"/>
        <v>4.3910214322959135E-2</v>
      </c>
      <c r="O6408" s="250">
        <v>65564.95</v>
      </c>
      <c r="P6408" s="251">
        <f t="shared" si="299"/>
        <v>0.10369301874284782</v>
      </c>
      <c r="Q6408" s="251" t="s">
        <v>1195</v>
      </c>
      <c r="R6408" s="258"/>
      <c r="S6408" s="258" t="s">
        <v>904</v>
      </c>
      <c r="T6408" s="258" t="s">
        <v>807</v>
      </c>
      <c r="U6408" s="282" t="s">
        <v>814</v>
      </c>
      <c r="V6408" s="285">
        <v>204</v>
      </c>
      <c r="W6408" s="286" t="s">
        <v>815</v>
      </c>
      <c r="X6408" s="286" t="s">
        <v>816</v>
      </c>
      <c r="Y6408" s="257"/>
    </row>
    <row r="6409" spans="1:25" ht="12.75" customHeight="1" x14ac:dyDescent="0.2">
      <c r="A6409" s="229" t="s">
        <v>705</v>
      </c>
      <c r="B6409" s="247"/>
      <c r="C6409" s="280">
        <v>6396</v>
      </c>
      <c r="D6409" s="249" t="s">
        <v>13219</v>
      </c>
      <c r="E6409" s="249" t="s">
        <v>13220</v>
      </c>
      <c r="F6409" s="249" t="s">
        <v>10260</v>
      </c>
      <c r="G6409" s="281" t="s">
        <v>813</v>
      </c>
      <c r="H6409" s="250">
        <v>22740.21</v>
      </c>
      <c r="I6409" s="250"/>
      <c r="J6409" s="250">
        <v>21783.8341</v>
      </c>
      <c r="K6409" s="250"/>
      <c r="L6409" s="250">
        <v>22740.37</v>
      </c>
      <c r="M6409" s="251">
        <f t="shared" si="297"/>
        <v>4.2056599301413623E-2</v>
      </c>
      <c r="N6409" s="251">
        <f t="shared" si="298"/>
        <v>4.3910355523686204E-2</v>
      </c>
      <c r="O6409" s="250">
        <v>25098.38</v>
      </c>
      <c r="P6409" s="251">
        <f t="shared" si="299"/>
        <v>0.10369268398007606</v>
      </c>
      <c r="Q6409" s="251" t="s">
        <v>1195</v>
      </c>
      <c r="R6409" s="258"/>
      <c r="S6409" s="258" t="s">
        <v>806</v>
      </c>
      <c r="T6409" s="258" t="s">
        <v>807</v>
      </c>
      <c r="U6409" s="282" t="s">
        <v>814</v>
      </c>
      <c r="V6409" s="285">
        <v>403</v>
      </c>
      <c r="W6409" s="286" t="s">
        <v>815</v>
      </c>
      <c r="X6409" s="286" t="s">
        <v>816</v>
      </c>
      <c r="Y6409" s="257"/>
    </row>
    <row r="6410" spans="1:25" ht="12.75" customHeight="1" x14ac:dyDescent="0.2">
      <c r="A6410" s="229" t="s">
        <v>705</v>
      </c>
      <c r="B6410" s="247"/>
      <c r="C6410" s="280">
        <v>6397</v>
      </c>
      <c r="D6410" s="249" t="s">
        <v>13221</v>
      </c>
      <c r="E6410" s="249" t="s">
        <v>13222</v>
      </c>
      <c r="F6410" s="249" t="s">
        <v>10456</v>
      </c>
      <c r="G6410" s="281" t="s">
        <v>813</v>
      </c>
      <c r="H6410" s="250">
        <v>27029.11</v>
      </c>
      <c r="I6410" s="250"/>
      <c r="J6410" s="250">
        <v>25892.363000000001</v>
      </c>
      <c r="K6410" s="250"/>
      <c r="L6410" s="250">
        <v>27029.309999999998</v>
      </c>
      <c r="M6410" s="251">
        <f t="shared" si="297"/>
        <v>4.2056397713428201E-2</v>
      </c>
      <c r="N6410" s="251">
        <f t="shared" si="298"/>
        <v>4.3910515235708554E-2</v>
      </c>
      <c r="O6410" s="250">
        <v>29832.080000000002</v>
      </c>
      <c r="P6410" s="251">
        <f t="shared" si="299"/>
        <v>0.1036937309905434</v>
      </c>
      <c r="Q6410" s="251" t="s">
        <v>1195</v>
      </c>
      <c r="R6410" s="258"/>
      <c r="S6410" s="258" t="s">
        <v>904</v>
      </c>
      <c r="T6410" s="258" t="s">
        <v>807</v>
      </c>
      <c r="U6410" s="282" t="s">
        <v>814</v>
      </c>
      <c r="V6410" s="285">
        <v>53</v>
      </c>
      <c r="W6410" s="286" t="s">
        <v>816</v>
      </c>
      <c r="X6410" s="286" t="s">
        <v>874</v>
      </c>
      <c r="Y6410" s="257"/>
    </row>
    <row r="6411" spans="1:25" ht="12.75" customHeight="1" x14ac:dyDescent="0.2">
      <c r="A6411" s="229" t="s">
        <v>705</v>
      </c>
      <c r="B6411" s="247"/>
      <c r="C6411" s="280">
        <v>6398</v>
      </c>
      <c r="D6411" s="249" t="s">
        <v>13223</v>
      </c>
      <c r="E6411" s="249" t="s">
        <v>13224</v>
      </c>
      <c r="F6411" s="249" t="s">
        <v>10390</v>
      </c>
      <c r="G6411" s="281" t="s">
        <v>813</v>
      </c>
      <c r="H6411" s="250">
        <v>40492.880000000005</v>
      </c>
      <c r="I6411" s="250"/>
      <c r="J6411" s="250">
        <v>38789.901599999997</v>
      </c>
      <c r="K6411" s="250"/>
      <c r="L6411" s="250">
        <v>40493.18</v>
      </c>
      <c r="M6411" s="251">
        <f t="shared" si="297"/>
        <v>4.2056242974073642E-2</v>
      </c>
      <c r="N6411" s="251">
        <f t="shared" si="298"/>
        <v>4.3910356297475188E-2</v>
      </c>
      <c r="O6411" s="250">
        <v>44692.020000000004</v>
      </c>
      <c r="P6411" s="251">
        <f t="shared" si="299"/>
        <v>0.10369252303721278</v>
      </c>
      <c r="Q6411" s="251" t="s">
        <v>1195</v>
      </c>
      <c r="R6411" s="258"/>
      <c r="S6411" s="258" t="s">
        <v>806</v>
      </c>
      <c r="T6411" s="258" t="s">
        <v>807</v>
      </c>
      <c r="U6411" s="282" t="s">
        <v>814</v>
      </c>
      <c r="V6411" s="285">
        <v>207</v>
      </c>
      <c r="W6411" s="286" t="s">
        <v>824</v>
      </c>
      <c r="X6411" s="286" t="s">
        <v>824</v>
      </c>
      <c r="Y6411" s="257"/>
    </row>
    <row r="6412" spans="1:25" ht="12.75" customHeight="1" x14ac:dyDescent="0.2">
      <c r="A6412" s="229" t="s">
        <v>705</v>
      </c>
      <c r="B6412" s="247"/>
      <c r="C6412" s="280">
        <v>6399</v>
      </c>
      <c r="D6412" s="249" t="s">
        <v>13225</v>
      </c>
      <c r="E6412" s="249" t="s">
        <v>13226</v>
      </c>
      <c r="F6412" s="249" t="s">
        <v>10165</v>
      </c>
      <c r="G6412" s="281" t="s">
        <v>813</v>
      </c>
      <c r="H6412" s="250">
        <v>22243.41</v>
      </c>
      <c r="I6412" s="250"/>
      <c r="J6412" s="250">
        <v>21307.935300000001</v>
      </c>
      <c r="K6412" s="250"/>
      <c r="L6412" s="250">
        <v>22243.58</v>
      </c>
      <c r="M6412" s="251">
        <f t="shared" si="297"/>
        <v>4.2056262956084473E-2</v>
      </c>
      <c r="N6412" s="251">
        <f t="shared" si="298"/>
        <v>4.3910622349224077E-2</v>
      </c>
      <c r="O6412" s="250">
        <v>24550.059999999998</v>
      </c>
      <c r="P6412" s="251">
        <f t="shared" si="299"/>
        <v>0.1036919416748561</v>
      </c>
      <c r="Q6412" s="251" t="s">
        <v>1195</v>
      </c>
      <c r="R6412" s="258"/>
      <c r="S6412" s="258" t="s">
        <v>904</v>
      </c>
      <c r="T6412" s="258" t="s">
        <v>807</v>
      </c>
      <c r="U6412" s="282" t="s">
        <v>814</v>
      </c>
      <c r="V6412" s="285">
        <v>53</v>
      </c>
      <c r="W6412" s="286" t="s">
        <v>816</v>
      </c>
      <c r="X6412" s="286" t="s">
        <v>824</v>
      </c>
      <c r="Y6412" s="257"/>
    </row>
    <row r="6413" spans="1:25" ht="12.75" customHeight="1" x14ac:dyDescent="0.2">
      <c r="A6413" s="229" t="s">
        <v>705</v>
      </c>
      <c r="B6413" s="247"/>
      <c r="C6413" s="280">
        <v>6400</v>
      </c>
      <c r="D6413" s="296" t="s">
        <v>7514</v>
      </c>
      <c r="E6413" s="296" t="s">
        <v>7515</v>
      </c>
      <c r="F6413" s="296" t="s">
        <v>1184</v>
      </c>
      <c r="G6413" s="281"/>
      <c r="H6413" s="250">
        <v>0</v>
      </c>
      <c r="I6413" s="250"/>
      <c r="J6413" s="250">
        <v>0</v>
      </c>
      <c r="K6413" s="250"/>
      <c r="L6413" s="250">
        <v>0</v>
      </c>
      <c r="M6413" s="251" t="str">
        <f t="shared" si="297"/>
        <v>NA</v>
      </c>
      <c r="N6413" s="251" t="str">
        <f t="shared" si="298"/>
        <v>NA</v>
      </c>
      <c r="O6413" s="250">
        <v>0</v>
      </c>
      <c r="P6413" s="251" t="str">
        <f t="shared" si="299"/>
        <v>NA</v>
      </c>
      <c r="Q6413" s="251" t="s">
        <v>707</v>
      </c>
      <c r="R6413" s="258"/>
      <c r="S6413" s="299" t="s">
        <v>809</v>
      </c>
      <c r="T6413" s="258" t="s">
        <v>2261</v>
      </c>
      <c r="U6413" s="299" t="s">
        <v>832</v>
      </c>
      <c r="V6413" s="283" t="s">
        <v>809</v>
      </c>
      <c r="W6413" s="284" t="s">
        <v>809</v>
      </c>
      <c r="X6413" s="284" t="s">
        <v>809</v>
      </c>
      <c r="Y6413" s="257"/>
    </row>
    <row r="6414" spans="1:25" ht="12.75" customHeight="1" x14ac:dyDescent="0.2">
      <c r="A6414" s="229" t="s">
        <v>705</v>
      </c>
      <c r="B6414" s="247"/>
      <c r="C6414" s="280">
        <v>6401</v>
      </c>
      <c r="D6414" s="249" t="s">
        <v>13227</v>
      </c>
      <c r="E6414" s="249" t="s">
        <v>13228</v>
      </c>
      <c r="F6414" s="249" t="s">
        <v>10205</v>
      </c>
      <c r="G6414" s="281" t="s">
        <v>813</v>
      </c>
      <c r="H6414" s="250">
        <v>37833.480000000003</v>
      </c>
      <c r="I6414" s="250"/>
      <c r="J6414" s="250">
        <v>48653.825700000001</v>
      </c>
      <c r="K6414" s="250"/>
      <c r="L6414" s="250">
        <v>26830.719999999998</v>
      </c>
      <c r="M6414" s="251">
        <f t="shared" ref="M6414:M6477" si="300">IF(H6414&gt;0,ABS((J6414-H6414)/H6414),"NA")</f>
        <v>0.2859992181528106</v>
      </c>
      <c r="N6414" s="251">
        <f t="shared" ref="N6414:N6477" si="301">IF(J6414&gt;0,ABS((L6414-J6414)/J6414),"NA")</f>
        <v>0.44853832943295152</v>
      </c>
      <c r="O6414" s="250">
        <v>27117.64</v>
      </c>
      <c r="P6414" s="251">
        <f t="shared" ref="P6414:P6477" si="302">IF(L6414&gt;0,ABS((O6414-L6414)/L6414),"NA")</f>
        <v>1.0693712282040956E-2</v>
      </c>
      <c r="Q6414" s="251" t="s">
        <v>1195</v>
      </c>
      <c r="R6414" s="258"/>
      <c r="S6414" s="258" t="s">
        <v>806</v>
      </c>
      <c r="T6414" s="258" t="s">
        <v>807</v>
      </c>
      <c r="U6414" s="282" t="s">
        <v>814</v>
      </c>
      <c r="V6414" s="285">
        <v>105</v>
      </c>
      <c r="W6414" s="286" t="s">
        <v>816</v>
      </c>
      <c r="X6414" s="286" t="s">
        <v>816</v>
      </c>
      <c r="Y6414" s="257"/>
    </row>
    <row r="6415" spans="1:25" ht="12.75" customHeight="1" x14ac:dyDescent="0.2">
      <c r="A6415" s="229" t="s">
        <v>705</v>
      </c>
      <c r="B6415" s="247"/>
      <c r="C6415" s="280">
        <v>6402</v>
      </c>
      <c r="D6415" s="249" t="s">
        <v>13229</v>
      </c>
      <c r="E6415" s="249" t="s">
        <v>7523</v>
      </c>
      <c r="F6415" s="249" t="s">
        <v>10231</v>
      </c>
      <c r="G6415" s="281"/>
      <c r="H6415" s="250">
        <v>2121956.7799999998</v>
      </c>
      <c r="I6415" s="250"/>
      <c r="J6415" s="250">
        <v>1162649.2985999999</v>
      </c>
      <c r="K6415" s="250"/>
      <c r="L6415" s="250">
        <v>2821490.3000000007</v>
      </c>
      <c r="M6415" s="251">
        <f t="shared" si="300"/>
        <v>0.45208624908939005</v>
      </c>
      <c r="N6415" s="251">
        <f t="shared" si="301"/>
        <v>1.4267767618296321</v>
      </c>
      <c r="O6415" s="250">
        <v>2962257.6900000013</v>
      </c>
      <c r="P6415" s="251">
        <f t="shared" si="302"/>
        <v>4.9891147951137936E-2</v>
      </c>
      <c r="Q6415" s="251" t="s">
        <v>1195</v>
      </c>
      <c r="R6415" s="258"/>
      <c r="S6415" s="258" t="s">
        <v>1698</v>
      </c>
      <c r="T6415" s="258" t="s">
        <v>1092</v>
      </c>
      <c r="U6415" s="282" t="s">
        <v>956</v>
      </c>
      <c r="V6415" s="285">
        <v>6200</v>
      </c>
      <c r="W6415" s="286" t="s">
        <v>816</v>
      </c>
      <c r="X6415" s="286" t="s">
        <v>816</v>
      </c>
      <c r="Y6415" s="257"/>
    </row>
    <row r="6416" spans="1:25" ht="12.75" customHeight="1" x14ac:dyDescent="0.2">
      <c r="A6416" s="229" t="s">
        <v>705</v>
      </c>
      <c r="B6416" s="247"/>
      <c r="C6416" s="280">
        <v>6403</v>
      </c>
      <c r="D6416" s="249" t="s">
        <v>13230</v>
      </c>
      <c r="E6416" s="249" t="s">
        <v>13231</v>
      </c>
      <c r="F6416" s="249" t="s">
        <v>10231</v>
      </c>
      <c r="G6416" s="281" t="s">
        <v>813</v>
      </c>
      <c r="H6416" s="250">
        <v>109191</v>
      </c>
      <c r="I6416" s="250"/>
      <c r="J6416" s="250">
        <v>104598.89009999999</v>
      </c>
      <c r="K6416" s="250"/>
      <c r="L6416" s="250">
        <v>109191.62</v>
      </c>
      <c r="M6416" s="251">
        <f t="shared" si="300"/>
        <v>4.2055754595159034E-2</v>
      </c>
      <c r="N6416" s="251">
        <f t="shared" si="301"/>
        <v>4.3908017528763492E-2</v>
      </c>
      <c r="O6416" s="250">
        <v>118858.22</v>
      </c>
      <c r="P6416" s="251">
        <f t="shared" si="302"/>
        <v>8.8528771713433749E-2</v>
      </c>
      <c r="Q6416" s="251" t="s">
        <v>1195</v>
      </c>
      <c r="R6416" s="258"/>
      <c r="S6416" s="258" t="s">
        <v>840</v>
      </c>
      <c r="T6416" s="258" t="s">
        <v>807</v>
      </c>
      <c r="U6416" s="282" t="s">
        <v>814</v>
      </c>
      <c r="V6416" s="285">
        <v>723</v>
      </c>
      <c r="W6416" s="286" t="s">
        <v>815</v>
      </c>
      <c r="X6416" s="286" t="s">
        <v>816</v>
      </c>
      <c r="Y6416" s="257"/>
    </row>
    <row r="6417" spans="1:25" ht="12.75" customHeight="1" x14ac:dyDescent="0.2">
      <c r="A6417" s="229" t="s">
        <v>705</v>
      </c>
      <c r="B6417" s="247"/>
      <c r="C6417" s="280">
        <v>6404</v>
      </c>
      <c r="D6417" s="249" t="s">
        <v>13232</v>
      </c>
      <c r="E6417" s="249" t="s">
        <v>13233</v>
      </c>
      <c r="F6417" s="249" t="s">
        <v>10222</v>
      </c>
      <c r="G6417" s="281" t="s">
        <v>813</v>
      </c>
      <c r="H6417" s="250">
        <v>190317.8</v>
      </c>
      <c r="I6417" s="250"/>
      <c r="J6417" s="250">
        <v>159946.61660000001</v>
      </c>
      <c r="K6417" s="250"/>
      <c r="L6417" s="250">
        <v>166685.84000000005</v>
      </c>
      <c r="M6417" s="251">
        <f t="shared" si="300"/>
        <v>0.15958141277379195</v>
      </c>
      <c r="N6417" s="251">
        <f t="shared" si="301"/>
        <v>4.2134204169218079E-2</v>
      </c>
      <c r="O6417" s="250">
        <v>182109.63000000003</v>
      </c>
      <c r="P6417" s="251">
        <f t="shared" si="302"/>
        <v>9.2532095107778642E-2</v>
      </c>
      <c r="Q6417" s="251" t="s">
        <v>1195</v>
      </c>
      <c r="R6417" s="258"/>
      <c r="S6417" s="258" t="s">
        <v>904</v>
      </c>
      <c r="T6417" s="258" t="s">
        <v>807</v>
      </c>
      <c r="U6417" s="282" t="s">
        <v>814</v>
      </c>
      <c r="V6417" s="285">
        <v>53</v>
      </c>
      <c r="W6417" s="286" t="s">
        <v>824</v>
      </c>
      <c r="X6417" s="286" t="s">
        <v>824</v>
      </c>
      <c r="Y6417" s="257"/>
    </row>
    <row r="6418" spans="1:25" ht="12.75" customHeight="1" x14ac:dyDescent="0.2">
      <c r="A6418" s="229" t="s">
        <v>705</v>
      </c>
      <c r="B6418" s="247"/>
      <c r="C6418" s="280">
        <v>6405</v>
      </c>
      <c r="D6418" s="249" t="s">
        <v>13234</v>
      </c>
      <c r="E6418" s="249" t="s">
        <v>13235</v>
      </c>
      <c r="F6418" s="249" t="s">
        <v>10237</v>
      </c>
      <c r="G6418" s="281" t="s">
        <v>804</v>
      </c>
      <c r="H6418" s="250">
        <v>19222.910000000003</v>
      </c>
      <c r="I6418" s="250"/>
      <c r="J6418" s="250">
        <v>18414.4735</v>
      </c>
      <c r="K6418" s="250"/>
      <c r="L6418" s="250">
        <v>19223.060000000001</v>
      </c>
      <c r="M6418" s="251">
        <f t="shared" si="300"/>
        <v>4.2055885399245131E-2</v>
      </c>
      <c r="N6418" s="251">
        <f t="shared" si="301"/>
        <v>4.3910378431400783E-2</v>
      </c>
      <c r="O6418" s="250">
        <v>21216.35</v>
      </c>
      <c r="P6418" s="251">
        <f t="shared" si="302"/>
        <v>0.1036926483088539</v>
      </c>
      <c r="Q6418" s="251" t="s">
        <v>1195</v>
      </c>
      <c r="R6418" s="258"/>
      <c r="S6418" s="258" t="s">
        <v>904</v>
      </c>
      <c r="T6418" s="258" t="s">
        <v>807</v>
      </c>
      <c r="U6418" s="282" t="s">
        <v>808</v>
      </c>
      <c r="V6418" s="285">
        <v>65</v>
      </c>
      <c r="W6418" s="286" t="s">
        <v>815</v>
      </c>
      <c r="X6418" s="286" t="s">
        <v>816</v>
      </c>
      <c r="Y6418" s="257"/>
    </row>
    <row r="6419" spans="1:25" ht="12.75" customHeight="1" x14ac:dyDescent="0.2">
      <c r="A6419" s="229" t="s">
        <v>705</v>
      </c>
      <c r="B6419" s="247"/>
      <c r="C6419" s="309">
        <v>6406</v>
      </c>
      <c r="D6419" s="310" t="s">
        <v>13236</v>
      </c>
      <c r="E6419" s="310" t="s">
        <v>13237</v>
      </c>
      <c r="F6419" s="310" t="s">
        <v>10855</v>
      </c>
      <c r="G6419" s="311" t="s">
        <v>2994</v>
      </c>
      <c r="H6419" s="312">
        <v>3284567.2</v>
      </c>
      <c r="I6419" s="312"/>
      <c r="J6419" s="312">
        <v>1732292.3046000004</v>
      </c>
      <c r="K6419" s="312"/>
      <c r="L6419" s="312">
        <v>1808351.4699999997</v>
      </c>
      <c r="M6419" s="313">
        <f t="shared" si="300"/>
        <v>0.47259647949964295</v>
      </c>
      <c r="N6419" s="313">
        <f t="shared" si="301"/>
        <v>4.3906657784040667E-2</v>
      </c>
      <c r="O6419" s="312">
        <v>2037478.5900000003</v>
      </c>
      <c r="P6419" s="313">
        <f t="shared" si="302"/>
        <v>0.12670497068802705</v>
      </c>
      <c r="Q6419" s="313" t="s">
        <v>1195</v>
      </c>
      <c r="R6419" s="314" t="s">
        <v>954</v>
      </c>
      <c r="S6419" s="314" t="s">
        <v>10994</v>
      </c>
      <c r="T6419" s="314" t="s">
        <v>908</v>
      </c>
      <c r="U6419" s="315" t="s">
        <v>10494</v>
      </c>
      <c r="V6419" s="316">
        <v>377.92307692307691</v>
      </c>
      <c r="W6419" s="317" t="s">
        <v>824</v>
      </c>
      <c r="X6419" s="317" t="s">
        <v>824</v>
      </c>
      <c r="Y6419" s="257"/>
    </row>
    <row r="6420" spans="1:25" ht="12.75" customHeight="1" x14ac:dyDescent="0.2">
      <c r="A6420" s="229" t="s">
        <v>705</v>
      </c>
      <c r="B6420" s="247"/>
      <c r="C6420" s="280">
        <v>6407</v>
      </c>
      <c r="D6420" s="249" t="s">
        <v>13238</v>
      </c>
      <c r="E6420" s="249" t="s">
        <v>13239</v>
      </c>
      <c r="F6420" s="249" t="s">
        <v>10211</v>
      </c>
      <c r="G6420" s="281" t="s">
        <v>804</v>
      </c>
      <c r="H6420" s="250">
        <v>67787.11</v>
      </c>
      <c r="I6420" s="250"/>
      <c r="J6420" s="250">
        <v>64936.244599999998</v>
      </c>
      <c r="K6420" s="250"/>
      <c r="L6420" s="250">
        <v>67788.149999999994</v>
      </c>
      <c r="M6420" s="251">
        <f t="shared" si="300"/>
        <v>4.2056157874262562E-2</v>
      </c>
      <c r="N6420" s="251">
        <f t="shared" si="301"/>
        <v>4.3918545298814463E-2</v>
      </c>
      <c r="O6420" s="250">
        <v>78856.05</v>
      </c>
      <c r="P6420" s="251">
        <f t="shared" si="302"/>
        <v>0.16327189929213307</v>
      </c>
      <c r="Q6420" s="251" t="s">
        <v>1195</v>
      </c>
      <c r="R6420" s="258"/>
      <c r="S6420" s="258" t="s">
        <v>1405</v>
      </c>
      <c r="T6420" s="258" t="s">
        <v>2261</v>
      </c>
      <c r="U6420" s="282" t="s">
        <v>808</v>
      </c>
      <c r="V6420" s="283" t="s">
        <v>809</v>
      </c>
      <c r="W6420" s="284" t="s">
        <v>809</v>
      </c>
      <c r="X6420" s="284" t="s">
        <v>809</v>
      </c>
      <c r="Y6420" s="257"/>
    </row>
    <row r="6421" spans="1:25" ht="12.75" customHeight="1" x14ac:dyDescent="0.2">
      <c r="A6421" s="229" t="s">
        <v>705</v>
      </c>
      <c r="B6421" s="247"/>
      <c r="C6421" s="280">
        <v>6408</v>
      </c>
      <c r="D6421" s="249" t="s">
        <v>13240</v>
      </c>
      <c r="E6421" s="249" t="s">
        <v>13241</v>
      </c>
      <c r="F6421" s="249" t="s">
        <v>10165</v>
      </c>
      <c r="G6421" s="281" t="s">
        <v>813</v>
      </c>
      <c r="H6421" s="250">
        <v>24240.33</v>
      </c>
      <c r="I6421" s="250"/>
      <c r="J6421" s="250">
        <v>23220.863399999998</v>
      </c>
      <c r="K6421" s="250"/>
      <c r="L6421" s="250">
        <v>24240.49</v>
      </c>
      <c r="M6421" s="251">
        <f t="shared" si="300"/>
        <v>4.2056630417160297E-2</v>
      </c>
      <c r="N6421" s="251">
        <f t="shared" si="301"/>
        <v>4.3909934890707089E-2</v>
      </c>
      <c r="O6421" s="250">
        <v>26754.090000000004</v>
      </c>
      <c r="P6421" s="251">
        <f t="shared" si="302"/>
        <v>0.10369427350684751</v>
      </c>
      <c r="Q6421" s="251" t="s">
        <v>1195</v>
      </c>
      <c r="R6421" s="258"/>
      <c r="S6421" s="258" t="s">
        <v>904</v>
      </c>
      <c r="T6421" s="258" t="s">
        <v>807</v>
      </c>
      <c r="U6421" s="282" t="s">
        <v>814</v>
      </c>
      <c r="V6421" s="285">
        <v>53</v>
      </c>
      <c r="W6421" s="286" t="s">
        <v>824</v>
      </c>
      <c r="X6421" s="286" t="s">
        <v>824</v>
      </c>
      <c r="Y6421" s="257"/>
    </row>
    <row r="6422" spans="1:25" ht="12.75" customHeight="1" x14ac:dyDescent="0.2">
      <c r="A6422" s="229" t="s">
        <v>705</v>
      </c>
      <c r="B6422" s="247"/>
      <c r="C6422" s="300">
        <v>6409</v>
      </c>
      <c r="D6422" s="301" t="s">
        <v>13242</v>
      </c>
      <c r="E6422" s="301" t="s">
        <v>7560</v>
      </c>
      <c r="F6422" s="301" t="s">
        <v>10193</v>
      </c>
      <c r="G6422" s="302" t="s">
        <v>707</v>
      </c>
      <c r="H6422" s="303">
        <v>0</v>
      </c>
      <c r="I6422" s="303"/>
      <c r="J6422" s="303">
        <v>0</v>
      </c>
      <c r="K6422" s="303"/>
      <c r="L6422" s="303">
        <v>0</v>
      </c>
      <c r="M6422" s="304" t="str">
        <f t="shared" si="300"/>
        <v>NA</v>
      </c>
      <c r="N6422" s="304" t="str">
        <f t="shared" si="301"/>
        <v>NA</v>
      </c>
      <c r="O6422" s="303">
        <v>0</v>
      </c>
      <c r="P6422" s="304" t="str">
        <f t="shared" si="302"/>
        <v>NA</v>
      </c>
      <c r="Q6422" s="304" t="s">
        <v>707</v>
      </c>
      <c r="R6422" s="305" t="s">
        <v>887</v>
      </c>
      <c r="S6422" s="306" t="s">
        <v>832</v>
      </c>
      <c r="T6422" s="306" t="s">
        <v>832</v>
      </c>
      <c r="U6422" s="306" t="s">
        <v>832</v>
      </c>
      <c r="V6422" s="307" t="s">
        <v>809</v>
      </c>
      <c r="W6422" s="308" t="s">
        <v>809</v>
      </c>
      <c r="X6422" s="308" t="s">
        <v>809</v>
      </c>
      <c r="Y6422" s="257"/>
    </row>
    <row r="6423" spans="1:25" ht="12.75" customHeight="1" x14ac:dyDescent="0.2">
      <c r="A6423" s="229" t="s">
        <v>705</v>
      </c>
      <c r="B6423" s="247"/>
      <c r="C6423" s="280">
        <v>6410</v>
      </c>
      <c r="D6423" s="249" t="s">
        <v>13243</v>
      </c>
      <c r="E6423" s="249" t="s">
        <v>7558</v>
      </c>
      <c r="F6423" s="249" t="s">
        <v>10228</v>
      </c>
      <c r="G6423" s="281" t="s">
        <v>804</v>
      </c>
      <c r="H6423" s="250">
        <v>509864.29</v>
      </c>
      <c r="I6423" s="250"/>
      <c r="J6423" s="250">
        <v>574793.22939999984</v>
      </c>
      <c r="K6423" s="250"/>
      <c r="L6423" s="250">
        <v>600034.89</v>
      </c>
      <c r="M6423" s="251">
        <f t="shared" si="300"/>
        <v>0.12734553227879494</v>
      </c>
      <c r="N6423" s="251">
        <f t="shared" si="301"/>
        <v>4.3914331813457136E-2</v>
      </c>
      <c r="O6423" s="250">
        <v>679235.49</v>
      </c>
      <c r="P6423" s="251">
        <f t="shared" si="302"/>
        <v>0.13199332458817514</v>
      </c>
      <c r="Q6423" s="251" t="s">
        <v>1195</v>
      </c>
      <c r="R6423" s="258"/>
      <c r="S6423" s="258" t="s">
        <v>3566</v>
      </c>
      <c r="T6423" s="258" t="s">
        <v>908</v>
      </c>
      <c r="U6423" s="282" t="s">
        <v>808</v>
      </c>
      <c r="V6423" s="285">
        <v>515</v>
      </c>
      <c r="W6423" s="286" t="s">
        <v>824</v>
      </c>
      <c r="X6423" s="286" t="s">
        <v>816</v>
      </c>
      <c r="Y6423" s="257"/>
    </row>
    <row r="6424" spans="1:25" ht="12.75" customHeight="1" x14ac:dyDescent="0.2">
      <c r="A6424" s="229" t="s">
        <v>705</v>
      </c>
      <c r="B6424" s="247"/>
      <c r="C6424" s="280">
        <v>6411</v>
      </c>
      <c r="D6424" s="249" t="s">
        <v>13244</v>
      </c>
      <c r="E6424" s="249" t="s">
        <v>13245</v>
      </c>
      <c r="F6424" s="249" t="s">
        <v>10260</v>
      </c>
      <c r="G6424" s="281" t="s">
        <v>813</v>
      </c>
      <c r="H6424" s="250">
        <v>47307.119999999995</v>
      </c>
      <c r="I6424" s="250"/>
      <c r="J6424" s="250">
        <v>45317.5648</v>
      </c>
      <c r="K6424" s="250"/>
      <c r="L6424" s="250">
        <v>47307.47</v>
      </c>
      <c r="M6424" s="251">
        <f t="shared" si="300"/>
        <v>4.2056147150788196E-2</v>
      </c>
      <c r="N6424" s="251">
        <f t="shared" si="301"/>
        <v>4.3910241178714018E-2</v>
      </c>
      <c r="O6424" s="250">
        <v>52212.909999999996</v>
      </c>
      <c r="P6424" s="251">
        <f t="shared" si="302"/>
        <v>0.10369271491373339</v>
      </c>
      <c r="Q6424" s="251" t="s">
        <v>1195</v>
      </c>
      <c r="R6424" s="258"/>
      <c r="S6424" s="258" t="s">
        <v>814</v>
      </c>
      <c r="T6424" s="258" t="s">
        <v>807</v>
      </c>
      <c r="U6424" s="282" t="s">
        <v>814</v>
      </c>
      <c r="V6424" s="285">
        <v>154</v>
      </c>
      <c r="W6424" s="286" t="s">
        <v>816</v>
      </c>
      <c r="X6424" s="286" t="s">
        <v>824</v>
      </c>
      <c r="Y6424" s="257"/>
    </row>
    <row r="6425" spans="1:25" ht="12.75" customHeight="1" x14ac:dyDescent="0.2">
      <c r="A6425" s="229" t="s">
        <v>705</v>
      </c>
      <c r="B6425" s="247"/>
      <c r="C6425" s="280">
        <v>6412</v>
      </c>
      <c r="D6425" s="249" t="s">
        <v>13246</v>
      </c>
      <c r="E6425" s="249" t="s">
        <v>7573</v>
      </c>
      <c r="F6425" s="249" t="s">
        <v>10228</v>
      </c>
      <c r="G6425" s="281" t="s">
        <v>804</v>
      </c>
      <c r="H6425" s="250">
        <v>43994.59</v>
      </c>
      <c r="I6425" s="250"/>
      <c r="J6425" s="250">
        <v>29896.346799999999</v>
      </c>
      <c r="K6425" s="250"/>
      <c r="L6425" s="250">
        <v>31209.260000000002</v>
      </c>
      <c r="M6425" s="251">
        <f t="shared" si="300"/>
        <v>0.32045401946011992</v>
      </c>
      <c r="N6425" s="251">
        <f t="shared" si="301"/>
        <v>4.3915506091199166E-2</v>
      </c>
      <c r="O6425" s="250">
        <v>34610.17</v>
      </c>
      <c r="P6425" s="251">
        <f t="shared" si="302"/>
        <v>0.10897118355257369</v>
      </c>
      <c r="Q6425" s="251" t="s">
        <v>1195</v>
      </c>
      <c r="R6425" s="258"/>
      <c r="S6425" s="258" t="s">
        <v>904</v>
      </c>
      <c r="T6425" s="258" t="s">
        <v>807</v>
      </c>
      <c r="U6425" s="282" t="s">
        <v>808</v>
      </c>
      <c r="V6425" s="285">
        <v>55</v>
      </c>
      <c r="W6425" s="286" t="s">
        <v>824</v>
      </c>
      <c r="X6425" s="286" t="s">
        <v>824</v>
      </c>
      <c r="Y6425" s="257"/>
    </row>
    <row r="6426" spans="1:25" ht="12.75" customHeight="1" x14ac:dyDescent="0.2">
      <c r="A6426" s="229" t="s">
        <v>705</v>
      </c>
      <c r="B6426" s="247"/>
      <c r="C6426" s="280">
        <v>6413</v>
      </c>
      <c r="D6426" s="249" t="s">
        <v>13247</v>
      </c>
      <c r="E6426" s="249" t="s">
        <v>13248</v>
      </c>
      <c r="F6426" s="249" t="s">
        <v>10205</v>
      </c>
      <c r="G6426" s="281" t="s">
        <v>813</v>
      </c>
      <c r="H6426" s="250">
        <v>20519.509999999998</v>
      </c>
      <c r="I6426" s="250"/>
      <c r="J6426" s="250">
        <v>27053.913800000002</v>
      </c>
      <c r="K6426" s="250"/>
      <c r="L6426" s="250">
        <v>23161.350000000002</v>
      </c>
      <c r="M6426" s="251">
        <f t="shared" si="300"/>
        <v>0.31844833526726535</v>
      </c>
      <c r="N6426" s="251">
        <f t="shared" si="301"/>
        <v>0.14388172553429218</v>
      </c>
      <c r="O6426" s="250">
        <v>27095.99</v>
      </c>
      <c r="P6426" s="251">
        <f t="shared" si="302"/>
        <v>0.16987956228803586</v>
      </c>
      <c r="Q6426" s="251" t="s">
        <v>1195</v>
      </c>
      <c r="R6426" s="258"/>
      <c r="S6426" s="258" t="s">
        <v>904</v>
      </c>
      <c r="T6426" s="258" t="s">
        <v>807</v>
      </c>
      <c r="U6426" s="282" t="s">
        <v>814</v>
      </c>
      <c r="V6426" s="283" t="s">
        <v>809</v>
      </c>
      <c r="W6426" s="284" t="s">
        <v>809</v>
      </c>
      <c r="X6426" s="284" t="s">
        <v>809</v>
      </c>
      <c r="Y6426" s="257"/>
    </row>
    <row r="6427" spans="1:25" ht="12.75" customHeight="1" x14ac:dyDescent="0.2">
      <c r="A6427" s="229" t="s">
        <v>705</v>
      </c>
      <c r="B6427" s="247"/>
      <c r="C6427" s="280">
        <v>6414</v>
      </c>
      <c r="D6427" s="249" t="s">
        <v>13249</v>
      </c>
      <c r="E6427" s="249" t="s">
        <v>13250</v>
      </c>
      <c r="F6427" s="249" t="s">
        <v>10990</v>
      </c>
      <c r="G6427" s="281" t="s">
        <v>804</v>
      </c>
      <c r="H6427" s="250">
        <v>168162.12</v>
      </c>
      <c r="I6427" s="250"/>
      <c r="J6427" s="250">
        <v>159353.39260000002</v>
      </c>
      <c r="K6427" s="250"/>
      <c r="L6427" s="250">
        <v>166352.14000000001</v>
      </c>
      <c r="M6427" s="251">
        <f t="shared" si="300"/>
        <v>5.2382352220583177E-2</v>
      </c>
      <c r="N6427" s="251">
        <f t="shared" si="301"/>
        <v>4.3919663621896379E-2</v>
      </c>
      <c r="O6427" s="250">
        <v>179335.41999999998</v>
      </c>
      <c r="P6427" s="251">
        <f t="shared" si="302"/>
        <v>7.8046967114459534E-2</v>
      </c>
      <c r="Q6427" s="251" t="s">
        <v>1195</v>
      </c>
      <c r="R6427" s="258"/>
      <c r="S6427" s="258" t="s">
        <v>1405</v>
      </c>
      <c r="T6427" s="258" t="s">
        <v>807</v>
      </c>
      <c r="U6427" s="282" t="s">
        <v>808</v>
      </c>
      <c r="V6427" s="285">
        <v>55</v>
      </c>
      <c r="W6427" s="286" t="s">
        <v>824</v>
      </c>
      <c r="X6427" s="286" t="s">
        <v>824</v>
      </c>
      <c r="Y6427" s="257"/>
    </row>
    <row r="6428" spans="1:25" ht="12.75" customHeight="1" x14ac:dyDescent="0.2">
      <c r="A6428" s="229" t="s">
        <v>705</v>
      </c>
      <c r="B6428" s="247"/>
      <c r="C6428" s="280">
        <v>6415</v>
      </c>
      <c r="D6428" s="249" t="s">
        <v>13251</v>
      </c>
      <c r="E6428" s="249" t="s">
        <v>13252</v>
      </c>
      <c r="F6428" s="249" t="s">
        <v>10390</v>
      </c>
      <c r="G6428" s="281" t="s">
        <v>813</v>
      </c>
      <c r="H6428" s="250">
        <v>112517.48999999999</v>
      </c>
      <c r="I6428" s="250"/>
      <c r="J6428" s="250">
        <v>107785.43849999999</v>
      </c>
      <c r="K6428" s="250"/>
      <c r="L6428" s="250">
        <v>106618.35</v>
      </c>
      <c r="M6428" s="251">
        <f t="shared" si="300"/>
        <v>4.2056141671841435E-2</v>
      </c>
      <c r="N6428" s="251">
        <f t="shared" si="301"/>
        <v>1.0827886551669812E-2</v>
      </c>
      <c r="O6428" s="250">
        <v>116440.37</v>
      </c>
      <c r="P6428" s="251">
        <f t="shared" si="302"/>
        <v>9.212316641553718E-2</v>
      </c>
      <c r="Q6428" s="251" t="s">
        <v>1195</v>
      </c>
      <c r="R6428" s="258"/>
      <c r="S6428" s="258" t="s">
        <v>1405</v>
      </c>
      <c r="T6428" s="258" t="s">
        <v>2261</v>
      </c>
      <c r="U6428" s="282" t="s">
        <v>814</v>
      </c>
      <c r="V6428" s="285">
        <v>54</v>
      </c>
      <c r="W6428" s="286" t="s">
        <v>824</v>
      </c>
      <c r="X6428" s="286" t="s">
        <v>824</v>
      </c>
      <c r="Y6428" s="257"/>
    </row>
    <row r="6429" spans="1:25" ht="12.75" customHeight="1" x14ac:dyDescent="0.2">
      <c r="A6429" s="229" t="s">
        <v>705</v>
      </c>
      <c r="B6429" s="247"/>
      <c r="C6429" s="280">
        <v>6416</v>
      </c>
      <c r="D6429" s="249" t="s">
        <v>13253</v>
      </c>
      <c r="E6429" s="249" t="s">
        <v>13254</v>
      </c>
      <c r="F6429" s="249" t="s">
        <v>10182</v>
      </c>
      <c r="G6429" s="281" t="s">
        <v>813</v>
      </c>
      <c r="H6429" s="250">
        <v>430528.88</v>
      </c>
      <c r="I6429" s="250"/>
      <c r="J6429" s="250">
        <v>319109.22729999997</v>
      </c>
      <c r="K6429" s="250"/>
      <c r="L6429" s="250">
        <v>333121.15000000002</v>
      </c>
      <c r="M6429" s="251">
        <f t="shared" si="300"/>
        <v>0.25879716292203214</v>
      </c>
      <c r="N6429" s="251">
        <f t="shared" si="301"/>
        <v>4.390948772793464E-2</v>
      </c>
      <c r="O6429" s="250">
        <v>366040.63</v>
      </c>
      <c r="P6429" s="251">
        <f t="shared" si="302"/>
        <v>9.8821344726985894E-2</v>
      </c>
      <c r="Q6429" s="251" t="s">
        <v>1195</v>
      </c>
      <c r="R6429" s="258"/>
      <c r="S6429" s="258" t="s">
        <v>806</v>
      </c>
      <c r="T6429" s="258" t="s">
        <v>807</v>
      </c>
      <c r="U6429" s="282" t="s">
        <v>814</v>
      </c>
      <c r="V6429" s="285">
        <v>417</v>
      </c>
      <c r="W6429" s="286" t="s">
        <v>816</v>
      </c>
      <c r="X6429" s="286" t="s">
        <v>824</v>
      </c>
      <c r="Y6429" s="257"/>
    </row>
    <row r="6430" spans="1:25" ht="12.75" customHeight="1" x14ac:dyDescent="0.2">
      <c r="A6430" s="229" t="s">
        <v>705</v>
      </c>
      <c r="B6430" s="247"/>
      <c r="C6430" s="280">
        <v>6417</v>
      </c>
      <c r="D6430" s="249" t="s">
        <v>13255</v>
      </c>
      <c r="E6430" s="249" t="s">
        <v>13256</v>
      </c>
      <c r="F6430" s="249" t="s">
        <v>10397</v>
      </c>
      <c r="G6430" s="281" t="s">
        <v>804</v>
      </c>
      <c r="H6430" s="250">
        <v>60113.750000000007</v>
      </c>
      <c r="I6430" s="250"/>
      <c r="J6430" s="250">
        <v>81762.757300000012</v>
      </c>
      <c r="K6430" s="250"/>
      <c r="L6430" s="250">
        <v>85353.17</v>
      </c>
      <c r="M6430" s="251">
        <f t="shared" si="300"/>
        <v>0.36013403422677842</v>
      </c>
      <c r="N6430" s="251">
        <f t="shared" si="301"/>
        <v>4.3912568736230541E-2</v>
      </c>
      <c r="O6430" s="250">
        <v>103026.26</v>
      </c>
      <c r="P6430" s="251">
        <f t="shared" si="302"/>
        <v>0.20705839044993873</v>
      </c>
      <c r="Q6430" s="251" t="s">
        <v>1195</v>
      </c>
      <c r="R6430" s="258"/>
      <c r="S6430" s="258" t="s">
        <v>1405</v>
      </c>
      <c r="T6430" s="258" t="s">
        <v>807</v>
      </c>
      <c r="U6430" s="282" t="s">
        <v>808</v>
      </c>
      <c r="V6430" s="283" t="s">
        <v>809</v>
      </c>
      <c r="W6430" s="284" t="s">
        <v>809</v>
      </c>
      <c r="X6430" s="284" t="s">
        <v>809</v>
      </c>
      <c r="Y6430" s="257"/>
    </row>
    <row r="6431" spans="1:25" ht="12.75" customHeight="1" x14ac:dyDescent="0.2">
      <c r="A6431" s="229" t="s">
        <v>705</v>
      </c>
      <c r="B6431" s="247"/>
      <c r="C6431" s="280">
        <v>6418</v>
      </c>
      <c r="D6431" s="249" t="s">
        <v>13257</v>
      </c>
      <c r="E6431" s="249" t="s">
        <v>13258</v>
      </c>
      <c r="F6431" s="249" t="s">
        <v>10990</v>
      </c>
      <c r="G6431" s="281" t="s">
        <v>804</v>
      </c>
      <c r="H6431" s="250">
        <v>50055.599999999991</v>
      </c>
      <c r="I6431" s="250"/>
      <c r="J6431" s="250">
        <v>35579.275199999996</v>
      </c>
      <c r="K6431" s="250"/>
      <c r="L6431" s="250">
        <v>37141.57</v>
      </c>
      <c r="M6431" s="251">
        <f t="shared" si="300"/>
        <v>0.28920490015103201</v>
      </c>
      <c r="N6431" s="251">
        <f t="shared" si="301"/>
        <v>4.3910248064862309E-2</v>
      </c>
      <c r="O6431" s="250">
        <v>40992.92</v>
      </c>
      <c r="P6431" s="251">
        <f t="shared" si="302"/>
        <v>0.10369378569618889</v>
      </c>
      <c r="Q6431" s="251" t="s">
        <v>1195</v>
      </c>
      <c r="R6431" s="258"/>
      <c r="S6431" s="258" t="s">
        <v>1405</v>
      </c>
      <c r="T6431" s="258" t="s">
        <v>807</v>
      </c>
      <c r="U6431" s="282" t="s">
        <v>808</v>
      </c>
      <c r="V6431" s="285">
        <v>105</v>
      </c>
      <c r="W6431" s="286" t="s">
        <v>824</v>
      </c>
      <c r="X6431" s="286" t="s">
        <v>824</v>
      </c>
      <c r="Y6431" s="257"/>
    </row>
    <row r="6432" spans="1:25" ht="12.75" customHeight="1" x14ac:dyDescent="0.2">
      <c r="A6432" s="229" t="s">
        <v>705</v>
      </c>
      <c r="B6432" s="247"/>
      <c r="C6432" s="280">
        <v>6419</v>
      </c>
      <c r="D6432" s="249" t="s">
        <v>13259</v>
      </c>
      <c r="E6432" s="249" t="s">
        <v>13259</v>
      </c>
      <c r="F6432" s="249"/>
      <c r="G6432" s="281"/>
      <c r="H6432" s="250">
        <v>0</v>
      </c>
      <c r="I6432" s="250"/>
      <c r="J6432" s="250">
        <v>0</v>
      </c>
      <c r="K6432" s="250"/>
      <c r="L6432" s="250">
        <v>16884.21</v>
      </c>
      <c r="M6432" s="251" t="str">
        <f t="shared" si="300"/>
        <v>NA</v>
      </c>
      <c r="N6432" s="251" t="str">
        <f t="shared" si="301"/>
        <v>NA</v>
      </c>
      <c r="O6432" s="250">
        <v>17052.16</v>
      </c>
      <c r="P6432" s="251">
        <f t="shared" si="302"/>
        <v>9.947163651719609E-3</v>
      </c>
      <c r="Q6432" s="251" t="s">
        <v>1195</v>
      </c>
      <c r="R6432" s="258"/>
      <c r="S6432" s="258" t="s">
        <v>840</v>
      </c>
      <c r="T6432" s="258" t="s">
        <v>841</v>
      </c>
      <c r="U6432" s="282" t="s">
        <v>841</v>
      </c>
      <c r="V6432" s="283" t="s">
        <v>809</v>
      </c>
      <c r="W6432" s="284" t="s">
        <v>809</v>
      </c>
      <c r="X6432" s="284" t="s">
        <v>809</v>
      </c>
      <c r="Y6432" s="257"/>
    </row>
    <row r="6433" spans="1:25" ht="12.75" customHeight="1" x14ac:dyDescent="0.2">
      <c r="A6433" s="229" t="s">
        <v>705</v>
      </c>
      <c r="B6433" s="247"/>
      <c r="C6433" s="280">
        <v>6420</v>
      </c>
      <c r="D6433" s="249" t="s">
        <v>13260</v>
      </c>
      <c r="E6433" s="249" t="s">
        <v>13261</v>
      </c>
      <c r="F6433" s="249" t="s">
        <v>10175</v>
      </c>
      <c r="G6433" s="281" t="s">
        <v>813</v>
      </c>
      <c r="H6433" s="250">
        <v>38996.239999999998</v>
      </c>
      <c r="I6433" s="250"/>
      <c r="J6433" s="250">
        <v>37356.223400000003</v>
      </c>
      <c r="K6433" s="250"/>
      <c r="L6433" s="250">
        <v>38996.54</v>
      </c>
      <c r="M6433" s="251">
        <f t="shared" si="300"/>
        <v>4.2055762299134367E-2</v>
      </c>
      <c r="N6433" s="251">
        <f t="shared" si="301"/>
        <v>4.3910129309270546E-2</v>
      </c>
      <c r="O6433" s="250">
        <v>43040.21</v>
      </c>
      <c r="P6433" s="251">
        <f t="shared" si="302"/>
        <v>0.103693045588147</v>
      </c>
      <c r="Q6433" s="251" t="s">
        <v>1195</v>
      </c>
      <c r="R6433" s="258"/>
      <c r="S6433" s="258" t="s">
        <v>925</v>
      </c>
      <c r="T6433" s="258" t="s">
        <v>2261</v>
      </c>
      <c r="U6433" s="282" t="s">
        <v>823</v>
      </c>
      <c r="V6433" s="285">
        <v>1559</v>
      </c>
      <c r="W6433" s="286" t="s">
        <v>816</v>
      </c>
      <c r="X6433" s="286" t="s">
        <v>824</v>
      </c>
      <c r="Y6433" s="257"/>
    </row>
    <row r="6434" spans="1:25" ht="12.75" customHeight="1" x14ac:dyDescent="0.2">
      <c r="A6434" s="229" t="s">
        <v>705</v>
      </c>
      <c r="B6434" s="247"/>
      <c r="C6434" s="280">
        <v>6421</v>
      </c>
      <c r="D6434" s="249" t="s">
        <v>13262</v>
      </c>
      <c r="E6434" s="249" t="s">
        <v>13263</v>
      </c>
      <c r="F6434" s="249" t="s">
        <v>10177</v>
      </c>
      <c r="G6434" s="281" t="s">
        <v>804</v>
      </c>
      <c r="H6434" s="250">
        <v>27945.279999999999</v>
      </c>
      <c r="I6434" s="250"/>
      <c r="J6434" s="250">
        <v>26770.0232</v>
      </c>
      <c r="K6434" s="250"/>
      <c r="L6434" s="250">
        <v>27945.72</v>
      </c>
      <c r="M6434" s="251">
        <f t="shared" si="300"/>
        <v>4.2055645890826616E-2</v>
      </c>
      <c r="N6434" s="251">
        <f t="shared" si="301"/>
        <v>4.3918407960139592E-2</v>
      </c>
      <c r="O6434" s="250">
        <v>32508.47</v>
      </c>
      <c r="P6434" s="251">
        <f t="shared" si="302"/>
        <v>0.16327187132770241</v>
      </c>
      <c r="Q6434" s="251" t="s">
        <v>1195</v>
      </c>
      <c r="R6434" s="258"/>
      <c r="S6434" s="258" t="s">
        <v>1405</v>
      </c>
      <c r="T6434" s="258" t="s">
        <v>2261</v>
      </c>
      <c r="U6434" s="282" t="s">
        <v>808</v>
      </c>
      <c r="V6434" s="283" t="s">
        <v>809</v>
      </c>
      <c r="W6434" s="284" t="s">
        <v>809</v>
      </c>
      <c r="X6434" s="284" t="s">
        <v>809</v>
      </c>
      <c r="Y6434" s="257"/>
    </row>
    <row r="6435" spans="1:25" ht="12.75" customHeight="1" x14ac:dyDescent="0.2">
      <c r="A6435" s="229" t="s">
        <v>705</v>
      </c>
      <c r="B6435" s="247"/>
      <c r="C6435" s="280">
        <v>6422</v>
      </c>
      <c r="D6435" s="249" t="s">
        <v>13264</v>
      </c>
      <c r="E6435" s="249" t="s">
        <v>13265</v>
      </c>
      <c r="F6435" s="249" t="s">
        <v>10175</v>
      </c>
      <c r="G6435" s="281" t="s">
        <v>813</v>
      </c>
      <c r="H6435" s="250">
        <v>178454.42</v>
      </c>
      <c r="I6435" s="250"/>
      <c r="J6435" s="250">
        <v>170949.33919999999</v>
      </c>
      <c r="K6435" s="250"/>
      <c r="L6435" s="250">
        <v>178455.74</v>
      </c>
      <c r="M6435" s="251">
        <f t="shared" si="300"/>
        <v>4.2056009596176017E-2</v>
      </c>
      <c r="N6435" s="251">
        <f t="shared" si="301"/>
        <v>4.3910089592203605E-2</v>
      </c>
      <c r="O6435" s="250">
        <v>196960.33</v>
      </c>
      <c r="P6435" s="251">
        <f t="shared" si="302"/>
        <v>0.10369288205579713</v>
      </c>
      <c r="Q6435" s="251" t="s">
        <v>1195</v>
      </c>
      <c r="R6435" s="258"/>
      <c r="S6435" s="258" t="s">
        <v>806</v>
      </c>
      <c r="T6435" s="258" t="s">
        <v>807</v>
      </c>
      <c r="U6435" s="282" t="s">
        <v>814</v>
      </c>
      <c r="V6435" s="285">
        <v>403</v>
      </c>
      <c r="W6435" s="286" t="s">
        <v>824</v>
      </c>
      <c r="X6435" s="286" t="s">
        <v>824</v>
      </c>
      <c r="Y6435" s="257"/>
    </row>
    <row r="6436" spans="1:25" ht="12.75" customHeight="1" x14ac:dyDescent="0.2">
      <c r="A6436" s="229" t="s">
        <v>705</v>
      </c>
      <c r="B6436" s="247"/>
      <c r="C6436" s="280">
        <v>6423</v>
      </c>
      <c r="D6436" s="249" t="s">
        <v>13266</v>
      </c>
      <c r="E6436" s="249" t="s">
        <v>13267</v>
      </c>
      <c r="F6436" s="249" t="s">
        <v>10397</v>
      </c>
      <c r="G6436" s="281" t="s">
        <v>804</v>
      </c>
      <c r="H6436" s="250">
        <v>282718.51</v>
      </c>
      <c r="I6436" s="250"/>
      <c r="J6436" s="250">
        <v>141445.15120000002</v>
      </c>
      <c r="K6436" s="250"/>
      <c r="L6436" s="250">
        <v>185885.11000000002</v>
      </c>
      <c r="M6436" s="251">
        <f t="shared" si="300"/>
        <v>0.49969617765741614</v>
      </c>
      <c r="N6436" s="251">
        <f t="shared" si="301"/>
        <v>0.3141850987678112</v>
      </c>
      <c r="O6436" s="250">
        <v>219901.74</v>
      </c>
      <c r="P6436" s="251">
        <f t="shared" si="302"/>
        <v>0.1829981433155134</v>
      </c>
      <c r="Q6436" s="251" t="s">
        <v>1195</v>
      </c>
      <c r="R6436" s="258"/>
      <c r="S6436" s="258" t="s">
        <v>3566</v>
      </c>
      <c r="T6436" s="258" t="s">
        <v>2261</v>
      </c>
      <c r="U6436" s="282" t="s">
        <v>808</v>
      </c>
      <c r="V6436" s="283" t="s">
        <v>809</v>
      </c>
      <c r="W6436" s="284" t="s">
        <v>809</v>
      </c>
      <c r="X6436" s="284" t="s">
        <v>809</v>
      </c>
      <c r="Y6436" s="257"/>
    </row>
    <row r="6437" spans="1:25" ht="12.75" customHeight="1" x14ac:dyDescent="0.2">
      <c r="A6437" s="229" t="s">
        <v>705</v>
      </c>
      <c r="B6437" s="247"/>
      <c r="C6437" s="280">
        <v>6424</v>
      </c>
      <c r="D6437" s="249" t="s">
        <v>13268</v>
      </c>
      <c r="E6437" s="249" t="s">
        <v>13269</v>
      </c>
      <c r="F6437" s="249" t="s">
        <v>10508</v>
      </c>
      <c r="G6437" s="281" t="s">
        <v>804</v>
      </c>
      <c r="H6437" s="250">
        <v>51155.72</v>
      </c>
      <c r="I6437" s="250"/>
      <c r="J6437" s="250">
        <v>49004.309000000001</v>
      </c>
      <c r="K6437" s="250"/>
      <c r="L6437" s="250">
        <v>51156.46</v>
      </c>
      <c r="M6437" s="251">
        <f t="shared" si="300"/>
        <v>4.2056118064607441E-2</v>
      </c>
      <c r="N6437" s="251">
        <f t="shared" si="301"/>
        <v>4.3917586920774618E-2</v>
      </c>
      <c r="O6437" s="250">
        <v>59018.17</v>
      </c>
      <c r="P6437" s="251">
        <f t="shared" si="302"/>
        <v>0.15367971122317689</v>
      </c>
      <c r="Q6437" s="251" t="s">
        <v>1195</v>
      </c>
      <c r="R6437" s="258"/>
      <c r="S6437" s="258" t="s">
        <v>1405</v>
      </c>
      <c r="T6437" s="258" t="s">
        <v>807</v>
      </c>
      <c r="U6437" s="282" t="s">
        <v>808</v>
      </c>
      <c r="V6437" s="285">
        <v>152</v>
      </c>
      <c r="W6437" s="286" t="s">
        <v>816</v>
      </c>
      <c r="X6437" s="286" t="s">
        <v>874</v>
      </c>
      <c r="Y6437" s="257"/>
    </row>
    <row r="6438" spans="1:25" ht="12.75" customHeight="1" x14ac:dyDescent="0.2">
      <c r="A6438" s="229" t="s">
        <v>705</v>
      </c>
      <c r="B6438" s="247"/>
      <c r="C6438" s="280">
        <v>6425</v>
      </c>
      <c r="D6438" s="249" t="s">
        <v>13270</v>
      </c>
      <c r="E6438" s="249" t="s">
        <v>13271</v>
      </c>
      <c r="F6438" s="249" t="s">
        <v>10390</v>
      </c>
      <c r="G6438" s="281" t="s">
        <v>813</v>
      </c>
      <c r="H6438" s="250">
        <v>65589.990000000005</v>
      </c>
      <c r="I6438" s="250"/>
      <c r="J6438" s="250">
        <v>70143.069900000002</v>
      </c>
      <c r="K6438" s="250"/>
      <c r="L6438" s="250">
        <v>73221.420000000013</v>
      </c>
      <c r="M6438" s="251">
        <f t="shared" si="300"/>
        <v>6.9417298279813688E-2</v>
      </c>
      <c r="N6438" s="251">
        <f t="shared" si="301"/>
        <v>4.3886731852322454E-2</v>
      </c>
      <c r="O6438" s="250">
        <v>81838.239999999991</v>
      </c>
      <c r="P6438" s="251">
        <f t="shared" si="302"/>
        <v>0.11768168385699125</v>
      </c>
      <c r="Q6438" s="251" t="s">
        <v>1195</v>
      </c>
      <c r="R6438" s="258"/>
      <c r="S6438" s="258" t="s">
        <v>904</v>
      </c>
      <c r="T6438" s="258" t="s">
        <v>807</v>
      </c>
      <c r="U6438" s="282" t="s">
        <v>814</v>
      </c>
      <c r="V6438" s="285">
        <v>106</v>
      </c>
      <c r="W6438" s="286" t="s">
        <v>824</v>
      </c>
      <c r="X6438" s="286" t="s">
        <v>824</v>
      </c>
      <c r="Y6438" s="257"/>
    </row>
    <row r="6439" spans="1:25" ht="12.75" customHeight="1" x14ac:dyDescent="0.2">
      <c r="A6439" s="229" t="s">
        <v>705</v>
      </c>
      <c r="B6439" s="247"/>
      <c r="C6439" s="280">
        <v>6426</v>
      </c>
      <c r="D6439" s="249" t="s">
        <v>13272</v>
      </c>
      <c r="E6439" s="249" t="s">
        <v>13273</v>
      </c>
      <c r="F6439" s="249" t="s">
        <v>10177</v>
      </c>
      <c r="G6439" s="281" t="s">
        <v>804</v>
      </c>
      <c r="H6439" s="250">
        <v>270829.90999999997</v>
      </c>
      <c r="I6439" s="250"/>
      <c r="J6439" s="250">
        <v>199632.38889999999</v>
      </c>
      <c r="K6439" s="250"/>
      <c r="L6439" s="250">
        <v>192568.46</v>
      </c>
      <c r="M6439" s="251">
        <f t="shared" si="300"/>
        <v>0.2628864777158475</v>
      </c>
      <c r="N6439" s="251">
        <f t="shared" si="301"/>
        <v>3.5384683512145257E-2</v>
      </c>
      <c r="O6439" s="250">
        <v>222023.83000000002</v>
      </c>
      <c r="P6439" s="251">
        <f t="shared" si="302"/>
        <v>0.15296051077107864</v>
      </c>
      <c r="Q6439" s="251" t="s">
        <v>1195</v>
      </c>
      <c r="R6439" s="258"/>
      <c r="S6439" s="258" t="s">
        <v>1405</v>
      </c>
      <c r="T6439" s="258" t="s">
        <v>2261</v>
      </c>
      <c r="U6439" s="282" t="s">
        <v>808</v>
      </c>
      <c r="V6439" s="285">
        <v>53</v>
      </c>
      <c r="W6439" s="286" t="s">
        <v>824</v>
      </c>
      <c r="X6439" s="286" t="s">
        <v>824</v>
      </c>
      <c r="Y6439" s="257"/>
    </row>
    <row r="6440" spans="1:25" ht="12.75" customHeight="1" x14ac:dyDescent="0.2">
      <c r="A6440" s="229" t="s">
        <v>705</v>
      </c>
      <c r="B6440" s="247"/>
      <c r="C6440" s="280">
        <v>6427</v>
      </c>
      <c r="D6440" s="249" t="s">
        <v>13274</v>
      </c>
      <c r="E6440" s="249" t="s">
        <v>13275</v>
      </c>
      <c r="F6440" s="249" t="s">
        <v>10205</v>
      </c>
      <c r="G6440" s="281" t="s">
        <v>813</v>
      </c>
      <c r="H6440" s="250">
        <v>60601.599999999999</v>
      </c>
      <c r="I6440" s="250"/>
      <c r="J6440" s="250">
        <v>43499.068200000002</v>
      </c>
      <c r="K6440" s="250"/>
      <c r="L6440" s="250">
        <v>45409</v>
      </c>
      <c r="M6440" s="251">
        <f t="shared" si="300"/>
        <v>0.28221254554335196</v>
      </c>
      <c r="N6440" s="251">
        <f t="shared" si="301"/>
        <v>4.3907418688108782E-2</v>
      </c>
      <c r="O6440" s="250">
        <v>48712.62</v>
      </c>
      <c r="P6440" s="251">
        <f t="shared" si="302"/>
        <v>7.2752538043119264E-2</v>
      </c>
      <c r="Q6440" s="251" t="s">
        <v>1195</v>
      </c>
      <c r="R6440" s="258"/>
      <c r="S6440" s="258" t="s">
        <v>904</v>
      </c>
      <c r="T6440" s="258" t="s">
        <v>2261</v>
      </c>
      <c r="U6440" s="282" t="s">
        <v>814</v>
      </c>
      <c r="V6440" s="285">
        <v>154</v>
      </c>
      <c r="W6440" s="286" t="s">
        <v>816</v>
      </c>
      <c r="X6440" s="286" t="s">
        <v>824</v>
      </c>
      <c r="Y6440" s="257"/>
    </row>
    <row r="6441" spans="1:25" ht="12.75" customHeight="1" x14ac:dyDescent="0.2">
      <c r="A6441" s="229" t="s">
        <v>705</v>
      </c>
      <c r="B6441" s="247"/>
      <c r="C6441" s="280">
        <v>6428</v>
      </c>
      <c r="D6441" s="249" t="s">
        <v>13276</v>
      </c>
      <c r="E6441" s="249" t="s">
        <v>13277</v>
      </c>
      <c r="F6441" s="249" t="s">
        <v>10318</v>
      </c>
      <c r="G6441" s="281" t="s">
        <v>813</v>
      </c>
      <c r="H6441" s="250">
        <v>16481.21</v>
      </c>
      <c r="I6441" s="250"/>
      <c r="J6441" s="250">
        <v>15788.0687</v>
      </c>
      <c r="K6441" s="250"/>
      <c r="L6441" s="250">
        <v>16481.28</v>
      </c>
      <c r="M6441" s="251">
        <f t="shared" si="300"/>
        <v>4.2056457019842557E-2</v>
      </c>
      <c r="N6441" s="251">
        <f t="shared" si="301"/>
        <v>4.3907289306386099E-2</v>
      </c>
      <c r="O6441" s="250">
        <v>17895.900000000001</v>
      </c>
      <c r="P6441" s="251">
        <f t="shared" si="302"/>
        <v>8.5831925675675838E-2</v>
      </c>
      <c r="Q6441" s="251" t="s">
        <v>1195</v>
      </c>
      <c r="R6441" s="258"/>
      <c r="S6441" s="258" t="s">
        <v>806</v>
      </c>
      <c r="T6441" s="258" t="s">
        <v>807</v>
      </c>
      <c r="U6441" s="282" t="s">
        <v>814</v>
      </c>
      <c r="V6441" s="285">
        <v>203</v>
      </c>
      <c r="W6441" s="286" t="s">
        <v>824</v>
      </c>
      <c r="X6441" s="286" t="s">
        <v>824</v>
      </c>
      <c r="Y6441" s="257"/>
    </row>
    <row r="6442" spans="1:25" ht="12.75" customHeight="1" x14ac:dyDescent="0.2">
      <c r="A6442" s="229" t="s">
        <v>705</v>
      </c>
      <c r="B6442" s="247"/>
      <c r="C6442" s="280">
        <v>6429</v>
      </c>
      <c r="D6442" s="249" t="s">
        <v>13278</v>
      </c>
      <c r="E6442" s="249" t="s">
        <v>13279</v>
      </c>
      <c r="F6442" s="249" t="s">
        <v>10990</v>
      </c>
      <c r="G6442" s="281" t="s">
        <v>804</v>
      </c>
      <c r="H6442" s="250">
        <v>251401.37999999998</v>
      </c>
      <c r="I6442" s="250"/>
      <c r="J6442" s="250">
        <v>254482.96340000004</v>
      </c>
      <c r="K6442" s="250"/>
      <c r="L6442" s="250">
        <v>250305.11999999997</v>
      </c>
      <c r="M6442" s="251">
        <f t="shared" si="300"/>
        <v>1.2257623247732616E-2</v>
      </c>
      <c r="N6442" s="251">
        <f t="shared" si="301"/>
        <v>1.6416986599740571E-2</v>
      </c>
      <c r="O6442" s="250">
        <v>289626.99999999994</v>
      </c>
      <c r="P6442" s="251">
        <f t="shared" si="302"/>
        <v>0.15709578773298757</v>
      </c>
      <c r="Q6442" s="251" t="s">
        <v>1195</v>
      </c>
      <c r="R6442" s="258"/>
      <c r="S6442" s="258" t="s">
        <v>1405</v>
      </c>
      <c r="T6442" s="258" t="s">
        <v>807</v>
      </c>
      <c r="U6442" s="282" t="s">
        <v>808</v>
      </c>
      <c r="V6442" s="285">
        <v>204</v>
      </c>
      <c r="W6442" s="286" t="s">
        <v>816</v>
      </c>
      <c r="X6442" s="286" t="s">
        <v>816</v>
      </c>
      <c r="Y6442" s="257"/>
    </row>
    <row r="6443" spans="1:25" ht="12.75" customHeight="1" x14ac:dyDescent="0.2">
      <c r="A6443" s="229" t="s">
        <v>705</v>
      </c>
      <c r="B6443" s="247"/>
      <c r="C6443" s="280">
        <v>6430</v>
      </c>
      <c r="D6443" s="249" t="s">
        <v>13280</v>
      </c>
      <c r="E6443" s="249" t="s">
        <v>13281</v>
      </c>
      <c r="F6443" s="249" t="s">
        <v>10165</v>
      </c>
      <c r="G6443" s="281" t="s">
        <v>813</v>
      </c>
      <c r="H6443" s="250">
        <v>14189.890000000001</v>
      </c>
      <c r="I6443" s="250"/>
      <c r="J6443" s="250">
        <v>19246.7431</v>
      </c>
      <c r="K6443" s="250"/>
      <c r="L6443" s="250">
        <v>21745.84</v>
      </c>
      <c r="M6443" s="251">
        <f t="shared" si="300"/>
        <v>0.35637014099475034</v>
      </c>
      <c r="N6443" s="251">
        <f t="shared" si="301"/>
        <v>0.1298451840405144</v>
      </c>
      <c r="O6443" s="250">
        <v>23751.62</v>
      </c>
      <c r="P6443" s="251">
        <f t="shared" si="302"/>
        <v>9.2237411845208048E-2</v>
      </c>
      <c r="Q6443" s="251" t="s">
        <v>1195</v>
      </c>
      <c r="R6443" s="258"/>
      <c r="S6443" s="258" t="s">
        <v>925</v>
      </c>
      <c r="T6443" s="258" t="s">
        <v>908</v>
      </c>
      <c r="U6443" s="282" t="s">
        <v>823</v>
      </c>
      <c r="V6443" s="285">
        <v>1041</v>
      </c>
      <c r="W6443" s="286" t="s">
        <v>912</v>
      </c>
      <c r="X6443" s="286" t="s">
        <v>815</v>
      </c>
      <c r="Y6443" s="257"/>
    </row>
    <row r="6444" spans="1:25" ht="12.75" customHeight="1" x14ac:dyDescent="0.2">
      <c r="A6444" s="229" t="s">
        <v>705</v>
      </c>
      <c r="B6444" s="247"/>
      <c r="C6444" s="280">
        <v>6431</v>
      </c>
      <c r="D6444" s="249" t="s">
        <v>13282</v>
      </c>
      <c r="E6444" s="249" t="s">
        <v>13283</v>
      </c>
      <c r="F6444" s="249" t="s">
        <v>10165</v>
      </c>
      <c r="G6444" s="281" t="s">
        <v>813</v>
      </c>
      <c r="H6444" s="250">
        <v>49910.710000000006</v>
      </c>
      <c r="I6444" s="250"/>
      <c r="J6444" s="250">
        <v>47811.664700000001</v>
      </c>
      <c r="K6444" s="250"/>
      <c r="L6444" s="250">
        <v>33038.28</v>
      </c>
      <c r="M6444" s="251">
        <f t="shared" si="300"/>
        <v>4.205600962198304E-2</v>
      </c>
      <c r="N6444" s="251">
        <f t="shared" si="301"/>
        <v>0.308991221968475</v>
      </c>
      <c r="O6444" s="250">
        <v>34907.21</v>
      </c>
      <c r="P6444" s="251">
        <f t="shared" si="302"/>
        <v>5.6568622821769179E-2</v>
      </c>
      <c r="Q6444" s="251" t="s">
        <v>1195</v>
      </c>
      <c r="R6444" s="258"/>
      <c r="S6444" s="258" t="s">
        <v>823</v>
      </c>
      <c r="T6444" s="258" t="s">
        <v>807</v>
      </c>
      <c r="U6444" s="282" t="s">
        <v>814</v>
      </c>
      <c r="V6444" s="285">
        <v>203</v>
      </c>
      <c r="W6444" s="286" t="s">
        <v>874</v>
      </c>
      <c r="X6444" s="286" t="s">
        <v>816</v>
      </c>
      <c r="Y6444" s="257"/>
    </row>
    <row r="6445" spans="1:25" ht="12.75" customHeight="1" x14ac:dyDescent="0.2">
      <c r="A6445" s="229" t="s">
        <v>705</v>
      </c>
      <c r="B6445" s="247"/>
      <c r="C6445" s="280">
        <v>6432</v>
      </c>
      <c r="D6445" s="249" t="s">
        <v>13284</v>
      </c>
      <c r="E6445" s="249" t="s">
        <v>13285</v>
      </c>
      <c r="F6445" s="249" t="s">
        <v>10302</v>
      </c>
      <c r="G6445" s="281" t="s">
        <v>804</v>
      </c>
      <c r="H6445" s="250">
        <v>152205.41999999998</v>
      </c>
      <c r="I6445" s="250"/>
      <c r="J6445" s="250">
        <v>145804.2518</v>
      </c>
      <c r="K6445" s="250"/>
      <c r="L6445" s="250">
        <v>152206.18</v>
      </c>
      <c r="M6445" s="251">
        <f t="shared" si="300"/>
        <v>4.2056112062237902E-2</v>
      </c>
      <c r="N6445" s="251">
        <f t="shared" si="301"/>
        <v>4.3907692134942222E-2</v>
      </c>
      <c r="O6445" s="250">
        <v>165270.26999999999</v>
      </c>
      <c r="P6445" s="251">
        <f t="shared" si="302"/>
        <v>8.5831534567124654E-2</v>
      </c>
      <c r="Q6445" s="251" t="s">
        <v>1195</v>
      </c>
      <c r="R6445" s="258"/>
      <c r="S6445" s="258" t="s">
        <v>1405</v>
      </c>
      <c r="T6445" s="258" t="s">
        <v>807</v>
      </c>
      <c r="U6445" s="282" t="s">
        <v>808</v>
      </c>
      <c r="V6445" s="285">
        <v>140</v>
      </c>
      <c r="W6445" s="286" t="s">
        <v>824</v>
      </c>
      <c r="X6445" s="286" t="s">
        <v>816</v>
      </c>
      <c r="Y6445" s="257"/>
    </row>
    <row r="6446" spans="1:25" ht="12.75" customHeight="1" x14ac:dyDescent="0.2">
      <c r="A6446" s="229" t="s">
        <v>705</v>
      </c>
      <c r="B6446" s="247"/>
      <c r="C6446" s="280">
        <v>6433</v>
      </c>
      <c r="D6446" s="249" t="s">
        <v>13286</v>
      </c>
      <c r="E6446" s="249" t="s">
        <v>13287</v>
      </c>
      <c r="F6446" s="249" t="s">
        <v>10225</v>
      </c>
      <c r="G6446" s="281" t="s">
        <v>813</v>
      </c>
      <c r="H6446" s="250">
        <v>279429.5</v>
      </c>
      <c r="I6446" s="250"/>
      <c r="J6446" s="250">
        <v>259461.82560000001</v>
      </c>
      <c r="K6446" s="250"/>
      <c r="L6446" s="250">
        <v>270857.71000000002</v>
      </c>
      <c r="M6446" s="251">
        <f t="shared" si="300"/>
        <v>7.1458719999141065E-2</v>
      </c>
      <c r="N6446" s="251">
        <f t="shared" si="301"/>
        <v>4.3921237251943586E-2</v>
      </c>
      <c r="O6446" s="250">
        <v>295037.83</v>
      </c>
      <c r="P6446" s="251">
        <f t="shared" si="302"/>
        <v>8.9272408010833415E-2</v>
      </c>
      <c r="Q6446" s="251" t="s">
        <v>1195</v>
      </c>
      <c r="R6446" s="258"/>
      <c r="S6446" s="258" t="s">
        <v>925</v>
      </c>
      <c r="T6446" s="258" t="s">
        <v>807</v>
      </c>
      <c r="U6446" s="282" t="s">
        <v>814</v>
      </c>
      <c r="V6446" s="285">
        <v>512</v>
      </c>
      <c r="W6446" s="286" t="s">
        <v>824</v>
      </c>
      <c r="X6446" s="286" t="s">
        <v>824</v>
      </c>
      <c r="Y6446" s="257"/>
    </row>
    <row r="6447" spans="1:25" ht="12.75" customHeight="1" x14ac:dyDescent="0.2">
      <c r="A6447" s="229" t="s">
        <v>705</v>
      </c>
      <c r="B6447" s="247"/>
      <c r="C6447" s="280">
        <v>6434</v>
      </c>
      <c r="D6447" s="249" t="s">
        <v>13288</v>
      </c>
      <c r="E6447" s="249" t="s">
        <v>13289</v>
      </c>
      <c r="F6447" s="249" t="s">
        <v>10182</v>
      </c>
      <c r="G6447" s="281" t="s">
        <v>813</v>
      </c>
      <c r="H6447" s="250">
        <v>20440.939999999999</v>
      </c>
      <c r="I6447" s="250"/>
      <c r="J6447" s="250">
        <v>34577.599399999999</v>
      </c>
      <c r="K6447" s="250"/>
      <c r="L6447" s="250">
        <v>36095.120000000003</v>
      </c>
      <c r="M6447" s="251">
        <f t="shared" si="300"/>
        <v>0.69158558265911452</v>
      </c>
      <c r="N6447" s="251">
        <f t="shared" si="301"/>
        <v>4.388739028539973E-2</v>
      </c>
      <c r="O6447" s="250">
        <v>40117.829999999994</v>
      </c>
      <c r="P6447" s="251">
        <f t="shared" si="302"/>
        <v>0.11144747544820439</v>
      </c>
      <c r="Q6447" s="251" t="s">
        <v>1195</v>
      </c>
      <c r="R6447" s="258"/>
      <c r="S6447" s="258" t="s">
        <v>904</v>
      </c>
      <c r="T6447" s="258" t="s">
        <v>807</v>
      </c>
      <c r="U6447" s="282" t="s">
        <v>814</v>
      </c>
      <c r="V6447" s="285">
        <v>55</v>
      </c>
      <c r="W6447" s="286" t="s">
        <v>824</v>
      </c>
      <c r="X6447" s="286" t="s">
        <v>824</v>
      </c>
      <c r="Y6447" s="257"/>
    </row>
    <row r="6448" spans="1:25" ht="12.75" customHeight="1" x14ac:dyDescent="0.2">
      <c r="A6448" s="229" t="s">
        <v>705</v>
      </c>
      <c r="B6448" s="247"/>
      <c r="C6448" s="280">
        <v>6435</v>
      </c>
      <c r="D6448" s="249" t="s">
        <v>13290</v>
      </c>
      <c r="E6448" s="249" t="s">
        <v>13291</v>
      </c>
      <c r="F6448" s="249" t="s">
        <v>10177</v>
      </c>
      <c r="G6448" s="281" t="s">
        <v>804</v>
      </c>
      <c r="H6448" s="250">
        <v>1640520.84</v>
      </c>
      <c r="I6448" s="250"/>
      <c r="J6448" s="250">
        <v>1571526.9233000004</v>
      </c>
      <c r="K6448" s="250"/>
      <c r="L6448" s="250">
        <v>1640537.88</v>
      </c>
      <c r="M6448" s="251">
        <f t="shared" si="300"/>
        <v>4.2056104998946374E-2</v>
      </c>
      <c r="N6448" s="251">
        <f t="shared" si="301"/>
        <v>4.3913314927551836E-2</v>
      </c>
      <c r="O6448" s="250">
        <v>1846779.5599999998</v>
      </c>
      <c r="P6448" s="251">
        <f t="shared" si="302"/>
        <v>0.1257158902054733</v>
      </c>
      <c r="Q6448" s="251" t="s">
        <v>1195</v>
      </c>
      <c r="R6448" s="258"/>
      <c r="S6448" s="258" t="s">
        <v>3566</v>
      </c>
      <c r="T6448" s="258" t="s">
        <v>2261</v>
      </c>
      <c r="U6448" s="282" t="s">
        <v>808</v>
      </c>
      <c r="V6448" s="285">
        <v>211</v>
      </c>
      <c r="W6448" s="286" t="s">
        <v>824</v>
      </c>
      <c r="X6448" s="286" t="s">
        <v>824</v>
      </c>
      <c r="Y6448" s="257"/>
    </row>
    <row r="6449" spans="1:25" ht="12.75" customHeight="1" x14ac:dyDescent="0.2">
      <c r="A6449" s="229" t="s">
        <v>705</v>
      </c>
      <c r="B6449" s="247"/>
      <c r="C6449" s="280">
        <v>6436</v>
      </c>
      <c r="D6449" s="249" t="s">
        <v>13292</v>
      </c>
      <c r="E6449" s="249" t="s">
        <v>13293</v>
      </c>
      <c r="F6449" s="249" t="s">
        <v>10177</v>
      </c>
      <c r="G6449" s="281" t="s">
        <v>804</v>
      </c>
      <c r="H6449" s="250">
        <v>264121.17</v>
      </c>
      <c r="I6449" s="250"/>
      <c r="J6449" s="250">
        <v>391293.77100000001</v>
      </c>
      <c r="K6449" s="250"/>
      <c r="L6449" s="250">
        <v>408478.62</v>
      </c>
      <c r="M6449" s="251">
        <f t="shared" si="300"/>
        <v>0.48149340319823675</v>
      </c>
      <c r="N6449" s="251">
        <f t="shared" si="301"/>
        <v>4.3918023422867082E-2</v>
      </c>
      <c r="O6449" s="250">
        <v>475171.69</v>
      </c>
      <c r="P6449" s="251">
        <f t="shared" si="302"/>
        <v>0.16327187454755895</v>
      </c>
      <c r="Q6449" s="251" t="s">
        <v>1195</v>
      </c>
      <c r="R6449" s="258"/>
      <c r="S6449" s="258" t="s">
        <v>1405</v>
      </c>
      <c r="T6449" s="258" t="s">
        <v>2261</v>
      </c>
      <c r="U6449" s="282" t="s">
        <v>808</v>
      </c>
      <c r="V6449" s="283" t="s">
        <v>809</v>
      </c>
      <c r="W6449" s="284" t="s">
        <v>809</v>
      </c>
      <c r="X6449" s="284" t="s">
        <v>809</v>
      </c>
      <c r="Y6449" s="257"/>
    </row>
    <row r="6450" spans="1:25" ht="12.75" customHeight="1" x14ac:dyDescent="0.2">
      <c r="A6450" s="229" t="s">
        <v>705</v>
      </c>
      <c r="B6450" s="247"/>
      <c r="C6450" s="280">
        <v>6437</v>
      </c>
      <c r="D6450" s="249" t="s">
        <v>13294</v>
      </c>
      <c r="E6450" s="249" t="s">
        <v>7633</v>
      </c>
      <c r="F6450" s="249" t="s">
        <v>10237</v>
      </c>
      <c r="G6450" s="281" t="s">
        <v>804</v>
      </c>
      <c r="H6450" s="250">
        <v>51019.69</v>
      </c>
      <c r="I6450" s="250"/>
      <c r="J6450" s="250">
        <v>56928.089400000004</v>
      </c>
      <c r="K6450" s="250"/>
      <c r="L6450" s="250">
        <v>58163.21</v>
      </c>
      <c r="M6450" s="251">
        <f t="shared" si="300"/>
        <v>0.11580625832889227</v>
      </c>
      <c r="N6450" s="251">
        <f t="shared" si="301"/>
        <v>2.1696154095766907E-2</v>
      </c>
      <c r="O6450" s="250">
        <v>64835.51</v>
      </c>
      <c r="P6450" s="251">
        <f t="shared" si="302"/>
        <v>0.11471684592373775</v>
      </c>
      <c r="Q6450" s="251" t="s">
        <v>1195</v>
      </c>
      <c r="R6450" s="258"/>
      <c r="S6450" s="258" t="s">
        <v>904</v>
      </c>
      <c r="T6450" s="258" t="s">
        <v>807</v>
      </c>
      <c r="U6450" s="282" t="s">
        <v>808</v>
      </c>
      <c r="V6450" s="285">
        <v>206</v>
      </c>
      <c r="W6450" s="286" t="s">
        <v>824</v>
      </c>
      <c r="X6450" s="286" t="s">
        <v>824</v>
      </c>
      <c r="Y6450" s="257"/>
    </row>
    <row r="6451" spans="1:25" ht="12.75" customHeight="1" x14ac:dyDescent="0.2">
      <c r="A6451" s="229" t="s">
        <v>705</v>
      </c>
      <c r="B6451" s="247"/>
      <c r="C6451" s="280">
        <v>6438</v>
      </c>
      <c r="D6451" s="249" t="s">
        <v>13295</v>
      </c>
      <c r="E6451" s="249" t="s">
        <v>13296</v>
      </c>
      <c r="F6451" s="249" t="s">
        <v>10390</v>
      </c>
      <c r="G6451" s="281" t="s">
        <v>813</v>
      </c>
      <c r="H6451" s="250">
        <v>59681.42</v>
      </c>
      <c r="I6451" s="250"/>
      <c r="J6451" s="250">
        <v>57171.454500000007</v>
      </c>
      <c r="K6451" s="250"/>
      <c r="L6451" s="250">
        <v>59681.86</v>
      </c>
      <c r="M6451" s="251">
        <f t="shared" si="300"/>
        <v>4.2056062003886487E-2</v>
      </c>
      <c r="N6451" s="251">
        <f t="shared" si="301"/>
        <v>4.391012126514978E-2</v>
      </c>
      <c r="O6451" s="250">
        <v>65870.429999999993</v>
      </c>
      <c r="P6451" s="251">
        <f t="shared" si="302"/>
        <v>0.10369264630827511</v>
      </c>
      <c r="Q6451" s="251" t="s">
        <v>1195</v>
      </c>
      <c r="R6451" s="258"/>
      <c r="S6451" s="258" t="s">
        <v>904</v>
      </c>
      <c r="T6451" s="258" t="s">
        <v>807</v>
      </c>
      <c r="U6451" s="282" t="s">
        <v>814</v>
      </c>
      <c r="V6451" s="285">
        <v>106</v>
      </c>
      <c r="W6451" s="286" t="s">
        <v>824</v>
      </c>
      <c r="X6451" s="286" t="s">
        <v>824</v>
      </c>
      <c r="Y6451" s="257"/>
    </row>
    <row r="6452" spans="1:25" ht="12.75" customHeight="1" x14ac:dyDescent="0.2">
      <c r="A6452" s="229" t="s">
        <v>705</v>
      </c>
      <c r="B6452" s="247"/>
      <c r="C6452" s="280">
        <v>6439</v>
      </c>
      <c r="D6452" s="249" t="s">
        <v>13297</v>
      </c>
      <c r="E6452" s="249" t="s">
        <v>13298</v>
      </c>
      <c r="F6452" s="249" t="s">
        <v>10185</v>
      </c>
      <c r="G6452" s="281" t="s">
        <v>813</v>
      </c>
      <c r="H6452" s="250">
        <v>25843.440000000002</v>
      </c>
      <c r="I6452" s="250"/>
      <c r="J6452" s="250">
        <v>24756.559000000001</v>
      </c>
      <c r="K6452" s="250"/>
      <c r="L6452" s="250">
        <v>25843.62</v>
      </c>
      <c r="M6452" s="251">
        <f t="shared" si="300"/>
        <v>4.2056359370114857E-2</v>
      </c>
      <c r="N6452" s="251">
        <f t="shared" si="301"/>
        <v>4.3910019966829715E-2</v>
      </c>
      <c r="O6452" s="250">
        <v>28523.43</v>
      </c>
      <c r="P6452" s="251">
        <f t="shared" si="302"/>
        <v>0.10369329064581516</v>
      </c>
      <c r="Q6452" s="251" t="s">
        <v>1195</v>
      </c>
      <c r="R6452" s="258"/>
      <c r="S6452" s="258" t="s">
        <v>904</v>
      </c>
      <c r="T6452" s="258" t="s">
        <v>807</v>
      </c>
      <c r="U6452" s="282" t="s">
        <v>814</v>
      </c>
      <c r="V6452" s="285">
        <v>105</v>
      </c>
      <c r="W6452" s="286" t="s">
        <v>816</v>
      </c>
      <c r="X6452" s="286" t="s">
        <v>824</v>
      </c>
      <c r="Y6452" s="257"/>
    </row>
    <row r="6453" spans="1:25" ht="12.75" customHeight="1" x14ac:dyDescent="0.2">
      <c r="A6453" s="229" t="s">
        <v>705</v>
      </c>
      <c r="B6453" s="247"/>
      <c r="C6453" s="280">
        <v>6440</v>
      </c>
      <c r="D6453" s="249" t="s">
        <v>13299</v>
      </c>
      <c r="E6453" s="249" t="s">
        <v>13300</v>
      </c>
      <c r="F6453" s="249" t="s">
        <v>10185</v>
      </c>
      <c r="G6453" s="281" t="s">
        <v>813</v>
      </c>
      <c r="H6453" s="250">
        <v>175735.34</v>
      </c>
      <c r="I6453" s="250"/>
      <c r="J6453" s="250">
        <v>206566.43290000001</v>
      </c>
      <c r="K6453" s="250"/>
      <c r="L6453" s="250">
        <v>215635.37</v>
      </c>
      <c r="M6453" s="251">
        <f t="shared" si="300"/>
        <v>0.17544048283060207</v>
      </c>
      <c r="N6453" s="251">
        <f t="shared" si="301"/>
        <v>4.3903246876467607E-2</v>
      </c>
      <c r="O6453" s="250">
        <v>219875.48</v>
      </c>
      <c r="P6453" s="251">
        <f t="shared" si="302"/>
        <v>1.9663332597059633E-2</v>
      </c>
      <c r="Q6453" s="251" t="s">
        <v>1195</v>
      </c>
      <c r="R6453" s="258"/>
      <c r="S6453" s="258" t="s">
        <v>904</v>
      </c>
      <c r="T6453" s="258" t="s">
        <v>807</v>
      </c>
      <c r="U6453" s="282" t="s">
        <v>814</v>
      </c>
      <c r="V6453" s="283" t="s">
        <v>809</v>
      </c>
      <c r="W6453" s="284" t="s">
        <v>809</v>
      </c>
      <c r="X6453" s="284" t="s">
        <v>809</v>
      </c>
      <c r="Y6453" s="257"/>
    </row>
    <row r="6454" spans="1:25" ht="12.75" customHeight="1" x14ac:dyDescent="0.2">
      <c r="A6454" s="229" t="s">
        <v>705</v>
      </c>
      <c r="B6454" s="247"/>
      <c r="C6454" s="280">
        <v>6441</v>
      </c>
      <c r="D6454" s="249" t="s">
        <v>13301</v>
      </c>
      <c r="E6454" s="249" t="s">
        <v>13300</v>
      </c>
      <c r="F6454" s="249" t="s">
        <v>10193</v>
      </c>
      <c r="G6454" s="281" t="s">
        <v>813</v>
      </c>
      <c r="H6454" s="250">
        <v>84040.8</v>
      </c>
      <c r="I6454" s="250"/>
      <c r="J6454" s="250">
        <v>80506.394100000005</v>
      </c>
      <c r="K6454" s="250"/>
      <c r="L6454" s="250">
        <v>84041.44</v>
      </c>
      <c r="M6454" s="251">
        <f t="shared" si="300"/>
        <v>4.205583359511092E-2</v>
      </c>
      <c r="N6454" s="251">
        <f t="shared" si="301"/>
        <v>4.3910125891478691E-2</v>
      </c>
      <c r="O6454" s="250">
        <v>92755.939999999988</v>
      </c>
      <c r="P6454" s="251">
        <f t="shared" si="302"/>
        <v>0.10369289245876778</v>
      </c>
      <c r="Q6454" s="251" t="s">
        <v>1195</v>
      </c>
      <c r="R6454" s="258"/>
      <c r="S6454" s="258" t="s">
        <v>904</v>
      </c>
      <c r="T6454" s="258" t="s">
        <v>807</v>
      </c>
      <c r="U6454" s="282" t="s">
        <v>814</v>
      </c>
      <c r="V6454" s="285">
        <v>253</v>
      </c>
      <c r="W6454" s="286" t="s">
        <v>824</v>
      </c>
      <c r="X6454" s="286" t="s">
        <v>824</v>
      </c>
      <c r="Y6454" s="257"/>
    </row>
    <row r="6455" spans="1:25" ht="12.75" customHeight="1" x14ac:dyDescent="0.2">
      <c r="A6455" s="229" t="s">
        <v>705</v>
      </c>
      <c r="B6455" s="247"/>
      <c r="C6455" s="280">
        <v>6442</v>
      </c>
      <c r="D6455" s="249" t="s">
        <v>13302</v>
      </c>
      <c r="E6455" s="249" t="s">
        <v>13303</v>
      </c>
      <c r="F6455" s="249" t="s">
        <v>10228</v>
      </c>
      <c r="G6455" s="281" t="s">
        <v>804</v>
      </c>
      <c r="H6455" s="250">
        <v>176349.67</v>
      </c>
      <c r="I6455" s="250"/>
      <c r="J6455" s="250">
        <v>184268.23880000002</v>
      </c>
      <c r="K6455" s="250"/>
      <c r="L6455" s="250">
        <v>192359.13999999998</v>
      </c>
      <c r="M6455" s="251">
        <f t="shared" si="300"/>
        <v>4.4902657317135934E-2</v>
      </c>
      <c r="N6455" s="251">
        <f t="shared" si="301"/>
        <v>4.390827878255036E-2</v>
      </c>
      <c r="O6455" s="250">
        <v>209752.32000000001</v>
      </c>
      <c r="P6455" s="251">
        <f t="shared" si="302"/>
        <v>9.0420346025668563E-2</v>
      </c>
      <c r="Q6455" s="251" t="s">
        <v>1195</v>
      </c>
      <c r="R6455" s="258"/>
      <c r="S6455" s="258" t="s">
        <v>10546</v>
      </c>
      <c r="T6455" s="258" t="s">
        <v>1092</v>
      </c>
      <c r="U6455" s="282" t="s">
        <v>10796</v>
      </c>
      <c r="V6455" s="285">
        <v>5398</v>
      </c>
      <c r="W6455" s="286" t="s">
        <v>874</v>
      </c>
      <c r="X6455" s="286" t="s">
        <v>816</v>
      </c>
      <c r="Y6455" s="257"/>
    </row>
    <row r="6456" spans="1:25" ht="12.75" customHeight="1" x14ac:dyDescent="0.2">
      <c r="A6456" s="229" t="s">
        <v>705</v>
      </c>
      <c r="B6456" s="247"/>
      <c r="C6456" s="280">
        <v>6443</v>
      </c>
      <c r="D6456" s="249" t="s">
        <v>13304</v>
      </c>
      <c r="E6456" s="249" t="s">
        <v>13305</v>
      </c>
      <c r="F6456" s="249" t="s">
        <v>10172</v>
      </c>
      <c r="G6456" s="281" t="s">
        <v>813</v>
      </c>
      <c r="H6456" s="250">
        <v>16494.11</v>
      </c>
      <c r="I6456" s="250"/>
      <c r="J6456" s="250">
        <v>15800.428599999999</v>
      </c>
      <c r="K6456" s="250"/>
      <c r="L6456" s="250">
        <v>16494.23</v>
      </c>
      <c r="M6456" s="251">
        <f t="shared" si="300"/>
        <v>4.2056309797861256E-2</v>
      </c>
      <c r="N6456" s="251">
        <f t="shared" si="301"/>
        <v>4.3910289876567039E-2</v>
      </c>
      <c r="O6456" s="250">
        <v>18204.580000000002</v>
      </c>
      <c r="P6456" s="251">
        <f t="shared" si="302"/>
        <v>0.10369383717821337</v>
      </c>
      <c r="Q6456" s="251" t="s">
        <v>1195</v>
      </c>
      <c r="R6456" s="258"/>
      <c r="S6456" s="258" t="s">
        <v>904</v>
      </c>
      <c r="T6456" s="258" t="s">
        <v>807</v>
      </c>
      <c r="U6456" s="282" t="s">
        <v>814</v>
      </c>
      <c r="V6456" s="285">
        <v>53</v>
      </c>
      <c r="W6456" s="286" t="s">
        <v>824</v>
      </c>
      <c r="X6456" s="286" t="s">
        <v>824</v>
      </c>
      <c r="Y6456" s="257"/>
    </row>
    <row r="6457" spans="1:25" ht="12.75" customHeight="1" x14ac:dyDescent="0.2">
      <c r="A6457" s="229" t="s">
        <v>705</v>
      </c>
      <c r="B6457" s="247"/>
      <c r="C6457" s="280">
        <v>6444</v>
      </c>
      <c r="D6457" s="249" t="s">
        <v>13306</v>
      </c>
      <c r="E6457" s="249" t="s">
        <v>13307</v>
      </c>
      <c r="F6457" s="249" t="s">
        <v>10804</v>
      </c>
      <c r="G6457" s="281" t="s">
        <v>804</v>
      </c>
      <c r="H6457" s="250">
        <v>74465.069999999992</v>
      </c>
      <c r="I6457" s="250"/>
      <c r="J6457" s="250">
        <v>71333.376799999998</v>
      </c>
      <c r="K6457" s="250"/>
      <c r="L6457" s="250">
        <v>74466.100000000006</v>
      </c>
      <c r="M6457" s="251">
        <f t="shared" si="300"/>
        <v>4.2055868610611585E-2</v>
      </c>
      <c r="N6457" s="251">
        <f t="shared" si="301"/>
        <v>4.3916653613403703E-2</v>
      </c>
      <c r="O6457" s="250">
        <v>85572.290000000008</v>
      </c>
      <c r="P6457" s="251">
        <f t="shared" si="302"/>
        <v>0.14914424147363703</v>
      </c>
      <c r="Q6457" s="251" t="s">
        <v>1195</v>
      </c>
      <c r="R6457" s="258"/>
      <c r="S6457" s="258" t="s">
        <v>1405</v>
      </c>
      <c r="T6457" s="258" t="s">
        <v>807</v>
      </c>
      <c r="U6457" s="282" t="s">
        <v>808</v>
      </c>
      <c r="V6457" s="285">
        <v>53</v>
      </c>
      <c r="W6457" s="286" t="s">
        <v>824</v>
      </c>
      <c r="X6457" s="286" t="s">
        <v>824</v>
      </c>
      <c r="Y6457" s="257"/>
    </row>
    <row r="6458" spans="1:25" ht="12.75" customHeight="1" x14ac:dyDescent="0.2">
      <c r="A6458" s="229" t="s">
        <v>705</v>
      </c>
      <c r="B6458" s="247"/>
      <c r="C6458" s="280">
        <v>6445</v>
      </c>
      <c r="D6458" s="249" t="s">
        <v>13308</v>
      </c>
      <c r="E6458" s="249" t="s">
        <v>13309</v>
      </c>
      <c r="F6458" s="249" t="s">
        <v>10355</v>
      </c>
      <c r="G6458" s="281" t="s">
        <v>804</v>
      </c>
      <c r="H6458" s="250">
        <v>1172970.7799999998</v>
      </c>
      <c r="I6458" s="250"/>
      <c r="J6458" s="250">
        <v>1436116.9708999998</v>
      </c>
      <c r="K6458" s="250"/>
      <c r="L6458" s="250">
        <v>1499180.1099999999</v>
      </c>
      <c r="M6458" s="251">
        <f t="shared" si="300"/>
        <v>0.22434164208250787</v>
      </c>
      <c r="N6458" s="251">
        <f t="shared" si="301"/>
        <v>4.3912258108390015E-2</v>
      </c>
      <c r="O6458" s="250">
        <v>1675438.39</v>
      </c>
      <c r="P6458" s="251">
        <f t="shared" si="302"/>
        <v>0.11756978285951249</v>
      </c>
      <c r="Q6458" s="251" t="s">
        <v>1195</v>
      </c>
      <c r="R6458" s="258"/>
      <c r="S6458" s="258" t="s">
        <v>3566</v>
      </c>
      <c r="T6458" s="258" t="s">
        <v>908</v>
      </c>
      <c r="U6458" s="282" t="s">
        <v>1103</v>
      </c>
      <c r="V6458" s="285">
        <v>962</v>
      </c>
      <c r="W6458" s="286" t="s">
        <v>824</v>
      </c>
      <c r="X6458" s="286" t="s">
        <v>824</v>
      </c>
      <c r="Y6458" s="257"/>
    </row>
    <row r="6459" spans="1:25" ht="12.75" customHeight="1" x14ac:dyDescent="0.2">
      <c r="A6459" s="229" t="s">
        <v>705</v>
      </c>
      <c r="B6459" s="247"/>
      <c r="C6459" s="280">
        <v>6446</v>
      </c>
      <c r="D6459" s="249" t="s">
        <v>13310</v>
      </c>
      <c r="E6459" s="249" t="s">
        <v>13311</v>
      </c>
      <c r="F6459" s="249" t="s">
        <v>10804</v>
      </c>
      <c r="G6459" s="281" t="s">
        <v>804</v>
      </c>
      <c r="H6459" s="250">
        <v>33720.339999999997</v>
      </c>
      <c r="I6459" s="250"/>
      <c r="J6459" s="250">
        <v>32302.182400000002</v>
      </c>
      <c r="K6459" s="250"/>
      <c r="L6459" s="250">
        <v>33720.58</v>
      </c>
      <c r="M6459" s="251">
        <f t="shared" si="300"/>
        <v>4.2056444270727848E-2</v>
      </c>
      <c r="N6459" s="251">
        <f t="shared" si="301"/>
        <v>4.3910271523945089E-2</v>
      </c>
      <c r="O6459" s="250">
        <v>37217.160000000003</v>
      </c>
      <c r="P6459" s="251">
        <f t="shared" si="302"/>
        <v>0.103692759733077</v>
      </c>
      <c r="Q6459" s="251" t="s">
        <v>1195</v>
      </c>
      <c r="R6459" s="258"/>
      <c r="S6459" s="258" t="s">
        <v>1405</v>
      </c>
      <c r="T6459" s="258" t="s">
        <v>807</v>
      </c>
      <c r="U6459" s="282" t="s">
        <v>808</v>
      </c>
      <c r="V6459" s="285">
        <v>53</v>
      </c>
      <c r="W6459" s="286" t="s">
        <v>912</v>
      </c>
      <c r="X6459" s="286" t="s">
        <v>815</v>
      </c>
      <c r="Y6459" s="257"/>
    </row>
    <row r="6460" spans="1:25" ht="12.75" customHeight="1" x14ac:dyDescent="0.2">
      <c r="A6460" s="229" t="s">
        <v>705</v>
      </c>
      <c r="B6460" s="247"/>
      <c r="C6460" s="280">
        <v>6447</v>
      </c>
      <c r="D6460" s="249" t="s">
        <v>13312</v>
      </c>
      <c r="E6460" s="249" t="s">
        <v>13313</v>
      </c>
      <c r="F6460" s="249" t="s">
        <v>10165</v>
      </c>
      <c r="G6460" s="281" t="s">
        <v>813</v>
      </c>
      <c r="H6460" s="250">
        <v>26475.62</v>
      </c>
      <c r="I6460" s="250"/>
      <c r="J6460" s="250">
        <v>25362.152199999997</v>
      </c>
      <c r="K6460" s="250"/>
      <c r="L6460" s="250">
        <v>28655.03</v>
      </c>
      <c r="M6460" s="251">
        <f t="shared" si="300"/>
        <v>4.2056344667282662E-2</v>
      </c>
      <c r="N6460" s="251">
        <f t="shared" si="301"/>
        <v>0.12983432060627734</v>
      </c>
      <c r="O6460" s="250">
        <v>31298.07</v>
      </c>
      <c r="P6460" s="251">
        <f t="shared" si="302"/>
        <v>9.223651135594696E-2</v>
      </c>
      <c r="Q6460" s="251" t="s">
        <v>1195</v>
      </c>
      <c r="R6460" s="258"/>
      <c r="S6460" s="258" t="s">
        <v>814</v>
      </c>
      <c r="T6460" s="258" t="s">
        <v>807</v>
      </c>
      <c r="U6460" s="282" t="s">
        <v>814</v>
      </c>
      <c r="V6460" s="285">
        <v>53</v>
      </c>
      <c r="W6460" s="286" t="s">
        <v>824</v>
      </c>
      <c r="X6460" s="286" t="s">
        <v>824</v>
      </c>
      <c r="Y6460" s="257"/>
    </row>
    <row r="6461" spans="1:25" ht="12.75" customHeight="1" x14ac:dyDescent="0.2">
      <c r="A6461" s="229" t="s">
        <v>705</v>
      </c>
      <c r="B6461" s="247"/>
      <c r="C6461" s="280">
        <v>6448</v>
      </c>
      <c r="D6461" s="249" t="s">
        <v>13314</v>
      </c>
      <c r="E6461" s="249" t="s">
        <v>13315</v>
      </c>
      <c r="F6461" s="249" t="s">
        <v>10260</v>
      </c>
      <c r="G6461" s="281" t="s">
        <v>813</v>
      </c>
      <c r="H6461" s="250">
        <v>305888.96000000002</v>
      </c>
      <c r="I6461" s="250"/>
      <c r="J6461" s="250">
        <v>412695.63420000009</v>
      </c>
      <c r="K6461" s="250"/>
      <c r="L6461" s="250">
        <v>735776.26000000024</v>
      </c>
      <c r="M6461" s="251">
        <f t="shared" si="300"/>
        <v>0.34916812362237609</v>
      </c>
      <c r="N6461" s="251">
        <f t="shared" si="301"/>
        <v>0.78285447924905649</v>
      </c>
      <c r="O6461" s="250">
        <v>779794.00000000023</v>
      </c>
      <c r="P6461" s="251">
        <f t="shared" si="302"/>
        <v>5.9824898400500141E-2</v>
      </c>
      <c r="Q6461" s="251" t="s">
        <v>1195</v>
      </c>
      <c r="R6461" s="258"/>
      <c r="S6461" s="258" t="s">
        <v>1698</v>
      </c>
      <c r="T6461" s="258" t="s">
        <v>1092</v>
      </c>
      <c r="U6461" s="282" t="s">
        <v>823</v>
      </c>
      <c r="V6461" s="285">
        <v>1795</v>
      </c>
      <c r="W6461" s="286" t="s">
        <v>824</v>
      </c>
      <c r="X6461" s="286" t="s">
        <v>824</v>
      </c>
      <c r="Y6461" s="257"/>
    </row>
    <row r="6462" spans="1:25" ht="12.75" customHeight="1" x14ac:dyDescent="0.2">
      <c r="A6462" s="229" t="s">
        <v>705</v>
      </c>
      <c r="B6462" s="247"/>
      <c r="C6462" s="280">
        <v>6449</v>
      </c>
      <c r="D6462" s="249" t="s">
        <v>13316</v>
      </c>
      <c r="E6462" s="249" t="s">
        <v>13317</v>
      </c>
      <c r="F6462" s="249" t="s">
        <v>10253</v>
      </c>
      <c r="G6462" s="281"/>
      <c r="H6462" s="250">
        <v>508344.81999999983</v>
      </c>
      <c r="I6462" s="250"/>
      <c r="J6462" s="250">
        <v>464251.55430000002</v>
      </c>
      <c r="K6462" s="250"/>
      <c r="L6462" s="250">
        <v>1345409.29</v>
      </c>
      <c r="M6462" s="251">
        <f t="shared" si="300"/>
        <v>8.6738890542840244E-2</v>
      </c>
      <c r="N6462" s="251">
        <f t="shared" si="301"/>
        <v>1.8980178473039526</v>
      </c>
      <c r="O6462" s="250">
        <v>1365155.7400000002</v>
      </c>
      <c r="P6462" s="251">
        <f t="shared" si="302"/>
        <v>1.4676909210282163E-2</v>
      </c>
      <c r="Q6462" s="251" t="s">
        <v>1195</v>
      </c>
      <c r="R6462" s="258"/>
      <c r="S6462" s="258" t="s">
        <v>10514</v>
      </c>
      <c r="T6462" s="258" t="s">
        <v>1359</v>
      </c>
      <c r="U6462" s="282" t="s">
        <v>1092</v>
      </c>
      <c r="V6462" s="285">
        <v>4983</v>
      </c>
      <c r="W6462" s="286" t="s">
        <v>815</v>
      </c>
      <c r="X6462" s="286" t="s">
        <v>816</v>
      </c>
      <c r="Y6462" s="257"/>
    </row>
    <row r="6463" spans="1:25" ht="12.75" customHeight="1" x14ac:dyDescent="0.2">
      <c r="A6463" s="229" t="s">
        <v>705</v>
      </c>
      <c r="B6463" s="247"/>
      <c r="C6463" s="280">
        <v>6450</v>
      </c>
      <c r="D6463" s="249" t="s">
        <v>13318</v>
      </c>
      <c r="E6463" s="249" t="s">
        <v>7667</v>
      </c>
      <c r="F6463" s="249" t="s">
        <v>10205</v>
      </c>
      <c r="G6463" s="281" t="s">
        <v>813</v>
      </c>
      <c r="H6463" s="250">
        <v>82609.59</v>
      </c>
      <c r="I6463" s="250"/>
      <c r="J6463" s="250">
        <v>87758.024000000019</v>
      </c>
      <c r="K6463" s="250"/>
      <c r="L6463" s="250">
        <v>91611.520000000004</v>
      </c>
      <c r="M6463" s="251">
        <f t="shared" si="300"/>
        <v>6.2322473698271874E-2</v>
      </c>
      <c r="N6463" s="251">
        <f t="shared" si="301"/>
        <v>4.3910469087134231E-2</v>
      </c>
      <c r="O6463" s="250">
        <v>101110.96</v>
      </c>
      <c r="P6463" s="251">
        <f t="shared" si="302"/>
        <v>0.1036926360352934</v>
      </c>
      <c r="Q6463" s="251" t="s">
        <v>1195</v>
      </c>
      <c r="R6463" s="258"/>
      <c r="S6463" s="258" t="s">
        <v>806</v>
      </c>
      <c r="T6463" s="258" t="s">
        <v>807</v>
      </c>
      <c r="U6463" s="282" t="s">
        <v>814</v>
      </c>
      <c r="V6463" s="285">
        <v>310</v>
      </c>
      <c r="W6463" s="286" t="s">
        <v>824</v>
      </c>
      <c r="X6463" s="286" t="s">
        <v>824</v>
      </c>
      <c r="Y6463" s="257"/>
    </row>
    <row r="6464" spans="1:25" ht="12.75" customHeight="1" x14ac:dyDescent="0.2">
      <c r="A6464" s="229" t="s">
        <v>705</v>
      </c>
      <c r="B6464" s="247"/>
      <c r="C6464" s="280">
        <v>6451</v>
      </c>
      <c r="D6464" s="249" t="s">
        <v>13319</v>
      </c>
      <c r="E6464" s="249" t="s">
        <v>13319</v>
      </c>
      <c r="F6464" s="249"/>
      <c r="G6464" s="281"/>
      <c r="H6464" s="250">
        <v>0</v>
      </c>
      <c r="I6464" s="250"/>
      <c r="J6464" s="250">
        <v>0</v>
      </c>
      <c r="K6464" s="250"/>
      <c r="L6464" s="250">
        <v>0</v>
      </c>
      <c r="M6464" s="251" t="str">
        <f t="shared" si="300"/>
        <v>NA</v>
      </c>
      <c r="N6464" s="251" t="str">
        <f t="shared" si="301"/>
        <v>NA</v>
      </c>
      <c r="O6464" s="250">
        <v>0</v>
      </c>
      <c r="P6464" s="251" t="str">
        <f t="shared" si="302"/>
        <v>NA</v>
      </c>
      <c r="Q6464" s="251" t="s">
        <v>707</v>
      </c>
      <c r="R6464" s="258"/>
      <c r="S6464" s="299" t="s">
        <v>809</v>
      </c>
      <c r="T6464" s="258" t="s">
        <v>2261</v>
      </c>
      <c r="U6464" s="299" t="s">
        <v>832</v>
      </c>
      <c r="V6464" s="283" t="s">
        <v>809</v>
      </c>
      <c r="W6464" s="284" t="s">
        <v>809</v>
      </c>
      <c r="X6464" s="284" t="s">
        <v>809</v>
      </c>
      <c r="Y6464" s="257"/>
    </row>
    <row r="6465" spans="1:25" ht="12.75" customHeight="1" x14ac:dyDescent="0.2">
      <c r="A6465" s="229" t="s">
        <v>705</v>
      </c>
      <c r="B6465" s="247"/>
      <c r="C6465" s="280">
        <v>6452</v>
      </c>
      <c r="D6465" s="249" t="s">
        <v>13320</v>
      </c>
      <c r="E6465" s="249" t="s">
        <v>13321</v>
      </c>
      <c r="F6465" s="249" t="s">
        <v>10397</v>
      </c>
      <c r="G6465" s="281" t="s">
        <v>804</v>
      </c>
      <c r="H6465" s="250">
        <v>30762</v>
      </c>
      <c r="I6465" s="250"/>
      <c r="J6465" s="250">
        <v>81992.428</v>
      </c>
      <c r="K6465" s="250"/>
      <c r="L6465" s="250">
        <v>85593.39</v>
      </c>
      <c r="M6465" s="251">
        <f t="shared" si="300"/>
        <v>1.6653802743644757</v>
      </c>
      <c r="N6465" s="251">
        <f t="shared" si="301"/>
        <v>4.3918226204985658E-2</v>
      </c>
      <c r="O6465" s="250">
        <v>99222.13</v>
      </c>
      <c r="P6465" s="251">
        <f t="shared" si="302"/>
        <v>0.15922654775094205</v>
      </c>
      <c r="Q6465" s="251" t="s">
        <v>1195</v>
      </c>
      <c r="R6465" s="258"/>
      <c r="S6465" s="258" t="s">
        <v>1405</v>
      </c>
      <c r="T6465" s="258" t="s">
        <v>807</v>
      </c>
      <c r="U6465" s="282" t="s">
        <v>808</v>
      </c>
      <c r="V6465" s="285">
        <v>253</v>
      </c>
      <c r="W6465" s="286" t="s">
        <v>816</v>
      </c>
      <c r="X6465" s="286" t="s">
        <v>816</v>
      </c>
      <c r="Y6465" s="257"/>
    </row>
    <row r="6466" spans="1:25" ht="12.75" customHeight="1" x14ac:dyDescent="0.2">
      <c r="A6466" s="229" t="s">
        <v>705</v>
      </c>
      <c r="B6466" s="247"/>
      <c r="C6466" s="280">
        <v>6453</v>
      </c>
      <c r="D6466" s="249" t="s">
        <v>13322</v>
      </c>
      <c r="E6466" s="249" t="s">
        <v>13323</v>
      </c>
      <c r="F6466" s="249" t="s">
        <v>10205</v>
      </c>
      <c r="G6466" s="281" t="s">
        <v>813</v>
      </c>
      <c r="H6466" s="250">
        <v>42003.71</v>
      </c>
      <c r="I6466" s="250"/>
      <c r="J6466" s="250">
        <v>91109.039800000013</v>
      </c>
      <c r="K6466" s="250"/>
      <c r="L6466" s="250">
        <v>104756.92000000001</v>
      </c>
      <c r="M6466" s="251">
        <f t="shared" si="300"/>
        <v>1.1690712510871066</v>
      </c>
      <c r="N6466" s="251">
        <f t="shared" si="301"/>
        <v>0.1497972125483864</v>
      </c>
      <c r="O6466" s="250">
        <v>111263.33</v>
      </c>
      <c r="P6466" s="251">
        <f t="shared" si="302"/>
        <v>6.2109596196604368E-2</v>
      </c>
      <c r="Q6466" s="251" t="s">
        <v>1195</v>
      </c>
      <c r="R6466" s="258"/>
      <c r="S6466" s="258" t="s">
        <v>806</v>
      </c>
      <c r="T6466" s="258" t="s">
        <v>807</v>
      </c>
      <c r="U6466" s="282" t="s">
        <v>814</v>
      </c>
      <c r="V6466" s="285">
        <v>209</v>
      </c>
      <c r="W6466" s="286" t="s">
        <v>824</v>
      </c>
      <c r="X6466" s="286" t="s">
        <v>824</v>
      </c>
      <c r="Y6466" s="257"/>
    </row>
    <row r="6467" spans="1:25" ht="12.75" customHeight="1" x14ac:dyDescent="0.2">
      <c r="A6467" s="229" t="s">
        <v>705</v>
      </c>
      <c r="B6467" s="247"/>
      <c r="C6467" s="300">
        <v>6454</v>
      </c>
      <c r="D6467" s="301" t="s">
        <v>13324</v>
      </c>
      <c r="E6467" s="301" t="s">
        <v>13325</v>
      </c>
      <c r="F6467" s="301" t="s">
        <v>10237</v>
      </c>
      <c r="G6467" s="326" t="s">
        <v>804</v>
      </c>
      <c r="H6467" s="303">
        <v>0</v>
      </c>
      <c r="I6467" s="303"/>
      <c r="J6467" s="303">
        <v>0</v>
      </c>
      <c r="K6467" s="303"/>
      <c r="L6467" s="303">
        <v>0</v>
      </c>
      <c r="M6467" s="304" t="str">
        <f t="shared" si="300"/>
        <v>NA</v>
      </c>
      <c r="N6467" s="304" t="str">
        <f t="shared" si="301"/>
        <v>NA</v>
      </c>
      <c r="O6467" s="303">
        <v>0</v>
      </c>
      <c r="P6467" s="304" t="str">
        <f t="shared" si="302"/>
        <v>NA</v>
      </c>
      <c r="Q6467" s="304" t="s">
        <v>707</v>
      </c>
      <c r="R6467" s="305" t="s">
        <v>887</v>
      </c>
      <c r="S6467" s="306" t="s">
        <v>832</v>
      </c>
      <c r="T6467" s="306" t="s">
        <v>832</v>
      </c>
      <c r="U6467" s="306" t="s">
        <v>832</v>
      </c>
      <c r="V6467" s="307" t="s">
        <v>809</v>
      </c>
      <c r="W6467" s="308" t="s">
        <v>809</v>
      </c>
      <c r="X6467" s="308" t="s">
        <v>809</v>
      </c>
      <c r="Y6467" s="257"/>
    </row>
    <row r="6468" spans="1:25" ht="12.75" customHeight="1" x14ac:dyDescent="0.2">
      <c r="A6468" s="229" t="s">
        <v>705</v>
      </c>
      <c r="B6468" s="247"/>
      <c r="C6468" s="280">
        <v>6455</v>
      </c>
      <c r="D6468" s="249" t="s">
        <v>13326</v>
      </c>
      <c r="E6468" s="249" t="s">
        <v>13327</v>
      </c>
      <c r="F6468" s="249" t="s">
        <v>10165</v>
      </c>
      <c r="G6468" s="281" t="s">
        <v>813</v>
      </c>
      <c r="H6468" s="250">
        <v>34077.25</v>
      </c>
      <c r="I6468" s="250"/>
      <c r="J6468" s="250">
        <v>32644.089499999998</v>
      </c>
      <c r="K6468" s="250"/>
      <c r="L6468" s="250">
        <v>34077.5</v>
      </c>
      <c r="M6468" s="251">
        <f t="shared" si="300"/>
        <v>4.2056225194227873E-2</v>
      </c>
      <c r="N6468" s="251">
        <f t="shared" si="301"/>
        <v>4.3910261304730275E-2</v>
      </c>
      <c r="O6468" s="250">
        <v>37611.08</v>
      </c>
      <c r="P6468" s="251">
        <f t="shared" si="302"/>
        <v>0.10369246570317664</v>
      </c>
      <c r="Q6468" s="251" t="s">
        <v>1195</v>
      </c>
      <c r="R6468" s="258"/>
      <c r="S6468" s="258" t="s">
        <v>904</v>
      </c>
      <c r="T6468" s="258" t="s">
        <v>807</v>
      </c>
      <c r="U6468" s="282" t="s">
        <v>814</v>
      </c>
      <c r="V6468" s="285">
        <v>103</v>
      </c>
      <c r="W6468" s="286" t="s">
        <v>824</v>
      </c>
      <c r="X6468" s="286" t="s">
        <v>824</v>
      </c>
      <c r="Y6468" s="257"/>
    </row>
    <row r="6469" spans="1:25" ht="12.75" customHeight="1" x14ac:dyDescent="0.2">
      <c r="A6469" s="229" t="s">
        <v>705</v>
      </c>
      <c r="B6469" s="247"/>
      <c r="C6469" s="280">
        <v>6456</v>
      </c>
      <c r="D6469" s="249" t="s">
        <v>13328</v>
      </c>
      <c r="E6469" s="249" t="s">
        <v>13329</v>
      </c>
      <c r="F6469" s="249" t="s">
        <v>10355</v>
      </c>
      <c r="G6469" s="281" t="s">
        <v>804</v>
      </c>
      <c r="H6469" s="250">
        <v>58817.869999999995</v>
      </c>
      <c r="I6469" s="250"/>
      <c r="J6469" s="250">
        <v>57026.283300000003</v>
      </c>
      <c r="K6469" s="250"/>
      <c r="L6469" s="250">
        <v>59530.21</v>
      </c>
      <c r="M6469" s="251">
        <f t="shared" si="300"/>
        <v>3.045990444740676E-2</v>
      </c>
      <c r="N6469" s="251">
        <f t="shared" si="301"/>
        <v>4.3908292020847804E-2</v>
      </c>
      <c r="O6469" s="250">
        <v>66137.61</v>
      </c>
      <c r="P6469" s="251">
        <f t="shared" si="302"/>
        <v>0.11099238521080308</v>
      </c>
      <c r="Q6469" s="251" t="s">
        <v>1195</v>
      </c>
      <c r="R6469" s="258"/>
      <c r="S6469" s="258" t="s">
        <v>806</v>
      </c>
      <c r="T6469" s="258" t="s">
        <v>807</v>
      </c>
      <c r="U6469" s="282" t="s">
        <v>808</v>
      </c>
      <c r="V6469" s="285">
        <v>207</v>
      </c>
      <c r="W6469" s="286" t="s">
        <v>824</v>
      </c>
      <c r="X6469" s="286" t="s">
        <v>824</v>
      </c>
      <c r="Y6469" s="257"/>
    </row>
    <row r="6470" spans="1:25" ht="12.75" customHeight="1" x14ac:dyDescent="0.2">
      <c r="A6470" s="229" t="s">
        <v>705</v>
      </c>
      <c r="B6470" s="247"/>
      <c r="C6470" s="280">
        <v>6457</v>
      </c>
      <c r="D6470" s="249" t="s">
        <v>13330</v>
      </c>
      <c r="E6470" s="249" t="s">
        <v>13331</v>
      </c>
      <c r="F6470" s="249" t="s">
        <v>10390</v>
      </c>
      <c r="G6470" s="281" t="s">
        <v>813</v>
      </c>
      <c r="H6470" s="250">
        <v>85845.06</v>
      </c>
      <c r="I6470" s="250"/>
      <c r="J6470" s="250">
        <v>69652.820900000006</v>
      </c>
      <c r="K6470" s="250"/>
      <c r="L6470" s="250">
        <v>72711.37999999999</v>
      </c>
      <c r="M6470" s="251">
        <f t="shared" si="300"/>
        <v>0.18862167607547822</v>
      </c>
      <c r="N6470" s="251">
        <f t="shared" si="301"/>
        <v>4.3911489304806949E-2</v>
      </c>
      <c r="O6470" s="250">
        <v>84722.42</v>
      </c>
      <c r="P6470" s="251">
        <f t="shared" si="302"/>
        <v>0.16518789768534181</v>
      </c>
      <c r="Q6470" s="251" t="s">
        <v>1195</v>
      </c>
      <c r="R6470" s="258"/>
      <c r="S6470" s="258" t="s">
        <v>904</v>
      </c>
      <c r="T6470" s="258" t="s">
        <v>2261</v>
      </c>
      <c r="U6470" s="282" t="s">
        <v>814</v>
      </c>
      <c r="V6470" s="285">
        <v>106</v>
      </c>
      <c r="W6470" s="286" t="s">
        <v>824</v>
      </c>
      <c r="X6470" s="286" t="s">
        <v>824</v>
      </c>
      <c r="Y6470" s="257"/>
    </row>
    <row r="6471" spans="1:25" ht="12.75" customHeight="1" x14ac:dyDescent="0.2">
      <c r="A6471" s="229" t="s">
        <v>705</v>
      </c>
      <c r="B6471" s="247"/>
      <c r="C6471" s="280">
        <v>6458</v>
      </c>
      <c r="D6471" s="249" t="s">
        <v>13332</v>
      </c>
      <c r="E6471" s="249" t="s">
        <v>13333</v>
      </c>
      <c r="F6471" s="249" t="s">
        <v>10379</v>
      </c>
      <c r="G6471" s="281" t="s">
        <v>813</v>
      </c>
      <c r="H6471" s="250">
        <v>55961.090000000004</v>
      </c>
      <c r="I6471" s="250"/>
      <c r="J6471" s="250">
        <v>53607.599899999994</v>
      </c>
      <c r="K6471" s="250"/>
      <c r="L6471" s="250">
        <v>60567.06</v>
      </c>
      <c r="M6471" s="251">
        <f t="shared" si="300"/>
        <v>4.2055830220605245E-2</v>
      </c>
      <c r="N6471" s="251">
        <f t="shared" si="301"/>
        <v>0.12982226611492087</v>
      </c>
      <c r="O6471" s="250">
        <v>66153.570000000007</v>
      </c>
      <c r="P6471" s="251">
        <f t="shared" si="302"/>
        <v>9.2236770284045644E-2</v>
      </c>
      <c r="Q6471" s="251" t="s">
        <v>1195</v>
      </c>
      <c r="R6471" s="258"/>
      <c r="S6471" s="258" t="s">
        <v>904</v>
      </c>
      <c r="T6471" s="258" t="s">
        <v>807</v>
      </c>
      <c r="U6471" s="282" t="s">
        <v>814</v>
      </c>
      <c r="V6471" s="285">
        <v>103</v>
      </c>
      <c r="W6471" s="286" t="s">
        <v>816</v>
      </c>
      <c r="X6471" s="286" t="s">
        <v>824</v>
      </c>
      <c r="Y6471" s="257"/>
    </row>
    <row r="6472" spans="1:25" ht="12.75" customHeight="1" x14ac:dyDescent="0.2">
      <c r="A6472" s="229" t="s">
        <v>705</v>
      </c>
      <c r="B6472" s="247"/>
      <c r="C6472" s="280">
        <v>6459</v>
      </c>
      <c r="D6472" s="249" t="s">
        <v>13334</v>
      </c>
      <c r="E6472" s="249" t="s">
        <v>13335</v>
      </c>
      <c r="F6472" s="249" t="s">
        <v>10278</v>
      </c>
      <c r="G6472" s="281" t="s">
        <v>804</v>
      </c>
      <c r="H6472" s="250">
        <v>103002.90000000001</v>
      </c>
      <c r="I6472" s="250"/>
      <c r="J6472" s="250">
        <v>73620.88410000001</v>
      </c>
      <c r="K6472" s="250"/>
      <c r="L6472" s="250">
        <v>76853.59</v>
      </c>
      <c r="M6472" s="251">
        <f t="shared" si="300"/>
        <v>0.28525425886067279</v>
      </c>
      <c r="N6472" s="251">
        <f t="shared" si="301"/>
        <v>4.3910174939069846E-2</v>
      </c>
      <c r="O6472" s="250">
        <v>84822.78</v>
      </c>
      <c r="P6472" s="251">
        <f t="shared" si="302"/>
        <v>0.10369313912336435</v>
      </c>
      <c r="Q6472" s="251" t="s">
        <v>1195</v>
      </c>
      <c r="R6472" s="258"/>
      <c r="S6472" s="258" t="s">
        <v>904</v>
      </c>
      <c r="T6472" s="258" t="s">
        <v>807</v>
      </c>
      <c r="U6472" s="282" t="s">
        <v>808</v>
      </c>
      <c r="V6472" s="285">
        <v>106</v>
      </c>
      <c r="W6472" s="286" t="s">
        <v>824</v>
      </c>
      <c r="X6472" s="286" t="s">
        <v>824</v>
      </c>
      <c r="Y6472" s="257"/>
    </row>
    <row r="6473" spans="1:25" ht="12.75" customHeight="1" x14ac:dyDescent="0.2">
      <c r="A6473" s="229" t="s">
        <v>705</v>
      </c>
      <c r="B6473" s="247"/>
      <c r="C6473" s="280">
        <v>6460</v>
      </c>
      <c r="D6473" s="249" t="s">
        <v>13336</v>
      </c>
      <c r="E6473" s="249" t="s">
        <v>13337</v>
      </c>
      <c r="F6473" s="249" t="s">
        <v>10165</v>
      </c>
      <c r="G6473" s="281" t="s">
        <v>813</v>
      </c>
      <c r="H6473" s="250">
        <v>128033.12</v>
      </c>
      <c r="I6473" s="250"/>
      <c r="J6473" s="250">
        <v>122648.56220000001</v>
      </c>
      <c r="K6473" s="250"/>
      <c r="L6473" s="250">
        <v>128034.09</v>
      </c>
      <c r="M6473" s="251">
        <f t="shared" si="300"/>
        <v>4.2055975828754158E-2</v>
      </c>
      <c r="N6473" s="251">
        <f t="shared" si="301"/>
        <v>4.3910239984859607E-2</v>
      </c>
      <c r="O6473" s="250">
        <v>141310.31</v>
      </c>
      <c r="P6473" s="251">
        <f t="shared" si="302"/>
        <v>0.10369285242703721</v>
      </c>
      <c r="Q6473" s="251" t="s">
        <v>1195</v>
      </c>
      <c r="R6473" s="258"/>
      <c r="S6473" s="258" t="s">
        <v>908</v>
      </c>
      <c r="T6473" s="258" t="s">
        <v>807</v>
      </c>
      <c r="U6473" s="282" t="s">
        <v>814</v>
      </c>
      <c r="V6473" s="285">
        <v>1165</v>
      </c>
      <c r="W6473" s="286" t="s">
        <v>815</v>
      </c>
      <c r="X6473" s="286" t="s">
        <v>816</v>
      </c>
      <c r="Y6473" s="257"/>
    </row>
    <row r="6474" spans="1:25" ht="12.75" customHeight="1" x14ac:dyDescent="0.2">
      <c r="A6474" s="229" t="s">
        <v>705</v>
      </c>
      <c r="B6474" s="247"/>
      <c r="C6474" s="280">
        <v>6461</v>
      </c>
      <c r="D6474" s="249" t="s">
        <v>13338</v>
      </c>
      <c r="E6474" s="249" t="s">
        <v>13339</v>
      </c>
      <c r="F6474" s="249" t="s">
        <v>10228</v>
      </c>
      <c r="G6474" s="281" t="s">
        <v>804</v>
      </c>
      <c r="H6474" s="250">
        <v>57671.369999999995</v>
      </c>
      <c r="I6474" s="250"/>
      <c r="J6474" s="250">
        <v>55245.937999999995</v>
      </c>
      <c r="K6474" s="250"/>
      <c r="L6474" s="250">
        <v>57671.8</v>
      </c>
      <c r="M6474" s="251">
        <f t="shared" si="300"/>
        <v>4.2056084327457471E-2</v>
      </c>
      <c r="N6474" s="251">
        <f t="shared" si="301"/>
        <v>4.3910232821099147E-2</v>
      </c>
      <c r="O6474" s="250">
        <v>63651.96</v>
      </c>
      <c r="P6474" s="251">
        <f t="shared" si="302"/>
        <v>0.1036929660596686</v>
      </c>
      <c r="Q6474" s="251" t="s">
        <v>1195</v>
      </c>
      <c r="R6474" s="258"/>
      <c r="S6474" s="258" t="s">
        <v>904</v>
      </c>
      <c r="T6474" s="258" t="s">
        <v>807</v>
      </c>
      <c r="U6474" s="282" t="s">
        <v>808</v>
      </c>
      <c r="V6474" s="285">
        <v>55</v>
      </c>
      <c r="W6474" s="286" t="s">
        <v>824</v>
      </c>
      <c r="X6474" s="286" t="s">
        <v>824</v>
      </c>
      <c r="Y6474" s="257"/>
    </row>
    <row r="6475" spans="1:25" ht="12.75" customHeight="1" x14ac:dyDescent="0.2">
      <c r="A6475" s="229" t="s">
        <v>705</v>
      </c>
      <c r="B6475" s="247"/>
      <c r="C6475" s="280">
        <v>6462</v>
      </c>
      <c r="D6475" s="249" t="s">
        <v>13340</v>
      </c>
      <c r="E6475" s="249" t="s">
        <v>13341</v>
      </c>
      <c r="F6475" s="249" t="s">
        <v>10182</v>
      </c>
      <c r="G6475" s="281" t="s">
        <v>813</v>
      </c>
      <c r="H6475" s="250">
        <v>154457.88</v>
      </c>
      <c r="I6475" s="250"/>
      <c r="J6475" s="250">
        <v>147961.96720000001</v>
      </c>
      <c r="K6475" s="250"/>
      <c r="L6475" s="250">
        <v>154459</v>
      </c>
      <c r="M6475" s="251">
        <f t="shared" si="300"/>
        <v>4.2056208462786043E-2</v>
      </c>
      <c r="N6475" s="251">
        <f t="shared" si="301"/>
        <v>4.3910154230498669E-2</v>
      </c>
      <c r="O6475" s="250">
        <v>170475.28</v>
      </c>
      <c r="P6475" s="251">
        <f t="shared" si="302"/>
        <v>0.10369275989097429</v>
      </c>
      <c r="Q6475" s="251" t="s">
        <v>1195</v>
      </c>
      <c r="R6475" s="258"/>
      <c r="S6475" s="258" t="s">
        <v>925</v>
      </c>
      <c r="T6475" s="258" t="s">
        <v>908</v>
      </c>
      <c r="U6475" s="282" t="s">
        <v>823</v>
      </c>
      <c r="V6475" s="285">
        <v>1519</v>
      </c>
      <c r="W6475" s="286" t="s">
        <v>815</v>
      </c>
      <c r="X6475" s="286" t="s">
        <v>816</v>
      </c>
      <c r="Y6475" s="257"/>
    </row>
    <row r="6476" spans="1:25" ht="12.75" customHeight="1" x14ac:dyDescent="0.2">
      <c r="A6476" s="229" t="s">
        <v>705</v>
      </c>
      <c r="B6476" s="247"/>
      <c r="C6476" s="280">
        <v>6463</v>
      </c>
      <c r="D6476" s="249" t="s">
        <v>13342</v>
      </c>
      <c r="E6476" s="249" t="s">
        <v>13343</v>
      </c>
      <c r="F6476" s="249" t="s">
        <v>10804</v>
      </c>
      <c r="G6476" s="281" t="s">
        <v>804</v>
      </c>
      <c r="H6476" s="250">
        <v>31754.42</v>
      </c>
      <c r="I6476" s="250"/>
      <c r="J6476" s="250">
        <v>38688.946400000001</v>
      </c>
      <c r="K6476" s="250"/>
      <c r="L6476" s="250">
        <v>40388.120000000003</v>
      </c>
      <c r="M6476" s="251">
        <f t="shared" si="300"/>
        <v>0.21837987908454959</v>
      </c>
      <c r="N6476" s="251">
        <f t="shared" si="301"/>
        <v>4.3918838792673914E-2</v>
      </c>
      <c r="O6476" s="250">
        <v>46982.35</v>
      </c>
      <c r="P6476" s="251">
        <f t="shared" si="302"/>
        <v>0.16327152637953921</v>
      </c>
      <c r="Q6476" s="251" t="s">
        <v>1195</v>
      </c>
      <c r="R6476" s="258"/>
      <c r="S6476" s="258" t="s">
        <v>1405</v>
      </c>
      <c r="T6476" s="258" t="s">
        <v>2261</v>
      </c>
      <c r="U6476" s="282" t="s">
        <v>808</v>
      </c>
      <c r="V6476" s="283" t="s">
        <v>809</v>
      </c>
      <c r="W6476" s="284" t="s">
        <v>809</v>
      </c>
      <c r="X6476" s="284" t="s">
        <v>809</v>
      </c>
      <c r="Y6476" s="257"/>
    </row>
    <row r="6477" spans="1:25" ht="12.75" customHeight="1" x14ac:dyDescent="0.2">
      <c r="A6477" s="229" t="s">
        <v>705</v>
      </c>
      <c r="B6477" s="247"/>
      <c r="C6477" s="280">
        <v>6464</v>
      </c>
      <c r="D6477" s="249" t="s">
        <v>13344</v>
      </c>
      <c r="E6477" s="249" t="s">
        <v>13345</v>
      </c>
      <c r="F6477" s="249" t="s">
        <v>10165</v>
      </c>
      <c r="G6477" s="281" t="s">
        <v>813</v>
      </c>
      <c r="H6477" s="250">
        <v>107535.54999999999</v>
      </c>
      <c r="I6477" s="250"/>
      <c r="J6477" s="250">
        <v>103013.04029999999</v>
      </c>
      <c r="K6477" s="250"/>
      <c r="L6477" s="250">
        <v>116386.77</v>
      </c>
      <c r="M6477" s="251">
        <f t="shared" si="300"/>
        <v>4.205594986960122E-2</v>
      </c>
      <c r="N6477" s="251">
        <f t="shared" si="301"/>
        <v>0.12982559937122845</v>
      </c>
      <c r="O6477" s="250">
        <v>127121.87000000001</v>
      </c>
      <c r="P6477" s="251">
        <f t="shared" si="302"/>
        <v>9.2236428590637964E-2</v>
      </c>
      <c r="Q6477" s="251" t="s">
        <v>1195</v>
      </c>
      <c r="R6477" s="258"/>
      <c r="S6477" s="258" t="s">
        <v>904</v>
      </c>
      <c r="T6477" s="258" t="s">
        <v>807</v>
      </c>
      <c r="U6477" s="282" t="s">
        <v>814</v>
      </c>
      <c r="V6477" s="285">
        <v>204</v>
      </c>
      <c r="W6477" s="286" t="s">
        <v>815</v>
      </c>
      <c r="X6477" s="286" t="s">
        <v>816</v>
      </c>
      <c r="Y6477" s="257"/>
    </row>
    <row r="6478" spans="1:25" ht="12.75" customHeight="1" x14ac:dyDescent="0.2">
      <c r="A6478" s="229" t="s">
        <v>705</v>
      </c>
      <c r="B6478" s="247"/>
      <c r="C6478" s="280">
        <v>6465</v>
      </c>
      <c r="D6478" s="249" t="s">
        <v>13346</v>
      </c>
      <c r="E6478" s="249" t="s">
        <v>13347</v>
      </c>
      <c r="F6478" s="249" t="s">
        <v>10231</v>
      </c>
      <c r="G6478" s="281"/>
      <c r="H6478" s="250">
        <v>89851.15</v>
      </c>
      <c r="I6478" s="250"/>
      <c r="J6478" s="250">
        <v>134084.54620000001</v>
      </c>
      <c r="K6478" s="250"/>
      <c r="L6478" s="250">
        <v>168612.63</v>
      </c>
      <c r="M6478" s="251">
        <f t="shared" ref="M6478:M6541" si="303">IF(H6478&gt;0,ABS((J6478-H6478)/H6478),"NA")</f>
        <v>0.49229638351874205</v>
      </c>
      <c r="N6478" s="251">
        <f t="shared" ref="N6478:N6541" si="304">IF(J6478&gt;0,ABS((L6478-J6478)/J6478),"NA")</f>
        <v>0.25750979347387304</v>
      </c>
      <c r="O6478" s="250">
        <v>182707.25999999998</v>
      </c>
      <c r="P6478" s="251">
        <f t="shared" ref="P6478:P6541" si="305">IF(L6478&gt;0,ABS((O6478-L6478)/L6478),"NA")</f>
        <v>8.3591780758060508E-2</v>
      </c>
      <c r="Q6478" s="251" t="s">
        <v>1195</v>
      </c>
      <c r="R6478" s="258"/>
      <c r="S6478" s="258" t="s">
        <v>1698</v>
      </c>
      <c r="T6478" s="258" t="s">
        <v>1092</v>
      </c>
      <c r="U6478" s="282" t="s">
        <v>932</v>
      </c>
      <c r="V6478" s="285">
        <v>3421</v>
      </c>
      <c r="W6478" s="286" t="s">
        <v>824</v>
      </c>
      <c r="X6478" s="286" t="s">
        <v>824</v>
      </c>
      <c r="Y6478" s="257"/>
    </row>
    <row r="6479" spans="1:25" ht="12.75" customHeight="1" x14ac:dyDescent="0.2">
      <c r="A6479" s="229" t="s">
        <v>705</v>
      </c>
      <c r="B6479" s="247"/>
      <c r="C6479" s="280">
        <v>6466</v>
      </c>
      <c r="D6479" s="249" t="s">
        <v>13348</v>
      </c>
      <c r="E6479" s="249" t="s">
        <v>13349</v>
      </c>
      <c r="F6479" s="249" t="s">
        <v>10172</v>
      </c>
      <c r="G6479" s="281" t="s">
        <v>813</v>
      </c>
      <c r="H6479" s="250">
        <v>39105.64</v>
      </c>
      <c r="I6479" s="250"/>
      <c r="J6479" s="250">
        <v>70983.596099999995</v>
      </c>
      <c r="K6479" s="250"/>
      <c r="L6479" s="250">
        <v>62484.369999999995</v>
      </c>
      <c r="M6479" s="251">
        <f t="shared" si="303"/>
        <v>0.8151754094805761</v>
      </c>
      <c r="N6479" s="251">
        <f t="shared" si="304"/>
        <v>0.11973507355173289</v>
      </c>
      <c r="O6479" s="250">
        <v>74391.58</v>
      </c>
      <c r="P6479" s="251">
        <f t="shared" si="305"/>
        <v>0.19056301599904116</v>
      </c>
      <c r="Q6479" s="251" t="s">
        <v>1195</v>
      </c>
      <c r="R6479" s="258"/>
      <c r="S6479" s="258" t="s">
        <v>904</v>
      </c>
      <c r="T6479" s="258" t="s">
        <v>807</v>
      </c>
      <c r="U6479" s="282" t="s">
        <v>814</v>
      </c>
      <c r="V6479" s="285">
        <v>205</v>
      </c>
      <c r="W6479" s="286" t="s">
        <v>816</v>
      </c>
      <c r="X6479" s="286" t="s">
        <v>815</v>
      </c>
      <c r="Y6479" s="257"/>
    </row>
    <row r="6480" spans="1:25" ht="12.75" customHeight="1" x14ac:dyDescent="0.2">
      <c r="A6480" s="229" t="s">
        <v>705</v>
      </c>
      <c r="B6480" s="247"/>
      <c r="C6480" s="280">
        <v>6467</v>
      </c>
      <c r="D6480" s="249" t="s">
        <v>13350</v>
      </c>
      <c r="E6480" s="249" t="s">
        <v>13351</v>
      </c>
      <c r="F6480" s="249" t="s">
        <v>10253</v>
      </c>
      <c r="G6480" s="281" t="s">
        <v>813</v>
      </c>
      <c r="H6480" s="250">
        <v>45908.24</v>
      </c>
      <c r="I6480" s="250"/>
      <c r="J6480" s="250">
        <v>43977.517699999997</v>
      </c>
      <c r="K6480" s="250"/>
      <c r="L6480" s="250">
        <v>49686.81</v>
      </c>
      <c r="M6480" s="251">
        <f t="shared" si="303"/>
        <v>4.2056116723272363E-2</v>
      </c>
      <c r="N6480" s="251">
        <f t="shared" si="304"/>
        <v>0.12982297770753898</v>
      </c>
      <c r="O6480" s="250">
        <v>54269.729999999996</v>
      </c>
      <c r="P6480" s="251">
        <f t="shared" si="305"/>
        <v>9.2236148788783154E-2</v>
      </c>
      <c r="Q6480" s="251" t="s">
        <v>1195</v>
      </c>
      <c r="R6480" s="258"/>
      <c r="S6480" s="258" t="s">
        <v>806</v>
      </c>
      <c r="T6480" s="258" t="s">
        <v>807</v>
      </c>
      <c r="U6480" s="282" t="s">
        <v>823</v>
      </c>
      <c r="V6480" s="285">
        <v>1005</v>
      </c>
      <c r="W6480" s="286" t="s">
        <v>912</v>
      </c>
      <c r="X6480" s="286" t="s">
        <v>874</v>
      </c>
      <c r="Y6480" s="257"/>
    </row>
    <row r="6481" spans="1:25" ht="12.75" customHeight="1" x14ac:dyDescent="0.2">
      <c r="A6481" s="229" t="s">
        <v>705</v>
      </c>
      <c r="B6481" s="247"/>
      <c r="C6481" s="280">
        <v>6468</v>
      </c>
      <c r="D6481" s="249" t="s">
        <v>13352</v>
      </c>
      <c r="E6481" s="249" t="s">
        <v>7753</v>
      </c>
      <c r="F6481" s="249" t="s">
        <v>10397</v>
      </c>
      <c r="G6481" s="281" t="s">
        <v>804</v>
      </c>
      <c r="H6481" s="250">
        <v>477371.95</v>
      </c>
      <c r="I6481" s="250"/>
      <c r="J6481" s="250">
        <v>631543.86079999991</v>
      </c>
      <c r="K6481" s="250"/>
      <c r="L6481" s="250">
        <v>659277.83000000007</v>
      </c>
      <c r="M6481" s="251">
        <f t="shared" si="303"/>
        <v>0.32295971893614589</v>
      </c>
      <c r="N6481" s="251">
        <f t="shared" si="304"/>
        <v>4.3914557517618052E-2</v>
      </c>
      <c r="O6481" s="250">
        <v>747740.72</v>
      </c>
      <c r="P6481" s="251">
        <f t="shared" si="305"/>
        <v>0.13418150281194788</v>
      </c>
      <c r="Q6481" s="251" t="s">
        <v>1195</v>
      </c>
      <c r="R6481" s="258"/>
      <c r="S6481" s="258" t="s">
        <v>1405</v>
      </c>
      <c r="T6481" s="258" t="s">
        <v>2261</v>
      </c>
      <c r="U6481" s="282" t="s">
        <v>808</v>
      </c>
      <c r="V6481" s="285">
        <v>152</v>
      </c>
      <c r="W6481" s="286" t="s">
        <v>824</v>
      </c>
      <c r="X6481" s="286" t="s">
        <v>816</v>
      </c>
      <c r="Y6481" s="257"/>
    </row>
    <row r="6482" spans="1:25" ht="12.75" customHeight="1" x14ac:dyDescent="0.2">
      <c r="A6482" s="229" t="s">
        <v>705</v>
      </c>
      <c r="B6482" s="247"/>
      <c r="C6482" s="280">
        <v>6469</v>
      </c>
      <c r="D6482" s="249" t="s">
        <v>13353</v>
      </c>
      <c r="E6482" s="249" t="s">
        <v>13354</v>
      </c>
      <c r="F6482" s="249" t="s">
        <v>10355</v>
      </c>
      <c r="G6482" s="281" t="s">
        <v>804</v>
      </c>
      <c r="H6482" s="250">
        <v>29786.589999999997</v>
      </c>
      <c r="I6482" s="250"/>
      <c r="J6482" s="250">
        <v>28533.876299999996</v>
      </c>
      <c r="K6482" s="250"/>
      <c r="L6482" s="250">
        <v>29786.799999999999</v>
      </c>
      <c r="M6482" s="251">
        <f t="shared" si="303"/>
        <v>4.2056297817239248E-2</v>
      </c>
      <c r="N6482" s="251">
        <f t="shared" si="304"/>
        <v>4.3910041763235763E-2</v>
      </c>
      <c r="O6482" s="250">
        <v>32875.520000000004</v>
      </c>
      <c r="P6482" s="251">
        <f t="shared" si="305"/>
        <v>0.10369425383055599</v>
      </c>
      <c r="Q6482" s="251" t="s">
        <v>1195</v>
      </c>
      <c r="R6482" s="258"/>
      <c r="S6482" s="258" t="s">
        <v>904</v>
      </c>
      <c r="T6482" s="258" t="s">
        <v>807</v>
      </c>
      <c r="U6482" s="282" t="s">
        <v>808</v>
      </c>
      <c r="V6482" s="285">
        <v>105</v>
      </c>
      <c r="W6482" s="286" t="s">
        <v>824</v>
      </c>
      <c r="X6482" s="286" t="s">
        <v>824</v>
      </c>
      <c r="Y6482" s="257"/>
    </row>
    <row r="6483" spans="1:25" ht="12.75" customHeight="1" x14ac:dyDescent="0.2">
      <c r="A6483" s="229" t="s">
        <v>705</v>
      </c>
      <c r="B6483" s="247"/>
      <c r="C6483" s="280">
        <v>6470</v>
      </c>
      <c r="D6483" s="249" t="s">
        <v>13355</v>
      </c>
      <c r="E6483" s="249" t="s">
        <v>13356</v>
      </c>
      <c r="F6483" s="249" t="s">
        <v>10278</v>
      </c>
      <c r="G6483" s="281" t="s">
        <v>804</v>
      </c>
      <c r="H6483" s="250">
        <v>165637.85999999999</v>
      </c>
      <c r="I6483" s="250"/>
      <c r="J6483" s="250">
        <v>118582.0784</v>
      </c>
      <c r="K6483" s="250"/>
      <c r="L6483" s="250">
        <v>123789.03</v>
      </c>
      <c r="M6483" s="251">
        <f t="shared" si="303"/>
        <v>0.28408832135358419</v>
      </c>
      <c r="N6483" s="251">
        <f t="shared" si="304"/>
        <v>4.3910105728084459E-2</v>
      </c>
      <c r="O6483" s="250">
        <v>136625.04999999999</v>
      </c>
      <c r="P6483" s="251">
        <f t="shared" si="305"/>
        <v>0.10369271008909263</v>
      </c>
      <c r="Q6483" s="251" t="s">
        <v>1195</v>
      </c>
      <c r="R6483" s="258"/>
      <c r="S6483" s="258" t="s">
        <v>904</v>
      </c>
      <c r="T6483" s="258" t="s">
        <v>807</v>
      </c>
      <c r="U6483" s="282" t="s">
        <v>808</v>
      </c>
      <c r="V6483" s="285">
        <v>204</v>
      </c>
      <c r="W6483" s="286" t="s">
        <v>824</v>
      </c>
      <c r="X6483" s="286" t="s">
        <v>824</v>
      </c>
      <c r="Y6483" s="257"/>
    </row>
    <row r="6484" spans="1:25" ht="12.75" customHeight="1" x14ac:dyDescent="0.2">
      <c r="A6484" s="229" t="s">
        <v>705</v>
      </c>
      <c r="B6484" s="247"/>
      <c r="C6484" s="280">
        <v>6471</v>
      </c>
      <c r="D6484" s="249" t="s">
        <v>13357</v>
      </c>
      <c r="E6484" s="249" t="s">
        <v>13357</v>
      </c>
      <c r="F6484" s="249"/>
      <c r="G6484" s="281"/>
      <c r="H6484" s="250">
        <v>0</v>
      </c>
      <c r="I6484" s="250"/>
      <c r="J6484" s="250">
        <v>0</v>
      </c>
      <c r="K6484" s="250"/>
      <c r="L6484" s="250">
        <v>0</v>
      </c>
      <c r="M6484" s="251" t="str">
        <f t="shared" si="303"/>
        <v>NA</v>
      </c>
      <c r="N6484" s="251" t="str">
        <f t="shared" si="304"/>
        <v>NA</v>
      </c>
      <c r="O6484" s="250">
        <v>0</v>
      </c>
      <c r="P6484" s="251" t="str">
        <f t="shared" si="305"/>
        <v>NA</v>
      </c>
      <c r="Q6484" s="251" t="s">
        <v>707</v>
      </c>
      <c r="R6484" s="258"/>
      <c r="S6484" s="258" t="s">
        <v>904</v>
      </c>
      <c r="T6484" s="258" t="s">
        <v>2261</v>
      </c>
      <c r="U6484" s="299" t="s">
        <v>832</v>
      </c>
      <c r="V6484" s="283" t="s">
        <v>809</v>
      </c>
      <c r="W6484" s="284" t="s">
        <v>809</v>
      </c>
      <c r="X6484" s="284" t="s">
        <v>809</v>
      </c>
      <c r="Y6484" s="257"/>
    </row>
    <row r="6485" spans="1:25" ht="12.75" customHeight="1" x14ac:dyDescent="0.2">
      <c r="A6485" s="229" t="s">
        <v>705</v>
      </c>
      <c r="B6485" s="247"/>
      <c r="C6485" s="280">
        <v>6472</v>
      </c>
      <c r="D6485" s="249" t="s">
        <v>13358</v>
      </c>
      <c r="E6485" s="249" t="s">
        <v>13359</v>
      </c>
      <c r="F6485" s="249" t="s">
        <v>10228</v>
      </c>
      <c r="G6485" s="281" t="s">
        <v>804</v>
      </c>
      <c r="H6485" s="250">
        <v>34263.770000000004</v>
      </c>
      <c r="I6485" s="250"/>
      <c r="J6485" s="250">
        <v>32822.765899999999</v>
      </c>
      <c r="K6485" s="250"/>
      <c r="L6485" s="250">
        <v>34264.259999999995</v>
      </c>
      <c r="M6485" s="251">
        <f t="shared" si="303"/>
        <v>4.2056203972884634E-2</v>
      </c>
      <c r="N6485" s="251">
        <f t="shared" si="304"/>
        <v>4.3917508487607268E-2</v>
      </c>
      <c r="O6485" s="250">
        <v>39529.979999999996</v>
      </c>
      <c r="P6485" s="251">
        <f t="shared" si="305"/>
        <v>0.15367966505040534</v>
      </c>
      <c r="Q6485" s="251" t="s">
        <v>1195</v>
      </c>
      <c r="R6485" s="258"/>
      <c r="S6485" s="258" t="s">
        <v>1405</v>
      </c>
      <c r="T6485" s="258" t="s">
        <v>807</v>
      </c>
      <c r="U6485" s="282" t="s">
        <v>808</v>
      </c>
      <c r="V6485" s="285">
        <v>47</v>
      </c>
      <c r="W6485" s="286" t="s">
        <v>824</v>
      </c>
      <c r="X6485" s="286" t="s">
        <v>824</v>
      </c>
      <c r="Y6485" s="257"/>
    </row>
    <row r="6486" spans="1:25" ht="12.75" customHeight="1" x14ac:dyDescent="0.2">
      <c r="A6486" s="229" t="s">
        <v>705</v>
      </c>
      <c r="B6486" s="247"/>
      <c r="C6486" s="280">
        <v>6473</v>
      </c>
      <c r="D6486" s="249" t="s">
        <v>13360</v>
      </c>
      <c r="E6486" s="249" t="s">
        <v>13361</v>
      </c>
      <c r="F6486" s="249" t="s">
        <v>10278</v>
      </c>
      <c r="G6486" s="281" t="s">
        <v>804</v>
      </c>
      <c r="H6486" s="250">
        <v>54231.140000000007</v>
      </c>
      <c r="I6486" s="250"/>
      <c r="J6486" s="250">
        <v>51950.388099999996</v>
      </c>
      <c r="K6486" s="250"/>
      <c r="L6486" s="250">
        <v>54231.539999999994</v>
      </c>
      <c r="M6486" s="251">
        <f t="shared" si="303"/>
        <v>4.2056130481491073E-2</v>
      </c>
      <c r="N6486" s="251">
        <f t="shared" si="304"/>
        <v>4.3910199392716322E-2</v>
      </c>
      <c r="O6486" s="250">
        <v>59854.99</v>
      </c>
      <c r="P6486" s="251">
        <f t="shared" si="305"/>
        <v>0.10369334892573592</v>
      </c>
      <c r="Q6486" s="251" t="s">
        <v>1195</v>
      </c>
      <c r="R6486" s="258"/>
      <c r="S6486" s="258" t="s">
        <v>904</v>
      </c>
      <c r="T6486" s="258" t="s">
        <v>807</v>
      </c>
      <c r="U6486" s="282" t="s">
        <v>808</v>
      </c>
      <c r="V6486" s="285">
        <v>154</v>
      </c>
      <c r="W6486" s="286" t="s">
        <v>824</v>
      </c>
      <c r="X6486" s="286" t="s">
        <v>824</v>
      </c>
      <c r="Y6486" s="257"/>
    </row>
    <row r="6487" spans="1:25" ht="12.75" customHeight="1" x14ac:dyDescent="0.2">
      <c r="A6487" s="229" t="s">
        <v>705</v>
      </c>
      <c r="B6487" s="247"/>
      <c r="C6487" s="280">
        <v>6474</v>
      </c>
      <c r="D6487" s="249" t="s">
        <v>13362</v>
      </c>
      <c r="E6487" s="249" t="s">
        <v>13363</v>
      </c>
      <c r="F6487" s="249" t="s">
        <v>10185</v>
      </c>
      <c r="G6487" s="281" t="s">
        <v>813</v>
      </c>
      <c r="H6487" s="250">
        <v>187191.33000000002</v>
      </c>
      <c r="I6487" s="250"/>
      <c r="J6487" s="250">
        <v>601060.91830000002</v>
      </c>
      <c r="K6487" s="250"/>
      <c r="L6487" s="250">
        <v>193840.73</v>
      </c>
      <c r="M6487" s="251">
        <f t="shared" si="303"/>
        <v>2.2109442157390515</v>
      </c>
      <c r="N6487" s="251">
        <f t="shared" si="304"/>
        <v>0.67750235608689058</v>
      </c>
      <c r="O6487" s="250">
        <v>211439.74</v>
      </c>
      <c r="P6487" s="251">
        <f t="shared" si="305"/>
        <v>9.0791083999735137E-2</v>
      </c>
      <c r="Q6487" s="251" t="s">
        <v>1195</v>
      </c>
      <c r="R6487" s="258"/>
      <c r="S6487" s="258" t="s">
        <v>806</v>
      </c>
      <c r="T6487" s="258" t="s">
        <v>807</v>
      </c>
      <c r="U6487" s="282" t="s">
        <v>814</v>
      </c>
      <c r="V6487" s="285">
        <v>303</v>
      </c>
      <c r="W6487" s="286" t="s">
        <v>824</v>
      </c>
      <c r="X6487" s="286" t="s">
        <v>824</v>
      </c>
      <c r="Y6487" s="257"/>
    </row>
    <row r="6488" spans="1:25" ht="12.75" customHeight="1" x14ac:dyDescent="0.2">
      <c r="A6488" s="229" t="s">
        <v>705</v>
      </c>
      <c r="B6488" s="247"/>
      <c r="C6488" s="280">
        <v>6475</v>
      </c>
      <c r="D6488" s="249" t="s">
        <v>13364</v>
      </c>
      <c r="E6488" s="249" t="s">
        <v>13365</v>
      </c>
      <c r="F6488" s="249" t="s">
        <v>10237</v>
      </c>
      <c r="G6488" s="281" t="s">
        <v>804</v>
      </c>
      <c r="H6488" s="250">
        <v>525481.47999999986</v>
      </c>
      <c r="I6488" s="250"/>
      <c r="J6488" s="250">
        <v>350256.73770000006</v>
      </c>
      <c r="K6488" s="250"/>
      <c r="L6488" s="250">
        <v>827966.25999999966</v>
      </c>
      <c r="M6488" s="251">
        <f t="shared" si="303"/>
        <v>0.33345560018594728</v>
      </c>
      <c r="N6488" s="251">
        <f t="shared" si="304"/>
        <v>1.3638838911049433</v>
      </c>
      <c r="O6488" s="250">
        <v>888442.40000000026</v>
      </c>
      <c r="P6488" s="251">
        <f t="shared" si="305"/>
        <v>7.3041792789962992E-2</v>
      </c>
      <c r="Q6488" s="251" t="s">
        <v>1195</v>
      </c>
      <c r="R6488" s="258"/>
      <c r="S6488" s="258" t="s">
        <v>1358</v>
      </c>
      <c r="T6488" s="258" t="s">
        <v>1359</v>
      </c>
      <c r="U6488" s="282" t="s">
        <v>1103</v>
      </c>
      <c r="V6488" s="285">
        <v>1154</v>
      </c>
      <c r="W6488" s="286" t="s">
        <v>824</v>
      </c>
      <c r="X6488" s="286" t="s">
        <v>824</v>
      </c>
      <c r="Y6488" s="257"/>
    </row>
    <row r="6489" spans="1:25" ht="12.75" customHeight="1" x14ac:dyDescent="0.2">
      <c r="A6489" s="229" t="s">
        <v>705</v>
      </c>
      <c r="B6489" s="247"/>
      <c r="C6489" s="280">
        <v>6476</v>
      </c>
      <c r="D6489" s="249" t="s">
        <v>13366</v>
      </c>
      <c r="E6489" s="249" t="s">
        <v>8083</v>
      </c>
      <c r="F6489" s="249" t="s">
        <v>10175</v>
      </c>
      <c r="G6489" s="281" t="s">
        <v>813</v>
      </c>
      <c r="H6489" s="250">
        <v>57027.32</v>
      </c>
      <c r="I6489" s="250"/>
      <c r="J6489" s="250">
        <v>35583.373200000002</v>
      </c>
      <c r="K6489" s="250"/>
      <c r="L6489" s="250">
        <v>34761.85</v>
      </c>
      <c r="M6489" s="251">
        <f t="shared" si="303"/>
        <v>0.37602936276858179</v>
      </c>
      <c r="N6489" s="251">
        <f t="shared" si="304"/>
        <v>2.3087277178095167E-2</v>
      </c>
      <c r="O6489" s="250">
        <v>39148.61</v>
      </c>
      <c r="P6489" s="251">
        <f t="shared" si="305"/>
        <v>0.12619466455323874</v>
      </c>
      <c r="Q6489" s="251" t="s">
        <v>1195</v>
      </c>
      <c r="R6489" s="258"/>
      <c r="S6489" s="258" t="s">
        <v>806</v>
      </c>
      <c r="T6489" s="258" t="s">
        <v>807</v>
      </c>
      <c r="U6489" s="282" t="s">
        <v>814</v>
      </c>
      <c r="V6489" s="285">
        <v>203</v>
      </c>
      <c r="W6489" s="286" t="s">
        <v>824</v>
      </c>
      <c r="X6489" s="286" t="s">
        <v>824</v>
      </c>
      <c r="Y6489" s="257"/>
    </row>
    <row r="6490" spans="1:25" ht="12.75" customHeight="1" x14ac:dyDescent="0.2">
      <c r="A6490" s="229" t="s">
        <v>705</v>
      </c>
      <c r="B6490" s="247"/>
      <c r="C6490" s="280">
        <v>6477</v>
      </c>
      <c r="D6490" s="249" t="s">
        <v>13367</v>
      </c>
      <c r="E6490" s="249" t="s">
        <v>8083</v>
      </c>
      <c r="F6490" s="249" t="s">
        <v>10228</v>
      </c>
      <c r="G6490" s="281" t="s">
        <v>804</v>
      </c>
      <c r="H6490" s="250">
        <v>13508.54</v>
      </c>
      <c r="I6490" s="250"/>
      <c r="J6490" s="250">
        <v>12940.414000000001</v>
      </c>
      <c r="K6490" s="250"/>
      <c r="L6490" s="250">
        <v>13508.74</v>
      </c>
      <c r="M6490" s="251">
        <f t="shared" si="303"/>
        <v>4.2056802585623623E-2</v>
      </c>
      <c r="N6490" s="251">
        <f t="shared" si="304"/>
        <v>4.3918687609221706E-2</v>
      </c>
      <c r="O6490" s="250">
        <v>15714.34</v>
      </c>
      <c r="P6490" s="251">
        <f t="shared" si="305"/>
        <v>0.16327207422750015</v>
      </c>
      <c r="Q6490" s="251" t="s">
        <v>1195</v>
      </c>
      <c r="R6490" s="258"/>
      <c r="S6490" s="258" t="s">
        <v>1405</v>
      </c>
      <c r="T6490" s="258" t="s">
        <v>2261</v>
      </c>
      <c r="U6490" s="282" t="s">
        <v>808</v>
      </c>
      <c r="V6490" s="283" t="s">
        <v>809</v>
      </c>
      <c r="W6490" s="284" t="s">
        <v>809</v>
      </c>
      <c r="X6490" s="284" t="s">
        <v>809</v>
      </c>
      <c r="Y6490" s="257"/>
    </row>
    <row r="6491" spans="1:25" ht="12.75" customHeight="1" x14ac:dyDescent="0.2">
      <c r="A6491" s="229" t="s">
        <v>705</v>
      </c>
      <c r="B6491" s="247"/>
      <c r="C6491" s="280">
        <v>6478</v>
      </c>
      <c r="D6491" s="249" t="s">
        <v>13368</v>
      </c>
      <c r="E6491" s="249" t="s">
        <v>13369</v>
      </c>
      <c r="F6491" s="249" t="s">
        <v>10260</v>
      </c>
      <c r="G6491" s="281" t="s">
        <v>813</v>
      </c>
      <c r="H6491" s="250">
        <v>23416.5</v>
      </c>
      <c r="I6491" s="250"/>
      <c r="J6491" s="250">
        <v>22431.680700000001</v>
      </c>
      <c r="K6491" s="250"/>
      <c r="L6491" s="250">
        <v>23416.66</v>
      </c>
      <c r="M6491" s="251">
        <f t="shared" si="303"/>
        <v>4.20566395490359E-2</v>
      </c>
      <c r="N6491" s="251">
        <f t="shared" si="304"/>
        <v>4.3910187255830499E-2</v>
      </c>
      <c r="O6491" s="250">
        <v>25844.829999999998</v>
      </c>
      <c r="P6491" s="251">
        <f t="shared" si="305"/>
        <v>0.10369412204814855</v>
      </c>
      <c r="Q6491" s="251" t="s">
        <v>1195</v>
      </c>
      <c r="R6491" s="258"/>
      <c r="S6491" s="258" t="s">
        <v>806</v>
      </c>
      <c r="T6491" s="258" t="s">
        <v>807</v>
      </c>
      <c r="U6491" s="282" t="s">
        <v>814</v>
      </c>
      <c r="V6491" s="285">
        <v>203</v>
      </c>
      <c r="W6491" s="286" t="s">
        <v>816</v>
      </c>
      <c r="X6491" s="286" t="s">
        <v>824</v>
      </c>
      <c r="Y6491" s="257"/>
    </row>
    <row r="6492" spans="1:25" ht="12.75" customHeight="1" x14ac:dyDescent="0.2">
      <c r="A6492" s="229" t="s">
        <v>705</v>
      </c>
      <c r="B6492" s="247"/>
      <c r="C6492" s="280">
        <v>6479</v>
      </c>
      <c r="D6492" s="249" t="s">
        <v>13370</v>
      </c>
      <c r="E6492" s="249" t="s">
        <v>13371</v>
      </c>
      <c r="F6492" s="249" t="s">
        <v>10165</v>
      </c>
      <c r="G6492" s="281" t="s">
        <v>813</v>
      </c>
      <c r="H6492" s="250">
        <v>57219.13</v>
      </c>
      <c r="I6492" s="250"/>
      <c r="J6492" s="250">
        <v>54812.709099999993</v>
      </c>
      <c r="K6492" s="250"/>
      <c r="L6492" s="250">
        <v>57219.54</v>
      </c>
      <c r="M6492" s="251">
        <f t="shared" si="303"/>
        <v>4.2056230145407748E-2</v>
      </c>
      <c r="N6492" s="251">
        <f t="shared" si="304"/>
        <v>4.3910088363065571E-2</v>
      </c>
      <c r="O6492" s="250">
        <v>63152.82</v>
      </c>
      <c r="P6492" s="251">
        <f t="shared" si="305"/>
        <v>0.10369324884471282</v>
      </c>
      <c r="Q6492" s="251" t="s">
        <v>1195</v>
      </c>
      <c r="R6492" s="258"/>
      <c r="S6492" s="258" t="s">
        <v>904</v>
      </c>
      <c r="T6492" s="258" t="s">
        <v>807</v>
      </c>
      <c r="U6492" s="282" t="s">
        <v>814</v>
      </c>
      <c r="V6492" s="285">
        <v>103</v>
      </c>
      <c r="W6492" s="286" t="s">
        <v>816</v>
      </c>
      <c r="X6492" s="286" t="s">
        <v>824</v>
      </c>
      <c r="Y6492" s="257"/>
    </row>
    <row r="6493" spans="1:25" ht="12.75" customHeight="1" x14ac:dyDescent="0.2">
      <c r="A6493" s="229" t="s">
        <v>705</v>
      </c>
      <c r="B6493" s="247"/>
      <c r="C6493" s="280">
        <v>6480</v>
      </c>
      <c r="D6493" s="249" t="s">
        <v>13372</v>
      </c>
      <c r="E6493" s="249" t="s">
        <v>13373</v>
      </c>
      <c r="F6493" s="249" t="s">
        <v>10231</v>
      </c>
      <c r="G6493" s="281"/>
      <c r="H6493" s="250">
        <v>277826.49</v>
      </c>
      <c r="I6493" s="250"/>
      <c r="J6493" s="250">
        <v>340038.68800000002</v>
      </c>
      <c r="K6493" s="250"/>
      <c r="L6493" s="250">
        <v>395959.29</v>
      </c>
      <c r="M6493" s="251">
        <f t="shared" si="303"/>
        <v>0.22392464447864577</v>
      </c>
      <c r="N6493" s="251">
        <f t="shared" si="304"/>
        <v>0.16445364593337083</v>
      </c>
      <c r="O6493" s="250">
        <v>435335.50000000006</v>
      </c>
      <c r="P6493" s="251">
        <f t="shared" si="305"/>
        <v>9.9445096994693782E-2</v>
      </c>
      <c r="Q6493" s="251" t="s">
        <v>1195</v>
      </c>
      <c r="R6493" s="258"/>
      <c r="S6493" s="258" t="s">
        <v>1698</v>
      </c>
      <c r="T6493" s="258" t="s">
        <v>807</v>
      </c>
      <c r="U6493" s="282" t="s">
        <v>956</v>
      </c>
      <c r="V6493" s="285">
        <v>6829</v>
      </c>
      <c r="W6493" s="286" t="s">
        <v>824</v>
      </c>
      <c r="X6493" s="286" t="s">
        <v>824</v>
      </c>
      <c r="Y6493" s="257"/>
    </row>
    <row r="6494" spans="1:25" ht="12.75" customHeight="1" x14ac:dyDescent="0.2">
      <c r="A6494" s="229" t="s">
        <v>705</v>
      </c>
      <c r="B6494" s="247"/>
      <c r="C6494" s="280">
        <v>6481</v>
      </c>
      <c r="D6494" s="249" t="s">
        <v>13374</v>
      </c>
      <c r="E6494" s="249" t="s">
        <v>13374</v>
      </c>
      <c r="F6494" s="249"/>
      <c r="G6494" s="281"/>
      <c r="H6494" s="250">
        <v>0</v>
      </c>
      <c r="I6494" s="250"/>
      <c r="J6494" s="250">
        <v>0</v>
      </c>
      <c r="K6494" s="250"/>
      <c r="L6494" s="250">
        <v>0</v>
      </c>
      <c r="M6494" s="251" t="str">
        <f t="shared" si="303"/>
        <v>NA</v>
      </c>
      <c r="N6494" s="251" t="str">
        <f t="shared" si="304"/>
        <v>NA</v>
      </c>
      <c r="O6494" s="250">
        <v>0</v>
      </c>
      <c r="P6494" s="251" t="str">
        <f t="shared" si="305"/>
        <v>NA</v>
      </c>
      <c r="Q6494" s="251" t="s">
        <v>1195</v>
      </c>
      <c r="R6494" s="258"/>
      <c r="S6494" s="299" t="s">
        <v>809</v>
      </c>
      <c r="T6494" s="258" t="s">
        <v>807</v>
      </c>
      <c r="U6494" s="299" t="s">
        <v>832</v>
      </c>
      <c r="V6494" s="283" t="s">
        <v>809</v>
      </c>
      <c r="W6494" s="284" t="s">
        <v>809</v>
      </c>
      <c r="X6494" s="284" t="s">
        <v>809</v>
      </c>
      <c r="Y6494" s="257"/>
    </row>
    <row r="6495" spans="1:25" ht="12.75" customHeight="1" x14ac:dyDescent="0.2">
      <c r="A6495" s="229" t="s">
        <v>705</v>
      </c>
      <c r="B6495" s="247"/>
      <c r="C6495" s="280">
        <v>6482</v>
      </c>
      <c r="D6495" s="249" t="s">
        <v>13375</v>
      </c>
      <c r="E6495" s="249" t="s">
        <v>13375</v>
      </c>
      <c r="F6495" s="249"/>
      <c r="G6495" s="281"/>
      <c r="H6495" s="250">
        <v>0</v>
      </c>
      <c r="I6495" s="250"/>
      <c r="J6495" s="250">
        <v>0</v>
      </c>
      <c r="K6495" s="250"/>
      <c r="L6495" s="250">
        <v>0</v>
      </c>
      <c r="M6495" s="251" t="str">
        <f t="shared" si="303"/>
        <v>NA</v>
      </c>
      <c r="N6495" s="251" t="str">
        <f t="shared" si="304"/>
        <v>NA</v>
      </c>
      <c r="O6495" s="250">
        <v>0</v>
      </c>
      <c r="P6495" s="251" t="str">
        <f t="shared" si="305"/>
        <v>NA</v>
      </c>
      <c r="Q6495" s="251" t="s">
        <v>707</v>
      </c>
      <c r="R6495" s="258"/>
      <c r="S6495" s="299" t="s">
        <v>809</v>
      </c>
      <c r="T6495" s="258" t="s">
        <v>2261</v>
      </c>
      <c r="U6495" s="299" t="s">
        <v>832</v>
      </c>
      <c r="V6495" s="283" t="s">
        <v>809</v>
      </c>
      <c r="W6495" s="284" t="s">
        <v>809</v>
      </c>
      <c r="X6495" s="284" t="s">
        <v>809</v>
      </c>
      <c r="Y6495" s="257"/>
    </row>
    <row r="6496" spans="1:25" ht="12.75" customHeight="1" x14ac:dyDescent="0.2">
      <c r="A6496" s="229" t="s">
        <v>705</v>
      </c>
      <c r="B6496" s="247"/>
      <c r="C6496" s="280">
        <v>6483</v>
      </c>
      <c r="D6496" s="249" t="s">
        <v>13376</v>
      </c>
      <c r="E6496" s="249" t="s">
        <v>13377</v>
      </c>
      <c r="F6496" s="249" t="s">
        <v>10228</v>
      </c>
      <c r="G6496" s="281" t="s">
        <v>804</v>
      </c>
      <c r="H6496" s="250">
        <v>79554.969999999987</v>
      </c>
      <c r="I6496" s="250"/>
      <c r="J6496" s="250">
        <v>69056.527400000006</v>
      </c>
      <c r="K6496" s="250"/>
      <c r="L6496" s="250">
        <v>72089.240000000005</v>
      </c>
      <c r="M6496" s="251">
        <f t="shared" si="303"/>
        <v>0.13196463527042976</v>
      </c>
      <c r="N6496" s="251">
        <f t="shared" si="304"/>
        <v>4.3916378569594836E-2</v>
      </c>
      <c r="O6496" s="250">
        <v>82553.240000000005</v>
      </c>
      <c r="P6496" s="251">
        <f t="shared" si="305"/>
        <v>0.14515342372870069</v>
      </c>
      <c r="Q6496" s="251" t="s">
        <v>1195</v>
      </c>
      <c r="R6496" s="258"/>
      <c r="S6496" s="258" t="s">
        <v>1405</v>
      </c>
      <c r="T6496" s="258" t="s">
        <v>807</v>
      </c>
      <c r="U6496" s="282" t="s">
        <v>808</v>
      </c>
      <c r="V6496" s="285">
        <v>204</v>
      </c>
      <c r="W6496" s="286" t="s">
        <v>824</v>
      </c>
      <c r="X6496" s="286" t="s">
        <v>824</v>
      </c>
      <c r="Y6496" s="257"/>
    </row>
    <row r="6497" spans="1:25" ht="12.75" customHeight="1" x14ac:dyDescent="0.2">
      <c r="A6497" s="229" t="s">
        <v>705</v>
      </c>
      <c r="B6497" s="247"/>
      <c r="C6497" s="280">
        <v>6484</v>
      </c>
      <c r="D6497" s="249" t="s">
        <v>13378</v>
      </c>
      <c r="E6497" s="249" t="s">
        <v>13379</v>
      </c>
      <c r="F6497" s="249" t="s">
        <v>10855</v>
      </c>
      <c r="G6497" s="281" t="s">
        <v>2994</v>
      </c>
      <c r="H6497" s="250">
        <v>707326.97</v>
      </c>
      <c r="I6497" s="250"/>
      <c r="J6497" s="250">
        <v>369648.78620000003</v>
      </c>
      <c r="K6497" s="250"/>
      <c r="L6497" s="250">
        <v>385879.82000000007</v>
      </c>
      <c r="M6497" s="251">
        <f t="shared" si="303"/>
        <v>0.47740040762195163</v>
      </c>
      <c r="N6497" s="251">
        <f t="shared" si="304"/>
        <v>4.3909338826337074E-2</v>
      </c>
      <c r="O6497" s="250">
        <v>433181.53</v>
      </c>
      <c r="P6497" s="251">
        <f t="shared" si="305"/>
        <v>0.122581455542298</v>
      </c>
      <c r="Q6497" s="251" t="s">
        <v>1195</v>
      </c>
      <c r="R6497" s="258"/>
      <c r="S6497" s="258" t="s">
        <v>2995</v>
      </c>
      <c r="T6497" s="258" t="s">
        <v>807</v>
      </c>
      <c r="U6497" s="282" t="s">
        <v>2996</v>
      </c>
      <c r="V6497" s="285">
        <v>84</v>
      </c>
      <c r="W6497" s="286" t="s">
        <v>824</v>
      </c>
      <c r="X6497" s="286" t="s">
        <v>824</v>
      </c>
      <c r="Y6497" s="257"/>
    </row>
    <row r="6498" spans="1:25" ht="12.75" customHeight="1" x14ac:dyDescent="0.2">
      <c r="A6498" s="229" t="s">
        <v>705</v>
      </c>
      <c r="B6498" s="247"/>
      <c r="C6498" s="280">
        <v>6485</v>
      </c>
      <c r="D6498" s="249" t="s">
        <v>13380</v>
      </c>
      <c r="E6498" s="249" t="s">
        <v>13381</v>
      </c>
      <c r="F6498" s="249" t="s">
        <v>10397</v>
      </c>
      <c r="G6498" s="281" t="s">
        <v>804</v>
      </c>
      <c r="H6498" s="250">
        <v>39847.360000000001</v>
      </c>
      <c r="I6498" s="250"/>
      <c r="J6498" s="250">
        <v>33729.803999999996</v>
      </c>
      <c r="K6498" s="250"/>
      <c r="L6498" s="250">
        <v>35211.130000000005</v>
      </c>
      <c r="M6498" s="251">
        <f t="shared" si="303"/>
        <v>0.15352475044770855</v>
      </c>
      <c r="N6498" s="251">
        <f t="shared" si="304"/>
        <v>4.3917420925422765E-2</v>
      </c>
      <c r="O6498" s="250">
        <v>40622.39</v>
      </c>
      <c r="P6498" s="251">
        <f t="shared" si="305"/>
        <v>0.15368038458294278</v>
      </c>
      <c r="Q6498" s="251" t="s">
        <v>1195</v>
      </c>
      <c r="R6498" s="258"/>
      <c r="S6498" s="258" t="s">
        <v>1405</v>
      </c>
      <c r="T6498" s="258" t="s">
        <v>807</v>
      </c>
      <c r="U6498" s="282" t="s">
        <v>808</v>
      </c>
      <c r="V6498" s="285">
        <v>47</v>
      </c>
      <c r="W6498" s="286" t="s">
        <v>824</v>
      </c>
      <c r="X6498" s="286" t="s">
        <v>824</v>
      </c>
      <c r="Y6498" s="257"/>
    </row>
    <row r="6499" spans="1:25" ht="12.75" customHeight="1" x14ac:dyDescent="0.2">
      <c r="A6499" s="229" t="s">
        <v>705</v>
      </c>
      <c r="B6499" s="247"/>
      <c r="C6499" s="280">
        <v>6486</v>
      </c>
      <c r="D6499" s="249" t="s">
        <v>13382</v>
      </c>
      <c r="E6499" s="249" t="s">
        <v>13383</v>
      </c>
      <c r="F6499" s="249" t="s">
        <v>10240</v>
      </c>
      <c r="G6499" s="281" t="s">
        <v>813</v>
      </c>
      <c r="H6499" s="250">
        <v>64038.42</v>
      </c>
      <c r="I6499" s="250"/>
      <c r="J6499" s="250">
        <v>61345.206399999995</v>
      </c>
      <c r="K6499" s="250"/>
      <c r="L6499" s="250">
        <v>64038.74</v>
      </c>
      <c r="M6499" s="251">
        <f t="shared" si="303"/>
        <v>4.2056215628055831E-2</v>
      </c>
      <c r="N6499" s="251">
        <f t="shared" si="304"/>
        <v>4.39078089074618E-2</v>
      </c>
      <c r="O6499" s="250">
        <v>69535.299999999988</v>
      </c>
      <c r="P6499" s="251">
        <f t="shared" si="305"/>
        <v>8.5831794941624254E-2</v>
      </c>
      <c r="Q6499" s="251" t="s">
        <v>1195</v>
      </c>
      <c r="R6499" s="258"/>
      <c r="S6499" s="258" t="s">
        <v>806</v>
      </c>
      <c r="T6499" s="258" t="s">
        <v>807</v>
      </c>
      <c r="U6499" s="282" t="s">
        <v>814</v>
      </c>
      <c r="V6499" s="285">
        <v>303</v>
      </c>
      <c r="W6499" s="286" t="s">
        <v>824</v>
      </c>
      <c r="X6499" s="286" t="s">
        <v>824</v>
      </c>
      <c r="Y6499" s="257"/>
    </row>
    <row r="6500" spans="1:25" ht="12.75" customHeight="1" x14ac:dyDescent="0.2">
      <c r="A6500" s="229" t="s">
        <v>705</v>
      </c>
      <c r="B6500" s="247"/>
      <c r="C6500" s="280">
        <v>6487</v>
      </c>
      <c r="D6500" s="249" t="s">
        <v>13384</v>
      </c>
      <c r="E6500" s="249" t="s">
        <v>13385</v>
      </c>
      <c r="F6500" s="249" t="s">
        <v>10278</v>
      </c>
      <c r="G6500" s="281" t="s">
        <v>804</v>
      </c>
      <c r="H6500" s="250">
        <v>61030.52</v>
      </c>
      <c r="I6500" s="250"/>
      <c r="J6500" s="250">
        <v>58463.825299999997</v>
      </c>
      <c r="K6500" s="250"/>
      <c r="L6500" s="250">
        <v>61031.450000000012</v>
      </c>
      <c r="M6500" s="251">
        <f t="shared" si="303"/>
        <v>4.2055920545982568E-2</v>
      </c>
      <c r="N6500" s="251">
        <f t="shared" si="304"/>
        <v>4.3918178237988388E-2</v>
      </c>
      <c r="O6500" s="250">
        <v>70784.56</v>
      </c>
      <c r="P6500" s="251">
        <f t="shared" si="305"/>
        <v>0.15980465809021388</v>
      </c>
      <c r="Q6500" s="251" t="s">
        <v>1195</v>
      </c>
      <c r="R6500" s="258"/>
      <c r="S6500" s="258" t="s">
        <v>1405</v>
      </c>
      <c r="T6500" s="258" t="s">
        <v>2261</v>
      </c>
      <c r="U6500" s="282" t="s">
        <v>808</v>
      </c>
      <c r="V6500" s="285">
        <v>32</v>
      </c>
      <c r="W6500" s="286" t="s">
        <v>824</v>
      </c>
      <c r="X6500" s="286" t="s">
        <v>824</v>
      </c>
      <c r="Y6500" s="257"/>
    </row>
    <row r="6501" spans="1:25" ht="12.75" customHeight="1" x14ac:dyDescent="0.2">
      <c r="A6501" s="229" t="s">
        <v>705</v>
      </c>
      <c r="B6501" s="247"/>
      <c r="C6501" s="280">
        <v>6488</v>
      </c>
      <c r="D6501" s="249" t="s">
        <v>13386</v>
      </c>
      <c r="E6501" s="249" t="s">
        <v>8109</v>
      </c>
      <c r="F6501" s="249" t="s">
        <v>10179</v>
      </c>
      <c r="G6501" s="281" t="s">
        <v>813</v>
      </c>
      <c r="H6501" s="250">
        <v>76232.209999999992</v>
      </c>
      <c r="I6501" s="250"/>
      <c r="J6501" s="250">
        <v>57254.559299999994</v>
      </c>
      <c r="K6501" s="250"/>
      <c r="L6501" s="250">
        <v>38341.089999999997</v>
      </c>
      <c r="M6501" s="251">
        <f t="shared" si="303"/>
        <v>0.24894530409127585</v>
      </c>
      <c r="N6501" s="251">
        <f t="shared" si="304"/>
        <v>0.33033996822677492</v>
      </c>
      <c r="O6501" s="250">
        <v>43179.55</v>
      </c>
      <c r="P6501" s="251">
        <f t="shared" si="305"/>
        <v>0.12619516033581746</v>
      </c>
      <c r="Q6501" s="251" t="s">
        <v>1195</v>
      </c>
      <c r="R6501" s="258"/>
      <c r="S6501" s="258" t="s">
        <v>806</v>
      </c>
      <c r="T6501" s="258" t="s">
        <v>807</v>
      </c>
      <c r="U6501" s="282" t="s">
        <v>814</v>
      </c>
      <c r="V6501" s="285">
        <v>203</v>
      </c>
      <c r="W6501" s="286" t="s">
        <v>824</v>
      </c>
      <c r="X6501" s="286" t="s">
        <v>824</v>
      </c>
      <c r="Y6501" s="257"/>
    </row>
    <row r="6502" spans="1:25" ht="12.75" customHeight="1" x14ac:dyDescent="0.2">
      <c r="A6502" s="229" t="s">
        <v>705</v>
      </c>
      <c r="B6502" s="247"/>
      <c r="C6502" s="280">
        <v>6489</v>
      </c>
      <c r="D6502" s="249" t="s">
        <v>13387</v>
      </c>
      <c r="E6502" s="249" t="s">
        <v>13388</v>
      </c>
      <c r="F6502" s="249" t="s">
        <v>10302</v>
      </c>
      <c r="G6502" s="281" t="s">
        <v>804</v>
      </c>
      <c r="H6502" s="250">
        <v>47064.63</v>
      </c>
      <c r="I6502" s="250"/>
      <c r="J6502" s="250">
        <v>62413.4954</v>
      </c>
      <c r="K6502" s="250"/>
      <c r="L6502" s="250">
        <v>65154.560000000005</v>
      </c>
      <c r="M6502" s="251">
        <f t="shared" si="303"/>
        <v>0.3261231502298011</v>
      </c>
      <c r="N6502" s="251">
        <f t="shared" si="304"/>
        <v>4.3917819093977635E-2</v>
      </c>
      <c r="O6502" s="250">
        <v>75287.22</v>
      </c>
      <c r="P6502" s="251">
        <f t="shared" si="305"/>
        <v>0.15551728075517654</v>
      </c>
      <c r="Q6502" s="251" t="s">
        <v>1195</v>
      </c>
      <c r="R6502" s="258"/>
      <c r="S6502" s="258" t="s">
        <v>1405</v>
      </c>
      <c r="T6502" s="258" t="s">
        <v>2261</v>
      </c>
      <c r="U6502" s="282" t="s">
        <v>808</v>
      </c>
      <c r="V6502" s="285">
        <v>23</v>
      </c>
      <c r="W6502" s="286" t="s">
        <v>824</v>
      </c>
      <c r="X6502" s="286" t="s">
        <v>816</v>
      </c>
      <c r="Y6502" s="257"/>
    </row>
    <row r="6503" spans="1:25" ht="12.75" customHeight="1" x14ac:dyDescent="0.2">
      <c r="A6503" s="229" t="s">
        <v>705</v>
      </c>
      <c r="B6503" s="247"/>
      <c r="C6503" s="280">
        <v>6490</v>
      </c>
      <c r="D6503" s="249" t="s">
        <v>13389</v>
      </c>
      <c r="E6503" s="249" t="s">
        <v>13390</v>
      </c>
      <c r="F6503" s="249" t="s">
        <v>10185</v>
      </c>
      <c r="G6503" s="281" t="s">
        <v>813</v>
      </c>
      <c r="H6503" s="250">
        <v>136040.09</v>
      </c>
      <c r="I6503" s="250"/>
      <c r="J6503" s="250">
        <v>165415.43710000001</v>
      </c>
      <c r="K6503" s="250"/>
      <c r="L6503" s="250">
        <v>172677.71000000002</v>
      </c>
      <c r="M6503" s="251">
        <f t="shared" si="303"/>
        <v>0.21593154709027326</v>
      </c>
      <c r="N6503" s="251">
        <f t="shared" si="304"/>
        <v>4.3903235558418206E-2</v>
      </c>
      <c r="O6503" s="250">
        <v>176073.15000000002</v>
      </c>
      <c r="P6503" s="251">
        <f t="shared" si="305"/>
        <v>1.9663452798858647E-2</v>
      </c>
      <c r="Q6503" s="251" t="s">
        <v>1195</v>
      </c>
      <c r="R6503" s="258"/>
      <c r="S6503" s="258" t="s">
        <v>904</v>
      </c>
      <c r="T6503" s="258" t="s">
        <v>807</v>
      </c>
      <c r="U6503" s="282" t="s">
        <v>814</v>
      </c>
      <c r="V6503" s="283" t="s">
        <v>809</v>
      </c>
      <c r="W6503" s="284" t="s">
        <v>809</v>
      </c>
      <c r="X6503" s="284" t="s">
        <v>809</v>
      </c>
      <c r="Y6503" s="257"/>
    </row>
    <row r="6504" spans="1:25" ht="12.75" customHeight="1" x14ac:dyDescent="0.2">
      <c r="A6504" s="229" t="s">
        <v>705</v>
      </c>
      <c r="B6504" s="247"/>
      <c r="C6504" s="280">
        <v>6491</v>
      </c>
      <c r="D6504" s="249" t="s">
        <v>13391</v>
      </c>
      <c r="E6504" s="249" t="s">
        <v>13392</v>
      </c>
      <c r="F6504" s="249" t="s">
        <v>10182</v>
      </c>
      <c r="G6504" s="281" t="s">
        <v>813</v>
      </c>
      <c r="H6504" s="250">
        <v>49785.95</v>
      </c>
      <c r="I6504" s="250"/>
      <c r="J6504" s="250">
        <v>47692.136500000001</v>
      </c>
      <c r="K6504" s="250"/>
      <c r="L6504" s="250">
        <v>49786.3</v>
      </c>
      <c r="M6504" s="251">
        <f t="shared" si="303"/>
        <v>4.2056313076279488E-2</v>
      </c>
      <c r="N6504" s="251">
        <f t="shared" si="304"/>
        <v>4.3910037454497397E-2</v>
      </c>
      <c r="O6504" s="250">
        <v>54948.81</v>
      </c>
      <c r="P6504" s="251">
        <f t="shared" si="305"/>
        <v>0.10369338552975406</v>
      </c>
      <c r="Q6504" s="251" t="s">
        <v>1195</v>
      </c>
      <c r="R6504" s="258"/>
      <c r="S6504" s="258" t="s">
        <v>925</v>
      </c>
      <c r="T6504" s="258" t="s">
        <v>908</v>
      </c>
      <c r="U6504" s="282" t="s">
        <v>814</v>
      </c>
      <c r="V6504" s="285">
        <v>103</v>
      </c>
      <c r="W6504" s="286" t="s">
        <v>824</v>
      </c>
      <c r="X6504" s="286" t="s">
        <v>824</v>
      </c>
      <c r="Y6504" s="257"/>
    </row>
    <row r="6505" spans="1:25" ht="12.75" customHeight="1" x14ac:dyDescent="0.2">
      <c r="A6505" s="229" t="s">
        <v>705</v>
      </c>
      <c r="B6505" s="247"/>
      <c r="C6505" s="280">
        <v>6492</v>
      </c>
      <c r="D6505" s="249" t="s">
        <v>13393</v>
      </c>
      <c r="E6505" s="249" t="s">
        <v>13394</v>
      </c>
      <c r="F6505" s="249" t="s">
        <v>10453</v>
      </c>
      <c r="G6505" s="281" t="s">
        <v>804</v>
      </c>
      <c r="H6505" s="250">
        <v>129215.18000000001</v>
      </c>
      <c r="I6505" s="250"/>
      <c r="J6505" s="250">
        <v>123780.8934</v>
      </c>
      <c r="K6505" s="250"/>
      <c r="L6505" s="250">
        <v>129217.03999999998</v>
      </c>
      <c r="M6505" s="251">
        <f t="shared" si="303"/>
        <v>4.2056100529365099E-2</v>
      </c>
      <c r="N6505" s="251">
        <f t="shared" si="304"/>
        <v>4.3917493650922207E-2</v>
      </c>
      <c r="O6505" s="250">
        <v>149075.09999999998</v>
      </c>
      <c r="P6505" s="251">
        <f t="shared" si="305"/>
        <v>0.15367988618219394</v>
      </c>
      <c r="Q6505" s="251" t="s">
        <v>1195</v>
      </c>
      <c r="R6505" s="258"/>
      <c r="S6505" s="258" t="s">
        <v>1405</v>
      </c>
      <c r="T6505" s="258" t="s">
        <v>807</v>
      </c>
      <c r="U6505" s="282" t="s">
        <v>808</v>
      </c>
      <c r="V6505" s="285">
        <v>253</v>
      </c>
      <c r="W6505" s="286" t="s">
        <v>824</v>
      </c>
      <c r="X6505" s="286" t="s">
        <v>824</v>
      </c>
      <c r="Y6505" s="257"/>
    </row>
    <row r="6506" spans="1:25" ht="12.75" customHeight="1" x14ac:dyDescent="0.2">
      <c r="A6506" s="229" t="s">
        <v>705</v>
      </c>
      <c r="B6506" s="247"/>
      <c r="C6506" s="280">
        <v>6493</v>
      </c>
      <c r="D6506" s="249" t="s">
        <v>13395</v>
      </c>
      <c r="E6506" s="249" t="s">
        <v>13396</v>
      </c>
      <c r="F6506" s="249" t="s">
        <v>10172</v>
      </c>
      <c r="G6506" s="281" t="s">
        <v>813</v>
      </c>
      <c r="H6506" s="250">
        <v>152837.46</v>
      </c>
      <c r="I6506" s="250"/>
      <c r="J6506" s="250">
        <v>146409.7072</v>
      </c>
      <c r="K6506" s="250"/>
      <c r="L6506" s="250">
        <v>152838.57999999999</v>
      </c>
      <c r="M6506" s="251">
        <f t="shared" si="303"/>
        <v>4.2056134667508786E-2</v>
      </c>
      <c r="N6506" s="251">
        <f t="shared" si="304"/>
        <v>4.3910154066614943E-2</v>
      </c>
      <c r="O6506" s="250">
        <v>168686.84000000003</v>
      </c>
      <c r="P6506" s="251">
        <f t="shared" si="305"/>
        <v>0.10369279798333667</v>
      </c>
      <c r="Q6506" s="251" t="s">
        <v>1195</v>
      </c>
      <c r="R6506" s="258"/>
      <c r="S6506" s="258" t="s">
        <v>806</v>
      </c>
      <c r="T6506" s="258" t="s">
        <v>807</v>
      </c>
      <c r="U6506" s="282" t="s">
        <v>814</v>
      </c>
      <c r="V6506" s="285">
        <v>403</v>
      </c>
      <c r="W6506" s="286" t="s">
        <v>824</v>
      </c>
      <c r="X6506" s="286" t="s">
        <v>824</v>
      </c>
      <c r="Y6506" s="257"/>
    </row>
    <row r="6507" spans="1:25" ht="12.75" customHeight="1" x14ac:dyDescent="0.2">
      <c r="A6507" s="229" t="s">
        <v>705</v>
      </c>
      <c r="B6507" s="247"/>
      <c r="C6507" s="280">
        <v>6494</v>
      </c>
      <c r="D6507" s="249" t="s">
        <v>13397</v>
      </c>
      <c r="E6507" s="249" t="s">
        <v>13398</v>
      </c>
      <c r="F6507" s="249" t="s">
        <v>10411</v>
      </c>
      <c r="G6507" s="281" t="s">
        <v>813</v>
      </c>
      <c r="H6507" s="250">
        <v>66880.3</v>
      </c>
      <c r="I6507" s="250"/>
      <c r="J6507" s="250">
        <v>64067.585000000006</v>
      </c>
      <c r="K6507" s="250"/>
      <c r="L6507" s="250">
        <v>66881.27</v>
      </c>
      <c r="M6507" s="251">
        <f t="shared" si="303"/>
        <v>4.2055956686797104E-2</v>
      </c>
      <c r="N6507" s="251">
        <f t="shared" si="304"/>
        <v>4.3917450610944639E-2</v>
      </c>
      <c r="O6507" s="250">
        <v>77159.58</v>
      </c>
      <c r="P6507" s="251">
        <f t="shared" si="305"/>
        <v>0.15367994656800024</v>
      </c>
      <c r="Q6507" s="251" t="s">
        <v>1195</v>
      </c>
      <c r="R6507" s="258"/>
      <c r="S6507" s="258" t="s">
        <v>1405</v>
      </c>
      <c r="T6507" s="258" t="s">
        <v>807</v>
      </c>
      <c r="U6507" s="282" t="s">
        <v>814</v>
      </c>
      <c r="V6507" s="285">
        <v>303</v>
      </c>
      <c r="W6507" s="286" t="s">
        <v>816</v>
      </c>
      <c r="X6507" s="286" t="s">
        <v>824</v>
      </c>
      <c r="Y6507" s="257"/>
    </row>
    <row r="6508" spans="1:25" ht="12.75" customHeight="1" x14ac:dyDescent="0.2">
      <c r="A6508" s="229" t="s">
        <v>705</v>
      </c>
      <c r="B6508" s="247"/>
      <c r="C6508" s="280">
        <v>6495</v>
      </c>
      <c r="D6508" s="249" t="s">
        <v>13399</v>
      </c>
      <c r="E6508" s="249" t="s">
        <v>13400</v>
      </c>
      <c r="F6508" s="249" t="s">
        <v>10165</v>
      </c>
      <c r="G6508" s="281" t="s">
        <v>813</v>
      </c>
      <c r="H6508" s="250">
        <v>134668.42000000001</v>
      </c>
      <c r="I6508" s="250"/>
      <c r="J6508" s="250">
        <v>129004.8076</v>
      </c>
      <c r="K6508" s="250"/>
      <c r="L6508" s="250">
        <v>134667.24000000002</v>
      </c>
      <c r="M6508" s="251">
        <f t="shared" si="303"/>
        <v>4.205598016223857E-2</v>
      </c>
      <c r="N6508" s="251">
        <f t="shared" si="304"/>
        <v>4.3893188985307398E-2</v>
      </c>
      <c r="O6508" s="250">
        <v>148631.25</v>
      </c>
      <c r="P6508" s="251">
        <f t="shared" si="305"/>
        <v>0.10369270210037704</v>
      </c>
      <c r="Q6508" s="251" t="s">
        <v>1195</v>
      </c>
      <c r="R6508" s="258"/>
      <c r="S6508" s="258" t="s">
        <v>925</v>
      </c>
      <c r="T6508" s="258" t="s">
        <v>908</v>
      </c>
      <c r="U6508" s="282" t="s">
        <v>823</v>
      </c>
      <c r="V6508" s="285">
        <v>1041</v>
      </c>
      <c r="W6508" s="286" t="s">
        <v>912</v>
      </c>
      <c r="X6508" s="286" t="s">
        <v>874</v>
      </c>
      <c r="Y6508" s="257"/>
    </row>
    <row r="6509" spans="1:25" ht="12.75" customHeight="1" x14ac:dyDescent="0.2">
      <c r="A6509" s="229" t="s">
        <v>705</v>
      </c>
      <c r="B6509" s="247"/>
      <c r="C6509" s="280">
        <v>6496</v>
      </c>
      <c r="D6509" s="249" t="s">
        <v>13401</v>
      </c>
      <c r="E6509" s="249" t="s">
        <v>13402</v>
      </c>
      <c r="F6509" s="249" t="s">
        <v>10225</v>
      </c>
      <c r="G6509" s="281" t="s">
        <v>813</v>
      </c>
      <c r="H6509" s="250">
        <v>90546.099999999991</v>
      </c>
      <c r="I6509" s="250"/>
      <c r="J6509" s="250">
        <v>86738.075699999987</v>
      </c>
      <c r="K6509" s="250"/>
      <c r="L6509" s="250">
        <v>97998.48000000001</v>
      </c>
      <c r="M6509" s="251">
        <f t="shared" si="303"/>
        <v>4.205619347492609E-2</v>
      </c>
      <c r="N6509" s="251">
        <f t="shared" si="304"/>
        <v>0.12982077604472411</v>
      </c>
      <c r="O6509" s="250">
        <v>107037.51999999999</v>
      </c>
      <c r="P6509" s="251">
        <f t="shared" si="305"/>
        <v>9.223653264826126E-2</v>
      </c>
      <c r="Q6509" s="251" t="s">
        <v>1195</v>
      </c>
      <c r="R6509" s="258"/>
      <c r="S6509" s="258" t="s">
        <v>823</v>
      </c>
      <c r="T6509" s="258" t="s">
        <v>807</v>
      </c>
      <c r="U6509" s="282" t="s">
        <v>823</v>
      </c>
      <c r="V6509" s="285">
        <v>1084</v>
      </c>
      <c r="W6509" s="286" t="s">
        <v>815</v>
      </c>
      <c r="X6509" s="286" t="s">
        <v>816</v>
      </c>
      <c r="Y6509" s="257"/>
    </row>
    <row r="6510" spans="1:25" ht="12.75" customHeight="1" x14ac:dyDescent="0.2">
      <c r="A6510" s="229" t="s">
        <v>705</v>
      </c>
      <c r="B6510" s="247"/>
      <c r="C6510" s="280">
        <v>6497</v>
      </c>
      <c r="D6510" s="249" t="s">
        <v>13403</v>
      </c>
      <c r="E6510" s="249" t="s">
        <v>13404</v>
      </c>
      <c r="F6510" s="249" t="s">
        <v>10193</v>
      </c>
      <c r="G6510" s="281" t="s">
        <v>813</v>
      </c>
      <c r="H6510" s="250">
        <v>59041.79</v>
      </c>
      <c r="I6510" s="250"/>
      <c r="J6510" s="250">
        <v>56558.724999999999</v>
      </c>
      <c r="K6510" s="250"/>
      <c r="L6510" s="250">
        <v>59042.240000000005</v>
      </c>
      <c r="M6510" s="251">
        <f t="shared" si="303"/>
        <v>4.2056058937237545E-2</v>
      </c>
      <c r="N6510" s="251">
        <f t="shared" si="304"/>
        <v>4.3910378107003059E-2</v>
      </c>
      <c r="O6510" s="250">
        <v>65164.509999999995</v>
      </c>
      <c r="P6510" s="251">
        <f t="shared" si="305"/>
        <v>0.10369305094115652</v>
      </c>
      <c r="Q6510" s="251" t="s">
        <v>1195</v>
      </c>
      <c r="R6510" s="258"/>
      <c r="S6510" s="258" t="s">
        <v>904</v>
      </c>
      <c r="T6510" s="258" t="s">
        <v>807</v>
      </c>
      <c r="U6510" s="282" t="s">
        <v>814</v>
      </c>
      <c r="V6510" s="285">
        <v>154</v>
      </c>
      <c r="W6510" s="286" t="s">
        <v>824</v>
      </c>
      <c r="X6510" s="286" t="s">
        <v>824</v>
      </c>
      <c r="Y6510" s="257"/>
    </row>
    <row r="6511" spans="1:25" ht="12.75" customHeight="1" x14ac:dyDescent="0.2">
      <c r="A6511" s="229" t="s">
        <v>705</v>
      </c>
      <c r="B6511" s="247"/>
      <c r="C6511" s="280">
        <v>6498</v>
      </c>
      <c r="D6511" s="249" t="s">
        <v>13405</v>
      </c>
      <c r="E6511" s="249" t="s">
        <v>13404</v>
      </c>
      <c r="F6511" s="249" t="s">
        <v>10355</v>
      </c>
      <c r="G6511" s="281" t="s">
        <v>804</v>
      </c>
      <c r="H6511" s="250">
        <v>19019.440000000002</v>
      </c>
      <c r="I6511" s="250"/>
      <c r="J6511" s="250">
        <v>18219.563000000002</v>
      </c>
      <c r="K6511" s="250"/>
      <c r="L6511" s="250">
        <v>19019.580000000002</v>
      </c>
      <c r="M6511" s="251">
        <f t="shared" si="303"/>
        <v>4.2055759791034875E-2</v>
      </c>
      <c r="N6511" s="251">
        <f t="shared" si="304"/>
        <v>4.3909779833907092E-2</v>
      </c>
      <c r="O6511" s="250">
        <v>20991.780000000002</v>
      </c>
      <c r="P6511" s="251">
        <f t="shared" si="305"/>
        <v>0.1036931414889288</v>
      </c>
      <c r="Q6511" s="251" t="s">
        <v>1195</v>
      </c>
      <c r="R6511" s="258"/>
      <c r="S6511" s="258" t="s">
        <v>904</v>
      </c>
      <c r="T6511" s="258" t="s">
        <v>807</v>
      </c>
      <c r="U6511" s="282" t="s">
        <v>808</v>
      </c>
      <c r="V6511" s="285">
        <v>107</v>
      </c>
      <c r="W6511" s="286" t="s">
        <v>824</v>
      </c>
      <c r="X6511" s="286" t="s">
        <v>824</v>
      </c>
      <c r="Y6511" s="257"/>
    </row>
    <row r="6512" spans="1:25" ht="12.75" customHeight="1" x14ac:dyDescent="0.2">
      <c r="A6512" s="229" t="s">
        <v>705</v>
      </c>
      <c r="B6512" s="247"/>
      <c r="C6512" s="280">
        <v>6499</v>
      </c>
      <c r="D6512" s="249" t="s">
        <v>13406</v>
      </c>
      <c r="E6512" s="249" t="s">
        <v>13407</v>
      </c>
      <c r="F6512" s="249" t="s">
        <v>10231</v>
      </c>
      <c r="G6512" s="281" t="s">
        <v>813</v>
      </c>
      <c r="H6512" s="250">
        <v>52058.319999999992</v>
      </c>
      <c r="I6512" s="250"/>
      <c r="J6512" s="250">
        <v>49868.949200000003</v>
      </c>
      <c r="K6512" s="250"/>
      <c r="L6512" s="250">
        <v>52059.069999999992</v>
      </c>
      <c r="M6512" s="251">
        <f t="shared" si="303"/>
        <v>4.2056117062555805E-2</v>
      </c>
      <c r="N6512" s="251">
        <f t="shared" si="304"/>
        <v>4.3917524534485067E-2</v>
      </c>
      <c r="O6512" s="250">
        <v>60059.49</v>
      </c>
      <c r="P6512" s="251">
        <f t="shared" si="305"/>
        <v>0.15367965659010058</v>
      </c>
      <c r="Q6512" s="251" t="s">
        <v>1195</v>
      </c>
      <c r="R6512" s="258"/>
      <c r="S6512" s="258" t="s">
        <v>806</v>
      </c>
      <c r="T6512" s="258" t="s">
        <v>807</v>
      </c>
      <c r="U6512" s="282" t="s">
        <v>814</v>
      </c>
      <c r="V6512" s="285">
        <v>403</v>
      </c>
      <c r="W6512" s="286" t="s">
        <v>824</v>
      </c>
      <c r="X6512" s="286" t="s">
        <v>824</v>
      </c>
      <c r="Y6512" s="257"/>
    </row>
    <row r="6513" spans="1:25" ht="12.75" customHeight="1" x14ac:dyDescent="0.2">
      <c r="A6513" s="229" t="s">
        <v>705</v>
      </c>
      <c r="B6513" s="247"/>
      <c r="C6513" s="280">
        <v>6500</v>
      </c>
      <c r="D6513" s="249" t="s">
        <v>13408</v>
      </c>
      <c r="E6513" s="249" t="s">
        <v>13409</v>
      </c>
      <c r="F6513" s="249" t="s">
        <v>10165</v>
      </c>
      <c r="G6513" s="281" t="s">
        <v>813</v>
      </c>
      <c r="H6513" s="250">
        <v>29478.809999999998</v>
      </c>
      <c r="I6513" s="250"/>
      <c r="J6513" s="250">
        <v>28239.049500000001</v>
      </c>
      <c r="K6513" s="250"/>
      <c r="L6513" s="250">
        <v>29479.030000000002</v>
      </c>
      <c r="M6513" s="251">
        <f t="shared" si="303"/>
        <v>4.2055988691537982E-2</v>
      </c>
      <c r="N6513" s="251">
        <f t="shared" si="304"/>
        <v>4.3910135856378645E-2</v>
      </c>
      <c r="O6513" s="250">
        <v>32535.8</v>
      </c>
      <c r="P6513" s="251">
        <f t="shared" si="305"/>
        <v>0.10369303196204205</v>
      </c>
      <c r="Q6513" s="251" t="s">
        <v>1195</v>
      </c>
      <c r="R6513" s="258"/>
      <c r="S6513" s="258" t="s">
        <v>904</v>
      </c>
      <c r="T6513" s="258" t="s">
        <v>807</v>
      </c>
      <c r="U6513" s="282" t="s">
        <v>814</v>
      </c>
      <c r="V6513" s="285">
        <v>103</v>
      </c>
      <c r="W6513" s="286" t="s">
        <v>912</v>
      </c>
      <c r="X6513" s="286" t="s">
        <v>815</v>
      </c>
      <c r="Y6513" s="257"/>
    </row>
    <row r="6514" spans="1:25" ht="12.75" customHeight="1" x14ac:dyDescent="0.2">
      <c r="A6514" s="229" t="s">
        <v>705</v>
      </c>
      <c r="B6514" s="247"/>
      <c r="C6514" s="280">
        <v>6501</v>
      </c>
      <c r="D6514" s="249" t="s">
        <v>13410</v>
      </c>
      <c r="E6514" s="249" t="s">
        <v>13411</v>
      </c>
      <c r="F6514" s="249" t="s">
        <v>10225</v>
      </c>
      <c r="G6514" s="281" t="s">
        <v>813</v>
      </c>
      <c r="H6514" s="250">
        <v>62172.04</v>
      </c>
      <c r="I6514" s="250"/>
      <c r="J6514" s="250">
        <v>59006.690999999992</v>
      </c>
      <c r="K6514" s="250"/>
      <c r="L6514" s="250">
        <v>61597.68</v>
      </c>
      <c r="M6514" s="251">
        <f t="shared" si="303"/>
        <v>5.0912741483149164E-2</v>
      </c>
      <c r="N6514" s="251">
        <f t="shared" si="304"/>
        <v>4.3910088094924846E-2</v>
      </c>
      <c r="O6514" s="250">
        <v>67984.950000000012</v>
      </c>
      <c r="P6514" s="251">
        <f t="shared" si="305"/>
        <v>0.1036933533860368</v>
      </c>
      <c r="Q6514" s="251" t="s">
        <v>1195</v>
      </c>
      <c r="R6514" s="258"/>
      <c r="S6514" s="258" t="s">
        <v>806</v>
      </c>
      <c r="T6514" s="258" t="s">
        <v>807</v>
      </c>
      <c r="U6514" s="282" t="s">
        <v>814</v>
      </c>
      <c r="V6514" s="285">
        <v>55</v>
      </c>
      <c r="W6514" s="286" t="s">
        <v>816</v>
      </c>
      <c r="X6514" s="286" t="s">
        <v>824</v>
      </c>
      <c r="Y6514" s="257"/>
    </row>
    <row r="6515" spans="1:25" ht="12.75" customHeight="1" x14ac:dyDescent="0.2">
      <c r="A6515" s="229" t="s">
        <v>705</v>
      </c>
      <c r="B6515" s="247"/>
      <c r="C6515" s="280">
        <v>6502</v>
      </c>
      <c r="D6515" s="249" t="s">
        <v>13412</v>
      </c>
      <c r="E6515" s="249" t="s">
        <v>13412</v>
      </c>
      <c r="F6515" s="249"/>
      <c r="G6515" s="281"/>
      <c r="H6515" s="250">
        <v>93162.15</v>
      </c>
      <c r="I6515" s="250"/>
      <c r="J6515" s="250">
        <v>0</v>
      </c>
      <c r="K6515" s="250"/>
      <c r="L6515" s="250">
        <v>35144.590000000004</v>
      </c>
      <c r="M6515" s="251">
        <f t="shared" si="303"/>
        <v>1</v>
      </c>
      <c r="N6515" s="251" t="str">
        <f t="shared" si="304"/>
        <v>NA</v>
      </c>
      <c r="O6515" s="250">
        <v>35494.199999999997</v>
      </c>
      <c r="P6515" s="251">
        <f t="shared" si="305"/>
        <v>9.9477615189135296E-3</v>
      </c>
      <c r="Q6515" s="251" t="s">
        <v>1195</v>
      </c>
      <c r="R6515" s="258"/>
      <c r="S6515" s="258" t="s">
        <v>840</v>
      </c>
      <c r="T6515" s="258" t="s">
        <v>841</v>
      </c>
      <c r="U6515" s="282" t="s">
        <v>841</v>
      </c>
      <c r="V6515" s="283" t="s">
        <v>809</v>
      </c>
      <c r="W6515" s="284" t="s">
        <v>809</v>
      </c>
      <c r="X6515" s="284" t="s">
        <v>809</v>
      </c>
      <c r="Y6515" s="257"/>
    </row>
    <row r="6516" spans="1:25" ht="12.75" customHeight="1" x14ac:dyDescent="0.2">
      <c r="A6516" s="229" t="s">
        <v>705</v>
      </c>
      <c r="B6516" s="247"/>
      <c r="C6516" s="280">
        <v>6503</v>
      </c>
      <c r="D6516" s="249" t="s">
        <v>13413</v>
      </c>
      <c r="E6516" s="249" t="s">
        <v>13414</v>
      </c>
      <c r="F6516" s="249" t="s">
        <v>10165</v>
      </c>
      <c r="G6516" s="281" t="s">
        <v>813</v>
      </c>
      <c r="H6516" s="250">
        <v>119011.84999999998</v>
      </c>
      <c r="I6516" s="250"/>
      <c r="J6516" s="250">
        <v>97580.177800000005</v>
      </c>
      <c r="K6516" s="250"/>
      <c r="L6516" s="250">
        <v>101864.95</v>
      </c>
      <c r="M6516" s="251">
        <f t="shared" si="303"/>
        <v>0.18008015336287922</v>
      </c>
      <c r="N6516" s="251">
        <f t="shared" si="304"/>
        <v>4.3910272522581853E-2</v>
      </c>
      <c r="O6516" s="250">
        <v>112427.73999999999</v>
      </c>
      <c r="P6516" s="251">
        <f t="shared" si="305"/>
        <v>0.10369405767145612</v>
      </c>
      <c r="Q6516" s="251" t="s">
        <v>1195</v>
      </c>
      <c r="R6516" s="258"/>
      <c r="S6516" s="258" t="s">
        <v>806</v>
      </c>
      <c r="T6516" s="258" t="s">
        <v>807</v>
      </c>
      <c r="U6516" s="282" t="s">
        <v>814</v>
      </c>
      <c r="V6516" s="285">
        <v>303</v>
      </c>
      <c r="W6516" s="286" t="s">
        <v>816</v>
      </c>
      <c r="X6516" s="286" t="s">
        <v>824</v>
      </c>
      <c r="Y6516" s="257"/>
    </row>
    <row r="6517" spans="1:25" ht="12.75" customHeight="1" x14ac:dyDescent="0.2">
      <c r="A6517" s="229" t="s">
        <v>705</v>
      </c>
      <c r="B6517" s="247"/>
      <c r="C6517" s="280">
        <v>6504</v>
      </c>
      <c r="D6517" s="249" t="s">
        <v>13415</v>
      </c>
      <c r="E6517" s="249" t="s">
        <v>13416</v>
      </c>
      <c r="F6517" s="249" t="s">
        <v>10228</v>
      </c>
      <c r="G6517" s="281" t="s">
        <v>804</v>
      </c>
      <c r="H6517" s="250">
        <v>42729.84</v>
      </c>
      <c r="I6517" s="250"/>
      <c r="J6517" s="250">
        <v>40932.790300000001</v>
      </c>
      <c r="K6517" s="250"/>
      <c r="L6517" s="250">
        <v>43580.86</v>
      </c>
      <c r="M6517" s="251">
        <f t="shared" si="303"/>
        <v>4.2056083055775448E-2</v>
      </c>
      <c r="N6517" s="251">
        <f t="shared" si="304"/>
        <v>6.4693114752062242E-2</v>
      </c>
      <c r="O6517" s="250">
        <v>47321.460000000006</v>
      </c>
      <c r="P6517" s="251">
        <f t="shared" si="305"/>
        <v>8.5831257116082749E-2</v>
      </c>
      <c r="Q6517" s="251" t="s">
        <v>1195</v>
      </c>
      <c r="R6517" s="258"/>
      <c r="S6517" s="258" t="s">
        <v>1405</v>
      </c>
      <c r="T6517" s="258" t="s">
        <v>807</v>
      </c>
      <c r="U6517" s="282" t="s">
        <v>808</v>
      </c>
      <c r="V6517" s="285">
        <v>103</v>
      </c>
      <c r="W6517" s="286" t="s">
        <v>824</v>
      </c>
      <c r="X6517" s="286" t="s">
        <v>824</v>
      </c>
      <c r="Y6517" s="257"/>
    </row>
    <row r="6518" spans="1:25" ht="12.75" customHeight="1" x14ac:dyDescent="0.2">
      <c r="A6518" s="229" t="s">
        <v>705</v>
      </c>
      <c r="B6518" s="247"/>
      <c r="C6518" s="280">
        <v>6505</v>
      </c>
      <c r="D6518" s="249" t="s">
        <v>13417</v>
      </c>
      <c r="E6518" s="249" t="s">
        <v>13418</v>
      </c>
      <c r="F6518" s="249" t="s">
        <v>10234</v>
      </c>
      <c r="G6518" s="281" t="s">
        <v>804</v>
      </c>
      <c r="H6518" s="250">
        <v>63890.27</v>
      </c>
      <c r="I6518" s="250"/>
      <c r="J6518" s="250">
        <v>61203.284699999997</v>
      </c>
      <c r="K6518" s="250"/>
      <c r="L6518" s="250">
        <v>63890.58</v>
      </c>
      <c r="M6518" s="251">
        <f t="shared" si="303"/>
        <v>4.2056252070933497E-2</v>
      </c>
      <c r="N6518" s="251">
        <f t="shared" si="304"/>
        <v>4.3907697326578378E-2</v>
      </c>
      <c r="O6518" s="250">
        <v>69374.41</v>
      </c>
      <c r="P6518" s="251">
        <f t="shared" si="305"/>
        <v>8.5831588944723952E-2</v>
      </c>
      <c r="Q6518" s="251" t="s">
        <v>1195</v>
      </c>
      <c r="R6518" s="258"/>
      <c r="S6518" s="258" t="s">
        <v>1405</v>
      </c>
      <c r="T6518" s="258" t="s">
        <v>807</v>
      </c>
      <c r="U6518" s="282" t="s">
        <v>808</v>
      </c>
      <c r="V6518" s="285">
        <v>103</v>
      </c>
      <c r="W6518" s="286" t="s">
        <v>824</v>
      </c>
      <c r="X6518" s="286" t="s">
        <v>816</v>
      </c>
      <c r="Y6518" s="257"/>
    </row>
    <row r="6519" spans="1:25" ht="12.75" customHeight="1" x14ac:dyDescent="0.2">
      <c r="A6519" s="229" t="s">
        <v>705</v>
      </c>
      <c r="B6519" s="247"/>
      <c r="C6519" s="280">
        <v>6506</v>
      </c>
      <c r="D6519" s="249" t="s">
        <v>13419</v>
      </c>
      <c r="E6519" s="249" t="s">
        <v>13420</v>
      </c>
      <c r="F6519" s="249" t="s">
        <v>10281</v>
      </c>
      <c r="G6519" s="281" t="s">
        <v>813</v>
      </c>
      <c r="H6519" s="250">
        <v>107608.31</v>
      </c>
      <c r="I6519" s="250"/>
      <c r="J6519" s="250">
        <v>103082.726</v>
      </c>
      <c r="K6519" s="250"/>
      <c r="L6519" s="250">
        <v>107608.85</v>
      </c>
      <c r="M6519" s="251">
        <f t="shared" si="303"/>
        <v>4.2056082843416116E-2</v>
      </c>
      <c r="N6519" s="251">
        <f t="shared" si="304"/>
        <v>4.3907686337282259E-2</v>
      </c>
      <c r="O6519" s="250">
        <v>116845.11</v>
      </c>
      <c r="P6519" s="251">
        <f t="shared" si="305"/>
        <v>8.5831787998849482E-2</v>
      </c>
      <c r="Q6519" s="251" t="s">
        <v>1195</v>
      </c>
      <c r="R6519" s="258"/>
      <c r="S6519" s="258" t="s">
        <v>806</v>
      </c>
      <c r="T6519" s="258" t="s">
        <v>807</v>
      </c>
      <c r="U6519" s="282" t="s">
        <v>814</v>
      </c>
      <c r="V6519" s="285">
        <v>352</v>
      </c>
      <c r="W6519" s="286" t="s">
        <v>824</v>
      </c>
      <c r="X6519" s="286" t="s">
        <v>824</v>
      </c>
      <c r="Y6519" s="257"/>
    </row>
    <row r="6520" spans="1:25" ht="12.75" customHeight="1" x14ac:dyDescent="0.2">
      <c r="A6520" s="229" t="s">
        <v>705</v>
      </c>
      <c r="B6520" s="247"/>
      <c r="C6520" s="280">
        <v>6507</v>
      </c>
      <c r="D6520" s="249" t="s">
        <v>13421</v>
      </c>
      <c r="E6520" s="249" t="s">
        <v>13422</v>
      </c>
      <c r="F6520" s="249" t="s">
        <v>10237</v>
      </c>
      <c r="G6520" s="281" t="s">
        <v>804</v>
      </c>
      <c r="H6520" s="250">
        <v>48109.14</v>
      </c>
      <c r="I6520" s="250"/>
      <c r="J6520" s="250">
        <v>33403.3269</v>
      </c>
      <c r="K6520" s="250"/>
      <c r="L6520" s="250">
        <v>34870.15</v>
      </c>
      <c r="M6520" s="251">
        <f t="shared" si="303"/>
        <v>0.3056760752738461</v>
      </c>
      <c r="N6520" s="251">
        <f t="shared" si="304"/>
        <v>4.3912485256071949E-2</v>
      </c>
      <c r="O6520" s="250">
        <v>42090.31</v>
      </c>
      <c r="P6520" s="251">
        <f t="shared" si="305"/>
        <v>0.20705847264780897</v>
      </c>
      <c r="Q6520" s="251" t="s">
        <v>1195</v>
      </c>
      <c r="R6520" s="258"/>
      <c r="S6520" s="258" t="s">
        <v>904</v>
      </c>
      <c r="T6520" s="258" t="s">
        <v>807</v>
      </c>
      <c r="U6520" s="282" t="s">
        <v>808</v>
      </c>
      <c r="V6520" s="283" t="s">
        <v>809</v>
      </c>
      <c r="W6520" s="284" t="s">
        <v>809</v>
      </c>
      <c r="X6520" s="284" t="s">
        <v>809</v>
      </c>
      <c r="Y6520" s="257"/>
    </row>
    <row r="6521" spans="1:25" ht="12.75" customHeight="1" x14ac:dyDescent="0.2">
      <c r="A6521" s="229" t="s">
        <v>705</v>
      </c>
      <c r="B6521" s="247"/>
      <c r="C6521" s="280">
        <v>6508</v>
      </c>
      <c r="D6521" s="249" t="s">
        <v>13423</v>
      </c>
      <c r="E6521" s="249" t="s">
        <v>13424</v>
      </c>
      <c r="F6521" s="249" t="s">
        <v>10175</v>
      </c>
      <c r="G6521" s="281" t="s">
        <v>813</v>
      </c>
      <c r="H6521" s="250">
        <v>25595.85</v>
      </c>
      <c r="I6521" s="250"/>
      <c r="J6521" s="250">
        <v>24519.3953</v>
      </c>
      <c r="K6521" s="250"/>
      <c r="L6521" s="250">
        <v>25596.050000000003</v>
      </c>
      <c r="M6521" s="251">
        <f t="shared" si="303"/>
        <v>4.2055829362963079E-2</v>
      </c>
      <c r="N6521" s="251">
        <f t="shared" si="304"/>
        <v>4.3910328408466204E-2</v>
      </c>
      <c r="O6521" s="250">
        <v>28250.18</v>
      </c>
      <c r="P6521" s="251">
        <f t="shared" si="305"/>
        <v>0.10369295262354922</v>
      </c>
      <c r="Q6521" s="251" t="s">
        <v>1195</v>
      </c>
      <c r="R6521" s="258"/>
      <c r="S6521" s="258" t="s">
        <v>806</v>
      </c>
      <c r="T6521" s="258" t="s">
        <v>807</v>
      </c>
      <c r="U6521" s="282" t="s">
        <v>814</v>
      </c>
      <c r="V6521" s="285">
        <v>503</v>
      </c>
      <c r="W6521" s="286" t="s">
        <v>824</v>
      </c>
      <c r="X6521" s="286" t="s">
        <v>824</v>
      </c>
      <c r="Y6521" s="257"/>
    </row>
    <row r="6522" spans="1:25" ht="12.75" customHeight="1" x14ac:dyDescent="0.2">
      <c r="A6522" s="229" t="s">
        <v>705</v>
      </c>
      <c r="B6522" s="247"/>
      <c r="C6522" s="280">
        <v>6509</v>
      </c>
      <c r="D6522" s="249" t="s">
        <v>13425</v>
      </c>
      <c r="E6522" s="249" t="s">
        <v>13426</v>
      </c>
      <c r="F6522" s="249" t="s">
        <v>10260</v>
      </c>
      <c r="G6522" s="281" t="s">
        <v>813</v>
      </c>
      <c r="H6522" s="250">
        <v>87697.539999999979</v>
      </c>
      <c r="I6522" s="250"/>
      <c r="J6522" s="250">
        <v>84009.329799999992</v>
      </c>
      <c r="K6522" s="250"/>
      <c r="L6522" s="250">
        <v>94915.65</v>
      </c>
      <c r="M6522" s="251">
        <f t="shared" si="303"/>
        <v>4.2056028025415394E-2</v>
      </c>
      <c r="N6522" s="251">
        <f t="shared" si="304"/>
        <v>0.12982272595156452</v>
      </c>
      <c r="O6522" s="250">
        <v>103670.32999999999</v>
      </c>
      <c r="P6522" s="251">
        <f t="shared" si="305"/>
        <v>9.2236422549916625E-2</v>
      </c>
      <c r="Q6522" s="251" t="s">
        <v>1195</v>
      </c>
      <c r="R6522" s="258"/>
      <c r="S6522" s="258" t="s">
        <v>904</v>
      </c>
      <c r="T6522" s="258" t="s">
        <v>807</v>
      </c>
      <c r="U6522" s="282" t="s">
        <v>814</v>
      </c>
      <c r="V6522" s="285">
        <v>154</v>
      </c>
      <c r="W6522" s="286" t="s">
        <v>816</v>
      </c>
      <c r="X6522" s="286" t="s">
        <v>824</v>
      </c>
      <c r="Y6522" s="257"/>
    </row>
    <row r="6523" spans="1:25" ht="12.75" customHeight="1" x14ac:dyDescent="0.2">
      <c r="A6523" s="229" t="s">
        <v>705</v>
      </c>
      <c r="B6523" s="247"/>
      <c r="C6523" s="309">
        <v>6510</v>
      </c>
      <c r="D6523" s="310" t="s">
        <v>13427</v>
      </c>
      <c r="E6523" s="310" t="s">
        <v>8160</v>
      </c>
      <c r="F6523" s="310" t="s">
        <v>10237</v>
      </c>
      <c r="G6523" s="311" t="s">
        <v>804</v>
      </c>
      <c r="H6523" s="312">
        <v>3263070.9499999993</v>
      </c>
      <c r="I6523" s="312"/>
      <c r="J6523" s="312">
        <v>3161492.2180999992</v>
      </c>
      <c r="K6523" s="312"/>
      <c r="L6523" s="312">
        <v>3498811.669999999</v>
      </c>
      <c r="M6523" s="313">
        <f t="shared" si="303"/>
        <v>3.1129795660741009E-2</v>
      </c>
      <c r="N6523" s="313">
        <f t="shared" si="304"/>
        <v>0.10669627777946035</v>
      </c>
      <c r="O6523" s="312">
        <v>4029748.71</v>
      </c>
      <c r="P6523" s="313">
        <f t="shared" si="305"/>
        <v>0.15174781899592815</v>
      </c>
      <c r="Q6523" s="313" t="s">
        <v>1195</v>
      </c>
      <c r="R6523" s="314" t="s">
        <v>954</v>
      </c>
      <c r="S6523" s="314" t="s">
        <v>3566</v>
      </c>
      <c r="T6523" s="314" t="s">
        <v>908</v>
      </c>
      <c r="U6523" s="315" t="s">
        <v>1992</v>
      </c>
      <c r="V6523" s="316">
        <v>2514</v>
      </c>
      <c r="W6523" s="317" t="s">
        <v>816</v>
      </c>
      <c r="X6523" s="317" t="s">
        <v>816</v>
      </c>
      <c r="Y6523" s="257"/>
    </row>
    <row r="6524" spans="1:25" ht="12.75" customHeight="1" x14ac:dyDescent="0.2">
      <c r="A6524" s="229" t="s">
        <v>705</v>
      </c>
      <c r="B6524" s="247"/>
      <c r="C6524" s="280">
        <v>6511</v>
      </c>
      <c r="D6524" s="249" t="s">
        <v>13428</v>
      </c>
      <c r="E6524" s="249" t="s">
        <v>13429</v>
      </c>
      <c r="F6524" s="249" t="s">
        <v>10804</v>
      </c>
      <c r="G6524" s="281" t="s">
        <v>804</v>
      </c>
      <c r="H6524" s="250">
        <v>243570.84</v>
      </c>
      <c r="I6524" s="250"/>
      <c r="J6524" s="250">
        <v>233327.18569999997</v>
      </c>
      <c r="K6524" s="250"/>
      <c r="L6524" s="250">
        <v>243574.33</v>
      </c>
      <c r="M6524" s="251">
        <f t="shared" si="303"/>
        <v>4.2056160335120676E-2</v>
      </c>
      <c r="N6524" s="251">
        <f t="shared" si="304"/>
        <v>4.3917489808389762E-2</v>
      </c>
      <c r="O6524" s="250">
        <v>281006.79000000004</v>
      </c>
      <c r="P6524" s="251">
        <f t="shared" si="305"/>
        <v>0.15367982332128369</v>
      </c>
      <c r="Q6524" s="251" t="s">
        <v>1195</v>
      </c>
      <c r="R6524" s="258"/>
      <c r="S6524" s="258" t="s">
        <v>1405</v>
      </c>
      <c r="T6524" s="258" t="s">
        <v>807</v>
      </c>
      <c r="U6524" s="282" t="s">
        <v>808</v>
      </c>
      <c r="V6524" s="285">
        <v>128</v>
      </c>
      <c r="W6524" s="286" t="s">
        <v>824</v>
      </c>
      <c r="X6524" s="286" t="s">
        <v>824</v>
      </c>
      <c r="Y6524" s="257"/>
    </row>
    <row r="6525" spans="1:25" ht="12.75" customHeight="1" x14ac:dyDescent="0.2">
      <c r="A6525" s="229" t="s">
        <v>705</v>
      </c>
      <c r="B6525" s="247"/>
      <c r="C6525" s="280">
        <v>6512</v>
      </c>
      <c r="D6525" s="249" t="s">
        <v>13430</v>
      </c>
      <c r="E6525" s="249" t="s">
        <v>13430</v>
      </c>
      <c r="F6525" s="249"/>
      <c r="G6525" s="281"/>
      <c r="H6525" s="250">
        <v>0</v>
      </c>
      <c r="I6525" s="250"/>
      <c r="J6525" s="250">
        <v>0</v>
      </c>
      <c r="K6525" s="250"/>
      <c r="L6525" s="250">
        <v>0</v>
      </c>
      <c r="M6525" s="251" t="str">
        <f t="shared" si="303"/>
        <v>NA</v>
      </c>
      <c r="N6525" s="251" t="str">
        <f t="shared" si="304"/>
        <v>NA</v>
      </c>
      <c r="O6525" s="250">
        <v>0</v>
      </c>
      <c r="P6525" s="251" t="str">
        <f t="shared" si="305"/>
        <v>NA</v>
      </c>
      <c r="Q6525" s="251" t="s">
        <v>707</v>
      </c>
      <c r="R6525" s="258"/>
      <c r="S6525" s="258" t="s">
        <v>1405</v>
      </c>
      <c r="T6525" s="258" t="s">
        <v>2261</v>
      </c>
      <c r="U6525" s="299" t="s">
        <v>832</v>
      </c>
      <c r="V6525" s="283" t="s">
        <v>809</v>
      </c>
      <c r="W6525" s="284" t="s">
        <v>809</v>
      </c>
      <c r="X6525" s="284" t="s">
        <v>809</v>
      </c>
      <c r="Y6525" s="257"/>
    </row>
    <row r="6526" spans="1:25" ht="12.75" customHeight="1" x14ac:dyDescent="0.2">
      <c r="A6526" s="229" t="s">
        <v>705</v>
      </c>
      <c r="B6526" s="247"/>
      <c r="C6526" s="280">
        <v>6513</v>
      </c>
      <c r="D6526" s="249" t="s">
        <v>13431</v>
      </c>
      <c r="E6526" s="249" t="s">
        <v>13432</v>
      </c>
      <c r="F6526" s="249" t="s">
        <v>10253</v>
      </c>
      <c r="G6526" s="281" t="s">
        <v>813</v>
      </c>
      <c r="H6526" s="250">
        <v>34905.840000000004</v>
      </c>
      <c r="I6526" s="250"/>
      <c r="J6526" s="250">
        <v>33437.831699999995</v>
      </c>
      <c r="K6526" s="250"/>
      <c r="L6526" s="250">
        <v>34906.01</v>
      </c>
      <c r="M6526" s="251">
        <f t="shared" si="303"/>
        <v>4.2056237580874963E-2</v>
      </c>
      <c r="N6526" s="251">
        <f t="shared" si="304"/>
        <v>4.3907700510377505E-2</v>
      </c>
      <c r="O6526" s="250">
        <v>37902.080000000002</v>
      </c>
      <c r="P6526" s="251">
        <f t="shared" si="305"/>
        <v>8.5832497039908015E-2</v>
      </c>
      <c r="Q6526" s="251" t="s">
        <v>1195</v>
      </c>
      <c r="R6526" s="258"/>
      <c r="S6526" s="258" t="s">
        <v>904</v>
      </c>
      <c r="T6526" s="258" t="s">
        <v>807</v>
      </c>
      <c r="U6526" s="282" t="s">
        <v>814</v>
      </c>
      <c r="V6526" s="285">
        <v>103</v>
      </c>
      <c r="W6526" s="286" t="s">
        <v>824</v>
      </c>
      <c r="X6526" s="286" t="s">
        <v>824</v>
      </c>
      <c r="Y6526" s="257"/>
    </row>
    <row r="6527" spans="1:25" ht="12.75" customHeight="1" x14ac:dyDescent="0.2">
      <c r="A6527" s="229" t="s">
        <v>705</v>
      </c>
      <c r="B6527" s="247"/>
      <c r="C6527" s="280">
        <v>6514</v>
      </c>
      <c r="D6527" s="249" t="s">
        <v>13433</v>
      </c>
      <c r="E6527" s="249" t="s">
        <v>13434</v>
      </c>
      <c r="F6527" s="249" t="s">
        <v>10278</v>
      </c>
      <c r="G6527" s="281" t="s">
        <v>804</v>
      </c>
      <c r="H6527" s="250">
        <v>34244.78</v>
      </c>
      <c r="I6527" s="250"/>
      <c r="J6527" s="250">
        <v>29233.838400000001</v>
      </c>
      <c r="K6527" s="250"/>
      <c r="L6527" s="250">
        <v>30517.5</v>
      </c>
      <c r="M6527" s="251">
        <f t="shared" si="303"/>
        <v>0.14632716577533855</v>
      </c>
      <c r="N6527" s="251">
        <f t="shared" si="304"/>
        <v>4.391012847632076E-2</v>
      </c>
      <c r="O6527" s="250">
        <v>33681.939999999995</v>
      </c>
      <c r="P6527" s="251">
        <f t="shared" si="305"/>
        <v>0.10369263537314639</v>
      </c>
      <c r="Q6527" s="251" t="s">
        <v>1195</v>
      </c>
      <c r="R6527" s="258"/>
      <c r="S6527" s="258" t="s">
        <v>904</v>
      </c>
      <c r="T6527" s="258" t="s">
        <v>807</v>
      </c>
      <c r="U6527" s="282" t="s">
        <v>808</v>
      </c>
      <c r="V6527" s="285">
        <v>106</v>
      </c>
      <c r="W6527" s="286" t="s">
        <v>824</v>
      </c>
      <c r="X6527" s="286" t="s">
        <v>824</v>
      </c>
      <c r="Y6527" s="257"/>
    </row>
    <row r="6528" spans="1:25" ht="12.75" customHeight="1" x14ac:dyDescent="0.2">
      <c r="A6528" s="229" t="s">
        <v>705</v>
      </c>
      <c r="B6528" s="247"/>
      <c r="C6528" s="280">
        <v>6515</v>
      </c>
      <c r="D6528" s="249" t="s">
        <v>13435</v>
      </c>
      <c r="E6528" s="249" t="s">
        <v>13436</v>
      </c>
      <c r="F6528" s="249" t="s">
        <v>10165</v>
      </c>
      <c r="G6528" s="281" t="s">
        <v>813</v>
      </c>
      <c r="H6528" s="250">
        <v>27781.359999999997</v>
      </c>
      <c r="I6528" s="250"/>
      <c r="J6528" s="250">
        <v>26612.9787</v>
      </c>
      <c r="K6528" s="250"/>
      <c r="L6528" s="250">
        <v>27781.550000000003</v>
      </c>
      <c r="M6528" s="251">
        <f t="shared" si="303"/>
        <v>4.2056303219136768E-2</v>
      </c>
      <c r="N6528" s="251">
        <f t="shared" si="304"/>
        <v>4.3909827350517634E-2</v>
      </c>
      <c r="O6528" s="250">
        <v>30662.32</v>
      </c>
      <c r="P6528" s="251">
        <f t="shared" si="305"/>
        <v>0.10369363840390462</v>
      </c>
      <c r="Q6528" s="251" t="s">
        <v>1195</v>
      </c>
      <c r="R6528" s="258"/>
      <c r="S6528" s="258" t="s">
        <v>904</v>
      </c>
      <c r="T6528" s="258" t="s">
        <v>807</v>
      </c>
      <c r="U6528" s="282" t="s">
        <v>814</v>
      </c>
      <c r="V6528" s="285">
        <v>53</v>
      </c>
      <c r="W6528" s="286" t="s">
        <v>824</v>
      </c>
      <c r="X6528" s="286" t="s">
        <v>824</v>
      </c>
      <c r="Y6528" s="257"/>
    </row>
    <row r="6529" spans="1:25" ht="12.75" customHeight="1" x14ac:dyDescent="0.2">
      <c r="A6529" s="229" t="s">
        <v>705</v>
      </c>
      <c r="B6529" s="247"/>
      <c r="C6529" s="280">
        <v>6516</v>
      </c>
      <c r="D6529" s="249" t="s">
        <v>13437</v>
      </c>
      <c r="E6529" s="249" t="s">
        <v>8174</v>
      </c>
      <c r="F6529" s="249" t="s">
        <v>10231</v>
      </c>
      <c r="G6529" s="281" t="s">
        <v>813</v>
      </c>
      <c r="H6529" s="250">
        <v>228035.68</v>
      </c>
      <c r="I6529" s="250"/>
      <c r="J6529" s="250">
        <v>218445.36920000002</v>
      </c>
      <c r="K6529" s="250"/>
      <c r="L6529" s="250">
        <v>228036.91999999998</v>
      </c>
      <c r="M6529" s="251">
        <f t="shared" si="303"/>
        <v>4.2056185242590007E-2</v>
      </c>
      <c r="N6529" s="251">
        <f t="shared" si="304"/>
        <v>4.3908235890403886E-2</v>
      </c>
      <c r="O6529" s="250">
        <v>248557.36</v>
      </c>
      <c r="P6529" s="251">
        <f t="shared" si="305"/>
        <v>8.9987358187437388E-2</v>
      </c>
      <c r="Q6529" s="251" t="s">
        <v>1195</v>
      </c>
      <c r="R6529" s="258"/>
      <c r="S6529" s="258" t="s">
        <v>806</v>
      </c>
      <c r="T6529" s="258" t="s">
        <v>807</v>
      </c>
      <c r="U6529" s="282" t="s">
        <v>814</v>
      </c>
      <c r="V6529" s="285">
        <v>602</v>
      </c>
      <c r="W6529" s="286" t="s">
        <v>815</v>
      </c>
      <c r="X6529" s="286" t="s">
        <v>816</v>
      </c>
      <c r="Y6529" s="257"/>
    </row>
    <row r="6530" spans="1:25" ht="12.75" customHeight="1" x14ac:dyDescent="0.2">
      <c r="A6530" s="229" t="s">
        <v>705</v>
      </c>
      <c r="B6530" s="247"/>
      <c r="C6530" s="280">
        <v>6517</v>
      </c>
      <c r="D6530" s="249" t="s">
        <v>13438</v>
      </c>
      <c r="E6530" s="249" t="s">
        <v>13439</v>
      </c>
      <c r="F6530" s="249" t="s">
        <v>10205</v>
      </c>
      <c r="G6530" s="281" t="s">
        <v>813</v>
      </c>
      <c r="H6530" s="250">
        <v>114814.95999999999</v>
      </c>
      <c r="I6530" s="250"/>
      <c r="J6530" s="250">
        <v>132637.11660000001</v>
      </c>
      <c r="K6530" s="250"/>
      <c r="L6530" s="250">
        <v>129620.83000000003</v>
      </c>
      <c r="M6530" s="251">
        <f t="shared" si="303"/>
        <v>0.15522503861866099</v>
      </c>
      <c r="N6530" s="251">
        <f t="shared" si="304"/>
        <v>2.2740893931646109E-2</v>
      </c>
      <c r="O6530" s="250">
        <v>138255.67999999999</v>
      </c>
      <c r="P6530" s="251">
        <f t="shared" si="305"/>
        <v>6.6616222099487865E-2</v>
      </c>
      <c r="Q6530" s="251" t="s">
        <v>1195</v>
      </c>
      <c r="R6530" s="258"/>
      <c r="S6530" s="258" t="s">
        <v>904</v>
      </c>
      <c r="T6530" s="258" t="s">
        <v>807</v>
      </c>
      <c r="U6530" s="282" t="s">
        <v>814</v>
      </c>
      <c r="V6530" s="285">
        <v>158</v>
      </c>
      <c r="W6530" s="286" t="s">
        <v>824</v>
      </c>
      <c r="X6530" s="286" t="s">
        <v>824</v>
      </c>
      <c r="Y6530" s="257"/>
    </row>
    <row r="6531" spans="1:25" ht="12.75" customHeight="1" x14ac:dyDescent="0.2">
      <c r="A6531" s="229" t="s">
        <v>705</v>
      </c>
      <c r="B6531" s="247"/>
      <c r="C6531" s="280">
        <v>6518</v>
      </c>
      <c r="D6531" s="249" t="s">
        <v>13440</v>
      </c>
      <c r="E6531" s="249" t="s">
        <v>13441</v>
      </c>
      <c r="F6531" s="249" t="s">
        <v>10165</v>
      </c>
      <c r="G6531" s="281" t="s">
        <v>813</v>
      </c>
      <c r="H6531" s="250">
        <v>46180</v>
      </c>
      <c r="I6531" s="250"/>
      <c r="J6531" s="250">
        <v>44237.852599999998</v>
      </c>
      <c r="K6531" s="250"/>
      <c r="L6531" s="250">
        <v>46180.34</v>
      </c>
      <c r="M6531" s="251">
        <f t="shared" si="303"/>
        <v>4.205602858380255E-2</v>
      </c>
      <c r="N6531" s="251">
        <f t="shared" si="304"/>
        <v>4.3910074423458755E-2</v>
      </c>
      <c r="O6531" s="250">
        <v>50968.9</v>
      </c>
      <c r="P6531" s="251">
        <f t="shared" si="305"/>
        <v>0.10369261031859023</v>
      </c>
      <c r="Q6531" s="251" t="s">
        <v>1195</v>
      </c>
      <c r="R6531" s="258"/>
      <c r="S6531" s="258" t="s">
        <v>904</v>
      </c>
      <c r="T6531" s="258" t="s">
        <v>807</v>
      </c>
      <c r="U6531" s="282" t="s">
        <v>814</v>
      </c>
      <c r="V6531" s="285">
        <v>154</v>
      </c>
      <c r="W6531" s="286" t="s">
        <v>816</v>
      </c>
      <c r="X6531" s="286" t="s">
        <v>824</v>
      </c>
      <c r="Y6531" s="257"/>
    </row>
    <row r="6532" spans="1:25" ht="12.75" customHeight="1" x14ac:dyDescent="0.2">
      <c r="A6532" s="229" t="s">
        <v>705</v>
      </c>
      <c r="B6532" s="247"/>
      <c r="C6532" s="280">
        <v>6519</v>
      </c>
      <c r="D6532" s="249" t="s">
        <v>13442</v>
      </c>
      <c r="E6532" s="249" t="s">
        <v>13443</v>
      </c>
      <c r="F6532" s="249" t="s">
        <v>10228</v>
      </c>
      <c r="G6532" s="281" t="s">
        <v>804</v>
      </c>
      <c r="H6532" s="250">
        <v>72782.67</v>
      </c>
      <c r="I6532" s="250"/>
      <c r="J6532" s="250">
        <v>82033.275899999993</v>
      </c>
      <c r="K6532" s="250"/>
      <c r="L6532" s="250">
        <v>106286.45000000001</v>
      </c>
      <c r="M6532" s="251">
        <f t="shared" si="303"/>
        <v>0.12709901821408853</v>
      </c>
      <c r="N6532" s="251">
        <f t="shared" si="304"/>
        <v>0.29565043982353045</v>
      </c>
      <c r="O6532" s="250">
        <v>118905.58</v>
      </c>
      <c r="P6532" s="251">
        <f t="shared" si="305"/>
        <v>0.11872755181869363</v>
      </c>
      <c r="Q6532" s="251" t="s">
        <v>1195</v>
      </c>
      <c r="R6532" s="258"/>
      <c r="S6532" s="258" t="s">
        <v>904</v>
      </c>
      <c r="T6532" s="258" t="s">
        <v>807</v>
      </c>
      <c r="U6532" s="282" t="s">
        <v>808</v>
      </c>
      <c r="V6532" s="285">
        <v>106</v>
      </c>
      <c r="W6532" s="286" t="s">
        <v>824</v>
      </c>
      <c r="X6532" s="286" t="s">
        <v>824</v>
      </c>
      <c r="Y6532" s="257"/>
    </row>
    <row r="6533" spans="1:25" ht="12.75" customHeight="1" x14ac:dyDescent="0.2">
      <c r="A6533" s="229" t="s">
        <v>705</v>
      </c>
      <c r="B6533" s="247"/>
      <c r="C6533" s="280">
        <v>6520</v>
      </c>
      <c r="D6533" s="249" t="s">
        <v>13444</v>
      </c>
      <c r="E6533" s="249" t="s">
        <v>13445</v>
      </c>
      <c r="F6533" s="249" t="s">
        <v>10228</v>
      </c>
      <c r="G6533" s="281" t="s">
        <v>804</v>
      </c>
      <c r="H6533" s="250">
        <v>14990.05</v>
      </c>
      <c r="I6533" s="250"/>
      <c r="J6533" s="250">
        <v>14359.626200000001</v>
      </c>
      <c r="K6533" s="250"/>
      <c r="L6533" s="250">
        <v>14990.279999999999</v>
      </c>
      <c r="M6533" s="251">
        <f t="shared" si="303"/>
        <v>4.2056150579884571E-2</v>
      </c>
      <c r="N6533" s="251">
        <f t="shared" si="304"/>
        <v>4.3918538770876793E-2</v>
      </c>
      <c r="O6533" s="250">
        <v>17437.77</v>
      </c>
      <c r="P6533" s="251">
        <f t="shared" si="305"/>
        <v>0.16327180012648207</v>
      </c>
      <c r="Q6533" s="251" t="s">
        <v>1195</v>
      </c>
      <c r="R6533" s="258"/>
      <c r="S6533" s="258" t="s">
        <v>1405</v>
      </c>
      <c r="T6533" s="258" t="s">
        <v>2261</v>
      </c>
      <c r="U6533" s="282" t="s">
        <v>808</v>
      </c>
      <c r="V6533" s="283" t="s">
        <v>809</v>
      </c>
      <c r="W6533" s="284" t="s">
        <v>809</v>
      </c>
      <c r="X6533" s="284" t="s">
        <v>809</v>
      </c>
      <c r="Y6533" s="257"/>
    </row>
    <row r="6534" spans="1:25" ht="12.75" customHeight="1" x14ac:dyDescent="0.2">
      <c r="A6534" s="229" t="s">
        <v>705</v>
      </c>
      <c r="B6534" s="247"/>
      <c r="C6534" s="280">
        <v>6521</v>
      </c>
      <c r="D6534" s="249" t="s">
        <v>13446</v>
      </c>
      <c r="E6534" s="249" t="s">
        <v>13447</v>
      </c>
      <c r="F6534" s="249" t="s">
        <v>10172</v>
      </c>
      <c r="G6534" s="281" t="s">
        <v>813</v>
      </c>
      <c r="H6534" s="250">
        <v>36255.61</v>
      </c>
      <c r="I6534" s="250"/>
      <c r="J6534" s="250">
        <v>111897.15850000002</v>
      </c>
      <c r="K6534" s="250"/>
      <c r="L6534" s="250">
        <v>97712.31</v>
      </c>
      <c r="M6534" s="251">
        <f t="shared" si="303"/>
        <v>2.0863405277141944</v>
      </c>
      <c r="N6534" s="251">
        <f t="shared" si="304"/>
        <v>0.12676683385128157</v>
      </c>
      <c r="O6534" s="250">
        <v>102953.23999999999</v>
      </c>
      <c r="P6534" s="251">
        <f t="shared" si="305"/>
        <v>5.3636333027025904E-2</v>
      </c>
      <c r="Q6534" s="251" t="s">
        <v>1195</v>
      </c>
      <c r="R6534" s="258"/>
      <c r="S6534" s="258" t="s">
        <v>904</v>
      </c>
      <c r="T6534" s="258" t="s">
        <v>807</v>
      </c>
      <c r="U6534" s="282" t="s">
        <v>814</v>
      </c>
      <c r="V6534" s="285">
        <v>205</v>
      </c>
      <c r="W6534" s="286" t="s">
        <v>816</v>
      </c>
      <c r="X6534" s="286" t="s">
        <v>815</v>
      </c>
      <c r="Y6534" s="257"/>
    </row>
    <row r="6535" spans="1:25" ht="12.75" customHeight="1" x14ac:dyDescent="0.2">
      <c r="A6535" s="229" t="s">
        <v>705</v>
      </c>
      <c r="B6535" s="247"/>
      <c r="C6535" s="280">
        <v>6522</v>
      </c>
      <c r="D6535" s="249" t="s">
        <v>13448</v>
      </c>
      <c r="E6535" s="249" t="s">
        <v>13449</v>
      </c>
      <c r="F6535" s="249" t="s">
        <v>10172</v>
      </c>
      <c r="G6535" s="281" t="s">
        <v>813</v>
      </c>
      <c r="H6535" s="250">
        <v>15436.7</v>
      </c>
      <c r="I6535" s="250"/>
      <c r="J6535" s="250">
        <v>32079.181900000003</v>
      </c>
      <c r="K6535" s="250"/>
      <c r="L6535" s="250">
        <v>33467.010000000009</v>
      </c>
      <c r="M6535" s="251">
        <f t="shared" si="303"/>
        <v>1.078111377431705</v>
      </c>
      <c r="N6535" s="251">
        <f t="shared" si="304"/>
        <v>4.326257771554972E-2</v>
      </c>
      <c r="O6535" s="250">
        <v>35927.549999999996</v>
      </c>
      <c r="P6535" s="251">
        <f t="shared" si="305"/>
        <v>7.3521357300816104E-2</v>
      </c>
      <c r="Q6535" s="251" t="s">
        <v>1195</v>
      </c>
      <c r="R6535" s="258"/>
      <c r="S6535" s="258" t="s">
        <v>904</v>
      </c>
      <c r="T6535" s="258" t="s">
        <v>807</v>
      </c>
      <c r="U6535" s="282" t="s">
        <v>814</v>
      </c>
      <c r="V6535" s="285">
        <v>106</v>
      </c>
      <c r="W6535" s="286" t="s">
        <v>824</v>
      </c>
      <c r="X6535" s="286" t="s">
        <v>824</v>
      </c>
      <c r="Y6535" s="257"/>
    </row>
    <row r="6536" spans="1:25" ht="12.75" customHeight="1" x14ac:dyDescent="0.2">
      <c r="A6536" s="229" t="s">
        <v>705</v>
      </c>
      <c r="B6536" s="247"/>
      <c r="C6536" s="280">
        <v>6523</v>
      </c>
      <c r="D6536" s="249" t="s">
        <v>13450</v>
      </c>
      <c r="E6536" s="249" t="s">
        <v>13451</v>
      </c>
      <c r="F6536" s="249" t="s">
        <v>10185</v>
      </c>
      <c r="G6536" s="281"/>
      <c r="H6536" s="250">
        <v>1958419.09</v>
      </c>
      <c r="I6536" s="250"/>
      <c r="J6536" s="250">
        <v>618846.31219999993</v>
      </c>
      <c r="K6536" s="250"/>
      <c r="L6536" s="359">
        <v>2721661.6499999994</v>
      </c>
      <c r="M6536" s="251">
        <f t="shared" si="303"/>
        <v>0.68400721001958786</v>
      </c>
      <c r="N6536" s="251">
        <f t="shared" si="304"/>
        <v>3.3979605216107478</v>
      </c>
      <c r="O6536" s="359">
        <v>2627813.9</v>
      </c>
      <c r="P6536" s="251">
        <f t="shared" si="305"/>
        <v>3.4481784317312018E-2</v>
      </c>
      <c r="Q6536" s="251" t="s">
        <v>1195</v>
      </c>
      <c r="R6536" s="258"/>
      <c r="S6536" s="258" t="s">
        <v>1358</v>
      </c>
      <c r="T6536" s="258" t="s">
        <v>1359</v>
      </c>
      <c r="U6536" s="282" t="s">
        <v>932</v>
      </c>
      <c r="V6536" s="285">
        <v>3873</v>
      </c>
      <c r="W6536" s="286" t="s">
        <v>824</v>
      </c>
      <c r="X6536" s="286" t="s">
        <v>824</v>
      </c>
      <c r="Y6536" s="257"/>
    </row>
    <row r="6537" spans="1:25" ht="12.75" customHeight="1" x14ac:dyDescent="0.2">
      <c r="A6537" s="229" t="s">
        <v>705</v>
      </c>
      <c r="B6537" s="247"/>
      <c r="C6537" s="280">
        <v>6524</v>
      </c>
      <c r="D6537" s="249" t="s">
        <v>13452</v>
      </c>
      <c r="E6537" s="249" t="s">
        <v>13453</v>
      </c>
      <c r="F6537" s="249" t="s">
        <v>10228</v>
      </c>
      <c r="G6537" s="281" t="s">
        <v>804</v>
      </c>
      <c r="H6537" s="250">
        <v>1104727.31</v>
      </c>
      <c r="I6537" s="250"/>
      <c r="J6537" s="250">
        <v>1058266.8203</v>
      </c>
      <c r="K6537" s="250"/>
      <c r="L6537" s="250">
        <v>1111793.1400000001</v>
      </c>
      <c r="M6537" s="251">
        <f t="shared" si="303"/>
        <v>4.2056070560978556E-2</v>
      </c>
      <c r="N6537" s="251">
        <f t="shared" si="304"/>
        <v>5.0579228861041242E-2</v>
      </c>
      <c r="O6537" s="250">
        <v>1229879.3600000001</v>
      </c>
      <c r="P6537" s="251">
        <f t="shared" si="305"/>
        <v>0.10621240206608934</v>
      </c>
      <c r="Q6537" s="251" t="s">
        <v>1195</v>
      </c>
      <c r="R6537" s="258"/>
      <c r="S6537" s="258" t="s">
        <v>908</v>
      </c>
      <c r="T6537" s="258" t="s">
        <v>908</v>
      </c>
      <c r="U6537" s="282" t="s">
        <v>1103</v>
      </c>
      <c r="V6537" s="285">
        <v>933</v>
      </c>
      <c r="W6537" s="286" t="s">
        <v>816</v>
      </c>
      <c r="X6537" s="286" t="s">
        <v>824</v>
      </c>
      <c r="Y6537" s="257"/>
    </row>
    <row r="6538" spans="1:25" ht="12.75" customHeight="1" x14ac:dyDescent="0.2">
      <c r="A6538" s="229" t="s">
        <v>705</v>
      </c>
      <c r="B6538" s="247"/>
      <c r="C6538" s="280">
        <v>6525</v>
      </c>
      <c r="D6538" s="296" t="s">
        <v>13454</v>
      </c>
      <c r="E6538" s="296" t="s">
        <v>13455</v>
      </c>
      <c r="F6538" s="296" t="s">
        <v>10228</v>
      </c>
      <c r="G6538" s="281" t="s">
        <v>804</v>
      </c>
      <c r="H6538" s="250">
        <v>14561.970000000001</v>
      </c>
      <c r="I6538" s="250"/>
      <c r="J6538" s="250">
        <v>13949.552900000001</v>
      </c>
      <c r="K6538" s="250"/>
      <c r="L6538" s="250">
        <v>14562.18</v>
      </c>
      <c r="M6538" s="251">
        <f t="shared" si="303"/>
        <v>4.2055923752074786E-2</v>
      </c>
      <c r="N6538" s="251">
        <f t="shared" si="304"/>
        <v>4.3917328705208876E-2</v>
      </c>
      <c r="O6538" s="250">
        <v>16800.09</v>
      </c>
      <c r="P6538" s="251">
        <f t="shared" si="305"/>
        <v>0.15367960016975479</v>
      </c>
      <c r="Q6538" s="251" t="s">
        <v>1195</v>
      </c>
      <c r="R6538" s="258"/>
      <c r="S6538" s="258" t="s">
        <v>806</v>
      </c>
      <c r="T6538" s="258" t="s">
        <v>807</v>
      </c>
      <c r="U6538" s="282" t="s">
        <v>808</v>
      </c>
      <c r="V6538" s="285">
        <v>55</v>
      </c>
      <c r="W6538" s="286" t="s">
        <v>815</v>
      </c>
      <c r="X6538" s="286" t="s">
        <v>874</v>
      </c>
      <c r="Y6538" s="257"/>
    </row>
    <row r="6539" spans="1:25" ht="12.75" customHeight="1" x14ac:dyDescent="0.2">
      <c r="A6539" s="229" t="s">
        <v>705</v>
      </c>
      <c r="B6539" s="247"/>
      <c r="C6539" s="280">
        <v>6526</v>
      </c>
      <c r="D6539" s="249" t="s">
        <v>13456</v>
      </c>
      <c r="E6539" s="249" t="s">
        <v>13457</v>
      </c>
      <c r="F6539" s="249" t="s">
        <v>10318</v>
      </c>
      <c r="G6539" s="281" t="s">
        <v>813</v>
      </c>
      <c r="H6539" s="250">
        <v>214269.21000000002</v>
      </c>
      <c r="I6539" s="250"/>
      <c r="J6539" s="250">
        <v>205257.87239999999</v>
      </c>
      <c r="K6539" s="250"/>
      <c r="L6539" s="250">
        <v>214270.76999999996</v>
      </c>
      <c r="M6539" s="251">
        <f t="shared" si="303"/>
        <v>4.2056147964516351E-2</v>
      </c>
      <c r="N6539" s="251">
        <f t="shared" si="304"/>
        <v>4.391011898650065E-2</v>
      </c>
      <c r="O6539" s="250">
        <v>236489.11</v>
      </c>
      <c r="P6539" s="251">
        <f t="shared" si="305"/>
        <v>0.10369281820380834</v>
      </c>
      <c r="Q6539" s="251" t="s">
        <v>1195</v>
      </c>
      <c r="R6539" s="258"/>
      <c r="S6539" s="258" t="s">
        <v>806</v>
      </c>
      <c r="T6539" s="258" t="s">
        <v>807</v>
      </c>
      <c r="U6539" s="282" t="s">
        <v>814</v>
      </c>
      <c r="V6539" s="285">
        <v>154</v>
      </c>
      <c r="W6539" s="286" t="s">
        <v>824</v>
      </c>
      <c r="X6539" s="286" t="s">
        <v>824</v>
      </c>
      <c r="Y6539" s="257"/>
    </row>
    <row r="6540" spans="1:25" ht="12.75" customHeight="1" x14ac:dyDescent="0.2">
      <c r="A6540" s="229" t="s">
        <v>705</v>
      </c>
      <c r="B6540" s="247"/>
      <c r="C6540" s="280">
        <v>6527</v>
      </c>
      <c r="D6540" s="249" t="s">
        <v>13458</v>
      </c>
      <c r="E6540" s="249" t="s">
        <v>13459</v>
      </c>
      <c r="F6540" s="249" t="s">
        <v>10222</v>
      </c>
      <c r="G6540" s="281" t="s">
        <v>813</v>
      </c>
      <c r="H6540" s="250">
        <v>112929.11</v>
      </c>
      <c r="I6540" s="250"/>
      <c r="J6540" s="250">
        <v>108179.75200000001</v>
      </c>
      <c r="K6540" s="250"/>
      <c r="L6540" s="250">
        <v>112929.67</v>
      </c>
      <c r="M6540" s="251">
        <f t="shared" si="303"/>
        <v>4.2056100504112646E-2</v>
      </c>
      <c r="N6540" s="251">
        <f t="shared" si="304"/>
        <v>4.3907643641113082E-2</v>
      </c>
      <c r="O6540" s="250">
        <v>122622.63</v>
      </c>
      <c r="P6540" s="251">
        <f t="shared" si="305"/>
        <v>8.5831827897841259E-2</v>
      </c>
      <c r="Q6540" s="251" t="s">
        <v>1195</v>
      </c>
      <c r="R6540" s="258"/>
      <c r="S6540" s="258" t="s">
        <v>806</v>
      </c>
      <c r="T6540" s="258" t="s">
        <v>807</v>
      </c>
      <c r="U6540" s="282" t="s">
        <v>814</v>
      </c>
      <c r="V6540" s="285">
        <v>503</v>
      </c>
      <c r="W6540" s="286" t="s">
        <v>815</v>
      </c>
      <c r="X6540" s="286" t="s">
        <v>816</v>
      </c>
      <c r="Y6540" s="257"/>
    </row>
    <row r="6541" spans="1:25" ht="12.75" customHeight="1" x14ac:dyDescent="0.2">
      <c r="A6541" s="229" t="s">
        <v>705</v>
      </c>
      <c r="B6541" s="247"/>
      <c r="C6541" s="280">
        <v>6528</v>
      </c>
      <c r="D6541" s="249" t="s">
        <v>13460</v>
      </c>
      <c r="E6541" s="249" t="s">
        <v>13461</v>
      </c>
      <c r="F6541" s="249" t="s">
        <v>10225</v>
      </c>
      <c r="G6541" s="281" t="s">
        <v>813</v>
      </c>
      <c r="H6541" s="250">
        <v>121839.24</v>
      </c>
      <c r="I6541" s="250"/>
      <c r="J6541" s="250">
        <v>148791.08859999999</v>
      </c>
      <c r="K6541" s="250"/>
      <c r="L6541" s="250">
        <v>155324.28000000003</v>
      </c>
      <c r="M6541" s="251">
        <f t="shared" si="303"/>
        <v>0.22120827904047974</v>
      </c>
      <c r="N6541" s="251">
        <f t="shared" si="304"/>
        <v>4.3908485793550681E-2</v>
      </c>
      <c r="O6541" s="250">
        <v>168231.38</v>
      </c>
      <c r="P6541" s="251">
        <f t="shared" si="305"/>
        <v>8.3097761663533706E-2</v>
      </c>
      <c r="Q6541" s="251" t="s">
        <v>1195</v>
      </c>
      <c r="R6541" s="258"/>
      <c r="S6541" s="258" t="s">
        <v>806</v>
      </c>
      <c r="T6541" s="258" t="s">
        <v>807</v>
      </c>
      <c r="U6541" s="282" t="s">
        <v>814</v>
      </c>
      <c r="V6541" s="285">
        <v>208</v>
      </c>
      <c r="W6541" s="286" t="s">
        <v>824</v>
      </c>
      <c r="X6541" s="286" t="s">
        <v>824</v>
      </c>
      <c r="Y6541" s="257"/>
    </row>
    <row r="6542" spans="1:25" ht="12.75" customHeight="1" x14ac:dyDescent="0.2">
      <c r="A6542" s="229" t="s">
        <v>705</v>
      </c>
      <c r="B6542" s="247"/>
      <c r="C6542" s="280">
        <v>6529</v>
      </c>
      <c r="D6542" s="249" t="s">
        <v>13462</v>
      </c>
      <c r="E6542" s="249" t="s">
        <v>13463</v>
      </c>
      <c r="F6542" s="249" t="s">
        <v>10231</v>
      </c>
      <c r="G6542" s="281" t="s">
        <v>813</v>
      </c>
      <c r="H6542" s="250">
        <v>37345.699999999997</v>
      </c>
      <c r="I6542" s="250"/>
      <c r="J6542" s="250">
        <v>35775.090000000004</v>
      </c>
      <c r="K6542" s="250"/>
      <c r="L6542" s="250">
        <v>37345.89</v>
      </c>
      <c r="M6542" s="251">
        <f t="shared" ref="M6542:M6605" si="306">IF(H6542&gt;0,ABS((J6542-H6542)/H6542),"NA")</f>
        <v>4.2055979671019511E-2</v>
      </c>
      <c r="N6542" s="251">
        <f t="shared" ref="N6542:N6605" si="307">IF(J6542&gt;0,ABS((L6542-J6542)/J6542),"NA")</f>
        <v>4.390764635392938E-2</v>
      </c>
      <c r="O6542" s="250">
        <v>40551.369999999995</v>
      </c>
      <c r="P6542" s="251">
        <f t="shared" ref="P6542:P6605" si="308">IF(L6542&gt;0,ABS((O6542-L6542)/L6542),"NA")</f>
        <v>8.5832202686828354E-2</v>
      </c>
      <c r="Q6542" s="251" t="s">
        <v>1195</v>
      </c>
      <c r="R6542" s="258"/>
      <c r="S6542" s="258" t="s">
        <v>904</v>
      </c>
      <c r="T6542" s="258" t="s">
        <v>807</v>
      </c>
      <c r="U6542" s="282" t="s">
        <v>814</v>
      </c>
      <c r="V6542" s="285">
        <v>103</v>
      </c>
      <c r="W6542" s="286" t="s">
        <v>824</v>
      </c>
      <c r="X6542" s="286" t="s">
        <v>824</v>
      </c>
      <c r="Y6542" s="257"/>
    </row>
    <row r="6543" spans="1:25" ht="12.75" customHeight="1" x14ac:dyDescent="0.2">
      <c r="A6543" s="229" t="s">
        <v>705</v>
      </c>
      <c r="B6543" s="247"/>
      <c r="C6543" s="280">
        <v>6530</v>
      </c>
      <c r="D6543" s="249" t="s">
        <v>13464</v>
      </c>
      <c r="E6543" s="249" t="s">
        <v>13465</v>
      </c>
      <c r="F6543" s="249" t="s">
        <v>10278</v>
      </c>
      <c r="G6543" s="281" t="s">
        <v>804</v>
      </c>
      <c r="H6543" s="250">
        <v>94782.530000000013</v>
      </c>
      <c r="I6543" s="250"/>
      <c r="J6543" s="250">
        <v>76758.592199999985</v>
      </c>
      <c r="K6543" s="250"/>
      <c r="L6543" s="250">
        <v>80129.08</v>
      </c>
      <c r="M6543" s="251">
        <f t="shared" si="306"/>
        <v>0.19016096953731901</v>
      </c>
      <c r="N6543" s="251">
        <f t="shared" si="307"/>
        <v>4.3910234716368568E-2</v>
      </c>
      <c r="O6543" s="250">
        <v>88970.96</v>
      </c>
      <c r="P6543" s="251">
        <f t="shared" si="308"/>
        <v>0.11034545760415575</v>
      </c>
      <c r="Q6543" s="251" t="s">
        <v>1195</v>
      </c>
      <c r="R6543" s="258"/>
      <c r="S6543" s="258" t="s">
        <v>904</v>
      </c>
      <c r="T6543" s="258" t="s">
        <v>807</v>
      </c>
      <c r="U6543" s="282" t="s">
        <v>808</v>
      </c>
      <c r="V6543" s="285">
        <v>153</v>
      </c>
      <c r="W6543" s="286" t="s">
        <v>824</v>
      </c>
      <c r="X6543" s="286" t="s">
        <v>824</v>
      </c>
      <c r="Y6543" s="257"/>
    </row>
    <row r="6544" spans="1:25" ht="12.75" customHeight="1" x14ac:dyDescent="0.2">
      <c r="A6544" s="229" t="s">
        <v>705</v>
      </c>
      <c r="B6544" s="247"/>
      <c r="C6544" s="280">
        <v>6531</v>
      </c>
      <c r="D6544" s="249" t="s">
        <v>13466</v>
      </c>
      <c r="E6544" s="249" t="s">
        <v>13467</v>
      </c>
      <c r="F6544" s="249" t="s">
        <v>10182</v>
      </c>
      <c r="G6544" s="281" t="s">
        <v>813</v>
      </c>
      <c r="H6544" s="250">
        <v>40400.92</v>
      </c>
      <c r="I6544" s="250"/>
      <c r="J6544" s="250">
        <v>38701.816500000001</v>
      </c>
      <c r="K6544" s="250"/>
      <c r="L6544" s="250">
        <v>31674.29</v>
      </c>
      <c r="M6544" s="251">
        <f t="shared" si="306"/>
        <v>4.2056059614483964E-2</v>
      </c>
      <c r="N6544" s="251">
        <f t="shared" si="307"/>
        <v>0.18158130898067795</v>
      </c>
      <c r="O6544" s="250">
        <v>34958.67</v>
      </c>
      <c r="P6544" s="251">
        <f t="shared" si="308"/>
        <v>0.10369230060089736</v>
      </c>
      <c r="Q6544" s="251" t="s">
        <v>1195</v>
      </c>
      <c r="R6544" s="258"/>
      <c r="S6544" s="258" t="s">
        <v>904</v>
      </c>
      <c r="T6544" s="258" t="s">
        <v>807</v>
      </c>
      <c r="U6544" s="282" t="s">
        <v>814</v>
      </c>
      <c r="V6544" s="285">
        <v>154</v>
      </c>
      <c r="W6544" s="286" t="s">
        <v>824</v>
      </c>
      <c r="X6544" s="286" t="s">
        <v>824</v>
      </c>
      <c r="Y6544" s="257"/>
    </row>
    <row r="6545" spans="1:25" ht="12.75" customHeight="1" x14ac:dyDescent="0.2">
      <c r="B6545" s="247"/>
      <c r="C6545" s="280">
        <v>6532</v>
      </c>
      <c r="D6545" s="249" t="s">
        <v>13468</v>
      </c>
      <c r="E6545" s="249" t="s">
        <v>13469</v>
      </c>
      <c r="F6545" s="249" t="s">
        <v>10228</v>
      </c>
      <c r="G6545" s="281" t="s">
        <v>804</v>
      </c>
      <c r="H6545" s="250">
        <v>87623.11</v>
      </c>
      <c r="I6545" s="250"/>
      <c r="J6545" s="250">
        <v>83938.026200000008</v>
      </c>
      <c r="K6545" s="250"/>
      <c r="L6545" s="250">
        <v>87624.31</v>
      </c>
      <c r="M6545" s="251">
        <f t="shared" si="306"/>
        <v>4.2056071737239104E-2</v>
      </c>
      <c r="N6545" s="251">
        <f t="shared" si="307"/>
        <v>4.3916731985294048E-2</v>
      </c>
      <c r="O6545" s="250">
        <v>100842.84</v>
      </c>
      <c r="P6545" s="251">
        <f t="shared" si="308"/>
        <v>0.15085459731437542</v>
      </c>
      <c r="Q6545" s="251" t="s">
        <v>1195</v>
      </c>
      <c r="R6545" s="258"/>
      <c r="S6545" s="258" t="s">
        <v>1405</v>
      </c>
      <c r="T6545" s="258" t="s">
        <v>807</v>
      </c>
      <c r="U6545" s="282" t="s">
        <v>808</v>
      </c>
      <c r="V6545" s="285">
        <v>29</v>
      </c>
      <c r="W6545" s="286" t="s">
        <v>816</v>
      </c>
      <c r="X6545" s="286" t="s">
        <v>824</v>
      </c>
      <c r="Y6545" s="257"/>
    </row>
    <row r="6546" spans="1:25" ht="12.75" customHeight="1" x14ac:dyDescent="0.2">
      <c r="A6546" s="229" t="s">
        <v>705</v>
      </c>
      <c r="B6546" s="247"/>
      <c r="C6546" s="280">
        <v>6533</v>
      </c>
      <c r="D6546" s="249" t="s">
        <v>13470</v>
      </c>
      <c r="E6546" s="249" t="s">
        <v>13471</v>
      </c>
      <c r="F6546" s="249" t="s">
        <v>10165</v>
      </c>
      <c r="G6546" s="281" t="s">
        <v>813</v>
      </c>
      <c r="H6546" s="250">
        <v>191617.2</v>
      </c>
      <c r="I6546" s="250"/>
      <c r="J6546" s="250">
        <v>183558.54479999997</v>
      </c>
      <c r="K6546" s="250"/>
      <c r="L6546" s="250">
        <v>191618.64000000004</v>
      </c>
      <c r="M6546" s="251">
        <f t="shared" si="306"/>
        <v>4.2056011673273781E-2</v>
      </c>
      <c r="N6546" s="251">
        <f t="shared" si="307"/>
        <v>4.3910215178389611E-2</v>
      </c>
      <c r="O6546" s="250">
        <v>211488.09999999998</v>
      </c>
      <c r="P6546" s="251">
        <f t="shared" si="308"/>
        <v>0.10369273051932698</v>
      </c>
      <c r="Q6546" s="251" t="s">
        <v>1195</v>
      </c>
      <c r="R6546" s="258"/>
      <c r="S6546" s="258" t="s">
        <v>806</v>
      </c>
      <c r="T6546" s="258" t="s">
        <v>807</v>
      </c>
      <c r="U6546" s="282" t="s">
        <v>814</v>
      </c>
      <c r="V6546" s="285">
        <v>303</v>
      </c>
      <c r="W6546" s="286" t="s">
        <v>816</v>
      </c>
      <c r="X6546" s="286" t="s">
        <v>824</v>
      </c>
      <c r="Y6546" s="257"/>
    </row>
    <row r="6547" spans="1:25" ht="12.75" customHeight="1" x14ac:dyDescent="0.2">
      <c r="A6547" s="229" t="s">
        <v>705</v>
      </c>
      <c r="B6547" s="247"/>
      <c r="C6547" s="280">
        <v>6534</v>
      </c>
      <c r="D6547" s="249" t="s">
        <v>13472</v>
      </c>
      <c r="E6547" s="249" t="s">
        <v>13473</v>
      </c>
      <c r="F6547" s="249" t="s">
        <v>10165</v>
      </c>
      <c r="G6547" s="281" t="s">
        <v>813</v>
      </c>
      <c r="H6547" s="250">
        <v>51318.12999999999</v>
      </c>
      <c r="I6547" s="250"/>
      <c r="J6547" s="250">
        <v>49159.89</v>
      </c>
      <c r="K6547" s="250"/>
      <c r="L6547" s="250">
        <v>51318.509999999995</v>
      </c>
      <c r="M6547" s="251">
        <f t="shared" si="306"/>
        <v>4.2056092067267278E-2</v>
      </c>
      <c r="N6547" s="251">
        <f t="shared" si="307"/>
        <v>4.391018775672597E-2</v>
      </c>
      <c r="O6547" s="250">
        <v>56639.869999999995</v>
      </c>
      <c r="P6547" s="251">
        <f t="shared" si="308"/>
        <v>0.10369280012221713</v>
      </c>
      <c r="Q6547" s="251" t="s">
        <v>1195</v>
      </c>
      <c r="R6547" s="258"/>
      <c r="S6547" s="258" t="s">
        <v>904</v>
      </c>
      <c r="T6547" s="258" t="s">
        <v>807</v>
      </c>
      <c r="U6547" s="282" t="s">
        <v>814</v>
      </c>
      <c r="V6547" s="285">
        <v>253</v>
      </c>
      <c r="W6547" s="286" t="s">
        <v>816</v>
      </c>
      <c r="X6547" s="286" t="s">
        <v>816</v>
      </c>
      <c r="Y6547" s="257"/>
    </row>
    <row r="6548" spans="1:25" ht="12.75" customHeight="1" x14ac:dyDescent="0.2">
      <c r="A6548" s="229" t="s">
        <v>705</v>
      </c>
      <c r="B6548" s="247"/>
      <c r="C6548" s="280">
        <v>6535</v>
      </c>
      <c r="D6548" s="249" t="s">
        <v>13474</v>
      </c>
      <c r="E6548" s="249" t="s">
        <v>13475</v>
      </c>
      <c r="F6548" s="249" t="s">
        <v>10182</v>
      </c>
      <c r="G6548" s="281" t="s">
        <v>813</v>
      </c>
      <c r="H6548" s="250">
        <v>79563.850000000006</v>
      </c>
      <c r="I6548" s="250"/>
      <c r="J6548" s="250">
        <v>78862.6342</v>
      </c>
      <c r="K6548" s="250"/>
      <c r="L6548" s="250">
        <v>82325.989999999991</v>
      </c>
      <c r="M6548" s="251">
        <f t="shared" si="306"/>
        <v>8.8132462167178349E-3</v>
      </c>
      <c r="N6548" s="251">
        <f t="shared" si="307"/>
        <v>4.3916308846807327E-2</v>
      </c>
      <c r="O6548" s="250">
        <v>94082.170000000013</v>
      </c>
      <c r="P6548" s="251">
        <f t="shared" si="308"/>
        <v>0.1428003477395173</v>
      </c>
      <c r="Q6548" s="251" t="s">
        <v>1195</v>
      </c>
      <c r="R6548" s="258"/>
      <c r="S6548" s="258" t="s">
        <v>806</v>
      </c>
      <c r="T6548" s="258" t="s">
        <v>807</v>
      </c>
      <c r="U6548" s="282" t="s">
        <v>814</v>
      </c>
      <c r="V6548" s="285">
        <v>206</v>
      </c>
      <c r="W6548" s="286" t="s">
        <v>824</v>
      </c>
      <c r="X6548" s="286" t="s">
        <v>824</v>
      </c>
      <c r="Y6548" s="257"/>
    </row>
    <row r="6549" spans="1:25" ht="12.75" customHeight="1" x14ac:dyDescent="0.2">
      <c r="A6549" s="229" t="s">
        <v>705</v>
      </c>
      <c r="B6549" s="247"/>
      <c r="C6549" s="280">
        <v>6536</v>
      </c>
      <c r="D6549" s="249" t="s">
        <v>13476</v>
      </c>
      <c r="E6549" s="249" t="s">
        <v>13477</v>
      </c>
      <c r="F6549" s="249" t="s">
        <v>10205</v>
      </c>
      <c r="G6549" s="281" t="s">
        <v>813</v>
      </c>
      <c r="H6549" s="250">
        <v>17966.240000000002</v>
      </c>
      <c r="I6549" s="250"/>
      <c r="J6549" s="250">
        <v>21094.627199999999</v>
      </c>
      <c r="K6549" s="250"/>
      <c r="L6549" s="250">
        <v>18834.990000000002</v>
      </c>
      <c r="M6549" s="251">
        <f t="shared" si="306"/>
        <v>0.17412587163479934</v>
      </c>
      <c r="N6549" s="251">
        <f t="shared" si="307"/>
        <v>0.10711908670279784</v>
      </c>
      <c r="O6549" s="250">
        <v>22857.82</v>
      </c>
      <c r="P6549" s="251">
        <f t="shared" si="308"/>
        <v>0.21358280519395006</v>
      </c>
      <c r="Q6549" s="251" t="s">
        <v>1195</v>
      </c>
      <c r="R6549" s="258"/>
      <c r="S6549" s="258" t="s">
        <v>904</v>
      </c>
      <c r="T6549" s="258" t="s">
        <v>807</v>
      </c>
      <c r="U6549" s="282" t="s">
        <v>814</v>
      </c>
      <c r="V6549" s="283" t="s">
        <v>809</v>
      </c>
      <c r="W6549" s="284" t="s">
        <v>809</v>
      </c>
      <c r="X6549" s="284" t="s">
        <v>809</v>
      </c>
      <c r="Y6549" s="257"/>
    </row>
    <row r="6550" spans="1:25" ht="12.75" customHeight="1" x14ac:dyDescent="0.2">
      <c r="A6550" s="229" t="s">
        <v>705</v>
      </c>
      <c r="B6550" s="247"/>
      <c r="C6550" s="280">
        <v>6537</v>
      </c>
      <c r="D6550" s="249" t="s">
        <v>13478</v>
      </c>
      <c r="E6550" s="249" t="s">
        <v>13479</v>
      </c>
      <c r="F6550" s="249" t="s">
        <v>10172</v>
      </c>
      <c r="G6550" s="281" t="s">
        <v>813</v>
      </c>
      <c r="H6550" s="250">
        <v>70147.8</v>
      </c>
      <c r="I6550" s="250"/>
      <c r="J6550" s="250">
        <v>52634.827400000009</v>
      </c>
      <c r="K6550" s="250"/>
      <c r="L6550" s="250">
        <v>54946.039999999994</v>
      </c>
      <c r="M6550" s="251">
        <f t="shared" si="306"/>
        <v>0.24965818742711807</v>
      </c>
      <c r="N6550" s="251">
        <f t="shared" si="307"/>
        <v>4.3910329228133538E-2</v>
      </c>
      <c r="O6550" s="250">
        <v>60643.58</v>
      </c>
      <c r="P6550" s="251">
        <f t="shared" si="308"/>
        <v>0.10369336898528099</v>
      </c>
      <c r="Q6550" s="251" t="s">
        <v>1195</v>
      </c>
      <c r="R6550" s="258"/>
      <c r="S6550" s="258" t="s">
        <v>806</v>
      </c>
      <c r="T6550" s="258" t="s">
        <v>807</v>
      </c>
      <c r="U6550" s="282" t="s">
        <v>814</v>
      </c>
      <c r="V6550" s="285">
        <v>205</v>
      </c>
      <c r="W6550" s="286" t="s">
        <v>816</v>
      </c>
      <c r="X6550" s="286" t="s">
        <v>815</v>
      </c>
      <c r="Y6550" s="257"/>
    </row>
    <row r="6551" spans="1:25" ht="12.75" customHeight="1" x14ac:dyDescent="0.2">
      <c r="A6551" s="229" t="s">
        <v>705</v>
      </c>
      <c r="B6551" s="247"/>
      <c r="C6551" s="280">
        <v>6538</v>
      </c>
      <c r="D6551" s="249" t="s">
        <v>13480</v>
      </c>
      <c r="E6551" s="249" t="s">
        <v>13481</v>
      </c>
      <c r="F6551" s="249" t="s">
        <v>10237</v>
      </c>
      <c r="G6551" s="281" t="s">
        <v>804</v>
      </c>
      <c r="H6551" s="250">
        <v>44177.41</v>
      </c>
      <c r="I6551" s="250"/>
      <c r="J6551" s="250">
        <v>60589.542500000003</v>
      </c>
      <c r="K6551" s="250"/>
      <c r="L6551" s="250">
        <v>63251.460000000006</v>
      </c>
      <c r="M6551" s="251">
        <f t="shared" si="306"/>
        <v>0.37150508597040882</v>
      </c>
      <c r="N6551" s="251">
        <f t="shared" si="307"/>
        <v>4.3933612801252013E-2</v>
      </c>
      <c r="O6551" s="250">
        <v>65803.97</v>
      </c>
      <c r="P6551" s="251">
        <f t="shared" si="308"/>
        <v>4.0354957814412416E-2</v>
      </c>
      <c r="Q6551" s="251" t="s">
        <v>1195</v>
      </c>
      <c r="R6551" s="258"/>
      <c r="S6551" s="258" t="s">
        <v>904</v>
      </c>
      <c r="T6551" s="258" t="s">
        <v>807</v>
      </c>
      <c r="U6551" s="282" t="s">
        <v>808</v>
      </c>
      <c r="V6551" s="285">
        <v>55</v>
      </c>
      <c r="W6551" s="286" t="s">
        <v>824</v>
      </c>
      <c r="X6551" s="286" t="s">
        <v>824</v>
      </c>
      <c r="Y6551" s="257"/>
    </row>
    <row r="6552" spans="1:25" ht="12.75" customHeight="1" x14ac:dyDescent="0.2">
      <c r="A6552" s="229" t="s">
        <v>705</v>
      </c>
      <c r="B6552" s="247"/>
      <c r="C6552" s="280">
        <v>6539</v>
      </c>
      <c r="D6552" s="249" t="s">
        <v>13482</v>
      </c>
      <c r="E6552" s="249" t="s">
        <v>13483</v>
      </c>
      <c r="F6552" s="249" t="s">
        <v>10172</v>
      </c>
      <c r="G6552" s="281" t="s">
        <v>813</v>
      </c>
      <c r="H6552" s="250">
        <v>35891.97</v>
      </c>
      <c r="I6552" s="250"/>
      <c r="J6552" s="250">
        <v>24470.743699999999</v>
      </c>
      <c r="K6552" s="250"/>
      <c r="L6552" s="250">
        <v>25545.25</v>
      </c>
      <c r="M6552" s="251">
        <f t="shared" si="306"/>
        <v>0.31821118484162342</v>
      </c>
      <c r="N6552" s="251">
        <f t="shared" si="307"/>
        <v>4.3909834256488124E-2</v>
      </c>
      <c r="O6552" s="250">
        <v>28194.16</v>
      </c>
      <c r="P6552" s="251">
        <f t="shared" si="308"/>
        <v>0.10369481606169444</v>
      </c>
      <c r="Q6552" s="251" t="s">
        <v>1195</v>
      </c>
      <c r="R6552" s="258"/>
      <c r="S6552" s="258" t="s">
        <v>806</v>
      </c>
      <c r="T6552" s="258" t="s">
        <v>807</v>
      </c>
      <c r="U6552" s="282" t="s">
        <v>814</v>
      </c>
      <c r="V6552" s="285">
        <v>156</v>
      </c>
      <c r="W6552" s="286" t="s">
        <v>816</v>
      </c>
      <c r="X6552" s="286" t="s">
        <v>824</v>
      </c>
      <c r="Y6552" s="257"/>
    </row>
    <row r="6553" spans="1:25" ht="12.75" customHeight="1" x14ac:dyDescent="0.2">
      <c r="A6553" s="229" t="s">
        <v>705</v>
      </c>
      <c r="B6553" s="247"/>
      <c r="C6553" s="280">
        <v>6540</v>
      </c>
      <c r="D6553" s="249" t="s">
        <v>13484</v>
      </c>
      <c r="E6553" s="249" t="s">
        <v>13485</v>
      </c>
      <c r="F6553" s="249" t="s">
        <v>10237</v>
      </c>
      <c r="G6553" s="281" t="s">
        <v>804</v>
      </c>
      <c r="H6553" s="250">
        <v>55414.62</v>
      </c>
      <c r="I6553" s="250"/>
      <c r="J6553" s="250">
        <v>77020.607499999998</v>
      </c>
      <c r="K6553" s="250"/>
      <c r="L6553" s="250">
        <v>80404.399999999994</v>
      </c>
      <c r="M6553" s="251">
        <f t="shared" si="306"/>
        <v>0.38989688100360509</v>
      </c>
      <c r="N6553" s="251">
        <f t="shared" si="307"/>
        <v>4.3933599199409014E-2</v>
      </c>
      <c r="O6553" s="250">
        <v>83649.119999999995</v>
      </c>
      <c r="P6553" s="251">
        <f t="shared" si="308"/>
        <v>4.0355005447463094E-2</v>
      </c>
      <c r="Q6553" s="251" t="s">
        <v>1195</v>
      </c>
      <c r="R6553" s="258"/>
      <c r="S6553" s="258" t="s">
        <v>904</v>
      </c>
      <c r="T6553" s="258" t="s">
        <v>807</v>
      </c>
      <c r="U6553" s="282" t="s">
        <v>808</v>
      </c>
      <c r="V6553" s="285">
        <v>55</v>
      </c>
      <c r="W6553" s="286" t="s">
        <v>824</v>
      </c>
      <c r="X6553" s="286" t="s">
        <v>824</v>
      </c>
      <c r="Y6553" s="257"/>
    </row>
    <row r="6554" spans="1:25" ht="12.75" customHeight="1" x14ac:dyDescent="0.2">
      <c r="A6554" s="229" t="s">
        <v>705</v>
      </c>
      <c r="B6554" s="247"/>
      <c r="C6554" s="280">
        <v>6541</v>
      </c>
      <c r="D6554" s="249" t="s">
        <v>13486</v>
      </c>
      <c r="E6554" s="249" t="s">
        <v>13487</v>
      </c>
      <c r="F6554" s="249" t="s">
        <v>10281</v>
      </c>
      <c r="G6554" s="281" t="s">
        <v>813</v>
      </c>
      <c r="H6554" s="250">
        <v>104653.78</v>
      </c>
      <c r="I6554" s="250"/>
      <c r="J6554" s="250">
        <v>100252.4709</v>
      </c>
      <c r="K6554" s="250"/>
      <c r="L6554" s="250">
        <v>104654.32</v>
      </c>
      <c r="M6554" s="251">
        <f t="shared" si="306"/>
        <v>4.2055901850845699E-2</v>
      </c>
      <c r="N6554" s="251">
        <f t="shared" si="307"/>
        <v>4.3907636993713306E-2</v>
      </c>
      <c r="O6554" s="250">
        <v>113636.96999999999</v>
      </c>
      <c r="P6554" s="251">
        <f t="shared" si="308"/>
        <v>8.5831621666453708E-2</v>
      </c>
      <c r="Q6554" s="251" t="s">
        <v>1195</v>
      </c>
      <c r="R6554" s="258"/>
      <c r="S6554" s="258" t="s">
        <v>806</v>
      </c>
      <c r="T6554" s="258" t="s">
        <v>807</v>
      </c>
      <c r="U6554" s="282" t="s">
        <v>814</v>
      </c>
      <c r="V6554" s="285">
        <v>303</v>
      </c>
      <c r="W6554" s="286" t="s">
        <v>912</v>
      </c>
      <c r="X6554" s="286" t="s">
        <v>874</v>
      </c>
      <c r="Y6554" s="257"/>
    </row>
    <row r="6555" spans="1:25" ht="12.75" customHeight="1" x14ac:dyDescent="0.2">
      <c r="A6555" s="229" t="s">
        <v>705</v>
      </c>
      <c r="B6555" s="247"/>
      <c r="C6555" s="280">
        <v>6542</v>
      </c>
      <c r="D6555" s="249" t="s">
        <v>13488</v>
      </c>
      <c r="E6555" s="249" t="s">
        <v>13489</v>
      </c>
      <c r="F6555" s="249" t="s">
        <v>10172</v>
      </c>
      <c r="G6555" s="281" t="s">
        <v>813</v>
      </c>
      <c r="H6555" s="250">
        <v>57875.45</v>
      </c>
      <c r="I6555" s="250"/>
      <c r="J6555" s="250">
        <v>64232.816500000001</v>
      </c>
      <c r="K6555" s="250"/>
      <c r="L6555" s="250">
        <v>66198.78</v>
      </c>
      <c r="M6555" s="251">
        <f t="shared" si="306"/>
        <v>0.10984565130811084</v>
      </c>
      <c r="N6555" s="251">
        <f t="shared" si="307"/>
        <v>3.0606839418290149E-2</v>
      </c>
      <c r="O6555" s="250">
        <v>73063.11</v>
      </c>
      <c r="P6555" s="251">
        <f t="shared" si="308"/>
        <v>0.10369269645150563</v>
      </c>
      <c r="Q6555" s="251" t="s">
        <v>1195</v>
      </c>
      <c r="R6555" s="258"/>
      <c r="S6555" s="258" t="s">
        <v>806</v>
      </c>
      <c r="T6555" s="258" t="s">
        <v>807</v>
      </c>
      <c r="U6555" s="282" t="s">
        <v>814</v>
      </c>
      <c r="V6555" s="285">
        <v>360</v>
      </c>
      <c r="W6555" s="286" t="s">
        <v>816</v>
      </c>
      <c r="X6555" s="286" t="s">
        <v>824</v>
      </c>
      <c r="Y6555" s="257"/>
    </row>
    <row r="6556" spans="1:25" ht="12.75" customHeight="1" x14ac:dyDescent="0.2">
      <c r="A6556" s="229" t="s">
        <v>705</v>
      </c>
      <c r="B6556" s="247"/>
      <c r="C6556" s="280">
        <v>6543</v>
      </c>
      <c r="D6556" s="249" t="s">
        <v>13490</v>
      </c>
      <c r="E6556" s="249" t="s">
        <v>13491</v>
      </c>
      <c r="F6556" s="249" t="s">
        <v>10237</v>
      </c>
      <c r="G6556" s="281" t="s">
        <v>804</v>
      </c>
      <c r="H6556" s="250">
        <v>101759.18</v>
      </c>
      <c r="I6556" s="250"/>
      <c r="J6556" s="250">
        <v>97479.57759999999</v>
      </c>
      <c r="K6556" s="250"/>
      <c r="L6556" s="250">
        <v>101760.75</v>
      </c>
      <c r="M6556" s="251">
        <f t="shared" si="306"/>
        <v>4.2056180091073883E-2</v>
      </c>
      <c r="N6556" s="251">
        <f t="shared" si="307"/>
        <v>4.3918659737811692E-2</v>
      </c>
      <c r="O6556" s="250">
        <v>118375.41</v>
      </c>
      <c r="P6556" s="251">
        <f t="shared" si="308"/>
        <v>0.16327179192370342</v>
      </c>
      <c r="Q6556" s="251" t="s">
        <v>1195</v>
      </c>
      <c r="R6556" s="258"/>
      <c r="S6556" s="258" t="s">
        <v>1405</v>
      </c>
      <c r="T6556" s="258" t="s">
        <v>2261</v>
      </c>
      <c r="U6556" s="282" t="s">
        <v>808</v>
      </c>
      <c r="V6556" s="283" t="s">
        <v>809</v>
      </c>
      <c r="W6556" s="284" t="s">
        <v>809</v>
      </c>
      <c r="X6556" s="284" t="s">
        <v>809</v>
      </c>
      <c r="Y6556" s="257"/>
    </row>
    <row r="6557" spans="1:25" ht="12.75" customHeight="1" x14ac:dyDescent="0.2">
      <c r="A6557" s="229" t="s">
        <v>705</v>
      </c>
      <c r="B6557" s="247"/>
      <c r="C6557" s="280">
        <v>6544</v>
      </c>
      <c r="D6557" s="249" t="s">
        <v>13492</v>
      </c>
      <c r="E6557" s="249" t="s">
        <v>13493</v>
      </c>
      <c r="F6557" s="249" t="s">
        <v>10390</v>
      </c>
      <c r="G6557" s="281" t="s">
        <v>813</v>
      </c>
      <c r="H6557" s="250">
        <v>59601.78</v>
      </c>
      <c r="I6557" s="250"/>
      <c r="J6557" s="250">
        <v>50588.003100000002</v>
      </c>
      <c r="K6557" s="250"/>
      <c r="L6557" s="250">
        <v>52809.340000000004</v>
      </c>
      <c r="M6557" s="251">
        <f t="shared" si="306"/>
        <v>0.15123335074892055</v>
      </c>
      <c r="N6557" s="251">
        <f t="shared" si="307"/>
        <v>4.3910349566654509E-2</v>
      </c>
      <c r="O6557" s="250">
        <v>58285.350000000006</v>
      </c>
      <c r="P6557" s="251">
        <f t="shared" si="308"/>
        <v>0.10369396777161013</v>
      </c>
      <c r="Q6557" s="251" t="s">
        <v>1195</v>
      </c>
      <c r="R6557" s="258"/>
      <c r="S6557" s="258" t="s">
        <v>904</v>
      </c>
      <c r="T6557" s="258" t="s">
        <v>807</v>
      </c>
      <c r="U6557" s="282" t="s">
        <v>814</v>
      </c>
      <c r="V6557" s="285">
        <v>156</v>
      </c>
      <c r="W6557" s="286" t="s">
        <v>824</v>
      </c>
      <c r="X6557" s="286" t="s">
        <v>824</v>
      </c>
      <c r="Y6557" s="257"/>
    </row>
    <row r="6558" spans="1:25" ht="12.75" customHeight="1" x14ac:dyDescent="0.2">
      <c r="A6558" s="229" t="s">
        <v>705</v>
      </c>
      <c r="B6558" s="247"/>
      <c r="C6558" s="280">
        <v>6545</v>
      </c>
      <c r="D6558" s="249" t="s">
        <v>13494</v>
      </c>
      <c r="E6558" s="249" t="s">
        <v>13495</v>
      </c>
      <c r="F6558" s="249" t="s">
        <v>10456</v>
      </c>
      <c r="G6558" s="281" t="s">
        <v>813</v>
      </c>
      <c r="H6558" s="250">
        <v>80204.479999999996</v>
      </c>
      <c r="I6558" s="250"/>
      <c r="J6558" s="250">
        <v>76831.397599999997</v>
      </c>
      <c r="K6558" s="250"/>
      <c r="L6558" s="250">
        <v>80205.08</v>
      </c>
      <c r="M6558" s="251">
        <f t="shared" si="306"/>
        <v>4.2056034775114798E-2</v>
      </c>
      <c r="N6558" s="251">
        <f t="shared" si="307"/>
        <v>4.3910204752021918E-2</v>
      </c>
      <c r="O6558" s="250">
        <v>88521.829999999987</v>
      </c>
      <c r="P6558" s="251">
        <f t="shared" si="308"/>
        <v>0.10369355656773842</v>
      </c>
      <c r="Q6558" s="251" t="s">
        <v>1195</v>
      </c>
      <c r="R6558" s="258"/>
      <c r="S6558" s="258" t="s">
        <v>904</v>
      </c>
      <c r="T6558" s="258" t="s">
        <v>807</v>
      </c>
      <c r="U6558" s="282" t="s">
        <v>814</v>
      </c>
      <c r="V6558" s="285">
        <v>103</v>
      </c>
      <c r="W6558" s="286" t="s">
        <v>824</v>
      </c>
      <c r="X6558" s="286" t="s">
        <v>824</v>
      </c>
      <c r="Y6558" s="257"/>
    </row>
    <row r="6559" spans="1:25" ht="12.75" customHeight="1" x14ac:dyDescent="0.2">
      <c r="A6559" s="229" t="s">
        <v>705</v>
      </c>
      <c r="B6559" s="247"/>
      <c r="C6559" s="280">
        <v>6546</v>
      </c>
      <c r="D6559" s="249" t="s">
        <v>13496</v>
      </c>
      <c r="E6559" s="249" t="s">
        <v>13497</v>
      </c>
      <c r="F6559" s="249" t="s">
        <v>10225</v>
      </c>
      <c r="G6559" s="281" t="s">
        <v>813</v>
      </c>
      <c r="H6559" s="250">
        <v>19002.580000000002</v>
      </c>
      <c r="I6559" s="250"/>
      <c r="J6559" s="250">
        <v>18203.415199999999</v>
      </c>
      <c r="K6559" s="250"/>
      <c r="L6559" s="250">
        <v>20566.599999999999</v>
      </c>
      <c r="M6559" s="251">
        <f t="shared" si="306"/>
        <v>4.2055594556107759E-2</v>
      </c>
      <c r="N6559" s="251">
        <f t="shared" si="307"/>
        <v>0.12982095799254192</v>
      </c>
      <c r="O6559" s="250">
        <v>22463.61</v>
      </c>
      <c r="P6559" s="251">
        <f t="shared" si="308"/>
        <v>9.2237414059689118E-2</v>
      </c>
      <c r="Q6559" s="251" t="s">
        <v>1195</v>
      </c>
      <c r="R6559" s="258"/>
      <c r="S6559" s="258" t="s">
        <v>904</v>
      </c>
      <c r="T6559" s="258" t="s">
        <v>807</v>
      </c>
      <c r="U6559" s="282" t="s">
        <v>814</v>
      </c>
      <c r="V6559" s="285">
        <v>53</v>
      </c>
      <c r="W6559" s="286" t="s">
        <v>912</v>
      </c>
      <c r="X6559" s="286" t="s">
        <v>912</v>
      </c>
      <c r="Y6559" s="257"/>
    </row>
    <row r="6560" spans="1:25" ht="12.75" customHeight="1" x14ac:dyDescent="0.2">
      <c r="A6560" s="229" t="s">
        <v>705</v>
      </c>
      <c r="B6560" s="247"/>
      <c r="C6560" s="280">
        <v>6547</v>
      </c>
      <c r="D6560" s="249" t="s">
        <v>13498</v>
      </c>
      <c r="E6560" s="249" t="s">
        <v>13499</v>
      </c>
      <c r="F6560" s="249" t="s">
        <v>10390</v>
      </c>
      <c r="G6560" s="281" t="s">
        <v>813</v>
      </c>
      <c r="H6560" s="250">
        <v>97589.099999999991</v>
      </c>
      <c r="I6560" s="250"/>
      <c r="J6560" s="250">
        <v>440999.78820000001</v>
      </c>
      <c r="K6560" s="250"/>
      <c r="L6560" s="250">
        <v>460364.18999999994</v>
      </c>
      <c r="M6560" s="251">
        <f t="shared" si="306"/>
        <v>3.5189451301426087</v>
      </c>
      <c r="N6560" s="251">
        <f t="shared" si="307"/>
        <v>4.391022925212356E-2</v>
      </c>
      <c r="O6560" s="250">
        <v>532847.5</v>
      </c>
      <c r="P6560" s="251">
        <f t="shared" si="308"/>
        <v>0.15744775891452387</v>
      </c>
      <c r="Q6560" s="251" t="s">
        <v>1195</v>
      </c>
      <c r="R6560" s="258"/>
      <c r="S6560" s="258" t="s">
        <v>1405</v>
      </c>
      <c r="T6560" s="258" t="s">
        <v>807</v>
      </c>
      <c r="U6560" s="282" t="s">
        <v>814</v>
      </c>
      <c r="V6560" s="285">
        <v>308</v>
      </c>
      <c r="W6560" s="286" t="s">
        <v>824</v>
      </c>
      <c r="X6560" s="286" t="s">
        <v>824</v>
      </c>
      <c r="Y6560" s="257"/>
    </row>
    <row r="6561" spans="1:25" ht="12.75" customHeight="1" x14ac:dyDescent="0.2">
      <c r="A6561" s="229" t="s">
        <v>705</v>
      </c>
      <c r="B6561" s="247"/>
      <c r="C6561" s="280">
        <v>6548</v>
      </c>
      <c r="D6561" s="249" t="s">
        <v>13500</v>
      </c>
      <c r="E6561" s="249" t="s">
        <v>13501</v>
      </c>
      <c r="F6561" s="249" t="s">
        <v>10411</v>
      </c>
      <c r="G6561" s="281" t="s">
        <v>813</v>
      </c>
      <c r="H6561" s="250">
        <v>20199.07</v>
      </c>
      <c r="I6561" s="250"/>
      <c r="J6561" s="250">
        <v>19349.577600000001</v>
      </c>
      <c r="K6561" s="250"/>
      <c r="L6561" s="250">
        <v>20199.39</v>
      </c>
      <c r="M6561" s="251">
        <f t="shared" si="306"/>
        <v>4.2056015450216234E-2</v>
      </c>
      <c r="N6561" s="251">
        <f t="shared" si="307"/>
        <v>4.3918912214393709E-2</v>
      </c>
      <c r="O6561" s="250">
        <v>23497.38</v>
      </c>
      <c r="P6561" s="251">
        <f t="shared" si="308"/>
        <v>0.16327176216707542</v>
      </c>
      <c r="Q6561" s="251" t="s">
        <v>1195</v>
      </c>
      <c r="R6561" s="258"/>
      <c r="S6561" s="258" t="s">
        <v>1405</v>
      </c>
      <c r="T6561" s="258" t="s">
        <v>2261</v>
      </c>
      <c r="U6561" s="282" t="s">
        <v>814</v>
      </c>
      <c r="V6561" s="283" t="s">
        <v>809</v>
      </c>
      <c r="W6561" s="284" t="s">
        <v>809</v>
      </c>
      <c r="X6561" s="284" t="s">
        <v>809</v>
      </c>
      <c r="Y6561" s="257"/>
    </row>
    <row r="6562" spans="1:25" ht="12.75" customHeight="1" x14ac:dyDescent="0.2">
      <c r="A6562" s="229" t="s">
        <v>705</v>
      </c>
      <c r="B6562" s="247"/>
      <c r="C6562" s="280">
        <v>6549</v>
      </c>
      <c r="D6562" s="249" t="s">
        <v>13502</v>
      </c>
      <c r="E6562" s="249" t="s">
        <v>13503</v>
      </c>
      <c r="F6562" s="249" t="s">
        <v>10205</v>
      </c>
      <c r="G6562" s="281" t="s">
        <v>813</v>
      </c>
      <c r="H6562" s="250">
        <v>139437.10999999999</v>
      </c>
      <c r="I6562" s="250"/>
      <c r="J6562" s="250">
        <v>133421.47219999999</v>
      </c>
      <c r="K6562" s="250"/>
      <c r="L6562" s="250">
        <v>139280.01999999999</v>
      </c>
      <c r="M6562" s="251">
        <f t="shared" si="306"/>
        <v>4.3142301213787329E-2</v>
      </c>
      <c r="N6562" s="251">
        <f t="shared" si="307"/>
        <v>4.3910082113454603E-2</v>
      </c>
      <c r="O6562" s="250">
        <v>153722.46000000002</v>
      </c>
      <c r="P6562" s="251">
        <f t="shared" si="308"/>
        <v>0.10369355202562458</v>
      </c>
      <c r="Q6562" s="251" t="s">
        <v>1195</v>
      </c>
      <c r="R6562" s="258"/>
      <c r="S6562" s="258" t="s">
        <v>806</v>
      </c>
      <c r="T6562" s="258" t="s">
        <v>807</v>
      </c>
      <c r="U6562" s="282" t="s">
        <v>823</v>
      </c>
      <c r="V6562" s="285">
        <v>1103</v>
      </c>
      <c r="W6562" s="286" t="s">
        <v>816</v>
      </c>
      <c r="X6562" s="286" t="s">
        <v>824</v>
      </c>
      <c r="Y6562" s="257"/>
    </row>
    <row r="6563" spans="1:25" ht="12.75" customHeight="1" x14ac:dyDescent="0.2">
      <c r="A6563" s="229" t="s">
        <v>705</v>
      </c>
      <c r="B6563" s="247"/>
      <c r="C6563" s="280">
        <v>6550</v>
      </c>
      <c r="D6563" s="249" t="s">
        <v>13504</v>
      </c>
      <c r="E6563" s="249" t="s">
        <v>13505</v>
      </c>
      <c r="F6563" s="249" t="s">
        <v>10205</v>
      </c>
      <c r="G6563" s="281" t="s">
        <v>813</v>
      </c>
      <c r="H6563" s="250">
        <v>41041.11</v>
      </c>
      <c r="I6563" s="250"/>
      <c r="J6563" s="250">
        <v>39315.0772</v>
      </c>
      <c r="K6563" s="250"/>
      <c r="L6563" s="250">
        <v>41041.409999999996</v>
      </c>
      <c r="M6563" s="251">
        <f t="shared" si="306"/>
        <v>4.2056191949974085E-2</v>
      </c>
      <c r="N6563" s="251">
        <f t="shared" si="307"/>
        <v>4.3910197383511596E-2</v>
      </c>
      <c r="O6563" s="250">
        <v>45297.119999999995</v>
      </c>
      <c r="P6563" s="251">
        <f t="shared" si="308"/>
        <v>0.10369307487242761</v>
      </c>
      <c r="Q6563" s="251" t="s">
        <v>1195</v>
      </c>
      <c r="R6563" s="258"/>
      <c r="S6563" s="258" t="s">
        <v>904</v>
      </c>
      <c r="T6563" s="258" t="s">
        <v>807</v>
      </c>
      <c r="U6563" s="282" t="s">
        <v>814</v>
      </c>
      <c r="V6563" s="285">
        <v>303</v>
      </c>
      <c r="W6563" s="286" t="s">
        <v>816</v>
      </c>
      <c r="X6563" s="286" t="s">
        <v>824</v>
      </c>
      <c r="Y6563" s="257"/>
    </row>
    <row r="6564" spans="1:25" ht="12.75" customHeight="1" x14ac:dyDescent="0.2">
      <c r="A6564" s="229" t="s">
        <v>705</v>
      </c>
      <c r="B6564" s="247"/>
      <c r="C6564" s="280">
        <v>6551</v>
      </c>
      <c r="D6564" s="249" t="s">
        <v>13506</v>
      </c>
      <c r="E6564" s="249" t="s">
        <v>13507</v>
      </c>
      <c r="F6564" s="249" t="s">
        <v>10260</v>
      </c>
      <c r="G6564" s="281" t="s">
        <v>813</v>
      </c>
      <c r="H6564" s="250">
        <v>55976.72</v>
      </c>
      <c r="I6564" s="250"/>
      <c r="J6564" s="250">
        <v>44142.913599999993</v>
      </c>
      <c r="K6564" s="250"/>
      <c r="L6564" s="250">
        <v>46081.32</v>
      </c>
      <c r="M6564" s="251">
        <f t="shared" si="306"/>
        <v>0.21140585586293745</v>
      </c>
      <c r="N6564" s="251">
        <f t="shared" si="307"/>
        <v>4.3912062931886021E-2</v>
      </c>
      <c r="O6564" s="250">
        <v>54835.54</v>
      </c>
      <c r="P6564" s="251">
        <f t="shared" si="308"/>
        <v>0.18997329069566588</v>
      </c>
      <c r="Q6564" s="251" t="s">
        <v>1195</v>
      </c>
      <c r="R6564" s="258"/>
      <c r="S6564" s="258" t="s">
        <v>904</v>
      </c>
      <c r="T6564" s="258" t="s">
        <v>2261</v>
      </c>
      <c r="U6564" s="282" t="s">
        <v>814</v>
      </c>
      <c r="V6564" s="285">
        <v>106</v>
      </c>
      <c r="W6564" s="286" t="s">
        <v>824</v>
      </c>
      <c r="X6564" s="286" t="s">
        <v>824</v>
      </c>
      <c r="Y6564" s="257"/>
    </row>
    <row r="6565" spans="1:25" ht="12.75" customHeight="1" x14ac:dyDescent="0.2">
      <c r="A6565" s="229" t="s">
        <v>705</v>
      </c>
      <c r="B6565" s="247"/>
      <c r="C6565" s="280">
        <v>6552</v>
      </c>
      <c r="D6565" s="249" t="s">
        <v>13508</v>
      </c>
      <c r="E6565" s="249" t="s">
        <v>8332</v>
      </c>
      <c r="F6565" s="249" t="s">
        <v>10399</v>
      </c>
      <c r="G6565" s="281" t="s">
        <v>804</v>
      </c>
      <c r="H6565" s="250">
        <v>232225.29</v>
      </c>
      <c r="I6565" s="250"/>
      <c r="J6565" s="250">
        <v>375818.72570000001</v>
      </c>
      <c r="K6565" s="250"/>
      <c r="L6565" s="250">
        <v>392321.58</v>
      </c>
      <c r="M6565" s="251">
        <f t="shared" si="306"/>
        <v>0.61833676986688224</v>
      </c>
      <c r="N6565" s="251">
        <f t="shared" si="307"/>
        <v>4.3911740345725953E-2</v>
      </c>
      <c r="O6565" s="250">
        <v>437090.1</v>
      </c>
      <c r="P6565" s="251">
        <f t="shared" si="308"/>
        <v>0.11411179573654846</v>
      </c>
      <c r="Q6565" s="251" t="s">
        <v>1195</v>
      </c>
      <c r="R6565" s="258"/>
      <c r="S6565" s="258" t="s">
        <v>1405</v>
      </c>
      <c r="T6565" s="258" t="s">
        <v>2261</v>
      </c>
      <c r="U6565" s="282" t="s">
        <v>808</v>
      </c>
      <c r="V6565" s="285">
        <v>54</v>
      </c>
      <c r="W6565" s="286" t="s">
        <v>824</v>
      </c>
      <c r="X6565" s="286" t="s">
        <v>824</v>
      </c>
      <c r="Y6565" s="257"/>
    </row>
    <row r="6566" spans="1:25" ht="12.75" customHeight="1" x14ac:dyDescent="0.2">
      <c r="A6566" s="229" t="s">
        <v>705</v>
      </c>
      <c r="B6566" s="247"/>
      <c r="C6566" s="280">
        <v>6553</v>
      </c>
      <c r="D6566" s="249" t="s">
        <v>13509</v>
      </c>
      <c r="E6566" s="249" t="s">
        <v>13510</v>
      </c>
      <c r="F6566" s="249" t="s">
        <v>10228</v>
      </c>
      <c r="G6566" s="281" t="s">
        <v>804</v>
      </c>
      <c r="H6566" s="250">
        <v>81065.579999999987</v>
      </c>
      <c r="I6566" s="250"/>
      <c r="J6566" s="250">
        <v>96665.669500000018</v>
      </c>
      <c r="K6566" s="250"/>
      <c r="L6566" s="250">
        <v>100910.12000000001</v>
      </c>
      <c r="M6566" s="251">
        <f t="shared" si="306"/>
        <v>0.19243789410992967</v>
      </c>
      <c r="N6566" s="251">
        <f t="shared" si="307"/>
        <v>4.3908561560213381E-2</v>
      </c>
      <c r="O6566" s="250">
        <v>110304.00000000001</v>
      </c>
      <c r="P6566" s="251">
        <f t="shared" si="308"/>
        <v>9.3091555138374665E-2</v>
      </c>
      <c r="Q6566" s="251" t="s">
        <v>1195</v>
      </c>
      <c r="R6566" s="258"/>
      <c r="S6566" s="258" t="s">
        <v>1405</v>
      </c>
      <c r="T6566" s="258" t="s">
        <v>807</v>
      </c>
      <c r="U6566" s="282" t="s">
        <v>808</v>
      </c>
      <c r="V6566" s="285">
        <v>53</v>
      </c>
      <c r="W6566" s="286" t="s">
        <v>824</v>
      </c>
      <c r="X6566" s="286" t="s">
        <v>824</v>
      </c>
      <c r="Y6566" s="257"/>
    </row>
    <row r="6567" spans="1:25" ht="12.75" customHeight="1" x14ac:dyDescent="0.2">
      <c r="A6567" s="229" t="s">
        <v>705</v>
      </c>
      <c r="B6567" s="247"/>
      <c r="C6567" s="280">
        <v>6554</v>
      </c>
      <c r="D6567" s="249" t="s">
        <v>13511</v>
      </c>
      <c r="E6567" s="249" t="s">
        <v>13510</v>
      </c>
      <c r="F6567" s="249" t="s">
        <v>10695</v>
      </c>
      <c r="G6567" s="281" t="s">
        <v>804</v>
      </c>
      <c r="H6567" s="250">
        <v>350407.74000000005</v>
      </c>
      <c r="I6567" s="250"/>
      <c r="J6567" s="250">
        <v>445077.09749999997</v>
      </c>
      <c r="K6567" s="250"/>
      <c r="L6567" s="250">
        <v>464622.00000000006</v>
      </c>
      <c r="M6567" s="251">
        <f t="shared" si="306"/>
        <v>0.27016913924332808</v>
      </c>
      <c r="N6567" s="251">
        <f t="shared" si="307"/>
        <v>4.3913521072604919E-2</v>
      </c>
      <c r="O6567" s="250">
        <v>523419.14</v>
      </c>
      <c r="P6567" s="251">
        <f t="shared" si="308"/>
        <v>0.12654833391445078</v>
      </c>
      <c r="Q6567" s="251" t="s">
        <v>1195</v>
      </c>
      <c r="R6567" s="258"/>
      <c r="S6567" s="258" t="s">
        <v>1405</v>
      </c>
      <c r="T6567" s="258" t="s">
        <v>2261</v>
      </c>
      <c r="U6567" s="282" t="s">
        <v>808</v>
      </c>
      <c r="V6567" s="285">
        <v>303</v>
      </c>
      <c r="W6567" s="286" t="s">
        <v>824</v>
      </c>
      <c r="X6567" s="286" t="s">
        <v>824</v>
      </c>
      <c r="Y6567" s="257"/>
    </row>
    <row r="6568" spans="1:25" ht="12.75" customHeight="1" x14ac:dyDescent="0.2">
      <c r="A6568" s="229" t="s">
        <v>705</v>
      </c>
      <c r="B6568" s="247"/>
      <c r="C6568" s="280">
        <v>6555</v>
      </c>
      <c r="D6568" s="249" t="s">
        <v>13512</v>
      </c>
      <c r="E6568" s="249" t="s">
        <v>13513</v>
      </c>
      <c r="F6568" s="249" t="s">
        <v>10185</v>
      </c>
      <c r="G6568" s="281" t="s">
        <v>813</v>
      </c>
      <c r="H6568" s="250">
        <v>23231.52</v>
      </c>
      <c r="I6568" s="250"/>
      <c r="J6568" s="250">
        <v>22254.489400000002</v>
      </c>
      <c r="K6568" s="250"/>
      <c r="L6568" s="250">
        <v>23231.690000000002</v>
      </c>
      <c r="M6568" s="251">
        <f t="shared" si="306"/>
        <v>4.2056249440415361E-2</v>
      </c>
      <c r="N6568" s="251">
        <f t="shared" si="307"/>
        <v>4.3910268280520512E-2</v>
      </c>
      <c r="O6568" s="250">
        <v>25640.690000000002</v>
      </c>
      <c r="P6568" s="251">
        <f t="shared" si="308"/>
        <v>0.10369456548361311</v>
      </c>
      <c r="Q6568" s="251" t="s">
        <v>1195</v>
      </c>
      <c r="R6568" s="258"/>
      <c r="S6568" s="258" t="s">
        <v>814</v>
      </c>
      <c r="T6568" s="258" t="s">
        <v>807</v>
      </c>
      <c r="U6568" s="282" t="s">
        <v>814</v>
      </c>
      <c r="V6568" s="285">
        <v>103</v>
      </c>
      <c r="W6568" s="286" t="s">
        <v>816</v>
      </c>
      <c r="X6568" s="286" t="s">
        <v>824</v>
      </c>
      <c r="Y6568" s="257"/>
    </row>
    <row r="6569" spans="1:25" ht="12.75" customHeight="1" x14ac:dyDescent="0.2">
      <c r="A6569" s="229" t="s">
        <v>705</v>
      </c>
      <c r="B6569" s="247"/>
      <c r="C6569" s="280">
        <v>6556</v>
      </c>
      <c r="D6569" s="249" t="s">
        <v>13514</v>
      </c>
      <c r="E6569" s="249" t="s">
        <v>13515</v>
      </c>
      <c r="F6569" s="249" t="s">
        <v>10278</v>
      </c>
      <c r="G6569" s="281" t="s">
        <v>804</v>
      </c>
      <c r="H6569" s="250">
        <v>25312.489999999998</v>
      </c>
      <c r="I6569" s="250"/>
      <c r="J6569" s="250">
        <v>24247.947899999999</v>
      </c>
      <c r="K6569" s="250"/>
      <c r="L6569" s="250">
        <v>25312.67</v>
      </c>
      <c r="M6569" s="251">
        <f t="shared" si="306"/>
        <v>4.2056000812247189E-2</v>
      </c>
      <c r="N6569" s="251">
        <f t="shared" si="307"/>
        <v>4.3909781742808802E-2</v>
      </c>
      <c r="O6569" s="250">
        <v>27937.42</v>
      </c>
      <c r="P6569" s="251">
        <f t="shared" si="308"/>
        <v>0.10369313075230706</v>
      </c>
      <c r="Q6569" s="251" t="s">
        <v>1195</v>
      </c>
      <c r="R6569" s="258"/>
      <c r="S6569" s="258" t="s">
        <v>904</v>
      </c>
      <c r="T6569" s="258" t="s">
        <v>807</v>
      </c>
      <c r="U6569" s="282" t="s">
        <v>808</v>
      </c>
      <c r="V6569" s="285">
        <v>53</v>
      </c>
      <c r="W6569" s="286" t="s">
        <v>824</v>
      </c>
      <c r="X6569" s="286" t="s">
        <v>824</v>
      </c>
      <c r="Y6569" s="257"/>
    </row>
    <row r="6570" spans="1:25" ht="12.75" customHeight="1" x14ac:dyDescent="0.2">
      <c r="A6570" s="229" t="s">
        <v>705</v>
      </c>
      <c r="B6570" s="247"/>
      <c r="C6570" s="280">
        <v>6557</v>
      </c>
      <c r="D6570" s="249" t="s">
        <v>13516</v>
      </c>
      <c r="E6570" s="249" t="s">
        <v>13517</v>
      </c>
      <c r="F6570" s="249" t="s">
        <v>10390</v>
      </c>
      <c r="G6570" s="281" t="s">
        <v>813</v>
      </c>
      <c r="H6570" s="250">
        <v>56652.280000000006</v>
      </c>
      <c r="I6570" s="250"/>
      <c r="J6570" s="250">
        <v>80105.256800000003</v>
      </c>
      <c r="K6570" s="250"/>
      <c r="L6570" s="250">
        <v>83622.760000000009</v>
      </c>
      <c r="M6570" s="251">
        <f t="shared" si="306"/>
        <v>0.413981163688381</v>
      </c>
      <c r="N6570" s="251">
        <f t="shared" si="307"/>
        <v>4.3911015837352713E-2</v>
      </c>
      <c r="O6570" s="250">
        <v>92735.3</v>
      </c>
      <c r="P6570" s="251">
        <f t="shared" si="308"/>
        <v>0.10897200714255297</v>
      </c>
      <c r="Q6570" s="251" t="s">
        <v>1195</v>
      </c>
      <c r="R6570" s="258"/>
      <c r="S6570" s="258" t="s">
        <v>925</v>
      </c>
      <c r="T6570" s="258" t="s">
        <v>908</v>
      </c>
      <c r="U6570" s="282" t="s">
        <v>814</v>
      </c>
      <c r="V6570" s="285">
        <v>514</v>
      </c>
      <c r="W6570" s="286" t="s">
        <v>824</v>
      </c>
      <c r="X6570" s="286" t="s">
        <v>824</v>
      </c>
      <c r="Y6570" s="257"/>
    </row>
    <row r="6571" spans="1:25" ht="12.75" customHeight="1" x14ac:dyDescent="0.2">
      <c r="A6571" s="229" t="s">
        <v>705</v>
      </c>
      <c r="B6571" s="247"/>
      <c r="C6571" s="280">
        <v>6558</v>
      </c>
      <c r="D6571" s="249" t="s">
        <v>13518</v>
      </c>
      <c r="E6571" s="249" t="s">
        <v>13519</v>
      </c>
      <c r="F6571" s="249" t="s">
        <v>10211</v>
      </c>
      <c r="G6571" s="281" t="s">
        <v>804</v>
      </c>
      <c r="H6571" s="250">
        <v>58836.880000000005</v>
      </c>
      <c r="I6571" s="250"/>
      <c r="J6571" s="250">
        <v>56362.428599999999</v>
      </c>
      <c r="K6571" s="250"/>
      <c r="L6571" s="250">
        <v>58837.789999999994</v>
      </c>
      <c r="M6571" s="251">
        <f t="shared" si="306"/>
        <v>4.2056128741021027E-2</v>
      </c>
      <c r="N6571" s="251">
        <f t="shared" si="307"/>
        <v>4.3918643349587574E-2</v>
      </c>
      <c r="O6571" s="250">
        <v>68444.350000000006</v>
      </c>
      <c r="P6571" s="251">
        <f t="shared" si="308"/>
        <v>0.16327193798407474</v>
      </c>
      <c r="Q6571" s="251" t="s">
        <v>1195</v>
      </c>
      <c r="R6571" s="258"/>
      <c r="S6571" s="258" t="s">
        <v>1405</v>
      </c>
      <c r="T6571" s="258" t="s">
        <v>2261</v>
      </c>
      <c r="U6571" s="282" t="s">
        <v>808</v>
      </c>
      <c r="V6571" s="283" t="s">
        <v>809</v>
      </c>
      <c r="W6571" s="284" t="s">
        <v>809</v>
      </c>
      <c r="X6571" s="284" t="s">
        <v>809</v>
      </c>
      <c r="Y6571" s="257"/>
    </row>
    <row r="6572" spans="1:25" ht="12.75" customHeight="1" x14ac:dyDescent="0.2">
      <c r="A6572" s="229" t="s">
        <v>705</v>
      </c>
      <c r="B6572" s="247"/>
      <c r="C6572" s="280">
        <v>6559</v>
      </c>
      <c r="D6572" s="249" t="s">
        <v>13520</v>
      </c>
      <c r="E6572" s="249" t="s">
        <v>13521</v>
      </c>
      <c r="F6572" s="249" t="s">
        <v>10205</v>
      </c>
      <c r="G6572" s="281" t="s">
        <v>813</v>
      </c>
      <c r="H6572" s="250">
        <v>60422.62999999999</v>
      </c>
      <c r="I6572" s="250"/>
      <c r="J6572" s="250">
        <v>191992.73780000003</v>
      </c>
      <c r="K6572" s="250"/>
      <c r="L6572" s="250">
        <v>198388.62000000005</v>
      </c>
      <c r="M6572" s="251">
        <f t="shared" si="306"/>
        <v>2.1774972026209398</v>
      </c>
      <c r="N6572" s="251">
        <f t="shared" si="307"/>
        <v>3.3313146493398359E-2</v>
      </c>
      <c r="O6572" s="250">
        <v>205816.48</v>
      </c>
      <c r="P6572" s="251">
        <f t="shared" si="308"/>
        <v>3.7440958054952726E-2</v>
      </c>
      <c r="Q6572" s="251" t="s">
        <v>1195</v>
      </c>
      <c r="R6572" s="258"/>
      <c r="S6572" s="258" t="s">
        <v>904</v>
      </c>
      <c r="T6572" s="258" t="s">
        <v>2261</v>
      </c>
      <c r="U6572" s="282" t="s">
        <v>814</v>
      </c>
      <c r="V6572" s="285">
        <v>157</v>
      </c>
      <c r="W6572" s="286" t="s">
        <v>824</v>
      </c>
      <c r="X6572" s="286" t="s">
        <v>824</v>
      </c>
      <c r="Y6572" s="257"/>
    </row>
    <row r="6573" spans="1:25" ht="12.75" customHeight="1" x14ac:dyDescent="0.2">
      <c r="A6573" s="229" t="s">
        <v>705</v>
      </c>
      <c r="B6573" s="247"/>
      <c r="C6573" s="280">
        <v>6560</v>
      </c>
      <c r="D6573" s="249" t="s">
        <v>13522</v>
      </c>
      <c r="E6573" s="249" t="s">
        <v>8358</v>
      </c>
      <c r="F6573" s="249" t="s">
        <v>10456</v>
      </c>
      <c r="G6573" s="281" t="s">
        <v>813</v>
      </c>
      <c r="H6573" s="250">
        <v>239377.22</v>
      </c>
      <c r="I6573" s="250"/>
      <c r="J6573" s="250">
        <v>277737.74229999998</v>
      </c>
      <c r="K6573" s="250"/>
      <c r="L6573" s="250">
        <v>289931.33999999997</v>
      </c>
      <c r="M6573" s="251">
        <f t="shared" si="306"/>
        <v>0.16025134847835557</v>
      </c>
      <c r="N6573" s="251">
        <f t="shared" si="307"/>
        <v>4.3903279399560326E-2</v>
      </c>
      <c r="O6573" s="250">
        <v>295632.36</v>
      </c>
      <c r="P6573" s="251">
        <f t="shared" si="308"/>
        <v>1.9663345121641626E-2</v>
      </c>
      <c r="Q6573" s="251" t="s">
        <v>1195</v>
      </c>
      <c r="R6573" s="258"/>
      <c r="S6573" s="258" t="s">
        <v>904</v>
      </c>
      <c r="T6573" s="258" t="s">
        <v>807</v>
      </c>
      <c r="U6573" s="282" t="s">
        <v>814</v>
      </c>
      <c r="V6573" s="283" t="s">
        <v>809</v>
      </c>
      <c r="W6573" s="284" t="s">
        <v>809</v>
      </c>
      <c r="X6573" s="284" t="s">
        <v>809</v>
      </c>
      <c r="Y6573" s="257"/>
    </row>
    <row r="6574" spans="1:25" ht="12.75" customHeight="1" x14ac:dyDescent="0.2">
      <c r="A6574" s="229" t="s">
        <v>705</v>
      </c>
      <c r="B6574" s="247"/>
      <c r="C6574" s="280">
        <v>6561</v>
      </c>
      <c r="D6574" s="249" t="s">
        <v>13523</v>
      </c>
      <c r="E6574" s="249" t="s">
        <v>8364</v>
      </c>
      <c r="F6574" s="249" t="s">
        <v>10165</v>
      </c>
      <c r="G6574" s="281"/>
      <c r="H6574" s="250">
        <v>190976.09000000003</v>
      </c>
      <c r="I6574" s="250"/>
      <c r="J6574" s="250">
        <v>182944.39310000002</v>
      </c>
      <c r="K6574" s="250"/>
      <c r="L6574" s="250">
        <v>190978.04</v>
      </c>
      <c r="M6574" s="251">
        <f t="shared" si="306"/>
        <v>4.2056033820778341E-2</v>
      </c>
      <c r="N6574" s="251">
        <f t="shared" si="307"/>
        <v>4.3913053381246216E-2</v>
      </c>
      <c r="O6574" s="250">
        <v>214466.61</v>
      </c>
      <c r="P6574" s="251">
        <f t="shared" si="308"/>
        <v>0.12299094702197162</v>
      </c>
      <c r="Q6574" s="251" t="s">
        <v>1195</v>
      </c>
      <c r="R6574" s="258"/>
      <c r="S6574" s="258" t="s">
        <v>1698</v>
      </c>
      <c r="T6574" s="258" t="s">
        <v>1092</v>
      </c>
      <c r="U6574" s="282" t="s">
        <v>932</v>
      </c>
      <c r="V6574" s="285">
        <v>2967</v>
      </c>
      <c r="W6574" s="286" t="s">
        <v>815</v>
      </c>
      <c r="X6574" s="286" t="s">
        <v>824</v>
      </c>
      <c r="Y6574" s="257"/>
    </row>
    <row r="6575" spans="1:25" ht="12.75" customHeight="1" x14ac:dyDescent="0.2">
      <c r="A6575" s="229" t="s">
        <v>705</v>
      </c>
      <c r="B6575" s="247"/>
      <c r="C6575" s="280">
        <v>6562</v>
      </c>
      <c r="D6575" s="249" t="s">
        <v>13524</v>
      </c>
      <c r="E6575" s="249" t="s">
        <v>8391</v>
      </c>
      <c r="F6575" s="249" t="s">
        <v>10231</v>
      </c>
      <c r="G6575" s="281" t="s">
        <v>813</v>
      </c>
      <c r="H6575" s="250">
        <v>205476.91</v>
      </c>
      <c r="I6575" s="250"/>
      <c r="J6575" s="250">
        <v>196835.3492</v>
      </c>
      <c r="K6575" s="250"/>
      <c r="L6575" s="250">
        <v>205478.12999999998</v>
      </c>
      <c r="M6575" s="251">
        <f t="shared" si="306"/>
        <v>4.2056116183565376E-2</v>
      </c>
      <c r="N6575" s="251">
        <f t="shared" si="307"/>
        <v>4.3908682231758291E-2</v>
      </c>
      <c r="O6575" s="250">
        <v>224729.87999999998</v>
      </c>
      <c r="P6575" s="251">
        <f t="shared" si="308"/>
        <v>9.3692452817241437E-2</v>
      </c>
      <c r="Q6575" s="251" t="s">
        <v>1195</v>
      </c>
      <c r="R6575" s="258"/>
      <c r="S6575" s="258" t="s">
        <v>806</v>
      </c>
      <c r="T6575" s="258" t="s">
        <v>807</v>
      </c>
      <c r="U6575" s="282" t="s">
        <v>814</v>
      </c>
      <c r="V6575" s="285">
        <v>476</v>
      </c>
      <c r="W6575" s="286" t="s">
        <v>874</v>
      </c>
      <c r="X6575" s="286" t="s">
        <v>816</v>
      </c>
      <c r="Y6575" s="257"/>
    </row>
    <row r="6576" spans="1:25" ht="12.75" customHeight="1" x14ac:dyDescent="0.2">
      <c r="A6576" s="229" t="s">
        <v>705</v>
      </c>
      <c r="B6576" s="247"/>
      <c r="C6576" s="280">
        <v>6563</v>
      </c>
      <c r="D6576" s="249" t="s">
        <v>13525</v>
      </c>
      <c r="E6576" s="249" t="s">
        <v>13526</v>
      </c>
      <c r="F6576" s="249" t="s">
        <v>10231</v>
      </c>
      <c r="G6576" s="281"/>
      <c r="H6576" s="250">
        <v>419182.61</v>
      </c>
      <c r="I6576" s="250"/>
      <c r="J6576" s="250">
        <v>0</v>
      </c>
      <c r="K6576" s="250"/>
      <c r="L6576" s="250">
        <v>56822.34</v>
      </c>
      <c r="M6576" s="251">
        <f t="shared" si="306"/>
        <v>1</v>
      </c>
      <c r="N6576" s="251" t="str">
        <f t="shared" si="307"/>
        <v>NA</v>
      </c>
      <c r="O6576" s="250">
        <v>69040.86</v>
      </c>
      <c r="P6576" s="251">
        <f t="shared" si="308"/>
        <v>0.21503021522872878</v>
      </c>
      <c r="Q6576" s="251" t="s">
        <v>1195</v>
      </c>
      <c r="R6576" s="258"/>
      <c r="S6576" s="258" t="s">
        <v>840</v>
      </c>
      <c r="T6576" s="258" t="s">
        <v>841</v>
      </c>
      <c r="U6576" s="282" t="s">
        <v>841</v>
      </c>
      <c r="V6576" s="283" t="s">
        <v>809</v>
      </c>
      <c r="W6576" s="284" t="s">
        <v>809</v>
      </c>
      <c r="X6576" s="284" t="s">
        <v>809</v>
      </c>
      <c r="Y6576" s="257"/>
    </row>
    <row r="6577" spans="1:25" ht="12.75" customHeight="1" x14ac:dyDescent="0.2">
      <c r="A6577" s="229" t="s">
        <v>705</v>
      </c>
      <c r="B6577" s="247"/>
      <c r="C6577" s="280">
        <v>6564</v>
      </c>
      <c r="D6577" s="249" t="s">
        <v>13527</v>
      </c>
      <c r="E6577" s="249" t="s">
        <v>8398</v>
      </c>
      <c r="F6577" s="249" t="s">
        <v>10253</v>
      </c>
      <c r="G6577" s="281" t="s">
        <v>813</v>
      </c>
      <c r="H6577" s="250">
        <v>99871.66</v>
      </c>
      <c r="I6577" s="250"/>
      <c r="J6577" s="250">
        <v>95671.45180000001</v>
      </c>
      <c r="K6577" s="250"/>
      <c r="L6577" s="250">
        <v>99872.4</v>
      </c>
      <c r="M6577" s="251">
        <f t="shared" si="306"/>
        <v>4.2056056743224192E-2</v>
      </c>
      <c r="N6577" s="251">
        <f t="shared" si="307"/>
        <v>4.3910154188754394E-2</v>
      </c>
      <c r="O6577" s="250">
        <v>110228.47</v>
      </c>
      <c r="P6577" s="251">
        <f t="shared" si="308"/>
        <v>0.10369301228367404</v>
      </c>
      <c r="Q6577" s="251" t="s">
        <v>1195</v>
      </c>
      <c r="R6577" s="258"/>
      <c r="S6577" s="258" t="s">
        <v>904</v>
      </c>
      <c r="T6577" s="258" t="s">
        <v>807</v>
      </c>
      <c r="U6577" s="282" t="s">
        <v>814</v>
      </c>
      <c r="V6577" s="285">
        <v>204</v>
      </c>
      <c r="W6577" s="286" t="s">
        <v>824</v>
      </c>
      <c r="X6577" s="286" t="s">
        <v>824</v>
      </c>
      <c r="Y6577" s="257"/>
    </row>
    <row r="6578" spans="1:25" ht="12.75" customHeight="1" x14ac:dyDescent="0.2">
      <c r="A6578" s="229" t="s">
        <v>705</v>
      </c>
      <c r="B6578" s="247"/>
      <c r="C6578" s="280">
        <v>6565</v>
      </c>
      <c r="D6578" s="249" t="s">
        <v>13528</v>
      </c>
      <c r="E6578" s="249" t="s">
        <v>13528</v>
      </c>
      <c r="F6578" s="249"/>
      <c r="G6578" s="281"/>
      <c r="H6578" s="250">
        <v>0</v>
      </c>
      <c r="I6578" s="250"/>
      <c r="J6578" s="250">
        <v>0</v>
      </c>
      <c r="K6578" s="250"/>
      <c r="L6578" s="250">
        <v>0</v>
      </c>
      <c r="M6578" s="251" t="str">
        <f t="shared" si="306"/>
        <v>NA</v>
      </c>
      <c r="N6578" s="251" t="str">
        <f t="shared" si="307"/>
        <v>NA</v>
      </c>
      <c r="O6578" s="250">
        <v>0</v>
      </c>
      <c r="P6578" s="251" t="str">
        <f t="shared" si="308"/>
        <v>NA</v>
      </c>
      <c r="Q6578" s="251" t="s">
        <v>707</v>
      </c>
      <c r="R6578" s="258"/>
      <c r="S6578" s="299" t="s">
        <v>809</v>
      </c>
      <c r="T6578" s="258" t="s">
        <v>2261</v>
      </c>
      <c r="U6578" s="299" t="s">
        <v>832</v>
      </c>
      <c r="V6578" s="283" t="s">
        <v>809</v>
      </c>
      <c r="W6578" s="284" t="s">
        <v>809</v>
      </c>
      <c r="X6578" s="284" t="s">
        <v>809</v>
      </c>
      <c r="Y6578" s="257"/>
    </row>
    <row r="6579" spans="1:25" ht="12.75" customHeight="1" x14ac:dyDescent="0.2">
      <c r="A6579" s="229" t="s">
        <v>705</v>
      </c>
      <c r="B6579" s="247"/>
      <c r="C6579" s="280">
        <v>6566</v>
      </c>
      <c r="D6579" s="249" t="s">
        <v>13529</v>
      </c>
      <c r="E6579" s="249" t="s">
        <v>13530</v>
      </c>
      <c r="F6579" s="249" t="s">
        <v>10172</v>
      </c>
      <c r="G6579" s="281" t="s">
        <v>813</v>
      </c>
      <c r="H6579" s="250">
        <v>83061.159999999989</v>
      </c>
      <c r="I6579" s="250"/>
      <c r="J6579" s="250">
        <v>48141.513200000001</v>
      </c>
      <c r="K6579" s="250"/>
      <c r="L6579" s="250">
        <v>50255.409999999996</v>
      </c>
      <c r="M6579" s="251">
        <f t="shared" si="306"/>
        <v>0.42040885053856691</v>
      </c>
      <c r="N6579" s="251">
        <f t="shared" si="307"/>
        <v>4.3910061389594933E-2</v>
      </c>
      <c r="O6579" s="250">
        <v>55466.53</v>
      </c>
      <c r="P6579" s="251">
        <f t="shared" si="308"/>
        <v>0.10369271686371682</v>
      </c>
      <c r="Q6579" s="251" t="s">
        <v>1195</v>
      </c>
      <c r="R6579" s="258"/>
      <c r="S6579" s="258" t="s">
        <v>806</v>
      </c>
      <c r="T6579" s="258" t="s">
        <v>807</v>
      </c>
      <c r="U6579" s="282" t="s">
        <v>814</v>
      </c>
      <c r="V6579" s="285">
        <v>106</v>
      </c>
      <c r="W6579" s="286" t="s">
        <v>816</v>
      </c>
      <c r="X6579" s="286" t="s">
        <v>824</v>
      </c>
      <c r="Y6579" s="257"/>
    </row>
    <row r="6580" spans="1:25" ht="12.75" customHeight="1" x14ac:dyDescent="0.2">
      <c r="B6580" s="247"/>
      <c r="C6580" s="280">
        <v>6567</v>
      </c>
      <c r="D6580" s="249" t="s">
        <v>13531</v>
      </c>
      <c r="E6580" s="249" t="s">
        <v>13532</v>
      </c>
      <c r="F6580" s="249" t="s">
        <v>10990</v>
      </c>
      <c r="G6580" s="281" t="s">
        <v>804</v>
      </c>
      <c r="H6580" s="250">
        <v>52229.2</v>
      </c>
      <c r="I6580" s="250"/>
      <c r="J6580" s="250">
        <v>8172.5532000000003</v>
      </c>
      <c r="K6580" s="250"/>
      <c r="L6580" s="250">
        <v>8531.48</v>
      </c>
      <c r="M6580" s="251">
        <f t="shared" si="306"/>
        <v>0.84352520812112763</v>
      </c>
      <c r="N6580" s="251">
        <f t="shared" si="307"/>
        <v>4.3918563907298792E-2</v>
      </c>
      <c r="O6580" s="250">
        <v>9924.43</v>
      </c>
      <c r="P6580" s="251">
        <f t="shared" si="308"/>
        <v>0.16327178871661199</v>
      </c>
      <c r="Q6580" s="251" t="s">
        <v>1195</v>
      </c>
      <c r="R6580" s="258"/>
      <c r="S6580" s="258" t="s">
        <v>1405</v>
      </c>
      <c r="T6580" s="258" t="s">
        <v>2261</v>
      </c>
      <c r="U6580" s="282" t="s">
        <v>808</v>
      </c>
      <c r="V6580" s="283" t="s">
        <v>809</v>
      </c>
      <c r="W6580" s="284" t="s">
        <v>809</v>
      </c>
      <c r="X6580" s="284" t="s">
        <v>809</v>
      </c>
      <c r="Y6580" s="257"/>
    </row>
    <row r="6581" spans="1:25" ht="12.75" customHeight="1" x14ac:dyDescent="0.2">
      <c r="A6581" s="229" t="s">
        <v>705</v>
      </c>
      <c r="B6581" s="247"/>
      <c r="C6581" s="280">
        <v>6568</v>
      </c>
      <c r="D6581" s="249" t="s">
        <v>13533</v>
      </c>
      <c r="E6581" s="249" t="s">
        <v>13534</v>
      </c>
      <c r="F6581" s="249" t="s">
        <v>10225</v>
      </c>
      <c r="G6581" s="281" t="s">
        <v>813</v>
      </c>
      <c r="H6581" s="250">
        <v>200351.27</v>
      </c>
      <c r="I6581" s="250"/>
      <c r="J6581" s="250">
        <v>143624.712</v>
      </c>
      <c r="K6581" s="250"/>
      <c r="L6581" s="250">
        <v>142142.81000000003</v>
      </c>
      <c r="M6581" s="251">
        <f t="shared" si="306"/>
        <v>0.2831355049558707</v>
      </c>
      <c r="N6581" s="251">
        <f t="shared" si="307"/>
        <v>1.0317876216176313E-2</v>
      </c>
      <c r="O6581" s="250">
        <v>156882.1</v>
      </c>
      <c r="P6581" s="251">
        <f t="shared" si="308"/>
        <v>0.10369353187825664</v>
      </c>
      <c r="Q6581" s="251" t="s">
        <v>1195</v>
      </c>
      <c r="R6581" s="258"/>
      <c r="S6581" s="258" t="s">
        <v>806</v>
      </c>
      <c r="T6581" s="258" t="s">
        <v>807</v>
      </c>
      <c r="U6581" s="282" t="s">
        <v>814</v>
      </c>
      <c r="V6581" s="285">
        <v>517</v>
      </c>
      <c r="W6581" s="286" t="s">
        <v>816</v>
      </c>
      <c r="X6581" s="286" t="s">
        <v>824</v>
      </c>
      <c r="Y6581" s="257"/>
    </row>
    <row r="6582" spans="1:25" ht="12.75" customHeight="1" x14ac:dyDescent="0.2">
      <c r="A6582" s="229" t="s">
        <v>705</v>
      </c>
      <c r="B6582" s="247"/>
      <c r="C6582" s="280">
        <v>6569</v>
      </c>
      <c r="D6582" s="249" t="s">
        <v>13535</v>
      </c>
      <c r="E6582" s="249" t="s">
        <v>13536</v>
      </c>
      <c r="F6582" s="249" t="s">
        <v>2978</v>
      </c>
      <c r="G6582" s="281" t="s">
        <v>804</v>
      </c>
      <c r="H6582" s="250">
        <v>19352.620000000003</v>
      </c>
      <c r="I6582" s="250"/>
      <c r="J6582" s="250">
        <v>18538.718199999999</v>
      </c>
      <c r="K6582" s="250"/>
      <c r="L6582" s="250">
        <v>19352.919999999998</v>
      </c>
      <c r="M6582" s="251">
        <f t="shared" si="306"/>
        <v>4.2056414066932703E-2</v>
      </c>
      <c r="N6582" s="251">
        <f t="shared" si="307"/>
        <v>4.391899111989301E-2</v>
      </c>
      <c r="O6582" s="250">
        <v>22512.7</v>
      </c>
      <c r="P6582" s="251">
        <f t="shared" si="308"/>
        <v>0.16327148564661056</v>
      </c>
      <c r="Q6582" s="251" t="s">
        <v>1195</v>
      </c>
      <c r="R6582" s="258"/>
      <c r="S6582" s="258" t="s">
        <v>1405</v>
      </c>
      <c r="T6582" s="258" t="s">
        <v>2261</v>
      </c>
      <c r="U6582" s="282" t="s">
        <v>808</v>
      </c>
      <c r="V6582" s="283" t="s">
        <v>809</v>
      </c>
      <c r="W6582" s="284" t="s">
        <v>809</v>
      </c>
      <c r="X6582" s="284" t="s">
        <v>809</v>
      </c>
      <c r="Y6582" s="257"/>
    </row>
    <row r="6583" spans="1:25" ht="12.75" customHeight="1" x14ac:dyDescent="0.2">
      <c r="A6583" s="229" t="s">
        <v>705</v>
      </c>
      <c r="B6583" s="247"/>
      <c r="C6583" s="280">
        <v>6570</v>
      </c>
      <c r="D6583" s="249" t="s">
        <v>13537</v>
      </c>
      <c r="E6583" s="249" t="s">
        <v>13538</v>
      </c>
      <c r="F6583" s="249" t="s">
        <v>10228</v>
      </c>
      <c r="G6583" s="281" t="s">
        <v>804</v>
      </c>
      <c r="H6583" s="250">
        <v>21911.87</v>
      </c>
      <c r="I6583" s="250"/>
      <c r="J6583" s="250">
        <v>20990.353999999999</v>
      </c>
      <c r="K6583" s="250"/>
      <c r="L6583" s="250">
        <v>21912.04</v>
      </c>
      <c r="M6583" s="251">
        <f t="shared" si="306"/>
        <v>4.2055561665891576E-2</v>
      </c>
      <c r="N6583" s="251">
        <f t="shared" si="307"/>
        <v>4.3909978840757119E-2</v>
      </c>
      <c r="O6583" s="250">
        <v>24184.16</v>
      </c>
      <c r="P6583" s="251">
        <f t="shared" si="308"/>
        <v>0.10369276434325599</v>
      </c>
      <c r="Q6583" s="251" t="s">
        <v>1195</v>
      </c>
      <c r="R6583" s="258"/>
      <c r="S6583" s="258" t="s">
        <v>904</v>
      </c>
      <c r="T6583" s="258" t="s">
        <v>807</v>
      </c>
      <c r="U6583" s="282" t="s">
        <v>808</v>
      </c>
      <c r="V6583" s="285">
        <v>55</v>
      </c>
      <c r="W6583" s="286" t="s">
        <v>824</v>
      </c>
      <c r="X6583" s="286" t="s">
        <v>824</v>
      </c>
      <c r="Y6583" s="257"/>
    </row>
    <row r="6584" spans="1:25" ht="12.75" customHeight="1" x14ac:dyDescent="0.2">
      <c r="A6584" s="229" t="s">
        <v>705</v>
      </c>
      <c r="B6584" s="247"/>
      <c r="C6584" s="280">
        <v>6571</v>
      </c>
      <c r="D6584" s="249" t="s">
        <v>13539</v>
      </c>
      <c r="E6584" s="249" t="s">
        <v>13540</v>
      </c>
      <c r="F6584" s="249" t="s">
        <v>10228</v>
      </c>
      <c r="G6584" s="281" t="s">
        <v>804</v>
      </c>
      <c r="H6584" s="250">
        <v>53220.490000000005</v>
      </c>
      <c r="I6584" s="250"/>
      <c r="J6584" s="250">
        <v>50982.234400000001</v>
      </c>
      <c r="K6584" s="250"/>
      <c r="L6584" s="250">
        <v>53220.869999999995</v>
      </c>
      <c r="M6584" s="251">
        <f t="shared" si="306"/>
        <v>4.2056275693816494E-2</v>
      </c>
      <c r="N6584" s="251">
        <f t="shared" si="307"/>
        <v>4.3910111558390114E-2</v>
      </c>
      <c r="O6584" s="250">
        <v>58739.490000000005</v>
      </c>
      <c r="P6584" s="251">
        <f t="shared" si="308"/>
        <v>0.10369278067044019</v>
      </c>
      <c r="Q6584" s="251" t="s">
        <v>1195</v>
      </c>
      <c r="R6584" s="258"/>
      <c r="S6584" s="258" t="s">
        <v>904</v>
      </c>
      <c r="T6584" s="258" t="s">
        <v>807</v>
      </c>
      <c r="U6584" s="282" t="s">
        <v>808</v>
      </c>
      <c r="V6584" s="285">
        <v>156</v>
      </c>
      <c r="W6584" s="286" t="s">
        <v>824</v>
      </c>
      <c r="X6584" s="286" t="s">
        <v>824</v>
      </c>
      <c r="Y6584" s="257"/>
    </row>
    <row r="6585" spans="1:25" ht="12.75" customHeight="1" x14ac:dyDescent="0.2">
      <c r="A6585" s="229" t="s">
        <v>705</v>
      </c>
      <c r="B6585" s="247"/>
      <c r="C6585" s="280">
        <v>6572</v>
      </c>
      <c r="D6585" s="249" t="s">
        <v>13541</v>
      </c>
      <c r="E6585" s="249" t="s">
        <v>13542</v>
      </c>
      <c r="F6585" s="249" t="s">
        <v>10237</v>
      </c>
      <c r="G6585" s="281" t="s">
        <v>804</v>
      </c>
      <c r="H6585" s="250">
        <v>306881.91999999998</v>
      </c>
      <c r="I6585" s="250"/>
      <c r="J6585" s="250">
        <v>278405.51409999997</v>
      </c>
      <c r="K6585" s="250"/>
      <c r="L6585" s="250">
        <v>249348.31</v>
      </c>
      <c r="M6585" s="251">
        <f t="shared" si="306"/>
        <v>9.2792712910555353E-2</v>
      </c>
      <c r="N6585" s="251">
        <f t="shared" si="307"/>
        <v>0.10437007396901977</v>
      </c>
      <c r="O6585" s="250">
        <v>270784.27</v>
      </c>
      <c r="P6585" s="251">
        <f t="shared" si="308"/>
        <v>8.5967937781491366E-2</v>
      </c>
      <c r="Q6585" s="251" t="s">
        <v>1195</v>
      </c>
      <c r="R6585" s="258"/>
      <c r="S6585" s="258" t="s">
        <v>806</v>
      </c>
      <c r="T6585" s="258" t="s">
        <v>807</v>
      </c>
      <c r="U6585" s="282" t="s">
        <v>808</v>
      </c>
      <c r="V6585" s="285">
        <v>253</v>
      </c>
      <c r="W6585" s="286" t="s">
        <v>815</v>
      </c>
      <c r="X6585" s="286" t="s">
        <v>816</v>
      </c>
      <c r="Y6585" s="257"/>
    </row>
    <row r="6586" spans="1:25" ht="12.75" customHeight="1" x14ac:dyDescent="0.2">
      <c r="A6586" s="229" t="s">
        <v>705</v>
      </c>
      <c r="B6586" s="247"/>
      <c r="C6586" s="280">
        <v>6573</v>
      </c>
      <c r="D6586" s="249" t="s">
        <v>13543</v>
      </c>
      <c r="E6586" s="249" t="s">
        <v>13544</v>
      </c>
      <c r="F6586" s="249" t="s">
        <v>10165</v>
      </c>
      <c r="G6586" s="281" t="s">
        <v>813</v>
      </c>
      <c r="H6586" s="250">
        <v>32359.87</v>
      </c>
      <c r="I6586" s="250"/>
      <c r="J6586" s="250">
        <v>30998.936400000002</v>
      </c>
      <c r="K6586" s="250"/>
      <c r="L6586" s="250">
        <v>32360.1</v>
      </c>
      <c r="M6586" s="251">
        <f t="shared" si="306"/>
        <v>4.2056213452031692E-2</v>
      </c>
      <c r="N6586" s="251">
        <f t="shared" si="307"/>
        <v>4.3910009764076816E-2</v>
      </c>
      <c r="O6586" s="250">
        <v>35715.61</v>
      </c>
      <c r="P6586" s="251">
        <f t="shared" si="308"/>
        <v>0.10369281924345111</v>
      </c>
      <c r="Q6586" s="251" t="s">
        <v>1195</v>
      </c>
      <c r="R6586" s="258"/>
      <c r="S6586" s="258" t="s">
        <v>904</v>
      </c>
      <c r="T6586" s="258" t="s">
        <v>807</v>
      </c>
      <c r="U6586" s="282" t="s">
        <v>814</v>
      </c>
      <c r="V6586" s="285">
        <v>103</v>
      </c>
      <c r="W6586" s="286" t="s">
        <v>824</v>
      </c>
      <c r="X6586" s="286" t="s">
        <v>824</v>
      </c>
      <c r="Y6586" s="257"/>
    </row>
    <row r="6587" spans="1:25" ht="12.75" customHeight="1" x14ac:dyDescent="0.2">
      <c r="A6587" s="229" t="s">
        <v>705</v>
      </c>
      <c r="B6587" s="247"/>
      <c r="C6587" s="280">
        <v>6574</v>
      </c>
      <c r="D6587" s="249" t="s">
        <v>13545</v>
      </c>
      <c r="E6587" s="249" t="s">
        <v>13545</v>
      </c>
      <c r="F6587" s="249"/>
      <c r="G6587" s="281"/>
      <c r="H6587" s="250">
        <v>0</v>
      </c>
      <c r="I6587" s="250"/>
      <c r="J6587" s="250">
        <v>0</v>
      </c>
      <c r="K6587" s="250"/>
      <c r="L6587" s="250">
        <v>14380.16</v>
      </c>
      <c r="M6587" s="251" t="str">
        <f t="shared" si="306"/>
        <v>NA</v>
      </c>
      <c r="N6587" s="251" t="str">
        <f t="shared" si="307"/>
        <v>NA</v>
      </c>
      <c r="O6587" s="250">
        <v>14523.210000000001</v>
      </c>
      <c r="P6587" s="251">
        <f t="shared" si="308"/>
        <v>9.9477335439940237E-3</v>
      </c>
      <c r="Q6587" s="251" t="s">
        <v>1195</v>
      </c>
      <c r="R6587" s="258"/>
      <c r="S6587" s="258" t="s">
        <v>840</v>
      </c>
      <c r="T6587" s="258" t="s">
        <v>841</v>
      </c>
      <c r="U6587" s="282" t="s">
        <v>841</v>
      </c>
      <c r="V6587" s="283" t="s">
        <v>809</v>
      </c>
      <c r="W6587" s="284" t="s">
        <v>809</v>
      </c>
      <c r="X6587" s="284" t="s">
        <v>809</v>
      </c>
      <c r="Y6587" s="257"/>
    </row>
    <row r="6588" spans="1:25" ht="12.75" customHeight="1" x14ac:dyDescent="0.2">
      <c r="A6588" s="229" t="s">
        <v>705</v>
      </c>
      <c r="B6588" s="247"/>
      <c r="C6588" s="280">
        <v>6575</v>
      </c>
      <c r="D6588" s="249" t="s">
        <v>13546</v>
      </c>
      <c r="E6588" s="249" t="s">
        <v>8476</v>
      </c>
      <c r="F6588" s="249" t="s">
        <v>10237</v>
      </c>
      <c r="G6588" s="281" t="s">
        <v>804</v>
      </c>
      <c r="H6588" s="250">
        <v>7324.3</v>
      </c>
      <c r="I6588" s="250"/>
      <c r="J6588" s="250">
        <v>17078.588500000002</v>
      </c>
      <c r="K6588" s="250"/>
      <c r="L6588" s="250">
        <v>17828.7</v>
      </c>
      <c r="M6588" s="251">
        <f t="shared" si="306"/>
        <v>1.3317707494231534</v>
      </c>
      <c r="N6588" s="251">
        <f t="shared" si="307"/>
        <v>4.3921164796493516E-2</v>
      </c>
      <c r="O6588" s="250">
        <v>19873.98</v>
      </c>
      <c r="P6588" s="251">
        <f t="shared" si="308"/>
        <v>0.1147184034730518</v>
      </c>
      <c r="Q6588" s="251" t="s">
        <v>1195</v>
      </c>
      <c r="R6588" s="258"/>
      <c r="S6588" s="258" t="s">
        <v>904</v>
      </c>
      <c r="T6588" s="258" t="s">
        <v>807</v>
      </c>
      <c r="U6588" s="282" t="s">
        <v>808</v>
      </c>
      <c r="V6588" s="285">
        <v>64</v>
      </c>
      <c r="W6588" s="286" t="s">
        <v>824</v>
      </c>
      <c r="X6588" s="286" t="s">
        <v>824</v>
      </c>
      <c r="Y6588" s="257"/>
    </row>
    <row r="6589" spans="1:25" ht="12.75" customHeight="1" x14ac:dyDescent="0.2">
      <c r="A6589" s="229" t="s">
        <v>705</v>
      </c>
      <c r="B6589" s="247"/>
      <c r="C6589" s="280">
        <v>6576</v>
      </c>
      <c r="D6589" s="249" t="s">
        <v>13547</v>
      </c>
      <c r="E6589" s="249" t="s">
        <v>13548</v>
      </c>
      <c r="F6589" s="249" t="s">
        <v>10281</v>
      </c>
      <c r="G6589" s="281" t="s">
        <v>813</v>
      </c>
      <c r="H6589" s="250">
        <v>70211.38</v>
      </c>
      <c r="I6589" s="250"/>
      <c r="J6589" s="250">
        <v>67258.575100000002</v>
      </c>
      <c r="K6589" s="250"/>
      <c r="L6589" s="250">
        <v>61622.869999999995</v>
      </c>
      <c r="M6589" s="251">
        <f t="shared" si="306"/>
        <v>4.2055930249483814E-2</v>
      </c>
      <c r="N6589" s="251">
        <f t="shared" si="307"/>
        <v>8.3791621984569908E-2</v>
      </c>
      <c r="O6589" s="250">
        <v>67306.740000000005</v>
      </c>
      <c r="P6589" s="251">
        <f t="shared" si="308"/>
        <v>9.2236372632433547E-2</v>
      </c>
      <c r="Q6589" s="251" t="s">
        <v>1195</v>
      </c>
      <c r="R6589" s="258"/>
      <c r="S6589" s="258" t="s">
        <v>806</v>
      </c>
      <c r="T6589" s="258" t="s">
        <v>807</v>
      </c>
      <c r="U6589" s="282" t="s">
        <v>814</v>
      </c>
      <c r="V6589" s="285">
        <v>253</v>
      </c>
      <c r="W6589" s="286" t="s">
        <v>815</v>
      </c>
      <c r="X6589" s="286" t="s">
        <v>816</v>
      </c>
      <c r="Y6589" s="257"/>
    </row>
    <row r="6590" spans="1:25" ht="12.75" customHeight="1" x14ac:dyDescent="0.2">
      <c r="B6590" s="247"/>
      <c r="C6590" s="280">
        <v>6577</v>
      </c>
      <c r="D6590" s="249" t="s">
        <v>13549</v>
      </c>
      <c r="E6590" s="249" t="s">
        <v>13550</v>
      </c>
      <c r="F6590" s="249" t="s">
        <v>10231</v>
      </c>
      <c r="G6590" s="281" t="s">
        <v>813</v>
      </c>
      <c r="H6590" s="250">
        <v>12497.420000000002</v>
      </c>
      <c r="I6590" s="250"/>
      <c r="J6590" s="250">
        <v>55376.596700000002</v>
      </c>
      <c r="K6590" s="250"/>
      <c r="L6590" s="250">
        <v>10365.49</v>
      </c>
      <c r="M6590" s="251">
        <f t="shared" si="306"/>
        <v>3.4310423031313655</v>
      </c>
      <c r="N6590" s="251">
        <f t="shared" si="307"/>
        <v>0.81281821892821382</v>
      </c>
      <c r="O6590" s="250">
        <v>11063.69</v>
      </c>
      <c r="P6590" s="251">
        <f t="shared" si="308"/>
        <v>6.735812778749492E-2</v>
      </c>
      <c r="Q6590" s="251" t="s">
        <v>1195</v>
      </c>
      <c r="R6590" s="258"/>
      <c r="S6590" s="258" t="s">
        <v>904</v>
      </c>
      <c r="T6590" s="258" t="s">
        <v>2261</v>
      </c>
      <c r="U6590" s="282" t="s">
        <v>814</v>
      </c>
      <c r="V6590" s="283" t="s">
        <v>809</v>
      </c>
      <c r="W6590" s="284" t="s">
        <v>809</v>
      </c>
      <c r="X6590" s="284" t="s">
        <v>809</v>
      </c>
      <c r="Y6590" s="257"/>
    </row>
    <row r="6591" spans="1:25" ht="12.75" customHeight="1" x14ac:dyDescent="0.2">
      <c r="A6591" s="229" t="s">
        <v>705</v>
      </c>
      <c r="B6591" s="247"/>
      <c r="C6591" s="280">
        <v>6578</v>
      </c>
      <c r="D6591" s="249" t="s">
        <v>13551</v>
      </c>
      <c r="E6591" s="249" t="s">
        <v>8508</v>
      </c>
      <c r="F6591" s="249" t="s">
        <v>10175</v>
      </c>
      <c r="G6591" s="281" t="s">
        <v>813</v>
      </c>
      <c r="H6591" s="250">
        <v>51654.080000000009</v>
      </c>
      <c r="I6591" s="250"/>
      <c r="J6591" s="250">
        <v>44902.45199999999</v>
      </c>
      <c r="K6591" s="250"/>
      <c r="L6591" s="250">
        <v>46085.11</v>
      </c>
      <c r="M6591" s="251">
        <f t="shared" si="306"/>
        <v>0.13070851324813099</v>
      </c>
      <c r="N6591" s="251">
        <f t="shared" si="307"/>
        <v>2.6338383480706367E-2</v>
      </c>
      <c r="O6591" s="250">
        <v>51122.719999999994</v>
      </c>
      <c r="P6591" s="251">
        <f t="shared" si="308"/>
        <v>0.10931101173459265</v>
      </c>
      <c r="Q6591" s="251" t="s">
        <v>1195</v>
      </c>
      <c r="R6591" s="258"/>
      <c r="S6591" s="258" t="s">
        <v>904</v>
      </c>
      <c r="T6591" s="258" t="s">
        <v>807</v>
      </c>
      <c r="U6591" s="282" t="s">
        <v>814</v>
      </c>
      <c r="V6591" s="285">
        <v>204</v>
      </c>
      <c r="W6591" s="286" t="s">
        <v>824</v>
      </c>
      <c r="X6591" s="286" t="s">
        <v>824</v>
      </c>
      <c r="Y6591" s="257"/>
    </row>
    <row r="6592" spans="1:25" ht="12.75" customHeight="1" x14ac:dyDescent="0.2">
      <c r="A6592" s="229" t="s">
        <v>705</v>
      </c>
      <c r="B6592" s="247"/>
      <c r="C6592" s="280">
        <v>6579</v>
      </c>
      <c r="D6592" s="249" t="s">
        <v>13552</v>
      </c>
      <c r="E6592" s="249" t="s">
        <v>13553</v>
      </c>
      <c r="F6592" s="249" t="s">
        <v>10228</v>
      </c>
      <c r="G6592" s="281" t="s">
        <v>804</v>
      </c>
      <c r="H6592" s="250">
        <v>64027.229999999996</v>
      </c>
      <c r="I6592" s="250"/>
      <c r="J6592" s="250">
        <v>61334.503799999991</v>
      </c>
      <c r="K6592" s="250"/>
      <c r="L6592" s="250">
        <v>64027.71</v>
      </c>
      <c r="M6592" s="251">
        <f t="shared" si="306"/>
        <v>4.2055953381084969E-2</v>
      </c>
      <c r="N6592" s="251">
        <f t="shared" si="307"/>
        <v>4.3910132684565846E-2</v>
      </c>
      <c r="O6592" s="250">
        <v>70666.930000000008</v>
      </c>
      <c r="P6592" s="251">
        <f t="shared" si="308"/>
        <v>0.10369291670746944</v>
      </c>
      <c r="Q6592" s="251" t="s">
        <v>1195</v>
      </c>
      <c r="R6592" s="258"/>
      <c r="S6592" s="258" t="s">
        <v>806</v>
      </c>
      <c r="T6592" s="258" t="s">
        <v>807</v>
      </c>
      <c r="U6592" s="282" t="s">
        <v>808</v>
      </c>
      <c r="V6592" s="285">
        <v>303</v>
      </c>
      <c r="W6592" s="286" t="s">
        <v>824</v>
      </c>
      <c r="X6592" s="286" t="s">
        <v>824</v>
      </c>
      <c r="Y6592" s="257"/>
    </row>
    <row r="6593" spans="1:25" ht="12.75" customHeight="1" x14ac:dyDescent="0.2">
      <c r="A6593" s="229" t="s">
        <v>705</v>
      </c>
      <c r="B6593" s="247"/>
      <c r="C6593" s="280">
        <v>6580</v>
      </c>
      <c r="D6593" s="249" t="s">
        <v>13554</v>
      </c>
      <c r="E6593" s="249" t="s">
        <v>13555</v>
      </c>
      <c r="F6593" s="249" t="s">
        <v>10237</v>
      </c>
      <c r="G6593" s="281" t="s">
        <v>804</v>
      </c>
      <c r="H6593" s="250">
        <v>102189.04000000001</v>
      </c>
      <c r="I6593" s="250"/>
      <c r="J6593" s="250">
        <v>97891.378299999997</v>
      </c>
      <c r="K6593" s="250"/>
      <c r="L6593" s="250">
        <v>102189.79999999999</v>
      </c>
      <c r="M6593" s="251">
        <f t="shared" si="306"/>
        <v>4.2055994458897072E-2</v>
      </c>
      <c r="N6593" s="251">
        <f t="shared" si="307"/>
        <v>4.3910115217981271E-2</v>
      </c>
      <c r="O6593" s="250">
        <v>112786.13</v>
      </c>
      <c r="P6593" s="251">
        <f t="shared" si="308"/>
        <v>0.10369263859993871</v>
      </c>
      <c r="Q6593" s="251" t="s">
        <v>1195</v>
      </c>
      <c r="R6593" s="258"/>
      <c r="S6593" s="258" t="s">
        <v>806</v>
      </c>
      <c r="T6593" s="258" t="s">
        <v>807</v>
      </c>
      <c r="U6593" s="282" t="s">
        <v>808</v>
      </c>
      <c r="V6593" s="285">
        <v>352</v>
      </c>
      <c r="W6593" s="286" t="s">
        <v>824</v>
      </c>
      <c r="X6593" s="286" t="s">
        <v>824</v>
      </c>
      <c r="Y6593" s="257"/>
    </row>
    <row r="6594" spans="1:25" ht="12.75" customHeight="1" x14ac:dyDescent="0.2">
      <c r="A6594" s="229" t="s">
        <v>705</v>
      </c>
      <c r="B6594" s="247"/>
      <c r="C6594" s="280">
        <v>6581</v>
      </c>
      <c r="D6594" s="249" t="s">
        <v>13556</v>
      </c>
      <c r="E6594" s="249" t="s">
        <v>13557</v>
      </c>
      <c r="F6594" s="249" t="s">
        <v>10390</v>
      </c>
      <c r="G6594" s="281" t="s">
        <v>813</v>
      </c>
      <c r="H6594" s="250">
        <v>60868.840000000004</v>
      </c>
      <c r="I6594" s="250"/>
      <c r="J6594" s="250">
        <v>26254.7153</v>
      </c>
      <c r="K6594" s="250"/>
      <c r="L6594" s="250">
        <v>27407.57</v>
      </c>
      <c r="M6594" s="251">
        <f t="shared" si="306"/>
        <v>0.56866739533725297</v>
      </c>
      <c r="N6594" s="251">
        <f t="shared" si="307"/>
        <v>4.391038664205206E-2</v>
      </c>
      <c r="O6594" s="250">
        <v>30249.550000000003</v>
      </c>
      <c r="P6594" s="251">
        <f t="shared" si="308"/>
        <v>0.10369324971166737</v>
      </c>
      <c r="Q6594" s="251" t="s">
        <v>1195</v>
      </c>
      <c r="R6594" s="258"/>
      <c r="S6594" s="258" t="s">
        <v>806</v>
      </c>
      <c r="T6594" s="258" t="s">
        <v>807</v>
      </c>
      <c r="U6594" s="282" t="s">
        <v>814</v>
      </c>
      <c r="V6594" s="285">
        <v>165</v>
      </c>
      <c r="W6594" s="286" t="s">
        <v>824</v>
      </c>
      <c r="X6594" s="286" t="s">
        <v>824</v>
      </c>
      <c r="Y6594" s="257"/>
    </row>
    <row r="6595" spans="1:25" ht="12.75" customHeight="1" x14ac:dyDescent="0.2">
      <c r="A6595" s="229" t="s">
        <v>705</v>
      </c>
      <c r="B6595" s="247"/>
      <c r="C6595" s="280">
        <v>6582</v>
      </c>
      <c r="D6595" s="249" t="s">
        <v>13558</v>
      </c>
      <c r="E6595" s="249" t="s">
        <v>13559</v>
      </c>
      <c r="F6595" s="249" t="s">
        <v>10205</v>
      </c>
      <c r="G6595" s="281" t="s">
        <v>813</v>
      </c>
      <c r="H6595" s="250">
        <v>60473.94</v>
      </c>
      <c r="I6595" s="250"/>
      <c r="J6595" s="250">
        <v>57930.651100000003</v>
      </c>
      <c r="K6595" s="250"/>
      <c r="L6595" s="250">
        <v>60474.399999999994</v>
      </c>
      <c r="M6595" s="251">
        <f t="shared" si="306"/>
        <v>4.2055948396945847E-2</v>
      </c>
      <c r="N6595" s="251">
        <f t="shared" si="307"/>
        <v>4.3910241844321185E-2</v>
      </c>
      <c r="O6595" s="250">
        <v>66745.149999999994</v>
      </c>
      <c r="P6595" s="251">
        <f t="shared" si="308"/>
        <v>0.10369263688436761</v>
      </c>
      <c r="Q6595" s="251" t="s">
        <v>1195</v>
      </c>
      <c r="R6595" s="258"/>
      <c r="S6595" s="258" t="s">
        <v>904</v>
      </c>
      <c r="T6595" s="258" t="s">
        <v>807</v>
      </c>
      <c r="U6595" s="282" t="s">
        <v>814</v>
      </c>
      <c r="V6595" s="285">
        <v>253</v>
      </c>
      <c r="W6595" s="286" t="s">
        <v>816</v>
      </c>
      <c r="X6595" s="286" t="s">
        <v>824</v>
      </c>
      <c r="Y6595" s="257"/>
    </row>
    <row r="6596" spans="1:25" ht="12.75" customHeight="1" x14ac:dyDescent="0.2">
      <c r="A6596" s="229" t="s">
        <v>705</v>
      </c>
      <c r="B6596" s="247"/>
      <c r="C6596" s="280">
        <v>6583</v>
      </c>
      <c r="D6596" s="249" t="s">
        <v>13560</v>
      </c>
      <c r="E6596" s="249" t="s">
        <v>13561</v>
      </c>
      <c r="F6596" s="249" t="s">
        <v>10228</v>
      </c>
      <c r="G6596" s="281" t="s">
        <v>804</v>
      </c>
      <c r="H6596" s="250">
        <v>43336.619999999995</v>
      </c>
      <c r="I6596" s="250"/>
      <c r="J6596" s="250">
        <v>29301.988899999997</v>
      </c>
      <c r="K6596" s="250"/>
      <c r="L6596" s="250">
        <v>30588.639999999999</v>
      </c>
      <c r="M6596" s="251">
        <f t="shared" si="306"/>
        <v>0.32385153941401063</v>
      </c>
      <c r="N6596" s="251">
        <f t="shared" si="307"/>
        <v>4.3910026189382757E-2</v>
      </c>
      <c r="O6596" s="250">
        <v>33760.449999999997</v>
      </c>
      <c r="P6596" s="251">
        <f t="shared" si="308"/>
        <v>0.10369241653110428</v>
      </c>
      <c r="Q6596" s="251" t="s">
        <v>1195</v>
      </c>
      <c r="R6596" s="258"/>
      <c r="S6596" s="258" t="s">
        <v>904</v>
      </c>
      <c r="T6596" s="258" t="s">
        <v>807</v>
      </c>
      <c r="U6596" s="282" t="s">
        <v>808</v>
      </c>
      <c r="V6596" s="285">
        <v>106</v>
      </c>
      <c r="W6596" s="286" t="s">
        <v>824</v>
      </c>
      <c r="X6596" s="286" t="s">
        <v>824</v>
      </c>
      <c r="Y6596" s="257"/>
    </row>
    <row r="6597" spans="1:25" ht="12.75" customHeight="1" x14ac:dyDescent="0.2">
      <c r="A6597" s="229" t="s">
        <v>705</v>
      </c>
      <c r="B6597" s="247"/>
      <c r="C6597" s="280">
        <v>6584</v>
      </c>
      <c r="D6597" s="249" t="s">
        <v>13562</v>
      </c>
      <c r="E6597" s="249" t="s">
        <v>13563</v>
      </c>
      <c r="F6597" s="249" t="s">
        <v>10193</v>
      </c>
      <c r="G6597" s="281" t="s">
        <v>813</v>
      </c>
      <c r="H6597" s="250">
        <v>35411.89</v>
      </c>
      <c r="I6597" s="250"/>
      <c r="J6597" s="250">
        <v>33922.592799999999</v>
      </c>
      <c r="K6597" s="250"/>
      <c r="L6597" s="250">
        <v>35412.14</v>
      </c>
      <c r="M6597" s="251">
        <f t="shared" si="306"/>
        <v>4.205641664424014E-2</v>
      </c>
      <c r="N6597" s="251">
        <f t="shared" si="307"/>
        <v>4.391018129958512E-2</v>
      </c>
      <c r="O6597" s="250">
        <v>39084.119999999995</v>
      </c>
      <c r="P6597" s="251">
        <f t="shared" si="308"/>
        <v>0.1036926884396141</v>
      </c>
      <c r="Q6597" s="251" t="s">
        <v>1195</v>
      </c>
      <c r="R6597" s="258"/>
      <c r="S6597" s="258" t="s">
        <v>904</v>
      </c>
      <c r="T6597" s="258" t="s">
        <v>807</v>
      </c>
      <c r="U6597" s="282" t="s">
        <v>814</v>
      </c>
      <c r="V6597" s="285">
        <v>103</v>
      </c>
      <c r="W6597" s="286" t="s">
        <v>815</v>
      </c>
      <c r="X6597" s="286" t="s">
        <v>816</v>
      </c>
      <c r="Y6597" s="257"/>
    </row>
    <row r="6598" spans="1:25" ht="12.75" customHeight="1" x14ac:dyDescent="0.2">
      <c r="A6598" s="229" t="s">
        <v>705</v>
      </c>
      <c r="B6598" s="247"/>
      <c r="C6598" s="280">
        <v>6585</v>
      </c>
      <c r="D6598" s="249" t="s">
        <v>13564</v>
      </c>
      <c r="E6598" s="249" t="s">
        <v>13565</v>
      </c>
      <c r="F6598" s="249" t="s">
        <v>10237</v>
      </c>
      <c r="G6598" s="281" t="s">
        <v>804</v>
      </c>
      <c r="H6598" s="250">
        <v>45986.66</v>
      </c>
      <c r="I6598" s="250"/>
      <c r="J6598" s="250">
        <v>53599.213600000003</v>
      </c>
      <c r="K6598" s="250"/>
      <c r="L6598" s="250">
        <v>55952.770000000004</v>
      </c>
      <c r="M6598" s="251">
        <f t="shared" si="306"/>
        <v>0.1655383017596842</v>
      </c>
      <c r="N6598" s="251">
        <f t="shared" si="307"/>
        <v>4.3910278564236273E-2</v>
      </c>
      <c r="O6598" s="250">
        <v>61754.66</v>
      </c>
      <c r="P6598" s="251">
        <f t="shared" si="308"/>
        <v>0.10369263219676164</v>
      </c>
      <c r="Q6598" s="251" t="s">
        <v>1195</v>
      </c>
      <c r="R6598" s="258"/>
      <c r="S6598" s="258" t="s">
        <v>904</v>
      </c>
      <c r="T6598" s="258" t="s">
        <v>807</v>
      </c>
      <c r="U6598" s="282" t="s">
        <v>808</v>
      </c>
      <c r="V6598" s="285">
        <v>106</v>
      </c>
      <c r="W6598" s="286" t="s">
        <v>824</v>
      </c>
      <c r="X6598" s="286" t="s">
        <v>824</v>
      </c>
      <c r="Y6598" s="257"/>
    </row>
    <row r="6599" spans="1:25" ht="12.75" customHeight="1" x14ac:dyDescent="0.2">
      <c r="A6599" s="229" t="s">
        <v>705</v>
      </c>
      <c r="B6599" s="247"/>
      <c r="C6599" s="280">
        <v>6586</v>
      </c>
      <c r="D6599" s="249" t="s">
        <v>13566</v>
      </c>
      <c r="E6599" s="249" t="s">
        <v>13567</v>
      </c>
      <c r="F6599" s="249" t="s">
        <v>10260</v>
      </c>
      <c r="G6599" s="281" t="s">
        <v>813</v>
      </c>
      <c r="H6599" s="250">
        <v>47869.15</v>
      </c>
      <c r="I6599" s="250"/>
      <c r="J6599" s="250">
        <v>45855.953800000003</v>
      </c>
      <c r="K6599" s="250"/>
      <c r="L6599" s="250">
        <v>47869.49</v>
      </c>
      <c r="M6599" s="251">
        <f t="shared" si="306"/>
        <v>4.2056234547720159E-2</v>
      </c>
      <c r="N6599" s="251">
        <f t="shared" si="307"/>
        <v>4.3910027665807594E-2</v>
      </c>
      <c r="O6599" s="250">
        <v>52833.21</v>
      </c>
      <c r="P6599" s="251">
        <f t="shared" si="308"/>
        <v>0.10369276965348913</v>
      </c>
      <c r="Q6599" s="251" t="s">
        <v>1195</v>
      </c>
      <c r="R6599" s="258"/>
      <c r="S6599" s="258" t="s">
        <v>814</v>
      </c>
      <c r="T6599" s="258" t="s">
        <v>807</v>
      </c>
      <c r="U6599" s="282" t="s">
        <v>814</v>
      </c>
      <c r="V6599" s="285">
        <v>154</v>
      </c>
      <c r="W6599" s="286" t="s">
        <v>816</v>
      </c>
      <c r="X6599" s="286" t="s">
        <v>824</v>
      </c>
      <c r="Y6599" s="257"/>
    </row>
    <row r="6600" spans="1:25" ht="12.75" customHeight="1" x14ac:dyDescent="0.2">
      <c r="A6600" s="229" t="s">
        <v>705</v>
      </c>
      <c r="B6600" s="247"/>
      <c r="C6600" s="280">
        <v>6587</v>
      </c>
      <c r="D6600" s="249" t="s">
        <v>13568</v>
      </c>
      <c r="E6600" s="249" t="s">
        <v>13569</v>
      </c>
      <c r="F6600" s="249" t="s">
        <v>10231</v>
      </c>
      <c r="G6600" s="281" t="s">
        <v>813</v>
      </c>
      <c r="H6600" s="250">
        <v>195491.79</v>
      </c>
      <c r="I6600" s="250"/>
      <c r="J6600" s="250">
        <v>64042.455599999994</v>
      </c>
      <c r="K6600" s="250"/>
      <c r="L6600" s="250">
        <v>49509.84</v>
      </c>
      <c r="M6600" s="251">
        <f t="shared" si="306"/>
        <v>0.67240334952173708</v>
      </c>
      <c r="N6600" s="251">
        <f t="shared" si="307"/>
        <v>0.2269215860611066</v>
      </c>
      <c r="O6600" s="250">
        <v>55757.71</v>
      </c>
      <c r="P6600" s="251">
        <f t="shared" si="308"/>
        <v>0.12619451002063434</v>
      </c>
      <c r="Q6600" s="251" t="s">
        <v>1195</v>
      </c>
      <c r="R6600" s="258"/>
      <c r="S6600" s="258" t="s">
        <v>806</v>
      </c>
      <c r="T6600" s="258" t="s">
        <v>1359</v>
      </c>
      <c r="U6600" s="282" t="s">
        <v>814</v>
      </c>
      <c r="V6600" s="285">
        <v>203</v>
      </c>
      <c r="W6600" s="286" t="s">
        <v>824</v>
      </c>
      <c r="X6600" s="286" t="s">
        <v>824</v>
      </c>
      <c r="Y6600" s="257"/>
    </row>
    <row r="6601" spans="1:25" ht="12.75" customHeight="1" x14ac:dyDescent="0.2">
      <c r="A6601" s="229" t="s">
        <v>705</v>
      </c>
      <c r="B6601" s="247"/>
      <c r="C6601" s="309">
        <v>6588</v>
      </c>
      <c r="D6601" s="310" t="s">
        <v>13570</v>
      </c>
      <c r="E6601" s="310" t="s">
        <v>13569</v>
      </c>
      <c r="F6601" s="310" t="s">
        <v>10237</v>
      </c>
      <c r="G6601" s="311" t="s">
        <v>804</v>
      </c>
      <c r="H6601" s="312">
        <v>806652.81999999983</v>
      </c>
      <c r="I6601" s="312"/>
      <c r="J6601" s="312">
        <v>348132.70659999992</v>
      </c>
      <c r="K6601" s="312"/>
      <c r="L6601" s="312">
        <v>818618.28</v>
      </c>
      <c r="M6601" s="313">
        <f t="shared" si="306"/>
        <v>0.56842312086629787</v>
      </c>
      <c r="N6601" s="313">
        <f t="shared" si="307"/>
        <v>1.3514546736931043</v>
      </c>
      <c r="O6601" s="312">
        <v>851195.22</v>
      </c>
      <c r="P6601" s="313">
        <f t="shared" si="308"/>
        <v>3.9795031207951942E-2</v>
      </c>
      <c r="Q6601" s="313" t="s">
        <v>1195</v>
      </c>
      <c r="R6601" s="314" t="s">
        <v>954</v>
      </c>
      <c r="S6601" s="314" t="s">
        <v>10514</v>
      </c>
      <c r="T6601" s="314" t="s">
        <v>1359</v>
      </c>
      <c r="U6601" s="315" t="s">
        <v>1992</v>
      </c>
      <c r="V6601" s="316">
        <v>2003</v>
      </c>
      <c r="W6601" s="317" t="s">
        <v>815</v>
      </c>
      <c r="X6601" s="317" t="s">
        <v>816</v>
      </c>
      <c r="Y6601" s="257"/>
    </row>
    <row r="6602" spans="1:25" ht="12.75" customHeight="1" x14ac:dyDescent="0.2">
      <c r="A6602" s="229" t="s">
        <v>705</v>
      </c>
      <c r="B6602" s="247"/>
      <c r="C6602" s="280">
        <v>6589</v>
      </c>
      <c r="D6602" s="296" t="s">
        <v>13571</v>
      </c>
      <c r="E6602" s="296" t="s">
        <v>13571</v>
      </c>
      <c r="F6602" s="296"/>
      <c r="G6602" s="281"/>
      <c r="H6602" s="250">
        <v>0</v>
      </c>
      <c r="I6602" s="250"/>
      <c r="J6602" s="250">
        <v>0</v>
      </c>
      <c r="K6602" s="250"/>
      <c r="L6602" s="250">
        <v>0</v>
      </c>
      <c r="M6602" s="251" t="str">
        <f t="shared" si="306"/>
        <v>NA</v>
      </c>
      <c r="N6602" s="251" t="str">
        <f t="shared" si="307"/>
        <v>NA</v>
      </c>
      <c r="O6602" s="250">
        <v>0</v>
      </c>
      <c r="P6602" s="251" t="str">
        <f t="shared" si="308"/>
        <v>NA</v>
      </c>
      <c r="Q6602" s="251" t="s">
        <v>707</v>
      </c>
      <c r="R6602" s="258"/>
      <c r="S6602" s="299" t="s">
        <v>809</v>
      </c>
      <c r="T6602" s="299" t="s">
        <v>809</v>
      </c>
      <c r="U6602" s="282" t="s">
        <v>841</v>
      </c>
      <c r="V6602" s="283" t="s">
        <v>809</v>
      </c>
      <c r="W6602" s="284" t="s">
        <v>809</v>
      </c>
      <c r="X6602" s="284" t="s">
        <v>809</v>
      </c>
      <c r="Y6602" s="257"/>
    </row>
    <row r="6603" spans="1:25" ht="12.75" customHeight="1" x14ac:dyDescent="0.2">
      <c r="A6603" s="229" t="s">
        <v>705</v>
      </c>
      <c r="B6603" s="247"/>
      <c r="C6603" s="280">
        <v>6590</v>
      </c>
      <c r="D6603" s="249" t="s">
        <v>13572</v>
      </c>
      <c r="E6603" s="249" t="s">
        <v>13572</v>
      </c>
      <c r="F6603" s="249"/>
      <c r="G6603" s="281"/>
      <c r="H6603" s="250">
        <v>19358.77</v>
      </c>
      <c r="I6603" s="250"/>
      <c r="J6603" s="250">
        <v>0</v>
      </c>
      <c r="K6603" s="250"/>
      <c r="L6603" s="250">
        <v>24516.309999999998</v>
      </c>
      <c r="M6603" s="251">
        <f t="shared" si="306"/>
        <v>1</v>
      </c>
      <c r="N6603" s="251" t="str">
        <f t="shared" si="307"/>
        <v>NA</v>
      </c>
      <c r="O6603" s="250">
        <v>24516.309999999998</v>
      </c>
      <c r="P6603" s="251">
        <f t="shared" si="308"/>
        <v>0</v>
      </c>
      <c r="Q6603" s="251" t="s">
        <v>1195</v>
      </c>
      <c r="R6603" s="258"/>
      <c r="S6603" s="258" t="s">
        <v>840</v>
      </c>
      <c r="T6603" s="258" t="s">
        <v>841</v>
      </c>
      <c r="U6603" s="282" t="s">
        <v>841</v>
      </c>
      <c r="V6603" s="283" t="s">
        <v>809</v>
      </c>
      <c r="W6603" s="284" t="s">
        <v>809</v>
      </c>
      <c r="X6603" s="284" t="s">
        <v>809</v>
      </c>
      <c r="Y6603" s="257"/>
    </row>
    <row r="6604" spans="1:25" ht="12.75" customHeight="1" x14ac:dyDescent="0.2">
      <c r="A6604" s="229" t="s">
        <v>705</v>
      </c>
      <c r="B6604" s="247"/>
      <c r="C6604" s="280">
        <v>6591</v>
      </c>
      <c r="D6604" s="249" t="s">
        <v>13573</v>
      </c>
      <c r="E6604" s="249" t="s">
        <v>13574</v>
      </c>
      <c r="F6604" s="249" t="s">
        <v>10508</v>
      </c>
      <c r="G6604" s="281" t="s">
        <v>804</v>
      </c>
      <c r="H6604" s="250">
        <v>89210.11</v>
      </c>
      <c r="I6604" s="250"/>
      <c r="J6604" s="250">
        <v>102204.439</v>
      </c>
      <c r="K6604" s="250"/>
      <c r="L6604" s="250">
        <v>106693.02999999998</v>
      </c>
      <c r="M6604" s="251">
        <f t="shared" si="306"/>
        <v>0.14565982487859278</v>
      </c>
      <c r="N6604" s="251">
        <f t="shared" si="307"/>
        <v>4.3917769559891483E-2</v>
      </c>
      <c r="O6604" s="250">
        <v>123407.00000000001</v>
      </c>
      <c r="P6604" s="251">
        <f t="shared" si="308"/>
        <v>0.15665475054930986</v>
      </c>
      <c r="Q6604" s="251" t="s">
        <v>1195</v>
      </c>
      <c r="R6604" s="258"/>
      <c r="S6604" s="258" t="s">
        <v>1405</v>
      </c>
      <c r="T6604" s="258" t="s">
        <v>807</v>
      </c>
      <c r="U6604" s="282" t="s">
        <v>808</v>
      </c>
      <c r="V6604" s="285">
        <v>103</v>
      </c>
      <c r="W6604" s="286" t="s">
        <v>816</v>
      </c>
      <c r="X6604" s="286" t="s">
        <v>816</v>
      </c>
      <c r="Y6604" s="257"/>
    </row>
    <row r="6605" spans="1:25" ht="12.75" customHeight="1" x14ac:dyDescent="0.2">
      <c r="A6605" s="229" t="s">
        <v>705</v>
      </c>
      <c r="B6605" s="247"/>
      <c r="C6605" s="280">
        <v>6592</v>
      </c>
      <c r="D6605" s="249" t="s">
        <v>13575</v>
      </c>
      <c r="E6605" s="249" t="s">
        <v>13576</v>
      </c>
      <c r="F6605" s="249" t="s">
        <v>10175</v>
      </c>
      <c r="G6605" s="281" t="s">
        <v>813</v>
      </c>
      <c r="H6605" s="250">
        <v>41472.54</v>
      </c>
      <c r="I6605" s="250"/>
      <c r="J6605" s="250">
        <v>14174.357800000002</v>
      </c>
      <c r="K6605" s="250"/>
      <c r="L6605" s="250">
        <v>14796.759999999998</v>
      </c>
      <c r="M6605" s="251">
        <f t="shared" si="306"/>
        <v>0.65822306036717304</v>
      </c>
      <c r="N6605" s="251">
        <f t="shared" si="307"/>
        <v>4.391043381168188E-2</v>
      </c>
      <c r="O6605" s="250">
        <v>16331.09</v>
      </c>
      <c r="P6605" s="251">
        <f t="shared" si="308"/>
        <v>0.103693646446925</v>
      </c>
      <c r="Q6605" s="251" t="s">
        <v>1195</v>
      </c>
      <c r="R6605" s="258"/>
      <c r="S6605" s="258" t="s">
        <v>904</v>
      </c>
      <c r="T6605" s="258" t="s">
        <v>807</v>
      </c>
      <c r="U6605" s="282" t="s">
        <v>814</v>
      </c>
      <c r="V6605" s="285">
        <v>105</v>
      </c>
      <c r="W6605" s="286" t="s">
        <v>824</v>
      </c>
      <c r="X6605" s="286" t="s">
        <v>824</v>
      </c>
      <c r="Y6605" s="257"/>
    </row>
    <row r="6606" spans="1:25" ht="12.75" customHeight="1" x14ac:dyDescent="0.2">
      <c r="A6606" s="229" t="s">
        <v>705</v>
      </c>
      <c r="B6606" s="247"/>
      <c r="C6606" s="280">
        <v>6593</v>
      </c>
      <c r="D6606" s="249" t="s">
        <v>13577</v>
      </c>
      <c r="E6606" s="249" t="s">
        <v>13578</v>
      </c>
      <c r="F6606" s="249" t="s">
        <v>10205</v>
      </c>
      <c r="G6606" s="281"/>
      <c r="H6606" s="250">
        <v>390197.6</v>
      </c>
      <c r="I6606" s="250"/>
      <c r="J6606" s="250">
        <v>394315.58760000009</v>
      </c>
      <c r="K6606" s="250"/>
      <c r="L6606" s="250">
        <v>411629.14</v>
      </c>
      <c r="M6606" s="251">
        <f t="shared" ref="M6606:M6669" si="309">IF(H6606&gt;0,ABS((J6606-H6606)/H6606),"NA")</f>
        <v>1.0553595409095571E-2</v>
      </c>
      <c r="N6606" s="251">
        <f t="shared" ref="N6606:N6669" si="310">IF(J6606&gt;0,ABS((L6606-J6606)/J6606),"NA")</f>
        <v>4.3907856915773431E-2</v>
      </c>
      <c r="O6606" s="250">
        <v>442735.59000000008</v>
      </c>
      <c r="P6606" s="251">
        <f t="shared" ref="P6606:P6669" si="311">IF(L6606&gt;0,ABS((O6606-L6606)/L6606),"NA")</f>
        <v>7.5569115442118764E-2</v>
      </c>
      <c r="Q6606" s="251" t="s">
        <v>1195</v>
      </c>
      <c r="R6606" s="258"/>
      <c r="S6606" s="258" t="s">
        <v>1358</v>
      </c>
      <c r="T6606" s="258" t="s">
        <v>1092</v>
      </c>
      <c r="U6606" s="282" t="s">
        <v>932</v>
      </c>
      <c r="V6606" s="285">
        <v>2037</v>
      </c>
      <c r="W6606" s="286" t="s">
        <v>816</v>
      </c>
      <c r="X6606" s="286" t="s">
        <v>824</v>
      </c>
      <c r="Y6606" s="257"/>
    </row>
    <row r="6607" spans="1:25" ht="12.75" customHeight="1" x14ac:dyDescent="0.2">
      <c r="A6607" s="229" t="s">
        <v>705</v>
      </c>
      <c r="B6607" s="247"/>
      <c r="C6607" s="280">
        <v>6594</v>
      </c>
      <c r="D6607" s="249" t="s">
        <v>13579</v>
      </c>
      <c r="E6607" s="249" t="s">
        <v>13580</v>
      </c>
      <c r="F6607" s="249" t="s">
        <v>10175</v>
      </c>
      <c r="G6607" s="281" t="s">
        <v>813</v>
      </c>
      <c r="H6607" s="250">
        <v>70583.58</v>
      </c>
      <c r="I6607" s="250"/>
      <c r="J6607" s="250">
        <v>47992.368700000006</v>
      </c>
      <c r="K6607" s="250"/>
      <c r="L6607" s="250">
        <v>46884.36</v>
      </c>
      <c r="M6607" s="251">
        <f t="shared" si="309"/>
        <v>0.32006326825587472</v>
      </c>
      <c r="N6607" s="251">
        <f t="shared" si="310"/>
        <v>2.3087185109077677E-2</v>
      </c>
      <c r="O6607" s="250">
        <v>52800.93</v>
      </c>
      <c r="P6607" s="251">
        <f t="shared" si="311"/>
        <v>0.12619496139010961</v>
      </c>
      <c r="Q6607" s="251" t="s">
        <v>1195</v>
      </c>
      <c r="R6607" s="258"/>
      <c r="S6607" s="258" t="s">
        <v>806</v>
      </c>
      <c r="T6607" s="258" t="s">
        <v>807</v>
      </c>
      <c r="U6607" s="282" t="s">
        <v>814</v>
      </c>
      <c r="V6607" s="285">
        <v>253</v>
      </c>
      <c r="W6607" s="286" t="s">
        <v>824</v>
      </c>
      <c r="X6607" s="286" t="s">
        <v>824</v>
      </c>
      <c r="Y6607" s="257"/>
    </row>
    <row r="6608" spans="1:25" ht="12.75" customHeight="1" x14ac:dyDescent="0.2">
      <c r="A6608" s="229" t="s">
        <v>705</v>
      </c>
      <c r="B6608" s="247"/>
      <c r="C6608" s="280">
        <v>6595</v>
      </c>
      <c r="D6608" s="249" t="s">
        <v>13581</v>
      </c>
      <c r="E6608" s="249" t="s">
        <v>13582</v>
      </c>
      <c r="F6608" s="249" t="s">
        <v>10228</v>
      </c>
      <c r="G6608" s="281" t="s">
        <v>804</v>
      </c>
      <c r="H6608" s="250">
        <v>269605.12</v>
      </c>
      <c r="I6608" s="250"/>
      <c r="J6608" s="250">
        <v>186711.3322</v>
      </c>
      <c r="K6608" s="250"/>
      <c r="L6608" s="250">
        <v>194910.13</v>
      </c>
      <c r="M6608" s="251">
        <f t="shared" si="309"/>
        <v>0.30746370024426833</v>
      </c>
      <c r="N6608" s="251">
        <f t="shared" si="310"/>
        <v>4.3911623913741211E-2</v>
      </c>
      <c r="O6608" s="250">
        <v>215407.46000000002</v>
      </c>
      <c r="P6608" s="251">
        <f t="shared" si="311"/>
        <v>0.10516297947161606</v>
      </c>
      <c r="Q6608" s="251" t="s">
        <v>1195</v>
      </c>
      <c r="R6608" s="258"/>
      <c r="S6608" s="258" t="s">
        <v>806</v>
      </c>
      <c r="T6608" s="258" t="s">
        <v>807</v>
      </c>
      <c r="U6608" s="282" t="s">
        <v>808</v>
      </c>
      <c r="V6608" s="285">
        <v>514</v>
      </c>
      <c r="W6608" s="286" t="s">
        <v>824</v>
      </c>
      <c r="X6608" s="286" t="s">
        <v>824</v>
      </c>
      <c r="Y6608" s="257"/>
    </row>
    <row r="6609" spans="1:25" ht="12.75" customHeight="1" x14ac:dyDescent="0.2">
      <c r="A6609" s="229" t="s">
        <v>705</v>
      </c>
      <c r="B6609" s="247"/>
      <c r="C6609" s="280">
        <v>6596</v>
      </c>
      <c r="D6609" s="249" t="s">
        <v>13583</v>
      </c>
      <c r="E6609" s="249" t="s">
        <v>13584</v>
      </c>
      <c r="F6609" s="249" t="s">
        <v>10237</v>
      </c>
      <c r="G6609" s="281" t="s">
        <v>804</v>
      </c>
      <c r="H6609" s="250">
        <v>12975.69</v>
      </c>
      <c r="I6609" s="250"/>
      <c r="J6609" s="250">
        <v>12429.981</v>
      </c>
      <c r="K6609" s="250"/>
      <c r="L6609" s="250">
        <v>12975.880000000001</v>
      </c>
      <c r="M6609" s="251">
        <f t="shared" si="309"/>
        <v>4.2056260591922336E-2</v>
      </c>
      <c r="N6609" s="251">
        <f t="shared" si="310"/>
        <v>4.3917927147274098E-2</v>
      </c>
      <c r="O6609" s="250">
        <v>15094.48</v>
      </c>
      <c r="P6609" s="251">
        <f t="shared" si="311"/>
        <v>0.16327216342937809</v>
      </c>
      <c r="Q6609" s="251" t="s">
        <v>1195</v>
      </c>
      <c r="R6609" s="258"/>
      <c r="S6609" s="258" t="s">
        <v>1405</v>
      </c>
      <c r="T6609" s="258" t="s">
        <v>2261</v>
      </c>
      <c r="U6609" s="282" t="s">
        <v>808</v>
      </c>
      <c r="V6609" s="283" t="s">
        <v>809</v>
      </c>
      <c r="W6609" s="284" t="s">
        <v>809</v>
      </c>
      <c r="X6609" s="284" t="s">
        <v>809</v>
      </c>
      <c r="Y6609" s="257"/>
    </row>
    <row r="6610" spans="1:25" ht="12.75" customHeight="1" x14ac:dyDescent="0.2">
      <c r="A6610" s="229" t="s">
        <v>705</v>
      </c>
      <c r="B6610" s="247"/>
      <c r="C6610" s="280">
        <v>6597</v>
      </c>
      <c r="D6610" s="249" t="s">
        <v>13585</v>
      </c>
      <c r="E6610" s="249" t="s">
        <v>13586</v>
      </c>
      <c r="F6610" s="249" t="s">
        <v>10278</v>
      </c>
      <c r="G6610" s="281" t="s">
        <v>804</v>
      </c>
      <c r="H6610" s="250">
        <v>83875.09</v>
      </c>
      <c r="I6610" s="250"/>
      <c r="J6610" s="250">
        <v>80347.62969999999</v>
      </c>
      <c r="K6610" s="250"/>
      <c r="L6610" s="250">
        <v>83876.3</v>
      </c>
      <c r="M6610" s="251">
        <f t="shared" si="309"/>
        <v>4.2056113442024402E-2</v>
      </c>
      <c r="N6610" s="251">
        <f t="shared" si="310"/>
        <v>4.3917540731136379E-2</v>
      </c>
      <c r="O6610" s="250">
        <v>96766.399999999994</v>
      </c>
      <c r="P6610" s="251">
        <f t="shared" si="311"/>
        <v>0.15367988335203139</v>
      </c>
      <c r="Q6610" s="251" t="s">
        <v>1195</v>
      </c>
      <c r="R6610" s="258"/>
      <c r="S6610" s="258" t="s">
        <v>1405</v>
      </c>
      <c r="T6610" s="258" t="s">
        <v>807</v>
      </c>
      <c r="U6610" s="282" t="s">
        <v>808</v>
      </c>
      <c r="V6610" s="285">
        <v>152</v>
      </c>
      <c r="W6610" s="286" t="s">
        <v>815</v>
      </c>
      <c r="X6610" s="286" t="s">
        <v>815</v>
      </c>
      <c r="Y6610" s="257"/>
    </row>
    <row r="6611" spans="1:25" ht="12.75" customHeight="1" x14ac:dyDescent="0.2">
      <c r="A6611" s="229" t="s">
        <v>705</v>
      </c>
      <c r="B6611" s="247"/>
      <c r="C6611" s="280">
        <v>6598</v>
      </c>
      <c r="D6611" s="249" t="s">
        <v>13587</v>
      </c>
      <c r="E6611" s="249" t="s">
        <v>13588</v>
      </c>
      <c r="F6611" s="249" t="s">
        <v>10185</v>
      </c>
      <c r="G6611" s="281" t="s">
        <v>813</v>
      </c>
      <c r="H6611" s="250">
        <v>90585.72</v>
      </c>
      <c r="I6611" s="250"/>
      <c r="J6611" s="250">
        <v>86776.031700000007</v>
      </c>
      <c r="K6611" s="250"/>
      <c r="L6611" s="250">
        <v>90586.38</v>
      </c>
      <c r="M6611" s="251">
        <f t="shared" si="309"/>
        <v>4.2056168455690303E-2</v>
      </c>
      <c r="N6611" s="251">
        <f t="shared" si="310"/>
        <v>4.391014690753596E-2</v>
      </c>
      <c r="O6611" s="250">
        <v>99979.510000000009</v>
      </c>
      <c r="P6611" s="251">
        <f t="shared" si="311"/>
        <v>0.1036925197805675</v>
      </c>
      <c r="Q6611" s="251" t="s">
        <v>1195</v>
      </c>
      <c r="R6611" s="258"/>
      <c r="S6611" s="258" t="s">
        <v>806</v>
      </c>
      <c r="T6611" s="258" t="s">
        <v>807</v>
      </c>
      <c r="U6611" s="282" t="s">
        <v>814</v>
      </c>
      <c r="V6611" s="285">
        <v>403</v>
      </c>
      <c r="W6611" s="286" t="s">
        <v>815</v>
      </c>
      <c r="X6611" s="286" t="s">
        <v>816</v>
      </c>
      <c r="Y6611" s="257"/>
    </row>
    <row r="6612" spans="1:25" ht="12.75" customHeight="1" x14ac:dyDescent="0.2">
      <c r="A6612" s="229" t="s">
        <v>705</v>
      </c>
      <c r="B6612" s="247"/>
      <c r="C6612" s="280">
        <v>6599</v>
      </c>
      <c r="D6612" s="249" t="s">
        <v>13589</v>
      </c>
      <c r="E6612" s="249" t="s">
        <v>13590</v>
      </c>
      <c r="F6612" s="249" t="s">
        <v>10182</v>
      </c>
      <c r="G6612" s="281" t="s">
        <v>813</v>
      </c>
      <c r="H6612" s="250">
        <v>46479.12</v>
      </c>
      <c r="I6612" s="250"/>
      <c r="J6612" s="250">
        <v>44524.392</v>
      </c>
      <c r="K6612" s="250"/>
      <c r="L6612" s="250">
        <v>46479.35</v>
      </c>
      <c r="M6612" s="251">
        <f t="shared" si="309"/>
        <v>4.2056045811538656E-2</v>
      </c>
      <c r="N6612" s="251">
        <f t="shared" si="310"/>
        <v>4.3907573179213739E-2</v>
      </c>
      <c r="O6612" s="250">
        <v>50468.75</v>
      </c>
      <c r="P6612" s="251">
        <f t="shared" si="311"/>
        <v>8.5831665029739046E-2</v>
      </c>
      <c r="Q6612" s="251" t="s">
        <v>1195</v>
      </c>
      <c r="R6612" s="258"/>
      <c r="S6612" s="258" t="s">
        <v>904</v>
      </c>
      <c r="T6612" s="258" t="s">
        <v>807</v>
      </c>
      <c r="U6612" s="282" t="s">
        <v>814</v>
      </c>
      <c r="V6612" s="285">
        <v>103</v>
      </c>
      <c r="W6612" s="286" t="s">
        <v>824</v>
      </c>
      <c r="X6612" s="286" t="s">
        <v>824</v>
      </c>
      <c r="Y6612" s="257"/>
    </row>
    <row r="6613" spans="1:25" ht="12.75" customHeight="1" x14ac:dyDescent="0.2">
      <c r="A6613" s="229" t="s">
        <v>705</v>
      </c>
      <c r="B6613" s="247"/>
      <c r="C6613" s="280">
        <v>6600</v>
      </c>
      <c r="D6613" s="249" t="s">
        <v>13591</v>
      </c>
      <c r="E6613" s="249" t="s">
        <v>13592</v>
      </c>
      <c r="F6613" s="249" t="s">
        <v>10185</v>
      </c>
      <c r="G6613" s="281" t="s">
        <v>813</v>
      </c>
      <c r="H6613" s="250">
        <v>82895.700000000012</v>
      </c>
      <c r="I6613" s="250"/>
      <c r="J6613" s="250">
        <v>87893.170200000008</v>
      </c>
      <c r="K6613" s="250"/>
      <c r="L6613" s="250">
        <v>91752.57</v>
      </c>
      <c r="M6613" s="251">
        <f t="shared" si="309"/>
        <v>6.0286241626525808E-2</v>
      </c>
      <c r="N6613" s="251">
        <f t="shared" si="310"/>
        <v>4.391012169908054E-2</v>
      </c>
      <c r="O6613" s="250">
        <v>101266.69999999998</v>
      </c>
      <c r="P6613" s="251">
        <f t="shared" si="311"/>
        <v>0.10369333523845681</v>
      </c>
      <c r="Q6613" s="251" t="s">
        <v>1195</v>
      </c>
      <c r="R6613" s="258"/>
      <c r="S6613" s="258" t="s">
        <v>806</v>
      </c>
      <c r="T6613" s="258" t="s">
        <v>807</v>
      </c>
      <c r="U6613" s="282" t="s">
        <v>814</v>
      </c>
      <c r="V6613" s="285">
        <v>253</v>
      </c>
      <c r="W6613" s="286" t="s">
        <v>816</v>
      </c>
      <c r="X6613" s="286" t="s">
        <v>816</v>
      </c>
      <c r="Y6613" s="257"/>
    </row>
    <row r="6614" spans="1:25" ht="12.75" customHeight="1" x14ac:dyDescent="0.2">
      <c r="A6614" s="229" t="s">
        <v>705</v>
      </c>
      <c r="B6614" s="247"/>
      <c r="C6614" s="280">
        <v>6601</v>
      </c>
      <c r="D6614" s="249" t="s">
        <v>13593</v>
      </c>
      <c r="E6614" s="249" t="s">
        <v>13594</v>
      </c>
      <c r="F6614" s="249" t="s">
        <v>10193</v>
      </c>
      <c r="G6614" s="281" t="s">
        <v>813</v>
      </c>
      <c r="H6614" s="250">
        <v>22578.85</v>
      </c>
      <c r="I6614" s="250"/>
      <c r="J6614" s="250">
        <v>24014.2307</v>
      </c>
      <c r="K6614" s="250"/>
      <c r="L6614" s="250">
        <v>25068.880000000001</v>
      </c>
      <c r="M6614" s="251">
        <f t="shared" si="309"/>
        <v>6.3571913538554958E-2</v>
      </c>
      <c r="N6614" s="251">
        <f t="shared" si="310"/>
        <v>4.3917680027951135E-2</v>
      </c>
      <c r="O6614" s="250">
        <v>28921.45</v>
      </c>
      <c r="P6614" s="251">
        <f t="shared" si="311"/>
        <v>0.15367938256515645</v>
      </c>
      <c r="Q6614" s="251" t="s">
        <v>1195</v>
      </c>
      <c r="R6614" s="258"/>
      <c r="S6614" s="258" t="s">
        <v>1405</v>
      </c>
      <c r="T6614" s="258" t="s">
        <v>807</v>
      </c>
      <c r="U6614" s="282" t="s">
        <v>814</v>
      </c>
      <c r="V6614" s="285">
        <v>52</v>
      </c>
      <c r="W6614" s="286" t="s">
        <v>824</v>
      </c>
      <c r="X6614" s="286" t="s">
        <v>824</v>
      </c>
      <c r="Y6614" s="257"/>
    </row>
    <row r="6615" spans="1:25" ht="12.75" customHeight="1" x14ac:dyDescent="0.2">
      <c r="A6615" s="229" t="s">
        <v>705</v>
      </c>
      <c r="B6615" s="247"/>
      <c r="C6615" s="280">
        <v>6602</v>
      </c>
      <c r="D6615" s="249" t="s">
        <v>13595</v>
      </c>
      <c r="E6615" s="249" t="s">
        <v>13596</v>
      </c>
      <c r="F6615" s="249" t="s">
        <v>10355</v>
      </c>
      <c r="G6615" s="281" t="s">
        <v>804</v>
      </c>
      <c r="H6615" s="250">
        <v>50299.759999999995</v>
      </c>
      <c r="I6615" s="250"/>
      <c r="J6615" s="250">
        <v>61935.856700000004</v>
      </c>
      <c r="K6615" s="250"/>
      <c r="L6615" s="250">
        <v>64656.28</v>
      </c>
      <c r="M6615" s="251">
        <f t="shared" si="309"/>
        <v>0.23133503420294671</v>
      </c>
      <c r="N6615" s="251">
        <f t="shared" si="310"/>
        <v>4.3923236796044748E-2</v>
      </c>
      <c r="O6615" s="250">
        <v>69646.720000000001</v>
      </c>
      <c r="P6615" s="251">
        <f t="shared" si="311"/>
        <v>7.7184149784058131E-2</v>
      </c>
      <c r="Q6615" s="251" t="s">
        <v>1195</v>
      </c>
      <c r="R6615" s="258"/>
      <c r="S6615" s="258" t="s">
        <v>806</v>
      </c>
      <c r="T6615" s="258" t="s">
        <v>807</v>
      </c>
      <c r="U6615" s="282" t="s">
        <v>808</v>
      </c>
      <c r="V6615" s="285">
        <v>207</v>
      </c>
      <c r="W6615" s="286" t="s">
        <v>824</v>
      </c>
      <c r="X6615" s="286" t="s">
        <v>824</v>
      </c>
      <c r="Y6615" s="257"/>
    </row>
    <row r="6616" spans="1:25" ht="12.75" customHeight="1" x14ac:dyDescent="0.2">
      <c r="A6616" s="229" t="s">
        <v>705</v>
      </c>
      <c r="B6616" s="247"/>
      <c r="C6616" s="280">
        <v>6603</v>
      </c>
      <c r="D6616" s="249" t="s">
        <v>13597</v>
      </c>
      <c r="E6616" s="249" t="s">
        <v>13598</v>
      </c>
      <c r="F6616" s="249" t="s">
        <v>10205</v>
      </c>
      <c r="G6616" s="281" t="s">
        <v>813</v>
      </c>
      <c r="H6616" s="250">
        <v>79285.540000000008</v>
      </c>
      <c r="I6616" s="250"/>
      <c r="J6616" s="250">
        <v>62143.714900000006</v>
      </c>
      <c r="K6616" s="250"/>
      <c r="L6616" s="250">
        <v>64872.45</v>
      </c>
      <c r="M6616" s="251">
        <f t="shared" si="309"/>
        <v>0.21620367471798768</v>
      </c>
      <c r="N6616" s="251">
        <f t="shared" si="310"/>
        <v>4.3910073679872499E-2</v>
      </c>
      <c r="O6616" s="250">
        <v>71599.25</v>
      </c>
      <c r="P6616" s="251">
        <f t="shared" si="311"/>
        <v>0.10369270776731884</v>
      </c>
      <c r="Q6616" s="251" t="s">
        <v>1195</v>
      </c>
      <c r="R6616" s="258"/>
      <c r="S6616" s="258" t="s">
        <v>904</v>
      </c>
      <c r="T6616" s="258" t="s">
        <v>807</v>
      </c>
      <c r="U6616" s="282" t="s">
        <v>814</v>
      </c>
      <c r="V6616" s="285">
        <v>260</v>
      </c>
      <c r="W6616" s="286" t="s">
        <v>824</v>
      </c>
      <c r="X6616" s="286" t="s">
        <v>824</v>
      </c>
      <c r="Y6616" s="257"/>
    </row>
    <row r="6617" spans="1:25" ht="12.75" customHeight="1" x14ac:dyDescent="0.2">
      <c r="A6617" s="229" t="s">
        <v>705</v>
      </c>
      <c r="B6617" s="247"/>
      <c r="C6617" s="280">
        <v>6604</v>
      </c>
      <c r="D6617" s="249" t="s">
        <v>13599</v>
      </c>
      <c r="E6617" s="249" t="s">
        <v>13600</v>
      </c>
      <c r="F6617" s="249" t="s">
        <v>10177</v>
      </c>
      <c r="G6617" s="281" t="s">
        <v>804</v>
      </c>
      <c r="H6617" s="250">
        <v>33898.17</v>
      </c>
      <c r="I6617" s="250"/>
      <c r="J6617" s="250">
        <v>32472.5491</v>
      </c>
      <c r="K6617" s="250"/>
      <c r="L6617" s="250">
        <v>33898.660000000003</v>
      </c>
      <c r="M6617" s="251">
        <f t="shared" si="309"/>
        <v>4.2055984143096754E-2</v>
      </c>
      <c r="N6617" s="251">
        <f t="shared" si="310"/>
        <v>4.3917429937768676E-2</v>
      </c>
      <c r="O6617" s="250">
        <v>39108.19</v>
      </c>
      <c r="P6617" s="251">
        <f t="shared" si="311"/>
        <v>0.153679525975363</v>
      </c>
      <c r="Q6617" s="251" t="s">
        <v>1195</v>
      </c>
      <c r="R6617" s="258"/>
      <c r="S6617" s="258" t="s">
        <v>13208</v>
      </c>
      <c r="T6617" s="258" t="s">
        <v>807</v>
      </c>
      <c r="U6617" s="282" t="s">
        <v>808</v>
      </c>
      <c r="V6617" s="283" t="s">
        <v>809</v>
      </c>
      <c r="W6617" s="284" t="s">
        <v>809</v>
      </c>
      <c r="X6617" s="284" t="s">
        <v>809</v>
      </c>
      <c r="Y6617" s="257"/>
    </row>
    <row r="6618" spans="1:25" ht="12.75" customHeight="1" x14ac:dyDescent="0.2">
      <c r="A6618" s="229" t="s">
        <v>705</v>
      </c>
      <c r="B6618" s="247"/>
      <c r="C6618" s="280">
        <v>6605</v>
      </c>
      <c r="D6618" s="249" t="s">
        <v>13601</v>
      </c>
      <c r="E6618" s="249" t="s">
        <v>13602</v>
      </c>
      <c r="F6618" s="249" t="s">
        <v>10172</v>
      </c>
      <c r="G6618" s="281" t="s">
        <v>813</v>
      </c>
      <c r="H6618" s="250">
        <v>84609.48</v>
      </c>
      <c r="I6618" s="250"/>
      <c r="J6618" s="250">
        <v>66453.78330000001</v>
      </c>
      <c r="K6618" s="250"/>
      <c r="L6618" s="250">
        <v>69371.899999999994</v>
      </c>
      <c r="M6618" s="251">
        <f t="shared" si="309"/>
        <v>0.21458229857930797</v>
      </c>
      <c r="N6618" s="251">
        <f t="shared" si="310"/>
        <v>4.3911972427911165E-2</v>
      </c>
      <c r="O6618" s="250">
        <v>82230.16</v>
      </c>
      <c r="P6618" s="251">
        <f t="shared" si="311"/>
        <v>0.18535257070946609</v>
      </c>
      <c r="Q6618" s="251" t="s">
        <v>1195</v>
      </c>
      <c r="R6618" s="258"/>
      <c r="S6618" s="258" t="s">
        <v>904</v>
      </c>
      <c r="T6618" s="258" t="s">
        <v>807</v>
      </c>
      <c r="U6618" s="282" t="s">
        <v>814</v>
      </c>
      <c r="V6618" s="285">
        <v>106</v>
      </c>
      <c r="W6618" s="286" t="s">
        <v>824</v>
      </c>
      <c r="X6618" s="286" t="s">
        <v>824</v>
      </c>
      <c r="Y6618" s="257"/>
    </row>
    <row r="6619" spans="1:25" ht="12.75" customHeight="1" x14ac:dyDescent="0.2">
      <c r="A6619" s="229" t="s">
        <v>705</v>
      </c>
      <c r="B6619" s="247"/>
      <c r="C6619" s="280">
        <v>6606</v>
      </c>
      <c r="D6619" s="249" t="s">
        <v>13603</v>
      </c>
      <c r="E6619" s="249" t="s">
        <v>13604</v>
      </c>
      <c r="F6619" s="249" t="s">
        <v>10182</v>
      </c>
      <c r="G6619" s="281" t="s">
        <v>813</v>
      </c>
      <c r="H6619" s="250">
        <v>47566.979999999996</v>
      </c>
      <c r="I6619" s="250"/>
      <c r="J6619" s="250">
        <v>42816.233099999998</v>
      </c>
      <c r="K6619" s="250"/>
      <c r="L6619" s="250">
        <v>44696.3</v>
      </c>
      <c r="M6619" s="251">
        <f t="shared" si="309"/>
        <v>9.9874890102335662E-2</v>
      </c>
      <c r="N6619" s="251">
        <f t="shared" si="310"/>
        <v>4.3910142576274541E-2</v>
      </c>
      <c r="O6619" s="250">
        <v>49330.979999999996</v>
      </c>
      <c r="P6619" s="251">
        <f t="shared" si="311"/>
        <v>0.10369269939569925</v>
      </c>
      <c r="Q6619" s="251" t="s">
        <v>1195</v>
      </c>
      <c r="R6619" s="258"/>
      <c r="S6619" s="258" t="s">
        <v>904</v>
      </c>
      <c r="T6619" s="258" t="s">
        <v>807</v>
      </c>
      <c r="U6619" s="282" t="s">
        <v>814</v>
      </c>
      <c r="V6619" s="285">
        <v>107</v>
      </c>
      <c r="W6619" s="286" t="s">
        <v>824</v>
      </c>
      <c r="X6619" s="286" t="s">
        <v>824</v>
      </c>
      <c r="Y6619" s="257"/>
    </row>
    <row r="6620" spans="1:25" ht="12.75" customHeight="1" x14ac:dyDescent="0.2">
      <c r="A6620" s="229" t="s">
        <v>705</v>
      </c>
      <c r="B6620" s="247"/>
      <c r="C6620" s="280">
        <v>6607</v>
      </c>
      <c r="D6620" s="249" t="s">
        <v>13605</v>
      </c>
      <c r="E6620" s="249" t="s">
        <v>13606</v>
      </c>
      <c r="F6620" s="249" t="s">
        <v>10302</v>
      </c>
      <c r="G6620" s="281" t="s">
        <v>804</v>
      </c>
      <c r="H6620" s="250">
        <v>112664.37999999999</v>
      </c>
      <c r="I6620" s="250"/>
      <c r="J6620" s="250">
        <v>107926.162</v>
      </c>
      <c r="K6620" s="250"/>
      <c r="L6620" s="250">
        <v>112666.12</v>
      </c>
      <c r="M6620" s="251">
        <f t="shared" si="309"/>
        <v>4.2056042912586869E-2</v>
      </c>
      <c r="N6620" s="251">
        <f t="shared" si="310"/>
        <v>4.3918526445886202E-2</v>
      </c>
      <c r="O6620" s="250">
        <v>131061.34000000001</v>
      </c>
      <c r="P6620" s="251">
        <f t="shared" si="311"/>
        <v>0.1632719756391719</v>
      </c>
      <c r="Q6620" s="251" t="s">
        <v>1195</v>
      </c>
      <c r="R6620" s="258"/>
      <c r="S6620" s="258" t="s">
        <v>1405</v>
      </c>
      <c r="T6620" s="258" t="s">
        <v>2261</v>
      </c>
      <c r="U6620" s="282" t="s">
        <v>808</v>
      </c>
      <c r="V6620" s="283" t="s">
        <v>809</v>
      </c>
      <c r="W6620" s="284" t="s">
        <v>809</v>
      </c>
      <c r="X6620" s="284" t="s">
        <v>809</v>
      </c>
      <c r="Y6620" s="257"/>
    </row>
    <row r="6621" spans="1:25" ht="12.75" customHeight="1" x14ac:dyDescent="0.2">
      <c r="A6621" s="229" t="s">
        <v>705</v>
      </c>
      <c r="B6621" s="247"/>
      <c r="C6621" s="280">
        <v>6608</v>
      </c>
      <c r="D6621" s="249" t="s">
        <v>13607</v>
      </c>
      <c r="E6621" s="249" t="s">
        <v>13608</v>
      </c>
      <c r="F6621" s="249" t="s">
        <v>10278</v>
      </c>
      <c r="G6621" s="281" t="s">
        <v>804</v>
      </c>
      <c r="H6621" s="250">
        <v>52335.9</v>
      </c>
      <c r="I6621" s="250"/>
      <c r="J6621" s="250">
        <v>50134.858899999999</v>
      </c>
      <c r="K6621" s="250"/>
      <c r="L6621" s="250">
        <v>52336.289999999994</v>
      </c>
      <c r="M6621" s="251">
        <f t="shared" si="309"/>
        <v>4.2056047569641528E-2</v>
      </c>
      <c r="N6621" s="251">
        <f t="shared" si="310"/>
        <v>4.3910188405855761E-2</v>
      </c>
      <c r="O6621" s="250">
        <v>57763.21</v>
      </c>
      <c r="P6621" s="251">
        <f t="shared" si="311"/>
        <v>0.10369324994186646</v>
      </c>
      <c r="Q6621" s="251" t="s">
        <v>1195</v>
      </c>
      <c r="R6621" s="258"/>
      <c r="S6621" s="258" t="s">
        <v>904</v>
      </c>
      <c r="T6621" s="258" t="s">
        <v>807</v>
      </c>
      <c r="U6621" s="282" t="s">
        <v>808</v>
      </c>
      <c r="V6621" s="285">
        <v>55</v>
      </c>
      <c r="W6621" s="286" t="s">
        <v>816</v>
      </c>
      <c r="X6621" s="286" t="s">
        <v>824</v>
      </c>
      <c r="Y6621" s="257"/>
    </row>
    <row r="6622" spans="1:25" ht="12.75" customHeight="1" x14ac:dyDescent="0.2">
      <c r="A6622" s="229" t="s">
        <v>705</v>
      </c>
      <c r="B6622" s="247"/>
      <c r="C6622" s="280">
        <v>6609</v>
      </c>
      <c r="D6622" s="249" t="s">
        <v>13609</v>
      </c>
      <c r="E6622" s="249" t="s">
        <v>13610</v>
      </c>
      <c r="F6622" s="249" t="s">
        <v>10278</v>
      </c>
      <c r="G6622" s="281" t="s">
        <v>804</v>
      </c>
      <c r="H6622" s="250">
        <v>268910.03000000003</v>
      </c>
      <c r="I6622" s="250"/>
      <c r="J6622" s="250">
        <v>150028.90610000002</v>
      </c>
      <c r="K6622" s="250"/>
      <c r="L6622" s="250">
        <v>146565.15000000002</v>
      </c>
      <c r="M6622" s="251">
        <f t="shared" si="309"/>
        <v>0.44208512378656906</v>
      </c>
      <c r="N6622" s="251">
        <f t="shared" si="310"/>
        <v>2.308725824936211E-2</v>
      </c>
      <c r="O6622" s="250">
        <v>165060.92999999996</v>
      </c>
      <c r="P6622" s="251">
        <f t="shared" si="311"/>
        <v>0.12619493788257261</v>
      </c>
      <c r="Q6622" s="251" t="s">
        <v>1195</v>
      </c>
      <c r="R6622" s="258"/>
      <c r="S6622" s="258" t="s">
        <v>806</v>
      </c>
      <c r="T6622" s="258" t="s">
        <v>807</v>
      </c>
      <c r="U6622" s="282" t="s">
        <v>808</v>
      </c>
      <c r="V6622" s="285">
        <v>452</v>
      </c>
      <c r="W6622" s="286" t="s">
        <v>824</v>
      </c>
      <c r="X6622" s="286" t="s">
        <v>824</v>
      </c>
      <c r="Y6622" s="257"/>
    </row>
    <row r="6623" spans="1:25" ht="12.75" customHeight="1" x14ac:dyDescent="0.2">
      <c r="A6623" s="229" t="s">
        <v>705</v>
      </c>
      <c r="B6623" s="247"/>
      <c r="C6623" s="280">
        <v>6610</v>
      </c>
      <c r="D6623" s="249" t="s">
        <v>13611</v>
      </c>
      <c r="E6623" s="249" t="s">
        <v>13612</v>
      </c>
      <c r="F6623" s="249" t="s">
        <v>10205</v>
      </c>
      <c r="G6623" s="281" t="s">
        <v>813</v>
      </c>
      <c r="H6623" s="250">
        <v>372660.95999999996</v>
      </c>
      <c r="I6623" s="250"/>
      <c r="J6623" s="250">
        <v>260414.23010000004</v>
      </c>
      <c r="K6623" s="250"/>
      <c r="L6623" s="250">
        <v>399405.45</v>
      </c>
      <c r="M6623" s="251">
        <f t="shared" si="309"/>
        <v>0.30120335089567724</v>
      </c>
      <c r="N6623" s="251">
        <f t="shared" si="310"/>
        <v>0.53373127822787114</v>
      </c>
      <c r="O6623" s="250">
        <v>436223.73000000021</v>
      </c>
      <c r="P6623" s="251">
        <f t="shared" si="311"/>
        <v>9.2182718087597953E-2</v>
      </c>
      <c r="Q6623" s="251" t="s">
        <v>1195</v>
      </c>
      <c r="R6623" s="258"/>
      <c r="S6623" s="258" t="s">
        <v>806</v>
      </c>
      <c r="T6623" s="258" t="s">
        <v>807</v>
      </c>
      <c r="U6623" s="282" t="s">
        <v>814</v>
      </c>
      <c r="V6623" s="285">
        <v>770</v>
      </c>
      <c r="W6623" s="286" t="s">
        <v>824</v>
      </c>
      <c r="X6623" s="286" t="s">
        <v>824</v>
      </c>
      <c r="Y6623" s="257"/>
    </row>
    <row r="6624" spans="1:25" ht="12.75" customHeight="1" x14ac:dyDescent="0.2">
      <c r="A6624" s="229" t="s">
        <v>705</v>
      </c>
      <c r="B6624" s="247"/>
      <c r="C6624" s="280">
        <v>6611</v>
      </c>
      <c r="D6624" s="249" t="s">
        <v>13613</v>
      </c>
      <c r="E6624" s="249" t="s">
        <v>13614</v>
      </c>
      <c r="F6624" s="249" t="s">
        <v>10228</v>
      </c>
      <c r="G6624" s="281" t="s">
        <v>804</v>
      </c>
      <c r="H6624" s="250">
        <v>194840.18999999997</v>
      </c>
      <c r="I6624" s="250"/>
      <c r="J6624" s="250">
        <v>186645.9834</v>
      </c>
      <c r="K6624" s="250"/>
      <c r="L6624" s="250">
        <v>194843.09000000003</v>
      </c>
      <c r="M6624" s="251">
        <f t="shared" si="309"/>
        <v>4.2056038849068958E-2</v>
      </c>
      <c r="N6624" s="251">
        <f t="shared" si="310"/>
        <v>4.3917937320048582E-2</v>
      </c>
      <c r="O6624" s="250">
        <v>225567.17</v>
      </c>
      <c r="P6624" s="251">
        <f t="shared" si="311"/>
        <v>0.15768626950024239</v>
      </c>
      <c r="Q6624" s="251" t="s">
        <v>1195</v>
      </c>
      <c r="R6624" s="258"/>
      <c r="S6624" s="258" t="s">
        <v>1405</v>
      </c>
      <c r="T6624" s="258" t="s">
        <v>807</v>
      </c>
      <c r="U6624" s="282" t="s">
        <v>808</v>
      </c>
      <c r="V6624" s="285">
        <v>253</v>
      </c>
      <c r="W6624" s="286" t="s">
        <v>816</v>
      </c>
      <c r="X6624" s="286" t="s">
        <v>824</v>
      </c>
      <c r="Y6624" s="257"/>
    </row>
    <row r="6625" spans="1:25" ht="12.75" customHeight="1" x14ac:dyDescent="0.2">
      <c r="A6625" s="229" t="s">
        <v>705</v>
      </c>
      <c r="B6625" s="247"/>
      <c r="C6625" s="280">
        <v>6612</v>
      </c>
      <c r="D6625" s="249" t="s">
        <v>13615</v>
      </c>
      <c r="E6625" s="249" t="s">
        <v>13616</v>
      </c>
      <c r="F6625" s="249" t="s">
        <v>10222</v>
      </c>
      <c r="G6625" s="281" t="s">
        <v>813</v>
      </c>
      <c r="H6625" s="250">
        <v>5653.84</v>
      </c>
      <c r="I6625" s="250"/>
      <c r="J6625" s="250">
        <v>5416.0718999999999</v>
      </c>
      <c r="K6625" s="250"/>
      <c r="L6625" s="250">
        <v>0</v>
      </c>
      <c r="M6625" s="251">
        <f t="shared" si="309"/>
        <v>4.2054267542059952E-2</v>
      </c>
      <c r="N6625" s="251">
        <f t="shared" si="310"/>
        <v>1</v>
      </c>
      <c r="O6625" s="250">
        <v>0</v>
      </c>
      <c r="P6625" s="251" t="str">
        <f t="shared" si="311"/>
        <v>NA</v>
      </c>
      <c r="Q6625" s="251" t="s">
        <v>1195</v>
      </c>
      <c r="R6625" s="258"/>
      <c r="S6625" s="258" t="s">
        <v>904</v>
      </c>
      <c r="T6625" s="299" t="s">
        <v>809</v>
      </c>
      <c r="U6625" s="282" t="s">
        <v>814</v>
      </c>
      <c r="V6625" s="285">
        <v>53</v>
      </c>
      <c r="W6625" s="286" t="s">
        <v>816</v>
      </c>
      <c r="X6625" s="286" t="s">
        <v>824</v>
      </c>
      <c r="Y6625" s="257"/>
    </row>
    <row r="6626" spans="1:25" ht="12.75" customHeight="1" x14ac:dyDescent="0.2">
      <c r="A6626" s="229" t="s">
        <v>705</v>
      </c>
      <c r="B6626" s="247"/>
      <c r="C6626" s="280">
        <v>6613</v>
      </c>
      <c r="D6626" s="249" t="s">
        <v>13617</v>
      </c>
      <c r="E6626" s="249" t="s">
        <v>8669</v>
      </c>
      <c r="F6626" s="249" t="s">
        <v>10456</v>
      </c>
      <c r="G6626" s="281" t="s">
        <v>813</v>
      </c>
      <c r="H6626" s="250">
        <v>247317.09</v>
      </c>
      <c r="I6626" s="250"/>
      <c r="J6626" s="250">
        <v>286402.25089999998</v>
      </c>
      <c r="K6626" s="250"/>
      <c r="L6626" s="250">
        <v>298976.24</v>
      </c>
      <c r="M6626" s="251">
        <f t="shared" si="309"/>
        <v>0.15803663588310857</v>
      </c>
      <c r="N6626" s="251">
        <f t="shared" si="310"/>
        <v>4.3903248177998191E-2</v>
      </c>
      <c r="O6626" s="250">
        <v>304855.13</v>
      </c>
      <c r="P6626" s="251">
        <f t="shared" si="311"/>
        <v>1.9663402014822362E-2</v>
      </c>
      <c r="Q6626" s="251" t="s">
        <v>1195</v>
      </c>
      <c r="R6626" s="258"/>
      <c r="S6626" s="258" t="s">
        <v>904</v>
      </c>
      <c r="T6626" s="258" t="s">
        <v>807</v>
      </c>
      <c r="U6626" s="282" t="s">
        <v>814</v>
      </c>
      <c r="V6626" s="283" t="s">
        <v>809</v>
      </c>
      <c r="W6626" s="284" t="s">
        <v>809</v>
      </c>
      <c r="X6626" s="284" t="s">
        <v>809</v>
      </c>
      <c r="Y6626" s="257"/>
    </row>
    <row r="6627" spans="1:25" ht="12.75" customHeight="1" x14ac:dyDescent="0.2">
      <c r="A6627" s="229" t="s">
        <v>705</v>
      </c>
      <c r="B6627" s="247"/>
      <c r="C6627" s="280">
        <v>6614</v>
      </c>
      <c r="D6627" s="249" t="s">
        <v>13618</v>
      </c>
      <c r="E6627" s="249" t="s">
        <v>13619</v>
      </c>
      <c r="F6627" s="249" t="s">
        <v>10260</v>
      </c>
      <c r="G6627" s="281" t="s">
        <v>813</v>
      </c>
      <c r="H6627" s="250">
        <v>305368.56</v>
      </c>
      <c r="I6627" s="250"/>
      <c r="J6627" s="250">
        <v>292525.95070000004</v>
      </c>
      <c r="K6627" s="250"/>
      <c r="L6627" s="250">
        <v>305370.82</v>
      </c>
      <c r="M6627" s="251">
        <f t="shared" si="309"/>
        <v>4.2056095427767524E-2</v>
      </c>
      <c r="N6627" s="251">
        <f t="shared" si="310"/>
        <v>4.3910187350089211E-2</v>
      </c>
      <c r="O6627" s="250">
        <v>337035.54000000004</v>
      </c>
      <c r="P6627" s="251">
        <f t="shared" si="311"/>
        <v>0.10369268419294296</v>
      </c>
      <c r="Q6627" s="251" t="s">
        <v>1195</v>
      </c>
      <c r="R6627" s="258"/>
      <c r="S6627" s="258" t="s">
        <v>925</v>
      </c>
      <c r="T6627" s="258" t="s">
        <v>908</v>
      </c>
      <c r="U6627" s="282" t="s">
        <v>823</v>
      </c>
      <c r="V6627" s="285">
        <v>901</v>
      </c>
      <c r="W6627" s="286" t="s">
        <v>824</v>
      </c>
      <c r="X6627" s="286" t="s">
        <v>824</v>
      </c>
      <c r="Y6627" s="257"/>
    </row>
    <row r="6628" spans="1:25" ht="12.75" customHeight="1" x14ac:dyDescent="0.2">
      <c r="A6628" s="229" t="s">
        <v>705</v>
      </c>
      <c r="B6628" s="247"/>
      <c r="C6628" s="280">
        <v>6615</v>
      </c>
      <c r="D6628" s="249" t="s">
        <v>13620</v>
      </c>
      <c r="E6628" s="249" t="s">
        <v>13621</v>
      </c>
      <c r="F6628" s="249" t="s">
        <v>10456</v>
      </c>
      <c r="G6628" s="281" t="s">
        <v>813</v>
      </c>
      <c r="H6628" s="250">
        <v>600538.6399999999</v>
      </c>
      <c r="I6628" s="250"/>
      <c r="J6628" s="250">
        <v>627748.91000000015</v>
      </c>
      <c r="K6628" s="250"/>
      <c r="L6628" s="250">
        <v>655313.46000000008</v>
      </c>
      <c r="M6628" s="251">
        <f t="shared" si="309"/>
        <v>4.530977390563954E-2</v>
      </c>
      <c r="N6628" s="251">
        <f t="shared" si="310"/>
        <v>4.3910151910896866E-2</v>
      </c>
      <c r="O6628" s="250">
        <v>723264.85000000021</v>
      </c>
      <c r="P6628" s="251">
        <f t="shared" si="311"/>
        <v>0.10369295634489199</v>
      </c>
      <c r="Q6628" s="251" t="s">
        <v>1195</v>
      </c>
      <c r="R6628" s="258"/>
      <c r="S6628" s="258" t="s">
        <v>908</v>
      </c>
      <c r="T6628" s="258" t="s">
        <v>908</v>
      </c>
      <c r="U6628" s="282" t="s">
        <v>823</v>
      </c>
      <c r="V6628" s="285">
        <v>959</v>
      </c>
      <c r="W6628" s="286" t="s">
        <v>816</v>
      </c>
      <c r="X6628" s="286" t="s">
        <v>824</v>
      </c>
      <c r="Y6628" s="257"/>
    </row>
    <row r="6629" spans="1:25" ht="12.75" customHeight="1" x14ac:dyDescent="0.2">
      <c r="A6629" s="229" t="s">
        <v>705</v>
      </c>
      <c r="B6629" s="247"/>
      <c r="C6629" s="280">
        <v>6616</v>
      </c>
      <c r="D6629" s="249" t="s">
        <v>13622</v>
      </c>
      <c r="E6629" s="249" t="s">
        <v>13623</v>
      </c>
      <c r="F6629" s="249" t="s">
        <v>10225</v>
      </c>
      <c r="G6629" s="281" t="s">
        <v>813</v>
      </c>
      <c r="H6629" s="250">
        <v>78472.28</v>
      </c>
      <c r="I6629" s="250"/>
      <c r="J6629" s="250">
        <v>75172.021000000008</v>
      </c>
      <c r="K6629" s="250"/>
      <c r="L6629" s="250">
        <v>78472.920000000013</v>
      </c>
      <c r="M6629" s="251">
        <f t="shared" si="309"/>
        <v>4.2056366910710269E-2</v>
      </c>
      <c r="N6629" s="251">
        <f t="shared" si="310"/>
        <v>4.3911271189582685E-2</v>
      </c>
      <c r="O6629" s="250">
        <v>87229.88</v>
      </c>
      <c r="P6629" s="251">
        <f t="shared" si="311"/>
        <v>0.11159212630293343</v>
      </c>
      <c r="Q6629" s="251" t="s">
        <v>1195</v>
      </c>
      <c r="R6629" s="258"/>
      <c r="S6629" s="258" t="s">
        <v>806</v>
      </c>
      <c r="T6629" s="258" t="s">
        <v>807</v>
      </c>
      <c r="U6629" s="282" t="s">
        <v>814</v>
      </c>
      <c r="V6629" s="285">
        <v>157</v>
      </c>
      <c r="W6629" s="286" t="s">
        <v>824</v>
      </c>
      <c r="X6629" s="286" t="s">
        <v>824</v>
      </c>
      <c r="Y6629" s="257"/>
    </row>
    <row r="6630" spans="1:25" ht="12.75" customHeight="1" x14ac:dyDescent="0.2">
      <c r="A6630" s="229" t="s">
        <v>705</v>
      </c>
      <c r="B6630" s="247"/>
      <c r="C6630" s="280">
        <v>6617</v>
      </c>
      <c r="D6630" s="249" t="s">
        <v>13624</v>
      </c>
      <c r="E6630" s="249" t="s">
        <v>13625</v>
      </c>
      <c r="F6630" s="249" t="s">
        <v>10228</v>
      </c>
      <c r="G6630" s="281" t="s">
        <v>804</v>
      </c>
      <c r="H6630" s="250">
        <v>296385.48999999993</v>
      </c>
      <c r="I6630" s="250"/>
      <c r="J6630" s="250">
        <v>276320.16249999998</v>
      </c>
      <c r="K6630" s="250"/>
      <c r="L6630" s="250">
        <v>276063.60999999993</v>
      </c>
      <c r="M6630" s="251">
        <f t="shared" si="309"/>
        <v>6.7700100635830582E-2</v>
      </c>
      <c r="N6630" s="251">
        <f t="shared" si="310"/>
        <v>9.2846102028493454E-4</v>
      </c>
      <c r="O6630" s="250">
        <v>314235.07</v>
      </c>
      <c r="P6630" s="251">
        <f t="shared" si="311"/>
        <v>0.13827052395641748</v>
      </c>
      <c r="Q6630" s="251" t="s">
        <v>1195</v>
      </c>
      <c r="R6630" s="258"/>
      <c r="S6630" s="258" t="s">
        <v>806</v>
      </c>
      <c r="T6630" s="258" t="s">
        <v>807</v>
      </c>
      <c r="U6630" s="282" t="s">
        <v>808</v>
      </c>
      <c r="V6630" s="285">
        <v>602</v>
      </c>
      <c r="W6630" s="286" t="s">
        <v>824</v>
      </c>
      <c r="X6630" s="286" t="s">
        <v>824</v>
      </c>
      <c r="Y6630" s="257"/>
    </row>
    <row r="6631" spans="1:25" ht="12.75" customHeight="1" x14ac:dyDescent="0.2">
      <c r="A6631" s="229" t="s">
        <v>705</v>
      </c>
      <c r="B6631" s="247"/>
      <c r="C6631" s="280">
        <v>6618</v>
      </c>
      <c r="D6631" s="249" t="s">
        <v>13626</v>
      </c>
      <c r="E6631" s="249" t="s">
        <v>13627</v>
      </c>
      <c r="F6631" s="249" t="s">
        <v>10182</v>
      </c>
      <c r="G6631" s="281" t="s">
        <v>813</v>
      </c>
      <c r="H6631" s="250">
        <v>177802.94</v>
      </c>
      <c r="I6631" s="250"/>
      <c r="J6631" s="250">
        <v>168403.65349999999</v>
      </c>
      <c r="K6631" s="250"/>
      <c r="L6631" s="250">
        <v>175798.28000000006</v>
      </c>
      <c r="M6631" s="251">
        <f t="shared" si="309"/>
        <v>5.2863504394246891E-2</v>
      </c>
      <c r="N6631" s="251">
        <f t="shared" si="310"/>
        <v>4.39101310827563E-2</v>
      </c>
      <c r="O6631" s="250">
        <v>194027.32</v>
      </c>
      <c r="P6631" s="251">
        <f t="shared" si="311"/>
        <v>0.10369293715501622</v>
      </c>
      <c r="Q6631" s="251" t="s">
        <v>1195</v>
      </c>
      <c r="R6631" s="258"/>
      <c r="S6631" s="258" t="s">
        <v>925</v>
      </c>
      <c r="T6631" s="258" t="s">
        <v>908</v>
      </c>
      <c r="U6631" s="282" t="s">
        <v>823</v>
      </c>
      <c r="V6631" s="285">
        <v>1919</v>
      </c>
      <c r="W6631" s="286" t="s">
        <v>824</v>
      </c>
      <c r="X6631" s="286" t="s">
        <v>824</v>
      </c>
      <c r="Y6631" s="257"/>
    </row>
    <row r="6632" spans="1:25" ht="12.75" customHeight="1" x14ac:dyDescent="0.2">
      <c r="A6632" s="229" t="s">
        <v>705</v>
      </c>
      <c r="B6632" s="247"/>
      <c r="C6632" s="280">
        <v>6619</v>
      </c>
      <c r="D6632" s="249" t="s">
        <v>13628</v>
      </c>
      <c r="E6632" s="249" t="s">
        <v>13629</v>
      </c>
      <c r="F6632" s="249" t="s">
        <v>10182</v>
      </c>
      <c r="G6632" s="281" t="s">
        <v>813</v>
      </c>
      <c r="H6632" s="250">
        <v>92142.9</v>
      </c>
      <c r="I6632" s="250"/>
      <c r="J6632" s="250">
        <v>100915.57610000001</v>
      </c>
      <c r="K6632" s="250"/>
      <c r="L6632" s="250">
        <v>105346.79</v>
      </c>
      <c r="M6632" s="251">
        <f t="shared" si="309"/>
        <v>9.5207293236918011E-2</v>
      </c>
      <c r="N6632" s="251">
        <f t="shared" si="310"/>
        <v>4.3910108540717016E-2</v>
      </c>
      <c r="O6632" s="250">
        <v>116270.52999999998</v>
      </c>
      <c r="P6632" s="251">
        <f t="shared" si="311"/>
        <v>0.10369314527761113</v>
      </c>
      <c r="Q6632" s="251" t="s">
        <v>1195</v>
      </c>
      <c r="R6632" s="258"/>
      <c r="S6632" s="258" t="s">
        <v>904</v>
      </c>
      <c r="T6632" s="258" t="s">
        <v>807</v>
      </c>
      <c r="U6632" s="282" t="s">
        <v>814</v>
      </c>
      <c r="V6632" s="285">
        <v>103</v>
      </c>
      <c r="W6632" s="286" t="s">
        <v>816</v>
      </c>
      <c r="X6632" s="286" t="s">
        <v>824</v>
      </c>
      <c r="Y6632" s="257"/>
    </row>
    <row r="6633" spans="1:25" ht="12.75" customHeight="1" x14ac:dyDescent="0.2">
      <c r="A6633" s="229" t="s">
        <v>705</v>
      </c>
      <c r="B6633" s="247"/>
      <c r="C6633" s="280">
        <v>6620</v>
      </c>
      <c r="D6633" s="249" t="s">
        <v>13630</v>
      </c>
      <c r="E6633" s="249" t="s">
        <v>8722</v>
      </c>
      <c r="F6633" s="249" t="s">
        <v>10182</v>
      </c>
      <c r="G6633" s="281" t="s">
        <v>813</v>
      </c>
      <c r="H6633" s="250">
        <v>46253.22</v>
      </c>
      <c r="I6633" s="250"/>
      <c r="J6633" s="250">
        <v>44307.991200000004</v>
      </c>
      <c r="K6633" s="250"/>
      <c r="L6633" s="250">
        <v>46253.570000000007</v>
      </c>
      <c r="M6633" s="251">
        <f t="shared" si="309"/>
        <v>4.2056073069074912E-2</v>
      </c>
      <c r="N6633" s="251">
        <f t="shared" si="310"/>
        <v>4.3910336427077805E-2</v>
      </c>
      <c r="O6633" s="250">
        <v>51049.75</v>
      </c>
      <c r="P6633" s="251">
        <f t="shared" si="311"/>
        <v>0.10369318519629928</v>
      </c>
      <c r="Q6633" s="251" t="s">
        <v>1195</v>
      </c>
      <c r="R6633" s="258"/>
      <c r="S6633" s="258" t="s">
        <v>904</v>
      </c>
      <c r="T6633" s="258" t="s">
        <v>807</v>
      </c>
      <c r="U6633" s="282" t="s">
        <v>814</v>
      </c>
      <c r="V6633" s="285">
        <v>103</v>
      </c>
      <c r="W6633" s="286" t="s">
        <v>816</v>
      </c>
      <c r="X6633" s="286" t="s">
        <v>824</v>
      </c>
      <c r="Y6633" s="257"/>
    </row>
    <row r="6634" spans="1:25" ht="12.75" customHeight="1" x14ac:dyDescent="0.2">
      <c r="A6634" s="229" t="s">
        <v>705</v>
      </c>
      <c r="B6634" s="247"/>
      <c r="C6634" s="280">
        <v>6621</v>
      </c>
      <c r="D6634" s="249" t="s">
        <v>13631</v>
      </c>
      <c r="E6634" s="249" t="s">
        <v>13632</v>
      </c>
      <c r="F6634" s="249" t="s">
        <v>10172</v>
      </c>
      <c r="G6634" s="281" t="s">
        <v>813</v>
      </c>
      <c r="H6634" s="250">
        <v>47082.25</v>
      </c>
      <c r="I6634" s="250"/>
      <c r="J6634" s="250">
        <v>42923.589599999999</v>
      </c>
      <c r="K6634" s="250"/>
      <c r="L6634" s="250">
        <v>44808.369999999995</v>
      </c>
      <c r="M6634" s="251">
        <f t="shared" si="309"/>
        <v>8.832756293507639E-2</v>
      </c>
      <c r="N6634" s="251">
        <f t="shared" si="310"/>
        <v>4.3910130013916547E-2</v>
      </c>
      <c r="O6634" s="250">
        <v>49454.73</v>
      </c>
      <c r="P6634" s="251">
        <f t="shared" si="311"/>
        <v>0.10369401966641519</v>
      </c>
      <c r="Q6634" s="251" t="s">
        <v>1195</v>
      </c>
      <c r="R6634" s="258"/>
      <c r="S6634" s="258" t="s">
        <v>806</v>
      </c>
      <c r="T6634" s="258" t="s">
        <v>807</v>
      </c>
      <c r="U6634" s="282" t="s">
        <v>814</v>
      </c>
      <c r="V6634" s="285">
        <v>146</v>
      </c>
      <c r="W6634" s="286" t="s">
        <v>816</v>
      </c>
      <c r="X6634" s="286" t="s">
        <v>824</v>
      </c>
      <c r="Y6634" s="257"/>
    </row>
    <row r="6635" spans="1:25" ht="12.75" customHeight="1" x14ac:dyDescent="0.2">
      <c r="A6635" s="229" t="s">
        <v>705</v>
      </c>
      <c r="B6635" s="247"/>
      <c r="C6635" s="280">
        <v>6622</v>
      </c>
      <c r="D6635" s="249" t="s">
        <v>13633</v>
      </c>
      <c r="E6635" s="249" t="s">
        <v>13634</v>
      </c>
      <c r="F6635" s="249" t="s">
        <v>10175</v>
      </c>
      <c r="G6635" s="281" t="s">
        <v>813</v>
      </c>
      <c r="H6635" s="250">
        <v>106426.81</v>
      </c>
      <c r="I6635" s="250"/>
      <c r="J6635" s="250">
        <v>121013.79730000001</v>
      </c>
      <c r="K6635" s="250"/>
      <c r="L6635" s="250">
        <v>126328.31</v>
      </c>
      <c r="M6635" s="251">
        <f t="shared" si="309"/>
        <v>0.1370612094828362</v>
      </c>
      <c r="N6635" s="251">
        <f t="shared" si="310"/>
        <v>4.391658487358277E-2</v>
      </c>
      <c r="O6635" s="250">
        <v>140211.68999999997</v>
      </c>
      <c r="P6635" s="251">
        <f t="shared" si="311"/>
        <v>0.10989919836654172</v>
      </c>
      <c r="Q6635" s="251" t="s">
        <v>1195</v>
      </c>
      <c r="R6635" s="258"/>
      <c r="S6635" s="258" t="s">
        <v>806</v>
      </c>
      <c r="T6635" s="258" t="s">
        <v>807</v>
      </c>
      <c r="U6635" s="282" t="s">
        <v>814</v>
      </c>
      <c r="V6635" s="285">
        <v>257</v>
      </c>
      <c r="W6635" s="286" t="s">
        <v>824</v>
      </c>
      <c r="X6635" s="286" t="s">
        <v>824</v>
      </c>
      <c r="Y6635" s="257"/>
    </row>
    <row r="6636" spans="1:25" ht="12.75" customHeight="1" x14ac:dyDescent="0.2">
      <c r="A6636" s="229" t="s">
        <v>705</v>
      </c>
      <c r="B6636" s="247"/>
      <c r="C6636" s="280">
        <v>6623</v>
      </c>
      <c r="D6636" s="249" t="s">
        <v>13635</v>
      </c>
      <c r="E6636" s="249" t="s">
        <v>13636</v>
      </c>
      <c r="F6636" s="249" t="s">
        <v>10379</v>
      </c>
      <c r="G6636" s="281" t="s">
        <v>813</v>
      </c>
      <c r="H6636" s="250">
        <v>147650.51999999999</v>
      </c>
      <c r="I6636" s="250"/>
      <c r="J6636" s="250">
        <v>141440.9106</v>
      </c>
      <c r="K6636" s="250"/>
      <c r="L6636" s="250">
        <v>147651.6</v>
      </c>
      <c r="M6636" s="251">
        <f t="shared" si="309"/>
        <v>4.2056129568659742E-2</v>
      </c>
      <c r="N6636" s="251">
        <f t="shared" si="310"/>
        <v>4.3910134441682555E-2</v>
      </c>
      <c r="O6636" s="250">
        <v>162961.96</v>
      </c>
      <c r="P6636" s="251">
        <f t="shared" si="311"/>
        <v>0.10369247607205059</v>
      </c>
      <c r="Q6636" s="251" t="s">
        <v>1195</v>
      </c>
      <c r="R6636" s="258"/>
      <c r="S6636" s="258" t="s">
        <v>904</v>
      </c>
      <c r="T6636" s="258" t="s">
        <v>807</v>
      </c>
      <c r="U6636" s="282" t="s">
        <v>814</v>
      </c>
      <c r="V6636" s="285">
        <v>204</v>
      </c>
      <c r="W6636" s="286" t="s">
        <v>816</v>
      </c>
      <c r="X6636" s="286" t="s">
        <v>824</v>
      </c>
      <c r="Y6636" s="257"/>
    </row>
    <row r="6637" spans="1:25" ht="12.75" customHeight="1" x14ac:dyDescent="0.2">
      <c r="A6637" s="229" t="s">
        <v>705</v>
      </c>
      <c r="B6637" s="247"/>
      <c r="C6637" s="280">
        <v>6624</v>
      </c>
      <c r="D6637" s="249" t="s">
        <v>13637</v>
      </c>
      <c r="E6637" s="249" t="s">
        <v>8732</v>
      </c>
      <c r="F6637" s="249" t="s">
        <v>10240</v>
      </c>
      <c r="G6637" s="281" t="s">
        <v>813</v>
      </c>
      <c r="H6637" s="250">
        <v>147238.25</v>
      </c>
      <c r="I6637" s="250"/>
      <c r="J6637" s="250">
        <v>88395.585500000001</v>
      </c>
      <c r="K6637" s="250"/>
      <c r="L6637" s="250">
        <v>88546.289999999979</v>
      </c>
      <c r="M6637" s="251">
        <f t="shared" si="309"/>
        <v>0.39964251476773188</v>
      </c>
      <c r="N6637" s="251">
        <f t="shared" si="310"/>
        <v>1.7048871744842734E-3</v>
      </c>
      <c r="O6637" s="250">
        <v>96375.510000000009</v>
      </c>
      <c r="P6637" s="251">
        <f t="shared" si="311"/>
        <v>8.8419514809711761E-2</v>
      </c>
      <c r="Q6637" s="251" t="s">
        <v>1195</v>
      </c>
      <c r="R6637" s="258"/>
      <c r="S6637" s="258" t="s">
        <v>806</v>
      </c>
      <c r="T6637" s="258" t="s">
        <v>807</v>
      </c>
      <c r="U6637" s="282" t="s">
        <v>814</v>
      </c>
      <c r="V6637" s="285">
        <v>103</v>
      </c>
      <c r="W6637" s="286" t="s">
        <v>816</v>
      </c>
      <c r="X6637" s="286" t="s">
        <v>824</v>
      </c>
      <c r="Y6637" s="257"/>
    </row>
    <row r="6638" spans="1:25" ht="12.75" customHeight="1" x14ac:dyDescent="0.2">
      <c r="A6638" s="229" t="s">
        <v>705</v>
      </c>
      <c r="B6638" s="247"/>
      <c r="C6638" s="280">
        <v>6625</v>
      </c>
      <c r="D6638" s="249" t="s">
        <v>13638</v>
      </c>
      <c r="E6638" s="249" t="s">
        <v>13639</v>
      </c>
      <c r="F6638" s="249" t="s">
        <v>10260</v>
      </c>
      <c r="G6638" s="281" t="s">
        <v>813</v>
      </c>
      <c r="H6638" s="250">
        <v>47419.539999999994</v>
      </c>
      <c r="I6638" s="250"/>
      <c r="J6638" s="250">
        <v>45425.242599999998</v>
      </c>
      <c r="K6638" s="250"/>
      <c r="L6638" s="250">
        <v>47419.87</v>
      </c>
      <c r="M6638" s="251">
        <f t="shared" si="309"/>
        <v>4.205644761632011E-2</v>
      </c>
      <c r="N6638" s="251">
        <f t="shared" si="310"/>
        <v>4.3910110014470344E-2</v>
      </c>
      <c r="O6638" s="250">
        <v>52336.979999999996</v>
      </c>
      <c r="P6638" s="251">
        <f t="shared" si="311"/>
        <v>0.1036930299471507</v>
      </c>
      <c r="Q6638" s="251" t="s">
        <v>1195</v>
      </c>
      <c r="R6638" s="258"/>
      <c r="S6638" s="258" t="s">
        <v>904</v>
      </c>
      <c r="T6638" s="258" t="s">
        <v>807</v>
      </c>
      <c r="U6638" s="282" t="s">
        <v>814</v>
      </c>
      <c r="V6638" s="285">
        <v>204</v>
      </c>
      <c r="W6638" s="286" t="s">
        <v>816</v>
      </c>
      <c r="X6638" s="286" t="s">
        <v>824</v>
      </c>
      <c r="Y6638" s="257"/>
    </row>
    <row r="6639" spans="1:25" ht="12.75" customHeight="1" x14ac:dyDescent="0.2">
      <c r="A6639" s="229" t="s">
        <v>705</v>
      </c>
      <c r="B6639" s="247"/>
      <c r="C6639" s="280">
        <v>6626</v>
      </c>
      <c r="D6639" s="249" t="s">
        <v>13640</v>
      </c>
      <c r="E6639" s="249" t="s">
        <v>13641</v>
      </c>
      <c r="F6639" s="249" t="s">
        <v>10390</v>
      </c>
      <c r="G6639" s="281" t="s">
        <v>813</v>
      </c>
      <c r="H6639" s="250">
        <v>20882.650000000001</v>
      </c>
      <c r="I6639" s="250"/>
      <c r="J6639" s="250">
        <v>25256.6996</v>
      </c>
      <c r="K6639" s="250"/>
      <c r="L6639" s="250">
        <v>26363.85</v>
      </c>
      <c r="M6639" s="251">
        <f t="shared" si="309"/>
        <v>0.20945855051921083</v>
      </c>
      <c r="N6639" s="251">
        <f t="shared" si="310"/>
        <v>4.3835909581788693E-2</v>
      </c>
      <c r="O6639" s="250">
        <v>28291.810000000005</v>
      </c>
      <c r="P6639" s="251">
        <f t="shared" si="311"/>
        <v>7.3128924644921225E-2</v>
      </c>
      <c r="Q6639" s="251" t="s">
        <v>1195</v>
      </c>
      <c r="R6639" s="258"/>
      <c r="S6639" s="258" t="s">
        <v>806</v>
      </c>
      <c r="T6639" s="258" t="s">
        <v>807</v>
      </c>
      <c r="U6639" s="282" t="s">
        <v>814</v>
      </c>
      <c r="V6639" s="285">
        <v>106</v>
      </c>
      <c r="W6639" s="286" t="s">
        <v>824</v>
      </c>
      <c r="X6639" s="286" t="s">
        <v>824</v>
      </c>
      <c r="Y6639" s="257"/>
    </row>
    <row r="6640" spans="1:25" ht="12.75" customHeight="1" x14ac:dyDescent="0.2">
      <c r="A6640" s="229" t="s">
        <v>705</v>
      </c>
      <c r="B6640" s="247"/>
      <c r="C6640" s="280">
        <v>6627</v>
      </c>
      <c r="D6640" s="249" t="s">
        <v>13642</v>
      </c>
      <c r="E6640" s="249" t="s">
        <v>13643</v>
      </c>
      <c r="F6640" s="249" t="s">
        <v>10205</v>
      </c>
      <c r="G6640" s="281" t="s">
        <v>813</v>
      </c>
      <c r="H6640" s="250">
        <v>49278.42</v>
      </c>
      <c r="I6640" s="250"/>
      <c r="J6640" s="250">
        <v>28331.734300000004</v>
      </c>
      <c r="K6640" s="250"/>
      <c r="L6640" s="250">
        <v>29575.79</v>
      </c>
      <c r="M6640" s="251">
        <f t="shared" si="309"/>
        <v>0.42506812718427245</v>
      </c>
      <c r="N6640" s="251">
        <f t="shared" si="310"/>
        <v>4.3910326379137228E-2</v>
      </c>
      <c r="O6640" s="250">
        <v>32642.58</v>
      </c>
      <c r="P6640" s="251">
        <f t="shared" si="311"/>
        <v>0.10369258099276471</v>
      </c>
      <c r="Q6640" s="251" t="s">
        <v>1195</v>
      </c>
      <c r="R6640" s="258"/>
      <c r="S6640" s="258" t="s">
        <v>904</v>
      </c>
      <c r="T6640" s="258" t="s">
        <v>807</v>
      </c>
      <c r="U6640" s="282" t="s">
        <v>814</v>
      </c>
      <c r="V6640" s="285">
        <v>107</v>
      </c>
      <c r="W6640" s="286" t="s">
        <v>824</v>
      </c>
      <c r="X6640" s="286" t="s">
        <v>824</v>
      </c>
      <c r="Y6640" s="257"/>
    </row>
    <row r="6641" spans="1:25" ht="12.75" customHeight="1" x14ac:dyDescent="0.2">
      <c r="A6641" s="229" t="s">
        <v>705</v>
      </c>
      <c r="B6641" s="247"/>
      <c r="C6641" s="280">
        <v>6628</v>
      </c>
      <c r="D6641" s="249" t="s">
        <v>13644</v>
      </c>
      <c r="E6641" s="249" t="s">
        <v>13645</v>
      </c>
      <c r="F6641" s="249" t="s">
        <v>10193</v>
      </c>
      <c r="G6641" s="281" t="s">
        <v>813</v>
      </c>
      <c r="H6641" s="250">
        <v>28017.93</v>
      </c>
      <c r="I6641" s="250"/>
      <c r="J6641" s="250">
        <v>26839.607100000001</v>
      </c>
      <c r="K6641" s="250"/>
      <c r="L6641" s="250">
        <v>28018.34</v>
      </c>
      <c r="M6641" s="251">
        <f t="shared" si="309"/>
        <v>4.2056029835180517E-2</v>
      </c>
      <c r="N6641" s="251">
        <f t="shared" si="310"/>
        <v>4.3917665992957065E-2</v>
      </c>
      <c r="O6641" s="250">
        <v>32324.190000000002</v>
      </c>
      <c r="P6641" s="251">
        <f t="shared" si="311"/>
        <v>0.15367969694136063</v>
      </c>
      <c r="Q6641" s="251" t="s">
        <v>1195</v>
      </c>
      <c r="R6641" s="258"/>
      <c r="S6641" s="258" t="s">
        <v>904</v>
      </c>
      <c r="T6641" s="258" t="s">
        <v>807</v>
      </c>
      <c r="U6641" s="282" t="s">
        <v>814</v>
      </c>
      <c r="V6641" s="285">
        <v>204</v>
      </c>
      <c r="W6641" s="286" t="s">
        <v>912</v>
      </c>
      <c r="X6641" s="286" t="s">
        <v>912</v>
      </c>
      <c r="Y6641" s="257"/>
    </row>
    <row r="6642" spans="1:25" ht="12.75" customHeight="1" x14ac:dyDescent="0.2">
      <c r="A6642" s="229" t="s">
        <v>705</v>
      </c>
      <c r="B6642" s="247"/>
      <c r="C6642" s="280">
        <v>6629</v>
      </c>
      <c r="D6642" s="249" t="s">
        <v>13646</v>
      </c>
      <c r="E6642" s="249" t="s">
        <v>13647</v>
      </c>
      <c r="F6642" s="249" t="s">
        <v>10237</v>
      </c>
      <c r="G6642" s="281" t="s">
        <v>804</v>
      </c>
      <c r="H6642" s="250">
        <v>40673.020000000004</v>
      </c>
      <c r="I6642" s="250"/>
      <c r="J6642" s="250">
        <v>38962.474300000002</v>
      </c>
      <c r="K6642" s="250"/>
      <c r="L6642" s="250">
        <v>40673.32</v>
      </c>
      <c r="M6642" s="251">
        <f t="shared" si="309"/>
        <v>4.2056028787633724E-2</v>
      </c>
      <c r="N6642" s="251">
        <f t="shared" si="310"/>
        <v>4.3910088636234225E-2</v>
      </c>
      <c r="O6642" s="250">
        <v>44890.89</v>
      </c>
      <c r="P6642" s="251">
        <f t="shared" si="311"/>
        <v>0.10369377272374125</v>
      </c>
      <c r="Q6642" s="251" t="s">
        <v>1195</v>
      </c>
      <c r="R6642" s="258"/>
      <c r="S6642" s="258" t="s">
        <v>904</v>
      </c>
      <c r="T6642" s="258" t="s">
        <v>807</v>
      </c>
      <c r="U6642" s="282" t="s">
        <v>808</v>
      </c>
      <c r="V6642" s="285">
        <v>103</v>
      </c>
      <c r="W6642" s="286" t="s">
        <v>824</v>
      </c>
      <c r="X6642" s="286" t="s">
        <v>824</v>
      </c>
      <c r="Y6642" s="257"/>
    </row>
    <row r="6643" spans="1:25" ht="12.75" customHeight="1" x14ac:dyDescent="0.2">
      <c r="A6643" s="229" t="s">
        <v>705</v>
      </c>
      <c r="B6643" s="247"/>
      <c r="C6643" s="280">
        <v>6630</v>
      </c>
      <c r="D6643" s="249" t="s">
        <v>13648</v>
      </c>
      <c r="E6643" s="249" t="s">
        <v>13649</v>
      </c>
      <c r="F6643" s="249" t="s">
        <v>10260</v>
      </c>
      <c r="G6643" s="281" t="s">
        <v>813</v>
      </c>
      <c r="H6643" s="250">
        <v>93752.01</v>
      </c>
      <c r="I6643" s="250"/>
      <c r="J6643" s="250">
        <v>87494.613699999987</v>
      </c>
      <c r="K6643" s="250"/>
      <c r="L6643" s="250">
        <v>91336.61</v>
      </c>
      <c r="M6643" s="251">
        <f t="shared" si="309"/>
        <v>6.6744129539196104E-2</v>
      </c>
      <c r="N6643" s="251">
        <f t="shared" si="310"/>
        <v>4.3911232217944109E-2</v>
      </c>
      <c r="O6643" s="250">
        <v>105061.57</v>
      </c>
      <c r="P6643" s="251">
        <f t="shared" si="311"/>
        <v>0.15026789367374163</v>
      </c>
      <c r="Q6643" s="251" t="s">
        <v>1195</v>
      </c>
      <c r="R6643" s="258"/>
      <c r="S6643" s="258" t="s">
        <v>806</v>
      </c>
      <c r="T6643" s="258" t="s">
        <v>807</v>
      </c>
      <c r="U6643" s="282" t="s">
        <v>814</v>
      </c>
      <c r="V6643" s="285">
        <v>802</v>
      </c>
      <c r="W6643" s="286" t="s">
        <v>824</v>
      </c>
      <c r="X6643" s="286" t="s">
        <v>824</v>
      </c>
      <c r="Y6643" s="257"/>
    </row>
    <row r="6644" spans="1:25" ht="12.75" customHeight="1" x14ac:dyDescent="0.2">
      <c r="A6644" s="229" t="s">
        <v>705</v>
      </c>
      <c r="B6644" s="247"/>
      <c r="C6644" s="280">
        <v>6631</v>
      </c>
      <c r="D6644" s="249" t="s">
        <v>13650</v>
      </c>
      <c r="E6644" s="249" t="s">
        <v>13651</v>
      </c>
      <c r="F6644" s="249" t="s">
        <v>10302</v>
      </c>
      <c r="G6644" s="281" t="s">
        <v>804</v>
      </c>
      <c r="H6644" s="250">
        <v>104440.22</v>
      </c>
      <c r="I6644" s="250"/>
      <c r="J6644" s="250">
        <v>100047.88529999999</v>
      </c>
      <c r="K6644" s="250"/>
      <c r="L6644" s="250">
        <v>104441.74</v>
      </c>
      <c r="M6644" s="251">
        <f t="shared" si="309"/>
        <v>4.2055969433997809E-2</v>
      </c>
      <c r="N6644" s="251">
        <f t="shared" si="310"/>
        <v>4.3917516965248753E-2</v>
      </c>
      <c r="O6644" s="250">
        <v>120492.32999999999</v>
      </c>
      <c r="P6644" s="251">
        <f t="shared" si="311"/>
        <v>0.15367984102907498</v>
      </c>
      <c r="Q6644" s="251" t="s">
        <v>1195</v>
      </c>
      <c r="R6644" s="258"/>
      <c r="S6644" s="258" t="s">
        <v>11605</v>
      </c>
      <c r="T6644" s="258" t="s">
        <v>807</v>
      </c>
      <c r="U6644" s="282" t="s">
        <v>808</v>
      </c>
      <c r="V6644" s="285">
        <v>303</v>
      </c>
      <c r="W6644" s="286" t="s">
        <v>816</v>
      </c>
      <c r="X6644" s="286" t="s">
        <v>816</v>
      </c>
      <c r="Y6644" s="257"/>
    </row>
    <row r="6645" spans="1:25" ht="12.75" customHeight="1" x14ac:dyDescent="0.2">
      <c r="A6645" s="229" t="s">
        <v>705</v>
      </c>
      <c r="B6645" s="247"/>
      <c r="C6645" s="300">
        <v>6632</v>
      </c>
      <c r="D6645" s="327" t="s">
        <v>13652</v>
      </c>
      <c r="E6645" s="327" t="s">
        <v>13653</v>
      </c>
      <c r="F6645" s="327" t="s">
        <v>10177</v>
      </c>
      <c r="G6645" s="326" t="s">
        <v>804</v>
      </c>
      <c r="H6645" s="303">
        <v>0</v>
      </c>
      <c r="I6645" s="303"/>
      <c r="J6645" s="303">
        <v>0</v>
      </c>
      <c r="K6645" s="303"/>
      <c r="L6645" s="303">
        <v>0</v>
      </c>
      <c r="M6645" s="304" t="str">
        <f t="shared" si="309"/>
        <v>NA</v>
      </c>
      <c r="N6645" s="304" t="str">
        <f t="shared" si="310"/>
        <v>NA</v>
      </c>
      <c r="O6645" s="303">
        <v>0</v>
      </c>
      <c r="P6645" s="304" t="str">
        <f t="shared" si="311"/>
        <v>NA</v>
      </c>
      <c r="Q6645" s="304" t="s">
        <v>707</v>
      </c>
      <c r="R6645" s="305" t="s">
        <v>887</v>
      </c>
      <c r="S6645" s="306" t="s">
        <v>832</v>
      </c>
      <c r="T6645" s="306" t="s">
        <v>832</v>
      </c>
      <c r="U6645" s="306" t="s">
        <v>832</v>
      </c>
      <c r="V6645" s="307" t="s">
        <v>809</v>
      </c>
      <c r="W6645" s="308" t="s">
        <v>809</v>
      </c>
      <c r="X6645" s="308" t="s">
        <v>809</v>
      </c>
      <c r="Y6645" s="257"/>
    </row>
    <row r="6646" spans="1:25" ht="12.75" customHeight="1" x14ac:dyDescent="0.2">
      <c r="A6646" s="229" t="s">
        <v>705</v>
      </c>
      <c r="B6646" s="247"/>
      <c r="C6646" s="280">
        <v>6633</v>
      </c>
      <c r="D6646" s="249" t="s">
        <v>13654</v>
      </c>
      <c r="E6646" s="249" t="s">
        <v>13655</v>
      </c>
      <c r="F6646" s="249" t="s">
        <v>10411</v>
      </c>
      <c r="G6646" s="281" t="s">
        <v>813</v>
      </c>
      <c r="H6646" s="250">
        <v>344927.23</v>
      </c>
      <c r="I6646" s="250"/>
      <c r="J6646" s="250">
        <v>186905.99799999999</v>
      </c>
      <c r="K6646" s="250"/>
      <c r="L6646" s="250">
        <v>195113.42</v>
      </c>
      <c r="M6646" s="251">
        <f t="shared" si="309"/>
        <v>0.4581291885827628</v>
      </c>
      <c r="N6646" s="251">
        <f t="shared" si="310"/>
        <v>4.3912031116304893E-2</v>
      </c>
      <c r="O6646" s="250">
        <v>217877.00000000003</v>
      </c>
      <c r="P6646" s="251">
        <f t="shared" si="311"/>
        <v>0.1166684485362412</v>
      </c>
      <c r="Q6646" s="251" t="s">
        <v>1195</v>
      </c>
      <c r="R6646" s="258"/>
      <c r="S6646" s="258" t="s">
        <v>3566</v>
      </c>
      <c r="T6646" s="258" t="s">
        <v>908</v>
      </c>
      <c r="U6646" s="282" t="s">
        <v>823</v>
      </c>
      <c r="V6646" s="285">
        <v>941</v>
      </c>
      <c r="W6646" s="286" t="s">
        <v>824</v>
      </c>
      <c r="X6646" s="286" t="s">
        <v>824</v>
      </c>
      <c r="Y6646" s="257"/>
    </row>
    <row r="6647" spans="1:25" ht="12.75" customHeight="1" x14ac:dyDescent="0.2">
      <c r="A6647" s="229" t="s">
        <v>705</v>
      </c>
      <c r="B6647" s="247"/>
      <c r="C6647" s="280">
        <v>6634</v>
      </c>
      <c r="D6647" s="249" t="s">
        <v>13656</v>
      </c>
      <c r="E6647" s="249" t="s">
        <v>13657</v>
      </c>
      <c r="F6647" s="249" t="s">
        <v>10179</v>
      </c>
      <c r="G6647" s="281" t="s">
        <v>813</v>
      </c>
      <c r="H6647" s="250">
        <v>68643.850000000006</v>
      </c>
      <c r="I6647" s="250"/>
      <c r="J6647" s="250">
        <v>65756.955600000001</v>
      </c>
      <c r="K6647" s="250"/>
      <c r="L6647" s="250">
        <v>68644.84</v>
      </c>
      <c r="M6647" s="251">
        <f t="shared" si="309"/>
        <v>4.2056125931165055E-2</v>
      </c>
      <c r="N6647" s="251">
        <f t="shared" si="310"/>
        <v>4.3917550221865734E-2</v>
      </c>
      <c r="O6647" s="250">
        <v>79194.16</v>
      </c>
      <c r="P6647" s="251">
        <f t="shared" si="311"/>
        <v>0.15367972304983168</v>
      </c>
      <c r="Q6647" s="251" t="s">
        <v>1195</v>
      </c>
      <c r="R6647" s="258"/>
      <c r="S6647" s="258" t="s">
        <v>806</v>
      </c>
      <c r="T6647" s="258" t="s">
        <v>807</v>
      </c>
      <c r="U6647" s="282" t="s">
        <v>814</v>
      </c>
      <c r="V6647" s="285">
        <v>303</v>
      </c>
      <c r="W6647" s="286" t="s">
        <v>824</v>
      </c>
      <c r="X6647" s="286" t="s">
        <v>824</v>
      </c>
      <c r="Y6647" s="257"/>
    </row>
    <row r="6648" spans="1:25" ht="12.75" customHeight="1" x14ac:dyDescent="0.2">
      <c r="A6648" s="229" t="s">
        <v>705</v>
      </c>
      <c r="B6648" s="247"/>
      <c r="C6648" s="280">
        <v>6635</v>
      </c>
      <c r="D6648" s="249" t="s">
        <v>13658</v>
      </c>
      <c r="E6648" s="249" t="s">
        <v>13659</v>
      </c>
      <c r="F6648" s="249" t="s">
        <v>10205</v>
      </c>
      <c r="G6648" s="281" t="s">
        <v>813</v>
      </c>
      <c r="H6648" s="250">
        <v>14939.14</v>
      </c>
      <c r="I6648" s="250"/>
      <c r="J6648" s="250">
        <v>98630.590800000005</v>
      </c>
      <c r="K6648" s="250"/>
      <c r="L6648" s="250">
        <v>102960.79000000001</v>
      </c>
      <c r="M6648" s="251">
        <f t="shared" si="309"/>
        <v>5.6021598833667809</v>
      </c>
      <c r="N6648" s="251">
        <f t="shared" si="310"/>
        <v>4.3903206549585044E-2</v>
      </c>
      <c r="O6648" s="250">
        <v>104985.31</v>
      </c>
      <c r="P6648" s="251">
        <f t="shared" si="311"/>
        <v>1.9663019291130044E-2</v>
      </c>
      <c r="Q6648" s="251" t="s">
        <v>1195</v>
      </c>
      <c r="R6648" s="258"/>
      <c r="S6648" s="258" t="s">
        <v>904</v>
      </c>
      <c r="T6648" s="258" t="s">
        <v>807</v>
      </c>
      <c r="U6648" s="282" t="s">
        <v>814</v>
      </c>
      <c r="V6648" s="283" t="s">
        <v>809</v>
      </c>
      <c r="W6648" s="284" t="s">
        <v>809</v>
      </c>
      <c r="X6648" s="284" t="s">
        <v>809</v>
      </c>
      <c r="Y6648" s="257"/>
    </row>
    <row r="6649" spans="1:25" ht="12.75" customHeight="1" x14ac:dyDescent="0.2">
      <c r="A6649" s="229" t="s">
        <v>705</v>
      </c>
      <c r="B6649" s="247"/>
      <c r="C6649" s="287">
        <v>6636</v>
      </c>
      <c r="D6649" s="288" t="s">
        <v>13660</v>
      </c>
      <c r="E6649" s="288" t="s">
        <v>13661</v>
      </c>
      <c r="F6649" s="288" t="s">
        <v>5100</v>
      </c>
      <c r="G6649" s="289" t="s">
        <v>707</v>
      </c>
      <c r="H6649" s="290">
        <v>0</v>
      </c>
      <c r="I6649" s="290"/>
      <c r="J6649" s="290">
        <v>0</v>
      </c>
      <c r="K6649" s="290"/>
      <c r="L6649" s="290">
        <v>0</v>
      </c>
      <c r="M6649" s="291" t="str">
        <f t="shared" si="309"/>
        <v>NA</v>
      </c>
      <c r="N6649" s="291" t="str">
        <f t="shared" si="310"/>
        <v>NA</v>
      </c>
      <c r="O6649" s="290">
        <v>0</v>
      </c>
      <c r="P6649" s="291" t="str">
        <f t="shared" si="311"/>
        <v>NA</v>
      </c>
      <c r="Q6649" s="291" t="s">
        <v>707</v>
      </c>
      <c r="R6649" s="292" t="s">
        <v>831</v>
      </c>
      <c r="S6649" s="293" t="s">
        <v>832</v>
      </c>
      <c r="T6649" s="293" t="s">
        <v>832</v>
      </c>
      <c r="U6649" s="293" t="s">
        <v>832</v>
      </c>
      <c r="V6649" s="294" t="s">
        <v>809</v>
      </c>
      <c r="W6649" s="295" t="s">
        <v>809</v>
      </c>
      <c r="X6649" s="295" t="s">
        <v>809</v>
      </c>
      <c r="Y6649" s="257"/>
    </row>
    <row r="6650" spans="1:25" ht="12.75" customHeight="1" x14ac:dyDescent="0.2">
      <c r="A6650" s="229" t="s">
        <v>705</v>
      </c>
      <c r="B6650" s="247"/>
      <c r="C6650" s="280">
        <v>6637</v>
      </c>
      <c r="D6650" s="249" t="s">
        <v>13662</v>
      </c>
      <c r="E6650" s="249" t="s">
        <v>13663</v>
      </c>
      <c r="F6650" s="249" t="s">
        <v>10205</v>
      </c>
      <c r="G6650" s="281" t="s">
        <v>813</v>
      </c>
      <c r="H6650" s="250">
        <v>62936.33</v>
      </c>
      <c r="I6650" s="250"/>
      <c r="J6650" s="250">
        <v>82662.8842</v>
      </c>
      <c r="K6650" s="250"/>
      <c r="L6650" s="250">
        <v>49695.58</v>
      </c>
      <c r="M6650" s="251">
        <f t="shared" si="309"/>
        <v>0.31343667798869107</v>
      </c>
      <c r="N6650" s="251">
        <f t="shared" si="310"/>
        <v>0.39881628277373848</v>
      </c>
      <c r="O6650" s="250">
        <v>52668.24</v>
      </c>
      <c r="P6650" s="251">
        <f t="shared" si="311"/>
        <v>5.9817392210735766E-2</v>
      </c>
      <c r="Q6650" s="251" t="s">
        <v>1195</v>
      </c>
      <c r="R6650" s="258"/>
      <c r="S6650" s="258" t="s">
        <v>904</v>
      </c>
      <c r="T6650" s="258" t="s">
        <v>807</v>
      </c>
      <c r="U6650" s="282" t="s">
        <v>814</v>
      </c>
      <c r="V6650" s="285">
        <v>303</v>
      </c>
      <c r="W6650" s="286" t="s">
        <v>874</v>
      </c>
      <c r="X6650" s="286" t="s">
        <v>816</v>
      </c>
      <c r="Y6650" s="257"/>
    </row>
    <row r="6651" spans="1:25" ht="12.75" customHeight="1" x14ac:dyDescent="0.2">
      <c r="B6651" s="247"/>
      <c r="C6651" s="280">
        <v>6638</v>
      </c>
      <c r="D6651" s="249" t="s">
        <v>13664</v>
      </c>
      <c r="E6651" s="249" t="s">
        <v>13665</v>
      </c>
      <c r="F6651" s="249" t="s">
        <v>10237</v>
      </c>
      <c r="G6651" s="281" t="s">
        <v>804</v>
      </c>
      <c r="H6651" s="250">
        <v>26797.579999999998</v>
      </c>
      <c r="I6651" s="250"/>
      <c r="J6651" s="250">
        <v>49371.399099999995</v>
      </c>
      <c r="K6651" s="250"/>
      <c r="L6651" s="250">
        <v>51539.200000000004</v>
      </c>
      <c r="M6651" s="251">
        <f t="shared" si="309"/>
        <v>0.84238274874074448</v>
      </c>
      <c r="N6651" s="251">
        <f t="shared" si="310"/>
        <v>4.3908030550424679E-2</v>
      </c>
      <c r="O6651" s="250">
        <v>55962.86</v>
      </c>
      <c r="P6651" s="251">
        <f t="shared" si="311"/>
        <v>8.5830979138209279E-2</v>
      </c>
      <c r="Q6651" s="251" t="s">
        <v>1195</v>
      </c>
      <c r="R6651" s="258"/>
      <c r="S6651" s="258" t="s">
        <v>1405</v>
      </c>
      <c r="T6651" s="258" t="s">
        <v>807</v>
      </c>
      <c r="U6651" s="282" t="s">
        <v>808</v>
      </c>
      <c r="V6651" s="285">
        <v>30</v>
      </c>
      <c r="W6651" s="286" t="s">
        <v>824</v>
      </c>
      <c r="X6651" s="286" t="s">
        <v>824</v>
      </c>
      <c r="Y6651" s="257"/>
    </row>
    <row r="6652" spans="1:25" ht="12.75" customHeight="1" x14ac:dyDescent="0.2">
      <c r="A6652" s="229" t="s">
        <v>705</v>
      </c>
      <c r="B6652" s="247"/>
      <c r="C6652" s="280">
        <v>6639</v>
      </c>
      <c r="D6652" s="249" t="s">
        <v>13666</v>
      </c>
      <c r="E6652" s="249" t="s">
        <v>13667</v>
      </c>
      <c r="F6652" s="249" t="s">
        <v>10228</v>
      </c>
      <c r="G6652" s="281" t="s">
        <v>804</v>
      </c>
      <c r="H6652" s="250">
        <v>31307.71</v>
      </c>
      <c r="I6652" s="250"/>
      <c r="J6652" s="250">
        <v>29991.037099999998</v>
      </c>
      <c r="K6652" s="250"/>
      <c r="L6652" s="250">
        <v>31307.870000000003</v>
      </c>
      <c r="M6652" s="251">
        <f t="shared" si="309"/>
        <v>4.2055867388576217E-2</v>
      </c>
      <c r="N6652" s="251">
        <f t="shared" si="310"/>
        <v>4.3907547965388802E-2</v>
      </c>
      <c r="O6652" s="250">
        <v>33995.11</v>
      </c>
      <c r="P6652" s="251">
        <f t="shared" si="311"/>
        <v>8.5832731514472169E-2</v>
      </c>
      <c r="Q6652" s="251" t="s">
        <v>1195</v>
      </c>
      <c r="R6652" s="258"/>
      <c r="S6652" s="258" t="s">
        <v>904</v>
      </c>
      <c r="T6652" s="258" t="s">
        <v>807</v>
      </c>
      <c r="U6652" s="282" t="s">
        <v>808</v>
      </c>
      <c r="V6652" s="285">
        <v>53</v>
      </c>
      <c r="W6652" s="286" t="s">
        <v>824</v>
      </c>
      <c r="X6652" s="286" t="s">
        <v>824</v>
      </c>
      <c r="Y6652" s="257"/>
    </row>
    <row r="6653" spans="1:25" ht="12.75" customHeight="1" x14ac:dyDescent="0.2">
      <c r="A6653" s="229" t="s">
        <v>705</v>
      </c>
      <c r="B6653" s="247"/>
      <c r="C6653" s="280">
        <v>6640</v>
      </c>
      <c r="D6653" s="249" t="s">
        <v>13668</v>
      </c>
      <c r="E6653" s="249" t="s">
        <v>13669</v>
      </c>
      <c r="F6653" s="249" t="s">
        <v>10225</v>
      </c>
      <c r="G6653" s="281" t="s">
        <v>813</v>
      </c>
      <c r="H6653" s="250">
        <v>101201.75</v>
      </c>
      <c r="I6653" s="250"/>
      <c r="J6653" s="250">
        <v>91537.964799999987</v>
      </c>
      <c r="K6653" s="250"/>
      <c r="L6653" s="250">
        <v>95558.080000000002</v>
      </c>
      <c r="M6653" s="251">
        <f t="shared" si="309"/>
        <v>9.5490297351577547E-2</v>
      </c>
      <c r="N6653" s="251">
        <f t="shared" si="310"/>
        <v>4.3917463194462623E-2</v>
      </c>
      <c r="O6653" s="250">
        <v>104052.15000000001</v>
      </c>
      <c r="P6653" s="251">
        <f t="shared" si="311"/>
        <v>8.8889081907045503E-2</v>
      </c>
      <c r="Q6653" s="251" t="s">
        <v>1195</v>
      </c>
      <c r="R6653" s="258"/>
      <c r="S6653" s="258" t="s">
        <v>925</v>
      </c>
      <c r="T6653" s="258" t="s">
        <v>908</v>
      </c>
      <c r="U6653" s="282" t="s">
        <v>814</v>
      </c>
      <c r="V6653" s="285">
        <v>258</v>
      </c>
      <c r="W6653" s="286" t="s">
        <v>824</v>
      </c>
      <c r="X6653" s="286" t="s">
        <v>824</v>
      </c>
      <c r="Y6653" s="257"/>
    </row>
    <row r="6654" spans="1:25" ht="12.75" customHeight="1" x14ac:dyDescent="0.2">
      <c r="A6654" s="229" t="s">
        <v>705</v>
      </c>
      <c r="B6654" s="247"/>
      <c r="C6654" s="280">
        <v>6641</v>
      </c>
      <c r="D6654" s="249" t="s">
        <v>13670</v>
      </c>
      <c r="E6654" s="249" t="s">
        <v>13671</v>
      </c>
      <c r="F6654" s="249" t="s">
        <v>10397</v>
      </c>
      <c r="G6654" s="281" t="s">
        <v>804</v>
      </c>
      <c r="H6654" s="250">
        <v>446970.04</v>
      </c>
      <c r="I6654" s="250"/>
      <c r="J6654" s="250">
        <v>504447.72090000001</v>
      </c>
      <c r="K6654" s="250"/>
      <c r="L6654" s="250">
        <v>633030.24999999988</v>
      </c>
      <c r="M6654" s="251">
        <f t="shared" si="309"/>
        <v>0.12859403484851029</v>
      </c>
      <c r="N6654" s="251">
        <f t="shared" si="310"/>
        <v>0.25489763115708403</v>
      </c>
      <c r="O6654" s="250">
        <v>705766.35</v>
      </c>
      <c r="P6654" s="251">
        <f t="shared" si="311"/>
        <v>0.11490146008030439</v>
      </c>
      <c r="Q6654" s="251" t="s">
        <v>1195</v>
      </c>
      <c r="R6654" s="258"/>
      <c r="S6654" s="258" t="s">
        <v>3566</v>
      </c>
      <c r="T6654" s="258" t="s">
        <v>908</v>
      </c>
      <c r="U6654" s="282" t="s">
        <v>808</v>
      </c>
      <c r="V6654" s="285">
        <v>521</v>
      </c>
      <c r="W6654" s="286" t="s">
        <v>816</v>
      </c>
      <c r="X6654" s="286" t="s">
        <v>816</v>
      </c>
      <c r="Y6654" s="257"/>
    </row>
    <row r="6655" spans="1:25" ht="12.75" customHeight="1" x14ac:dyDescent="0.2">
      <c r="A6655" s="229" t="s">
        <v>705</v>
      </c>
      <c r="B6655" s="247"/>
      <c r="C6655" s="280">
        <v>6642</v>
      </c>
      <c r="D6655" s="249" t="s">
        <v>13672</v>
      </c>
      <c r="E6655" s="249" t="s">
        <v>13673</v>
      </c>
      <c r="F6655" s="249" t="s">
        <v>10182</v>
      </c>
      <c r="G6655" s="281" t="s">
        <v>813</v>
      </c>
      <c r="H6655" s="250">
        <v>177835.61</v>
      </c>
      <c r="I6655" s="250"/>
      <c r="J6655" s="250">
        <v>170356.53779999999</v>
      </c>
      <c r="K6655" s="250"/>
      <c r="L6655" s="250">
        <v>177836.49</v>
      </c>
      <c r="M6655" s="251">
        <f t="shared" si="309"/>
        <v>4.2056100012815179E-2</v>
      </c>
      <c r="N6655" s="251">
        <f t="shared" si="310"/>
        <v>4.3907632173069443E-2</v>
      </c>
      <c r="O6655" s="250">
        <v>193100.47999999998</v>
      </c>
      <c r="P6655" s="251">
        <f t="shared" si="311"/>
        <v>8.5831597328534723E-2</v>
      </c>
      <c r="Q6655" s="251" t="s">
        <v>1195</v>
      </c>
      <c r="R6655" s="258"/>
      <c r="S6655" s="258" t="s">
        <v>925</v>
      </c>
      <c r="T6655" s="258" t="s">
        <v>908</v>
      </c>
      <c r="U6655" s="282" t="s">
        <v>814</v>
      </c>
      <c r="V6655" s="285">
        <v>517</v>
      </c>
      <c r="W6655" s="286" t="s">
        <v>815</v>
      </c>
      <c r="X6655" s="286" t="s">
        <v>816</v>
      </c>
      <c r="Y6655" s="257"/>
    </row>
    <row r="6656" spans="1:25" ht="12.75" customHeight="1" x14ac:dyDescent="0.2">
      <c r="A6656" s="229" t="s">
        <v>705</v>
      </c>
      <c r="B6656" s="247"/>
      <c r="C6656" s="280">
        <v>6643</v>
      </c>
      <c r="D6656" s="249" t="s">
        <v>13674</v>
      </c>
      <c r="E6656" s="249" t="s">
        <v>13675</v>
      </c>
      <c r="F6656" s="249" t="s">
        <v>10237</v>
      </c>
      <c r="G6656" s="281" t="s">
        <v>804</v>
      </c>
      <c r="H6656" s="250">
        <v>114466.82</v>
      </c>
      <c r="I6656" s="250"/>
      <c r="J6656" s="250">
        <v>109652.8034</v>
      </c>
      <c r="K6656" s="250"/>
      <c r="L6656" s="250">
        <v>114468.48</v>
      </c>
      <c r="M6656" s="251">
        <f t="shared" si="309"/>
        <v>4.2056000157949719E-2</v>
      </c>
      <c r="N6656" s="251">
        <f t="shared" si="310"/>
        <v>4.3917496413046486E-2</v>
      </c>
      <c r="O6656" s="250">
        <v>132059.97999999998</v>
      </c>
      <c r="P6656" s="251">
        <f t="shared" si="311"/>
        <v>0.15367986016761981</v>
      </c>
      <c r="Q6656" s="251" t="s">
        <v>1195</v>
      </c>
      <c r="R6656" s="258"/>
      <c r="S6656" s="258" t="s">
        <v>806</v>
      </c>
      <c r="T6656" s="258" t="s">
        <v>807</v>
      </c>
      <c r="U6656" s="282" t="s">
        <v>808</v>
      </c>
      <c r="V6656" s="285">
        <v>253</v>
      </c>
      <c r="W6656" s="286" t="s">
        <v>824</v>
      </c>
      <c r="X6656" s="286" t="s">
        <v>824</v>
      </c>
      <c r="Y6656" s="257"/>
    </row>
    <row r="6657" spans="1:25" ht="12.75" customHeight="1" x14ac:dyDescent="0.2">
      <c r="A6657" s="229" t="s">
        <v>705</v>
      </c>
      <c r="B6657" s="247"/>
      <c r="C6657" s="280">
        <v>6644</v>
      </c>
      <c r="D6657" s="249" t="s">
        <v>13676</v>
      </c>
      <c r="E6657" s="249" t="s">
        <v>13677</v>
      </c>
      <c r="F6657" s="249" t="s">
        <v>10228</v>
      </c>
      <c r="G6657" s="281" t="s">
        <v>804</v>
      </c>
      <c r="H6657" s="250">
        <v>63220.320000000007</v>
      </c>
      <c r="I6657" s="250"/>
      <c r="J6657" s="250">
        <v>60561.521200000003</v>
      </c>
      <c r="K6657" s="250"/>
      <c r="L6657" s="250">
        <v>63221.3</v>
      </c>
      <c r="M6657" s="251">
        <f t="shared" si="309"/>
        <v>4.2056079437750457E-2</v>
      </c>
      <c r="N6657" s="251">
        <f t="shared" si="310"/>
        <v>4.3918626007036297E-2</v>
      </c>
      <c r="O6657" s="250">
        <v>73543.56</v>
      </c>
      <c r="P6657" s="251">
        <f t="shared" si="311"/>
        <v>0.16327187197985479</v>
      </c>
      <c r="Q6657" s="251" t="s">
        <v>1195</v>
      </c>
      <c r="R6657" s="258"/>
      <c r="S6657" s="258" t="s">
        <v>1405</v>
      </c>
      <c r="T6657" s="258" t="s">
        <v>2261</v>
      </c>
      <c r="U6657" s="282" t="s">
        <v>808</v>
      </c>
      <c r="V6657" s="283" t="s">
        <v>809</v>
      </c>
      <c r="W6657" s="284" t="s">
        <v>809</v>
      </c>
      <c r="X6657" s="284" t="s">
        <v>809</v>
      </c>
      <c r="Y6657" s="257"/>
    </row>
    <row r="6658" spans="1:25" ht="12.75" customHeight="1" x14ac:dyDescent="0.2">
      <c r="A6658" s="229" t="s">
        <v>705</v>
      </c>
      <c r="B6658" s="247"/>
      <c r="C6658" s="280">
        <v>6645</v>
      </c>
      <c r="D6658" s="249" t="s">
        <v>13678</v>
      </c>
      <c r="E6658" s="249" t="s">
        <v>13679</v>
      </c>
      <c r="F6658" s="249" t="s">
        <v>10182</v>
      </c>
      <c r="G6658" s="281"/>
      <c r="H6658" s="250">
        <v>1051707.2499999998</v>
      </c>
      <c r="I6658" s="250"/>
      <c r="J6658" s="250">
        <v>1104592.0551000002</v>
      </c>
      <c r="K6658" s="250"/>
      <c r="L6658" s="250">
        <v>1763803.0699999994</v>
      </c>
      <c r="M6658" s="251">
        <f t="shared" si="309"/>
        <v>5.0284720486618757E-2</v>
      </c>
      <c r="N6658" s="251">
        <f t="shared" si="310"/>
        <v>0.59679137818922645</v>
      </c>
      <c r="O6658" s="250">
        <v>1890758.5500000007</v>
      </c>
      <c r="P6658" s="251">
        <f t="shared" si="311"/>
        <v>7.1978262289792608E-2</v>
      </c>
      <c r="Q6658" s="251" t="s">
        <v>1195</v>
      </c>
      <c r="R6658" s="258"/>
      <c r="S6658" s="258" t="s">
        <v>10546</v>
      </c>
      <c r="T6658" s="258" t="s">
        <v>1092</v>
      </c>
      <c r="U6658" s="282" t="s">
        <v>932</v>
      </c>
      <c r="V6658" s="285">
        <v>2895</v>
      </c>
      <c r="W6658" s="286" t="s">
        <v>815</v>
      </c>
      <c r="X6658" s="286" t="s">
        <v>816</v>
      </c>
      <c r="Y6658" s="257"/>
    </row>
    <row r="6659" spans="1:25" ht="12.75" customHeight="1" x14ac:dyDescent="0.2">
      <c r="A6659" s="229" t="s">
        <v>705</v>
      </c>
      <c r="B6659" s="247"/>
      <c r="C6659" s="280">
        <v>6646</v>
      </c>
      <c r="D6659" s="249" t="s">
        <v>13680</v>
      </c>
      <c r="E6659" s="249" t="s">
        <v>13681</v>
      </c>
      <c r="F6659" s="249" t="s">
        <v>10228</v>
      </c>
      <c r="G6659" s="281" t="s">
        <v>804</v>
      </c>
      <c r="H6659" s="250">
        <v>46434.270000000004</v>
      </c>
      <c r="I6659" s="250"/>
      <c r="J6659" s="250">
        <v>41604.151400000002</v>
      </c>
      <c r="K6659" s="250"/>
      <c r="L6659" s="250">
        <v>43431.310000000005</v>
      </c>
      <c r="M6659" s="251">
        <f t="shared" si="309"/>
        <v>0.10402055636925057</v>
      </c>
      <c r="N6659" s="251">
        <f t="shared" si="310"/>
        <v>4.391769904000499E-2</v>
      </c>
      <c r="O6659" s="250">
        <v>48250.34</v>
      </c>
      <c r="P6659" s="251">
        <f t="shared" si="311"/>
        <v>0.1109575096859844</v>
      </c>
      <c r="Q6659" s="251" t="s">
        <v>1195</v>
      </c>
      <c r="R6659" s="258"/>
      <c r="S6659" s="258" t="s">
        <v>806</v>
      </c>
      <c r="T6659" s="258" t="s">
        <v>807</v>
      </c>
      <c r="U6659" s="282" t="s">
        <v>808</v>
      </c>
      <c r="V6659" s="285">
        <v>409</v>
      </c>
      <c r="W6659" s="286" t="s">
        <v>824</v>
      </c>
      <c r="X6659" s="286" t="s">
        <v>824</v>
      </c>
      <c r="Y6659" s="257"/>
    </row>
    <row r="6660" spans="1:25" ht="12.75" customHeight="1" x14ac:dyDescent="0.2">
      <c r="A6660" s="229" t="s">
        <v>705</v>
      </c>
      <c r="B6660" s="247"/>
      <c r="C6660" s="280">
        <v>6647</v>
      </c>
      <c r="D6660" s="249" t="s">
        <v>13682</v>
      </c>
      <c r="E6660" s="249" t="s">
        <v>13683</v>
      </c>
      <c r="F6660" s="249" t="s">
        <v>10278</v>
      </c>
      <c r="G6660" s="281" t="s">
        <v>804</v>
      </c>
      <c r="H6660" s="250">
        <v>144896.13</v>
      </c>
      <c r="I6660" s="250"/>
      <c r="J6660" s="250">
        <v>121227.8893</v>
      </c>
      <c r="K6660" s="250"/>
      <c r="L6660" s="250">
        <v>126551.03</v>
      </c>
      <c r="M6660" s="251">
        <f t="shared" si="309"/>
        <v>0.16334625845424586</v>
      </c>
      <c r="N6660" s="251">
        <f t="shared" si="310"/>
        <v>4.3910198641064713E-2</v>
      </c>
      <c r="O6660" s="250">
        <v>139673.46999999997</v>
      </c>
      <c r="P6660" s="251">
        <f t="shared" si="311"/>
        <v>0.10369287393393774</v>
      </c>
      <c r="Q6660" s="251" t="s">
        <v>1195</v>
      </c>
      <c r="R6660" s="258"/>
      <c r="S6660" s="258" t="s">
        <v>904</v>
      </c>
      <c r="T6660" s="258" t="s">
        <v>807</v>
      </c>
      <c r="U6660" s="282" t="s">
        <v>808</v>
      </c>
      <c r="V6660" s="285">
        <v>303</v>
      </c>
      <c r="W6660" s="286" t="s">
        <v>816</v>
      </c>
      <c r="X6660" s="286" t="s">
        <v>824</v>
      </c>
      <c r="Y6660" s="257"/>
    </row>
    <row r="6661" spans="1:25" ht="12.75" customHeight="1" x14ac:dyDescent="0.2">
      <c r="A6661" s="229" t="s">
        <v>705</v>
      </c>
      <c r="B6661" s="247"/>
      <c r="C6661" s="280">
        <v>6648</v>
      </c>
      <c r="D6661" s="249" t="s">
        <v>13684</v>
      </c>
      <c r="E6661" s="249" t="s">
        <v>13685</v>
      </c>
      <c r="F6661" s="249" t="s">
        <v>10165</v>
      </c>
      <c r="G6661" s="281" t="s">
        <v>813</v>
      </c>
      <c r="H6661" s="250">
        <v>100611.88</v>
      </c>
      <c r="I6661" s="250"/>
      <c r="J6661" s="250">
        <v>96380.536000000007</v>
      </c>
      <c r="K6661" s="250"/>
      <c r="L6661" s="250">
        <v>100612.39</v>
      </c>
      <c r="M6661" s="251">
        <f t="shared" si="309"/>
        <v>4.2056107091925893E-2</v>
      </c>
      <c r="N6661" s="251">
        <f t="shared" si="310"/>
        <v>4.3907765775446528E-2</v>
      </c>
      <c r="O6661" s="250">
        <v>109248.12</v>
      </c>
      <c r="P6661" s="251">
        <f t="shared" si="311"/>
        <v>8.5831675402999533E-2</v>
      </c>
      <c r="Q6661" s="251" t="s">
        <v>1195</v>
      </c>
      <c r="R6661" s="258"/>
      <c r="S6661" s="258" t="s">
        <v>806</v>
      </c>
      <c r="T6661" s="258" t="s">
        <v>807</v>
      </c>
      <c r="U6661" s="282" t="s">
        <v>814</v>
      </c>
      <c r="V6661" s="285">
        <v>403</v>
      </c>
      <c r="W6661" s="286" t="s">
        <v>824</v>
      </c>
      <c r="X6661" s="286" t="s">
        <v>824</v>
      </c>
      <c r="Y6661" s="257"/>
    </row>
    <row r="6662" spans="1:25" ht="12.75" customHeight="1" x14ac:dyDescent="0.2">
      <c r="A6662" s="229" t="s">
        <v>705</v>
      </c>
      <c r="B6662" s="247"/>
      <c r="C6662" s="280">
        <v>6649</v>
      </c>
      <c r="D6662" s="249" t="s">
        <v>13686</v>
      </c>
      <c r="E6662" s="249" t="s">
        <v>13687</v>
      </c>
      <c r="F6662" s="249" t="s">
        <v>10253</v>
      </c>
      <c r="G6662" s="281" t="s">
        <v>813</v>
      </c>
      <c r="H6662" s="250">
        <v>176151.19</v>
      </c>
      <c r="I6662" s="250"/>
      <c r="J6662" s="250">
        <v>168742.96979999999</v>
      </c>
      <c r="K6662" s="250"/>
      <c r="L6662" s="250">
        <v>176152.08000000002</v>
      </c>
      <c r="M6662" s="251">
        <f t="shared" si="309"/>
        <v>4.2056032661488184E-2</v>
      </c>
      <c r="N6662" s="251">
        <f t="shared" si="310"/>
        <v>4.3907667435162237E-2</v>
      </c>
      <c r="O6662" s="250">
        <v>191271.5</v>
      </c>
      <c r="P6662" s="251">
        <f t="shared" si="311"/>
        <v>8.5831629124106745E-2</v>
      </c>
      <c r="Q6662" s="251" t="s">
        <v>1195</v>
      </c>
      <c r="R6662" s="258"/>
      <c r="S6662" s="258" t="s">
        <v>806</v>
      </c>
      <c r="T6662" s="258" t="s">
        <v>807</v>
      </c>
      <c r="U6662" s="282" t="s">
        <v>814</v>
      </c>
      <c r="V6662" s="285">
        <v>602</v>
      </c>
      <c r="W6662" s="286" t="s">
        <v>824</v>
      </c>
      <c r="X6662" s="286" t="s">
        <v>824</v>
      </c>
      <c r="Y6662" s="257"/>
    </row>
    <row r="6663" spans="1:25" ht="12.75" customHeight="1" x14ac:dyDescent="0.2">
      <c r="A6663" s="229" t="s">
        <v>705</v>
      </c>
      <c r="B6663" s="247"/>
      <c r="C6663" s="280">
        <v>6650</v>
      </c>
      <c r="D6663" s="249" t="s">
        <v>13688</v>
      </c>
      <c r="E6663" s="249" t="s">
        <v>13689</v>
      </c>
      <c r="F6663" s="249" t="s">
        <v>10172</v>
      </c>
      <c r="G6663" s="281" t="s">
        <v>813</v>
      </c>
      <c r="H6663" s="250">
        <v>184707.46</v>
      </c>
      <c r="I6663" s="250"/>
      <c r="J6663" s="250">
        <v>122638.14959999999</v>
      </c>
      <c r="K6663" s="250"/>
      <c r="L6663" s="250">
        <v>128023.45999999999</v>
      </c>
      <c r="M6663" s="251">
        <f t="shared" si="309"/>
        <v>0.33604116693500091</v>
      </c>
      <c r="N6663" s="251">
        <f t="shared" si="310"/>
        <v>4.3912195491899383E-2</v>
      </c>
      <c r="O6663" s="250">
        <v>152785.71999999997</v>
      </c>
      <c r="P6663" s="251">
        <f t="shared" si="311"/>
        <v>0.1934197060445014</v>
      </c>
      <c r="Q6663" s="251" t="s">
        <v>1195</v>
      </c>
      <c r="R6663" s="258"/>
      <c r="S6663" s="258" t="s">
        <v>904</v>
      </c>
      <c r="T6663" s="258" t="s">
        <v>807</v>
      </c>
      <c r="U6663" s="282" t="s">
        <v>814</v>
      </c>
      <c r="V6663" s="285">
        <v>106</v>
      </c>
      <c r="W6663" s="286" t="s">
        <v>824</v>
      </c>
      <c r="X6663" s="286" t="s">
        <v>824</v>
      </c>
      <c r="Y6663" s="257"/>
    </row>
    <row r="6664" spans="1:25" ht="12.75" customHeight="1" x14ac:dyDescent="0.2">
      <c r="A6664" s="229" t="s">
        <v>705</v>
      </c>
      <c r="B6664" s="247"/>
      <c r="C6664" s="280">
        <v>6651</v>
      </c>
      <c r="D6664" s="249" t="s">
        <v>13690</v>
      </c>
      <c r="E6664" s="249" t="s">
        <v>13691</v>
      </c>
      <c r="F6664" s="249" t="s">
        <v>10188</v>
      </c>
      <c r="G6664" s="281" t="s">
        <v>813</v>
      </c>
      <c r="H6664" s="250">
        <v>412795.25000000006</v>
      </c>
      <c r="I6664" s="250"/>
      <c r="J6664" s="250">
        <v>440089.38929999998</v>
      </c>
      <c r="K6664" s="250"/>
      <c r="L6664" s="250">
        <v>348502.04999999993</v>
      </c>
      <c r="M6664" s="251">
        <f t="shared" si="309"/>
        <v>6.6120284329821907E-2</v>
      </c>
      <c r="N6664" s="251">
        <f t="shared" si="310"/>
        <v>0.20811076460097708</v>
      </c>
      <c r="O6664" s="250">
        <v>386546.14999999997</v>
      </c>
      <c r="P6664" s="251">
        <f t="shared" si="311"/>
        <v>0.10916463762551767</v>
      </c>
      <c r="Q6664" s="251" t="s">
        <v>1195</v>
      </c>
      <c r="R6664" s="258"/>
      <c r="S6664" s="258" t="s">
        <v>806</v>
      </c>
      <c r="T6664" s="258" t="s">
        <v>807</v>
      </c>
      <c r="U6664" s="282" t="s">
        <v>823</v>
      </c>
      <c r="V6664" s="285">
        <v>1503</v>
      </c>
      <c r="W6664" s="286" t="s">
        <v>824</v>
      </c>
      <c r="X6664" s="286" t="s">
        <v>824</v>
      </c>
      <c r="Y6664" s="257"/>
    </row>
    <row r="6665" spans="1:25" ht="12.75" customHeight="1" x14ac:dyDescent="0.2">
      <c r="A6665" s="229" t="s">
        <v>705</v>
      </c>
      <c r="B6665" s="247"/>
      <c r="C6665" s="280">
        <v>6652</v>
      </c>
      <c r="D6665" s="249" t="s">
        <v>13692</v>
      </c>
      <c r="E6665" s="249" t="s">
        <v>13693</v>
      </c>
      <c r="F6665" s="249" t="s">
        <v>10260</v>
      </c>
      <c r="G6665" s="281" t="s">
        <v>813</v>
      </c>
      <c r="H6665" s="250">
        <v>50021.91</v>
      </c>
      <c r="I6665" s="250"/>
      <c r="J6665" s="250">
        <v>47918.188000000002</v>
      </c>
      <c r="K6665" s="250"/>
      <c r="L6665" s="250">
        <v>50022.28</v>
      </c>
      <c r="M6665" s="251">
        <f t="shared" si="309"/>
        <v>4.2056011055955307E-2</v>
      </c>
      <c r="N6665" s="251">
        <f t="shared" si="310"/>
        <v>4.3910091091090439E-2</v>
      </c>
      <c r="O6665" s="250">
        <v>55209.240000000005</v>
      </c>
      <c r="P6665" s="251">
        <f t="shared" si="311"/>
        <v>0.10369299440169473</v>
      </c>
      <c r="Q6665" s="251" t="s">
        <v>1195</v>
      </c>
      <c r="R6665" s="258"/>
      <c r="S6665" s="258" t="s">
        <v>814</v>
      </c>
      <c r="T6665" s="258" t="s">
        <v>807</v>
      </c>
      <c r="U6665" s="282" t="s">
        <v>814</v>
      </c>
      <c r="V6665" s="285">
        <v>154</v>
      </c>
      <c r="W6665" s="286" t="s">
        <v>816</v>
      </c>
      <c r="X6665" s="286" t="s">
        <v>824</v>
      </c>
      <c r="Y6665" s="257"/>
    </row>
    <row r="6666" spans="1:25" ht="12.75" customHeight="1" x14ac:dyDescent="0.2">
      <c r="A6666" s="229" t="s">
        <v>705</v>
      </c>
      <c r="B6666" s="247"/>
      <c r="C6666" s="280">
        <v>6653</v>
      </c>
      <c r="D6666" s="249" t="s">
        <v>13694</v>
      </c>
      <c r="E6666" s="249" t="s">
        <v>13695</v>
      </c>
      <c r="F6666" s="249" t="s">
        <v>10185</v>
      </c>
      <c r="G6666" s="281" t="s">
        <v>813</v>
      </c>
      <c r="H6666" s="250">
        <v>164528.9</v>
      </c>
      <c r="I6666" s="250"/>
      <c r="J6666" s="250">
        <v>157609.44750000001</v>
      </c>
      <c r="K6666" s="250"/>
      <c r="L6666" s="250">
        <v>164530.12</v>
      </c>
      <c r="M6666" s="251">
        <f t="shared" si="309"/>
        <v>4.2056152444950312E-2</v>
      </c>
      <c r="N6666" s="251">
        <f t="shared" si="310"/>
        <v>4.391026432600105E-2</v>
      </c>
      <c r="O6666" s="250">
        <v>181590.77000000002</v>
      </c>
      <c r="P6666" s="251">
        <f t="shared" si="311"/>
        <v>0.1036931718034365</v>
      </c>
      <c r="Q6666" s="251" t="s">
        <v>1195</v>
      </c>
      <c r="R6666" s="258"/>
      <c r="S6666" s="258" t="s">
        <v>806</v>
      </c>
      <c r="T6666" s="258" t="s">
        <v>807</v>
      </c>
      <c r="U6666" s="282" t="s">
        <v>814</v>
      </c>
      <c r="V6666" s="285">
        <v>602</v>
      </c>
      <c r="W6666" s="286" t="s">
        <v>816</v>
      </c>
      <c r="X6666" s="286" t="s">
        <v>824</v>
      </c>
      <c r="Y6666" s="257"/>
    </row>
    <row r="6667" spans="1:25" ht="12.75" customHeight="1" x14ac:dyDescent="0.2">
      <c r="A6667" s="229" t="s">
        <v>705</v>
      </c>
      <c r="B6667" s="247"/>
      <c r="C6667" s="280">
        <v>6654</v>
      </c>
      <c r="D6667" s="249" t="s">
        <v>13696</v>
      </c>
      <c r="E6667" s="249" t="s">
        <v>13697</v>
      </c>
      <c r="F6667" s="249" t="s">
        <v>10237</v>
      </c>
      <c r="G6667" s="281" t="s">
        <v>804</v>
      </c>
      <c r="H6667" s="250">
        <v>18375.39</v>
      </c>
      <c r="I6667" s="250"/>
      <c r="J6667" s="250">
        <v>17602.580099999999</v>
      </c>
      <c r="K6667" s="250"/>
      <c r="L6667" s="250">
        <v>19730.03</v>
      </c>
      <c r="M6667" s="251">
        <f t="shared" si="309"/>
        <v>4.2056788998764118E-2</v>
      </c>
      <c r="N6667" s="251">
        <f t="shared" si="310"/>
        <v>0.12086011754606359</v>
      </c>
      <c r="O6667" s="250">
        <v>21775.920000000002</v>
      </c>
      <c r="P6667" s="251">
        <f t="shared" si="311"/>
        <v>0.10369421637980293</v>
      </c>
      <c r="Q6667" s="251" t="s">
        <v>1195</v>
      </c>
      <c r="R6667" s="258"/>
      <c r="S6667" s="258" t="s">
        <v>904</v>
      </c>
      <c r="T6667" s="258" t="s">
        <v>807</v>
      </c>
      <c r="U6667" s="282" t="s">
        <v>808</v>
      </c>
      <c r="V6667" s="285">
        <v>53</v>
      </c>
      <c r="W6667" s="286" t="s">
        <v>824</v>
      </c>
      <c r="X6667" s="286" t="s">
        <v>824</v>
      </c>
      <c r="Y6667" s="257"/>
    </row>
    <row r="6668" spans="1:25" ht="12.75" customHeight="1" x14ac:dyDescent="0.2">
      <c r="A6668" s="229" t="s">
        <v>705</v>
      </c>
      <c r="B6668" s="247"/>
      <c r="C6668" s="280">
        <v>6655</v>
      </c>
      <c r="D6668" s="249" t="s">
        <v>13698</v>
      </c>
      <c r="E6668" s="249" t="s">
        <v>13699</v>
      </c>
      <c r="F6668" s="249" t="s">
        <v>10355</v>
      </c>
      <c r="G6668" s="281" t="s">
        <v>804</v>
      </c>
      <c r="H6668" s="250">
        <v>28873.71</v>
      </c>
      <c r="I6668" s="250"/>
      <c r="J6668" s="250">
        <v>19059.593999999997</v>
      </c>
      <c r="K6668" s="250"/>
      <c r="L6668" s="250">
        <v>19896.5</v>
      </c>
      <c r="M6668" s="251">
        <f t="shared" si="309"/>
        <v>0.33989799024787609</v>
      </c>
      <c r="N6668" s="251">
        <f t="shared" si="310"/>
        <v>4.3909959467132553E-2</v>
      </c>
      <c r="O6668" s="250">
        <v>21959.66</v>
      </c>
      <c r="P6668" s="251">
        <f t="shared" si="311"/>
        <v>0.10369461965672354</v>
      </c>
      <c r="Q6668" s="251" t="s">
        <v>1195</v>
      </c>
      <c r="R6668" s="258"/>
      <c r="S6668" s="258" t="s">
        <v>904</v>
      </c>
      <c r="T6668" s="258" t="s">
        <v>807</v>
      </c>
      <c r="U6668" s="282" t="s">
        <v>808</v>
      </c>
      <c r="V6668" s="285">
        <v>124</v>
      </c>
      <c r="W6668" s="286" t="s">
        <v>824</v>
      </c>
      <c r="X6668" s="286" t="s">
        <v>824</v>
      </c>
      <c r="Y6668" s="257"/>
    </row>
    <row r="6669" spans="1:25" ht="12.75" customHeight="1" x14ac:dyDescent="0.2">
      <c r="A6669" s="229" t="s">
        <v>705</v>
      </c>
      <c r="B6669" s="247"/>
      <c r="C6669" s="280">
        <v>6656</v>
      </c>
      <c r="D6669" s="249" t="s">
        <v>13700</v>
      </c>
      <c r="E6669" s="249" t="s">
        <v>13701</v>
      </c>
      <c r="F6669" s="249" t="s">
        <v>10182</v>
      </c>
      <c r="G6669" s="281" t="s">
        <v>813</v>
      </c>
      <c r="H6669" s="250">
        <v>81897.179999999993</v>
      </c>
      <c r="I6669" s="250"/>
      <c r="J6669" s="250">
        <v>75562.080299999987</v>
      </c>
      <c r="K6669" s="250"/>
      <c r="L6669" s="250">
        <v>78880.670000000013</v>
      </c>
      <c r="M6669" s="251">
        <f t="shared" si="309"/>
        <v>7.7354308170318034E-2</v>
      </c>
      <c r="N6669" s="251">
        <f t="shared" si="310"/>
        <v>4.3918718050434971E-2</v>
      </c>
      <c r="O6669" s="250">
        <v>89707.59</v>
      </c>
      <c r="P6669" s="251">
        <f t="shared" si="311"/>
        <v>0.13725694774144265</v>
      </c>
      <c r="Q6669" s="251" t="s">
        <v>1195</v>
      </c>
      <c r="R6669" s="258"/>
      <c r="S6669" s="258" t="s">
        <v>806</v>
      </c>
      <c r="T6669" s="258" t="s">
        <v>807</v>
      </c>
      <c r="U6669" s="282" t="s">
        <v>814</v>
      </c>
      <c r="V6669" s="285">
        <v>206</v>
      </c>
      <c r="W6669" s="286" t="s">
        <v>824</v>
      </c>
      <c r="X6669" s="286" t="s">
        <v>824</v>
      </c>
      <c r="Y6669" s="257"/>
    </row>
    <row r="6670" spans="1:25" ht="12.75" customHeight="1" x14ac:dyDescent="0.2">
      <c r="A6670" s="229" t="s">
        <v>705</v>
      </c>
      <c r="B6670" s="247"/>
      <c r="C6670" s="280">
        <v>6657</v>
      </c>
      <c r="D6670" s="249" t="s">
        <v>13702</v>
      </c>
      <c r="E6670" s="249" t="s">
        <v>8901</v>
      </c>
      <c r="F6670" s="249" t="s">
        <v>10182</v>
      </c>
      <c r="G6670" s="281"/>
      <c r="H6670" s="250">
        <v>394106.35999999993</v>
      </c>
      <c r="I6670" s="250"/>
      <c r="J6670" s="250">
        <v>361229.81829999998</v>
      </c>
      <c r="K6670" s="250"/>
      <c r="L6670" s="250">
        <v>377091.79000000004</v>
      </c>
      <c r="M6670" s="251">
        <f t="shared" ref="M6670:M6733" si="312">IF(H6670&gt;0,ABS((J6670-H6670)/H6670),"NA")</f>
        <v>8.3420479943535922E-2</v>
      </c>
      <c r="N6670" s="251">
        <f t="shared" ref="N6670:N6733" si="313">IF(J6670&gt;0,ABS((L6670-J6670)/J6670),"NA")</f>
        <v>4.3911025326338775E-2</v>
      </c>
      <c r="O6670" s="250">
        <v>418497.95</v>
      </c>
      <c r="P6670" s="251">
        <f t="shared" ref="P6670:P6733" si="314">IF(L6670&gt;0,ABS((O6670-L6670)/L6670),"NA")</f>
        <v>0.10980392864029198</v>
      </c>
      <c r="Q6670" s="251" t="s">
        <v>1195</v>
      </c>
      <c r="R6670" s="258"/>
      <c r="S6670" s="258" t="s">
        <v>1698</v>
      </c>
      <c r="T6670" s="258" t="s">
        <v>1092</v>
      </c>
      <c r="U6670" s="282" t="s">
        <v>932</v>
      </c>
      <c r="V6670" s="285">
        <v>3215</v>
      </c>
      <c r="W6670" s="286" t="s">
        <v>824</v>
      </c>
      <c r="X6670" s="286" t="s">
        <v>824</v>
      </c>
      <c r="Y6670" s="257"/>
    </row>
    <row r="6671" spans="1:25" ht="12.75" customHeight="1" x14ac:dyDescent="0.2">
      <c r="A6671" s="229" t="s">
        <v>705</v>
      </c>
      <c r="B6671" s="247"/>
      <c r="C6671" s="280">
        <v>6658</v>
      </c>
      <c r="D6671" s="249" t="s">
        <v>13703</v>
      </c>
      <c r="E6671" s="249" t="s">
        <v>8930</v>
      </c>
      <c r="F6671" s="249" t="s">
        <v>10281</v>
      </c>
      <c r="G6671" s="281" t="s">
        <v>813</v>
      </c>
      <c r="H6671" s="250">
        <v>63802.81</v>
      </c>
      <c r="I6671" s="250"/>
      <c r="J6671" s="250">
        <v>61119.511599999998</v>
      </c>
      <c r="K6671" s="250"/>
      <c r="L6671" s="250">
        <v>63803.729999999996</v>
      </c>
      <c r="M6671" s="251">
        <f t="shared" si="312"/>
        <v>4.2056116337195804E-2</v>
      </c>
      <c r="N6671" s="251">
        <f t="shared" si="313"/>
        <v>4.3917536801782918E-2</v>
      </c>
      <c r="O6671" s="250">
        <v>73609.070000000007</v>
      </c>
      <c r="P6671" s="251">
        <f t="shared" si="314"/>
        <v>0.15367973000951529</v>
      </c>
      <c r="Q6671" s="251" t="s">
        <v>1195</v>
      </c>
      <c r="R6671" s="258"/>
      <c r="S6671" s="258" t="s">
        <v>806</v>
      </c>
      <c r="T6671" s="258" t="s">
        <v>807</v>
      </c>
      <c r="U6671" s="282" t="s">
        <v>814</v>
      </c>
      <c r="V6671" s="285">
        <v>203</v>
      </c>
      <c r="W6671" s="286" t="s">
        <v>824</v>
      </c>
      <c r="X6671" s="286" t="s">
        <v>824</v>
      </c>
      <c r="Y6671" s="257"/>
    </row>
    <row r="6672" spans="1:25" ht="12.75" customHeight="1" x14ac:dyDescent="0.2">
      <c r="A6672" s="229" t="s">
        <v>705</v>
      </c>
      <c r="B6672" s="247"/>
      <c r="C6672" s="280">
        <v>6659</v>
      </c>
      <c r="D6672" s="249" t="s">
        <v>13704</v>
      </c>
      <c r="E6672" s="249" t="s">
        <v>13705</v>
      </c>
      <c r="F6672" s="249" t="s">
        <v>10278</v>
      </c>
      <c r="G6672" s="281" t="s">
        <v>804</v>
      </c>
      <c r="H6672" s="250">
        <v>147880.13</v>
      </c>
      <c r="I6672" s="250"/>
      <c r="J6672" s="250">
        <v>141660.8714</v>
      </c>
      <c r="K6672" s="250"/>
      <c r="L6672" s="250">
        <v>147880.87</v>
      </c>
      <c r="M6672" s="251">
        <f t="shared" si="312"/>
        <v>4.2056080150862735E-2</v>
      </c>
      <c r="N6672" s="251">
        <f t="shared" si="313"/>
        <v>4.3907668635165487E-2</v>
      </c>
      <c r="O6672" s="250">
        <v>160573.70000000001</v>
      </c>
      <c r="P6672" s="251">
        <f t="shared" si="314"/>
        <v>8.5831453385417714E-2</v>
      </c>
      <c r="Q6672" s="251" t="s">
        <v>1195</v>
      </c>
      <c r="R6672" s="258"/>
      <c r="S6672" s="258" t="s">
        <v>904</v>
      </c>
      <c r="T6672" s="258" t="s">
        <v>807</v>
      </c>
      <c r="U6672" s="282" t="s">
        <v>808</v>
      </c>
      <c r="V6672" s="285">
        <v>204</v>
      </c>
      <c r="W6672" s="286" t="s">
        <v>816</v>
      </c>
      <c r="X6672" s="286" t="s">
        <v>816</v>
      </c>
      <c r="Y6672" s="257"/>
    </row>
    <row r="6673" spans="1:25" ht="12.75" customHeight="1" x14ac:dyDescent="0.2">
      <c r="A6673" s="229" t="s">
        <v>705</v>
      </c>
      <c r="B6673" s="247"/>
      <c r="C6673" s="280">
        <v>6660</v>
      </c>
      <c r="D6673" s="249" t="s">
        <v>13706</v>
      </c>
      <c r="E6673" s="249" t="s">
        <v>8936</v>
      </c>
      <c r="F6673" s="249" t="s">
        <v>10260</v>
      </c>
      <c r="G6673" s="281" t="s">
        <v>813</v>
      </c>
      <c r="H6673" s="250">
        <v>149361.95000000001</v>
      </c>
      <c r="I6673" s="250"/>
      <c r="J6673" s="250">
        <v>162450.23389999999</v>
      </c>
      <c r="K6673" s="250"/>
      <c r="L6673" s="250">
        <v>169583.46</v>
      </c>
      <c r="M6673" s="251">
        <f t="shared" si="312"/>
        <v>8.7627966158716986E-2</v>
      </c>
      <c r="N6673" s="251">
        <f t="shared" si="313"/>
        <v>4.3910223634340981E-2</v>
      </c>
      <c r="O6673" s="250">
        <v>187168.08000000002</v>
      </c>
      <c r="P6673" s="251">
        <f t="shared" si="314"/>
        <v>0.10369301345779845</v>
      </c>
      <c r="Q6673" s="251" t="s">
        <v>1195</v>
      </c>
      <c r="R6673" s="258"/>
      <c r="S6673" s="258" t="s">
        <v>806</v>
      </c>
      <c r="T6673" s="258" t="s">
        <v>807</v>
      </c>
      <c r="U6673" s="282" t="s">
        <v>814</v>
      </c>
      <c r="V6673" s="285">
        <v>203</v>
      </c>
      <c r="W6673" s="286" t="s">
        <v>816</v>
      </c>
      <c r="X6673" s="286" t="s">
        <v>824</v>
      </c>
      <c r="Y6673" s="257"/>
    </row>
    <row r="6674" spans="1:25" ht="12.75" customHeight="1" x14ac:dyDescent="0.2">
      <c r="A6674" s="229" t="s">
        <v>705</v>
      </c>
      <c r="B6674" s="247"/>
      <c r="C6674" s="280">
        <v>6661</v>
      </c>
      <c r="D6674" s="249" t="s">
        <v>13707</v>
      </c>
      <c r="E6674" s="249" t="s">
        <v>8940</v>
      </c>
      <c r="F6674" s="249" t="s">
        <v>10237</v>
      </c>
      <c r="G6674" s="281" t="s">
        <v>804</v>
      </c>
      <c r="H6674" s="250">
        <v>159171.37</v>
      </c>
      <c r="I6674" s="250"/>
      <c r="J6674" s="250">
        <v>152477.236</v>
      </c>
      <c r="K6674" s="250"/>
      <c r="L6674" s="250">
        <v>159172.16</v>
      </c>
      <c r="M6674" s="251">
        <f t="shared" si="312"/>
        <v>4.205614363939942E-2</v>
      </c>
      <c r="N6674" s="251">
        <f t="shared" si="313"/>
        <v>4.3907695178839669E-2</v>
      </c>
      <c r="O6674" s="250">
        <v>172834.16999999998</v>
      </c>
      <c r="P6674" s="251">
        <f t="shared" si="314"/>
        <v>8.5831655485481759E-2</v>
      </c>
      <c r="Q6674" s="251" t="s">
        <v>1195</v>
      </c>
      <c r="R6674" s="258"/>
      <c r="S6674" s="258" t="s">
        <v>806</v>
      </c>
      <c r="T6674" s="258" t="s">
        <v>807</v>
      </c>
      <c r="U6674" s="282" t="s">
        <v>808</v>
      </c>
      <c r="V6674" s="285">
        <v>403</v>
      </c>
      <c r="W6674" s="286" t="s">
        <v>816</v>
      </c>
      <c r="X6674" s="286" t="s">
        <v>824</v>
      </c>
      <c r="Y6674" s="257"/>
    </row>
    <row r="6675" spans="1:25" ht="12.75" customHeight="1" x14ac:dyDescent="0.2">
      <c r="A6675" s="229" t="s">
        <v>705</v>
      </c>
      <c r="B6675" s="247"/>
      <c r="C6675" s="280">
        <v>6662</v>
      </c>
      <c r="D6675" s="249" t="s">
        <v>13708</v>
      </c>
      <c r="E6675" s="249" t="s">
        <v>13709</v>
      </c>
      <c r="F6675" s="249" t="s">
        <v>10185</v>
      </c>
      <c r="G6675" s="281" t="s">
        <v>813</v>
      </c>
      <c r="H6675" s="250">
        <v>191759.43</v>
      </c>
      <c r="I6675" s="250"/>
      <c r="J6675" s="250">
        <v>229054.07519999999</v>
      </c>
      <c r="K6675" s="250"/>
      <c r="L6675" s="250">
        <v>239110.29</v>
      </c>
      <c r="M6675" s="251">
        <f t="shared" si="312"/>
        <v>0.19448662941895478</v>
      </c>
      <c r="N6675" s="251">
        <f t="shared" si="313"/>
        <v>4.3903234601782873E-2</v>
      </c>
      <c r="O6675" s="250">
        <v>243811.99</v>
      </c>
      <c r="P6675" s="251">
        <f t="shared" si="314"/>
        <v>1.9663311018526149E-2</v>
      </c>
      <c r="Q6675" s="251" t="s">
        <v>1195</v>
      </c>
      <c r="R6675" s="258"/>
      <c r="S6675" s="258" t="s">
        <v>904</v>
      </c>
      <c r="T6675" s="258" t="s">
        <v>807</v>
      </c>
      <c r="U6675" s="282" t="s">
        <v>814</v>
      </c>
      <c r="V6675" s="283" t="s">
        <v>809</v>
      </c>
      <c r="W6675" s="284" t="s">
        <v>809</v>
      </c>
      <c r="X6675" s="284" t="s">
        <v>809</v>
      </c>
      <c r="Y6675" s="257"/>
    </row>
    <row r="6676" spans="1:25" ht="12.75" customHeight="1" x14ac:dyDescent="0.2">
      <c r="A6676" s="229" t="s">
        <v>705</v>
      </c>
      <c r="B6676" s="247"/>
      <c r="C6676" s="280">
        <v>6663</v>
      </c>
      <c r="D6676" s="249" t="s">
        <v>13710</v>
      </c>
      <c r="E6676" s="249" t="s">
        <v>13711</v>
      </c>
      <c r="F6676" s="249" t="s">
        <v>10165</v>
      </c>
      <c r="G6676" s="281" t="s">
        <v>813</v>
      </c>
      <c r="H6676" s="250">
        <v>21065.739999999998</v>
      </c>
      <c r="I6676" s="250"/>
      <c r="J6676" s="250">
        <v>20179.779699999999</v>
      </c>
      <c r="K6676" s="250"/>
      <c r="L6676" s="250">
        <v>21065.87</v>
      </c>
      <c r="M6676" s="251">
        <f t="shared" si="312"/>
        <v>4.2056927504089528E-2</v>
      </c>
      <c r="N6676" s="251">
        <f t="shared" si="313"/>
        <v>4.3909810373202435E-2</v>
      </c>
      <c r="O6676" s="250">
        <v>23250.28</v>
      </c>
      <c r="P6676" s="251">
        <f t="shared" si="314"/>
        <v>0.10369426945101247</v>
      </c>
      <c r="Q6676" s="251" t="s">
        <v>1195</v>
      </c>
      <c r="R6676" s="258"/>
      <c r="S6676" s="258" t="s">
        <v>904</v>
      </c>
      <c r="T6676" s="258" t="s">
        <v>807</v>
      </c>
      <c r="U6676" s="282" t="s">
        <v>814</v>
      </c>
      <c r="V6676" s="285">
        <v>103</v>
      </c>
      <c r="W6676" s="286" t="s">
        <v>824</v>
      </c>
      <c r="X6676" s="286" t="s">
        <v>824</v>
      </c>
      <c r="Y6676" s="257"/>
    </row>
    <row r="6677" spans="1:25" ht="12.75" customHeight="1" x14ac:dyDescent="0.2">
      <c r="A6677" s="229" t="s">
        <v>705</v>
      </c>
      <c r="B6677" s="247"/>
      <c r="C6677" s="280">
        <v>6664</v>
      </c>
      <c r="D6677" s="249" t="s">
        <v>13712</v>
      </c>
      <c r="E6677" s="249" t="s">
        <v>13713</v>
      </c>
      <c r="F6677" s="249" t="s">
        <v>10185</v>
      </c>
      <c r="G6677" s="281" t="s">
        <v>813</v>
      </c>
      <c r="H6677" s="250">
        <v>112465.30000000002</v>
      </c>
      <c r="I6677" s="250"/>
      <c r="J6677" s="250">
        <v>197631.04129999998</v>
      </c>
      <c r="K6677" s="250"/>
      <c r="L6677" s="250">
        <v>206308.3</v>
      </c>
      <c r="M6677" s="251">
        <f t="shared" si="312"/>
        <v>0.75726238493117393</v>
      </c>
      <c r="N6677" s="251">
        <f t="shared" si="313"/>
        <v>4.3906355210809725E-2</v>
      </c>
      <c r="O6677" s="250">
        <v>218222.74</v>
      </c>
      <c r="P6677" s="251">
        <f t="shared" si="314"/>
        <v>5.7750657632291105E-2</v>
      </c>
      <c r="Q6677" s="251" t="s">
        <v>1195</v>
      </c>
      <c r="R6677" s="258"/>
      <c r="S6677" s="258" t="s">
        <v>806</v>
      </c>
      <c r="T6677" s="258" t="s">
        <v>807</v>
      </c>
      <c r="U6677" s="282" t="s">
        <v>814</v>
      </c>
      <c r="V6677" s="285">
        <v>515</v>
      </c>
      <c r="W6677" s="286" t="s">
        <v>824</v>
      </c>
      <c r="X6677" s="286" t="s">
        <v>824</v>
      </c>
      <c r="Y6677" s="257"/>
    </row>
    <row r="6678" spans="1:25" ht="12.75" customHeight="1" x14ac:dyDescent="0.2">
      <c r="A6678" s="229" t="s">
        <v>705</v>
      </c>
      <c r="B6678" s="247"/>
      <c r="C6678" s="280">
        <v>6665</v>
      </c>
      <c r="D6678" s="249" t="s">
        <v>13714</v>
      </c>
      <c r="E6678" s="249" t="s">
        <v>13715</v>
      </c>
      <c r="F6678" s="249" t="s">
        <v>10182</v>
      </c>
      <c r="G6678" s="281" t="s">
        <v>2994</v>
      </c>
      <c r="H6678" s="250">
        <v>125548.2</v>
      </c>
      <c r="I6678" s="250"/>
      <c r="J6678" s="250">
        <v>120268.12169999999</v>
      </c>
      <c r="K6678" s="250"/>
      <c r="L6678" s="250">
        <v>125549.12</v>
      </c>
      <c r="M6678" s="251">
        <f t="shared" si="312"/>
        <v>4.2056184795958913E-2</v>
      </c>
      <c r="N6678" s="251">
        <f t="shared" si="313"/>
        <v>4.3910208502075637E-2</v>
      </c>
      <c r="O6678" s="250">
        <v>138567.64000000001</v>
      </c>
      <c r="P6678" s="251">
        <f t="shared" si="314"/>
        <v>0.10369264236977542</v>
      </c>
      <c r="Q6678" s="251" t="s">
        <v>1195</v>
      </c>
      <c r="R6678" s="258"/>
      <c r="S6678" s="258" t="s">
        <v>2995</v>
      </c>
      <c r="T6678" s="258" t="s">
        <v>807</v>
      </c>
      <c r="U6678" s="282" t="s">
        <v>2996</v>
      </c>
      <c r="V6678" s="285">
        <v>503</v>
      </c>
      <c r="W6678" s="286" t="s">
        <v>816</v>
      </c>
      <c r="X6678" s="286" t="s">
        <v>824</v>
      </c>
      <c r="Y6678" s="257"/>
    </row>
    <row r="6679" spans="1:25" ht="12.75" customHeight="1" x14ac:dyDescent="0.2">
      <c r="A6679" s="229" t="s">
        <v>705</v>
      </c>
      <c r="B6679" s="247"/>
      <c r="C6679" s="280">
        <v>6666</v>
      </c>
      <c r="D6679" s="249" t="s">
        <v>13716</v>
      </c>
      <c r="E6679" s="249" t="s">
        <v>13717</v>
      </c>
      <c r="F6679" s="249" t="s">
        <v>10205</v>
      </c>
      <c r="G6679" s="281" t="s">
        <v>813</v>
      </c>
      <c r="H6679" s="250">
        <v>29438.469999999998</v>
      </c>
      <c r="I6679" s="250"/>
      <c r="J6679" s="250">
        <v>23060.974600000001</v>
      </c>
      <c r="K6679" s="250"/>
      <c r="L6679" s="250">
        <v>24073.59</v>
      </c>
      <c r="M6679" s="251">
        <f t="shared" si="312"/>
        <v>0.21663814050118763</v>
      </c>
      <c r="N6679" s="251">
        <f t="shared" si="313"/>
        <v>4.3910347136846453E-2</v>
      </c>
      <c r="O6679" s="250">
        <v>26569.86</v>
      </c>
      <c r="P6679" s="251">
        <f t="shared" si="314"/>
        <v>0.10369330041759457</v>
      </c>
      <c r="Q6679" s="251" t="s">
        <v>1195</v>
      </c>
      <c r="R6679" s="258"/>
      <c r="S6679" s="258" t="s">
        <v>806</v>
      </c>
      <c r="T6679" s="258" t="s">
        <v>807</v>
      </c>
      <c r="U6679" s="282" t="s">
        <v>814</v>
      </c>
      <c r="V6679" s="285">
        <v>515</v>
      </c>
      <c r="W6679" s="286" t="s">
        <v>824</v>
      </c>
      <c r="X6679" s="286" t="s">
        <v>824</v>
      </c>
      <c r="Y6679" s="257"/>
    </row>
    <row r="6680" spans="1:25" ht="12.75" customHeight="1" x14ac:dyDescent="0.2">
      <c r="A6680" s="229" t="s">
        <v>705</v>
      </c>
      <c r="B6680" s="247"/>
      <c r="C6680" s="280">
        <v>6667</v>
      </c>
      <c r="D6680" s="249" t="s">
        <v>13718</v>
      </c>
      <c r="E6680" s="249" t="s">
        <v>13719</v>
      </c>
      <c r="F6680" s="249" t="s">
        <v>10222</v>
      </c>
      <c r="G6680" s="281" t="s">
        <v>813</v>
      </c>
      <c r="H6680" s="250">
        <v>19582.670000000002</v>
      </c>
      <c r="I6680" s="250"/>
      <c r="J6680" s="250">
        <v>18759.106599999999</v>
      </c>
      <c r="K6680" s="250"/>
      <c r="L6680" s="250">
        <v>19582.810000000001</v>
      </c>
      <c r="M6680" s="251">
        <f t="shared" si="312"/>
        <v>4.2055725802457103E-2</v>
      </c>
      <c r="N6680" s="251">
        <f t="shared" si="313"/>
        <v>4.3909521789273383E-2</v>
      </c>
      <c r="O6680" s="250">
        <v>21613.42</v>
      </c>
      <c r="P6680" s="251">
        <f t="shared" si="314"/>
        <v>0.10369349444742593</v>
      </c>
      <c r="Q6680" s="251" t="s">
        <v>1195</v>
      </c>
      <c r="R6680" s="258"/>
      <c r="S6680" s="258" t="s">
        <v>904</v>
      </c>
      <c r="T6680" s="258" t="s">
        <v>807</v>
      </c>
      <c r="U6680" s="282" t="s">
        <v>814</v>
      </c>
      <c r="V6680" s="285">
        <v>204</v>
      </c>
      <c r="W6680" s="286" t="s">
        <v>816</v>
      </c>
      <c r="X6680" s="286" t="s">
        <v>824</v>
      </c>
      <c r="Y6680" s="257"/>
    </row>
    <row r="6681" spans="1:25" ht="12.75" customHeight="1" x14ac:dyDescent="0.2">
      <c r="A6681" s="229" t="s">
        <v>705</v>
      </c>
      <c r="B6681" s="247"/>
      <c r="C6681" s="280">
        <v>6668</v>
      </c>
      <c r="D6681" s="249" t="s">
        <v>13720</v>
      </c>
      <c r="E6681" s="249" t="s">
        <v>13721</v>
      </c>
      <c r="F6681" s="249" t="s">
        <v>10318</v>
      </c>
      <c r="G6681" s="281" t="s">
        <v>813</v>
      </c>
      <c r="H6681" s="250">
        <v>27692.83</v>
      </c>
      <c r="I6681" s="250"/>
      <c r="J6681" s="250">
        <v>26528.172299999998</v>
      </c>
      <c r="K6681" s="250"/>
      <c r="L6681" s="250">
        <v>27692.959999999999</v>
      </c>
      <c r="M6681" s="251">
        <f t="shared" si="312"/>
        <v>4.2056290382745401E-2</v>
      </c>
      <c r="N6681" s="251">
        <f t="shared" si="313"/>
        <v>4.3907574439268883E-2</v>
      </c>
      <c r="O6681" s="250">
        <v>30069.879999999997</v>
      </c>
      <c r="P6681" s="251">
        <f t="shared" si="314"/>
        <v>8.583120042061225E-2</v>
      </c>
      <c r="Q6681" s="251" t="s">
        <v>1195</v>
      </c>
      <c r="R6681" s="258"/>
      <c r="S6681" s="258" t="s">
        <v>904</v>
      </c>
      <c r="T6681" s="258" t="s">
        <v>807</v>
      </c>
      <c r="U6681" s="282" t="s">
        <v>814</v>
      </c>
      <c r="V6681" s="285">
        <v>53</v>
      </c>
      <c r="W6681" s="286" t="s">
        <v>824</v>
      </c>
      <c r="X6681" s="286" t="s">
        <v>824</v>
      </c>
      <c r="Y6681" s="257"/>
    </row>
    <row r="6682" spans="1:25" ht="12.75" customHeight="1" x14ac:dyDescent="0.2">
      <c r="A6682" s="229" t="s">
        <v>705</v>
      </c>
      <c r="B6682" s="247"/>
      <c r="C6682" s="280">
        <v>6669</v>
      </c>
      <c r="D6682" s="249" t="s">
        <v>13722</v>
      </c>
      <c r="E6682" s="249" t="s">
        <v>13723</v>
      </c>
      <c r="F6682" s="249" t="s">
        <v>10172</v>
      </c>
      <c r="G6682" s="281" t="s">
        <v>813</v>
      </c>
      <c r="H6682" s="250">
        <v>8526.7800000000007</v>
      </c>
      <c r="I6682" s="250"/>
      <c r="J6682" s="250">
        <v>63600.731500000002</v>
      </c>
      <c r="K6682" s="250"/>
      <c r="L6682" s="250">
        <v>66393.009999999995</v>
      </c>
      <c r="M6682" s="251">
        <f t="shared" si="312"/>
        <v>6.458938954681603</v>
      </c>
      <c r="N6682" s="251">
        <f t="shared" si="313"/>
        <v>4.3903245043651631E-2</v>
      </c>
      <c r="O6682" s="250">
        <v>67698.509999999995</v>
      </c>
      <c r="P6682" s="251">
        <f t="shared" si="314"/>
        <v>1.9663214546230094E-2</v>
      </c>
      <c r="Q6682" s="251" t="s">
        <v>1195</v>
      </c>
      <c r="R6682" s="258"/>
      <c r="S6682" s="258" t="s">
        <v>904</v>
      </c>
      <c r="T6682" s="258" t="s">
        <v>807</v>
      </c>
      <c r="U6682" s="282" t="s">
        <v>814</v>
      </c>
      <c r="V6682" s="283" t="s">
        <v>809</v>
      </c>
      <c r="W6682" s="284" t="s">
        <v>809</v>
      </c>
      <c r="X6682" s="284" t="s">
        <v>809</v>
      </c>
      <c r="Y6682" s="257"/>
    </row>
    <row r="6683" spans="1:25" ht="12.75" customHeight="1" x14ac:dyDescent="0.2">
      <c r="A6683" s="229" t="s">
        <v>705</v>
      </c>
      <c r="B6683" s="247"/>
      <c r="C6683" s="280">
        <v>6670</v>
      </c>
      <c r="D6683" s="249" t="s">
        <v>13724</v>
      </c>
      <c r="E6683" s="249" t="s">
        <v>13725</v>
      </c>
      <c r="F6683" s="249" t="s">
        <v>10185</v>
      </c>
      <c r="G6683" s="281"/>
      <c r="H6683" s="250">
        <v>434806.89999999997</v>
      </c>
      <c r="I6683" s="250"/>
      <c r="J6683" s="250">
        <v>333023.59089999995</v>
      </c>
      <c r="K6683" s="250"/>
      <c r="L6683" s="250">
        <v>457832.17</v>
      </c>
      <c r="M6683" s="251">
        <f t="shared" si="312"/>
        <v>0.23408853240369465</v>
      </c>
      <c r="N6683" s="251">
        <f t="shared" si="313"/>
        <v>0.37477398752053409</v>
      </c>
      <c r="O6683" s="250">
        <v>491507.19</v>
      </c>
      <c r="P6683" s="251">
        <f t="shared" si="314"/>
        <v>7.3553197452245478E-2</v>
      </c>
      <c r="Q6683" s="251" t="s">
        <v>1195</v>
      </c>
      <c r="R6683" s="258"/>
      <c r="S6683" s="258" t="s">
        <v>1698</v>
      </c>
      <c r="T6683" s="258" t="s">
        <v>1092</v>
      </c>
      <c r="U6683" s="282" t="s">
        <v>932</v>
      </c>
      <c r="V6683" s="285">
        <v>2457</v>
      </c>
      <c r="W6683" s="286" t="s">
        <v>816</v>
      </c>
      <c r="X6683" s="286" t="s">
        <v>824</v>
      </c>
      <c r="Y6683" s="257"/>
    </row>
    <row r="6684" spans="1:25" ht="12.75" customHeight="1" x14ac:dyDescent="0.2">
      <c r="A6684" s="229" t="s">
        <v>705</v>
      </c>
      <c r="B6684" s="247"/>
      <c r="C6684" s="318">
        <v>6671</v>
      </c>
      <c r="D6684" s="319" t="s">
        <v>988</v>
      </c>
      <c r="E6684" s="319" t="s">
        <v>988</v>
      </c>
      <c r="F6684" s="319"/>
      <c r="G6684" s="320" t="s">
        <v>707</v>
      </c>
      <c r="H6684" s="321">
        <v>0</v>
      </c>
      <c r="I6684" s="321"/>
      <c r="J6684" s="321">
        <v>0</v>
      </c>
      <c r="K6684" s="321"/>
      <c r="L6684" s="321">
        <v>0</v>
      </c>
      <c r="M6684" s="322" t="str">
        <f t="shared" si="312"/>
        <v>NA</v>
      </c>
      <c r="N6684" s="322" t="str">
        <f t="shared" si="313"/>
        <v>NA</v>
      </c>
      <c r="O6684" s="321">
        <v>0</v>
      </c>
      <c r="P6684" s="322" t="str">
        <f t="shared" si="314"/>
        <v>NA</v>
      </c>
      <c r="Q6684" s="322" t="s">
        <v>707</v>
      </c>
      <c r="R6684" s="323" t="s">
        <v>989</v>
      </c>
      <c r="S6684" s="323" t="s">
        <v>809</v>
      </c>
      <c r="T6684" s="323" t="s">
        <v>809</v>
      </c>
      <c r="U6684" s="323" t="s">
        <v>989</v>
      </c>
      <c r="V6684" s="323" t="s">
        <v>989</v>
      </c>
      <c r="W6684" s="323" t="s">
        <v>989</v>
      </c>
      <c r="X6684" s="323" t="s">
        <v>989</v>
      </c>
      <c r="Y6684" s="257"/>
    </row>
    <row r="6685" spans="1:25" ht="12.75" customHeight="1" x14ac:dyDescent="0.2">
      <c r="A6685" s="229" t="s">
        <v>705</v>
      </c>
      <c r="B6685" s="247"/>
      <c r="C6685" s="280">
        <v>6672</v>
      </c>
      <c r="D6685" s="249" t="s">
        <v>13726</v>
      </c>
      <c r="E6685" s="249" t="s">
        <v>13726</v>
      </c>
      <c r="F6685" s="249"/>
      <c r="G6685" s="281"/>
      <c r="H6685" s="250">
        <v>27964.690000000002</v>
      </c>
      <c r="I6685" s="250"/>
      <c r="J6685" s="250">
        <v>0</v>
      </c>
      <c r="K6685" s="250"/>
      <c r="L6685" s="250">
        <v>41210.959999999999</v>
      </c>
      <c r="M6685" s="251">
        <f t="shared" si="312"/>
        <v>1</v>
      </c>
      <c r="N6685" s="251" t="str">
        <f t="shared" si="313"/>
        <v>NA</v>
      </c>
      <c r="O6685" s="250">
        <v>41620.9</v>
      </c>
      <c r="P6685" s="251">
        <f t="shared" si="314"/>
        <v>9.9473538107339009E-3</v>
      </c>
      <c r="Q6685" s="251" t="s">
        <v>1195</v>
      </c>
      <c r="R6685" s="258"/>
      <c r="S6685" s="258" t="s">
        <v>840</v>
      </c>
      <c r="T6685" s="258" t="s">
        <v>841</v>
      </c>
      <c r="U6685" s="282" t="s">
        <v>841</v>
      </c>
      <c r="V6685" s="283" t="s">
        <v>809</v>
      </c>
      <c r="W6685" s="284" t="s">
        <v>809</v>
      </c>
      <c r="X6685" s="284" t="s">
        <v>809</v>
      </c>
      <c r="Y6685" s="257"/>
    </row>
    <row r="6686" spans="1:25" ht="12.75" customHeight="1" x14ac:dyDescent="0.2">
      <c r="A6686" s="229" t="s">
        <v>705</v>
      </c>
      <c r="B6686" s="247"/>
      <c r="C6686" s="280">
        <v>6673</v>
      </c>
      <c r="D6686" s="249" t="s">
        <v>13727</v>
      </c>
      <c r="E6686" s="249" t="s">
        <v>13728</v>
      </c>
      <c r="F6686" s="249" t="s">
        <v>10188</v>
      </c>
      <c r="G6686" s="281" t="s">
        <v>813</v>
      </c>
      <c r="H6686" s="250">
        <v>25267.39</v>
      </c>
      <c r="I6686" s="250"/>
      <c r="J6686" s="250">
        <v>24204.748299999999</v>
      </c>
      <c r="K6686" s="250"/>
      <c r="L6686" s="250">
        <v>25267.59</v>
      </c>
      <c r="M6686" s="251">
        <f t="shared" si="312"/>
        <v>4.2055855393058013E-2</v>
      </c>
      <c r="N6686" s="251">
        <f t="shared" si="313"/>
        <v>4.3910462807828531E-2</v>
      </c>
      <c r="O6686" s="250">
        <v>27887.67</v>
      </c>
      <c r="P6686" s="251">
        <f t="shared" si="314"/>
        <v>0.10369330830522412</v>
      </c>
      <c r="Q6686" s="251" t="s">
        <v>1195</v>
      </c>
      <c r="R6686" s="258"/>
      <c r="S6686" s="258" t="s">
        <v>925</v>
      </c>
      <c r="T6686" s="258" t="s">
        <v>908</v>
      </c>
      <c r="U6686" s="282" t="s">
        <v>814</v>
      </c>
      <c r="V6686" s="285">
        <v>503</v>
      </c>
      <c r="W6686" s="286" t="s">
        <v>824</v>
      </c>
      <c r="X6686" s="286" t="s">
        <v>824</v>
      </c>
      <c r="Y6686" s="257"/>
    </row>
    <row r="6687" spans="1:25" ht="12.75" customHeight="1" x14ac:dyDescent="0.2">
      <c r="A6687" s="229" t="s">
        <v>705</v>
      </c>
      <c r="B6687" s="247"/>
      <c r="C6687" s="280">
        <v>6674</v>
      </c>
      <c r="D6687" s="249" t="s">
        <v>13729</v>
      </c>
      <c r="E6687" s="249" t="s">
        <v>13730</v>
      </c>
      <c r="F6687" s="249" t="s">
        <v>10182</v>
      </c>
      <c r="G6687" s="281" t="s">
        <v>813</v>
      </c>
      <c r="H6687" s="250">
        <v>134247.49</v>
      </c>
      <c r="I6687" s="250"/>
      <c r="J6687" s="250">
        <v>78940.712199999994</v>
      </c>
      <c r="K6687" s="250"/>
      <c r="L6687" s="250">
        <v>82407.02</v>
      </c>
      <c r="M6687" s="251">
        <f t="shared" si="312"/>
        <v>0.4119762522189428</v>
      </c>
      <c r="N6687" s="251">
        <f t="shared" si="313"/>
        <v>4.3910267635006335E-2</v>
      </c>
      <c r="O6687" s="250">
        <v>90952.040000000008</v>
      </c>
      <c r="P6687" s="251">
        <f t="shared" si="314"/>
        <v>0.10369286500106427</v>
      </c>
      <c r="Q6687" s="251" t="s">
        <v>1195</v>
      </c>
      <c r="R6687" s="258"/>
      <c r="S6687" s="258" t="s">
        <v>806</v>
      </c>
      <c r="T6687" s="258" t="s">
        <v>807</v>
      </c>
      <c r="U6687" s="282" t="s">
        <v>814</v>
      </c>
      <c r="V6687" s="285">
        <v>411</v>
      </c>
      <c r="W6687" s="286" t="s">
        <v>824</v>
      </c>
      <c r="X6687" s="286" t="s">
        <v>824</v>
      </c>
      <c r="Y6687" s="257"/>
    </row>
    <row r="6688" spans="1:25" ht="12.75" customHeight="1" x14ac:dyDescent="0.2">
      <c r="A6688" s="229" t="s">
        <v>705</v>
      </c>
      <c r="B6688" s="247"/>
      <c r="C6688" s="280">
        <v>6675</v>
      </c>
      <c r="D6688" s="249" t="s">
        <v>13731</v>
      </c>
      <c r="E6688" s="249" t="s">
        <v>13732</v>
      </c>
      <c r="F6688" s="249" t="s">
        <v>10260</v>
      </c>
      <c r="G6688" s="281" t="s">
        <v>813</v>
      </c>
      <c r="H6688" s="250">
        <v>71567.150000000009</v>
      </c>
      <c r="I6688" s="250"/>
      <c r="J6688" s="250">
        <v>68557.344199999992</v>
      </c>
      <c r="K6688" s="250"/>
      <c r="L6688" s="250">
        <v>71568.22</v>
      </c>
      <c r="M6688" s="251">
        <f t="shared" si="312"/>
        <v>4.2055688957853096E-2</v>
      </c>
      <c r="N6688" s="251">
        <f t="shared" si="313"/>
        <v>4.391762596894775E-2</v>
      </c>
      <c r="O6688" s="250">
        <v>82566.8</v>
      </c>
      <c r="P6688" s="251">
        <f t="shared" si="314"/>
        <v>0.15367966396258007</v>
      </c>
      <c r="Q6688" s="251" t="s">
        <v>1195</v>
      </c>
      <c r="R6688" s="258"/>
      <c r="S6688" s="258" t="s">
        <v>904</v>
      </c>
      <c r="T6688" s="258" t="s">
        <v>807</v>
      </c>
      <c r="U6688" s="282" t="s">
        <v>814</v>
      </c>
      <c r="V6688" s="285">
        <v>154</v>
      </c>
      <c r="W6688" s="286" t="s">
        <v>824</v>
      </c>
      <c r="X6688" s="286" t="s">
        <v>824</v>
      </c>
      <c r="Y6688" s="257"/>
    </row>
    <row r="6689" spans="1:25" ht="12.75" customHeight="1" x14ac:dyDescent="0.2">
      <c r="A6689" s="229" t="s">
        <v>705</v>
      </c>
      <c r="B6689" s="247"/>
      <c r="C6689" s="280">
        <v>6676</v>
      </c>
      <c r="D6689" s="249" t="s">
        <v>13733</v>
      </c>
      <c r="E6689" s="249" t="s">
        <v>13734</v>
      </c>
      <c r="F6689" s="249" t="s">
        <v>10237</v>
      </c>
      <c r="G6689" s="281" t="s">
        <v>804</v>
      </c>
      <c r="H6689" s="250">
        <v>77337.790000000008</v>
      </c>
      <c r="I6689" s="250"/>
      <c r="J6689" s="250">
        <v>74085.253899999996</v>
      </c>
      <c r="K6689" s="250"/>
      <c r="L6689" s="250">
        <v>77338.350000000006</v>
      </c>
      <c r="M6689" s="251">
        <f t="shared" si="312"/>
        <v>4.2056232793825782E-2</v>
      </c>
      <c r="N6689" s="251">
        <f t="shared" si="313"/>
        <v>4.3910170091217164E-2</v>
      </c>
      <c r="O6689" s="250">
        <v>85357.77</v>
      </c>
      <c r="P6689" s="251">
        <f t="shared" si="314"/>
        <v>0.10369266993671312</v>
      </c>
      <c r="Q6689" s="251" t="s">
        <v>1195</v>
      </c>
      <c r="R6689" s="258"/>
      <c r="S6689" s="258" t="s">
        <v>814</v>
      </c>
      <c r="T6689" s="258" t="s">
        <v>807</v>
      </c>
      <c r="U6689" s="282" t="s">
        <v>808</v>
      </c>
      <c r="V6689" s="285">
        <v>204</v>
      </c>
      <c r="W6689" s="286" t="s">
        <v>816</v>
      </c>
      <c r="X6689" s="286" t="s">
        <v>824</v>
      </c>
      <c r="Y6689" s="257"/>
    </row>
    <row r="6690" spans="1:25" ht="12.75" customHeight="1" x14ac:dyDescent="0.2">
      <c r="A6690" s="229" t="s">
        <v>705</v>
      </c>
      <c r="B6690" s="247"/>
      <c r="C6690" s="280">
        <v>6677</v>
      </c>
      <c r="D6690" s="249" t="s">
        <v>13735</v>
      </c>
      <c r="E6690" s="249" t="s">
        <v>13736</v>
      </c>
      <c r="F6690" s="249" t="s">
        <v>10182</v>
      </c>
      <c r="G6690" s="281" t="s">
        <v>813</v>
      </c>
      <c r="H6690" s="250">
        <v>37081.51</v>
      </c>
      <c r="I6690" s="250"/>
      <c r="J6690" s="250">
        <v>35522.012699999999</v>
      </c>
      <c r="K6690" s="250"/>
      <c r="L6690" s="250">
        <v>37082.049999999996</v>
      </c>
      <c r="M6690" s="251">
        <f t="shared" si="312"/>
        <v>4.2055927603811244E-2</v>
      </c>
      <c r="N6690" s="251">
        <f t="shared" si="313"/>
        <v>4.3917480497944771E-2</v>
      </c>
      <c r="O6690" s="250">
        <v>42780.81</v>
      </c>
      <c r="P6690" s="251">
        <f t="shared" si="314"/>
        <v>0.15367974532152356</v>
      </c>
      <c r="Q6690" s="251" t="s">
        <v>1195</v>
      </c>
      <c r="R6690" s="258"/>
      <c r="S6690" s="258" t="s">
        <v>904</v>
      </c>
      <c r="T6690" s="258" t="s">
        <v>807</v>
      </c>
      <c r="U6690" s="282" t="s">
        <v>814</v>
      </c>
      <c r="V6690" s="285">
        <v>103</v>
      </c>
      <c r="W6690" s="286" t="s">
        <v>816</v>
      </c>
      <c r="X6690" s="286" t="s">
        <v>816</v>
      </c>
      <c r="Y6690" s="257"/>
    </row>
    <row r="6691" spans="1:25" ht="12.75" customHeight="1" x14ac:dyDescent="0.2">
      <c r="A6691" s="229" t="s">
        <v>705</v>
      </c>
      <c r="B6691" s="247"/>
      <c r="C6691" s="280">
        <v>6678</v>
      </c>
      <c r="D6691" s="249" t="s">
        <v>13737</v>
      </c>
      <c r="E6691" s="249" t="s">
        <v>13738</v>
      </c>
      <c r="F6691" s="249" t="s">
        <v>10355</v>
      </c>
      <c r="G6691" s="281" t="s">
        <v>804</v>
      </c>
      <c r="H6691" s="250">
        <v>424792.94</v>
      </c>
      <c r="I6691" s="250"/>
      <c r="J6691" s="250">
        <v>322970.65429999999</v>
      </c>
      <c r="K6691" s="250"/>
      <c r="L6691" s="250">
        <v>337152.33999999997</v>
      </c>
      <c r="M6691" s="251">
        <f t="shared" si="312"/>
        <v>0.2396986298783591</v>
      </c>
      <c r="N6691" s="251">
        <f t="shared" si="313"/>
        <v>4.3910137070307734E-2</v>
      </c>
      <c r="O6691" s="250">
        <v>372112.71000000008</v>
      </c>
      <c r="P6691" s="251">
        <f t="shared" si="314"/>
        <v>0.1036930961238475</v>
      </c>
      <c r="Q6691" s="251" t="s">
        <v>1195</v>
      </c>
      <c r="R6691" s="258"/>
      <c r="S6691" s="258" t="s">
        <v>806</v>
      </c>
      <c r="T6691" s="258" t="s">
        <v>807</v>
      </c>
      <c r="U6691" s="282" t="s">
        <v>808</v>
      </c>
      <c r="V6691" s="285">
        <v>515</v>
      </c>
      <c r="W6691" s="286" t="s">
        <v>824</v>
      </c>
      <c r="X6691" s="286" t="s">
        <v>824</v>
      </c>
      <c r="Y6691" s="257"/>
    </row>
    <row r="6692" spans="1:25" ht="12.75" customHeight="1" x14ac:dyDescent="0.2">
      <c r="A6692" s="229" t="s">
        <v>705</v>
      </c>
      <c r="B6692" s="247"/>
      <c r="C6692" s="280">
        <v>6679</v>
      </c>
      <c r="D6692" s="249" t="s">
        <v>13739</v>
      </c>
      <c r="E6692" s="249" t="s">
        <v>13740</v>
      </c>
      <c r="F6692" s="249" t="s">
        <v>10318</v>
      </c>
      <c r="G6692" s="281" t="s">
        <v>813</v>
      </c>
      <c r="H6692" s="250">
        <v>58534.32</v>
      </c>
      <c r="I6692" s="250"/>
      <c r="J6692" s="250">
        <v>40569.569900000002</v>
      </c>
      <c r="K6692" s="250"/>
      <c r="L6692" s="250">
        <v>39632.93</v>
      </c>
      <c r="M6692" s="251">
        <f t="shared" si="312"/>
        <v>0.30690969161339871</v>
      </c>
      <c r="N6692" s="251">
        <f t="shared" si="313"/>
        <v>2.3087252398995776E-2</v>
      </c>
      <c r="O6692" s="250">
        <v>44634.41</v>
      </c>
      <c r="P6692" s="251">
        <f t="shared" si="314"/>
        <v>0.12619506052164206</v>
      </c>
      <c r="Q6692" s="251" t="s">
        <v>1195</v>
      </c>
      <c r="R6692" s="258"/>
      <c r="S6692" s="258" t="s">
        <v>806</v>
      </c>
      <c r="T6692" s="258" t="s">
        <v>807</v>
      </c>
      <c r="U6692" s="282" t="s">
        <v>814</v>
      </c>
      <c r="V6692" s="285">
        <v>203</v>
      </c>
      <c r="W6692" s="286" t="s">
        <v>824</v>
      </c>
      <c r="X6692" s="286" t="s">
        <v>824</v>
      </c>
      <c r="Y6692" s="257"/>
    </row>
    <row r="6693" spans="1:25" ht="12.75" customHeight="1" x14ac:dyDescent="0.2">
      <c r="A6693" s="229" t="s">
        <v>705</v>
      </c>
      <c r="B6693" s="247"/>
      <c r="C6693" s="280">
        <v>6680</v>
      </c>
      <c r="D6693" s="249" t="s">
        <v>13741</v>
      </c>
      <c r="E6693" s="249" t="s">
        <v>13742</v>
      </c>
      <c r="F6693" s="249" t="s">
        <v>10390</v>
      </c>
      <c r="G6693" s="281" t="s">
        <v>813</v>
      </c>
      <c r="H6693" s="250">
        <v>26351.940000000002</v>
      </c>
      <c r="I6693" s="250"/>
      <c r="J6693" s="250">
        <v>24103.885600000001</v>
      </c>
      <c r="K6693" s="250"/>
      <c r="L6693" s="250">
        <v>25162.29</v>
      </c>
      <c r="M6693" s="251">
        <f t="shared" si="312"/>
        <v>8.5308876689913563E-2</v>
      </c>
      <c r="N6693" s="251">
        <f t="shared" si="313"/>
        <v>4.3910115471175293E-2</v>
      </c>
      <c r="O6693" s="250">
        <v>27771.46</v>
      </c>
      <c r="P6693" s="251">
        <f t="shared" si="314"/>
        <v>0.10369366222231753</v>
      </c>
      <c r="Q6693" s="251" t="s">
        <v>1195</v>
      </c>
      <c r="R6693" s="258"/>
      <c r="S6693" s="258" t="s">
        <v>806</v>
      </c>
      <c r="T6693" s="258" t="s">
        <v>908</v>
      </c>
      <c r="U6693" s="282" t="s">
        <v>814</v>
      </c>
      <c r="V6693" s="285">
        <v>308</v>
      </c>
      <c r="W6693" s="286" t="s">
        <v>824</v>
      </c>
      <c r="X6693" s="286" t="s">
        <v>824</v>
      </c>
      <c r="Y6693" s="257"/>
    </row>
    <row r="6694" spans="1:25" ht="12.75" customHeight="1" x14ac:dyDescent="0.2">
      <c r="A6694" s="229" t="s">
        <v>705</v>
      </c>
      <c r="B6694" s="247"/>
      <c r="C6694" s="280">
        <v>6681</v>
      </c>
      <c r="D6694" s="249" t="s">
        <v>13743</v>
      </c>
      <c r="E6694" s="249" t="s">
        <v>13742</v>
      </c>
      <c r="F6694" s="249" t="s">
        <v>10355</v>
      </c>
      <c r="G6694" s="281" t="s">
        <v>804</v>
      </c>
      <c r="H6694" s="250">
        <v>337618.63</v>
      </c>
      <c r="I6694" s="250"/>
      <c r="J6694" s="250">
        <v>323419.72700000001</v>
      </c>
      <c r="K6694" s="250"/>
      <c r="L6694" s="250">
        <v>337621.14</v>
      </c>
      <c r="M6694" s="251">
        <f t="shared" si="312"/>
        <v>4.2056041160998703E-2</v>
      </c>
      <c r="N6694" s="251">
        <f t="shared" si="313"/>
        <v>4.3910163216481841E-2</v>
      </c>
      <c r="O6694" s="250">
        <v>372629.99</v>
      </c>
      <c r="P6694" s="251">
        <f t="shared" si="314"/>
        <v>0.10369270715690367</v>
      </c>
      <c r="Q6694" s="251" t="s">
        <v>1195</v>
      </c>
      <c r="R6694" s="258"/>
      <c r="S6694" s="258" t="s">
        <v>925</v>
      </c>
      <c r="T6694" s="258" t="s">
        <v>908</v>
      </c>
      <c r="U6694" s="282" t="s">
        <v>808</v>
      </c>
      <c r="V6694" s="285">
        <v>714</v>
      </c>
      <c r="W6694" s="286" t="s">
        <v>824</v>
      </c>
      <c r="X6694" s="286" t="s">
        <v>824</v>
      </c>
      <c r="Y6694" s="257"/>
    </row>
    <row r="6695" spans="1:25" ht="12.75" customHeight="1" x14ac:dyDescent="0.2">
      <c r="A6695" s="229" t="s">
        <v>705</v>
      </c>
      <c r="B6695" s="247"/>
      <c r="C6695" s="280">
        <v>6682</v>
      </c>
      <c r="D6695" s="249" t="s">
        <v>13744</v>
      </c>
      <c r="E6695" s="249" t="s">
        <v>13745</v>
      </c>
      <c r="F6695" s="249" t="s">
        <v>10260</v>
      </c>
      <c r="G6695" s="281" t="s">
        <v>813</v>
      </c>
      <c r="H6695" s="250">
        <v>55150.6</v>
      </c>
      <c r="I6695" s="250"/>
      <c r="J6695" s="250">
        <v>52831.184499999996</v>
      </c>
      <c r="K6695" s="250"/>
      <c r="L6695" s="250">
        <v>55151.4</v>
      </c>
      <c r="M6695" s="251">
        <f t="shared" si="312"/>
        <v>4.2056033841880287E-2</v>
      </c>
      <c r="N6695" s="251">
        <f t="shared" si="313"/>
        <v>4.39175369993835E-2</v>
      </c>
      <c r="O6695" s="250">
        <v>63627.05</v>
      </c>
      <c r="P6695" s="251">
        <f t="shared" si="314"/>
        <v>0.15367968900154849</v>
      </c>
      <c r="Q6695" s="251" t="s">
        <v>1195</v>
      </c>
      <c r="R6695" s="258"/>
      <c r="S6695" s="258" t="s">
        <v>806</v>
      </c>
      <c r="T6695" s="258" t="s">
        <v>807</v>
      </c>
      <c r="U6695" s="282" t="s">
        <v>814</v>
      </c>
      <c r="V6695" s="285">
        <v>203</v>
      </c>
      <c r="W6695" s="286" t="s">
        <v>824</v>
      </c>
      <c r="X6695" s="286" t="s">
        <v>824</v>
      </c>
      <c r="Y6695" s="257"/>
    </row>
    <row r="6696" spans="1:25" ht="12.75" customHeight="1" x14ac:dyDescent="0.2">
      <c r="A6696" s="229" t="s">
        <v>705</v>
      </c>
      <c r="B6696" s="247"/>
      <c r="C6696" s="280">
        <v>6683</v>
      </c>
      <c r="D6696" s="249" t="s">
        <v>13746</v>
      </c>
      <c r="E6696" s="249" t="s">
        <v>9033</v>
      </c>
      <c r="F6696" s="249" t="s">
        <v>10318</v>
      </c>
      <c r="G6696" s="281" t="s">
        <v>813</v>
      </c>
      <c r="H6696" s="250">
        <v>74614.98000000001</v>
      </c>
      <c r="I6696" s="250"/>
      <c r="J6696" s="250">
        <v>71476.9663</v>
      </c>
      <c r="K6696" s="250"/>
      <c r="L6696" s="250">
        <v>74615.350000000006</v>
      </c>
      <c r="M6696" s="251">
        <f t="shared" si="312"/>
        <v>4.2056081768031162E-2</v>
      </c>
      <c r="N6696" s="251">
        <f t="shared" si="313"/>
        <v>4.3907623147122932E-2</v>
      </c>
      <c r="O6696" s="250">
        <v>81019.69</v>
      </c>
      <c r="P6696" s="251">
        <f t="shared" si="314"/>
        <v>8.5831400643433239E-2</v>
      </c>
      <c r="Q6696" s="251" t="s">
        <v>1195</v>
      </c>
      <c r="R6696" s="258"/>
      <c r="S6696" s="258" t="s">
        <v>806</v>
      </c>
      <c r="T6696" s="258" t="s">
        <v>807</v>
      </c>
      <c r="U6696" s="282" t="s">
        <v>814</v>
      </c>
      <c r="V6696" s="285">
        <v>203</v>
      </c>
      <c r="W6696" s="286" t="s">
        <v>824</v>
      </c>
      <c r="X6696" s="286" t="s">
        <v>824</v>
      </c>
      <c r="Y6696" s="257"/>
    </row>
    <row r="6697" spans="1:25" ht="12.75" customHeight="1" x14ac:dyDescent="0.2">
      <c r="A6697" s="229" t="s">
        <v>705</v>
      </c>
      <c r="B6697" s="247"/>
      <c r="C6697" s="280">
        <v>6684</v>
      </c>
      <c r="D6697" s="249" t="s">
        <v>13747</v>
      </c>
      <c r="E6697" s="249" t="s">
        <v>13748</v>
      </c>
      <c r="F6697" s="249" t="s">
        <v>10318</v>
      </c>
      <c r="G6697" s="281" t="s">
        <v>2994</v>
      </c>
      <c r="H6697" s="250">
        <v>144583.05000000002</v>
      </c>
      <c r="I6697" s="250"/>
      <c r="J6697" s="250">
        <v>138502.46960000001</v>
      </c>
      <c r="K6697" s="250"/>
      <c r="L6697" s="250">
        <v>144584.13</v>
      </c>
      <c r="M6697" s="251">
        <f t="shared" si="312"/>
        <v>4.2055969907952594E-2</v>
      </c>
      <c r="N6697" s="251">
        <f t="shared" si="313"/>
        <v>4.3910122451708201E-2</v>
      </c>
      <c r="O6697" s="250">
        <v>159576.46</v>
      </c>
      <c r="P6697" s="251">
        <f t="shared" si="314"/>
        <v>0.10369277734700195</v>
      </c>
      <c r="Q6697" s="251" t="s">
        <v>1195</v>
      </c>
      <c r="R6697" s="258"/>
      <c r="S6697" s="258" t="s">
        <v>2995</v>
      </c>
      <c r="T6697" s="258" t="s">
        <v>807</v>
      </c>
      <c r="U6697" s="282" t="s">
        <v>2996</v>
      </c>
      <c r="V6697" s="285">
        <v>1558</v>
      </c>
      <c r="W6697" s="286" t="s">
        <v>824</v>
      </c>
      <c r="X6697" s="286" t="s">
        <v>824</v>
      </c>
      <c r="Y6697" s="257"/>
    </row>
    <row r="6698" spans="1:25" ht="12.75" customHeight="1" x14ac:dyDescent="0.2">
      <c r="A6698" s="229" t="s">
        <v>705</v>
      </c>
      <c r="B6698" s="247"/>
      <c r="C6698" s="280">
        <v>6685</v>
      </c>
      <c r="D6698" s="249" t="s">
        <v>13749</v>
      </c>
      <c r="E6698" s="249" t="s">
        <v>13750</v>
      </c>
      <c r="F6698" s="249" t="s">
        <v>10225</v>
      </c>
      <c r="G6698" s="281" t="s">
        <v>813</v>
      </c>
      <c r="H6698" s="250">
        <v>42576.880000000005</v>
      </c>
      <c r="I6698" s="250"/>
      <c r="J6698" s="250">
        <v>41166.530299999999</v>
      </c>
      <c r="K6698" s="250"/>
      <c r="L6698" s="250">
        <v>42974.69</v>
      </c>
      <c r="M6698" s="251">
        <f t="shared" si="312"/>
        <v>3.3124778048556069E-2</v>
      </c>
      <c r="N6698" s="251">
        <f t="shared" si="313"/>
        <v>4.3923053189644304E-2</v>
      </c>
      <c r="O6698" s="250">
        <v>46291.659999999996</v>
      </c>
      <c r="P6698" s="251">
        <f t="shared" si="314"/>
        <v>7.7184268228578115E-2</v>
      </c>
      <c r="Q6698" s="251" t="s">
        <v>1195</v>
      </c>
      <c r="R6698" s="258"/>
      <c r="S6698" s="258" t="s">
        <v>806</v>
      </c>
      <c r="T6698" s="258" t="s">
        <v>807</v>
      </c>
      <c r="U6698" s="282" t="s">
        <v>814</v>
      </c>
      <c r="V6698" s="285">
        <v>106</v>
      </c>
      <c r="W6698" s="286" t="s">
        <v>824</v>
      </c>
      <c r="X6698" s="286" t="s">
        <v>824</v>
      </c>
      <c r="Y6698" s="257"/>
    </row>
    <row r="6699" spans="1:25" ht="12.75" customHeight="1" x14ac:dyDescent="0.2">
      <c r="A6699" s="229" t="s">
        <v>705</v>
      </c>
      <c r="B6699" s="247"/>
      <c r="C6699" s="280">
        <v>6686</v>
      </c>
      <c r="D6699" s="249" t="s">
        <v>13751</v>
      </c>
      <c r="E6699" s="249" t="s">
        <v>13752</v>
      </c>
      <c r="F6699" s="249" t="s">
        <v>10172</v>
      </c>
      <c r="G6699" s="281" t="s">
        <v>813</v>
      </c>
      <c r="H6699" s="250">
        <v>92087.2</v>
      </c>
      <c r="I6699" s="250"/>
      <c r="J6699" s="250">
        <v>86338.392399999997</v>
      </c>
      <c r="K6699" s="250"/>
      <c r="L6699" s="250">
        <v>90129.499999999985</v>
      </c>
      <c r="M6699" s="251">
        <f t="shared" si="312"/>
        <v>6.2427868368242274E-2</v>
      </c>
      <c r="N6699" s="251">
        <f t="shared" si="313"/>
        <v>4.3909870158759044E-2</v>
      </c>
      <c r="O6699" s="250">
        <v>99475.389999999985</v>
      </c>
      <c r="P6699" s="251">
        <f t="shared" si="314"/>
        <v>0.10369401805180326</v>
      </c>
      <c r="Q6699" s="251" t="s">
        <v>1195</v>
      </c>
      <c r="R6699" s="258"/>
      <c r="S6699" s="258" t="s">
        <v>806</v>
      </c>
      <c r="T6699" s="258" t="s">
        <v>807</v>
      </c>
      <c r="U6699" s="282" t="s">
        <v>814</v>
      </c>
      <c r="V6699" s="285">
        <v>310</v>
      </c>
      <c r="W6699" s="286" t="s">
        <v>824</v>
      </c>
      <c r="X6699" s="286" t="s">
        <v>824</v>
      </c>
      <c r="Y6699" s="257"/>
    </row>
    <row r="6700" spans="1:25" ht="12.75" customHeight="1" x14ac:dyDescent="0.2">
      <c r="A6700" s="229" t="s">
        <v>705</v>
      </c>
      <c r="B6700" s="247"/>
      <c r="C6700" s="280">
        <v>6687</v>
      </c>
      <c r="D6700" s="249" t="s">
        <v>13753</v>
      </c>
      <c r="E6700" s="249" t="s">
        <v>13754</v>
      </c>
      <c r="F6700" s="249" t="s">
        <v>10260</v>
      </c>
      <c r="G6700" s="281" t="s">
        <v>813</v>
      </c>
      <c r="H6700" s="250">
        <v>85021.34</v>
      </c>
      <c r="I6700" s="250"/>
      <c r="J6700" s="250">
        <v>81445.681700000001</v>
      </c>
      <c r="K6700" s="250"/>
      <c r="L6700" s="250">
        <v>85021.76999999999</v>
      </c>
      <c r="M6700" s="251">
        <f t="shared" si="312"/>
        <v>4.2056009702975697E-2</v>
      </c>
      <c r="N6700" s="251">
        <f t="shared" si="313"/>
        <v>4.3907647715102721E-2</v>
      </c>
      <c r="O6700" s="250">
        <v>92319.35</v>
      </c>
      <c r="P6700" s="251">
        <f t="shared" si="314"/>
        <v>8.5831899288852931E-2</v>
      </c>
      <c r="Q6700" s="251" t="s">
        <v>1195</v>
      </c>
      <c r="R6700" s="258"/>
      <c r="S6700" s="258" t="s">
        <v>806</v>
      </c>
      <c r="T6700" s="258" t="s">
        <v>807</v>
      </c>
      <c r="U6700" s="282" t="s">
        <v>814</v>
      </c>
      <c r="V6700" s="285">
        <v>303</v>
      </c>
      <c r="W6700" s="286" t="s">
        <v>824</v>
      </c>
      <c r="X6700" s="286" t="s">
        <v>824</v>
      </c>
      <c r="Y6700" s="257"/>
    </row>
    <row r="6701" spans="1:25" ht="12.75" customHeight="1" x14ac:dyDescent="0.2">
      <c r="A6701" s="229" t="s">
        <v>705</v>
      </c>
      <c r="B6701" s="247"/>
      <c r="C6701" s="280">
        <v>6688</v>
      </c>
      <c r="D6701" s="249" t="s">
        <v>13755</v>
      </c>
      <c r="E6701" s="249" t="s">
        <v>13756</v>
      </c>
      <c r="F6701" s="249" t="s">
        <v>10165</v>
      </c>
      <c r="G6701" s="281" t="s">
        <v>813</v>
      </c>
      <c r="H6701" s="250">
        <v>18429.010000000002</v>
      </c>
      <c r="I6701" s="250"/>
      <c r="J6701" s="250">
        <v>17653.965100000001</v>
      </c>
      <c r="K6701" s="250"/>
      <c r="L6701" s="250">
        <v>18429.11</v>
      </c>
      <c r="M6701" s="251">
        <f t="shared" si="312"/>
        <v>4.2055699139563148E-2</v>
      </c>
      <c r="N6701" s="251">
        <f t="shared" si="313"/>
        <v>4.3907694141753981E-2</v>
      </c>
      <c r="O6701" s="250">
        <v>20010.939999999999</v>
      </c>
      <c r="P6701" s="251">
        <f t="shared" si="314"/>
        <v>8.5833227974655216E-2</v>
      </c>
      <c r="Q6701" s="251" t="s">
        <v>1195</v>
      </c>
      <c r="R6701" s="258"/>
      <c r="S6701" s="258" t="s">
        <v>904</v>
      </c>
      <c r="T6701" s="258" t="s">
        <v>807</v>
      </c>
      <c r="U6701" s="282" t="s">
        <v>814</v>
      </c>
      <c r="V6701" s="285">
        <v>53</v>
      </c>
      <c r="W6701" s="286" t="s">
        <v>816</v>
      </c>
      <c r="X6701" s="286" t="s">
        <v>824</v>
      </c>
      <c r="Y6701" s="257"/>
    </row>
    <row r="6702" spans="1:25" ht="12.75" customHeight="1" x14ac:dyDescent="0.2">
      <c r="A6702" s="229" t="s">
        <v>705</v>
      </c>
      <c r="B6702" s="247"/>
      <c r="C6702" s="280">
        <v>6689</v>
      </c>
      <c r="D6702" s="249" t="s">
        <v>13757</v>
      </c>
      <c r="E6702" s="249" t="s">
        <v>13758</v>
      </c>
      <c r="F6702" s="249" t="s">
        <v>10397</v>
      </c>
      <c r="G6702" s="281" t="s">
        <v>804</v>
      </c>
      <c r="H6702" s="250">
        <v>62363.5</v>
      </c>
      <c r="I6702" s="250"/>
      <c r="J6702" s="250">
        <v>59740.728300000002</v>
      </c>
      <c r="K6702" s="250"/>
      <c r="L6702" s="250">
        <v>62363.960000000006</v>
      </c>
      <c r="M6702" s="251">
        <f t="shared" si="312"/>
        <v>4.2056197936292825E-2</v>
      </c>
      <c r="N6702" s="251">
        <f t="shared" si="313"/>
        <v>4.3910273186274558E-2</v>
      </c>
      <c r="O6702" s="250">
        <v>68830.63</v>
      </c>
      <c r="P6702" s="251">
        <f t="shared" si="314"/>
        <v>0.10369242107140081</v>
      </c>
      <c r="Q6702" s="251" t="s">
        <v>1195</v>
      </c>
      <c r="R6702" s="258"/>
      <c r="S6702" s="258" t="s">
        <v>904</v>
      </c>
      <c r="T6702" s="258" t="s">
        <v>807</v>
      </c>
      <c r="U6702" s="282" t="s">
        <v>808</v>
      </c>
      <c r="V6702" s="285">
        <v>103</v>
      </c>
      <c r="W6702" s="286" t="s">
        <v>816</v>
      </c>
      <c r="X6702" s="286" t="s">
        <v>824</v>
      </c>
      <c r="Y6702" s="257"/>
    </row>
    <row r="6703" spans="1:25" ht="12.75" customHeight="1" x14ac:dyDescent="0.2">
      <c r="A6703" s="229" t="s">
        <v>705</v>
      </c>
      <c r="B6703" s="247"/>
      <c r="C6703" s="280">
        <v>6690</v>
      </c>
      <c r="D6703" s="249" t="s">
        <v>13759</v>
      </c>
      <c r="E6703" s="249" t="s">
        <v>13760</v>
      </c>
      <c r="F6703" s="249" t="s">
        <v>10165</v>
      </c>
      <c r="G6703" s="281" t="s">
        <v>813</v>
      </c>
      <c r="H6703" s="250">
        <v>58576.119999999995</v>
      </c>
      <c r="I6703" s="250"/>
      <c r="J6703" s="250">
        <v>56112.6374</v>
      </c>
      <c r="K6703" s="250"/>
      <c r="L6703" s="250">
        <v>58576.35</v>
      </c>
      <c r="M6703" s="251">
        <f t="shared" si="312"/>
        <v>4.2056090434122229E-2</v>
      </c>
      <c r="N6703" s="251">
        <f t="shared" si="313"/>
        <v>4.3906554996468568E-2</v>
      </c>
      <c r="O6703" s="250">
        <v>63113.600000000006</v>
      </c>
      <c r="P6703" s="251">
        <f t="shared" si="314"/>
        <v>7.7458735479421434E-2</v>
      </c>
      <c r="Q6703" s="251" t="s">
        <v>1195</v>
      </c>
      <c r="R6703" s="258"/>
      <c r="S6703" s="258" t="s">
        <v>806</v>
      </c>
      <c r="T6703" s="258" t="s">
        <v>807</v>
      </c>
      <c r="U6703" s="282" t="s">
        <v>814</v>
      </c>
      <c r="V6703" s="285">
        <v>303</v>
      </c>
      <c r="W6703" s="286" t="s">
        <v>824</v>
      </c>
      <c r="X6703" s="286" t="s">
        <v>824</v>
      </c>
      <c r="Y6703" s="257"/>
    </row>
    <row r="6704" spans="1:25" ht="12.75" customHeight="1" x14ac:dyDescent="0.2">
      <c r="A6704" s="229" t="s">
        <v>705</v>
      </c>
      <c r="B6704" s="247"/>
      <c r="C6704" s="280">
        <v>6691</v>
      </c>
      <c r="D6704" s="249" t="s">
        <v>13761</v>
      </c>
      <c r="E6704" s="249" t="s">
        <v>13762</v>
      </c>
      <c r="F6704" s="249" t="s">
        <v>10228</v>
      </c>
      <c r="G6704" s="281" t="s">
        <v>804</v>
      </c>
      <c r="H6704" s="250">
        <v>14078.9</v>
      </c>
      <c r="I6704" s="250"/>
      <c r="J6704" s="250">
        <v>20740.1852</v>
      </c>
      <c r="K6704" s="250"/>
      <c r="L6704" s="250">
        <v>21650.9</v>
      </c>
      <c r="M6704" s="251">
        <f t="shared" si="312"/>
        <v>0.47313960607717936</v>
      </c>
      <c r="N6704" s="251">
        <f t="shared" si="313"/>
        <v>4.3910639717913494E-2</v>
      </c>
      <c r="O6704" s="250">
        <v>23895.96</v>
      </c>
      <c r="P6704" s="251">
        <f t="shared" si="314"/>
        <v>0.1036936108891546</v>
      </c>
      <c r="Q6704" s="251" t="s">
        <v>1195</v>
      </c>
      <c r="R6704" s="258"/>
      <c r="S6704" s="258" t="s">
        <v>904</v>
      </c>
      <c r="T6704" s="258" t="s">
        <v>807</v>
      </c>
      <c r="U6704" s="282" t="s">
        <v>808</v>
      </c>
      <c r="V6704" s="285">
        <v>55</v>
      </c>
      <c r="W6704" s="286" t="s">
        <v>824</v>
      </c>
      <c r="X6704" s="286" t="s">
        <v>824</v>
      </c>
      <c r="Y6704" s="257"/>
    </row>
    <row r="6705" spans="1:25" ht="12.75" customHeight="1" x14ac:dyDescent="0.2">
      <c r="A6705" s="229" t="s">
        <v>705</v>
      </c>
      <c r="B6705" s="247"/>
      <c r="C6705" s="280">
        <v>6692</v>
      </c>
      <c r="D6705" s="249" t="s">
        <v>13763</v>
      </c>
      <c r="E6705" s="249" t="s">
        <v>13764</v>
      </c>
      <c r="F6705" s="249" t="s">
        <v>10182</v>
      </c>
      <c r="G6705" s="281" t="s">
        <v>813</v>
      </c>
      <c r="H6705" s="250">
        <v>26644.73</v>
      </c>
      <c r="I6705" s="250"/>
      <c r="J6705" s="250">
        <v>25524.141900000002</v>
      </c>
      <c r="K6705" s="250"/>
      <c r="L6705" s="250">
        <v>26644.920000000002</v>
      </c>
      <c r="M6705" s="251">
        <f t="shared" si="312"/>
        <v>4.2056650602201533E-2</v>
      </c>
      <c r="N6705" s="251">
        <f t="shared" si="313"/>
        <v>4.3910510464604473E-2</v>
      </c>
      <c r="O6705" s="250">
        <v>29407.82</v>
      </c>
      <c r="P6705" s="251">
        <f t="shared" si="314"/>
        <v>0.10369331189585097</v>
      </c>
      <c r="Q6705" s="251" t="s">
        <v>1195</v>
      </c>
      <c r="R6705" s="258"/>
      <c r="S6705" s="258" t="s">
        <v>904</v>
      </c>
      <c r="T6705" s="258" t="s">
        <v>807</v>
      </c>
      <c r="U6705" s="282" t="s">
        <v>814</v>
      </c>
      <c r="V6705" s="285">
        <v>106</v>
      </c>
      <c r="W6705" s="286" t="s">
        <v>824</v>
      </c>
      <c r="X6705" s="286" t="s">
        <v>824</v>
      </c>
      <c r="Y6705" s="257"/>
    </row>
    <row r="6706" spans="1:25" ht="12.75" customHeight="1" x14ac:dyDescent="0.2">
      <c r="A6706" s="229" t="s">
        <v>705</v>
      </c>
      <c r="B6706" s="247"/>
      <c r="C6706" s="280">
        <v>6693</v>
      </c>
      <c r="D6706" s="249" t="s">
        <v>13765</v>
      </c>
      <c r="E6706" s="249" t="s">
        <v>13766</v>
      </c>
      <c r="F6706" s="249" t="s">
        <v>10253</v>
      </c>
      <c r="G6706" s="281"/>
      <c r="H6706" s="250">
        <v>71295.38</v>
      </c>
      <c r="I6706" s="250"/>
      <c r="J6706" s="250">
        <v>64589.58</v>
      </c>
      <c r="K6706" s="250"/>
      <c r="L6706" s="250">
        <v>148163.34999999998</v>
      </c>
      <c r="M6706" s="251">
        <f t="shared" si="312"/>
        <v>9.4056585433726594E-2</v>
      </c>
      <c r="N6706" s="251">
        <f t="shared" si="313"/>
        <v>1.2939203196552753</v>
      </c>
      <c r="O6706" s="250">
        <v>154894.29999999999</v>
      </c>
      <c r="P6706" s="251">
        <f t="shared" si="314"/>
        <v>4.5429250890993034E-2</v>
      </c>
      <c r="Q6706" s="251" t="s">
        <v>1195</v>
      </c>
      <c r="R6706" s="258"/>
      <c r="S6706" s="258" t="s">
        <v>925</v>
      </c>
      <c r="T6706" s="258" t="s">
        <v>908</v>
      </c>
      <c r="U6706" s="282" t="s">
        <v>1092</v>
      </c>
      <c r="V6706" s="285">
        <v>4004</v>
      </c>
      <c r="W6706" s="286" t="s">
        <v>824</v>
      </c>
      <c r="X6706" s="286" t="s">
        <v>824</v>
      </c>
      <c r="Y6706" s="257"/>
    </row>
    <row r="6707" spans="1:25" ht="12.75" customHeight="1" x14ac:dyDescent="0.2">
      <c r="B6707" s="247"/>
      <c r="C6707" s="280">
        <v>6694</v>
      </c>
      <c r="D6707" s="249" t="s">
        <v>13767</v>
      </c>
      <c r="E6707" s="249" t="s">
        <v>9081</v>
      </c>
      <c r="F6707" s="249" t="s">
        <v>10278</v>
      </c>
      <c r="G6707" s="281" t="s">
        <v>804</v>
      </c>
      <c r="H6707" s="250">
        <v>22034.67</v>
      </c>
      <c r="I6707" s="250"/>
      <c r="J6707" s="250">
        <v>21107.989500000003</v>
      </c>
      <c r="K6707" s="250"/>
      <c r="L6707" s="250">
        <v>22034.85</v>
      </c>
      <c r="M6707" s="251">
        <f t="shared" si="312"/>
        <v>4.2055565161629151E-2</v>
      </c>
      <c r="N6707" s="251">
        <f t="shared" si="313"/>
        <v>4.3910411268680755E-2</v>
      </c>
      <c r="O6707" s="250">
        <v>24319.72</v>
      </c>
      <c r="P6707" s="251">
        <f t="shared" si="314"/>
        <v>0.10369346739369693</v>
      </c>
      <c r="Q6707" s="251" t="s">
        <v>1195</v>
      </c>
      <c r="R6707" s="258"/>
      <c r="S6707" s="258" t="s">
        <v>904</v>
      </c>
      <c r="T6707" s="258" t="s">
        <v>807</v>
      </c>
      <c r="U6707" s="282" t="s">
        <v>808</v>
      </c>
      <c r="V6707" s="285">
        <v>32</v>
      </c>
      <c r="W6707" s="286" t="s">
        <v>816</v>
      </c>
      <c r="X6707" s="286" t="s">
        <v>816</v>
      </c>
      <c r="Y6707" s="257"/>
    </row>
    <row r="6708" spans="1:25" ht="12.75" customHeight="1" x14ac:dyDescent="0.2">
      <c r="A6708" s="229" t="s">
        <v>705</v>
      </c>
      <c r="B6708" s="247"/>
      <c r="C6708" s="280">
        <v>6695</v>
      </c>
      <c r="D6708" s="249" t="s">
        <v>13768</v>
      </c>
      <c r="E6708" s="249" t="s">
        <v>13769</v>
      </c>
      <c r="F6708" s="249" t="s">
        <v>10175</v>
      </c>
      <c r="G6708" s="281" t="s">
        <v>813</v>
      </c>
      <c r="H6708" s="250">
        <v>512232.68</v>
      </c>
      <c r="I6708" s="250"/>
      <c r="J6708" s="250">
        <v>490690.2304</v>
      </c>
      <c r="K6708" s="250"/>
      <c r="L6708" s="250">
        <v>512235.7</v>
      </c>
      <c r="M6708" s="251">
        <f t="shared" si="312"/>
        <v>4.205598440146379E-2</v>
      </c>
      <c r="N6708" s="251">
        <f t="shared" si="313"/>
        <v>4.3908495146595061E-2</v>
      </c>
      <c r="O6708" s="250">
        <v>559241.51</v>
      </c>
      <c r="P6708" s="251">
        <f t="shared" si="314"/>
        <v>9.1765978044872701E-2</v>
      </c>
      <c r="Q6708" s="251" t="s">
        <v>1195</v>
      </c>
      <c r="R6708" s="258"/>
      <c r="S6708" s="258" t="s">
        <v>806</v>
      </c>
      <c r="T6708" s="258" t="s">
        <v>807</v>
      </c>
      <c r="U6708" s="282" t="s">
        <v>814</v>
      </c>
      <c r="V6708" s="285">
        <v>303</v>
      </c>
      <c r="W6708" s="286" t="s">
        <v>815</v>
      </c>
      <c r="X6708" s="286" t="s">
        <v>816</v>
      </c>
      <c r="Y6708" s="257"/>
    </row>
    <row r="6709" spans="1:25" ht="12.75" customHeight="1" x14ac:dyDescent="0.2">
      <c r="A6709" s="229" t="s">
        <v>705</v>
      </c>
      <c r="B6709" s="247"/>
      <c r="C6709" s="280">
        <v>6696</v>
      </c>
      <c r="D6709" s="249" t="s">
        <v>13770</v>
      </c>
      <c r="E6709" s="249" t="s">
        <v>13771</v>
      </c>
      <c r="F6709" s="249" t="s">
        <v>10355</v>
      </c>
      <c r="G6709" s="281" t="s">
        <v>804</v>
      </c>
      <c r="H6709" s="250">
        <v>124059.12000000001</v>
      </c>
      <c r="I6709" s="250"/>
      <c r="J6709" s="250">
        <v>118841.6753</v>
      </c>
      <c r="K6709" s="250"/>
      <c r="L6709" s="250">
        <v>124060.03</v>
      </c>
      <c r="M6709" s="251">
        <f t="shared" si="312"/>
        <v>4.2056115664854038E-2</v>
      </c>
      <c r="N6709" s="251">
        <f t="shared" si="313"/>
        <v>4.3910140839288521E-2</v>
      </c>
      <c r="O6709" s="250">
        <v>136924.18</v>
      </c>
      <c r="P6709" s="251">
        <f t="shared" si="314"/>
        <v>0.10369294606812519</v>
      </c>
      <c r="Q6709" s="251" t="s">
        <v>1195</v>
      </c>
      <c r="R6709" s="258"/>
      <c r="S6709" s="258" t="s">
        <v>925</v>
      </c>
      <c r="T6709" s="258" t="s">
        <v>908</v>
      </c>
      <c r="U6709" s="282" t="s">
        <v>1992</v>
      </c>
      <c r="V6709" s="285">
        <v>2630</v>
      </c>
      <c r="W6709" s="286" t="s">
        <v>824</v>
      </c>
      <c r="X6709" s="286" t="s">
        <v>824</v>
      </c>
      <c r="Y6709" s="257"/>
    </row>
    <row r="6710" spans="1:25" ht="12.75" customHeight="1" x14ac:dyDescent="0.2">
      <c r="A6710" s="229" t="s">
        <v>705</v>
      </c>
      <c r="B6710" s="247"/>
      <c r="C6710" s="280">
        <v>6697</v>
      </c>
      <c r="D6710" s="249" t="s">
        <v>13772</v>
      </c>
      <c r="E6710" s="249" t="s">
        <v>13773</v>
      </c>
      <c r="F6710" s="249" t="s">
        <v>10260</v>
      </c>
      <c r="G6710" s="281" t="s">
        <v>813</v>
      </c>
      <c r="H6710" s="250">
        <v>170143.27000000002</v>
      </c>
      <c r="I6710" s="250"/>
      <c r="J6710" s="250">
        <v>238480.0447</v>
      </c>
      <c r="K6710" s="250"/>
      <c r="L6710" s="250">
        <v>243488.57</v>
      </c>
      <c r="M6710" s="251">
        <f t="shared" si="312"/>
        <v>0.40164253749207929</v>
      </c>
      <c r="N6710" s="251">
        <f t="shared" si="313"/>
        <v>2.1001863306007711E-2</v>
      </c>
      <c r="O6710" s="250">
        <v>248276.35</v>
      </c>
      <c r="P6710" s="251">
        <f t="shared" si="314"/>
        <v>1.9663263864911601E-2</v>
      </c>
      <c r="Q6710" s="251" t="s">
        <v>1195</v>
      </c>
      <c r="R6710" s="258"/>
      <c r="S6710" s="258" t="s">
        <v>904</v>
      </c>
      <c r="T6710" s="258" t="s">
        <v>807</v>
      </c>
      <c r="U6710" s="282" t="s">
        <v>814</v>
      </c>
      <c r="V6710" s="283" t="s">
        <v>809</v>
      </c>
      <c r="W6710" s="284" t="s">
        <v>809</v>
      </c>
      <c r="X6710" s="284" t="s">
        <v>809</v>
      </c>
      <c r="Y6710" s="257"/>
    </row>
    <row r="6711" spans="1:25" ht="12.75" customHeight="1" x14ac:dyDescent="0.2">
      <c r="A6711" s="229" t="s">
        <v>705</v>
      </c>
      <c r="B6711" s="247"/>
      <c r="C6711" s="280">
        <v>6698</v>
      </c>
      <c r="D6711" s="249" t="s">
        <v>13774</v>
      </c>
      <c r="E6711" s="249" t="s">
        <v>13775</v>
      </c>
      <c r="F6711" s="249" t="s">
        <v>10185</v>
      </c>
      <c r="G6711" s="281" t="s">
        <v>813</v>
      </c>
      <c r="H6711" s="250">
        <v>54656.35</v>
      </c>
      <c r="I6711" s="250"/>
      <c r="J6711" s="250">
        <v>52357.719900000004</v>
      </c>
      <c r="K6711" s="250"/>
      <c r="L6711" s="250">
        <v>54656.75</v>
      </c>
      <c r="M6711" s="251">
        <f t="shared" si="312"/>
        <v>4.2056048382301321E-2</v>
      </c>
      <c r="N6711" s="251">
        <f t="shared" si="313"/>
        <v>4.3910050024924714E-2</v>
      </c>
      <c r="O6711" s="250">
        <v>60324.29</v>
      </c>
      <c r="P6711" s="251">
        <f t="shared" si="314"/>
        <v>0.1036933224167189</v>
      </c>
      <c r="Q6711" s="251" t="s">
        <v>1195</v>
      </c>
      <c r="R6711" s="258"/>
      <c r="S6711" s="258" t="s">
        <v>904</v>
      </c>
      <c r="T6711" s="258" t="s">
        <v>807</v>
      </c>
      <c r="U6711" s="282" t="s">
        <v>814</v>
      </c>
      <c r="V6711" s="285">
        <v>253</v>
      </c>
      <c r="W6711" s="286" t="s">
        <v>816</v>
      </c>
      <c r="X6711" s="286" t="s">
        <v>824</v>
      </c>
      <c r="Y6711" s="257"/>
    </row>
    <row r="6712" spans="1:25" ht="12.75" customHeight="1" x14ac:dyDescent="0.2">
      <c r="A6712" s="229" t="s">
        <v>705</v>
      </c>
      <c r="B6712" s="247"/>
      <c r="C6712" s="280">
        <v>6699</v>
      </c>
      <c r="D6712" s="249" t="s">
        <v>13776</v>
      </c>
      <c r="E6712" s="249" t="s">
        <v>13777</v>
      </c>
      <c r="F6712" s="249" t="s">
        <v>10318</v>
      </c>
      <c r="G6712" s="281" t="s">
        <v>2994</v>
      </c>
      <c r="H6712" s="250">
        <v>559010.73</v>
      </c>
      <c r="I6712" s="250"/>
      <c r="J6712" s="250">
        <v>501651.9117</v>
      </c>
      <c r="K6712" s="250"/>
      <c r="L6712" s="250">
        <v>523678.90000000008</v>
      </c>
      <c r="M6712" s="251">
        <f t="shared" si="312"/>
        <v>0.10260772329003413</v>
      </c>
      <c r="N6712" s="251">
        <f t="shared" si="313"/>
        <v>4.3908909317927125E-2</v>
      </c>
      <c r="O6712" s="250">
        <v>573290.68999999994</v>
      </c>
      <c r="P6712" s="251">
        <f t="shared" si="314"/>
        <v>9.4737042107291045E-2</v>
      </c>
      <c r="Q6712" s="251" t="s">
        <v>1195</v>
      </c>
      <c r="R6712" s="258"/>
      <c r="S6712" s="258" t="s">
        <v>2995</v>
      </c>
      <c r="T6712" s="258" t="s">
        <v>807</v>
      </c>
      <c r="U6712" s="282" t="s">
        <v>2996</v>
      </c>
      <c r="V6712" s="285">
        <v>1558</v>
      </c>
      <c r="W6712" s="286" t="s">
        <v>816</v>
      </c>
      <c r="X6712" s="286" t="s">
        <v>824</v>
      </c>
      <c r="Y6712" s="257"/>
    </row>
    <row r="6713" spans="1:25" ht="12.75" customHeight="1" x14ac:dyDescent="0.2">
      <c r="A6713" s="229" t="s">
        <v>705</v>
      </c>
      <c r="B6713" s="247"/>
      <c r="C6713" s="280">
        <v>6700</v>
      </c>
      <c r="D6713" s="249" t="s">
        <v>13778</v>
      </c>
      <c r="E6713" s="249" t="s">
        <v>9111</v>
      </c>
      <c r="F6713" s="249" t="s">
        <v>10281</v>
      </c>
      <c r="G6713" s="281" t="s">
        <v>813</v>
      </c>
      <c r="H6713" s="250">
        <v>67962.13</v>
      </c>
      <c r="I6713" s="250"/>
      <c r="J6713" s="250">
        <v>65103.895300000004</v>
      </c>
      <c r="K6713" s="250"/>
      <c r="L6713" s="250">
        <v>67962.45</v>
      </c>
      <c r="M6713" s="251">
        <f t="shared" si="312"/>
        <v>4.2056284875120906E-2</v>
      </c>
      <c r="N6713" s="251">
        <f t="shared" si="313"/>
        <v>4.3907583207236957E-2</v>
      </c>
      <c r="O6713" s="250">
        <v>73795.799999999988</v>
      </c>
      <c r="P6713" s="251">
        <f t="shared" si="314"/>
        <v>8.583195573437967E-2</v>
      </c>
      <c r="Q6713" s="251" t="s">
        <v>1195</v>
      </c>
      <c r="R6713" s="258"/>
      <c r="S6713" s="258" t="s">
        <v>806</v>
      </c>
      <c r="T6713" s="258" t="s">
        <v>807</v>
      </c>
      <c r="U6713" s="282" t="s">
        <v>814</v>
      </c>
      <c r="V6713" s="285">
        <v>153</v>
      </c>
      <c r="W6713" s="286" t="s">
        <v>824</v>
      </c>
      <c r="X6713" s="286" t="s">
        <v>824</v>
      </c>
      <c r="Y6713" s="257"/>
    </row>
    <row r="6714" spans="1:25" ht="12.75" customHeight="1" x14ac:dyDescent="0.2">
      <c r="A6714" s="229" t="s">
        <v>705</v>
      </c>
      <c r="B6714" s="247"/>
      <c r="C6714" s="280">
        <v>6701</v>
      </c>
      <c r="D6714" s="249" t="s">
        <v>13779</v>
      </c>
      <c r="E6714" s="249" t="s">
        <v>13780</v>
      </c>
      <c r="F6714" s="249" t="s">
        <v>10225</v>
      </c>
      <c r="G6714" s="281" t="s">
        <v>813</v>
      </c>
      <c r="H6714" s="250">
        <v>27848.149999999998</v>
      </c>
      <c r="I6714" s="250"/>
      <c r="J6714" s="250">
        <v>131044.20420000001</v>
      </c>
      <c r="K6714" s="250"/>
      <c r="L6714" s="250">
        <v>136797.51999999999</v>
      </c>
      <c r="M6714" s="251">
        <f t="shared" si="312"/>
        <v>3.7056700068047617</v>
      </c>
      <c r="N6714" s="251">
        <f t="shared" si="313"/>
        <v>4.3903626529100487E-2</v>
      </c>
      <c r="O6714" s="250">
        <v>140133.73000000001</v>
      </c>
      <c r="P6714" s="251">
        <f t="shared" si="314"/>
        <v>2.4387942120588306E-2</v>
      </c>
      <c r="Q6714" s="251" t="s">
        <v>1195</v>
      </c>
      <c r="R6714" s="258"/>
      <c r="S6714" s="258" t="s">
        <v>806</v>
      </c>
      <c r="T6714" s="258" t="s">
        <v>807</v>
      </c>
      <c r="U6714" s="282" t="s">
        <v>814</v>
      </c>
      <c r="V6714" s="285">
        <v>209</v>
      </c>
      <c r="W6714" s="286" t="s">
        <v>824</v>
      </c>
      <c r="X6714" s="286" t="s">
        <v>824</v>
      </c>
      <c r="Y6714" s="257"/>
    </row>
    <row r="6715" spans="1:25" ht="12.75" customHeight="1" x14ac:dyDescent="0.2">
      <c r="A6715" s="229" t="s">
        <v>705</v>
      </c>
      <c r="B6715" s="247"/>
      <c r="C6715" s="280">
        <v>6702</v>
      </c>
      <c r="D6715" s="249" t="s">
        <v>13781</v>
      </c>
      <c r="E6715" s="249" t="s">
        <v>13782</v>
      </c>
      <c r="F6715" s="249" t="s">
        <v>10228</v>
      </c>
      <c r="G6715" s="281" t="s">
        <v>804</v>
      </c>
      <c r="H6715" s="250">
        <v>47029.64</v>
      </c>
      <c r="I6715" s="250"/>
      <c r="J6715" s="250">
        <v>45051.777900000001</v>
      </c>
      <c r="K6715" s="250"/>
      <c r="L6715" s="250">
        <v>47030</v>
      </c>
      <c r="M6715" s="251">
        <f t="shared" si="312"/>
        <v>4.2055650436618235E-2</v>
      </c>
      <c r="N6715" s="251">
        <f t="shared" si="313"/>
        <v>4.3909967424393237E-2</v>
      </c>
      <c r="O6715" s="250">
        <v>51906.69</v>
      </c>
      <c r="P6715" s="251">
        <f t="shared" si="314"/>
        <v>0.10369317456942383</v>
      </c>
      <c r="Q6715" s="251" t="s">
        <v>1195</v>
      </c>
      <c r="R6715" s="258"/>
      <c r="S6715" s="258" t="s">
        <v>904</v>
      </c>
      <c r="T6715" s="258" t="s">
        <v>807</v>
      </c>
      <c r="U6715" s="282" t="s">
        <v>808</v>
      </c>
      <c r="V6715" s="285">
        <v>106</v>
      </c>
      <c r="W6715" s="286" t="s">
        <v>824</v>
      </c>
      <c r="X6715" s="286" t="s">
        <v>824</v>
      </c>
      <c r="Y6715" s="257"/>
    </row>
    <row r="6716" spans="1:25" ht="12.75" customHeight="1" x14ac:dyDescent="0.2">
      <c r="A6716" s="229" t="s">
        <v>705</v>
      </c>
      <c r="B6716" s="247"/>
      <c r="C6716" s="280">
        <v>6703</v>
      </c>
      <c r="D6716" s="249" t="s">
        <v>13783</v>
      </c>
      <c r="E6716" s="249" t="s">
        <v>13784</v>
      </c>
      <c r="F6716" s="249" t="s">
        <v>10172</v>
      </c>
      <c r="G6716" s="281" t="s">
        <v>813</v>
      </c>
      <c r="H6716" s="250">
        <v>18577.71</v>
      </c>
      <c r="I6716" s="250"/>
      <c r="J6716" s="250">
        <v>17113.0072</v>
      </c>
      <c r="K6716" s="250"/>
      <c r="L6716" s="250">
        <v>17864.440000000002</v>
      </c>
      <c r="M6716" s="251">
        <f t="shared" si="312"/>
        <v>7.8841945535806035E-2</v>
      </c>
      <c r="N6716" s="251">
        <f t="shared" si="313"/>
        <v>4.3910038207662434E-2</v>
      </c>
      <c r="O6716" s="250">
        <v>19716.88</v>
      </c>
      <c r="P6716" s="251">
        <f t="shared" si="314"/>
        <v>0.10369426637498844</v>
      </c>
      <c r="Q6716" s="251" t="s">
        <v>1195</v>
      </c>
      <c r="R6716" s="258"/>
      <c r="S6716" s="258" t="s">
        <v>806</v>
      </c>
      <c r="T6716" s="258" t="s">
        <v>807</v>
      </c>
      <c r="U6716" s="282" t="s">
        <v>814</v>
      </c>
      <c r="V6716" s="285">
        <v>106</v>
      </c>
      <c r="W6716" s="286" t="s">
        <v>824</v>
      </c>
      <c r="X6716" s="286" t="s">
        <v>824</v>
      </c>
      <c r="Y6716" s="257"/>
    </row>
    <row r="6717" spans="1:25" ht="12.75" customHeight="1" x14ac:dyDescent="0.2">
      <c r="A6717" s="229" t="s">
        <v>705</v>
      </c>
      <c r="B6717" s="247"/>
      <c r="C6717" s="280">
        <v>6704</v>
      </c>
      <c r="D6717" s="249" t="s">
        <v>13785</v>
      </c>
      <c r="E6717" s="249" t="s">
        <v>13786</v>
      </c>
      <c r="F6717" s="249" t="s">
        <v>10182</v>
      </c>
      <c r="G6717" s="281" t="s">
        <v>813</v>
      </c>
      <c r="H6717" s="250">
        <v>80012.739999999991</v>
      </c>
      <c r="I6717" s="250"/>
      <c r="J6717" s="250">
        <v>84242.734899999996</v>
      </c>
      <c r="K6717" s="250"/>
      <c r="L6717" s="250">
        <v>87943.829999999987</v>
      </c>
      <c r="M6717" s="251">
        <f t="shared" si="312"/>
        <v>5.286651725712687E-2</v>
      </c>
      <c r="N6717" s="251">
        <f t="shared" si="313"/>
        <v>4.3933700685208778E-2</v>
      </c>
      <c r="O6717" s="250">
        <v>91492.790000000008</v>
      </c>
      <c r="P6717" s="251">
        <f t="shared" si="314"/>
        <v>4.0354849225920926E-2</v>
      </c>
      <c r="Q6717" s="251" t="s">
        <v>1195</v>
      </c>
      <c r="R6717" s="258"/>
      <c r="S6717" s="258" t="s">
        <v>806</v>
      </c>
      <c r="T6717" s="258" t="s">
        <v>807</v>
      </c>
      <c r="U6717" s="282" t="s">
        <v>814</v>
      </c>
      <c r="V6717" s="285">
        <v>405</v>
      </c>
      <c r="W6717" s="286" t="s">
        <v>824</v>
      </c>
      <c r="X6717" s="286" t="s">
        <v>824</v>
      </c>
      <c r="Y6717" s="257"/>
    </row>
    <row r="6718" spans="1:25" ht="12.75" customHeight="1" x14ac:dyDescent="0.2">
      <c r="A6718" s="229" t="s">
        <v>705</v>
      </c>
      <c r="B6718" s="247"/>
      <c r="C6718" s="280">
        <v>6705</v>
      </c>
      <c r="D6718" s="249" t="s">
        <v>13787</v>
      </c>
      <c r="E6718" s="249" t="s">
        <v>13788</v>
      </c>
      <c r="F6718" s="249" t="s">
        <v>10281</v>
      </c>
      <c r="G6718" s="281" t="s">
        <v>813</v>
      </c>
      <c r="H6718" s="250">
        <v>115044.16</v>
      </c>
      <c r="I6718" s="250"/>
      <c r="J6718" s="250">
        <v>110205.85399999999</v>
      </c>
      <c r="K6718" s="250"/>
      <c r="L6718" s="250">
        <v>115044.73</v>
      </c>
      <c r="M6718" s="251">
        <f t="shared" si="312"/>
        <v>4.205607655356005E-2</v>
      </c>
      <c r="N6718" s="251">
        <f t="shared" si="313"/>
        <v>4.3907613111005918E-2</v>
      </c>
      <c r="O6718" s="250">
        <v>124919.2</v>
      </c>
      <c r="P6718" s="251">
        <f t="shared" si="314"/>
        <v>8.583157177212726E-2</v>
      </c>
      <c r="Q6718" s="251" t="s">
        <v>1195</v>
      </c>
      <c r="R6718" s="258"/>
      <c r="S6718" s="258" t="s">
        <v>806</v>
      </c>
      <c r="T6718" s="258" t="s">
        <v>807</v>
      </c>
      <c r="U6718" s="282" t="s">
        <v>814</v>
      </c>
      <c r="V6718" s="285">
        <v>303</v>
      </c>
      <c r="W6718" s="286" t="s">
        <v>816</v>
      </c>
      <c r="X6718" s="286" t="s">
        <v>824</v>
      </c>
      <c r="Y6718" s="257"/>
    </row>
    <row r="6719" spans="1:25" ht="12.75" customHeight="1" x14ac:dyDescent="0.2">
      <c r="A6719" s="229" t="s">
        <v>705</v>
      </c>
      <c r="B6719" s="247"/>
      <c r="C6719" s="280">
        <v>6706</v>
      </c>
      <c r="D6719" s="249" t="s">
        <v>13789</v>
      </c>
      <c r="E6719" s="249" t="s">
        <v>13790</v>
      </c>
      <c r="F6719" s="249" t="s">
        <v>10302</v>
      </c>
      <c r="G6719" s="281" t="s">
        <v>804</v>
      </c>
      <c r="H6719" s="250">
        <v>353657.12</v>
      </c>
      <c r="I6719" s="250"/>
      <c r="J6719" s="250">
        <v>338783.7059</v>
      </c>
      <c r="K6719" s="250"/>
      <c r="L6719" s="250">
        <v>353662.48</v>
      </c>
      <c r="M6719" s="251">
        <f t="shared" si="312"/>
        <v>4.2056029014769999E-2</v>
      </c>
      <c r="N6719" s="251">
        <f t="shared" si="313"/>
        <v>4.3918210471408564E-2</v>
      </c>
      <c r="O6719" s="250">
        <v>410139.68000000005</v>
      </c>
      <c r="P6719" s="251">
        <f t="shared" si="314"/>
        <v>0.15969237109913403</v>
      </c>
      <c r="Q6719" s="251" t="s">
        <v>1195</v>
      </c>
      <c r="R6719" s="258"/>
      <c r="S6719" s="258" t="s">
        <v>1405</v>
      </c>
      <c r="T6719" s="258" t="s">
        <v>2261</v>
      </c>
      <c r="U6719" s="282" t="s">
        <v>808</v>
      </c>
      <c r="V6719" s="285">
        <v>176</v>
      </c>
      <c r="W6719" s="286" t="s">
        <v>816</v>
      </c>
      <c r="X6719" s="286" t="s">
        <v>816</v>
      </c>
      <c r="Y6719" s="257"/>
    </row>
    <row r="6720" spans="1:25" ht="12.75" customHeight="1" x14ac:dyDescent="0.2">
      <c r="A6720" s="229" t="s">
        <v>705</v>
      </c>
      <c r="B6720" s="247"/>
      <c r="C6720" s="280">
        <v>6707</v>
      </c>
      <c r="D6720" s="249" t="s">
        <v>13791</v>
      </c>
      <c r="E6720" s="249" t="s">
        <v>13792</v>
      </c>
      <c r="F6720" s="249" t="s">
        <v>10302</v>
      </c>
      <c r="G6720" s="281" t="s">
        <v>804</v>
      </c>
      <c r="H6720" s="250">
        <v>320499.55000000005</v>
      </c>
      <c r="I6720" s="250"/>
      <c r="J6720" s="250">
        <v>307020.62100000004</v>
      </c>
      <c r="K6720" s="250"/>
      <c r="L6720" s="250">
        <v>320503.16000000003</v>
      </c>
      <c r="M6720" s="251">
        <f t="shared" si="312"/>
        <v>4.2055999766614345E-2</v>
      </c>
      <c r="N6720" s="251">
        <f t="shared" si="313"/>
        <v>4.3914115462622257E-2</v>
      </c>
      <c r="O6720" s="250">
        <v>362261.08999999997</v>
      </c>
      <c r="P6720" s="251">
        <f t="shared" si="314"/>
        <v>0.13028866860470245</v>
      </c>
      <c r="Q6720" s="251" t="s">
        <v>1195</v>
      </c>
      <c r="R6720" s="258"/>
      <c r="S6720" s="258" t="s">
        <v>3566</v>
      </c>
      <c r="T6720" s="258" t="s">
        <v>908</v>
      </c>
      <c r="U6720" s="282" t="s">
        <v>808</v>
      </c>
      <c r="V6720" s="285">
        <v>313</v>
      </c>
      <c r="W6720" s="286" t="s">
        <v>824</v>
      </c>
      <c r="X6720" s="286" t="s">
        <v>824</v>
      </c>
      <c r="Y6720" s="257"/>
    </row>
    <row r="6721" spans="1:25" ht="12.75" customHeight="1" x14ac:dyDescent="0.2">
      <c r="A6721" s="229" t="s">
        <v>705</v>
      </c>
      <c r="B6721" s="247"/>
      <c r="C6721" s="280">
        <v>6708</v>
      </c>
      <c r="D6721" s="249" t="s">
        <v>13793</v>
      </c>
      <c r="E6721" s="249" t="s">
        <v>13794</v>
      </c>
      <c r="F6721" s="249" t="s">
        <v>10318</v>
      </c>
      <c r="G6721" s="281" t="s">
        <v>2994</v>
      </c>
      <c r="H6721" s="250">
        <v>142540.29</v>
      </c>
      <c r="I6721" s="250"/>
      <c r="J6721" s="250">
        <v>136545.60379999998</v>
      </c>
      <c r="K6721" s="250"/>
      <c r="L6721" s="250">
        <v>313224</v>
      </c>
      <c r="M6721" s="251">
        <f t="shared" si="312"/>
        <v>4.2056082529367836E-2</v>
      </c>
      <c r="N6721" s="251">
        <f t="shared" si="313"/>
        <v>1.2939149359856581</v>
      </c>
      <c r="O6721" s="250">
        <v>327453.53000000003</v>
      </c>
      <c r="P6721" s="251">
        <f t="shared" si="314"/>
        <v>4.5429245523970152E-2</v>
      </c>
      <c r="Q6721" s="251" t="s">
        <v>1195</v>
      </c>
      <c r="R6721" s="258"/>
      <c r="S6721" s="258" t="s">
        <v>2996</v>
      </c>
      <c r="T6721" s="258" t="s">
        <v>807</v>
      </c>
      <c r="U6721" s="282" t="s">
        <v>2996</v>
      </c>
      <c r="V6721" s="285">
        <v>1558</v>
      </c>
      <c r="W6721" s="286" t="s">
        <v>816</v>
      </c>
      <c r="X6721" s="286" t="s">
        <v>824</v>
      </c>
      <c r="Y6721" s="257"/>
    </row>
    <row r="6722" spans="1:25" ht="12.75" customHeight="1" x14ac:dyDescent="0.2">
      <c r="A6722" s="229" t="s">
        <v>705</v>
      </c>
      <c r="B6722" s="247"/>
      <c r="C6722" s="280">
        <v>6709</v>
      </c>
      <c r="D6722" s="249" t="s">
        <v>13795</v>
      </c>
      <c r="E6722" s="249" t="s">
        <v>13796</v>
      </c>
      <c r="F6722" s="249" t="s">
        <v>10260</v>
      </c>
      <c r="G6722" s="281" t="s">
        <v>813</v>
      </c>
      <c r="H6722" s="250">
        <v>37848.92</v>
      </c>
      <c r="I6722" s="250"/>
      <c r="J6722" s="250">
        <v>31868.536899999999</v>
      </c>
      <c r="K6722" s="250"/>
      <c r="L6722" s="250">
        <v>33267.89</v>
      </c>
      <c r="M6722" s="251">
        <f t="shared" si="312"/>
        <v>0.15800670402220193</v>
      </c>
      <c r="N6722" s="251">
        <f t="shared" si="313"/>
        <v>4.3910177125200886E-2</v>
      </c>
      <c r="O6722" s="250">
        <v>36717.520000000004</v>
      </c>
      <c r="P6722" s="251">
        <f t="shared" si="314"/>
        <v>0.10369247944489431</v>
      </c>
      <c r="Q6722" s="251" t="s">
        <v>1195</v>
      </c>
      <c r="R6722" s="258"/>
      <c r="S6722" s="258" t="s">
        <v>904</v>
      </c>
      <c r="T6722" s="258" t="s">
        <v>807</v>
      </c>
      <c r="U6722" s="282" t="s">
        <v>814</v>
      </c>
      <c r="V6722" s="285">
        <v>105</v>
      </c>
      <c r="W6722" s="286" t="s">
        <v>824</v>
      </c>
      <c r="X6722" s="286" t="s">
        <v>824</v>
      </c>
      <c r="Y6722" s="257"/>
    </row>
    <row r="6723" spans="1:25" ht="12.75" customHeight="1" x14ac:dyDescent="0.2">
      <c r="A6723" s="229" t="s">
        <v>705</v>
      </c>
      <c r="B6723" s="247"/>
      <c r="C6723" s="280">
        <v>6710</v>
      </c>
      <c r="D6723" s="249" t="s">
        <v>13797</v>
      </c>
      <c r="E6723" s="249" t="s">
        <v>13798</v>
      </c>
      <c r="F6723" s="249" t="s">
        <v>10205</v>
      </c>
      <c r="G6723" s="281" t="s">
        <v>813</v>
      </c>
      <c r="H6723" s="250">
        <v>363627.80999999994</v>
      </c>
      <c r="I6723" s="250"/>
      <c r="J6723" s="250">
        <v>200964.06940000001</v>
      </c>
      <c r="K6723" s="250"/>
      <c r="L6723" s="250">
        <v>209788.43000000002</v>
      </c>
      <c r="M6723" s="251">
        <f t="shared" si="312"/>
        <v>0.44733580910656962</v>
      </c>
      <c r="N6723" s="251">
        <f t="shared" si="313"/>
        <v>4.3910140884119729E-2</v>
      </c>
      <c r="O6723" s="250">
        <v>231542.05000000002</v>
      </c>
      <c r="P6723" s="251">
        <f t="shared" si="314"/>
        <v>0.10369313503132653</v>
      </c>
      <c r="Q6723" s="251" t="s">
        <v>1195</v>
      </c>
      <c r="R6723" s="258"/>
      <c r="S6723" s="258" t="s">
        <v>806</v>
      </c>
      <c r="T6723" s="258" t="s">
        <v>807</v>
      </c>
      <c r="U6723" s="282" t="s">
        <v>814</v>
      </c>
      <c r="V6723" s="285">
        <v>503</v>
      </c>
      <c r="W6723" s="286" t="s">
        <v>816</v>
      </c>
      <c r="X6723" s="286" t="s">
        <v>824</v>
      </c>
      <c r="Y6723" s="257"/>
    </row>
    <row r="6724" spans="1:25" ht="12.75" customHeight="1" x14ac:dyDescent="0.2">
      <c r="A6724" s="229" t="s">
        <v>705</v>
      </c>
      <c r="B6724" s="247"/>
      <c r="C6724" s="280">
        <v>6711</v>
      </c>
      <c r="D6724" s="249" t="s">
        <v>13799</v>
      </c>
      <c r="E6724" s="249" t="s">
        <v>13800</v>
      </c>
      <c r="F6724" s="249" t="s">
        <v>10182</v>
      </c>
      <c r="G6724" s="281" t="s">
        <v>813</v>
      </c>
      <c r="H6724" s="250">
        <v>110081.08</v>
      </c>
      <c r="I6724" s="250"/>
      <c r="J6724" s="250">
        <v>74104.544500000004</v>
      </c>
      <c r="K6724" s="250"/>
      <c r="L6724" s="250">
        <v>77358.48000000001</v>
      </c>
      <c r="M6724" s="251">
        <f t="shared" si="312"/>
        <v>0.32681851867732398</v>
      </c>
      <c r="N6724" s="251">
        <f t="shared" si="313"/>
        <v>4.3910066811084801E-2</v>
      </c>
      <c r="O6724" s="250">
        <v>85380.010000000009</v>
      </c>
      <c r="P6724" s="251">
        <f t="shared" si="314"/>
        <v>0.10369296294342906</v>
      </c>
      <c r="Q6724" s="251" t="s">
        <v>1195</v>
      </c>
      <c r="R6724" s="258"/>
      <c r="S6724" s="258" t="s">
        <v>904</v>
      </c>
      <c r="T6724" s="258" t="s">
        <v>807</v>
      </c>
      <c r="U6724" s="282" t="s">
        <v>814</v>
      </c>
      <c r="V6724" s="285">
        <v>156</v>
      </c>
      <c r="W6724" s="286" t="s">
        <v>824</v>
      </c>
      <c r="X6724" s="286" t="s">
        <v>824</v>
      </c>
      <c r="Y6724" s="257"/>
    </row>
    <row r="6725" spans="1:25" ht="12.75" customHeight="1" x14ac:dyDescent="0.2">
      <c r="A6725" s="229" t="s">
        <v>705</v>
      </c>
      <c r="B6725" s="247"/>
      <c r="C6725" s="280">
        <v>6712</v>
      </c>
      <c r="D6725" s="249" t="s">
        <v>13801</v>
      </c>
      <c r="E6725" s="249" t="s">
        <v>13802</v>
      </c>
      <c r="F6725" s="249" t="s">
        <v>10260</v>
      </c>
      <c r="G6725" s="281" t="s">
        <v>813</v>
      </c>
      <c r="H6725" s="250">
        <v>287383.24</v>
      </c>
      <c r="I6725" s="250"/>
      <c r="J6725" s="250">
        <v>266253.43540000002</v>
      </c>
      <c r="K6725" s="250"/>
      <c r="L6725" s="250">
        <v>277945.57999999996</v>
      </c>
      <c r="M6725" s="251">
        <f t="shared" si="312"/>
        <v>7.3524832554605388E-2</v>
      </c>
      <c r="N6725" s="251">
        <f t="shared" si="313"/>
        <v>4.3913591508911443E-2</v>
      </c>
      <c r="O6725" s="250">
        <v>308752.68999999994</v>
      </c>
      <c r="P6725" s="251">
        <f t="shared" si="314"/>
        <v>0.11083863970781616</v>
      </c>
      <c r="Q6725" s="251" t="s">
        <v>1195</v>
      </c>
      <c r="R6725" s="258"/>
      <c r="S6725" s="258" t="s">
        <v>925</v>
      </c>
      <c r="T6725" s="258" t="s">
        <v>2261</v>
      </c>
      <c r="U6725" s="282" t="s">
        <v>814</v>
      </c>
      <c r="V6725" s="285">
        <v>511</v>
      </c>
      <c r="W6725" s="286" t="s">
        <v>824</v>
      </c>
      <c r="X6725" s="286" t="s">
        <v>824</v>
      </c>
      <c r="Y6725" s="257"/>
    </row>
    <row r="6726" spans="1:25" ht="12.75" customHeight="1" x14ac:dyDescent="0.2">
      <c r="A6726" s="229" t="s">
        <v>705</v>
      </c>
      <c r="B6726" s="247"/>
      <c r="C6726" s="280">
        <v>6713</v>
      </c>
      <c r="D6726" s="249" t="s">
        <v>13803</v>
      </c>
      <c r="E6726" s="249" t="s">
        <v>9141</v>
      </c>
      <c r="F6726" s="249" t="s">
        <v>11044</v>
      </c>
      <c r="G6726" s="281" t="s">
        <v>804</v>
      </c>
      <c r="H6726" s="250">
        <v>35434.230000000003</v>
      </c>
      <c r="I6726" s="250"/>
      <c r="J6726" s="250">
        <v>33944.002800000002</v>
      </c>
      <c r="K6726" s="250"/>
      <c r="L6726" s="250">
        <v>35434.78</v>
      </c>
      <c r="M6726" s="251">
        <f t="shared" si="312"/>
        <v>4.2056147403231312E-2</v>
      </c>
      <c r="N6726" s="251">
        <f t="shared" si="313"/>
        <v>4.3918721335952655E-2</v>
      </c>
      <c r="O6726" s="250">
        <v>41220.28</v>
      </c>
      <c r="P6726" s="251">
        <f t="shared" si="314"/>
        <v>0.16327179116111346</v>
      </c>
      <c r="Q6726" s="251" t="s">
        <v>1195</v>
      </c>
      <c r="R6726" s="258"/>
      <c r="S6726" s="258" t="s">
        <v>1405</v>
      </c>
      <c r="T6726" s="258" t="s">
        <v>2261</v>
      </c>
      <c r="U6726" s="282" t="s">
        <v>808</v>
      </c>
      <c r="V6726" s="283" t="s">
        <v>809</v>
      </c>
      <c r="W6726" s="284" t="s">
        <v>809</v>
      </c>
      <c r="X6726" s="284" t="s">
        <v>809</v>
      </c>
      <c r="Y6726" s="257"/>
    </row>
    <row r="6727" spans="1:25" ht="12.75" customHeight="1" x14ac:dyDescent="0.2">
      <c r="A6727" s="229" t="s">
        <v>705</v>
      </c>
      <c r="B6727" s="247"/>
      <c r="C6727" s="280">
        <v>6714</v>
      </c>
      <c r="D6727" s="249" t="s">
        <v>13804</v>
      </c>
      <c r="E6727" s="249" t="s">
        <v>13805</v>
      </c>
      <c r="F6727" s="249" t="s">
        <v>10165</v>
      </c>
      <c r="G6727" s="281" t="s">
        <v>813</v>
      </c>
      <c r="H6727" s="250">
        <v>84535.3</v>
      </c>
      <c r="I6727" s="250"/>
      <c r="J6727" s="250">
        <v>102354.327</v>
      </c>
      <c r="K6727" s="250"/>
      <c r="L6727" s="250">
        <v>87704.099999999991</v>
      </c>
      <c r="M6727" s="251">
        <f t="shared" si="312"/>
        <v>0.21078800217187377</v>
      </c>
      <c r="N6727" s="251">
        <f t="shared" si="313"/>
        <v>0.14313246375993477</v>
      </c>
      <c r="O6727" s="250">
        <v>96798.39</v>
      </c>
      <c r="P6727" s="251">
        <f t="shared" si="314"/>
        <v>0.10369287182697284</v>
      </c>
      <c r="Q6727" s="251" t="s">
        <v>1195</v>
      </c>
      <c r="R6727" s="258"/>
      <c r="S6727" s="258" t="s">
        <v>806</v>
      </c>
      <c r="T6727" s="258" t="s">
        <v>807</v>
      </c>
      <c r="U6727" s="282" t="s">
        <v>814</v>
      </c>
      <c r="V6727" s="285">
        <v>514</v>
      </c>
      <c r="W6727" s="286" t="s">
        <v>824</v>
      </c>
      <c r="X6727" s="286" t="s">
        <v>824</v>
      </c>
      <c r="Y6727" s="257"/>
    </row>
    <row r="6728" spans="1:25" ht="12.75" customHeight="1" x14ac:dyDescent="0.2">
      <c r="A6728" s="229" t="s">
        <v>705</v>
      </c>
      <c r="B6728" s="247"/>
      <c r="C6728" s="280">
        <v>6715</v>
      </c>
      <c r="D6728" s="249" t="s">
        <v>13806</v>
      </c>
      <c r="E6728" s="249" t="s">
        <v>13807</v>
      </c>
      <c r="F6728" s="249" t="s">
        <v>940</v>
      </c>
      <c r="G6728" s="281" t="s">
        <v>804</v>
      </c>
      <c r="H6728" s="250">
        <v>103881.85</v>
      </c>
      <c r="I6728" s="250"/>
      <c r="J6728" s="250">
        <v>99512.975999999995</v>
      </c>
      <c r="K6728" s="250"/>
      <c r="L6728" s="250">
        <v>103883.45</v>
      </c>
      <c r="M6728" s="251">
        <f t="shared" si="312"/>
        <v>4.2056182095332441E-2</v>
      </c>
      <c r="N6728" s="251">
        <f t="shared" si="313"/>
        <v>4.3918634289461932E-2</v>
      </c>
      <c r="O6728" s="250">
        <v>120844.69</v>
      </c>
      <c r="P6728" s="251">
        <f t="shared" si="314"/>
        <v>0.16327182048728653</v>
      </c>
      <c r="Q6728" s="251" t="s">
        <v>805</v>
      </c>
      <c r="R6728" s="258"/>
      <c r="S6728" s="258" t="s">
        <v>1364</v>
      </c>
      <c r="T6728" s="258" t="s">
        <v>2261</v>
      </c>
      <c r="U6728" s="282" t="s">
        <v>808</v>
      </c>
      <c r="V6728" s="283" t="s">
        <v>809</v>
      </c>
      <c r="W6728" s="284" t="s">
        <v>809</v>
      </c>
      <c r="X6728" s="284" t="s">
        <v>809</v>
      </c>
      <c r="Y6728" s="257"/>
    </row>
    <row r="6729" spans="1:25" ht="12.75" customHeight="1" x14ac:dyDescent="0.2">
      <c r="A6729" s="229" t="s">
        <v>705</v>
      </c>
      <c r="B6729" s="247"/>
      <c r="C6729" s="280">
        <v>6716</v>
      </c>
      <c r="D6729" s="249" t="s">
        <v>13808</v>
      </c>
      <c r="E6729" s="249" t="s">
        <v>13809</v>
      </c>
      <c r="F6729" s="249" t="s">
        <v>10205</v>
      </c>
      <c r="G6729" s="281" t="s">
        <v>813</v>
      </c>
      <c r="H6729" s="250">
        <v>23971.090000000004</v>
      </c>
      <c r="I6729" s="250"/>
      <c r="J6729" s="250">
        <v>49220.317900000002</v>
      </c>
      <c r="K6729" s="250"/>
      <c r="L6729" s="250">
        <v>48324.32</v>
      </c>
      <c r="M6729" s="251">
        <f t="shared" si="312"/>
        <v>1.0533199741855708</v>
      </c>
      <c r="N6729" s="251">
        <f t="shared" si="313"/>
        <v>1.8203821881451157E-2</v>
      </c>
      <c r="O6729" s="250">
        <v>53478</v>
      </c>
      <c r="P6729" s="251">
        <f t="shared" si="314"/>
        <v>0.10664775003559285</v>
      </c>
      <c r="Q6729" s="251" t="s">
        <v>1195</v>
      </c>
      <c r="R6729" s="258"/>
      <c r="S6729" s="258" t="s">
        <v>904</v>
      </c>
      <c r="T6729" s="258" t="s">
        <v>807</v>
      </c>
      <c r="U6729" s="282" t="s">
        <v>814</v>
      </c>
      <c r="V6729" s="285">
        <v>106</v>
      </c>
      <c r="W6729" s="286" t="s">
        <v>824</v>
      </c>
      <c r="X6729" s="286" t="s">
        <v>824</v>
      </c>
      <c r="Y6729" s="257"/>
    </row>
    <row r="6730" spans="1:25" ht="12.75" customHeight="1" x14ac:dyDescent="0.2">
      <c r="A6730" s="229" t="s">
        <v>705</v>
      </c>
      <c r="B6730" s="247"/>
      <c r="C6730" s="280">
        <v>6717</v>
      </c>
      <c r="D6730" s="249" t="s">
        <v>13810</v>
      </c>
      <c r="E6730" s="249" t="s">
        <v>13811</v>
      </c>
      <c r="F6730" s="249" t="s">
        <v>10278</v>
      </c>
      <c r="G6730" s="281" t="s">
        <v>804</v>
      </c>
      <c r="H6730" s="250">
        <v>72100</v>
      </c>
      <c r="I6730" s="250"/>
      <c r="J6730" s="250">
        <v>70267.538799999995</v>
      </c>
      <c r="K6730" s="250"/>
      <c r="L6730" s="250">
        <v>108386.59000000001</v>
      </c>
      <c r="M6730" s="251">
        <f t="shared" si="312"/>
        <v>2.5415550624133219E-2</v>
      </c>
      <c r="N6730" s="251">
        <f t="shared" si="313"/>
        <v>0.54248450779665014</v>
      </c>
      <c r="O6730" s="250">
        <v>122422.91999999998</v>
      </c>
      <c r="P6730" s="251">
        <f t="shared" si="314"/>
        <v>0.12950245966775015</v>
      </c>
      <c r="Q6730" s="251" t="s">
        <v>1195</v>
      </c>
      <c r="R6730" s="258"/>
      <c r="S6730" s="258" t="s">
        <v>904</v>
      </c>
      <c r="T6730" s="258" t="s">
        <v>807</v>
      </c>
      <c r="U6730" s="282" t="s">
        <v>808</v>
      </c>
      <c r="V6730" s="285">
        <v>106</v>
      </c>
      <c r="W6730" s="286" t="s">
        <v>824</v>
      </c>
      <c r="X6730" s="286" t="s">
        <v>824</v>
      </c>
      <c r="Y6730" s="257"/>
    </row>
    <row r="6731" spans="1:25" ht="12.75" customHeight="1" x14ac:dyDescent="0.2">
      <c r="A6731" s="229" t="s">
        <v>705</v>
      </c>
      <c r="B6731" s="247"/>
      <c r="C6731" s="280">
        <v>6718</v>
      </c>
      <c r="D6731" s="249" t="s">
        <v>13812</v>
      </c>
      <c r="E6731" s="249" t="s">
        <v>13813</v>
      </c>
      <c r="F6731" s="249" t="s">
        <v>10231</v>
      </c>
      <c r="G6731" s="281" t="s">
        <v>813</v>
      </c>
      <c r="H6731" s="250">
        <v>51012.549999999996</v>
      </c>
      <c r="I6731" s="250"/>
      <c r="J6731" s="250">
        <v>48867.159099999997</v>
      </c>
      <c r="K6731" s="250"/>
      <c r="L6731" s="250">
        <v>51012.800000000003</v>
      </c>
      <c r="M6731" s="251">
        <f t="shared" si="312"/>
        <v>4.2056139126548243E-2</v>
      </c>
      <c r="N6731" s="251">
        <f t="shared" si="313"/>
        <v>4.3907625070023888E-2</v>
      </c>
      <c r="O6731" s="250">
        <v>55391.3</v>
      </c>
      <c r="P6731" s="251">
        <f t="shared" si="314"/>
        <v>8.5831399178245449E-2</v>
      </c>
      <c r="Q6731" s="251" t="s">
        <v>1195</v>
      </c>
      <c r="R6731" s="258"/>
      <c r="S6731" s="258" t="s">
        <v>904</v>
      </c>
      <c r="T6731" s="258" t="s">
        <v>807</v>
      </c>
      <c r="U6731" s="282" t="s">
        <v>814</v>
      </c>
      <c r="V6731" s="285">
        <v>154</v>
      </c>
      <c r="W6731" s="286" t="s">
        <v>824</v>
      </c>
      <c r="X6731" s="286" t="s">
        <v>824</v>
      </c>
      <c r="Y6731" s="257"/>
    </row>
    <row r="6732" spans="1:25" ht="12.75" customHeight="1" x14ac:dyDescent="0.2">
      <c r="A6732" s="229" t="s">
        <v>705</v>
      </c>
      <c r="B6732" s="247"/>
      <c r="C6732" s="280">
        <v>6719</v>
      </c>
      <c r="D6732" s="249" t="s">
        <v>13814</v>
      </c>
      <c r="E6732" s="249" t="s">
        <v>13815</v>
      </c>
      <c r="F6732" s="249" t="s">
        <v>10175</v>
      </c>
      <c r="G6732" s="281" t="s">
        <v>813</v>
      </c>
      <c r="H6732" s="250">
        <v>204763.34999999998</v>
      </c>
      <c r="I6732" s="250"/>
      <c r="J6732" s="250">
        <v>196151.80500000002</v>
      </c>
      <c r="K6732" s="250"/>
      <c r="L6732" s="250">
        <v>204764.47</v>
      </c>
      <c r="M6732" s="251">
        <f t="shared" si="312"/>
        <v>4.205608572041801E-2</v>
      </c>
      <c r="N6732" s="251">
        <f t="shared" si="313"/>
        <v>4.3908160824724395E-2</v>
      </c>
      <c r="O6732" s="250">
        <v>223001.80000000002</v>
      </c>
      <c r="P6732" s="251">
        <f t="shared" si="314"/>
        <v>8.9064914435595277E-2</v>
      </c>
      <c r="Q6732" s="251" t="s">
        <v>1195</v>
      </c>
      <c r="R6732" s="258"/>
      <c r="S6732" s="258" t="s">
        <v>806</v>
      </c>
      <c r="T6732" s="258" t="s">
        <v>807</v>
      </c>
      <c r="U6732" s="282" t="s">
        <v>814</v>
      </c>
      <c r="V6732" s="285">
        <v>503</v>
      </c>
      <c r="W6732" s="286" t="s">
        <v>815</v>
      </c>
      <c r="X6732" s="286" t="s">
        <v>816</v>
      </c>
      <c r="Y6732" s="257"/>
    </row>
    <row r="6733" spans="1:25" ht="12.75" customHeight="1" x14ac:dyDescent="0.2">
      <c r="A6733" s="229" t="s">
        <v>705</v>
      </c>
      <c r="B6733" s="247"/>
      <c r="C6733" s="280">
        <v>6720</v>
      </c>
      <c r="D6733" s="249" t="s">
        <v>13816</v>
      </c>
      <c r="E6733" s="249" t="s">
        <v>13817</v>
      </c>
      <c r="F6733" s="249" t="s">
        <v>10260</v>
      </c>
      <c r="G6733" s="281" t="s">
        <v>813</v>
      </c>
      <c r="H6733" s="250">
        <v>29142.760000000002</v>
      </c>
      <c r="I6733" s="250"/>
      <c r="J6733" s="250">
        <v>27917.141800000001</v>
      </c>
      <c r="K6733" s="250"/>
      <c r="L6733" s="250">
        <v>29142.92</v>
      </c>
      <c r="M6733" s="251">
        <f t="shared" si="312"/>
        <v>4.2055666656143784E-2</v>
      </c>
      <c r="N6733" s="251">
        <f t="shared" si="313"/>
        <v>4.3907725539438891E-2</v>
      </c>
      <c r="O6733" s="250">
        <v>31644.309999999998</v>
      </c>
      <c r="P6733" s="251">
        <f t="shared" si="314"/>
        <v>8.5831824676456558E-2</v>
      </c>
      <c r="Q6733" s="251" t="s">
        <v>1195</v>
      </c>
      <c r="R6733" s="258"/>
      <c r="S6733" s="258" t="s">
        <v>806</v>
      </c>
      <c r="T6733" s="258" t="s">
        <v>807</v>
      </c>
      <c r="U6733" s="282" t="s">
        <v>814</v>
      </c>
      <c r="V6733" s="285">
        <v>403</v>
      </c>
      <c r="W6733" s="286" t="s">
        <v>816</v>
      </c>
      <c r="X6733" s="286" t="s">
        <v>824</v>
      </c>
      <c r="Y6733" s="257"/>
    </row>
    <row r="6734" spans="1:25" ht="12.75" customHeight="1" x14ac:dyDescent="0.2">
      <c r="A6734" s="229" t="s">
        <v>705</v>
      </c>
      <c r="B6734" s="247"/>
      <c r="C6734" s="280">
        <v>6721</v>
      </c>
      <c r="D6734" s="249" t="s">
        <v>13818</v>
      </c>
      <c r="E6734" s="249" t="s">
        <v>9169</v>
      </c>
      <c r="F6734" s="249" t="s">
        <v>10253</v>
      </c>
      <c r="G6734" s="281" t="s">
        <v>813</v>
      </c>
      <c r="H6734" s="250">
        <v>193898.03999999998</v>
      </c>
      <c r="I6734" s="250"/>
      <c r="J6734" s="250">
        <v>222581.44250000003</v>
      </c>
      <c r="K6734" s="250"/>
      <c r="L6734" s="250">
        <v>232354.65</v>
      </c>
      <c r="M6734" s="251">
        <f t="shared" ref="M6734:M6797" si="315">IF(H6734&gt;0,ABS((J6734-H6734)/H6734),"NA")</f>
        <v>0.14793033751140577</v>
      </c>
      <c r="N6734" s="251">
        <f t="shared" ref="N6734:N6797" si="316">IF(J6734&gt;0,ABS((L6734-J6734)/J6734),"NA")</f>
        <v>4.390845611488909E-2</v>
      </c>
      <c r="O6734" s="250">
        <v>253511.19</v>
      </c>
      <c r="P6734" s="251">
        <f t="shared" ref="P6734:P6797" si="317">IF(L6734&gt;0,ABS((O6734-L6734)/L6734),"NA")</f>
        <v>9.1052793649707503E-2</v>
      </c>
      <c r="Q6734" s="251" t="s">
        <v>1195</v>
      </c>
      <c r="R6734" s="258"/>
      <c r="S6734" s="258" t="s">
        <v>925</v>
      </c>
      <c r="T6734" s="258" t="s">
        <v>908</v>
      </c>
      <c r="U6734" s="282" t="s">
        <v>823</v>
      </c>
      <c r="V6734" s="285">
        <v>1563</v>
      </c>
      <c r="W6734" s="286" t="s">
        <v>816</v>
      </c>
      <c r="X6734" s="286" t="s">
        <v>824</v>
      </c>
      <c r="Y6734" s="257"/>
    </row>
    <row r="6735" spans="1:25" ht="12.75" customHeight="1" x14ac:dyDescent="0.2">
      <c r="A6735" s="229" t="s">
        <v>705</v>
      </c>
      <c r="B6735" s="247"/>
      <c r="C6735" s="280">
        <v>6722</v>
      </c>
      <c r="D6735" s="249" t="s">
        <v>13819</v>
      </c>
      <c r="E6735" s="249" t="s">
        <v>13819</v>
      </c>
      <c r="F6735" s="249"/>
      <c r="G6735" s="281"/>
      <c r="H6735" s="250">
        <v>0</v>
      </c>
      <c r="I6735" s="250"/>
      <c r="J6735" s="250">
        <v>0</v>
      </c>
      <c r="K6735" s="250"/>
      <c r="L6735" s="250">
        <v>0</v>
      </c>
      <c r="M6735" s="251" t="str">
        <f t="shared" si="315"/>
        <v>NA</v>
      </c>
      <c r="N6735" s="251" t="str">
        <f t="shared" si="316"/>
        <v>NA</v>
      </c>
      <c r="O6735" s="250">
        <v>0</v>
      </c>
      <c r="P6735" s="251" t="str">
        <f t="shared" si="317"/>
        <v>NA</v>
      </c>
      <c r="Q6735" s="251" t="s">
        <v>707</v>
      </c>
      <c r="R6735" s="258"/>
      <c r="S6735" s="299" t="s">
        <v>809</v>
      </c>
      <c r="T6735" s="258" t="s">
        <v>2261</v>
      </c>
      <c r="U6735" s="299" t="s">
        <v>832</v>
      </c>
      <c r="V6735" s="283" t="s">
        <v>809</v>
      </c>
      <c r="W6735" s="284" t="s">
        <v>809</v>
      </c>
      <c r="X6735" s="284" t="s">
        <v>809</v>
      </c>
      <c r="Y6735" s="257"/>
    </row>
    <row r="6736" spans="1:25" ht="12.75" customHeight="1" x14ac:dyDescent="0.2">
      <c r="A6736" s="229" t="s">
        <v>705</v>
      </c>
      <c r="B6736" s="247"/>
      <c r="C6736" s="280">
        <v>6723</v>
      </c>
      <c r="D6736" s="249" t="s">
        <v>13820</v>
      </c>
      <c r="E6736" s="249" t="s">
        <v>9182</v>
      </c>
      <c r="F6736" s="249" t="s">
        <v>10237</v>
      </c>
      <c r="G6736" s="281" t="s">
        <v>804</v>
      </c>
      <c r="H6736" s="250">
        <v>158670.24</v>
      </c>
      <c r="I6736" s="250"/>
      <c r="J6736" s="250">
        <v>200469.12669999999</v>
      </c>
      <c r="K6736" s="250"/>
      <c r="L6736" s="250">
        <v>209272.94</v>
      </c>
      <c r="M6736" s="251">
        <f t="shared" si="315"/>
        <v>0.26343242879067935</v>
      </c>
      <c r="N6736" s="251">
        <f t="shared" si="316"/>
        <v>4.3916055528963452E-2</v>
      </c>
      <c r="O6736" s="250">
        <v>239371.27000000002</v>
      </c>
      <c r="P6736" s="251">
        <f t="shared" si="317"/>
        <v>0.14382332469740242</v>
      </c>
      <c r="Q6736" s="251" t="s">
        <v>1195</v>
      </c>
      <c r="R6736" s="258"/>
      <c r="S6736" s="258" t="s">
        <v>3566</v>
      </c>
      <c r="T6736" s="258" t="s">
        <v>908</v>
      </c>
      <c r="U6736" s="282" t="s">
        <v>808</v>
      </c>
      <c r="V6736" s="285">
        <v>404</v>
      </c>
      <c r="W6736" s="286" t="s">
        <v>824</v>
      </c>
      <c r="X6736" s="286" t="s">
        <v>824</v>
      </c>
      <c r="Y6736" s="257"/>
    </row>
    <row r="6737" spans="1:25" ht="12.75" customHeight="1" x14ac:dyDescent="0.2">
      <c r="A6737" s="229" t="s">
        <v>705</v>
      </c>
      <c r="B6737" s="247"/>
      <c r="C6737" s="280">
        <v>6724</v>
      </c>
      <c r="D6737" s="249" t="s">
        <v>9182</v>
      </c>
      <c r="E6737" s="249" t="s">
        <v>9182</v>
      </c>
      <c r="F6737" s="249"/>
      <c r="G6737" s="281"/>
      <c r="H6737" s="250">
        <v>0</v>
      </c>
      <c r="I6737" s="250"/>
      <c r="J6737" s="250">
        <v>0</v>
      </c>
      <c r="K6737" s="250"/>
      <c r="L6737" s="250">
        <v>0</v>
      </c>
      <c r="M6737" s="251" t="str">
        <f t="shared" si="315"/>
        <v>NA</v>
      </c>
      <c r="N6737" s="251" t="str">
        <f t="shared" si="316"/>
        <v>NA</v>
      </c>
      <c r="O6737" s="250">
        <v>0</v>
      </c>
      <c r="P6737" s="251" t="str">
        <f t="shared" si="317"/>
        <v>NA</v>
      </c>
      <c r="Q6737" s="251" t="s">
        <v>805</v>
      </c>
      <c r="R6737" s="258"/>
      <c r="S6737" s="299" t="s">
        <v>809</v>
      </c>
      <c r="T6737" s="258" t="s">
        <v>2261</v>
      </c>
      <c r="U6737" s="299" t="s">
        <v>832</v>
      </c>
      <c r="V6737" s="283" t="s">
        <v>809</v>
      </c>
      <c r="W6737" s="284" t="s">
        <v>809</v>
      </c>
      <c r="X6737" s="284" t="s">
        <v>809</v>
      </c>
      <c r="Y6737" s="257"/>
    </row>
    <row r="6738" spans="1:25" ht="12.75" customHeight="1" x14ac:dyDescent="0.2">
      <c r="A6738" s="229" t="s">
        <v>705</v>
      </c>
      <c r="B6738" s="247"/>
      <c r="C6738" s="280">
        <v>6725</v>
      </c>
      <c r="D6738" s="249" t="s">
        <v>13821</v>
      </c>
      <c r="E6738" s="249" t="s">
        <v>13822</v>
      </c>
      <c r="F6738" s="249" t="s">
        <v>10399</v>
      </c>
      <c r="G6738" s="281" t="s">
        <v>804</v>
      </c>
      <c r="H6738" s="250">
        <v>77941.14</v>
      </c>
      <c r="I6738" s="250"/>
      <c r="J6738" s="250">
        <v>74663.222399999999</v>
      </c>
      <c r="K6738" s="250"/>
      <c r="L6738" s="250">
        <v>77942.320000000007</v>
      </c>
      <c r="M6738" s="251">
        <f t="shared" si="315"/>
        <v>4.2056320962203027E-2</v>
      </c>
      <c r="N6738" s="251">
        <f t="shared" si="316"/>
        <v>4.3918511612485778E-2</v>
      </c>
      <c r="O6738" s="250">
        <v>90668.12</v>
      </c>
      <c r="P6738" s="251">
        <f t="shared" si="317"/>
        <v>0.16327201961655732</v>
      </c>
      <c r="Q6738" s="251" t="s">
        <v>1195</v>
      </c>
      <c r="R6738" s="258"/>
      <c r="S6738" s="258" t="s">
        <v>1405</v>
      </c>
      <c r="T6738" s="258" t="s">
        <v>2261</v>
      </c>
      <c r="U6738" s="282" t="s">
        <v>808</v>
      </c>
      <c r="V6738" s="283" t="s">
        <v>809</v>
      </c>
      <c r="W6738" s="284" t="s">
        <v>809</v>
      </c>
      <c r="X6738" s="284" t="s">
        <v>809</v>
      </c>
      <c r="Y6738" s="257"/>
    </row>
    <row r="6739" spans="1:25" ht="12.75" customHeight="1" x14ac:dyDescent="0.2">
      <c r="A6739" s="229" t="s">
        <v>705</v>
      </c>
      <c r="B6739" s="247"/>
      <c r="C6739" s="280">
        <v>6726</v>
      </c>
      <c r="D6739" s="249" t="s">
        <v>13823</v>
      </c>
      <c r="E6739" s="249" t="s">
        <v>13824</v>
      </c>
      <c r="F6739" s="249" t="s">
        <v>10253</v>
      </c>
      <c r="G6739" s="281" t="s">
        <v>813</v>
      </c>
      <c r="H6739" s="250">
        <v>62613.79</v>
      </c>
      <c r="I6739" s="250"/>
      <c r="J6739" s="250">
        <v>59980.502699999997</v>
      </c>
      <c r="K6739" s="250"/>
      <c r="L6739" s="250">
        <v>62614.1</v>
      </c>
      <c r="M6739" s="251">
        <f t="shared" si="315"/>
        <v>4.2056027913339913E-2</v>
      </c>
      <c r="N6739" s="251">
        <f t="shared" si="316"/>
        <v>4.390755631329514E-2</v>
      </c>
      <c r="O6739" s="250">
        <v>67988.38</v>
      </c>
      <c r="P6739" s="251">
        <f t="shared" si="317"/>
        <v>8.5831785492405166E-2</v>
      </c>
      <c r="Q6739" s="251" t="s">
        <v>1195</v>
      </c>
      <c r="R6739" s="258"/>
      <c r="S6739" s="258" t="s">
        <v>806</v>
      </c>
      <c r="T6739" s="258" t="s">
        <v>807</v>
      </c>
      <c r="U6739" s="282" t="s">
        <v>814</v>
      </c>
      <c r="V6739" s="285">
        <v>203</v>
      </c>
      <c r="W6739" s="286" t="s">
        <v>816</v>
      </c>
      <c r="X6739" s="286" t="s">
        <v>816</v>
      </c>
      <c r="Y6739" s="257"/>
    </row>
    <row r="6740" spans="1:25" ht="12.75" customHeight="1" x14ac:dyDescent="0.2">
      <c r="A6740" s="229" t="s">
        <v>705</v>
      </c>
      <c r="B6740" s="247"/>
      <c r="C6740" s="280">
        <v>6727</v>
      </c>
      <c r="D6740" s="249" t="s">
        <v>13825</v>
      </c>
      <c r="E6740" s="249" t="s">
        <v>13826</v>
      </c>
      <c r="F6740" s="249" t="s">
        <v>10456</v>
      </c>
      <c r="G6740" s="281" t="s">
        <v>813</v>
      </c>
      <c r="H6740" s="250">
        <v>71484.52</v>
      </c>
      <c r="I6740" s="250"/>
      <c r="J6740" s="250">
        <v>111109.94449999998</v>
      </c>
      <c r="K6740" s="250"/>
      <c r="L6740" s="250">
        <v>115988.79</v>
      </c>
      <c r="M6740" s="251">
        <f t="shared" si="315"/>
        <v>0.55432175385663884</v>
      </c>
      <c r="N6740" s="251">
        <f t="shared" si="316"/>
        <v>4.3910070533785671E-2</v>
      </c>
      <c r="O6740" s="250">
        <v>128016.07</v>
      </c>
      <c r="P6740" s="251">
        <f t="shared" si="317"/>
        <v>0.10369346899816796</v>
      </c>
      <c r="Q6740" s="251" t="s">
        <v>1195</v>
      </c>
      <c r="R6740" s="258"/>
      <c r="S6740" s="258" t="s">
        <v>925</v>
      </c>
      <c r="T6740" s="258" t="s">
        <v>908</v>
      </c>
      <c r="U6740" s="282" t="s">
        <v>823</v>
      </c>
      <c r="V6740" s="285">
        <v>924</v>
      </c>
      <c r="W6740" s="286" t="s">
        <v>816</v>
      </c>
      <c r="X6740" s="286" t="s">
        <v>824</v>
      </c>
      <c r="Y6740" s="257"/>
    </row>
    <row r="6741" spans="1:25" ht="12.75" customHeight="1" x14ac:dyDescent="0.2">
      <c r="A6741" s="229" t="s">
        <v>705</v>
      </c>
      <c r="B6741" s="247"/>
      <c r="C6741" s="280">
        <v>6728</v>
      </c>
      <c r="D6741" s="249" t="s">
        <v>13827</v>
      </c>
      <c r="E6741" s="249" t="s">
        <v>13828</v>
      </c>
      <c r="F6741" s="249" t="s">
        <v>10355</v>
      </c>
      <c r="G6741" s="281" t="s">
        <v>804</v>
      </c>
      <c r="H6741" s="250">
        <v>60752.380000000005</v>
      </c>
      <c r="I6741" s="250"/>
      <c r="J6741" s="250">
        <v>58197.361699999994</v>
      </c>
      <c r="K6741" s="250"/>
      <c r="L6741" s="250">
        <v>60753.25</v>
      </c>
      <c r="M6741" s="251">
        <f t="shared" si="315"/>
        <v>4.2056266766833009E-2</v>
      </c>
      <c r="N6741" s="251">
        <f t="shared" si="316"/>
        <v>4.3917597384831385E-2</v>
      </c>
      <c r="O6741" s="250">
        <v>70089.8</v>
      </c>
      <c r="P6741" s="251">
        <f t="shared" si="317"/>
        <v>0.1536798442881657</v>
      </c>
      <c r="Q6741" s="251" t="s">
        <v>1195</v>
      </c>
      <c r="R6741" s="258"/>
      <c r="S6741" s="258" t="s">
        <v>1405</v>
      </c>
      <c r="T6741" s="258" t="s">
        <v>807</v>
      </c>
      <c r="U6741" s="282" t="s">
        <v>808</v>
      </c>
      <c r="V6741" s="285">
        <v>73</v>
      </c>
      <c r="W6741" s="286" t="s">
        <v>824</v>
      </c>
      <c r="X6741" s="286" t="s">
        <v>824</v>
      </c>
      <c r="Y6741" s="257"/>
    </row>
    <row r="6742" spans="1:25" ht="12.75" customHeight="1" x14ac:dyDescent="0.2">
      <c r="A6742" s="229" t="s">
        <v>705</v>
      </c>
      <c r="B6742" s="247"/>
      <c r="C6742" s="280">
        <v>6729</v>
      </c>
      <c r="D6742" s="249" t="s">
        <v>13829</v>
      </c>
      <c r="E6742" s="249" t="s">
        <v>13830</v>
      </c>
      <c r="F6742" s="249" t="s">
        <v>10185</v>
      </c>
      <c r="G6742" s="281" t="s">
        <v>813</v>
      </c>
      <c r="H6742" s="250">
        <v>67021.89</v>
      </c>
      <c r="I6742" s="250"/>
      <c r="J6742" s="250">
        <v>64203.222999999998</v>
      </c>
      <c r="K6742" s="250"/>
      <c r="L6742" s="250">
        <v>67022.399999999994</v>
      </c>
      <c r="M6742" s="251">
        <f t="shared" si="315"/>
        <v>4.2055916358073479E-2</v>
      </c>
      <c r="N6742" s="251">
        <f t="shared" si="316"/>
        <v>4.3910209928246062E-2</v>
      </c>
      <c r="O6742" s="250">
        <v>73972.11</v>
      </c>
      <c r="P6742" s="251">
        <f t="shared" si="317"/>
        <v>0.10369234763303026</v>
      </c>
      <c r="Q6742" s="251" t="s">
        <v>1195</v>
      </c>
      <c r="R6742" s="258"/>
      <c r="S6742" s="258" t="s">
        <v>904</v>
      </c>
      <c r="T6742" s="258" t="s">
        <v>807</v>
      </c>
      <c r="U6742" s="282" t="s">
        <v>814</v>
      </c>
      <c r="V6742" s="285">
        <v>103</v>
      </c>
      <c r="W6742" s="286" t="s">
        <v>816</v>
      </c>
      <c r="X6742" s="286" t="s">
        <v>824</v>
      </c>
      <c r="Y6742" s="257"/>
    </row>
    <row r="6743" spans="1:25" ht="12.75" customHeight="1" x14ac:dyDescent="0.2">
      <c r="A6743" s="229" t="s">
        <v>705</v>
      </c>
      <c r="B6743" s="247"/>
      <c r="C6743" s="280">
        <v>6730</v>
      </c>
      <c r="D6743" s="249" t="s">
        <v>13831</v>
      </c>
      <c r="E6743" s="249" t="s">
        <v>13832</v>
      </c>
      <c r="F6743" s="249" t="s">
        <v>10205</v>
      </c>
      <c r="G6743" s="281" t="s">
        <v>813</v>
      </c>
      <c r="H6743" s="250">
        <v>93108.51999999999</v>
      </c>
      <c r="I6743" s="250"/>
      <c r="J6743" s="250">
        <v>89760.589600000007</v>
      </c>
      <c r="K6743" s="250"/>
      <c r="L6743" s="250">
        <v>87718.62</v>
      </c>
      <c r="M6743" s="251">
        <f t="shared" si="315"/>
        <v>3.595729370416352E-2</v>
      </c>
      <c r="N6743" s="251">
        <f t="shared" si="316"/>
        <v>2.274906625613354E-2</v>
      </c>
      <c r="O6743" s="250">
        <v>96458.01</v>
      </c>
      <c r="P6743" s="251">
        <f t="shared" si="317"/>
        <v>9.9629816337739915E-2</v>
      </c>
      <c r="Q6743" s="251" t="s">
        <v>1195</v>
      </c>
      <c r="R6743" s="258"/>
      <c r="S6743" s="258" t="s">
        <v>904</v>
      </c>
      <c r="T6743" s="258" t="s">
        <v>807</v>
      </c>
      <c r="U6743" s="282" t="s">
        <v>814</v>
      </c>
      <c r="V6743" s="285">
        <v>802</v>
      </c>
      <c r="W6743" s="286" t="s">
        <v>816</v>
      </c>
      <c r="X6743" s="286" t="s">
        <v>824</v>
      </c>
      <c r="Y6743" s="257"/>
    </row>
    <row r="6744" spans="1:25" ht="12.75" customHeight="1" x14ac:dyDescent="0.2">
      <c r="A6744" s="229" t="s">
        <v>705</v>
      </c>
      <c r="B6744" s="247"/>
      <c r="C6744" s="280">
        <v>6731</v>
      </c>
      <c r="D6744" s="249" t="s">
        <v>13833</v>
      </c>
      <c r="E6744" s="249" t="s">
        <v>13834</v>
      </c>
      <c r="F6744" s="249" t="s">
        <v>10177</v>
      </c>
      <c r="G6744" s="281" t="s">
        <v>804</v>
      </c>
      <c r="H6744" s="250">
        <v>203092.95</v>
      </c>
      <c r="I6744" s="250"/>
      <c r="J6744" s="250">
        <v>194551.63709999999</v>
      </c>
      <c r="K6744" s="250"/>
      <c r="L6744" s="250">
        <v>203094.44</v>
      </c>
      <c r="M6744" s="251">
        <f t="shared" si="315"/>
        <v>4.205617624836322E-2</v>
      </c>
      <c r="N6744" s="251">
        <f t="shared" si="316"/>
        <v>4.3910208247741389E-2</v>
      </c>
      <c r="O6744" s="250">
        <v>224153.88999999998</v>
      </c>
      <c r="P6744" s="251">
        <f t="shared" si="317"/>
        <v>0.10369289282365378</v>
      </c>
      <c r="Q6744" s="251" t="s">
        <v>1195</v>
      </c>
      <c r="R6744" s="258"/>
      <c r="S6744" s="258" t="s">
        <v>806</v>
      </c>
      <c r="T6744" s="258" t="s">
        <v>807</v>
      </c>
      <c r="U6744" s="282" t="s">
        <v>808</v>
      </c>
      <c r="V6744" s="285">
        <v>284</v>
      </c>
      <c r="W6744" s="286" t="s">
        <v>815</v>
      </c>
      <c r="X6744" s="286" t="s">
        <v>816</v>
      </c>
      <c r="Y6744" s="257"/>
    </row>
    <row r="6745" spans="1:25" ht="12.75" customHeight="1" x14ac:dyDescent="0.2">
      <c r="A6745" s="229" t="s">
        <v>705</v>
      </c>
      <c r="B6745" s="247"/>
      <c r="C6745" s="280">
        <v>6732</v>
      </c>
      <c r="D6745" s="249" t="s">
        <v>13835</v>
      </c>
      <c r="E6745" s="249" t="s">
        <v>13836</v>
      </c>
      <c r="F6745" s="249" t="s">
        <v>10182</v>
      </c>
      <c r="G6745" s="281" t="s">
        <v>813</v>
      </c>
      <c r="H6745" s="250">
        <v>42237.5</v>
      </c>
      <c r="I6745" s="250"/>
      <c r="J6745" s="250">
        <v>17179.378000000001</v>
      </c>
      <c r="K6745" s="250"/>
      <c r="L6745" s="250">
        <v>17933.73</v>
      </c>
      <c r="M6745" s="251">
        <f t="shared" si="315"/>
        <v>0.59326716780112454</v>
      </c>
      <c r="N6745" s="251">
        <f t="shared" si="316"/>
        <v>4.3910320850964392E-2</v>
      </c>
      <c r="O6745" s="250">
        <v>19793.309999999998</v>
      </c>
      <c r="P6745" s="251">
        <f t="shared" si="317"/>
        <v>0.10369175849084368</v>
      </c>
      <c r="Q6745" s="251" t="s">
        <v>1195</v>
      </c>
      <c r="R6745" s="258"/>
      <c r="S6745" s="258" t="s">
        <v>904</v>
      </c>
      <c r="T6745" s="258" t="s">
        <v>807</v>
      </c>
      <c r="U6745" s="282" t="s">
        <v>814</v>
      </c>
      <c r="V6745" s="285">
        <v>55</v>
      </c>
      <c r="W6745" s="286" t="s">
        <v>824</v>
      </c>
      <c r="X6745" s="286" t="s">
        <v>824</v>
      </c>
      <c r="Y6745" s="257"/>
    </row>
    <row r="6746" spans="1:25" ht="12.75" customHeight="1" x14ac:dyDescent="0.2">
      <c r="A6746" s="229" t="s">
        <v>705</v>
      </c>
      <c r="B6746" s="247"/>
      <c r="C6746" s="280">
        <v>6733</v>
      </c>
      <c r="D6746" s="249" t="s">
        <v>13837</v>
      </c>
      <c r="E6746" s="249" t="s">
        <v>13838</v>
      </c>
      <c r="F6746" s="249" t="s">
        <v>10260</v>
      </c>
      <c r="G6746" s="281" t="s">
        <v>813</v>
      </c>
      <c r="H6746" s="250">
        <v>28197.040000000001</v>
      </c>
      <c r="I6746" s="250"/>
      <c r="J6746" s="250">
        <v>27011.1859</v>
      </c>
      <c r="K6746" s="250"/>
      <c r="L6746" s="250">
        <v>28197.25</v>
      </c>
      <c r="M6746" s="251">
        <f t="shared" si="315"/>
        <v>4.20559782161532E-2</v>
      </c>
      <c r="N6746" s="251">
        <f t="shared" si="316"/>
        <v>4.3910108367363448E-2</v>
      </c>
      <c r="O6746" s="250">
        <v>31121.119999999995</v>
      </c>
      <c r="P6746" s="251">
        <f t="shared" si="317"/>
        <v>0.1036934452827845</v>
      </c>
      <c r="Q6746" s="251" t="s">
        <v>1195</v>
      </c>
      <c r="R6746" s="258"/>
      <c r="S6746" s="258" t="s">
        <v>806</v>
      </c>
      <c r="T6746" s="258" t="s">
        <v>807</v>
      </c>
      <c r="U6746" s="282" t="s">
        <v>814</v>
      </c>
      <c r="V6746" s="285">
        <v>207</v>
      </c>
      <c r="W6746" s="286" t="s">
        <v>824</v>
      </c>
      <c r="X6746" s="286" t="s">
        <v>824</v>
      </c>
      <c r="Y6746" s="257"/>
    </row>
    <row r="6747" spans="1:25" ht="12.75" customHeight="1" x14ac:dyDescent="0.2">
      <c r="A6747" s="229" t="s">
        <v>705</v>
      </c>
      <c r="B6747" s="247"/>
      <c r="C6747" s="280">
        <v>6734</v>
      </c>
      <c r="D6747" s="249" t="s">
        <v>13839</v>
      </c>
      <c r="E6747" s="249" t="s">
        <v>13839</v>
      </c>
      <c r="F6747" s="249"/>
      <c r="G6747" s="281"/>
      <c r="H6747" s="250">
        <v>0</v>
      </c>
      <c r="I6747" s="250"/>
      <c r="J6747" s="250">
        <v>0</v>
      </c>
      <c r="K6747" s="250"/>
      <c r="L6747" s="250">
        <v>0</v>
      </c>
      <c r="M6747" s="251" t="str">
        <f t="shared" si="315"/>
        <v>NA</v>
      </c>
      <c r="N6747" s="251" t="str">
        <f t="shared" si="316"/>
        <v>NA</v>
      </c>
      <c r="O6747" s="250">
        <v>0</v>
      </c>
      <c r="P6747" s="251" t="str">
        <f t="shared" si="317"/>
        <v>NA</v>
      </c>
      <c r="Q6747" s="251" t="s">
        <v>707</v>
      </c>
      <c r="R6747" s="258"/>
      <c r="S6747" s="299" t="s">
        <v>809</v>
      </c>
      <c r="T6747" s="258" t="s">
        <v>2261</v>
      </c>
      <c r="U6747" s="299" t="s">
        <v>832</v>
      </c>
      <c r="V6747" s="283" t="s">
        <v>809</v>
      </c>
      <c r="W6747" s="284" t="s">
        <v>809</v>
      </c>
      <c r="X6747" s="284" t="s">
        <v>809</v>
      </c>
      <c r="Y6747" s="257"/>
    </row>
    <row r="6748" spans="1:25" ht="12.75" customHeight="1" x14ac:dyDescent="0.2">
      <c r="A6748" s="229" t="s">
        <v>705</v>
      </c>
      <c r="B6748" s="247"/>
      <c r="C6748" s="280">
        <v>6735</v>
      </c>
      <c r="D6748" s="249" t="s">
        <v>13840</v>
      </c>
      <c r="E6748" s="249" t="s">
        <v>13841</v>
      </c>
      <c r="F6748" s="249" t="s">
        <v>10182</v>
      </c>
      <c r="G6748" s="281" t="s">
        <v>813</v>
      </c>
      <c r="H6748" s="250">
        <v>23408.09</v>
      </c>
      <c r="I6748" s="250"/>
      <c r="J6748" s="250">
        <v>20682.313699999999</v>
      </c>
      <c r="K6748" s="250"/>
      <c r="L6748" s="250">
        <v>21590.47</v>
      </c>
      <c r="M6748" s="251">
        <f t="shared" si="315"/>
        <v>0.11644590823087238</v>
      </c>
      <c r="N6748" s="251">
        <f t="shared" si="316"/>
        <v>4.3909802025679671E-2</v>
      </c>
      <c r="O6748" s="250">
        <v>23829.25</v>
      </c>
      <c r="P6748" s="251">
        <f t="shared" si="317"/>
        <v>0.10369297194549255</v>
      </c>
      <c r="Q6748" s="251" t="s">
        <v>1195</v>
      </c>
      <c r="R6748" s="258"/>
      <c r="S6748" s="258" t="s">
        <v>904</v>
      </c>
      <c r="T6748" s="258" t="s">
        <v>807</v>
      </c>
      <c r="U6748" s="282" t="s">
        <v>814</v>
      </c>
      <c r="V6748" s="285">
        <v>105</v>
      </c>
      <c r="W6748" s="286" t="s">
        <v>824</v>
      </c>
      <c r="X6748" s="286" t="s">
        <v>824</v>
      </c>
      <c r="Y6748" s="257"/>
    </row>
    <row r="6749" spans="1:25" ht="12.75" customHeight="1" x14ac:dyDescent="0.2">
      <c r="A6749" s="229" t="s">
        <v>705</v>
      </c>
      <c r="B6749" s="247"/>
      <c r="C6749" s="280">
        <v>6736</v>
      </c>
      <c r="D6749" s="249" t="s">
        <v>13842</v>
      </c>
      <c r="E6749" s="249" t="s">
        <v>13843</v>
      </c>
      <c r="F6749" s="249" t="s">
        <v>10175</v>
      </c>
      <c r="G6749" s="281" t="s">
        <v>813</v>
      </c>
      <c r="H6749" s="250">
        <v>24713.68</v>
      </c>
      <c r="I6749" s="250"/>
      <c r="J6749" s="250">
        <v>23674.329099999999</v>
      </c>
      <c r="K6749" s="250"/>
      <c r="L6749" s="250">
        <v>24713.879999999997</v>
      </c>
      <c r="M6749" s="251">
        <f t="shared" si="315"/>
        <v>4.2055691422726249E-2</v>
      </c>
      <c r="N6749" s="251">
        <f t="shared" si="316"/>
        <v>4.3910469251692473E-2</v>
      </c>
      <c r="O6749" s="250">
        <v>27276.53</v>
      </c>
      <c r="P6749" s="251">
        <f t="shared" si="317"/>
        <v>0.10369274270167217</v>
      </c>
      <c r="Q6749" s="251" t="s">
        <v>1195</v>
      </c>
      <c r="R6749" s="258"/>
      <c r="S6749" s="258" t="s">
        <v>806</v>
      </c>
      <c r="T6749" s="258" t="s">
        <v>807</v>
      </c>
      <c r="U6749" s="282" t="s">
        <v>814</v>
      </c>
      <c r="V6749" s="285">
        <v>203</v>
      </c>
      <c r="W6749" s="286" t="s">
        <v>824</v>
      </c>
      <c r="X6749" s="286" t="s">
        <v>824</v>
      </c>
      <c r="Y6749" s="257"/>
    </row>
    <row r="6750" spans="1:25" ht="12.75" customHeight="1" x14ac:dyDescent="0.2">
      <c r="A6750" s="229" t="s">
        <v>705</v>
      </c>
      <c r="B6750" s="247"/>
      <c r="C6750" s="280">
        <v>6737</v>
      </c>
      <c r="D6750" s="249" t="s">
        <v>13844</v>
      </c>
      <c r="E6750" s="249" t="s">
        <v>13845</v>
      </c>
      <c r="F6750" s="249" t="s">
        <v>10240</v>
      </c>
      <c r="G6750" s="281" t="s">
        <v>813</v>
      </c>
      <c r="H6750" s="250">
        <v>115857.78</v>
      </c>
      <c r="I6750" s="250"/>
      <c r="J6750" s="250">
        <v>91393.171600000001</v>
      </c>
      <c r="K6750" s="250"/>
      <c r="L6750" s="250">
        <v>95406.260000000009</v>
      </c>
      <c r="M6750" s="251">
        <f t="shared" si="315"/>
        <v>0.21116068683518704</v>
      </c>
      <c r="N6750" s="251">
        <f t="shared" si="316"/>
        <v>4.3910155756100355E-2</v>
      </c>
      <c r="O6750" s="250">
        <v>105299.23</v>
      </c>
      <c r="P6750" s="251">
        <f t="shared" si="317"/>
        <v>0.10369309099843119</v>
      </c>
      <c r="Q6750" s="251" t="s">
        <v>1195</v>
      </c>
      <c r="R6750" s="258"/>
      <c r="S6750" s="258" t="s">
        <v>806</v>
      </c>
      <c r="T6750" s="258" t="s">
        <v>807</v>
      </c>
      <c r="U6750" s="282" t="s">
        <v>814</v>
      </c>
      <c r="V6750" s="285">
        <v>303</v>
      </c>
      <c r="W6750" s="286" t="s">
        <v>824</v>
      </c>
      <c r="X6750" s="286" t="s">
        <v>824</v>
      </c>
      <c r="Y6750" s="257"/>
    </row>
    <row r="6751" spans="1:25" ht="12.75" customHeight="1" x14ac:dyDescent="0.2">
      <c r="A6751" s="229" t="s">
        <v>705</v>
      </c>
      <c r="B6751" s="247"/>
      <c r="C6751" s="280">
        <v>6738</v>
      </c>
      <c r="D6751" s="249" t="s">
        <v>13846</v>
      </c>
      <c r="E6751" s="249" t="s">
        <v>13847</v>
      </c>
      <c r="F6751" s="249" t="s">
        <v>10193</v>
      </c>
      <c r="G6751" s="281" t="s">
        <v>813</v>
      </c>
      <c r="H6751" s="250">
        <v>72194.17</v>
      </c>
      <c r="I6751" s="250"/>
      <c r="J6751" s="250">
        <v>69157.972799999989</v>
      </c>
      <c r="K6751" s="250"/>
      <c r="L6751" s="250">
        <v>72194.709999999992</v>
      </c>
      <c r="M6751" s="251">
        <f t="shared" si="315"/>
        <v>4.2055988731500196E-2</v>
      </c>
      <c r="N6751" s="251">
        <f t="shared" si="316"/>
        <v>4.3910153479802455E-2</v>
      </c>
      <c r="O6751" s="250">
        <v>79680.78</v>
      </c>
      <c r="P6751" s="251">
        <f t="shared" si="317"/>
        <v>0.10369277749020681</v>
      </c>
      <c r="Q6751" s="251" t="s">
        <v>1195</v>
      </c>
      <c r="R6751" s="258"/>
      <c r="S6751" s="258" t="s">
        <v>904</v>
      </c>
      <c r="T6751" s="258" t="s">
        <v>807</v>
      </c>
      <c r="U6751" s="282" t="s">
        <v>814</v>
      </c>
      <c r="V6751" s="285">
        <v>208</v>
      </c>
      <c r="W6751" s="286" t="s">
        <v>824</v>
      </c>
      <c r="X6751" s="286" t="s">
        <v>824</v>
      </c>
      <c r="Y6751" s="257"/>
    </row>
    <row r="6752" spans="1:25" ht="12.75" customHeight="1" x14ac:dyDescent="0.2">
      <c r="A6752" s="229" t="s">
        <v>705</v>
      </c>
      <c r="B6752" s="247"/>
      <c r="C6752" s="280">
        <v>6739</v>
      </c>
      <c r="D6752" s="249" t="s">
        <v>13848</v>
      </c>
      <c r="E6752" s="249" t="s">
        <v>13849</v>
      </c>
      <c r="F6752" s="249" t="s">
        <v>10379</v>
      </c>
      <c r="G6752" s="281" t="s">
        <v>813</v>
      </c>
      <c r="H6752" s="250">
        <v>57352.65</v>
      </c>
      <c r="I6752" s="250"/>
      <c r="J6752" s="250">
        <v>54940.623799999994</v>
      </c>
      <c r="K6752" s="250"/>
      <c r="L6752" s="250">
        <v>45018.53</v>
      </c>
      <c r="M6752" s="251">
        <f t="shared" si="315"/>
        <v>4.2056054951253474E-2</v>
      </c>
      <c r="N6752" s="251">
        <f t="shared" si="316"/>
        <v>0.18059667171088792</v>
      </c>
      <c r="O6752" s="250">
        <v>50634.47</v>
      </c>
      <c r="P6752" s="251">
        <f t="shared" si="317"/>
        <v>0.12474729850130607</v>
      </c>
      <c r="Q6752" s="251" t="s">
        <v>1195</v>
      </c>
      <c r="R6752" s="258"/>
      <c r="S6752" s="258" t="s">
        <v>806</v>
      </c>
      <c r="T6752" s="258" t="s">
        <v>807</v>
      </c>
      <c r="U6752" s="282" t="s">
        <v>814</v>
      </c>
      <c r="V6752" s="285">
        <v>602</v>
      </c>
      <c r="W6752" s="286" t="s">
        <v>824</v>
      </c>
      <c r="X6752" s="286" t="s">
        <v>824</v>
      </c>
      <c r="Y6752" s="257"/>
    </row>
    <row r="6753" spans="1:25" ht="12.75" customHeight="1" x14ac:dyDescent="0.2">
      <c r="A6753" s="229" t="s">
        <v>705</v>
      </c>
      <c r="B6753" s="247"/>
      <c r="C6753" s="280">
        <v>6740</v>
      </c>
      <c r="D6753" s="249" t="s">
        <v>13850</v>
      </c>
      <c r="E6753" s="249" t="s">
        <v>13851</v>
      </c>
      <c r="F6753" s="249" t="s">
        <v>10237</v>
      </c>
      <c r="G6753" s="281" t="s">
        <v>804</v>
      </c>
      <c r="H6753" s="250">
        <v>33347.35</v>
      </c>
      <c r="I6753" s="250"/>
      <c r="J6753" s="250">
        <v>21030.381099999999</v>
      </c>
      <c r="K6753" s="250"/>
      <c r="L6753" s="250">
        <v>20819.22</v>
      </c>
      <c r="M6753" s="251">
        <f t="shared" si="315"/>
        <v>0.36935375374654961</v>
      </c>
      <c r="N6753" s="251">
        <f t="shared" si="316"/>
        <v>1.0040764311208681E-2</v>
      </c>
      <c r="O6753" s="250">
        <v>23446.489999999998</v>
      </c>
      <c r="P6753" s="251">
        <f t="shared" si="317"/>
        <v>0.12619444916764397</v>
      </c>
      <c r="Q6753" s="251" t="s">
        <v>1195</v>
      </c>
      <c r="R6753" s="258"/>
      <c r="S6753" s="258" t="s">
        <v>806</v>
      </c>
      <c r="T6753" s="258" t="s">
        <v>807</v>
      </c>
      <c r="U6753" s="282" t="s">
        <v>808</v>
      </c>
      <c r="V6753" s="285">
        <v>503</v>
      </c>
      <c r="W6753" s="286" t="s">
        <v>824</v>
      </c>
      <c r="X6753" s="286" t="s">
        <v>824</v>
      </c>
      <c r="Y6753" s="257"/>
    </row>
    <row r="6754" spans="1:25" ht="12.75" customHeight="1" x14ac:dyDescent="0.2">
      <c r="A6754" s="229" t="s">
        <v>705</v>
      </c>
      <c r="B6754" s="247"/>
      <c r="C6754" s="280">
        <v>6741</v>
      </c>
      <c r="D6754" s="249" t="s">
        <v>13852</v>
      </c>
      <c r="E6754" s="249" t="s">
        <v>13853</v>
      </c>
      <c r="F6754" s="249" t="s">
        <v>10172</v>
      </c>
      <c r="G6754" s="281" t="s">
        <v>813</v>
      </c>
      <c r="H6754" s="250">
        <v>16267.43</v>
      </c>
      <c r="I6754" s="250"/>
      <c r="J6754" s="250">
        <v>15583.293299999999</v>
      </c>
      <c r="K6754" s="250"/>
      <c r="L6754" s="250">
        <v>16267.57</v>
      </c>
      <c r="M6754" s="251">
        <f t="shared" si="315"/>
        <v>4.2055610505162828E-2</v>
      </c>
      <c r="N6754" s="251">
        <f t="shared" si="316"/>
        <v>4.3910917084516429E-2</v>
      </c>
      <c r="O6754" s="250">
        <v>17954.39</v>
      </c>
      <c r="P6754" s="251">
        <f t="shared" si="317"/>
        <v>0.10369219250324417</v>
      </c>
      <c r="Q6754" s="251" t="s">
        <v>1195</v>
      </c>
      <c r="R6754" s="258"/>
      <c r="S6754" s="258" t="s">
        <v>806</v>
      </c>
      <c r="T6754" s="258" t="s">
        <v>807</v>
      </c>
      <c r="U6754" s="282" t="s">
        <v>814</v>
      </c>
      <c r="V6754" s="285">
        <v>208</v>
      </c>
      <c r="W6754" s="286" t="s">
        <v>816</v>
      </c>
      <c r="X6754" s="286" t="s">
        <v>824</v>
      </c>
      <c r="Y6754" s="257"/>
    </row>
    <row r="6755" spans="1:25" ht="12.75" customHeight="1" x14ac:dyDescent="0.2">
      <c r="A6755" s="229" t="s">
        <v>705</v>
      </c>
      <c r="B6755" s="247"/>
      <c r="C6755" s="280">
        <v>6742</v>
      </c>
      <c r="D6755" s="249" t="s">
        <v>13854</v>
      </c>
      <c r="E6755" s="249" t="s">
        <v>13855</v>
      </c>
      <c r="F6755" s="249" t="s">
        <v>10411</v>
      </c>
      <c r="G6755" s="281" t="s">
        <v>813</v>
      </c>
      <c r="H6755" s="250">
        <v>174922.77000000002</v>
      </c>
      <c r="I6755" s="250"/>
      <c r="J6755" s="250">
        <v>129160.247</v>
      </c>
      <c r="K6755" s="250"/>
      <c r="L6755" s="250">
        <v>123669.90999999999</v>
      </c>
      <c r="M6755" s="251">
        <f t="shared" si="315"/>
        <v>0.26161558612409358</v>
      </c>
      <c r="N6755" s="251">
        <f t="shared" si="316"/>
        <v>4.250794751112557E-2</v>
      </c>
      <c r="O6755" s="250">
        <v>134753.25</v>
      </c>
      <c r="P6755" s="251">
        <f t="shared" si="317"/>
        <v>8.9620344997421053E-2</v>
      </c>
      <c r="Q6755" s="251" t="s">
        <v>1195</v>
      </c>
      <c r="R6755" s="258"/>
      <c r="S6755" s="258" t="s">
        <v>1405</v>
      </c>
      <c r="T6755" s="258" t="s">
        <v>2261</v>
      </c>
      <c r="U6755" s="282" t="s">
        <v>814</v>
      </c>
      <c r="V6755" s="285">
        <v>204</v>
      </c>
      <c r="W6755" s="286" t="s">
        <v>824</v>
      </c>
      <c r="X6755" s="286" t="s">
        <v>824</v>
      </c>
      <c r="Y6755" s="257"/>
    </row>
    <row r="6756" spans="1:25" ht="12.75" customHeight="1" x14ac:dyDescent="0.2">
      <c r="A6756" s="229" t="s">
        <v>705</v>
      </c>
      <c r="B6756" s="247"/>
      <c r="C6756" s="280">
        <v>6743</v>
      </c>
      <c r="D6756" s="249" t="s">
        <v>13856</v>
      </c>
      <c r="E6756" s="249" t="s">
        <v>13857</v>
      </c>
      <c r="F6756" s="249" t="s">
        <v>10225</v>
      </c>
      <c r="G6756" s="281" t="s">
        <v>813</v>
      </c>
      <c r="H6756" s="250">
        <v>52813.84</v>
      </c>
      <c r="I6756" s="250"/>
      <c r="J6756" s="250">
        <v>62336.1492</v>
      </c>
      <c r="K6756" s="250"/>
      <c r="L6756" s="250">
        <v>65073.98</v>
      </c>
      <c r="M6756" s="251">
        <f t="shared" si="315"/>
        <v>0.18029950482676518</v>
      </c>
      <c r="N6756" s="251">
        <f t="shared" si="316"/>
        <v>4.39204351750365E-2</v>
      </c>
      <c r="O6756" s="250">
        <v>70572.25</v>
      </c>
      <c r="P6756" s="251">
        <f t="shared" si="317"/>
        <v>8.449260364895457E-2</v>
      </c>
      <c r="Q6756" s="251" t="s">
        <v>1195</v>
      </c>
      <c r="R6756" s="258"/>
      <c r="S6756" s="258" t="s">
        <v>806</v>
      </c>
      <c r="T6756" s="258" t="s">
        <v>807</v>
      </c>
      <c r="U6756" s="282" t="s">
        <v>814</v>
      </c>
      <c r="V6756" s="285">
        <v>513</v>
      </c>
      <c r="W6756" s="286" t="s">
        <v>824</v>
      </c>
      <c r="X6756" s="286" t="s">
        <v>824</v>
      </c>
      <c r="Y6756" s="257"/>
    </row>
    <row r="6757" spans="1:25" ht="12.75" customHeight="1" x14ac:dyDescent="0.2">
      <c r="A6757" s="229" t="s">
        <v>705</v>
      </c>
      <c r="B6757" s="247"/>
      <c r="C6757" s="280">
        <v>6744</v>
      </c>
      <c r="D6757" s="249" t="s">
        <v>13858</v>
      </c>
      <c r="E6757" s="249" t="s">
        <v>13859</v>
      </c>
      <c r="F6757" s="249" t="s">
        <v>10260</v>
      </c>
      <c r="G6757" s="281" t="s">
        <v>813</v>
      </c>
      <c r="H6757" s="250">
        <v>52262.340000000004</v>
      </c>
      <c r="I6757" s="250"/>
      <c r="J6757" s="250">
        <v>50064.399099999995</v>
      </c>
      <c r="K6757" s="250"/>
      <c r="L6757" s="250">
        <v>52262.74</v>
      </c>
      <c r="M6757" s="251">
        <f t="shared" si="315"/>
        <v>4.2055922103755944E-2</v>
      </c>
      <c r="N6757" s="251">
        <f t="shared" si="316"/>
        <v>4.391026237244907E-2</v>
      </c>
      <c r="O6757" s="250">
        <v>57682.05</v>
      </c>
      <c r="P6757" s="251">
        <f t="shared" si="317"/>
        <v>0.10369356830506792</v>
      </c>
      <c r="Q6757" s="251" t="s">
        <v>1195</v>
      </c>
      <c r="R6757" s="258"/>
      <c r="S6757" s="258" t="s">
        <v>904</v>
      </c>
      <c r="T6757" s="258" t="s">
        <v>807</v>
      </c>
      <c r="U6757" s="282" t="s">
        <v>814</v>
      </c>
      <c r="V6757" s="285">
        <v>103</v>
      </c>
      <c r="W6757" s="286" t="s">
        <v>824</v>
      </c>
      <c r="X6757" s="286" t="s">
        <v>824</v>
      </c>
      <c r="Y6757" s="257"/>
    </row>
    <row r="6758" spans="1:25" ht="12.75" customHeight="1" x14ac:dyDescent="0.2">
      <c r="A6758" s="229" t="s">
        <v>705</v>
      </c>
      <c r="B6758" s="247"/>
      <c r="C6758" s="280">
        <v>6745</v>
      </c>
      <c r="D6758" s="249" t="s">
        <v>13860</v>
      </c>
      <c r="E6758" s="249" t="s">
        <v>13861</v>
      </c>
      <c r="F6758" s="249" t="s">
        <v>10205</v>
      </c>
      <c r="G6758" s="281" t="s">
        <v>813</v>
      </c>
      <c r="H6758" s="250">
        <v>36634.19</v>
      </c>
      <c r="I6758" s="250"/>
      <c r="J6758" s="250">
        <v>40841.648399999998</v>
      </c>
      <c r="K6758" s="250"/>
      <c r="L6758" s="250">
        <v>42635.02</v>
      </c>
      <c r="M6758" s="251">
        <f t="shared" si="315"/>
        <v>0.11485059175595244</v>
      </c>
      <c r="N6758" s="251">
        <f t="shared" si="316"/>
        <v>4.3910362834424642E-2</v>
      </c>
      <c r="O6758" s="250">
        <v>47055.95</v>
      </c>
      <c r="P6758" s="251">
        <f t="shared" si="317"/>
        <v>0.10369245751497244</v>
      </c>
      <c r="Q6758" s="251" t="s">
        <v>1195</v>
      </c>
      <c r="R6758" s="258"/>
      <c r="S6758" s="258" t="s">
        <v>806</v>
      </c>
      <c r="T6758" s="258" t="s">
        <v>807</v>
      </c>
      <c r="U6758" s="282" t="s">
        <v>814</v>
      </c>
      <c r="V6758" s="285">
        <v>203</v>
      </c>
      <c r="W6758" s="286" t="s">
        <v>816</v>
      </c>
      <c r="X6758" s="286" t="s">
        <v>824</v>
      </c>
      <c r="Y6758" s="257"/>
    </row>
    <row r="6759" spans="1:25" ht="12.75" customHeight="1" x14ac:dyDescent="0.2">
      <c r="A6759" s="229" t="s">
        <v>705</v>
      </c>
      <c r="B6759" s="247"/>
      <c r="C6759" s="280">
        <v>6746</v>
      </c>
      <c r="D6759" s="249" t="s">
        <v>13862</v>
      </c>
      <c r="E6759" s="249" t="s">
        <v>13861</v>
      </c>
      <c r="F6759" s="249" t="s">
        <v>10193</v>
      </c>
      <c r="G6759" s="281" t="s">
        <v>813</v>
      </c>
      <c r="H6759" s="250">
        <v>84814.73</v>
      </c>
      <c r="I6759" s="250"/>
      <c r="J6759" s="250">
        <v>78007.672599999991</v>
      </c>
      <c r="K6759" s="250"/>
      <c r="L6759" s="250">
        <v>81433.340000000011</v>
      </c>
      <c r="M6759" s="251">
        <f t="shared" si="315"/>
        <v>8.0257962266695959E-2</v>
      </c>
      <c r="N6759" s="251">
        <f t="shared" si="316"/>
        <v>4.3914493098208655E-2</v>
      </c>
      <c r="O6759" s="250">
        <v>92249.32</v>
      </c>
      <c r="P6759" s="251">
        <f t="shared" si="317"/>
        <v>0.13282004643307022</v>
      </c>
      <c r="Q6759" s="251" t="s">
        <v>1195</v>
      </c>
      <c r="R6759" s="258"/>
      <c r="S6759" s="258" t="s">
        <v>904</v>
      </c>
      <c r="T6759" s="258" t="s">
        <v>807</v>
      </c>
      <c r="U6759" s="282" t="s">
        <v>814</v>
      </c>
      <c r="V6759" s="285">
        <v>204</v>
      </c>
      <c r="W6759" s="286" t="s">
        <v>824</v>
      </c>
      <c r="X6759" s="286" t="s">
        <v>824</v>
      </c>
      <c r="Y6759" s="257"/>
    </row>
    <row r="6760" spans="1:25" ht="12.75" customHeight="1" x14ac:dyDescent="0.2">
      <c r="A6760" s="229" t="s">
        <v>705</v>
      </c>
      <c r="B6760" s="247"/>
      <c r="C6760" s="280">
        <v>6747</v>
      </c>
      <c r="D6760" s="249" t="s">
        <v>13863</v>
      </c>
      <c r="E6760" s="249" t="s">
        <v>13864</v>
      </c>
      <c r="F6760" s="249" t="s">
        <v>10205</v>
      </c>
      <c r="G6760" s="281" t="s">
        <v>813</v>
      </c>
      <c r="H6760" s="250">
        <v>23336.02</v>
      </c>
      <c r="I6760" s="250"/>
      <c r="J6760" s="250">
        <v>20415.163699999997</v>
      </c>
      <c r="K6760" s="250"/>
      <c r="L6760" s="250">
        <v>21311.599999999999</v>
      </c>
      <c r="M6760" s="251">
        <f t="shared" si="315"/>
        <v>0.12516514384200919</v>
      </c>
      <c r="N6760" s="251">
        <f t="shared" si="316"/>
        <v>4.3910316526141857E-2</v>
      </c>
      <c r="O6760" s="250">
        <v>23521.449999999997</v>
      </c>
      <c r="P6760" s="251">
        <f t="shared" si="317"/>
        <v>0.10369235533699951</v>
      </c>
      <c r="Q6760" s="251" t="s">
        <v>1195</v>
      </c>
      <c r="R6760" s="258"/>
      <c r="S6760" s="258" t="s">
        <v>904</v>
      </c>
      <c r="T6760" s="258" t="s">
        <v>807</v>
      </c>
      <c r="U6760" s="282" t="s">
        <v>814</v>
      </c>
      <c r="V6760" s="285">
        <v>107</v>
      </c>
      <c r="W6760" s="286" t="s">
        <v>824</v>
      </c>
      <c r="X6760" s="286" t="s">
        <v>824</v>
      </c>
      <c r="Y6760" s="257"/>
    </row>
    <row r="6761" spans="1:25" ht="12.75" customHeight="1" x14ac:dyDescent="0.2">
      <c r="A6761" s="229" t="s">
        <v>705</v>
      </c>
      <c r="B6761" s="247"/>
      <c r="C6761" s="280">
        <v>6748</v>
      </c>
      <c r="D6761" s="249" t="s">
        <v>13865</v>
      </c>
      <c r="E6761" s="249" t="s">
        <v>13866</v>
      </c>
      <c r="F6761" s="249" t="s">
        <v>10231</v>
      </c>
      <c r="G6761" s="281" t="s">
        <v>813</v>
      </c>
      <c r="H6761" s="250">
        <v>0</v>
      </c>
      <c r="I6761" s="250"/>
      <c r="J6761" s="250">
        <v>133096.44389999998</v>
      </c>
      <c r="K6761" s="250"/>
      <c r="L6761" s="250">
        <v>138940.59</v>
      </c>
      <c r="M6761" s="251" t="str">
        <f t="shared" si="315"/>
        <v>NA</v>
      </c>
      <c r="N6761" s="251">
        <f t="shared" si="316"/>
        <v>4.3909107777446887E-2</v>
      </c>
      <c r="O6761" s="250">
        <v>152356.81000000003</v>
      </c>
      <c r="P6761" s="251">
        <f t="shared" si="317"/>
        <v>9.6560839420647568E-2</v>
      </c>
      <c r="Q6761" s="251" t="s">
        <v>1195</v>
      </c>
      <c r="R6761" s="258"/>
      <c r="S6761" s="258" t="s">
        <v>806</v>
      </c>
      <c r="T6761" s="258" t="s">
        <v>807</v>
      </c>
      <c r="U6761" s="282" t="s">
        <v>814</v>
      </c>
      <c r="V6761" s="285">
        <v>203</v>
      </c>
      <c r="W6761" s="286" t="s">
        <v>824</v>
      </c>
      <c r="X6761" s="286" t="s">
        <v>824</v>
      </c>
      <c r="Y6761" s="257"/>
    </row>
    <row r="6762" spans="1:25" ht="12.75" customHeight="1" x14ac:dyDescent="0.2">
      <c r="A6762" s="229" t="s">
        <v>705</v>
      </c>
      <c r="B6762" s="247"/>
      <c r="C6762" s="280">
        <v>6749</v>
      </c>
      <c r="D6762" s="249" t="s">
        <v>13867</v>
      </c>
      <c r="E6762" s="249" t="s">
        <v>13868</v>
      </c>
      <c r="F6762" s="249" t="s">
        <v>10237</v>
      </c>
      <c r="G6762" s="281" t="s">
        <v>804</v>
      </c>
      <c r="H6762" s="250">
        <v>114745.70999999999</v>
      </c>
      <c r="I6762" s="250"/>
      <c r="J6762" s="250">
        <v>113906.42450000002</v>
      </c>
      <c r="K6762" s="250"/>
      <c r="L6762" s="250">
        <v>118908.06</v>
      </c>
      <c r="M6762" s="251">
        <f t="shared" si="315"/>
        <v>7.3143083083452021E-3</v>
      </c>
      <c r="N6762" s="251">
        <f t="shared" si="316"/>
        <v>4.3910038629998205E-2</v>
      </c>
      <c r="O6762" s="250">
        <v>131238.02999999997</v>
      </c>
      <c r="P6762" s="251">
        <f t="shared" si="317"/>
        <v>0.10369330724931491</v>
      </c>
      <c r="Q6762" s="251" t="s">
        <v>1195</v>
      </c>
      <c r="R6762" s="258"/>
      <c r="S6762" s="258" t="s">
        <v>806</v>
      </c>
      <c r="T6762" s="258" t="s">
        <v>807</v>
      </c>
      <c r="U6762" s="282" t="s">
        <v>808</v>
      </c>
      <c r="V6762" s="285">
        <v>126</v>
      </c>
      <c r="W6762" s="286" t="s">
        <v>816</v>
      </c>
      <c r="X6762" s="286" t="s">
        <v>816</v>
      </c>
      <c r="Y6762" s="257"/>
    </row>
    <row r="6763" spans="1:25" ht="12.75" customHeight="1" x14ac:dyDescent="0.2">
      <c r="A6763" s="229" t="s">
        <v>705</v>
      </c>
      <c r="B6763" s="247"/>
      <c r="C6763" s="280">
        <v>6750</v>
      </c>
      <c r="D6763" s="249" t="s">
        <v>13869</v>
      </c>
      <c r="E6763" s="249" t="s">
        <v>13870</v>
      </c>
      <c r="F6763" s="249" t="s">
        <v>10225</v>
      </c>
      <c r="G6763" s="281" t="s">
        <v>813</v>
      </c>
      <c r="H6763" s="250">
        <v>5011.6900000000005</v>
      </c>
      <c r="I6763" s="250"/>
      <c r="J6763" s="250">
        <v>4676.4475000000002</v>
      </c>
      <c r="K6763" s="250"/>
      <c r="L6763" s="250">
        <v>4881.8500000000004</v>
      </c>
      <c r="M6763" s="251">
        <f t="shared" si="315"/>
        <v>6.6892106255574513E-2</v>
      </c>
      <c r="N6763" s="251">
        <f t="shared" si="316"/>
        <v>4.3922764021193467E-2</v>
      </c>
      <c r="O6763" s="250">
        <v>5258.66</v>
      </c>
      <c r="P6763" s="251">
        <f t="shared" si="317"/>
        <v>7.7185902885176613E-2</v>
      </c>
      <c r="Q6763" s="251" t="s">
        <v>1195</v>
      </c>
      <c r="R6763" s="258"/>
      <c r="S6763" s="258" t="s">
        <v>904</v>
      </c>
      <c r="T6763" s="258" t="s">
        <v>2261</v>
      </c>
      <c r="U6763" s="282" t="s">
        <v>814</v>
      </c>
      <c r="V6763" s="285">
        <v>55</v>
      </c>
      <c r="W6763" s="286" t="s">
        <v>824</v>
      </c>
      <c r="X6763" s="286" t="s">
        <v>824</v>
      </c>
      <c r="Y6763" s="257"/>
    </row>
    <row r="6764" spans="1:25" ht="12.75" customHeight="1" x14ac:dyDescent="0.2">
      <c r="A6764" s="229" t="s">
        <v>705</v>
      </c>
      <c r="B6764" s="247"/>
      <c r="C6764" s="280">
        <v>6751</v>
      </c>
      <c r="D6764" s="249" t="s">
        <v>13871</v>
      </c>
      <c r="E6764" s="249" t="s">
        <v>13872</v>
      </c>
      <c r="F6764" s="249" t="s">
        <v>10172</v>
      </c>
      <c r="G6764" s="281" t="s">
        <v>813</v>
      </c>
      <c r="H6764" s="250">
        <v>59685.090000000004</v>
      </c>
      <c r="I6764" s="250"/>
      <c r="J6764" s="250">
        <v>49886.999400000008</v>
      </c>
      <c r="K6764" s="250"/>
      <c r="L6764" s="250">
        <v>52077.55</v>
      </c>
      <c r="M6764" s="251">
        <f t="shared" si="315"/>
        <v>0.1641631201360339</v>
      </c>
      <c r="N6764" s="251">
        <f t="shared" si="316"/>
        <v>4.3910249691225062E-2</v>
      </c>
      <c r="O6764" s="250">
        <v>57477.65</v>
      </c>
      <c r="P6764" s="251">
        <f t="shared" si="317"/>
        <v>0.10369343411892454</v>
      </c>
      <c r="Q6764" s="251" t="s">
        <v>1195</v>
      </c>
      <c r="R6764" s="258"/>
      <c r="S6764" s="258" t="s">
        <v>806</v>
      </c>
      <c r="T6764" s="258" t="s">
        <v>807</v>
      </c>
      <c r="U6764" s="282" t="s">
        <v>814</v>
      </c>
      <c r="V6764" s="285">
        <v>106</v>
      </c>
      <c r="W6764" s="286" t="s">
        <v>824</v>
      </c>
      <c r="X6764" s="286" t="s">
        <v>824</v>
      </c>
      <c r="Y6764" s="257"/>
    </row>
    <row r="6765" spans="1:25" ht="12.75" customHeight="1" x14ac:dyDescent="0.2">
      <c r="A6765" s="229" t="s">
        <v>705</v>
      </c>
      <c r="B6765" s="247"/>
      <c r="C6765" s="280">
        <v>6752</v>
      </c>
      <c r="D6765" s="249" t="s">
        <v>13873</v>
      </c>
      <c r="E6765" s="249" t="s">
        <v>13874</v>
      </c>
      <c r="F6765" s="249" t="s">
        <v>10237</v>
      </c>
      <c r="G6765" s="281" t="s">
        <v>804</v>
      </c>
      <c r="H6765" s="250">
        <v>106199.27</v>
      </c>
      <c r="I6765" s="250"/>
      <c r="J6765" s="250">
        <v>19454.789199999999</v>
      </c>
      <c r="K6765" s="250"/>
      <c r="L6765" s="250">
        <v>37494.47</v>
      </c>
      <c r="M6765" s="251">
        <f t="shared" si="315"/>
        <v>0.81680863531359493</v>
      </c>
      <c r="N6765" s="251">
        <f t="shared" si="316"/>
        <v>0.92726169451376028</v>
      </c>
      <c r="O6765" s="250">
        <v>42557.26</v>
      </c>
      <c r="P6765" s="251">
        <f t="shared" si="317"/>
        <v>0.13502764541010984</v>
      </c>
      <c r="Q6765" s="251" t="s">
        <v>1195</v>
      </c>
      <c r="R6765" s="258"/>
      <c r="S6765" s="258" t="s">
        <v>1405</v>
      </c>
      <c r="T6765" s="258" t="s">
        <v>2261</v>
      </c>
      <c r="U6765" s="282" t="s">
        <v>808</v>
      </c>
      <c r="V6765" s="283" t="s">
        <v>809</v>
      </c>
      <c r="W6765" s="284" t="s">
        <v>809</v>
      </c>
      <c r="X6765" s="284" t="s">
        <v>809</v>
      </c>
      <c r="Y6765" s="257"/>
    </row>
    <row r="6766" spans="1:25" ht="12.75" customHeight="1" x14ac:dyDescent="0.2">
      <c r="B6766" s="247"/>
      <c r="C6766" s="280">
        <v>6753</v>
      </c>
      <c r="D6766" s="249" t="s">
        <v>13875</v>
      </c>
      <c r="E6766" s="249" t="s">
        <v>13876</v>
      </c>
      <c r="F6766" s="249" t="s">
        <v>10355</v>
      </c>
      <c r="G6766" s="281" t="s">
        <v>804</v>
      </c>
      <c r="H6766" s="250">
        <v>54652.87</v>
      </c>
      <c r="I6766" s="250"/>
      <c r="J6766" s="250">
        <v>54334.811099999999</v>
      </c>
      <c r="K6766" s="250"/>
      <c r="L6766" s="250">
        <v>56720.95</v>
      </c>
      <c r="M6766" s="251">
        <f t="shared" si="315"/>
        <v>5.8196193539333547E-3</v>
      </c>
      <c r="N6766" s="251">
        <f t="shared" si="316"/>
        <v>4.3915472451140962E-2</v>
      </c>
      <c r="O6766" s="250">
        <v>64611.590000000004</v>
      </c>
      <c r="P6766" s="251">
        <f t="shared" si="317"/>
        <v>0.1391133258522646</v>
      </c>
      <c r="Q6766" s="251" t="s">
        <v>1195</v>
      </c>
      <c r="R6766" s="258"/>
      <c r="S6766" s="258" t="s">
        <v>1405</v>
      </c>
      <c r="T6766" s="258" t="s">
        <v>2261</v>
      </c>
      <c r="U6766" s="282" t="s">
        <v>808</v>
      </c>
      <c r="V6766" s="285">
        <v>14</v>
      </c>
      <c r="W6766" s="286" t="s">
        <v>912</v>
      </c>
      <c r="X6766" s="286" t="s">
        <v>816</v>
      </c>
      <c r="Y6766" s="257"/>
    </row>
    <row r="6767" spans="1:25" ht="12.75" customHeight="1" x14ac:dyDescent="0.2">
      <c r="A6767" s="229" t="s">
        <v>705</v>
      </c>
      <c r="B6767" s="247"/>
      <c r="C6767" s="280">
        <v>6754</v>
      </c>
      <c r="D6767" s="249" t="s">
        <v>13877</v>
      </c>
      <c r="E6767" s="249" t="s">
        <v>13878</v>
      </c>
      <c r="F6767" s="249" t="s">
        <v>10185</v>
      </c>
      <c r="G6767" s="281" t="s">
        <v>813</v>
      </c>
      <c r="H6767" s="250">
        <v>150289.92000000001</v>
      </c>
      <c r="I6767" s="250"/>
      <c r="J6767" s="250">
        <v>103986.4378</v>
      </c>
      <c r="K6767" s="250"/>
      <c r="L6767" s="250">
        <v>108552.51</v>
      </c>
      <c r="M6767" s="251">
        <f t="shared" si="315"/>
        <v>0.30809439648380949</v>
      </c>
      <c r="N6767" s="251">
        <f t="shared" si="316"/>
        <v>4.3910266536700181E-2</v>
      </c>
      <c r="O6767" s="250">
        <v>119808.65</v>
      </c>
      <c r="P6767" s="251">
        <f t="shared" si="317"/>
        <v>0.10369304219681331</v>
      </c>
      <c r="Q6767" s="251" t="s">
        <v>1195</v>
      </c>
      <c r="R6767" s="258"/>
      <c r="S6767" s="258" t="s">
        <v>806</v>
      </c>
      <c r="T6767" s="258" t="s">
        <v>807</v>
      </c>
      <c r="U6767" s="282" t="s">
        <v>814</v>
      </c>
      <c r="V6767" s="285">
        <v>352</v>
      </c>
      <c r="W6767" s="286" t="s">
        <v>816</v>
      </c>
      <c r="X6767" s="286" t="s">
        <v>824</v>
      </c>
      <c r="Y6767" s="257"/>
    </row>
    <row r="6768" spans="1:25" ht="12.75" customHeight="1" x14ac:dyDescent="0.2">
      <c r="A6768" s="229" t="s">
        <v>705</v>
      </c>
      <c r="B6768" s="247"/>
      <c r="C6768" s="280">
        <v>6755</v>
      </c>
      <c r="D6768" s="249" t="s">
        <v>13879</v>
      </c>
      <c r="E6768" s="249" t="s">
        <v>13880</v>
      </c>
      <c r="F6768" s="249" t="s">
        <v>10228</v>
      </c>
      <c r="G6768" s="281" t="s">
        <v>804</v>
      </c>
      <c r="H6768" s="250">
        <v>140705.31</v>
      </c>
      <c r="I6768" s="250"/>
      <c r="J6768" s="250">
        <v>134787.7929</v>
      </c>
      <c r="K6768" s="250"/>
      <c r="L6768" s="250">
        <v>140706.74</v>
      </c>
      <c r="M6768" s="251">
        <f t="shared" si="315"/>
        <v>4.2056103639585438E-2</v>
      </c>
      <c r="N6768" s="251">
        <f t="shared" si="316"/>
        <v>4.3913079757833103E-2</v>
      </c>
      <c r="O6768" s="250">
        <v>158123.78999999998</v>
      </c>
      <c r="P6768" s="251">
        <f t="shared" si="317"/>
        <v>0.1237826276125791</v>
      </c>
      <c r="Q6768" s="251" t="s">
        <v>1195</v>
      </c>
      <c r="R6768" s="258"/>
      <c r="S6768" s="258" t="s">
        <v>904</v>
      </c>
      <c r="T6768" s="258" t="s">
        <v>807</v>
      </c>
      <c r="U6768" s="282" t="s">
        <v>808</v>
      </c>
      <c r="V6768" s="285">
        <v>253</v>
      </c>
      <c r="W6768" s="286" t="s">
        <v>824</v>
      </c>
      <c r="X6768" s="286" t="s">
        <v>824</v>
      </c>
      <c r="Y6768" s="257"/>
    </row>
    <row r="6769" spans="1:25" ht="12.75" customHeight="1" x14ac:dyDescent="0.2">
      <c r="A6769" s="229" t="s">
        <v>705</v>
      </c>
      <c r="B6769" s="247"/>
      <c r="C6769" s="280">
        <v>6756</v>
      </c>
      <c r="D6769" s="249" t="s">
        <v>13881</v>
      </c>
      <c r="E6769" s="249" t="s">
        <v>13882</v>
      </c>
      <c r="F6769" s="249" t="s">
        <v>10260</v>
      </c>
      <c r="G6769" s="281" t="s">
        <v>813</v>
      </c>
      <c r="H6769" s="250">
        <v>36879.279999999999</v>
      </c>
      <c r="I6769" s="250"/>
      <c r="J6769" s="250">
        <v>35328.273000000001</v>
      </c>
      <c r="K6769" s="250"/>
      <c r="L6769" s="250">
        <v>36879.550000000003</v>
      </c>
      <c r="M6769" s="251">
        <f t="shared" si="315"/>
        <v>4.2056325394638883E-2</v>
      </c>
      <c r="N6769" s="251">
        <f t="shared" si="316"/>
        <v>4.3910354746183086E-2</v>
      </c>
      <c r="O6769" s="250">
        <v>40703.699999999997</v>
      </c>
      <c r="P6769" s="251">
        <f t="shared" si="317"/>
        <v>0.10369296805411113</v>
      </c>
      <c r="Q6769" s="251" t="s">
        <v>1195</v>
      </c>
      <c r="R6769" s="258"/>
      <c r="S6769" s="258" t="s">
        <v>904</v>
      </c>
      <c r="T6769" s="258" t="s">
        <v>807</v>
      </c>
      <c r="U6769" s="282" t="s">
        <v>814</v>
      </c>
      <c r="V6769" s="285">
        <v>103</v>
      </c>
      <c r="W6769" s="286" t="s">
        <v>816</v>
      </c>
      <c r="X6769" s="286" t="s">
        <v>824</v>
      </c>
      <c r="Y6769" s="257"/>
    </row>
    <row r="6770" spans="1:25" ht="12.75" customHeight="1" x14ac:dyDescent="0.2">
      <c r="A6770" s="229" t="s">
        <v>705</v>
      </c>
      <c r="B6770" s="247"/>
      <c r="C6770" s="280">
        <v>6757</v>
      </c>
      <c r="D6770" s="249" t="s">
        <v>13883</v>
      </c>
      <c r="E6770" s="249" t="s">
        <v>13884</v>
      </c>
      <c r="F6770" s="249" t="s">
        <v>10355</v>
      </c>
      <c r="G6770" s="281" t="s">
        <v>804</v>
      </c>
      <c r="H6770" s="250">
        <v>237073.35</v>
      </c>
      <c r="I6770" s="250"/>
      <c r="J6770" s="250">
        <v>232220.94139999998</v>
      </c>
      <c r="K6770" s="250"/>
      <c r="L6770" s="250">
        <v>242418.63999999998</v>
      </c>
      <c r="M6770" s="251">
        <f t="shared" si="315"/>
        <v>2.0467963185233702E-2</v>
      </c>
      <c r="N6770" s="251">
        <f t="shared" si="316"/>
        <v>4.3913776847689601E-2</v>
      </c>
      <c r="O6770" s="250">
        <v>273399.44999999995</v>
      </c>
      <c r="P6770" s="251">
        <f t="shared" si="317"/>
        <v>0.12779879468014493</v>
      </c>
      <c r="Q6770" s="251" t="s">
        <v>1195</v>
      </c>
      <c r="R6770" s="258"/>
      <c r="S6770" s="258" t="s">
        <v>1405</v>
      </c>
      <c r="T6770" s="258" t="s">
        <v>807</v>
      </c>
      <c r="U6770" s="282" t="s">
        <v>808</v>
      </c>
      <c r="V6770" s="285">
        <v>132</v>
      </c>
      <c r="W6770" s="286" t="s">
        <v>824</v>
      </c>
      <c r="X6770" s="286" t="s">
        <v>824</v>
      </c>
      <c r="Y6770" s="257"/>
    </row>
    <row r="6771" spans="1:25" ht="12.75" customHeight="1" x14ac:dyDescent="0.2">
      <c r="A6771" s="229" t="s">
        <v>705</v>
      </c>
      <c r="B6771" s="247"/>
      <c r="C6771" s="280">
        <v>6758</v>
      </c>
      <c r="D6771" s="249" t="s">
        <v>13885</v>
      </c>
      <c r="E6771" s="249" t="s">
        <v>13886</v>
      </c>
      <c r="F6771" s="249" t="s">
        <v>10278</v>
      </c>
      <c r="G6771" s="281" t="s">
        <v>804</v>
      </c>
      <c r="H6771" s="250">
        <v>25192.199999999997</v>
      </c>
      <c r="I6771" s="250"/>
      <c r="J6771" s="250">
        <v>24132.717100000002</v>
      </c>
      <c r="K6771" s="250"/>
      <c r="L6771" s="250">
        <v>25192.38</v>
      </c>
      <c r="M6771" s="251">
        <f t="shared" si="315"/>
        <v>4.2055989552321572E-2</v>
      </c>
      <c r="N6771" s="251">
        <f t="shared" si="316"/>
        <v>4.390980491790538E-2</v>
      </c>
      <c r="O6771" s="250">
        <v>27804.68</v>
      </c>
      <c r="P6771" s="251">
        <f t="shared" si="317"/>
        <v>0.1036940535193578</v>
      </c>
      <c r="Q6771" s="251" t="s">
        <v>1195</v>
      </c>
      <c r="R6771" s="258"/>
      <c r="S6771" s="258" t="s">
        <v>904</v>
      </c>
      <c r="T6771" s="258" t="s">
        <v>807</v>
      </c>
      <c r="U6771" s="282" t="s">
        <v>808</v>
      </c>
      <c r="V6771" s="285">
        <v>55</v>
      </c>
      <c r="W6771" s="286" t="s">
        <v>824</v>
      </c>
      <c r="X6771" s="286" t="s">
        <v>824</v>
      </c>
      <c r="Y6771" s="257"/>
    </row>
    <row r="6772" spans="1:25" ht="12.75" customHeight="1" x14ac:dyDescent="0.2">
      <c r="A6772" s="229" t="s">
        <v>705</v>
      </c>
      <c r="B6772" s="247"/>
      <c r="C6772" s="280">
        <v>6759</v>
      </c>
      <c r="D6772" s="249" t="s">
        <v>13887</v>
      </c>
      <c r="E6772" s="249" t="s">
        <v>13888</v>
      </c>
      <c r="F6772" s="249" t="s">
        <v>10228</v>
      </c>
      <c r="G6772" s="281" t="s">
        <v>804</v>
      </c>
      <c r="H6772" s="250">
        <v>40810.28</v>
      </c>
      <c r="I6772" s="250"/>
      <c r="J6772" s="250">
        <v>20823.3289</v>
      </c>
      <c r="K6772" s="250"/>
      <c r="L6772" s="250">
        <v>21737.68</v>
      </c>
      <c r="M6772" s="251">
        <f t="shared" si="315"/>
        <v>0.48975285393778234</v>
      </c>
      <c r="N6772" s="251">
        <f t="shared" si="316"/>
        <v>4.3909938914714057E-2</v>
      </c>
      <c r="O6772" s="250">
        <v>23991.760000000002</v>
      </c>
      <c r="P6772" s="251">
        <f t="shared" si="317"/>
        <v>0.10369459850361223</v>
      </c>
      <c r="Q6772" s="251" t="s">
        <v>1195</v>
      </c>
      <c r="R6772" s="258"/>
      <c r="S6772" s="258" t="s">
        <v>904</v>
      </c>
      <c r="T6772" s="258" t="s">
        <v>807</v>
      </c>
      <c r="U6772" s="282" t="s">
        <v>808</v>
      </c>
      <c r="V6772" s="285">
        <v>55</v>
      </c>
      <c r="W6772" s="286" t="s">
        <v>824</v>
      </c>
      <c r="X6772" s="286" t="s">
        <v>824</v>
      </c>
      <c r="Y6772" s="257"/>
    </row>
    <row r="6773" spans="1:25" ht="12.75" customHeight="1" x14ac:dyDescent="0.2">
      <c r="A6773" s="229" t="s">
        <v>705</v>
      </c>
      <c r="B6773" s="247"/>
      <c r="C6773" s="280">
        <v>6760</v>
      </c>
      <c r="D6773" s="249" t="s">
        <v>13889</v>
      </c>
      <c r="E6773" s="249" t="s">
        <v>13890</v>
      </c>
      <c r="F6773" s="249" t="s">
        <v>10172</v>
      </c>
      <c r="G6773" s="281" t="s">
        <v>813</v>
      </c>
      <c r="H6773" s="250">
        <v>27359.420000000002</v>
      </c>
      <c r="I6773" s="250"/>
      <c r="J6773" s="250">
        <v>25338.772499999999</v>
      </c>
      <c r="K6773" s="250"/>
      <c r="L6773" s="250">
        <v>26451.4</v>
      </c>
      <c r="M6773" s="251">
        <f t="shared" si="315"/>
        <v>7.3855640945604942E-2</v>
      </c>
      <c r="N6773" s="251">
        <f t="shared" si="316"/>
        <v>4.3910078911675865E-2</v>
      </c>
      <c r="O6773" s="250">
        <v>29194.25</v>
      </c>
      <c r="P6773" s="251">
        <f t="shared" si="317"/>
        <v>0.10369394436589362</v>
      </c>
      <c r="Q6773" s="251" t="s">
        <v>1195</v>
      </c>
      <c r="R6773" s="258"/>
      <c r="S6773" s="258" t="s">
        <v>806</v>
      </c>
      <c r="T6773" s="258" t="s">
        <v>807</v>
      </c>
      <c r="U6773" s="282" t="s">
        <v>814</v>
      </c>
      <c r="V6773" s="285">
        <v>310</v>
      </c>
      <c r="W6773" s="286" t="s">
        <v>824</v>
      </c>
      <c r="X6773" s="286" t="s">
        <v>824</v>
      </c>
      <c r="Y6773" s="257"/>
    </row>
    <row r="6774" spans="1:25" ht="12.75" customHeight="1" x14ac:dyDescent="0.2">
      <c r="A6774" s="229" t="s">
        <v>705</v>
      </c>
      <c r="B6774" s="247"/>
      <c r="C6774" s="280">
        <v>6761</v>
      </c>
      <c r="D6774" s="249" t="s">
        <v>13891</v>
      </c>
      <c r="E6774" s="249" t="s">
        <v>13892</v>
      </c>
      <c r="F6774" s="249" t="s">
        <v>10205</v>
      </c>
      <c r="G6774" s="281" t="s">
        <v>813</v>
      </c>
      <c r="H6774" s="250">
        <v>24137.03</v>
      </c>
      <c r="I6774" s="250"/>
      <c r="J6774" s="250">
        <v>56200.159599999999</v>
      </c>
      <c r="K6774" s="250"/>
      <c r="L6774" s="250">
        <v>55871.090000000004</v>
      </c>
      <c r="M6774" s="251">
        <f t="shared" si="315"/>
        <v>1.3283792413565381</v>
      </c>
      <c r="N6774" s="251">
        <f t="shared" si="316"/>
        <v>5.8553143325948001E-3</v>
      </c>
      <c r="O6774" s="250">
        <v>63732.78</v>
      </c>
      <c r="P6774" s="251">
        <f t="shared" si="317"/>
        <v>0.14071123366306248</v>
      </c>
      <c r="Q6774" s="251" t="s">
        <v>1195</v>
      </c>
      <c r="R6774" s="258"/>
      <c r="S6774" s="258" t="s">
        <v>904</v>
      </c>
      <c r="T6774" s="258" t="s">
        <v>807</v>
      </c>
      <c r="U6774" s="282" t="s">
        <v>814</v>
      </c>
      <c r="V6774" s="285">
        <v>55</v>
      </c>
      <c r="W6774" s="286" t="s">
        <v>824</v>
      </c>
      <c r="X6774" s="286" t="s">
        <v>824</v>
      </c>
      <c r="Y6774" s="257"/>
    </row>
    <row r="6775" spans="1:25" ht="12.75" customHeight="1" x14ac:dyDescent="0.2">
      <c r="A6775" s="229" t="s">
        <v>705</v>
      </c>
      <c r="B6775" s="247"/>
      <c r="C6775" s="280">
        <v>6762</v>
      </c>
      <c r="D6775" s="249" t="s">
        <v>13893</v>
      </c>
      <c r="E6775" s="249" t="s">
        <v>13894</v>
      </c>
      <c r="F6775" s="249" t="s">
        <v>10205</v>
      </c>
      <c r="G6775" s="281" t="s">
        <v>813</v>
      </c>
      <c r="H6775" s="250">
        <v>47799.320000000007</v>
      </c>
      <c r="I6775" s="250"/>
      <c r="J6775" s="250">
        <v>56322.394799999995</v>
      </c>
      <c r="K6775" s="250"/>
      <c r="L6775" s="250">
        <v>52002.259999999995</v>
      </c>
      <c r="M6775" s="251">
        <f t="shared" si="315"/>
        <v>0.17830954080518271</v>
      </c>
      <c r="N6775" s="251">
        <f t="shared" si="316"/>
        <v>7.6703677379854604E-2</v>
      </c>
      <c r="O6775" s="250">
        <v>55972.49</v>
      </c>
      <c r="P6775" s="251">
        <f t="shared" si="317"/>
        <v>7.6347258753754227E-2</v>
      </c>
      <c r="Q6775" s="251" t="s">
        <v>1195</v>
      </c>
      <c r="R6775" s="258"/>
      <c r="S6775" s="258" t="s">
        <v>904</v>
      </c>
      <c r="T6775" s="258" t="s">
        <v>807</v>
      </c>
      <c r="U6775" s="282" t="s">
        <v>814</v>
      </c>
      <c r="V6775" s="285">
        <v>303</v>
      </c>
      <c r="W6775" s="286" t="s">
        <v>824</v>
      </c>
      <c r="X6775" s="286" t="s">
        <v>824</v>
      </c>
      <c r="Y6775" s="257"/>
    </row>
    <row r="6776" spans="1:25" ht="12.75" customHeight="1" x14ac:dyDescent="0.2">
      <c r="A6776" s="229" t="s">
        <v>705</v>
      </c>
      <c r="B6776" s="247"/>
      <c r="C6776" s="280">
        <v>6763</v>
      </c>
      <c r="D6776" s="249" t="s">
        <v>13895</v>
      </c>
      <c r="E6776" s="249" t="s">
        <v>13895</v>
      </c>
      <c r="F6776" s="249"/>
      <c r="G6776" s="281"/>
      <c r="H6776" s="250">
        <v>46479.119999999995</v>
      </c>
      <c r="I6776" s="250"/>
      <c r="J6776" s="250">
        <v>0</v>
      </c>
      <c r="K6776" s="250"/>
      <c r="L6776" s="250">
        <v>24637.38</v>
      </c>
      <c r="M6776" s="251">
        <f t="shared" si="315"/>
        <v>1</v>
      </c>
      <c r="N6776" s="251" t="str">
        <f t="shared" si="316"/>
        <v>NA</v>
      </c>
      <c r="O6776" s="250">
        <v>24882.47</v>
      </c>
      <c r="P6776" s="251">
        <f t="shared" si="317"/>
        <v>9.9478921865880279E-3</v>
      </c>
      <c r="Q6776" s="251" t="s">
        <v>1195</v>
      </c>
      <c r="R6776" s="258"/>
      <c r="S6776" s="258" t="s">
        <v>840</v>
      </c>
      <c r="T6776" s="258" t="s">
        <v>841</v>
      </c>
      <c r="U6776" s="282" t="s">
        <v>841</v>
      </c>
      <c r="V6776" s="283" t="s">
        <v>809</v>
      </c>
      <c r="W6776" s="284" t="s">
        <v>809</v>
      </c>
      <c r="X6776" s="284" t="s">
        <v>809</v>
      </c>
      <c r="Y6776" s="257"/>
    </row>
    <row r="6777" spans="1:25" ht="12.75" customHeight="1" x14ac:dyDescent="0.2">
      <c r="A6777" s="229" t="s">
        <v>705</v>
      </c>
      <c r="B6777" s="247"/>
      <c r="C6777" s="280">
        <v>6764</v>
      </c>
      <c r="D6777" s="249" t="s">
        <v>13896</v>
      </c>
      <c r="E6777" s="249" t="s">
        <v>9364</v>
      </c>
      <c r="F6777" s="249" t="s">
        <v>10165</v>
      </c>
      <c r="G6777" s="281" t="s">
        <v>813</v>
      </c>
      <c r="H6777" s="250">
        <v>103088.29000000001</v>
      </c>
      <c r="I6777" s="250"/>
      <c r="J6777" s="250">
        <v>98752.800600000002</v>
      </c>
      <c r="K6777" s="250"/>
      <c r="L6777" s="250">
        <v>103089.05</v>
      </c>
      <c r="M6777" s="251">
        <f t="shared" si="315"/>
        <v>4.2056080278371148E-2</v>
      </c>
      <c r="N6777" s="251">
        <f t="shared" si="316"/>
        <v>4.3910141015281755E-2</v>
      </c>
      <c r="O6777" s="250">
        <v>113778.62</v>
      </c>
      <c r="P6777" s="251">
        <f t="shared" si="317"/>
        <v>0.10369258422693771</v>
      </c>
      <c r="Q6777" s="251" t="s">
        <v>1195</v>
      </c>
      <c r="R6777" s="258"/>
      <c r="S6777" s="258" t="s">
        <v>806</v>
      </c>
      <c r="T6777" s="258" t="s">
        <v>807</v>
      </c>
      <c r="U6777" s="282" t="s">
        <v>814</v>
      </c>
      <c r="V6777" s="285">
        <v>303</v>
      </c>
      <c r="W6777" s="286" t="s">
        <v>824</v>
      </c>
      <c r="X6777" s="286" t="s">
        <v>824</v>
      </c>
      <c r="Y6777" s="257"/>
    </row>
    <row r="6778" spans="1:25" ht="12.75" customHeight="1" x14ac:dyDescent="0.2">
      <c r="A6778" s="229" t="s">
        <v>705</v>
      </c>
      <c r="B6778" s="247"/>
      <c r="C6778" s="280">
        <v>6765</v>
      </c>
      <c r="D6778" s="249" t="s">
        <v>13897</v>
      </c>
      <c r="E6778" s="249" t="s">
        <v>13898</v>
      </c>
      <c r="F6778" s="249" t="s">
        <v>10281</v>
      </c>
      <c r="G6778" s="281" t="s">
        <v>813</v>
      </c>
      <c r="H6778" s="250">
        <v>118130.66</v>
      </c>
      <c r="I6778" s="250"/>
      <c r="J6778" s="250">
        <v>113162.54220000001</v>
      </c>
      <c r="K6778" s="250"/>
      <c r="L6778" s="250">
        <v>118131.53</v>
      </c>
      <c r="M6778" s="251">
        <f t="shared" si="315"/>
        <v>4.205612497212826E-2</v>
      </c>
      <c r="N6778" s="251">
        <f t="shared" si="316"/>
        <v>4.3910181791585692E-2</v>
      </c>
      <c r="O6778" s="250">
        <v>130380.88</v>
      </c>
      <c r="P6778" s="251">
        <f t="shared" si="317"/>
        <v>0.10369246889462962</v>
      </c>
      <c r="Q6778" s="251" t="s">
        <v>1195</v>
      </c>
      <c r="R6778" s="258"/>
      <c r="S6778" s="258" t="s">
        <v>806</v>
      </c>
      <c r="T6778" s="258" t="s">
        <v>807</v>
      </c>
      <c r="U6778" s="282" t="s">
        <v>814</v>
      </c>
      <c r="V6778" s="285">
        <v>203</v>
      </c>
      <c r="W6778" s="286" t="s">
        <v>824</v>
      </c>
      <c r="X6778" s="286" t="s">
        <v>824</v>
      </c>
      <c r="Y6778" s="257"/>
    </row>
    <row r="6779" spans="1:25" ht="12.75" customHeight="1" x14ac:dyDescent="0.2">
      <c r="A6779" s="229" t="s">
        <v>705</v>
      </c>
      <c r="B6779" s="247"/>
      <c r="C6779" s="280">
        <v>6766</v>
      </c>
      <c r="D6779" s="249" t="s">
        <v>13899</v>
      </c>
      <c r="E6779" s="249" t="s">
        <v>13900</v>
      </c>
      <c r="F6779" s="249" t="s">
        <v>10175</v>
      </c>
      <c r="G6779" s="281" t="s">
        <v>813</v>
      </c>
      <c r="H6779" s="250">
        <v>42036.79</v>
      </c>
      <c r="I6779" s="250"/>
      <c r="J6779" s="250">
        <v>40268.888000000006</v>
      </c>
      <c r="K6779" s="250"/>
      <c r="L6779" s="250">
        <v>42037.39</v>
      </c>
      <c r="M6779" s="251">
        <f t="shared" si="315"/>
        <v>4.2056065651064095E-2</v>
      </c>
      <c r="N6779" s="251">
        <f t="shared" si="316"/>
        <v>4.3917328931456785E-2</v>
      </c>
      <c r="O6779" s="250">
        <v>48497.700000000004</v>
      </c>
      <c r="P6779" s="251">
        <f t="shared" si="317"/>
        <v>0.1536800928887356</v>
      </c>
      <c r="Q6779" s="251" t="s">
        <v>1195</v>
      </c>
      <c r="R6779" s="258"/>
      <c r="S6779" s="258" t="s">
        <v>904</v>
      </c>
      <c r="T6779" s="258" t="s">
        <v>807</v>
      </c>
      <c r="U6779" s="282" t="s">
        <v>814</v>
      </c>
      <c r="V6779" s="285">
        <v>154</v>
      </c>
      <c r="W6779" s="286" t="s">
        <v>824</v>
      </c>
      <c r="X6779" s="286" t="s">
        <v>824</v>
      </c>
      <c r="Y6779" s="257"/>
    </row>
    <row r="6780" spans="1:25" ht="12.75" customHeight="1" x14ac:dyDescent="0.2">
      <c r="A6780" s="229" t="s">
        <v>705</v>
      </c>
      <c r="B6780" s="247"/>
      <c r="C6780" s="280">
        <v>6767</v>
      </c>
      <c r="D6780" s="249" t="s">
        <v>13901</v>
      </c>
      <c r="E6780" s="249" t="s">
        <v>13902</v>
      </c>
      <c r="F6780" s="249" t="s">
        <v>10321</v>
      </c>
      <c r="G6780" s="281" t="s">
        <v>804</v>
      </c>
      <c r="H6780" s="250">
        <v>23517.279999999999</v>
      </c>
      <c r="I6780" s="250"/>
      <c r="J6780" s="250">
        <v>22611.927</v>
      </c>
      <c r="K6780" s="250"/>
      <c r="L6780" s="250">
        <v>23518.76</v>
      </c>
      <c r="M6780" s="251">
        <f t="shared" si="315"/>
        <v>3.8497351734554305E-2</v>
      </c>
      <c r="N6780" s="251">
        <f t="shared" si="316"/>
        <v>4.0104189262595742E-2</v>
      </c>
      <c r="O6780" s="250">
        <v>24930.94</v>
      </c>
      <c r="P6780" s="251">
        <f t="shared" si="317"/>
        <v>6.0044832295580226E-2</v>
      </c>
      <c r="Q6780" s="251" t="s">
        <v>1195</v>
      </c>
      <c r="R6780" s="258"/>
      <c r="S6780" s="258" t="s">
        <v>1405</v>
      </c>
      <c r="T6780" s="258" t="s">
        <v>2261</v>
      </c>
      <c r="U6780" s="282" t="s">
        <v>808</v>
      </c>
      <c r="V6780" s="283" t="s">
        <v>809</v>
      </c>
      <c r="W6780" s="284" t="s">
        <v>809</v>
      </c>
      <c r="X6780" s="284" t="s">
        <v>809</v>
      </c>
      <c r="Y6780" s="257"/>
    </row>
    <row r="6781" spans="1:25" ht="12.75" customHeight="1" x14ac:dyDescent="0.2">
      <c r="A6781" s="229" t="s">
        <v>705</v>
      </c>
      <c r="B6781" s="247"/>
      <c r="C6781" s="280">
        <v>6768</v>
      </c>
      <c r="D6781" s="249" t="s">
        <v>13903</v>
      </c>
      <c r="E6781" s="249" t="s">
        <v>13904</v>
      </c>
      <c r="F6781" s="249" t="s">
        <v>10390</v>
      </c>
      <c r="G6781" s="281" t="s">
        <v>813</v>
      </c>
      <c r="H6781" s="250">
        <v>60987.1</v>
      </c>
      <c r="I6781" s="250"/>
      <c r="J6781" s="250">
        <v>94223.140900000013</v>
      </c>
      <c r="K6781" s="250"/>
      <c r="L6781" s="250">
        <v>96236.19</v>
      </c>
      <c r="M6781" s="251">
        <f t="shared" si="315"/>
        <v>0.54496837691905364</v>
      </c>
      <c r="N6781" s="251">
        <f t="shared" si="316"/>
        <v>2.1364699592602829E-2</v>
      </c>
      <c r="O6781" s="250">
        <v>111577.43000000001</v>
      </c>
      <c r="P6781" s="251">
        <f t="shared" si="317"/>
        <v>0.15941237906446634</v>
      </c>
      <c r="Q6781" s="251" t="s">
        <v>1195</v>
      </c>
      <c r="R6781" s="258"/>
      <c r="S6781" s="258" t="s">
        <v>806</v>
      </c>
      <c r="T6781" s="258" t="s">
        <v>807</v>
      </c>
      <c r="U6781" s="282" t="s">
        <v>814</v>
      </c>
      <c r="V6781" s="285">
        <v>207</v>
      </c>
      <c r="W6781" s="286" t="s">
        <v>824</v>
      </c>
      <c r="X6781" s="286" t="s">
        <v>824</v>
      </c>
      <c r="Y6781" s="257"/>
    </row>
    <row r="6782" spans="1:25" ht="12.75" customHeight="1" x14ac:dyDescent="0.2">
      <c r="A6782" s="229" t="s">
        <v>705</v>
      </c>
      <c r="B6782" s="247"/>
      <c r="C6782" s="280">
        <v>6769</v>
      </c>
      <c r="D6782" s="249" t="s">
        <v>13905</v>
      </c>
      <c r="E6782" s="249" t="s">
        <v>13906</v>
      </c>
      <c r="F6782" s="249" t="s">
        <v>10237</v>
      </c>
      <c r="G6782" s="281" t="s">
        <v>804</v>
      </c>
      <c r="H6782" s="250">
        <v>43316.24</v>
      </c>
      <c r="I6782" s="250"/>
      <c r="J6782" s="250">
        <v>41494.530200000001</v>
      </c>
      <c r="K6782" s="250"/>
      <c r="L6782" s="250">
        <v>43316.55</v>
      </c>
      <c r="M6782" s="251">
        <f t="shared" si="315"/>
        <v>4.2056046415847662E-2</v>
      </c>
      <c r="N6782" s="251">
        <f t="shared" si="316"/>
        <v>4.3909878994123464E-2</v>
      </c>
      <c r="O6782" s="250">
        <v>47808.19</v>
      </c>
      <c r="P6782" s="251">
        <f t="shared" si="317"/>
        <v>0.10369339201760064</v>
      </c>
      <c r="Q6782" s="251" t="s">
        <v>1195</v>
      </c>
      <c r="R6782" s="258"/>
      <c r="S6782" s="258" t="s">
        <v>904</v>
      </c>
      <c r="T6782" s="258" t="s">
        <v>807</v>
      </c>
      <c r="U6782" s="282" t="s">
        <v>808</v>
      </c>
      <c r="V6782" s="285">
        <v>204</v>
      </c>
      <c r="W6782" s="286" t="s">
        <v>824</v>
      </c>
      <c r="X6782" s="286" t="s">
        <v>824</v>
      </c>
      <c r="Y6782" s="257"/>
    </row>
    <row r="6783" spans="1:25" ht="12.75" customHeight="1" x14ac:dyDescent="0.2">
      <c r="A6783" s="229" t="s">
        <v>705</v>
      </c>
      <c r="B6783" s="247"/>
      <c r="C6783" s="280">
        <v>6770</v>
      </c>
      <c r="D6783" s="249" t="s">
        <v>13907</v>
      </c>
      <c r="E6783" s="249" t="s">
        <v>13908</v>
      </c>
      <c r="F6783" s="249" t="s">
        <v>10260</v>
      </c>
      <c r="G6783" s="281" t="s">
        <v>813</v>
      </c>
      <c r="H6783" s="250">
        <v>63703.039999999994</v>
      </c>
      <c r="I6783" s="250"/>
      <c r="J6783" s="250">
        <v>61023.945800000001</v>
      </c>
      <c r="K6783" s="250"/>
      <c r="L6783" s="250">
        <v>68946.709999999992</v>
      </c>
      <c r="M6783" s="251">
        <f t="shared" si="315"/>
        <v>4.2055986653070129E-2</v>
      </c>
      <c r="N6783" s="251">
        <f t="shared" si="316"/>
        <v>0.12983041486642102</v>
      </c>
      <c r="O6783" s="250">
        <v>75306.079999999987</v>
      </c>
      <c r="P6783" s="251">
        <f t="shared" si="317"/>
        <v>9.2236018223349536E-2</v>
      </c>
      <c r="Q6783" s="251" t="s">
        <v>1195</v>
      </c>
      <c r="R6783" s="258"/>
      <c r="S6783" s="258" t="s">
        <v>806</v>
      </c>
      <c r="T6783" s="258" t="s">
        <v>807</v>
      </c>
      <c r="U6783" s="282" t="s">
        <v>814</v>
      </c>
      <c r="V6783" s="285">
        <v>203</v>
      </c>
      <c r="W6783" s="286" t="s">
        <v>816</v>
      </c>
      <c r="X6783" s="286" t="s">
        <v>874</v>
      </c>
      <c r="Y6783" s="257"/>
    </row>
    <row r="6784" spans="1:25" ht="12.75" customHeight="1" x14ac:dyDescent="0.2">
      <c r="A6784" s="229" t="s">
        <v>705</v>
      </c>
      <c r="B6784" s="247"/>
      <c r="C6784" s="280">
        <v>6771</v>
      </c>
      <c r="D6784" s="249" t="s">
        <v>13909</v>
      </c>
      <c r="E6784" s="249" t="s">
        <v>9385</v>
      </c>
      <c r="F6784" s="249" t="s">
        <v>10355</v>
      </c>
      <c r="G6784" s="281" t="s">
        <v>804</v>
      </c>
      <c r="H6784" s="250">
        <v>55906.490000000005</v>
      </c>
      <c r="I6784" s="250"/>
      <c r="J6784" s="250">
        <v>53555.293099999995</v>
      </c>
      <c r="K6784" s="250"/>
      <c r="L6784" s="250">
        <v>55907.31</v>
      </c>
      <c r="M6784" s="251">
        <f t="shared" si="315"/>
        <v>4.2055884746118204E-2</v>
      </c>
      <c r="N6784" s="251">
        <f t="shared" si="316"/>
        <v>4.3917543231595212E-2</v>
      </c>
      <c r="O6784" s="250">
        <v>64499.14</v>
      </c>
      <c r="P6784" s="251">
        <f t="shared" si="317"/>
        <v>0.1536799033972481</v>
      </c>
      <c r="Q6784" s="251" t="s">
        <v>1195</v>
      </c>
      <c r="R6784" s="258"/>
      <c r="S6784" s="258" t="s">
        <v>806</v>
      </c>
      <c r="T6784" s="258" t="s">
        <v>807</v>
      </c>
      <c r="U6784" s="282" t="s">
        <v>808</v>
      </c>
      <c r="V6784" s="285">
        <v>303</v>
      </c>
      <c r="W6784" s="286" t="s">
        <v>816</v>
      </c>
      <c r="X6784" s="286" t="s">
        <v>824</v>
      </c>
      <c r="Y6784" s="257"/>
    </row>
    <row r="6785" spans="1:25" ht="12.75" customHeight="1" x14ac:dyDescent="0.2">
      <c r="A6785" s="229" t="s">
        <v>705</v>
      </c>
      <c r="B6785" s="247"/>
      <c r="C6785" s="280">
        <v>6772</v>
      </c>
      <c r="D6785" s="249" t="s">
        <v>13910</v>
      </c>
      <c r="E6785" s="249" t="s">
        <v>13911</v>
      </c>
      <c r="F6785" s="249" t="s">
        <v>10182</v>
      </c>
      <c r="G6785" s="281" t="s">
        <v>813</v>
      </c>
      <c r="H6785" s="250">
        <v>29610.11</v>
      </c>
      <c r="I6785" s="250"/>
      <c r="J6785" s="250">
        <v>25354.920300000002</v>
      </c>
      <c r="K6785" s="250"/>
      <c r="L6785" s="250">
        <v>26468.26</v>
      </c>
      <c r="M6785" s="251">
        <f t="shared" si="315"/>
        <v>0.14370732496434491</v>
      </c>
      <c r="N6785" s="251">
        <f t="shared" si="316"/>
        <v>4.3910203101683455E-2</v>
      </c>
      <c r="O6785" s="250">
        <v>29212.84</v>
      </c>
      <c r="P6785" s="251">
        <f t="shared" si="317"/>
        <v>0.10369325373107269</v>
      </c>
      <c r="Q6785" s="251" t="s">
        <v>1195</v>
      </c>
      <c r="R6785" s="258"/>
      <c r="S6785" s="258" t="s">
        <v>904</v>
      </c>
      <c r="T6785" s="258" t="s">
        <v>807</v>
      </c>
      <c r="U6785" s="282" t="s">
        <v>814</v>
      </c>
      <c r="V6785" s="285">
        <v>106</v>
      </c>
      <c r="W6785" s="286" t="s">
        <v>815</v>
      </c>
      <c r="X6785" s="286" t="s">
        <v>816</v>
      </c>
      <c r="Y6785" s="257"/>
    </row>
    <row r="6786" spans="1:25" ht="12.75" customHeight="1" x14ac:dyDescent="0.2">
      <c r="A6786" s="229" t="s">
        <v>705</v>
      </c>
      <c r="B6786" s="247"/>
      <c r="C6786" s="280">
        <v>6773</v>
      </c>
      <c r="D6786" s="249" t="s">
        <v>13912</v>
      </c>
      <c r="E6786" s="249" t="s">
        <v>13913</v>
      </c>
      <c r="F6786" s="249" t="s">
        <v>10355</v>
      </c>
      <c r="G6786" s="281" t="s">
        <v>804</v>
      </c>
      <c r="H6786" s="250">
        <v>27766.260000000002</v>
      </c>
      <c r="I6786" s="250"/>
      <c r="J6786" s="250">
        <v>26598.514599999999</v>
      </c>
      <c r="K6786" s="250"/>
      <c r="L6786" s="250">
        <v>27766.54</v>
      </c>
      <c r="M6786" s="251">
        <f t="shared" si="315"/>
        <v>4.2056272612876325E-2</v>
      </c>
      <c r="N6786" s="251">
        <f t="shared" si="316"/>
        <v>4.3913181527813677E-2</v>
      </c>
      <c r="O6786" s="250">
        <v>30720.32</v>
      </c>
      <c r="P6786" s="251">
        <f t="shared" si="317"/>
        <v>0.10637911673546646</v>
      </c>
      <c r="Q6786" s="251" t="s">
        <v>1195</v>
      </c>
      <c r="R6786" s="258"/>
      <c r="S6786" s="258" t="s">
        <v>10994</v>
      </c>
      <c r="T6786" s="299" t="s">
        <v>809</v>
      </c>
      <c r="U6786" s="282" t="s">
        <v>808</v>
      </c>
      <c r="V6786" s="285">
        <v>513</v>
      </c>
      <c r="W6786" s="286" t="s">
        <v>824</v>
      </c>
      <c r="X6786" s="286" t="s">
        <v>824</v>
      </c>
      <c r="Y6786" s="257"/>
    </row>
    <row r="6787" spans="1:25" ht="12.75" customHeight="1" x14ac:dyDescent="0.2">
      <c r="A6787" s="229" t="s">
        <v>705</v>
      </c>
      <c r="B6787" s="247"/>
      <c r="C6787" s="280">
        <v>6774</v>
      </c>
      <c r="D6787" s="249" t="s">
        <v>13914</v>
      </c>
      <c r="E6787" s="249" t="s">
        <v>9387</v>
      </c>
      <c r="F6787" s="249" t="s">
        <v>10390</v>
      </c>
      <c r="G6787" s="281" t="s">
        <v>813</v>
      </c>
      <c r="H6787" s="250">
        <v>72783.289999999994</v>
      </c>
      <c r="I6787" s="250"/>
      <c r="J6787" s="250">
        <v>59838.944799999997</v>
      </c>
      <c r="K6787" s="250"/>
      <c r="L6787" s="250">
        <v>62466.59</v>
      </c>
      <c r="M6787" s="251">
        <f t="shared" si="315"/>
        <v>0.17784776148481329</v>
      </c>
      <c r="N6787" s="251">
        <f t="shared" si="316"/>
        <v>4.3911957484918739E-2</v>
      </c>
      <c r="O6787" s="250">
        <v>73506.179999999993</v>
      </c>
      <c r="P6787" s="251">
        <f t="shared" si="317"/>
        <v>0.17672791167246357</v>
      </c>
      <c r="Q6787" s="251" t="s">
        <v>1195</v>
      </c>
      <c r="R6787" s="258"/>
      <c r="S6787" s="258" t="s">
        <v>904</v>
      </c>
      <c r="T6787" s="258" t="s">
        <v>2261</v>
      </c>
      <c r="U6787" s="282" t="s">
        <v>814</v>
      </c>
      <c r="V6787" s="285">
        <v>106</v>
      </c>
      <c r="W6787" s="286" t="s">
        <v>824</v>
      </c>
      <c r="X6787" s="286" t="s">
        <v>824</v>
      </c>
      <c r="Y6787" s="257"/>
    </row>
    <row r="6788" spans="1:25" ht="12.75" customHeight="1" x14ac:dyDescent="0.2">
      <c r="A6788" s="229" t="s">
        <v>705</v>
      </c>
      <c r="B6788" s="247"/>
      <c r="C6788" s="280">
        <v>6775</v>
      </c>
      <c r="D6788" s="249" t="s">
        <v>13915</v>
      </c>
      <c r="E6788" s="249" t="s">
        <v>13916</v>
      </c>
      <c r="F6788" s="249" t="s">
        <v>10182</v>
      </c>
      <c r="G6788" s="281" t="s">
        <v>813</v>
      </c>
      <c r="H6788" s="250">
        <v>12019.039999999999</v>
      </c>
      <c r="I6788" s="250"/>
      <c r="J6788" s="250">
        <v>11513.5538</v>
      </c>
      <c r="K6788" s="250"/>
      <c r="L6788" s="250">
        <v>12019.12</v>
      </c>
      <c r="M6788" s="251">
        <f t="shared" si="315"/>
        <v>4.2057119370598604E-2</v>
      </c>
      <c r="N6788" s="251">
        <f t="shared" si="316"/>
        <v>4.3910525697113706E-2</v>
      </c>
      <c r="O6788" s="250">
        <v>13265.41</v>
      </c>
      <c r="P6788" s="251">
        <f t="shared" si="317"/>
        <v>0.10369228362808583</v>
      </c>
      <c r="Q6788" s="251" t="s">
        <v>1195</v>
      </c>
      <c r="R6788" s="258"/>
      <c r="S6788" s="258" t="s">
        <v>904</v>
      </c>
      <c r="T6788" s="258" t="s">
        <v>807</v>
      </c>
      <c r="U6788" s="282" t="s">
        <v>814</v>
      </c>
      <c r="V6788" s="285">
        <v>53</v>
      </c>
      <c r="W6788" s="286" t="s">
        <v>824</v>
      </c>
      <c r="X6788" s="286" t="s">
        <v>824</v>
      </c>
      <c r="Y6788" s="257"/>
    </row>
    <row r="6789" spans="1:25" ht="12.75" customHeight="1" x14ac:dyDescent="0.2">
      <c r="A6789" s="229" t="s">
        <v>705</v>
      </c>
      <c r="B6789" s="247"/>
      <c r="C6789" s="280">
        <v>6776</v>
      </c>
      <c r="D6789" s="249" t="s">
        <v>13917</v>
      </c>
      <c r="E6789" s="249" t="s">
        <v>13918</v>
      </c>
      <c r="F6789" s="249" t="s">
        <v>10182</v>
      </c>
      <c r="G6789" s="281" t="s">
        <v>813</v>
      </c>
      <c r="H6789" s="250">
        <v>45897.19</v>
      </c>
      <c r="I6789" s="250"/>
      <c r="J6789" s="250">
        <v>16165.923600000002</v>
      </c>
      <c r="K6789" s="250"/>
      <c r="L6789" s="250">
        <v>16875.77</v>
      </c>
      <c r="M6789" s="251">
        <f t="shared" si="315"/>
        <v>0.64777966581396373</v>
      </c>
      <c r="N6789" s="251">
        <f t="shared" si="316"/>
        <v>4.3910042974593701E-2</v>
      </c>
      <c r="O6789" s="250">
        <v>18625.7</v>
      </c>
      <c r="P6789" s="251">
        <f t="shared" si="317"/>
        <v>0.10369482399914198</v>
      </c>
      <c r="Q6789" s="251" t="s">
        <v>1195</v>
      </c>
      <c r="R6789" s="258"/>
      <c r="S6789" s="258" t="s">
        <v>904</v>
      </c>
      <c r="T6789" s="258" t="s">
        <v>807</v>
      </c>
      <c r="U6789" s="282" t="s">
        <v>814</v>
      </c>
      <c r="V6789" s="285">
        <v>103</v>
      </c>
      <c r="W6789" s="286" t="s">
        <v>816</v>
      </c>
      <c r="X6789" s="286" t="s">
        <v>824</v>
      </c>
      <c r="Y6789" s="257"/>
    </row>
    <row r="6790" spans="1:25" ht="12.75" customHeight="1" x14ac:dyDescent="0.2">
      <c r="A6790" s="229" t="s">
        <v>705</v>
      </c>
      <c r="B6790" s="247"/>
      <c r="C6790" s="280">
        <v>6777</v>
      </c>
      <c r="D6790" s="249" t="s">
        <v>13919</v>
      </c>
      <c r="E6790" s="249" t="s">
        <v>13920</v>
      </c>
      <c r="F6790" s="249" t="s">
        <v>10172</v>
      </c>
      <c r="G6790" s="281" t="s">
        <v>813</v>
      </c>
      <c r="H6790" s="250">
        <v>57737.58</v>
      </c>
      <c r="I6790" s="250"/>
      <c r="J6790" s="250">
        <v>67782.878599999996</v>
      </c>
      <c r="K6790" s="250"/>
      <c r="L6790" s="250">
        <v>62103.18</v>
      </c>
      <c r="M6790" s="251">
        <f t="shared" si="315"/>
        <v>0.17398198192580974</v>
      </c>
      <c r="N6790" s="251">
        <f t="shared" si="316"/>
        <v>8.3792525742629007E-2</v>
      </c>
      <c r="O6790" s="250">
        <v>67831.360000000001</v>
      </c>
      <c r="P6790" s="251">
        <f t="shared" si="317"/>
        <v>9.2236500610757777E-2</v>
      </c>
      <c r="Q6790" s="251" t="s">
        <v>1195</v>
      </c>
      <c r="R6790" s="258"/>
      <c r="S6790" s="258" t="s">
        <v>806</v>
      </c>
      <c r="T6790" s="258" t="s">
        <v>807</v>
      </c>
      <c r="U6790" s="282" t="s">
        <v>814</v>
      </c>
      <c r="V6790" s="285">
        <v>253</v>
      </c>
      <c r="W6790" s="286" t="s">
        <v>824</v>
      </c>
      <c r="X6790" s="286" t="s">
        <v>824</v>
      </c>
      <c r="Y6790" s="257"/>
    </row>
    <row r="6791" spans="1:25" ht="12.75" customHeight="1" x14ac:dyDescent="0.2">
      <c r="B6791" s="247"/>
      <c r="C6791" s="280">
        <v>6778</v>
      </c>
      <c r="D6791" s="249" t="s">
        <v>13921</v>
      </c>
      <c r="E6791" s="249" t="s">
        <v>13922</v>
      </c>
      <c r="F6791" s="249" t="s">
        <v>10390</v>
      </c>
      <c r="G6791" s="281" t="s">
        <v>813</v>
      </c>
      <c r="H6791" s="250">
        <v>6766.02</v>
      </c>
      <c r="I6791" s="250"/>
      <c r="J6791" s="250">
        <v>6481.4574000000002</v>
      </c>
      <c r="K6791" s="250"/>
      <c r="L6791" s="250">
        <v>6766.1100000000006</v>
      </c>
      <c r="M6791" s="251">
        <f t="shared" si="315"/>
        <v>4.2057605505156678E-2</v>
      </c>
      <c r="N6791" s="251">
        <f t="shared" si="316"/>
        <v>4.3917992888451343E-2</v>
      </c>
      <c r="O6791" s="250">
        <v>7870.83</v>
      </c>
      <c r="P6791" s="251">
        <f t="shared" si="317"/>
        <v>0.16327254508129477</v>
      </c>
      <c r="Q6791" s="251" t="s">
        <v>1195</v>
      </c>
      <c r="R6791" s="258"/>
      <c r="S6791" s="258" t="s">
        <v>1405</v>
      </c>
      <c r="T6791" s="258" t="s">
        <v>2261</v>
      </c>
      <c r="U6791" s="282" t="s">
        <v>814</v>
      </c>
      <c r="V6791" s="283" t="s">
        <v>809</v>
      </c>
      <c r="W6791" s="284" t="s">
        <v>809</v>
      </c>
      <c r="X6791" s="284" t="s">
        <v>809</v>
      </c>
      <c r="Y6791" s="257"/>
    </row>
    <row r="6792" spans="1:25" ht="12.75" customHeight="1" x14ac:dyDescent="0.2">
      <c r="A6792" s="229" t="s">
        <v>705</v>
      </c>
      <c r="B6792" s="247"/>
      <c r="C6792" s="280">
        <v>6779</v>
      </c>
      <c r="D6792" s="249" t="s">
        <v>13923</v>
      </c>
      <c r="E6792" s="249" t="s">
        <v>13924</v>
      </c>
      <c r="F6792" s="249" t="s">
        <v>10188</v>
      </c>
      <c r="G6792" s="281"/>
      <c r="H6792" s="250">
        <v>104922.60999999999</v>
      </c>
      <c r="I6792" s="250"/>
      <c r="J6792" s="250">
        <v>100509.94749999999</v>
      </c>
      <c r="K6792" s="250"/>
      <c r="L6792" s="250">
        <v>104923.08999999998</v>
      </c>
      <c r="M6792" s="251">
        <f t="shared" si="315"/>
        <v>4.2056354678938999E-2</v>
      </c>
      <c r="N6792" s="251">
        <f t="shared" si="316"/>
        <v>4.3907519700972758E-2</v>
      </c>
      <c r="O6792" s="250">
        <v>113928.82</v>
      </c>
      <c r="P6792" s="251">
        <f t="shared" si="317"/>
        <v>8.5831726839154535E-2</v>
      </c>
      <c r="Q6792" s="251" t="s">
        <v>1195</v>
      </c>
      <c r="R6792" s="258"/>
      <c r="S6792" s="258" t="s">
        <v>925</v>
      </c>
      <c r="T6792" s="258" t="s">
        <v>908</v>
      </c>
      <c r="U6792" s="282" t="s">
        <v>932</v>
      </c>
      <c r="V6792" s="285">
        <v>2077</v>
      </c>
      <c r="W6792" s="286" t="s">
        <v>912</v>
      </c>
      <c r="X6792" s="286" t="s">
        <v>874</v>
      </c>
      <c r="Y6792" s="257"/>
    </row>
    <row r="6793" spans="1:25" ht="12.75" customHeight="1" x14ac:dyDescent="0.2">
      <c r="A6793" s="229" t="s">
        <v>705</v>
      </c>
      <c r="B6793" s="247"/>
      <c r="C6793" s="280">
        <v>6780</v>
      </c>
      <c r="D6793" s="249" t="s">
        <v>13925</v>
      </c>
      <c r="E6793" s="249" t="s">
        <v>13926</v>
      </c>
      <c r="F6793" s="249" t="s">
        <v>10193</v>
      </c>
      <c r="G6793" s="281" t="s">
        <v>813</v>
      </c>
      <c r="H6793" s="250">
        <v>1033664.74</v>
      </c>
      <c r="I6793" s="250"/>
      <c r="J6793" s="250">
        <v>1278326.3999000003</v>
      </c>
      <c r="K6793" s="250"/>
      <c r="L6793" s="250">
        <v>1334457.72</v>
      </c>
      <c r="M6793" s="251">
        <f t="shared" si="315"/>
        <v>0.23669343688747699</v>
      </c>
      <c r="N6793" s="251">
        <f t="shared" si="316"/>
        <v>4.3910006164615427E-2</v>
      </c>
      <c r="O6793" s="250">
        <v>1470460.62</v>
      </c>
      <c r="P6793" s="251">
        <f t="shared" si="317"/>
        <v>0.10191623006235083</v>
      </c>
      <c r="Q6793" s="251" t="s">
        <v>1195</v>
      </c>
      <c r="R6793" s="258"/>
      <c r="S6793" s="258" t="s">
        <v>3566</v>
      </c>
      <c r="T6793" s="258" t="s">
        <v>908</v>
      </c>
      <c r="U6793" s="282" t="s">
        <v>823</v>
      </c>
      <c r="V6793" s="285">
        <v>1309</v>
      </c>
      <c r="W6793" s="286" t="s">
        <v>824</v>
      </c>
      <c r="X6793" s="286" t="s">
        <v>824</v>
      </c>
      <c r="Y6793" s="257"/>
    </row>
    <row r="6794" spans="1:25" ht="12.75" customHeight="1" x14ac:dyDescent="0.2">
      <c r="A6794" s="229" t="s">
        <v>705</v>
      </c>
      <c r="B6794" s="247"/>
      <c r="C6794" s="280">
        <v>6781</v>
      </c>
      <c r="D6794" s="249" t="s">
        <v>13927</v>
      </c>
      <c r="E6794" s="249" t="s">
        <v>13928</v>
      </c>
      <c r="F6794" s="249" t="s">
        <v>10260</v>
      </c>
      <c r="G6794" s="281" t="s">
        <v>813</v>
      </c>
      <c r="H6794" s="250">
        <v>95480.09</v>
      </c>
      <c r="I6794" s="250"/>
      <c r="J6794" s="250">
        <v>86082.893999999986</v>
      </c>
      <c r="K6794" s="250"/>
      <c r="L6794" s="250">
        <v>89862.95</v>
      </c>
      <c r="M6794" s="251">
        <f t="shared" si="315"/>
        <v>9.8420476981117333E-2</v>
      </c>
      <c r="N6794" s="251">
        <f t="shared" si="316"/>
        <v>4.3911813652547649E-2</v>
      </c>
      <c r="O6794" s="250">
        <v>105099.26</v>
      </c>
      <c r="P6794" s="251">
        <f t="shared" si="317"/>
        <v>0.16955052109907362</v>
      </c>
      <c r="Q6794" s="251" t="s">
        <v>1195</v>
      </c>
      <c r="R6794" s="258"/>
      <c r="S6794" s="258" t="s">
        <v>904</v>
      </c>
      <c r="T6794" s="258" t="s">
        <v>807</v>
      </c>
      <c r="U6794" s="282" t="s">
        <v>814</v>
      </c>
      <c r="V6794" s="285">
        <v>156</v>
      </c>
      <c r="W6794" s="286" t="s">
        <v>824</v>
      </c>
      <c r="X6794" s="286" t="s">
        <v>824</v>
      </c>
      <c r="Y6794" s="257"/>
    </row>
    <row r="6795" spans="1:25" ht="12.75" customHeight="1" x14ac:dyDescent="0.2">
      <c r="A6795" s="229" t="s">
        <v>705</v>
      </c>
      <c r="B6795" s="247"/>
      <c r="C6795" s="280">
        <v>6782</v>
      </c>
      <c r="D6795" s="249" t="s">
        <v>13929</v>
      </c>
      <c r="E6795" s="249" t="s">
        <v>13930</v>
      </c>
      <c r="F6795" s="249" t="s">
        <v>10182</v>
      </c>
      <c r="G6795" s="281" t="s">
        <v>813</v>
      </c>
      <c r="H6795" s="250">
        <v>119347.59999999999</v>
      </c>
      <c r="I6795" s="250"/>
      <c r="J6795" s="250">
        <v>117803.68690000002</v>
      </c>
      <c r="K6795" s="250"/>
      <c r="L6795" s="250">
        <v>122976.45999999999</v>
      </c>
      <c r="M6795" s="251">
        <f t="shared" si="315"/>
        <v>1.2936272702592899E-2</v>
      </c>
      <c r="N6795" s="251">
        <f t="shared" si="316"/>
        <v>4.3910112120607796E-2</v>
      </c>
      <c r="O6795" s="250">
        <v>135728.31</v>
      </c>
      <c r="P6795" s="251">
        <f t="shared" si="317"/>
        <v>0.10369342230212195</v>
      </c>
      <c r="Q6795" s="251" t="s">
        <v>1195</v>
      </c>
      <c r="R6795" s="258"/>
      <c r="S6795" s="258" t="s">
        <v>904</v>
      </c>
      <c r="T6795" s="258" t="s">
        <v>807</v>
      </c>
      <c r="U6795" s="282" t="s">
        <v>814</v>
      </c>
      <c r="V6795" s="285">
        <v>268</v>
      </c>
      <c r="W6795" s="286" t="s">
        <v>824</v>
      </c>
      <c r="X6795" s="286" t="s">
        <v>824</v>
      </c>
      <c r="Y6795" s="257"/>
    </row>
    <row r="6796" spans="1:25" ht="12.75" customHeight="1" x14ac:dyDescent="0.2">
      <c r="A6796" s="229" t="s">
        <v>705</v>
      </c>
      <c r="B6796" s="247"/>
      <c r="C6796" s="280">
        <v>6783</v>
      </c>
      <c r="D6796" s="249" t="s">
        <v>13931</v>
      </c>
      <c r="E6796" s="249" t="s">
        <v>9403</v>
      </c>
      <c r="F6796" s="249" t="s">
        <v>10237</v>
      </c>
      <c r="G6796" s="281" t="s">
        <v>804</v>
      </c>
      <c r="H6796" s="250">
        <v>159596.70999999996</v>
      </c>
      <c r="I6796" s="250"/>
      <c r="J6796" s="250">
        <v>149626.61930000002</v>
      </c>
      <c r="K6796" s="250"/>
      <c r="L6796" s="250">
        <v>186525.50000000006</v>
      </c>
      <c r="M6796" s="251">
        <f t="shared" si="315"/>
        <v>6.2470527744587875E-2</v>
      </c>
      <c r="N6796" s="251">
        <f t="shared" si="316"/>
        <v>0.24660639178125193</v>
      </c>
      <c r="O6796" s="250">
        <v>204857.63999999998</v>
      </c>
      <c r="P6796" s="251">
        <f t="shared" si="317"/>
        <v>9.8282218785098671E-2</v>
      </c>
      <c r="Q6796" s="251" t="s">
        <v>1195</v>
      </c>
      <c r="R6796" s="258"/>
      <c r="S6796" s="258" t="s">
        <v>806</v>
      </c>
      <c r="T6796" s="258" t="s">
        <v>807</v>
      </c>
      <c r="U6796" s="282" t="s">
        <v>808</v>
      </c>
      <c r="V6796" s="285">
        <v>203</v>
      </c>
      <c r="W6796" s="286" t="s">
        <v>824</v>
      </c>
      <c r="X6796" s="286" t="s">
        <v>824</v>
      </c>
      <c r="Y6796" s="257"/>
    </row>
    <row r="6797" spans="1:25" ht="12.75" customHeight="1" x14ac:dyDescent="0.2">
      <c r="A6797" s="229" t="s">
        <v>705</v>
      </c>
      <c r="B6797" s="247"/>
      <c r="C6797" s="280">
        <v>6784</v>
      </c>
      <c r="D6797" s="249" t="s">
        <v>13932</v>
      </c>
      <c r="E6797" s="249" t="s">
        <v>13933</v>
      </c>
      <c r="F6797" s="249" t="s">
        <v>10231</v>
      </c>
      <c r="G6797" s="281" t="s">
        <v>813</v>
      </c>
      <c r="H6797" s="250">
        <v>122506.55</v>
      </c>
      <c r="I6797" s="250"/>
      <c r="J6797" s="250">
        <v>117354.4023</v>
      </c>
      <c r="K6797" s="250"/>
      <c r="L6797" s="250">
        <v>108054.72</v>
      </c>
      <c r="M6797" s="251">
        <f t="shared" si="315"/>
        <v>4.2056099857517834E-2</v>
      </c>
      <c r="N6797" s="251">
        <f t="shared" si="316"/>
        <v>7.9244426435973597E-2</v>
      </c>
      <c r="O6797" s="250">
        <v>116320.19000000002</v>
      </c>
      <c r="P6797" s="251">
        <f t="shared" si="317"/>
        <v>7.6493372987316205E-2</v>
      </c>
      <c r="Q6797" s="251" t="s">
        <v>1195</v>
      </c>
      <c r="R6797" s="258"/>
      <c r="S6797" s="258" t="s">
        <v>806</v>
      </c>
      <c r="T6797" s="258" t="s">
        <v>807</v>
      </c>
      <c r="U6797" s="282" t="s">
        <v>814</v>
      </c>
      <c r="V6797" s="285">
        <v>503</v>
      </c>
      <c r="W6797" s="286" t="s">
        <v>824</v>
      </c>
      <c r="X6797" s="286" t="s">
        <v>824</v>
      </c>
      <c r="Y6797" s="257"/>
    </row>
    <row r="6798" spans="1:25" ht="12.75" customHeight="1" x14ac:dyDescent="0.2">
      <c r="A6798" s="229" t="s">
        <v>705</v>
      </c>
      <c r="B6798" s="247"/>
      <c r="C6798" s="280">
        <v>6785</v>
      </c>
      <c r="D6798" s="249" t="s">
        <v>13934</v>
      </c>
      <c r="E6798" s="249" t="s">
        <v>9403</v>
      </c>
      <c r="F6798" s="249" t="s">
        <v>10228</v>
      </c>
      <c r="G6798" s="281" t="s">
        <v>804</v>
      </c>
      <c r="H6798" s="250">
        <v>22029.21</v>
      </c>
      <c r="I6798" s="250"/>
      <c r="J6798" s="250">
        <v>21102.745900000002</v>
      </c>
      <c r="K6798" s="250"/>
      <c r="L6798" s="250">
        <v>22029.37</v>
      </c>
      <c r="M6798" s="251">
        <f t="shared" ref="M6798:M6861" si="318">IF(H6798&gt;0,ABS((J6798-H6798)/H6798),"NA")</f>
        <v>4.2056165427629834E-2</v>
      </c>
      <c r="N6798" s="251">
        <f t="shared" ref="N6798:N6861" si="319">IF(J6798&gt;0,ABS((L6798-J6798)/J6798),"NA")</f>
        <v>4.391011977261202E-2</v>
      </c>
      <c r="O6798" s="250">
        <v>24313.690000000002</v>
      </c>
      <c r="P6798" s="251">
        <f t="shared" ref="P6798:P6861" si="320">IF(L6798&gt;0,ABS((O6798-L6798)/L6798),"NA")</f>
        <v>0.10369429538838394</v>
      </c>
      <c r="Q6798" s="251" t="s">
        <v>1195</v>
      </c>
      <c r="R6798" s="258"/>
      <c r="S6798" s="258" t="s">
        <v>806</v>
      </c>
      <c r="T6798" s="258" t="s">
        <v>807</v>
      </c>
      <c r="U6798" s="282" t="s">
        <v>808</v>
      </c>
      <c r="V6798" s="285">
        <v>53</v>
      </c>
      <c r="W6798" s="286" t="s">
        <v>816</v>
      </c>
      <c r="X6798" s="286" t="s">
        <v>824</v>
      </c>
      <c r="Y6798" s="257"/>
    </row>
    <row r="6799" spans="1:25" ht="12.75" customHeight="1" x14ac:dyDescent="0.2">
      <c r="A6799" s="229" t="s">
        <v>705</v>
      </c>
      <c r="B6799" s="247"/>
      <c r="C6799" s="280">
        <v>6786</v>
      </c>
      <c r="D6799" s="296" t="s">
        <v>13935</v>
      </c>
      <c r="E6799" s="296" t="s">
        <v>13936</v>
      </c>
      <c r="F6799" s="296" t="s">
        <v>10193</v>
      </c>
      <c r="G6799" s="281"/>
      <c r="H6799" s="250">
        <v>0</v>
      </c>
      <c r="I6799" s="250"/>
      <c r="J6799" s="250">
        <v>0</v>
      </c>
      <c r="K6799" s="250"/>
      <c r="L6799" s="250">
        <v>0</v>
      </c>
      <c r="M6799" s="251" t="str">
        <f t="shared" si="318"/>
        <v>NA</v>
      </c>
      <c r="N6799" s="251" t="str">
        <f t="shared" si="319"/>
        <v>NA</v>
      </c>
      <c r="O6799" s="250">
        <v>0</v>
      </c>
      <c r="P6799" s="251" t="str">
        <f t="shared" si="320"/>
        <v>NA</v>
      </c>
      <c r="Q6799" s="251" t="s">
        <v>707</v>
      </c>
      <c r="R6799" s="258"/>
      <c r="S6799" s="299" t="s">
        <v>809</v>
      </c>
      <c r="T6799" s="258" t="s">
        <v>2261</v>
      </c>
      <c r="U6799" s="299" t="s">
        <v>832</v>
      </c>
      <c r="V6799" s="283" t="s">
        <v>809</v>
      </c>
      <c r="W6799" s="284" t="s">
        <v>809</v>
      </c>
      <c r="X6799" s="284" t="s">
        <v>809</v>
      </c>
      <c r="Y6799" s="257"/>
    </row>
    <row r="6800" spans="1:25" ht="12.75" customHeight="1" x14ac:dyDescent="0.2">
      <c r="A6800" s="229" t="s">
        <v>705</v>
      </c>
      <c r="B6800" s="247"/>
      <c r="C6800" s="280">
        <v>6787</v>
      </c>
      <c r="D6800" s="249" t="s">
        <v>13937</v>
      </c>
      <c r="E6800" s="249" t="s">
        <v>13938</v>
      </c>
      <c r="F6800" s="249" t="s">
        <v>10193</v>
      </c>
      <c r="G6800" s="281" t="s">
        <v>813</v>
      </c>
      <c r="H6800" s="250">
        <v>18418.009999999998</v>
      </c>
      <c r="I6800" s="250"/>
      <c r="J6800" s="250">
        <v>17643.4264</v>
      </c>
      <c r="K6800" s="250"/>
      <c r="L6800" s="250">
        <v>18418.16</v>
      </c>
      <c r="M6800" s="251">
        <f t="shared" si="318"/>
        <v>4.2055770411678468E-2</v>
      </c>
      <c r="N6800" s="251">
        <f t="shared" si="319"/>
        <v>4.3910609109350754E-2</v>
      </c>
      <c r="O6800" s="250">
        <v>20328.02</v>
      </c>
      <c r="P6800" s="251">
        <f t="shared" si="320"/>
        <v>0.10369439726878259</v>
      </c>
      <c r="Q6800" s="251" t="s">
        <v>1195</v>
      </c>
      <c r="R6800" s="258"/>
      <c r="S6800" s="258" t="s">
        <v>904</v>
      </c>
      <c r="T6800" s="258" t="s">
        <v>807</v>
      </c>
      <c r="U6800" s="282" t="s">
        <v>814</v>
      </c>
      <c r="V6800" s="285">
        <v>105</v>
      </c>
      <c r="W6800" s="286" t="s">
        <v>824</v>
      </c>
      <c r="X6800" s="286" t="s">
        <v>824</v>
      </c>
      <c r="Y6800" s="257"/>
    </row>
    <row r="6801" spans="1:25" ht="12.75" customHeight="1" x14ac:dyDescent="0.2">
      <c r="A6801" s="229" t="s">
        <v>705</v>
      </c>
      <c r="B6801" s="247"/>
      <c r="C6801" s="280">
        <v>6788</v>
      </c>
      <c r="D6801" s="249" t="s">
        <v>13939</v>
      </c>
      <c r="E6801" s="249" t="s">
        <v>13940</v>
      </c>
      <c r="F6801" s="249" t="s">
        <v>10205</v>
      </c>
      <c r="G6801" s="281" t="s">
        <v>813</v>
      </c>
      <c r="H6801" s="250">
        <v>306418.42</v>
      </c>
      <c r="I6801" s="250"/>
      <c r="J6801" s="250">
        <v>313543.65879999998</v>
      </c>
      <c r="K6801" s="250"/>
      <c r="L6801" s="250">
        <v>415558.99999999994</v>
      </c>
      <c r="M6801" s="251">
        <f t="shared" si="318"/>
        <v>2.3253297892470017E-2</v>
      </c>
      <c r="N6801" s="251">
        <f t="shared" si="319"/>
        <v>0.32536247612353236</v>
      </c>
      <c r="O6801" s="250">
        <v>463109.22000000003</v>
      </c>
      <c r="P6801" s="251">
        <f t="shared" si="320"/>
        <v>0.11442471466145625</v>
      </c>
      <c r="Q6801" s="251" t="s">
        <v>1195</v>
      </c>
      <c r="R6801" s="258"/>
      <c r="S6801" s="258" t="s">
        <v>806</v>
      </c>
      <c r="T6801" s="258" t="s">
        <v>807</v>
      </c>
      <c r="U6801" s="282" t="s">
        <v>814</v>
      </c>
      <c r="V6801" s="285">
        <v>308</v>
      </c>
      <c r="W6801" s="286" t="s">
        <v>824</v>
      </c>
      <c r="X6801" s="286" t="s">
        <v>824</v>
      </c>
      <c r="Y6801" s="257"/>
    </row>
    <row r="6802" spans="1:25" ht="12.75" customHeight="1" x14ac:dyDescent="0.2">
      <c r="A6802" s="229" t="s">
        <v>705</v>
      </c>
      <c r="B6802" s="247"/>
      <c r="C6802" s="280">
        <v>6789</v>
      </c>
      <c r="D6802" s="249" t="s">
        <v>13941</v>
      </c>
      <c r="E6802" s="249" t="s">
        <v>13942</v>
      </c>
      <c r="F6802" s="249" t="s">
        <v>11044</v>
      </c>
      <c r="G6802" s="281" t="s">
        <v>804</v>
      </c>
      <c r="H6802" s="250">
        <v>249389.75</v>
      </c>
      <c r="I6802" s="250"/>
      <c r="J6802" s="250">
        <v>238901.3946</v>
      </c>
      <c r="K6802" s="250"/>
      <c r="L6802" s="250">
        <v>296011.71999999997</v>
      </c>
      <c r="M6802" s="251">
        <f t="shared" si="318"/>
        <v>4.2056080492482148E-2</v>
      </c>
      <c r="N6802" s="251">
        <f t="shared" si="319"/>
        <v>0.23905396406589235</v>
      </c>
      <c r="O6802" s="250">
        <v>344342.11</v>
      </c>
      <c r="P6802" s="251">
        <f t="shared" si="320"/>
        <v>0.16327187991070088</v>
      </c>
      <c r="Q6802" s="251" t="s">
        <v>1195</v>
      </c>
      <c r="R6802" s="258"/>
      <c r="S6802" s="258" t="s">
        <v>1405</v>
      </c>
      <c r="T6802" s="258" t="s">
        <v>2261</v>
      </c>
      <c r="U6802" s="282" t="s">
        <v>808</v>
      </c>
      <c r="V6802" s="283" t="s">
        <v>809</v>
      </c>
      <c r="W6802" s="284" t="s">
        <v>809</v>
      </c>
      <c r="X6802" s="284" t="s">
        <v>809</v>
      </c>
      <c r="Y6802" s="257"/>
    </row>
    <row r="6803" spans="1:25" ht="12.75" customHeight="1" x14ac:dyDescent="0.2">
      <c r="A6803" s="229" t="s">
        <v>705</v>
      </c>
      <c r="B6803" s="247"/>
      <c r="C6803" s="280">
        <v>6790</v>
      </c>
      <c r="D6803" s="249" t="s">
        <v>13943</v>
      </c>
      <c r="E6803" s="249" t="s">
        <v>13944</v>
      </c>
      <c r="F6803" s="249" t="s">
        <v>10237</v>
      </c>
      <c r="G6803" s="281" t="s">
        <v>804</v>
      </c>
      <c r="H6803" s="250">
        <v>96658.5</v>
      </c>
      <c r="I6803" s="250"/>
      <c r="J6803" s="250">
        <v>61614.753600000004</v>
      </c>
      <c r="K6803" s="250"/>
      <c r="L6803" s="250">
        <v>61544.5</v>
      </c>
      <c r="M6803" s="251">
        <f t="shared" si="318"/>
        <v>0.3625521438880181</v>
      </c>
      <c r="N6803" s="251">
        <f t="shared" si="319"/>
        <v>1.1402074323965752E-3</v>
      </c>
      <c r="O6803" s="250">
        <v>69311.109999999986</v>
      </c>
      <c r="P6803" s="251">
        <f t="shared" si="320"/>
        <v>0.12619502961271903</v>
      </c>
      <c r="Q6803" s="251" t="s">
        <v>1195</v>
      </c>
      <c r="R6803" s="258"/>
      <c r="S6803" s="258" t="s">
        <v>806</v>
      </c>
      <c r="T6803" s="258" t="s">
        <v>807</v>
      </c>
      <c r="U6803" s="282" t="s">
        <v>808</v>
      </c>
      <c r="V6803" s="285">
        <v>303</v>
      </c>
      <c r="W6803" s="286" t="s">
        <v>824</v>
      </c>
      <c r="X6803" s="286" t="s">
        <v>824</v>
      </c>
      <c r="Y6803" s="257"/>
    </row>
    <row r="6804" spans="1:25" ht="12.75" customHeight="1" x14ac:dyDescent="0.2">
      <c r="A6804" s="229" t="s">
        <v>705</v>
      </c>
      <c r="B6804" s="247"/>
      <c r="C6804" s="280">
        <v>6791</v>
      </c>
      <c r="D6804" s="249" t="s">
        <v>13945</v>
      </c>
      <c r="E6804" s="249" t="s">
        <v>13946</v>
      </c>
      <c r="F6804" s="249" t="s">
        <v>10193</v>
      </c>
      <c r="G6804" s="281" t="s">
        <v>813</v>
      </c>
      <c r="H6804" s="250">
        <v>374513.20999999996</v>
      </c>
      <c r="I6804" s="250"/>
      <c r="J6804" s="250">
        <v>273331.8357</v>
      </c>
      <c r="K6804" s="250"/>
      <c r="L6804" s="250">
        <v>285333.88</v>
      </c>
      <c r="M6804" s="251">
        <f t="shared" si="318"/>
        <v>0.27016770463183387</v>
      </c>
      <c r="N6804" s="251">
        <f t="shared" si="319"/>
        <v>4.3910158760917466E-2</v>
      </c>
      <c r="O6804" s="250">
        <v>314920.92</v>
      </c>
      <c r="P6804" s="251">
        <f t="shared" si="320"/>
        <v>0.1036926985326803</v>
      </c>
      <c r="Q6804" s="251" t="s">
        <v>1195</v>
      </c>
      <c r="R6804" s="258"/>
      <c r="S6804" s="258" t="s">
        <v>925</v>
      </c>
      <c r="T6804" s="258" t="s">
        <v>908</v>
      </c>
      <c r="U6804" s="282" t="s">
        <v>814</v>
      </c>
      <c r="V6804" s="285">
        <v>721</v>
      </c>
      <c r="W6804" s="286" t="s">
        <v>815</v>
      </c>
      <c r="X6804" s="286" t="s">
        <v>816</v>
      </c>
      <c r="Y6804" s="257"/>
    </row>
    <row r="6805" spans="1:25" ht="12.75" customHeight="1" x14ac:dyDescent="0.2">
      <c r="A6805" s="229" t="s">
        <v>705</v>
      </c>
      <c r="B6805" s="247"/>
      <c r="C6805" s="280">
        <v>6792</v>
      </c>
      <c r="D6805" s="249" t="s">
        <v>13947</v>
      </c>
      <c r="E6805" s="249" t="s">
        <v>13948</v>
      </c>
      <c r="F6805" s="249" t="s">
        <v>10205</v>
      </c>
      <c r="G6805" s="281" t="s">
        <v>813</v>
      </c>
      <c r="H6805" s="250">
        <v>11199.04</v>
      </c>
      <c r="I6805" s="250"/>
      <c r="J6805" s="250">
        <v>89081.017699999997</v>
      </c>
      <c r="K6805" s="250"/>
      <c r="L6805" s="250">
        <v>92991.97</v>
      </c>
      <c r="M6805" s="251">
        <f t="shared" si="318"/>
        <v>6.9543440955653324</v>
      </c>
      <c r="N6805" s="251">
        <f t="shared" si="319"/>
        <v>4.3903318585458914E-2</v>
      </c>
      <c r="O6805" s="250">
        <v>94820.479999999996</v>
      </c>
      <c r="P6805" s="251">
        <f t="shared" si="320"/>
        <v>1.9663095641483826E-2</v>
      </c>
      <c r="Q6805" s="251" t="s">
        <v>1195</v>
      </c>
      <c r="R6805" s="258"/>
      <c r="S6805" s="258" t="s">
        <v>904</v>
      </c>
      <c r="T6805" s="258" t="s">
        <v>807</v>
      </c>
      <c r="U6805" s="282" t="s">
        <v>814</v>
      </c>
      <c r="V6805" s="283" t="s">
        <v>809</v>
      </c>
      <c r="W6805" s="284" t="s">
        <v>809</v>
      </c>
      <c r="X6805" s="284" t="s">
        <v>809</v>
      </c>
      <c r="Y6805" s="257"/>
    </row>
    <row r="6806" spans="1:25" ht="12.75" customHeight="1" x14ac:dyDescent="0.2">
      <c r="A6806" s="229" t="s">
        <v>705</v>
      </c>
      <c r="B6806" s="247"/>
      <c r="C6806" s="280">
        <v>6793</v>
      </c>
      <c r="D6806" s="249" t="s">
        <v>13949</v>
      </c>
      <c r="E6806" s="249" t="s">
        <v>13950</v>
      </c>
      <c r="F6806" s="249" t="s">
        <v>10253</v>
      </c>
      <c r="G6806" s="281" t="s">
        <v>813</v>
      </c>
      <c r="H6806" s="250">
        <v>450972.83999999997</v>
      </c>
      <c r="I6806" s="250"/>
      <c r="J6806" s="250">
        <v>441879.8947</v>
      </c>
      <c r="K6806" s="250"/>
      <c r="L6806" s="250">
        <v>565393.92999999993</v>
      </c>
      <c r="M6806" s="251">
        <f t="shared" si="318"/>
        <v>2.0162955489736286E-2</v>
      </c>
      <c r="N6806" s="251">
        <f t="shared" si="319"/>
        <v>0.27951947300941532</v>
      </c>
      <c r="O6806" s="250">
        <v>610553.16999999993</v>
      </c>
      <c r="P6806" s="251">
        <f t="shared" si="320"/>
        <v>7.9872169833871395E-2</v>
      </c>
      <c r="Q6806" s="251" t="s">
        <v>1195</v>
      </c>
      <c r="R6806" s="258"/>
      <c r="S6806" s="258" t="s">
        <v>1358</v>
      </c>
      <c r="T6806" s="258" t="s">
        <v>807</v>
      </c>
      <c r="U6806" s="282" t="s">
        <v>814</v>
      </c>
      <c r="V6806" s="285">
        <v>303</v>
      </c>
      <c r="W6806" s="286" t="s">
        <v>816</v>
      </c>
      <c r="X6806" s="286" t="s">
        <v>824</v>
      </c>
      <c r="Y6806" s="257"/>
    </row>
    <row r="6807" spans="1:25" ht="12.75" customHeight="1" x14ac:dyDescent="0.2">
      <c r="A6807" s="229" t="s">
        <v>705</v>
      </c>
      <c r="B6807" s="247"/>
      <c r="C6807" s="280">
        <v>6794</v>
      </c>
      <c r="D6807" s="249" t="s">
        <v>13951</v>
      </c>
      <c r="E6807" s="249" t="s">
        <v>13952</v>
      </c>
      <c r="F6807" s="249" t="s">
        <v>10205</v>
      </c>
      <c r="G6807" s="281" t="s">
        <v>813</v>
      </c>
      <c r="H6807" s="250">
        <v>112702.39999999999</v>
      </c>
      <c r="I6807" s="250"/>
      <c r="J6807" s="250">
        <v>92079.182400000005</v>
      </c>
      <c r="K6807" s="250"/>
      <c r="L6807" s="250">
        <v>96122.4</v>
      </c>
      <c r="M6807" s="251">
        <f t="shared" si="318"/>
        <v>0.18298827354164587</v>
      </c>
      <c r="N6807" s="251">
        <f t="shared" si="319"/>
        <v>4.3910224815375737E-2</v>
      </c>
      <c r="O6807" s="250">
        <v>106089.63</v>
      </c>
      <c r="P6807" s="251">
        <f t="shared" si="320"/>
        <v>0.10369310379266447</v>
      </c>
      <c r="Q6807" s="251" t="s">
        <v>1195</v>
      </c>
      <c r="R6807" s="258"/>
      <c r="S6807" s="258" t="s">
        <v>806</v>
      </c>
      <c r="T6807" s="258" t="s">
        <v>807</v>
      </c>
      <c r="U6807" s="282" t="s">
        <v>814</v>
      </c>
      <c r="V6807" s="285">
        <v>393</v>
      </c>
      <c r="W6807" s="286" t="s">
        <v>816</v>
      </c>
      <c r="X6807" s="286" t="s">
        <v>824</v>
      </c>
      <c r="Y6807" s="257"/>
    </row>
    <row r="6808" spans="1:25" ht="12.75" customHeight="1" x14ac:dyDescent="0.2">
      <c r="A6808" s="229" t="s">
        <v>705</v>
      </c>
      <c r="B6808" s="247"/>
      <c r="C6808" s="280">
        <v>6795</v>
      </c>
      <c r="D6808" s="249" t="s">
        <v>13953</v>
      </c>
      <c r="E6808" s="249" t="s">
        <v>13954</v>
      </c>
      <c r="F6808" s="249" t="s">
        <v>10188</v>
      </c>
      <c r="G6808" s="281" t="s">
        <v>813</v>
      </c>
      <c r="H6808" s="250">
        <v>335598.9</v>
      </c>
      <c r="I6808" s="250"/>
      <c r="J6808" s="250">
        <v>321484.91519999999</v>
      </c>
      <c r="K6808" s="250"/>
      <c r="L6808" s="250">
        <v>335600.67</v>
      </c>
      <c r="M6808" s="251">
        <f t="shared" si="318"/>
        <v>4.2056111626110913E-2</v>
      </c>
      <c r="N6808" s="251">
        <f t="shared" si="319"/>
        <v>4.3907984893220883E-2</v>
      </c>
      <c r="O6808" s="250">
        <v>365164.41</v>
      </c>
      <c r="P6808" s="251">
        <f t="shared" si="320"/>
        <v>8.8092017217963212E-2</v>
      </c>
      <c r="Q6808" s="251" t="s">
        <v>1195</v>
      </c>
      <c r="R6808" s="258"/>
      <c r="S6808" s="258" t="s">
        <v>806</v>
      </c>
      <c r="T6808" s="258" t="s">
        <v>807</v>
      </c>
      <c r="U6808" s="282" t="s">
        <v>814</v>
      </c>
      <c r="V6808" s="285">
        <v>602</v>
      </c>
      <c r="W6808" s="286" t="s">
        <v>824</v>
      </c>
      <c r="X6808" s="286" t="s">
        <v>824</v>
      </c>
      <c r="Y6808" s="257"/>
    </row>
    <row r="6809" spans="1:25" ht="12.75" customHeight="1" x14ac:dyDescent="0.2">
      <c r="A6809" s="229" t="s">
        <v>705</v>
      </c>
      <c r="B6809" s="247"/>
      <c r="C6809" s="280">
        <v>6796</v>
      </c>
      <c r="D6809" s="249" t="s">
        <v>13955</v>
      </c>
      <c r="E6809" s="249" t="s">
        <v>13956</v>
      </c>
      <c r="F6809" s="249" t="s">
        <v>10193</v>
      </c>
      <c r="G6809" s="281" t="s">
        <v>813</v>
      </c>
      <c r="H6809" s="250">
        <v>27130.93</v>
      </c>
      <c r="I6809" s="250"/>
      <c r="J6809" s="250">
        <v>25989.904999999999</v>
      </c>
      <c r="K6809" s="250"/>
      <c r="L6809" s="250">
        <v>27131.32</v>
      </c>
      <c r="M6809" s="251">
        <f t="shared" si="318"/>
        <v>4.2056243556708207E-2</v>
      </c>
      <c r="N6809" s="251">
        <f t="shared" si="319"/>
        <v>4.3917628787023308E-2</v>
      </c>
      <c r="O6809" s="250">
        <v>31300.850000000002</v>
      </c>
      <c r="P6809" s="251">
        <f t="shared" si="320"/>
        <v>0.15367958506994878</v>
      </c>
      <c r="Q6809" s="251" t="s">
        <v>1195</v>
      </c>
      <c r="R6809" s="258"/>
      <c r="S6809" s="258" t="s">
        <v>1405</v>
      </c>
      <c r="T6809" s="258" t="s">
        <v>807</v>
      </c>
      <c r="U6809" s="282" t="s">
        <v>814</v>
      </c>
      <c r="V6809" s="285">
        <v>253</v>
      </c>
      <c r="W6809" s="286" t="s">
        <v>912</v>
      </c>
      <c r="X6809" s="286" t="s">
        <v>815</v>
      </c>
      <c r="Y6809" s="257"/>
    </row>
    <row r="6810" spans="1:25" ht="12.75" customHeight="1" x14ac:dyDescent="0.2">
      <c r="A6810" s="229" t="s">
        <v>705</v>
      </c>
      <c r="B6810" s="247"/>
      <c r="C6810" s="346">
        <v>6797</v>
      </c>
      <c r="D6810" s="347" t="s">
        <v>13957</v>
      </c>
      <c r="E6810" s="347" t="s">
        <v>13956</v>
      </c>
      <c r="F6810" s="347" t="s">
        <v>10165</v>
      </c>
      <c r="G6810" s="348" t="s">
        <v>707</v>
      </c>
      <c r="H6810" s="349">
        <v>0</v>
      </c>
      <c r="I6810" s="349"/>
      <c r="J6810" s="349">
        <v>0</v>
      </c>
      <c r="K6810" s="349"/>
      <c r="L6810" s="349">
        <v>0</v>
      </c>
      <c r="M6810" s="251" t="str">
        <f t="shared" si="318"/>
        <v>NA</v>
      </c>
      <c r="N6810" s="350" t="str">
        <f t="shared" si="319"/>
        <v>NA</v>
      </c>
      <c r="O6810" s="349">
        <v>0</v>
      </c>
      <c r="P6810" s="350" t="str">
        <f t="shared" si="320"/>
        <v>NA</v>
      </c>
      <c r="Q6810" s="350" t="s">
        <v>707</v>
      </c>
      <c r="R6810" s="351" t="s">
        <v>3680</v>
      </c>
      <c r="S6810" s="352" t="s">
        <v>832</v>
      </c>
      <c r="T6810" s="352" t="s">
        <v>832</v>
      </c>
      <c r="U6810" s="352" t="s">
        <v>832</v>
      </c>
      <c r="V6810" s="353" t="s">
        <v>809</v>
      </c>
      <c r="W6810" s="354" t="s">
        <v>809</v>
      </c>
      <c r="X6810" s="354" t="s">
        <v>809</v>
      </c>
      <c r="Y6810" s="257"/>
    </row>
    <row r="6811" spans="1:25" ht="12.75" customHeight="1" x14ac:dyDescent="0.2">
      <c r="A6811" s="229" t="s">
        <v>705</v>
      </c>
      <c r="B6811" s="247"/>
      <c r="C6811" s="280">
        <v>6798</v>
      </c>
      <c r="D6811" s="249" t="s">
        <v>13958</v>
      </c>
      <c r="E6811" s="249" t="s">
        <v>13959</v>
      </c>
      <c r="F6811" s="249" t="s">
        <v>11392</v>
      </c>
      <c r="G6811" s="281" t="s">
        <v>804</v>
      </c>
      <c r="H6811" s="250">
        <v>188606.66999999998</v>
      </c>
      <c r="I6811" s="250"/>
      <c r="J6811" s="250">
        <v>195018.1783</v>
      </c>
      <c r="K6811" s="250"/>
      <c r="L6811" s="250">
        <v>203583.02000000002</v>
      </c>
      <c r="M6811" s="251">
        <f t="shared" si="318"/>
        <v>3.399406977494495E-2</v>
      </c>
      <c r="N6811" s="251">
        <f t="shared" si="319"/>
        <v>4.3918170986217336E-2</v>
      </c>
      <c r="O6811" s="250">
        <v>235987.56</v>
      </c>
      <c r="P6811" s="251">
        <f t="shared" si="320"/>
        <v>0.15917113323105225</v>
      </c>
      <c r="Q6811" s="251" t="s">
        <v>1195</v>
      </c>
      <c r="R6811" s="258"/>
      <c r="S6811" s="258" t="s">
        <v>1405</v>
      </c>
      <c r="T6811" s="258" t="s">
        <v>2261</v>
      </c>
      <c r="U6811" s="282" t="s">
        <v>808</v>
      </c>
      <c r="V6811" s="285">
        <v>99</v>
      </c>
      <c r="W6811" s="286" t="s">
        <v>815</v>
      </c>
      <c r="X6811" s="286" t="s">
        <v>874</v>
      </c>
      <c r="Y6811" s="257"/>
    </row>
    <row r="6812" spans="1:25" ht="12.75" customHeight="1" x14ac:dyDescent="0.2">
      <c r="A6812" s="229" t="s">
        <v>705</v>
      </c>
      <c r="B6812" s="247"/>
      <c r="C6812" s="280">
        <v>6799</v>
      </c>
      <c r="D6812" s="249" t="s">
        <v>13960</v>
      </c>
      <c r="E6812" s="249" t="s">
        <v>13961</v>
      </c>
      <c r="F6812" s="249" t="s">
        <v>10222</v>
      </c>
      <c r="G6812" s="281" t="s">
        <v>813</v>
      </c>
      <c r="H6812" s="250">
        <v>149153.84</v>
      </c>
      <c r="I6812" s="250"/>
      <c r="J6812" s="250">
        <v>142881.0227</v>
      </c>
      <c r="K6812" s="250"/>
      <c r="L6812" s="250">
        <v>149154.59</v>
      </c>
      <c r="M6812" s="251">
        <f t="shared" si="318"/>
        <v>4.2056022828510453E-2</v>
      </c>
      <c r="N6812" s="251">
        <f t="shared" si="319"/>
        <v>4.3907631548608696E-2</v>
      </c>
      <c r="O6812" s="250">
        <v>161956.80000000002</v>
      </c>
      <c r="P6812" s="251">
        <f t="shared" si="320"/>
        <v>8.5831820529291267E-2</v>
      </c>
      <c r="Q6812" s="251" t="s">
        <v>1195</v>
      </c>
      <c r="R6812" s="258"/>
      <c r="S6812" s="258" t="s">
        <v>806</v>
      </c>
      <c r="T6812" s="258" t="s">
        <v>2261</v>
      </c>
      <c r="U6812" s="282" t="s">
        <v>814</v>
      </c>
      <c r="V6812" s="285">
        <v>210</v>
      </c>
      <c r="W6812" s="286" t="s">
        <v>815</v>
      </c>
      <c r="X6812" s="286" t="s">
        <v>816</v>
      </c>
      <c r="Y6812" s="257"/>
    </row>
    <row r="6813" spans="1:25" ht="12.75" customHeight="1" x14ac:dyDescent="0.2">
      <c r="A6813" s="229" t="s">
        <v>705</v>
      </c>
      <c r="B6813" s="247"/>
      <c r="C6813" s="280">
        <v>6800</v>
      </c>
      <c r="D6813" s="249" t="s">
        <v>13962</v>
      </c>
      <c r="E6813" s="249" t="s">
        <v>13963</v>
      </c>
      <c r="F6813" s="249" t="s">
        <v>10234</v>
      </c>
      <c r="G6813" s="281" t="s">
        <v>804</v>
      </c>
      <c r="H6813" s="250">
        <v>117738.62999999999</v>
      </c>
      <c r="I6813" s="250"/>
      <c r="J6813" s="250">
        <v>180822.58519999997</v>
      </c>
      <c r="K6813" s="250"/>
      <c r="L6813" s="250">
        <v>94974.85</v>
      </c>
      <c r="M6813" s="251">
        <f t="shared" si="318"/>
        <v>0.53579657925355495</v>
      </c>
      <c r="N6813" s="251">
        <f t="shared" si="319"/>
        <v>0.47476223783133908</v>
      </c>
      <c r="O6813" s="250">
        <v>108698.79999999999</v>
      </c>
      <c r="P6813" s="251">
        <f t="shared" si="320"/>
        <v>0.14450088628726429</v>
      </c>
      <c r="Q6813" s="251" t="s">
        <v>1195</v>
      </c>
      <c r="R6813" s="258"/>
      <c r="S6813" s="258" t="s">
        <v>11605</v>
      </c>
      <c r="T6813" s="258" t="s">
        <v>807</v>
      </c>
      <c r="U6813" s="282" t="s">
        <v>808</v>
      </c>
      <c r="V6813" s="285">
        <v>118</v>
      </c>
      <c r="W6813" s="286" t="s">
        <v>816</v>
      </c>
      <c r="X6813" s="286" t="s">
        <v>815</v>
      </c>
      <c r="Y6813" s="257"/>
    </row>
    <row r="6814" spans="1:25" ht="12.75" customHeight="1" x14ac:dyDescent="0.2">
      <c r="A6814" s="229" t="s">
        <v>705</v>
      </c>
      <c r="B6814" s="247"/>
      <c r="C6814" s="280">
        <v>6801</v>
      </c>
      <c r="D6814" s="249" t="s">
        <v>13964</v>
      </c>
      <c r="E6814" s="249" t="s">
        <v>9461</v>
      </c>
      <c r="F6814" s="249" t="s">
        <v>10278</v>
      </c>
      <c r="G6814" s="281" t="s">
        <v>804</v>
      </c>
      <c r="H6814" s="250">
        <v>99195</v>
      </c>
      <c r="I6814" s="250"/>
      <c r="J6814" s="250">
        <v>95023.248999999996</v>
      </c>
      <c r="K6814" s="250"/>
      <c r="L6814" s="250">
        <v>99196.540000000008</v>
      </c>
      <c r="M6814" s="251">
        <f t="shared" si="318"/>
        <v>4.2056061293412002E-2</v>
      </c>
      <c r="N6814" s="251">
        <f t="shared" si="319"/>
        <v>4.3918630902633232E-2</v>
      </c>
      <c r="O6814" s="250">
        <v>115392.54000000001</v>
      </c>
      <c r="P6814" s="251">
        <f t="shared" si="320"/>
        <v>0.16327182379546704</v>
      </c>
      <c r="Q6814" s="251" t="s">
        <v>1195</v>
      </c>
      <c r="R6814" s="258"/>
      <c r="S6814" s="258" t="s">
        <v>1405</v>
      </c>
      <c r="T6814" s="258" t="s">
        <v>2261</v>
      </c>
      <c r="U6814" s="282" t="s">
        <v>808</v>
      </c>
      <c r="V6814" s="283" t="s">
        <v>809</v>
      </c>
      <c r="W6814" s="284" t="s">
        <v>809</v>
      </c>
      <c r="X6814" s="284" t="s">
        <v>809</v>
      </c>
      <c r="Y6814" s="257"/>
    </row>
    <row r="6815" spans="1:25" ht="12.75" customHeight="1" x14ac:dyDescent="0.2">
      <c r="A6815" s="229" t="s">
        <v>705</v>
      </c>
      <c r="B6815" s="247"/>
      <c r="C6815" s="280">
        <v>6802</v>
      </c>
      <c r="D6815" s="249" t="s">
        <v>13965</v>
      </c>
      <c r="E6815" s="249" t="s">
        <v>13966</v>
      </c>
      <c r="F6815" s="249" t="s">
        <v>10318</v>
      </c>
      <c r="G6815" s="281" t="s">
        <v>813</v>
      </c>
      <c r="H6815" s="250">
        <v>45937.41</v>
      </c>
      <c r="I6815" s="250"/>
      <c r="J6815" s="250">
        <v>44005.445099999997</v>
      </c>
      <c r="K6815" s="250"/>
      <c r="L6815" s="250">
        <v>45937.619999999995</v>
      </c>
      <c r="M6815" s="251">
        <f t="shared" si="318"/>
        <v>4.2056461171842432E-2</v>
      </c>
      <c r="N6815" s="251">
        <f t="shared" si="319"/>
        <v>4.3907632239811117E-2</v>
      </c>
      <c r="O6815" s="250">
        <v>49880.509999999995</v>
      </c>
      <c r="P6815" s="251">
        <f t="shared" si="320"/>
        <v>8.58313948349958E-2</v>
      </c>
      <c r="Q6815" s="251" t="s">
        <v>1195</v>
      </c>
      <c r="R6815" s="258"/>
      <c r="S6815" s="258" t="s">
        <v>806</v>
      </c>
      <c r="T6815" s="258" t="s">
        <v>807</v>
      </c>
      <c r="U6815" s="282" t="s">
        <v>814</v>
      </c>
      <c r="V6815" s="285">
        <v>153</v>
      </c>
      <c r="W6815" s="286" t="s">
        <v>815</v>
      </c>
      <c r="X6815" s="286" t="s">
        <v>816</v>
      </c>
      <c r="Y6815" s="257"/>
    </row>
    <row r="6816" spans="1:25" ht="12.75" customHeight="1" x14ac:dyDescent="0.2">
      <c r="A6816" s="229" t="s">
        <v>705</v>
      </c>
      <c r="B6816" s="247"/>
      <c r="C6816" s="280">
        <v>6803</v>
      </c>
      <c r="D6816" s="249" t="s">
        <v>13967</v>
      </c>
      <c r="E6816" s="249" t="s">
        <v>13968</v>
      </c>
      <c r="F6816" s="249" t="s">
        <v>10237</v>
      </c>
      <c r="G6816" s="281" t="s">
        <v>804</v>
      </c>
      <c r="H6816" s="250">
        <v>99769.19</v>
      </c>
      <c r="I6816" s="250"/>
      <c r="J6816" s="250">
        <v>94163.309000000008</v>
      </c>
      <c r="K6816" s="250"/>
      <c r="L6816" s="250">
        <v>98298.360000000015</v>
      </c>
      <c r="M6816" s="251">
        <f t="shared" si="318"/>
        <v>5.618849867378891E-2</v>
      </c>
      <c r="N6816" s="251">
        <f t="shared" si="319"/>
        <v>4.3913611829422924E-2</v>
      </c>
      <c r="O6816" s="250">
        <v>108816.81000000001</v>
      </c>
      <c r="P6816" s="251">
        <f t="shared" si="320"/>
        <v>0.1070053457656872</v>
      </c>
      <c r="Q6816" s="251" t="s">
        <v>1195</v>
      </c>
      <c r="R6816" s="258"/>
      <c r="S6816" s="258" t="s">
        <v>925</v>
      </c>
      <c r="T6816" s="258" t="s">
        <v>2261</v>
      </c>
      <c r="U6816" s="282" t="s">
        <v>808</v>
      </c>
      <c r="V6816" s="285">
        <v>513</v>
      </c>
      <c r="W6816" s="286" t="s">
        <v>824</v>
      </c>
      <c r="X6816" s="286" t="s">
        <v>824</v>
      </c>
      <c r="Y6816" s="257"/>
    </row>
    <row r="6817" spans="1:25" ht="12.75" customHeight="1" x14ac:dyDescent="0.2">
      <c r="A6817" s="229" t="s">
        <v>705</v>
      </c>
      <c r="B6817" s="247"/>
      <c r="C6817" s="280">
        <v>6804</v>
      </c>
      <c r="D6817" s="249" t="s">
        <v>13969</v>
      </c>
      <c r="E6817" s="249" t="s">
        <v>13970</v>
      </c>
      <c r="F6817" s="249" t="s">
        <v>10165</v>
      </c>
      <c r="G6817" s="281" t="s">
        <v>813</v>
      </c>
      <c r="H6817" s="250">
        <v>39043.199999999997</v>
      </c>
      <c r="I6817" s="250"/>
      <c r="J6817" s="250">
        <v>37401.202799999999</v>
      </c>
      <c r="K6817" s="250"/>
      <c r="L6817" s="250">
        <v>39043.5</v>
      </c>
      <c r="M6817" s="251">
        <f t="shared" si="318"/>
        <v>4.2055907302680058E-2</v>
      </c>
      <c r="N6817" s="251">
        <f t="shared" si="319"/>
        <v>4.3910277666257325E-2</v>
      </c>
      <c r="O6817" s="250">
        <v>43092.03</v>
      </c>
      <c r="P6817" s="251">
        <f t="shared" si="320"/>
        <v>0.10369280417995309</v>
      </c>
      <c r="Q6817" s="251" t="s">
        <v>1195</v>
      </c>
      <c r="R6817" s="258"/>
      <c r="S6817" s="258" t="s">
        <v>806</v>
      </c>
      <c r="T6817" s="258" t="s">
        <v>807</v>
      </c>
      <c r="U6817" s="282" t="s">
        <v>814</v>
      </c>
      <c r="V6817" s="285">
        <v>203</v>
      </c>
      <c r="W6817" s="286" t="s">
        <v>824</v>
      </c>
      <c r="X6817" s="286" t="s">
        <v>824</v>
      </c>
      <c r="Y6817" s="257"/>
    </row>
    <row r="6818" spans="1:25" ht="12.75" customHeight="1" x14ac:dyDescent="0.2">
      <c r="A6818" s="229" t="s">
        <v>705</v>
      </c>
      <c r="B6818" s="247"/>
      <c r="C6818" s="280">
        <v>6805</v>
      </c>
      <c r="D6818" s="249" t="s">
        <v>13971</v>
      </c>
      <c r="E6818" s="249" t="s">
        <v>13972</v>
      </c>
      <c r="F6818" s="249" t="s">
        <v>10453</v>
      </c>
      <c r="G6818" s="281" t="s">
        <v>804</v>
      </c>
      <c r="H6818" s="250">
        <v>11550.76</v>
      </c>
      <c r="I6818" s="250"/>
      <c r="J6818" s="250">
        <v>11064.9874</v>
      </c>
      <c r="K6818" s="250"/>
      <c r="L6818" s="250">
        <v>14021.18</v>
      </c>
      <c r="M6818" s="251">
        <f t="shared" si="318"/>
        <v>4.2055466480127736E-2</v>
      </c>
      <c r="N6818" s="251">
        <f t="shared" si="319"/>
        <v>0.26716637743301908</v>
      </c>
      <c r="O6818" s="250">
        <v>16175.96</v>
      </c>
      <c r="P6818" s="251">
        <f t="shared" si="320"/>
        <v>0.1536803607114379</v>
      </c>
      <c r="Q6818" s="251" t="s">
        <v>1195</v>
      </c>
      <c r="R6818" s="258"/>
      <c r="S6818" s="258" t="s">
        <v>1405</v>
      </c>
      <c r="T6818" s="258" t="s">
        <v>807</v>
      </c>
      <c r="U6818" s="282" t="s">
        <v>808</v>
      </c>
      <c r="V6818" s="285">
        <v>53</v>
      </c>
      <c r="W6818" s="286" t="s">
        <v>816</v>
      </c>
      <c r="X6818" s="286" t="s">
        <v>824</v>
      </c>
      <c r="Y6818" s="257"/>
    </row>
    <row r="6819" spans="1:25" ht="12.75" customHeight="1" x14ac:dyDescent="0.2">
      <c r="A6819" s="229" t="s">
        <v>705</v>
      </c>
      <c r="B6819" s="247"/>
      <c r="C6819" s="280">
        <v>6806</v>
      </c>
      <c r="D6819" s="249" t="s">
        <v>13973</v>
      </c>
      <c r="E6819" s="249" t="s">
        <v>13974</v>
      </c>
      <c r="F6819" s="249" t="s">
        <v>10355</v>
      </c>
      <c r="G6819" s="281" t="s">
        <v>804</v>
      </c>
      <c r="H6819" s="250">
        <v>19663.059999999998</v>
      </c>
      <c r="I6819" s="250"/>
      <c r="J6819" s="250">
        <v>18836.095799999999</v>
      </c>
      <c r="K6819" s="250"/>
      <c r="L6819" s="250">
        <v>19663.330000000002</v>
      </c>
      <c r="M6819" s="251">
        <f t="shared" si="318"/>
        <v>4.2056739897045455E-2</v>
      </c>
      <c r="N6819" s="251">
        <f t="shared" si="319"/>
        <v>4.391749801994544E-2</v>
      </c>
      <c r="O6819" s="250">
        <v>22685.190000000002</v>
      </c>
      <c r="P6819" s="251">
        <f t="shared" si="320"/>
        <v>0.15367997180538598</v>
      </c>
      <c r="Q6819" s="251" t="s">
        <v>1195</v>
      </c>
      <c r="R6819" s="258"/>
      <c r="S6819" s="258" t="s">
        <v>1405</v>
      </c>
      <c r="T6819" s="258" t="s">
        <v>807</v>
      </c>
      <c r="U6819" s="282" t="s">
        <v>808</v>
      </c>
      <c r="V6819" s="285">
        <v>53</v>
      </c>
      <c r="W6819" s="286" t="s">
        <v>824</v>
      </c>
      <c r="X6819" s="286" t="s">
        <v>824</v>
      </c>
      <c r="Y6819" s="257"/>
    </row>
    <row r="6820" spans="1:25" ht="12.75" customHeight="1" x14ac:dyDescent="0.2">
      <c r="A6820" s="229" t="s">
        <v>705</v>
      </c>
      <c r="B6820" s="247"/>
      <c r="C6820" s="280">
        <v>6807</v>
      </c>
      <c r="D6820" s="249" t="s">
        <v>13975</v>
      </c>
      <c r="E6820" s="249" t="s">
        <v>13976</v>
      </c>
      <c r="F6820" s="249" t="s">
        <v>10355</v>
      </c>
      <c r="G6820" s="281" t="s">
        <v>804</v>
      </c>
      <c r="H6820" s="250">
        <v>31410.589999999997</v>
      </c>
      <c r="I6820" s="250"/>
      <c r="J6820" s="250">
        <v>14623.9427</v>
      </c>
      <c r="K6820" s="250"/>
      <c r="L6820" s="250">
        <v>15266.080000000002</v>
      </c>
      <c r="M6820" s="251">
        <f t="shared" si="318"/>
        <v>0.53442636066371241</v>
      </c>
      <c r="N6820" s="251">
        <f t="shared" si="319"/>
        <v>4.3909998361796244E-2</v>
      </c>
      <c r="O6820" s="250">
        <v>16849.07</v>
      </c>
      <c r="P6820" s="251">
        <f t="shared" si="320"/>
        <v>0.10369328603020538</v>
      </c>
      <c r="Q6820" s="251" t="s">
        <v>1195</v>
      </c>
      <c r="R6820" s="258"/>
      <c r="S6820" s="258" t="s">
        <v>904</v>
      </c>
      <c r="T6820" s="258" t="s">
        <v>807</v>
      </c>
      <c r="U6820" s="282" t="s">
        <v>808</v>
      </c>
      <c r="V6820" s="285">
        <v>53</v>
      </c>
      <c r="W6820" s="286" t="s">
        <v>824</v>
      </c>
      <c r="X6820" s="286" t="s">
        <v>824</v>
      </c>
      <c r="Y6820" s="257"/>
    </row>
    <row r="6821" spans="1:25" ht="12.75" customHeight="1" x14ac:dyDescent="0.2">
      <c r="A6821" s="229" t="s">
        <v>705</v>
      </c>
      <c r="B6821" s="247"/>
      <c r="C6821" s="280">
        <v>6808</v>
      </c>
      <c r="D6821" s="249" t="s">
        <v>13977</v>
      </c>
      <c r="E6821" s="249" t="s">
        <v>13978</v>
      </c>
      <c r="F6821" s="249" t="s">
        <v>10182</v>
      </c>
      <c r="G6821" s="281" t="s">
        <v>813</v>
      </c>
      <c r="H6821" s="250">
        <v>19951.84</v>
      </c>
      <c r="I6821" s="250"/>
      <c r="J6821" s="250">
        <v>19112.7513</v>
      </c>
      <c r="K6821" s="250"/>
      <c r="L6821" s="250">
        <v>19952</v>
      </c>
      <c r="M6821" s="251">
        <f t="shared" si="318"/>
        <v>4.205570513797225E-2</v>
      </c>
      <c r="N6821" s="251">
        <f t="shared" si="319"/>
        <v>4.3910407603116777E-2</v>
      </c>
      <c r="O6821" s="250">
        <v>22020.9</v>
      </c>
      <c r="P6821" s="251">
        <f t="shared" si="320"/>
        <v>0.10369386527666406</v>
      </c>
      <c r="Q6821" s="251" t="s">
        <v>1195</v>
      </c>
      <c r="R6821" s="258"/>
      <c r="S6821" s="258" t="s">
        <v>806</v>
      </c>
      <c r="T6821" s="258" t="s">
        <v>807</v>
      </c>
      <c r="U6821" s="282" t="s">
        <v>814</v>
      </c>
      <c r="V6821" s="285">
        <v>106</v>
      </c>
      <c r="W6821" s="286" t="s">
        <v>824</v>
      </c>
      <c r="X6821" s="286" t="s">
        <v>824</v>
      </c>
      <c r="Y6821" s="257"/>
    </row>
    <row r="6822" spans="1:25" ht="12.75" customHeight="1" x14ac:dyDescent="0.2">
      <c r="A6822" s="229" t="s">
        <v>705</v>
      </c>
      <c r="B6822" s="247"/>
      <c r="C6822" s="280">
        <v>6809</v>
      </c>
      <c r="D6822" s="249" t="s">
        <v>13979</v>
      </c>
      <c r="E6822" s="249" t="s">
        <v>13980</v>
      </c>
      <c r="F6822" s="249" t="s">
        <v>10278</v>
      </c>
      <c r="G6822" s="281" t="s">
        <v>804</v>
      </c>
      <c r="H6822" s="250">
        <v>109797.51000000001</v>
      </c>
      <c r="I6822" s="250"/>
      <c r="J6822" s="250">
        <v>105179.8622</v>
      </c>
      <c r="K6822" s="250"/>
      <c r="L6822" s="250">
        <v>109799.11</v>
      </c>
      <c r="M6822" s="251">
        <f t="shared" si="318"/>
        <v>4.2056033875449504E-2</v>
      </c>
      <c r="N6822" s="251">
        <f t="shared" si="319"/>
        <v>4.391760650167497E-2</v>
      </c>
      <c r="O6822" s="250">
        <v>126673.02</v>
      </c>
      <c r="P6822" s="251">
        <f t="shared" si="320"/>
        <v>0.15367984312441152</v>
      </c>
      <c r="Q6822" s="251" t="s">
        <v>1195</v>
      </c>
      <c r="R6822" s="258"/>
      <c r="S6822" s="258" t="s">
        <v>1405</v>
      </c>
      <c r="T6822" s="258" t="s">
        <v>807</v>
      </c>
      <c r="U6822" s="282" t="s">
        <v>808</v>
      </c>
      <c r="V6822" s="285">
        <v>288</v>
      </c>
      <c r="W6822" s="286" t="s">
        <v>824</v>
      </c>
      <c r="X6822" s="286" t="s">
        <v>824</v>
      </c>
      <c r="Y6822" s="257"/>
    </row>
    <row r="6823" spans="1:25" ht="12.75" customHeight="1" x14ac:dyDescent="0.2">
      <c r="A6823" s="229" t="s">
        <v>705</v>
      </c>
      <c r="B6823" s="247"/>
      <c r="C6823" s="280">
        <v>6810</v>
      </c>
      <c r="D6823" s="249" t="s">
        <v>13981</v>
      </c>
      <c r="E6823" s="249" t="s">
        <v>13982</v>
      </c>
      <c r="F6823" s="249" t="s">
        <v>10185</v>
      </c>
      <c r="G6823" s="281" t="s">
        <v>813</v>
      </c>
      <c r="H6823" s="250">
        <v>15605.78</v>
      </c>
      <c r="I6823" s="250"/>
      <c r="J6823" s="250">
        <v>16931.726900000001</v>
      </c>
      <c r="K6823" s="250"/>
      <c r="L6823" s="250">
        <v>17675.2</v>
      </c>
      <c r="M6823" s="251">
        <f t="shared" si="318"/>
        <v>8.4965115489261084E-2</v>
      </c>
      <c r="N6823" s="251">
        <f t="shared" si="319"/>
        <v>4.391005739644898E-2</v>
      </c>
      <c r="O6823" s="250">
        <v>19508.009999999998</v>
      </c>
      <c r="P6823" s="251">
        <f t="shared" si="320"/>
        <v>0.10369387616547465</v>
      </c>
      <c r="Q6823" s="251" t="s">
        <v>1195</v>
      </c>
      <c r="R6823" s="258"/>
      <c r="S6823" s="258" t="s">
        <v>904</v>
      </c>
      <c r="T6823" s="258" t="s">
        <v>807</v>
      </c>
      <c r="U6823" s="282" t="s">
        <v>814</v>
      </c>
      <c r="V6823" s="285">
        <v>53</v>
      </c>
      <c r="W6823" s="286" t="s">
        <v>816</v>
      </c>
      <c r="X6823" s="286" t="s">
        <v>824</v>
      </c>
      <c r="Y6823" s="257"/>
    </row>
    <row r="6824" spans="1:25" ht="12.75" customHeight="1" x14ac:dyDescent="0.2">
      <c r="A6824" s="229" t="s">
        <v>705</v>
      </c>
      <c r="B6824" s="247"/>
      <c r="C6824" s="280">
        <v>6811</v>
      </c>
      <c r="D6824" s="249" t="s">
        <v>13983</v>
      </c>
      <c r="E6824" s="249" t="s">
        <v>13984</v>
      </c>
      <c r="F6824" s="249" t="s">
        <v>10397</v>
      </c>
      <c r="G6824" s="281" t="s">
        <v>804</v>
      </c>
      <c r="H6824" s="250">
        <v>139349.13</v>
      </c>
      <c r="I6824" s="250"/>
      <c r="J6824" s="250">
        <v>133488.64660000001</v>
      </c>
      <c r="K6824" s="250"/>
      <c r="L6824" s="250">
        <v>139351.28</v>
      </c>
      <c r="M6824" s="251">
        <f t="shared" si="318"/>
        <v>4.2056117609058606E-2</v>
      </c>
      <c r="N6824" s="251">
        <f t="shared" si="319"/>
        <v>4.3918591950126123E-2</v>
      </c>
      <c r="O6824" s="250">
        <v>162103.43000000002</v>
      </c>
      <c r="P6824" s="251">
        <f t="shared" si="320"/>
        <v>0.16327191253643328</v>
      </c>
      <c r="Q6824" s="251" t="s">
        <v>1195</v>
      </c>
      <c r="R6824" s="258"/>
      <c r="S6824" s="258" t="s">
        <v>1405</v>
      </c>
      <c r="T6824" s="258" t="s">
        <v>2261</v>
      </c>
      <c r="U6824" s="282" t="s">
        <v>808</v>
      </c>
      <c r="V6824" s="283" t="s">
        <v>809</v>
      </c>
      <c r="W6824" s="284" t="s">
        <v>809</v>
      </c>
      <c r="X6824" s="284" t="s">
        <v>809</v>
      </c>
      <c r="Y6824" s="257"/>
    </row>
    <row r="6825" spans="1:25" ht="12.75" customHeight="1" x14ac:dyDescent="0.2">
      <c r="A6825" s="229" t="s">
        <v>705</v>
      </c>
      <c r="B6825" s="247"/>
      <c r="C6825" s="280">
        <v>6812</v>
      </c>
      <c r="D6825" s="249" t="s">
        <v>13985</v>
      </c>
      <c r="E6825" s="249" t="s">
        <v>13986</v>
      </c>
      <c r="F6825" s="249" t="s">
        <v>10379</v>
      </c>
      <c r="G6825" s="281" t="s">
        <v>813</v>
      </c>
      <c r="H6825" s="250">
        <v>90227.53</v>
      </c>
      <c r="I6825" s="250"/>
      <c r="J6825" s="250">
        <v>95318.640400000004</v>
      </c>
      <c r="K6825" s="250"/>
      <c r="L6825" s="250">
        <v>57050.79</v>
      </c>
      <c r="M6825" s="251">
        <f t="shared" si="318"/>
        <v>5.6425244046911238E-2</v>
      </c>
      <c r="N6825" s="251">
        <f t="shared" si="319"/>
        <v>0.40147289385802026</v>
      </c>
      <c r="O6825" s="250">
        <v>58870.21</v>
      </c>
      <c r="P6825" s="251">
        <f t="shared" si="320"/>
        <v>3.189123235629162E-2</v>
      </c>
      <c r="Q6825" s="251" t="s">
        <v>1195</v>
      </c>
      <c r="R6825" s="258"/>
      <c r="S6825" s="258" t="s">
        <v>806</v>
      </c>
      <c r="T6825" s="258" t="s">
        <v>807</v>
      </c>
      <c r="U6825" s="282" t="s">
        <v>814</v>
      </c>
      <c r="V6825" s="285">
        <v>303</v>
      </c>
      <c r="W6825" s="286" t="s">
        <v>824</v>
      </c>
      <c r="X6825" s="286" t="s">
        <v>824</v>
      </c>
      <c r="Y6825" s="257"/>
    </row>
    <row r="6826" spans="1:25" ht="12.75" customHeight="1" x14ac:dyDescent="0.2">
      <c r="A6826" s="229" t="s">
        <v>705</v>
      </c>
      <c r="B6826" s="247"/>
      <c r="C6826" s="280">
        <v>6813</v>
      </c>
      <c r="D6826" s="249" t="s">
        <v>13987</v>
      </c>
      <c r="E6826" s="249" t="s">
        <v>13988</v>
      </c>
      <c r="F6826" s="249" t="s">
        <v>10182</v>
      </c>
      <c r="G6826" s="281" t="s">
        <v>813</v>
      </c>
      <c r="H6826" s="250">
        <v>41569.100000000006</v>
      </c>
      <c r="I6826" s="250"/>
      <c r="J6826" s="250">
        <v>31816.742400000003</v>
      </c>
      <c r="K6826" s="250"/>
      <c r="L6826" s="250">
        <v>33213.81</v>
      </c>
      <c r="M6826" s="251">
        <f t="shared" si="318"/>
        <v>0.234605935658939</v>
      </c>
      <c r="N6826" s="251">
        <f t="shared" si="319"/>
        <v>4.3909825287456038E-2</v>
      </c>
      <c r="O6826" s="250">
        <v>36657.850000000006</v>
      </c>
      <c r="P6826" s="251">
        <f t="shared" si="320"/>
        <v>0.10369301203324786</v>
      </c>
      <c r="Q6826" s="251" t="s">
        <v>1195</v>
      </c>
      <c r="R6826" s="258"/>
      <c r="S6826" s="258" t="s">
        <v>904</v>
      </c>
      <c r="T6826" s="258" t="s">
        <v>807</v>
      </c>
      <c r="U6826" s="282" t="s">
        <v>814</v>
      </c>
      <c r="V6826" s="285">
        <v>107</v>
      </c>
      <c r="W6826" s="286" t="s">
        <v>816</v>
      </c>
      <c r="X6826" s="286" t="s">
        <v>824</v>
      </c>
      <c r="Y6826" s="257"/>
    </row>
    <row r="6827" spans="1:25" ht="12.75" customHeight="1" x14ac:dyDescent="0.2">
      <c r="A6827" s="229" t="s">
        <v>705</v>
      </c>
      <c r="B6827" s="247"/>
      <c r="C6827" s="280">
        <v>6814</v>
      </c>
      <c r="D6827" s="249" t="s">
        <v>13989</v>
      </c>
      <c r="E6827" s="249" t="s">
        <v>13990</v>
      </c>
      <c r="F6827" s="249" t="s">
        <v>10175</v>
      </c>
      <c r="G6827" s="281" t="s">
        <v>813</v>
      </c>
      <c r="H6827" s="250">
        <v>157423.66</v>
      </c>
      <c r="I6827" s="250"/>
      <c r="J6827" s="250">
        <v>165565.6581</v>
      </c>
      <c r="K6827" s="250"/>
      <c r="L6827" s="250">
        <v>172835.68</v>
      </c>
      <c r="M6827" s="251">
        <f t="shared" si="318"/>
        <v>5.1720294776528487E-2</v>
      </c>
      <c r="N6827" s="251">
        <f t="shared" si="319"/>
        <v>4.3910204467698076E-2</v>
      </c>
      <c r="O6827" s="250">
        <v>190757.49</v>
      </c>
      <c r="P6827" s="251">
        <f t="shared" si="320"/>
        <v>0.10369276760446684</v>
      </c>
      <c r="Q6827" s="251" t="s">
        <v>1195</v>
      </c>
      <c r="R6827" s="258"/>
      <c r="S6827" s="258" t="s">
        <v>806</v>
      </c>
      <c r="T6827" s="258" t="s">
        <v>807</v>
      </c>
      <c r="U6827" s="282" t="s">
        <v>814</v>
      </c>
      <c r="V6827" s="285">
        <v>403</v>
      </c>
      <c r="W6827" s="286" t="s">
        <v>816</v>
      </c>
      <c r="X6827" s="286" t="s">
        <v>824</v>
      </c>
      <c r="Y6827" s="257"/>
    </row>
    <row r="6828" spans="1:25" ht="12.75" customHeight="1" x14ac:dyDescent="0.2">
      <c r="A6828" s="229" t="s">
        <v>705</v>
      </c>
      <c r="B6828" s="247"/>
      <c r="C6828" s="280">
        <v>6815</v>
      </c>
      <c r="D6828" s="249" t="s">
        <v>13991</v>
      </c>
      <c r="E6828" s="249" t="s">
        <v>13992</v>
      </c>
      <c r="F6828" s="249" t="s">
        <v>10228</v>
      </c>
      <c r="G6828" s="281" t="s">
        <v>804</v>
      </c>
      <c r="H6828" s="250">
        <v>16738.400000000001</v>
      </c>
      <c r="I6828" s="250"/>
      <c r="J6828" s="250">
        <v>16034.4496</v>
      </c>
      <c r="K6828" s="250"/>
      <c r="L6828" s="250">
        <v>16738.53</v>
      </c>
      <c r="M6828" s="251">
        <f t="shared" si="318"/>
        <v>4.2056014911819616E-2</v>
      </c>
      <c r="N6828" s="251">
        <f t="shared" si="319"/>
        <v>4.3910481342621134E-2</v>
      </c>
      <c r="O6828" s="250">
        <v>18474.18</v>
      </c>
      <c r="P6828" s="251">
        <f t="shared" si="320"/>
        <v>0.10369190126014659</v>
      </c>
      <c r="Q6828" s="251" t="s">
        <v>1195</v>
      </c>
      <c r="R6828" s="258"/>
      <c r="S6828" s="258" t="s">
        <v>1405</v>
      </c>
      <c r="T6828" s="258" t="s">
        <v>807</v>
      </c>
      <c r="U6828" s="282" t="s">
        <v>808</v>
      </c>
      <c r="V6828" s="285">
        <v>53</v>
      </c>
      <c r="W6828" s="286" t="s">
        <v>816</v>
      </c>
      <c r="X6828" s="286" t="s">
        <v>824</v>
      </c>
      <c r="Y6828" s="257"/>
    </row>
    <row r="6829" spans="1:25" ht="12.75" customHeight="1" x14ac:dyDescent="0.2">
      <c r="A6829" s="229" t="s">
        <v>705</v>
      </c>
      <c r="B6829" s="247"/>
      <c r="C6829" s="280">
        <v>6816</v>
      </c>
      <c r="D6829" s="249" t="s">
        <v>13993</v>
      </c>
      <c r="E6829" s="249" t="s">
        <v>13994</v>
      </c>
      <c r="F6829" s="249" t="s">
        <v>10222</v>
      </c>
      <c r="G6829" s="281" t="s">
        <v>813</v>
      </c>
      <c r="H6829" s="250">
        <v>128176.18999999999</v>
      </c>
      <c r="I6829" s="250"/>
      <c r="J6829" s="250">
        <v>122785.6012</v>
      </c>
      <c r="K6829" s="250"/>
      <c r="L6829" s="250">
        <v>128177.13</v>
      </c>
      <c r="M6829" s="251">
        <f t="shared" si="318"/>
        <v>4.2056085455496717E-2</v>
      </c>
      <c r="N6829" s="251">
        <f t="shared" si="319"/>
        <v>4.3910106293473111E-2</v>
      </c>
      <c r="O6829" s="250">
        <v>141468.17000000001</v>
      </c>
      <c r="P6829" s="251">
        <f t="shared" si="320"/>
        <v>0.1036927570464404</v>
      </c>
      <c r="Q6829" s="251" t="s">
        <v>1195</v>
      </c>
      <c r="R6829" s="258"/>
      <c r="S6829" s="258" t="s">
        <v>806</v>
      </c>
      <c r="T6829" s="258" t="s">
        <v>807</v>
      </c>
      <c r="U6829" s="282" t="s">
        <v>814</v>
      </c>
      <c r="V6829" s="285">
        <v>391</v>
      </c>
      <c r="W6829" s="286" t="s">
        <v>824</v>
      </c>
      <c r="X6829" s="286" t="s">
        <v>824</v>
      </c>
      <c r="Y6829" s="257"/>
    </row>
    <row r="6830" spans="1:25" ht="12.75" customHeight="1" x14ac:dyDescent="0.2">
      <c r="A6830" s="229" t="s">
        <v>705</v>
      </c>
      <c r="B6830" s="247"/>
      <c r="C6830" s="280">
        <v>6817</v>
      </c>
      <c r="D6830" s="249" t="s">
        <v>13995</v>
      </c>
      <c r="E6830" s="249" t="s">
        <v>13996</v>
      </c>
      <c r="F6830" s="249" t="s">
        <v>10281</v>
      </c>
      <c r="G6830" s="281" t="s">
        <v>813</v>
      </c>
      <c r="H6830" s="250">
        <v>78104.22</v>
      </c>
      <c r="I6830" s="250"/>
      <c r="J6830" s="250">
        <v>74819.472399999999</v>
      </c>
      <c r="K6830" s="250"/>
      <c r="L6830" s="250">
        <v>69697.87999999999</v>
      </c>
      <c r="M6830" s="251">
        <f t="shared" si="318"/>
        <v>4.2055955491265416E-2</v>
      </c>
      <c r="N6830" s="251">
        <f t="shared" si="319"/>
        <v>6.845266660821854E-2</v>
      </c>
      <c r="O6830" s="250">
        <v>76201.349999999991</v>
      </c>
      <c r="P6830" s="251">
        <f t="shared" si="320"/>
        <v>9.3309437819342603E-2</v>
      </c>
      <c r="Q6830" s="251" t="s">
        <v>1195</v>
      </c>
      <c r="R6830" s="258"/>
      <c r="S6830" s="258" t="s">
        <v>904</v>
      </c>
      <c r="T6830" s="258" t="s">
        <v>807</v>
      </c>
      <c r="U6830" s="282" t="s">
        <v>814</v>
      </c>
      <c r="V6830" s="285">
        <v>103</v>
      </c>
      <c r="W6830" s="286" t="s">
        <v>824</v>
      </c>
      <c r="X6830" s="286" t="s">
        <v>824</v>
      </c>
      <c r="Y6830" s="257"/>
    </row>
    <row r="6831" spans="1:25" ht="12.75" customHeight="1" x14ac:dyDescent="0.2">
      <c r="A6831" s="229" t="s">
        <v>705</v>
      </c>
      <c r="B6831" s="247"/>
      <c r="C6831" s="280">
        <v>6818</v>
      </c>
      <c r="D6831" s="249" t="s">
        <v>13997</v>
      </c>
      <c r="E6831" s="249" t="s">
        <v>13998</v>
      </c>
      <c r="F6831" s="249" t="s">
        <v>10202</v>
      </c>
      <c r="G6831" s="281" t="s">
        <v>804</v>
      </c>
      <c r="H6831" s="250">
        <v>88817.12</v>
      </c>
      <c r="I6831" s="250"/>
      <c r="J6831" s="250">
        <v>85081.810299999997</v>
      </c>
      <c r="K6831" s="250"/>
      <c r="L6831" s="250">
        <v>88817.98000000001</v>
      </c>
      <c r="M6831" s="251">
        <f t="shared" si="318"/>
        <v>4.2056190293042583E-2</v>
      </c>
      <c r="N6831" s="251">
        <f t="shared" si="319"/>
        <v>4.3912672836017609E-2</v>
      </c>
      <c r="O6831" s="250">
        <v>98027.75</v>
      </c>
      <c r="P6831" s="251">
        <f t="shared" si="320"/>
        <v>0.10369263070382809</v>
      </c>
      <c r="Q6831" s="251" t="s">
        <v>1195</v>
      </c>
      <c r="R6831" s="258"/>
      <c r="S6831" s="258" t="s">
        <v>904</v>
      </c>
      <c r="T6831" s="258" t="s">
        <v>807</v>
      </c>
      <c r="U6831" s="282" t="s">
        <v>808</v>
      </c>
      <c r="V6831" s="285">
        <v>253</v>
      </c>
      <c r="W6831" s="286" t="s">
        <v>824</v>
      </c>
      <c r="X6831" s="286" t="s">
        <v>824</v>
      </c>
      <c r="Y6831" s="257"/>
    </row>
    <row r="6832" spans="1:25" ht="12.75" customHeight="1" x14ac:dyDescent="0.2">
      <c r="A6832" s="229" t="s">
        <v>705</v>
      </c>
      <c r="B6832" s="247"/>
      <c r="C6832" s="280">
        <v>6819</v>
      </c>
      <c r="D6832" s="249" t="s">
        <v>13999</v>
      </c>
      <c r="E6832" s="249" t="s">
        <v>14000</v>
      </c>
      <c r="F6832" s="249" t="s">
        <v>10222</v>
      </c>
      <c r="G6832" s="281" t="s">
        <v>813</v>
      </c>
      <c r="H6832" s="250">
        <v>191583.24000000002</v>
      </c>
      <c r="I6832" s="250"/>
      <c r="J6832" s="250">
        <v>174955.6838</v>
      </c>
      <c r="K6832" s="250"/>
      <c r="L6832" s="250">
        <v>215574.16999999998</v>
      </c>
      <c r="M6832" s="251">
        <f t="shared" si="318"/>
        <v>8.679024428232876E-2</v>
      </c>
      <c r="N6832" s="251">
        <f t="shared" si="319"/>
        <v>0.23216442768691567</v>
      </c>
      <c r="O6832" s="250">
        <v>240534.60000000003</v>
      </c>
      <c r="P6832" s="251">
        <f t="shared" si="320"/>
        <v>0.11578581051709513</v>
      </c>
      <c r="Q6832" s="251" t="s">
        <v>1195</v>
      </c>
      <c r="R6832" s="258"/>
      <c r="S6832" s="258" t="s">
        <v>925</v>
      </c>
      <c r="T6832" s="258" t="s">
        <v>807</v>
      </c>
      <c r="U6832" s="282" t="s">
        <v>823</v>
      </c>
      <c r="V6832" s="285">
        <v>1758</v>
      </c>
      <c r="W6832" s="286" t="s">
        <v>824</v>
      </c>
      <c r="X6832" s="286" t="s">
        <v>824</v>
      </c>
      <c r="Y6832" s="257"/>
    </row>
    <row r="6833" spans="1:25" ht="12.75" customHeight="1" x14ac:dyDescent="0.2">
      <c r="A6833" s="229" t="s">
        <v>705</v>
      </c>
      <c r="B6833" s="247"/>
      <c r="C6833" s="280">
        <v>6820</v>
      </c>
      <c r="D6833" s="249" t="s">
        <v>14001</v>
      </c>
      <c r="E6833" s="249" t="s">
        <v>14002</v>
      </c>
      <c r="F6833" s="249" t="s">
        <v>10193</v>
      </c>
      <c r="G6833" s="281" t="s">
        <v>813</v>
      </c>
      <c r="H6833" s="250">
        <v>175820.01</v>
      </c>
      <c r="I6833" s="250"/>
      <c r="J6833" s="250">
        <v>168425.7187</v>
      </c>
      <c r="K6833" s="250"/>
      <c r="L6833" s="250">
        <v>175820.88999999998</v>
      </c>
      <c r="M6833" s="251">
        <f t="shared" si="318"/>
        <v>4.2056028207483387E-2</v>
      </c>
      <c r="N6833" s="251">
        <f t="shared" si="319"/>
        <v>4.3907613142932587E-2</v>
      </c>
      <c r="O6833" s="250">
        <v>190911.87</v>
      </c>
      <c r="P6833" s="251">
        <f t="shared" si="320"/>
        <v>8.5831552780787385E-2</v>
      </c>
      <c r="Q6833" s="251" t="s">
        <v>1195</v>
      </c>
      <c r="R6833" s="258"/>
      <c r="S6833" s="258" t="s">
        <v>904</v>
      </c>
      <c r="T6833" s="258" t="s">
        <v>807</v>
      </c>
      <c r="U6833" s="282" t="s">
        <v>814</v>
      </c>
      <c r="V6833" s="285">
        <v>303</v>
      </c>
      <c r="W6833" s="286" t="s">
        <v>824</v>
      </c>
      <c r="X6833" s="286" t="s">
        <v>824</v>
      </c>
      <c r="Y6833" s="257"/>
    </row>
    <row r="6834" spans="1:25" ht="12.75" customHeight="1" x14ac:dyDescent="0.2">
      <c r="A6834" s="229" t="s">
        <v>705</v>
      </c>
      <c r="B6834" s="247"/>
      <c r="C6834" s="280">
        <v>6821</v>
      </c>
      <c r="D6834" s="249" t="s">
        <v>14003</v>
      </c>
      <c r="E6834" s="249" t="s">
        <v>14004</v>
      </c>
      <c r="F6834" s="249" t="s">
        <v>10397</v>
      </c>
      <c r="G6834" s="281" t="s">
        <v>804</v>
      </c>
      <c r="H6834" s="250">
        <v>105790.93</v>
      </c>
      <c r="I6834" s="250"/>
      <c r="J6834" s="250">
        <v>101341.7846</v>
      </c>
      <c r="K6834" s="250"/>
      <c r="L6834" s="250">
        <v>105792.57</v>
      </c>
      <c r="M6834" s="251">
        <f t="shared" si="318"/>
        <v>4.2056019358181221E-2</v>
      </c>
      <c r="N6834" s="251">
        <f t="shared" si="319"/>
        <v>4.3918561505182016E-2</v>
      </c>
      <c r="O6834" s="250">
        <v>123065.53</v>
      </c>
      <c r="P6834" s="251">
        <f t="shared" si="320"/>
        <v>0.16327195756753041</v>
      </c>
      <c r="Q6834" s="251" t="s">
        <v>1195</v>
      </c>
      <c r="R6834" s="258"/>
      <c r="S6834" s="258" t="s">
        <v>1405</v>
      </c>
      <c r="T6834" s="258" t="s">
        <v>2261</v>
      </c>
      <c r="U6834" s="282" t="s">
        <v>808</v>
      </c>
      <c r="V6834" s="283" t="s">
        <v>809</v>
      </c>
      <c r="W6834" s="284" t="s">
        <v>809</v>
      </c>
      <c r="X6834" s="284" t="s">
        <v>809</v>
      </c>
      <c r="Y6834" s="257"/>
    </row>
    <row r="6835" spans="1:25" ht="12.75" customHeight="1" x14ac:dyDescent="0.2">
      <c r="A6835" s="229" t="s">
        <v>705</v>
      </c>
      <c r="B6835" s="247"/>
      <c r="C6835" s="280">
        <v>6822</v>
      </c>
      <c r="D6835" s="249" t="s">
        <v>14005</v>
      </c>
      <c r="E6835" s="249" t="s">
        <v>14006</v>
      </c>
      <c r="F6835" s="249" t="s">
        <v>10228</v>
      </c>
      <c r="G6835" s="281" t="s">
        <v>804</v>
      </c>
      <c r="H6835" s="250">
        <v>61030.270000000004</v>
      </c>
      <c r="I6835" s="250"/>
      <c r="J6835" s="250">
        <v>58463.580699999999</v>
      </c>
      <c r="K6835" s="250"/>
      <c r="L6835" s="250">
        <v>61030.57</v>
      </c>
      <c r="M6835" s="251">
        <f t="shared" si="318"/>
        <v>4.2056004340141465E-2</v>
      </c>
      <c r="N6835" s="251">
        <f t="shared" si="319"/>
        <v>4.3907493678367895E-2</v>
      </c>
      <c r="O6835" s="250">
        <v>66268.94</v>
      </c>
      <c r="P6835" s="251">
        <f t="shared" si="320"/>
        <v>8.5831903585367186E-2</v>
      </c>
      <c r="Q6835" s="251" t="s">
        <v>1195</v>
      </c>
      <c r="R6835" s="258"/>
      <c r="S6835" s="258" t="s">
        <v>1405</v>
      </c>
      <c r="T6835" s="258" t="s">
        <v>807</v>
      </c>
      <c r="U6835" s="282" t="s">
        <v>808</v>
      </c>
      <c r="V6835" s="285">
        <v>84</v>
      </c>
      <c r="W6835" s="286" t="s">
        <v>824</v>
      </c>
      <c r="X6835" s="286" t="s">
        <v>824</v>
      </c>
      <c r="Y6835" s="257"/>
    </row>
    <row r="6836" spans="1:25" ht="12.75" customHeight="1" x14ac:dyDescent="0.2">
      <c r="A6836" s="229" t="s">
        <v>705</v>
      </c>
      <c r="B6836" s="247"/>
      <c r="C6836" s="280">
        <v>6823</v>
      </c>
      <c r="D6836" s="249" t="s">
        <v>14007</v>
      </c>
      <c r="E6836" s="249" t="s">
        <v>9528</v>
      </c>
      <c r="F6836" s="249" t="s">
        <v>10278</v>
      </c>
      <c r="G6836" s="281" t="s">
        <v>804</v>
      </c>
      <c r="H6836" s="250">
        <v>99408.52</v>
      </c>
      <c r="I6836" s="250"/>
      <c r="J6836" s="250">
        <v>112517.61289999998</v>
      </c>
      <c r="K6836" s="250"/>
      <c r="L6836" s="250">
        <v>117459.27</v>
      </c>
      <c r="M6836" s="251">
        <f t="shared" si="318"/>
        <v>0.13187091911236556</v>
      </c>
      <c r="N6836" s="251">
        <f t="shared" si="319"/>
        <v>4.3918964974771754E-2</v>
      </c>
      <c r="O6836" s="250">
        <v>127407.71</v>
      </c>
      <c r="P6836" s="251">
        <f t="shared" si="320"/>
        <v>8.4696933669007157E-2</v>
      </c>
      <c r="Q6836" s="251" t="s">
        <v>1195</v>
      </c>
      <c r="R6836" s="258"/>
      <c r="S6836" s="258" t="s">
        <v>806</v>
      </c>
      <c r="T6836" s="258" t="s">
        <v>807</v>
      </c>
      <c r="U6836" s="282" t="s">
        <v>808</v>
      </c>
      <c r="V6836" s="285">
        <v>207</v>
      </c>
      <c r="W6836" s="286" t="s">
        <v>824</v>
      </c>
      <c r="X6836" s="286" t="s">
        <v>824</v>
      </c>
      <c r="Y6836" s="257"/>
    </row>
    <row r="6837" spans="1:25" ht="12.75" customHeight="1" x14ac:dyDescent="0.2">
      <c r="A6837" s="229" t="s">
        <v>705</v>
      </c>
      <c r="B6837" s="247"/>
      <c r="C6837" s="280">
        <v>6824</v>
      </c>
      <c r="D6837" s="249" t="s">
        <v>14008</v>
      </c>
      <c r="E6837" s="249" t="s">
        <v>14009</v>
      </c>
      <c r="F6837" s="249" t="s">
        <v>10185</v>
      </c>
      <c r="G6837" s="281" t="s">
        <v>813</v>
      </c>
      <c r="H6837" s="250">
        <v>22121.69</v>
      </c>
      <c r="I6837" s="250"/>
      <c r="J6837" s="250">
        <v>21191.3416</v>
      </c>
      <c r="K6837" s="250"/>
      <c r="L6837" s="250">
        <v>22121.86</v>
      </c>
      <c r="M6837" s="251">
        <f t="shared" si="318"/>
        <v>4.2055936955992017E-2</v>
      </c>
      <c r="N6837" s="251">
        <f t="shared" si="319"/>
        <v>4.3910310992297009E-2</v>
      </c>
      <c r="O6837" s="250">
        <v>24415.760000000002</v>
      </c>
      <c r="P6837" s="251">
        <f t="shared" si="320"/>
        <v>0.10369381236478313</v>
      </c>
      <c r="Q6837" s="251" t="s">
        <v>1195</v>
      </c>
      <c r="R6837" s="258"/>
      <c r="S6837" s="258" t="s">
        <v>904</v>
      </c>
      <c r="T6837" s="258" t="s">
        <v>807</v>
      </c>
      <c r="U6837" s="282" t="s">
        <v>814</v>
      </c>
      <c r="V6837" s="285">
        <v>53</v>
      </c>
      <c r="W6837" s="286" t="s">
        <v>816</v>
      </c>
      <c r="X6837" s="286" t="s">
        <v>824</v>
      </c>
      <c r="Y6837" s="257"/>
    </row>
    <row r="6838" spans="1:25" ht="12.75" customHeight="1" x14ac:dyDescent="0.2">
      <c r="A6838" s="229" t="s">
        <v>705</v>
      </c>
      <c r="B6838" s="247"/>
      <c r="C6838" s="280">
        <v>6825</v>
      </c>
      <c r="D6838" s="249" t="s">
        <v>14010</v>
      </c>
      <c r="E6838" s="249" t="s">
        <v>14011</v>
      </c>
      <c r="F6838" s="249" t="s">
        <v>10182</v>
      </c>
      <c r="G6838" s="281" t="s">
        <v>813</v>
      </c>
      <c r="H6838" s="250">
        <v>391058.24000000005</v>
      </c>
      <c r="I6838" s="250"/>
      <c r="J6838" s="250">
        <v>398653.40300000011</v>
      </c>
      <c r="K6838" s="250"/>
      <c r="L6838" s="250">
        <v>495592.33</v>
      </c>
      <c r="M6838" s="251">
        <f t="shared" si="318"/>
        <v>1.9422076363868609E-2</v>
      </c>
      <c r="N6838" s="251">
        <f t="shared" si="319"/>
        <v>0.2431659337923672</v>
      </c>
      <c r="O6838" s="250">
        <v>549370.11</v>
      </c>
      <c r="P6838" s="251">
        <f t="shared" si="320"/>
        <v>0.10851213133181453</v>
      </c>
      <c r="Q6838" s="251" t="s">
        <v>1195</v>
      </c>
      <c r="R6838" s="258"/>
      <c r="S6838" s="258" t="s">
        <v>925</v>
      </c>
      <c r="T6838" s="258" t="s">
        <v>807</v>
      </c>
      <c r="U6838" s="282" t="s">
        <v>814</v>
      </c>
      <c r="V6838" s="285">
        <v>831</v>
      </c>
      <c r="W6838" s="286" t="s">
        <v>816</v>
      </c>
      <c r="X6838" s="286" t="s">
        <v>824</v>
      </c>
      <c r="Y6838" s="257"/>
    </row>
    <row r="6839" spans="1:25" ht="12.75" customHeight="1" x14ac:dyDescent="0.2">
      <c r="A6839" s="229" t="s">
        <v>705</v>
      </c>
      <c r="B6839" s="247"/>
      <c r="C6839" s="280">
        <v>6826</v>
      </c>
      <c r="D6839" s="249" t="s">
        <v>14012</v>
      </c>
      <c r="E6839" s="249" t="s">
        <v>14013</v>
      </c>
      <c r="F6839" s="249" t="s">
        <v>10253</v>
      </c>
      <c r="G6839" s="281" t="s">
        <v>813</v>
      </c>
      <c r="H6839" s="250">
        <v>18452.84</v>
      </c>
      <c r="I6839" s="250"/>
      <c r="J6839" s="250">
        <v>18986.737099999998</v>
      </c>
      <c r="K6839" s="250"/>
      <c r="L6839" s="250">
        <v>19820.400000000001</v>
      </c>
      <c r="M6839" s="251">
        <f t="shared" si="318"/>
        <v>2.8933058542749968E-2</v>
      </c>
      <c r="N6839" s="251">
        <f t="shared" si="319"/>
        <v>4.3907644352436055E-2</v>
      </c>
      <c r="O6839" s="250">
        <v>21521.61</v>
      </c>
      <c r="P6839" s="251">
        <f t="shared" si="320"/>
        <v>8.5831264757522507E-2</v>
      </c>
      <c r="Q6839" s="251" t="s">
        <v>1195</v>
      </c>
      <c r="R6839" s="258"/>
      <c r="S6839" s="258" t="s">
        <v>904</v>
      </c>
      <c r="T6839" s="258" t="s">
        <v>807</v>
      </c>
      <c r="U6839" s="282" t="s">
        <v>814</v>
      </c>
      <c r="V6839" s="285">
        <v>204</v>
      </c>
      <c r="W6839" s="286" t="s">
        <v>816</v>
      </c>
      <c r="X6839" s="286" t="s">
        <v>824</v>
      </c>
      <c r="Y6839" s="257"/>
    </row>
    <row r="6840" spans="1:25" ht="12.75" customHeight="1" x14ac:dyDescent="0.2">
      <c r="A6840" s="229" t="s">
        <v>705</v>
      </c>
      <c r="B6840" s="247"/>
      <c r="C6840" s="280">
        <v>6827</v>
      </c>
      <c r="D6840" s="249" t="s">
        <v>14014</v>
      </c>
      <c r="E6840" s="249" t="s">
        <v>14015</v>
      </c>
      <c r="F6840" s="249" t="s">
        <v>10182</v>
      </c>
      <c r="G6840" s="281" t="s">
        <v>813</v>
      </c>
      <c r="H6840" s="250">
        <v>23104.43</v>
      </c>
      <c r="I6840" s="250"/>
      <c r="J6840" s="250">
        <v>15190.7094</v>
      </c>
      <c r="K6840" s="250"/>
      <c r="L6840" s="250">
        <v>14839.990000000002</v>
      </c>
      <c r="M6840" s="251">
        <f t="shared" si="318"/>
        <v>0.34251962069611758</v>
      </c>
      <c r="N6840" s="251">
        <f t="shared" si="319"/>
        <v>2.3087756520442562E-2</v>
      </c>
      <c r="O6840" s="250">
        <v>16712.71</v>
      </c>
      <c r="P6840" s="251">
        <f t="shared" si="320"/>
        <v>0.12619415511735502</v>
      </c>
      <c r="Q6840" s="251" t="s">
        <v>1195</v>
      </c>
      <c r="R6840" s="258"/>
      <c r="S6840" s="258" t="s">
        <v>904</v>
      </c>
      <c r="T6840" s="258" t="s">
        <v>807</v>
      </c>
      <c r="U6840" s="282" t="s">
        <v>814</v>
      </c>
      <c r="V6840" s="285">
        <v>53</v>
      </c>
      <c r="W6840" s="286" t="s">
        <v>824</v>
      </c>
      <c r="X6840" s="286" t="s">
        <v>824</v>
      </c>
      <c r="Y6840" s="257"/>
    </row>
    <row r="6841" spans="1:25" ht="12.75" customHeight="1" x14ac:dyDescent="0.2">
      <c r="A6841" s="229" t="s">
        <v>705</v>
      </c>
      <c r="B6841" s="247"/>
      <c r="C6841" s="280">
        <v>6828</v>
      </c>
      <c r="D6841" s="249" t="s">
        <v>14016</v>
      </c>
      <c r="E6841" s="249" t="s">
        <v>14017</v>
      </c>
      <c r="F6841" s="249" t="s">
        <v>10508</v>
      </c>
      <c r="G6841" s="281" t="s">
        <v>804</v>
      </c>
      <c r="H6841" s="250">
        <v>33874.69</v>
      </c>
      <c r="I6841" s="250"/>
      <c r="J6841" s="250">
        <v>32450.042300000001</v>
      </c>
      <c r="K6841" s="250"/>
      <c r="L6841" s="250">
        <v>33875.160000000003</v>
      </c>
      <c r="M6841" s="251">
        <f t="shared" si="318"/>
        <v>4.205640553463371E-2</v>
      </c>
      <c r="N6841" s="251">
        <f t="shared" si="319"/>
        <v>4.3917283275775654E-2</v>
      </c>
      <c r="O6841" s="250">
        <v>39081.100000000006</v>
      </c>
      <c r="P6841" s="251">
        <f t="shared" si="320"/>
        <v>0.15368015973946697</v>
      </c>
      <c r="Q6841" s="251" t="s">
        <v>1195</v>
      </c>
      <c r="R6841" s="258"/>
      <c r="S6841" s="258" t="s">
        <v>1405</v>
      </c>
      <c r="T6841" s="258" t="s">
        <v>807</v>
      </c>
      <c r="U6841" s="282" t="s">
        <v>808</v>
      </c>
      <c r="V6841" s="285">
        <v>103</v>
      </c>
      <c r="W6841" s="286" t="s">
        <v>824</v>
      </c>
      <c r="X6841" s="286" t="s">
        <v>824</v>
      </c>
      <c r="Y6841" s="257"/>
    </row>
    <row r="6842" spans="1:25" ht="12.75" customHeight="1" x14ac:dyDescent="0.2">
      <c r="A6842" s="229" t="s">
        <v>705</v>
      </c>
      <c r="B6842" s="247"/>
      <c r="C6842" s="280">
        <v>6829</v>
      </c>
      <c r="D6842" s="249" t="s">
        <v>14018</v>
      </c>
      <c r="E6842" s="249" t="s">
        <v>14019</v>
      </c>
      <c r="F6842" s="249" t="s">
        <v>10228</v>
      </c>
      <c r="G6842" s="281" t="s">
        <v>804</v>
      </c>
      <c r="H6842" s="250">
        <v>21969.46</v>
      </c>
      <c r="I6842" s="250"/>
      <c r="J6842" s="250">
        <v>21045.499400000001</v>
      </c>
      <c r="K6842" s="250"/>
      <c r="L6842" s="250">
        <v>21969.620000000003</v>
      </c>
      <c r="M6842" s="251">
        <f t="shared" si="318"/>
        <v>4.2056591286267327E-2</v>
      </c>
      <c r="N6842" s="251">
        <f t="shared" si="319"/>
        <v>4.39106044687161E-2</v>
      </c>
      <c r="O6842" s="250">
        <v>24247.739999999998</v>
      </c>
      <c r="P6842" s="251">
        <f t="shared" si="320"/>
        <v>0.10369410121795439</v>
      </c>
      <c r="Q6842" s="251" t="s">
        <v>1195</v>
      </c>
      <c r="R6842" s="258"/>
      <c r="S6842" s="258" t="s">
        <v>904</v>
      </c>
      <c r="T6842" s="258" t="s">
        <v>807</v>
      </c>
      <c r="U6842" s="282" t="s">
        <v>808</v>
      </c>
      <c r="V6842" s="285">
        <v>53</v>
      </c>
      <c r="W6842" s="286" t="s">
        <v>815</v>
      </c>
      <c r="X6842" s="286" t="s">
        <v>816</v>
      </c>
      <c r="Y6842" s="257"/>
    </row>
    <row r="6843" spans="1:25" ht="12.75" customHeight="1" x14ac:dyDescent="0.2">
      <c r="A6843" s="229" t="s">
        <v>705</v>
      </c>
      <c r="B6843" s="247"/>
      <c r="C6843" s="280">
        <v>6830</v>
      </c>
      <c r="D6843" s="249" t="s">
        <v>14020</v>
      </c>
      <c r="E6843" s="249" t="s">
        <v>14021</v>
      </c>
      <c r="F6843" s="249" t="s">
        <v>10260</v>
      </c>
      <c r="G6843" s="281" t="s">
        <v>813</v>
      </c>
      <c r="H6843" s="250">
        <v>6204.98</v>
      </c>
      <c r="I6843" s="250"/>
      <c r="J6843" s="250">
        <v>13530.600400000001</v>
      </c>
      <c r="K6843" s="250"/>
      <c r="L6843" s="250">
        <v>14124.73</v>
      </c>
      <c r="M6843" s="251">
        <f t="shared" si="318"/>
        <v>1.1806033863122849</v>
      </c>
      <c r="N6843" s="251">
        <f t="shared" si="319"/>
        <v>4.3910069208754281E-2</v>
      </c>
      <c r="O6843" s="250">
        <v>15589.359999999999</v>
      </c>
      <c r="P6843" s="251">
        <f t="shared" si="320"/>
        <v>0.10369260155769344</v>
      </c>
      <c r="Q6843" s="251" t="s">
        <v>1195</v>
      </c>
      <c r="R6843" s="258"/>
      <c r="S6843" s="258" t="s">
        <v>904</v>
      </c>
      <c r="T6843" s="258" t="s">
        <v>807</v>
      </c>
      <c r="U6843" s="282" t="s">
        <v>814</v>
      </c>
      <c r="V6843" s="285">
        <v>53</v>
      </c>
      <c r="W6843" s="286" t="s">
        <v>816</v>
      </c>
      <c r="X6843" s="286" t="s">
        <v>824</v>
      </c>
      <c r="Y6843" s="257"/>
    </row>
    <row r="6844" spans="1:25" ht="12.75" customHeight="1" x14ac:dyDescent="0.2">
      <c r="A6844" s="229" t="s">
        <v>705</v>
      </c>
      <c r="B6844" s="247"/>
      <c r="C6844" s="280">
        <v>6831</v>
      </c>
      <c r="D6844" s="249" t="s">
        <v>14022</v>
      </c>
      <c r="E6844" s="249" t="s">
        <v>14023</v>
      </c>
      <c r="F6844" s="249" t="s">
        <v>10193</v>
      </c>
      <c r="G6844" s="281" t="s">
        <v>813</v>
      </c>
      <c r="H6844" s="250">
        <v>26921.739999999998</v>
      </c>
      <c r="I6844" s="250"/>
      <c r="J6844" s="250">
        <v>25789.512299999999</v>
      </c>
      <c r="K6844" s="250"/>
      <c r="L6844" s="250">
        <v>26921.93</v>
      </c>
      <c r="M6844" s="251">
        <f t="shared" si="318"/>
        <v>4.2056260108001918E-2</v>
      </c>
      <c r="N6844" s="251">
        <f t="shared" si="319"/>
        <v>4.3910008333116167E-2</v>
      </c>
      <c r="O6844" s="250">
        <v>29713.54</v>
      </c>
      <c r="P6844" s="251">
        <f t="shared" si="320"/>
        <v>0.10369278874137183</v>
      </c>
      <c r="Q6844" s="251" t="s">
        <v>1195</v>
      </c>
      <c r="R6844" s="258"/>
      <c r="S6844" s="258" t="s">
        <v>806</v>
      </c>
      <c r="T6844" s="258" t="s">
        <v>807</v>
      </c>
      <c r="U6844" s="282" t="s">
        <v>814</v>
      </c>
      <c r="V6844" s="285">
        <v>56</v>
      </c>
      <c r="W6844" s="286" t="s">
        <v>824</v>
      </c>
      <c r="X6844" s="286" t="s">
        <v>824</v>
      </c>
      <c r="Y6844" s="257"/>
    </row>
    <row r="6845" spans="1:25" ht="12.75" customHeight="1" x14ac:dyDescent="0.2">
      <c r="A6845" s="229" t="s">
        <v>705</v>
      </c>
      <c r="B6845" s="247"/>
      <c r="C6845" s="280">
        <v>6832</v>
      </c>
      <c r="D6845" s="249" t="s">
        <v>14024</v>
      </c>
      <c r="E6845" s="249" t="s">
        <v>14025</v>
      </c>
      <c r="F6845" s="249" t="s">
        <v>10237</v>
      </c>
      <c r="G6845" s="281" t="s">
        <v>804</v>
      </c>
      <c r="H6845" s="250">
        <v>0</v>
      </c>
      <c r="I6845" s="250"/>
      <c r="J6845" s="250">
        <v>36711.591400000005</v>
      </c>
      <c r="K6845" s="250"/>
      <c r="L6845" s="250">
        <v>38323.910000000003</v>
      </c>
      <c r="M6845" s="251" t="str">
        <f t="shared" si="318"/>
        <v>NA</v>
      </c>
      <c r="N6845" s="251">
        <f t="shared" si="319"/>
        <v>4.3918515610848689E-2</v>
      </c>
      <c r="O6845" s="250">
        <v>44581.13</v>
      </c>
      <c r="P6845" s="251">
        <f t="shared" si="320"/>
        <v>0.1632719625946307</v>
      </c>
      <c r="Q6845" s="251" t="s">
        <v>1195</v>
      </c>
      <c r="R6845" s="258"/>
      <c r="S6845" s="258" t="s">
        <v>1405</v>
      </c>
      <c r="T6845" s="258" t="s">
        <v>2261</v>
      </c>
      <c r="U6845" s="282" t="s">
        <v>808</v>
      </c>
      <c r="V6845" s="283" t="s">
        <v>809</v>
      </c>
      <c r="W6845" s="284" t="s">
        <v>809</v>
      </c>
      <c r="X6845" s="284" t="s">
        <v>809</v>
      </c>
      <c r="Y6845" s="257"/>
    </row>
    <row r="6846" spans="1:25" ht="12.75" customHeight="1" x14ac:dyDescent="0.2">
      <c r="A6846" s="229" t="s">
        <v>705</v>
      </c>
      <c r="B6846" s="247"/>
      <c r="C6846" s="280">
        <v>6833</v>
      </c>
      <c r="D6846" s="249" t="s">
        <v>14026</v>
      </c>
      <c r="E6846" s="249" t="s">
        <v>14027</v>
      </c>
      <c r="F6846" s="249" t="s">
        <v>10355</v>
      </c>
      <c r="G6846" s="281" t="s">
        <v>804</v>
      </c>
      <c r="H6846" s="250">
        <v>155138.96000000002</v>
      </c>
      <c r="I6846" s="250"/>
      <c r="J6846" s="250">
        <v>148614.43230000001</v>
      </c>
      <c r="K6846" s="250"/>
      <c r="L6846" s="250">
        <v>155140.12</v>
      </c>
      <c r="M6846" s="251">
        <f t="shared" si="318"/>
        <v>4.2056023193658157E-2</v>
      </c>
      <c r="N6846" s="251">
        <f t="shared" si="319"/>
        <v>4.391018825699864E-2</v>
      </c>
      <c r="O6846" s="250">
        <v>171227</v>
      </c>
      <c r="P6846" s="251">
        <f t="shared" si="320"/>
        <v>0.10369258448427142</v>
      </c>
      <c r="Q6846" s="251" t="s">
        <v>1195</v>
      </c>
      <c r="R6846" s="258"/>
      <c r="S6846" s="258" t="s">
        <v>1405</v>
      </c>
      <c r="T6846" s="258" t="s">
        <v>807</v>
      </c>
      <c r="U6846" s="282" t="s">
        <v>808</v>
      </c>
      <c r="V6846" s="285">
        <v>204</v>
      </c>
      <c r="W6846" s="286" t="s">
        <v>824</v>
      </c>
      <c r="X6846" s="286" t="s">
        <v>824</v>
      </c>
      <c r="Y6846" s="257"/>
    </row>
    <row r="6847" spans="1:25" ht="12.75" customHeight="1" x14ac:dyDescent="0.2">
      <c r="A6847" s="229" t="s">
        <v>705</v>
      </c>
      <c r="B6847" s="247"/>
      <c r="C6847" s="280">
        <v>6834</v>
      </c>
      <c r="D6847" s="249" t="s">
        <v>14028</v>
      </c>
      <c r="E6847" s="249" t="s">
        <v>14029</v>
      </c>
      <c r="F6847" s="249" t="s">
        <v>10205</v>
      </c>
      <c r="G6847" s="281" t="s">
        <v>813</v>
      </c>
      <c r="H6847" s="250">
        <v>89364.14</v>
      </c>
      <c r="I6847" s="250"/>
      <c r="J6847" s="250">
        <v>85605.831099999996</v>
      </c>
      <c r="K6847" s="250"/>
      <c r="L6847" s="250">
        <v>89364.790000000008</v>
      </c>
      <c r="M6847" s="251">
        <f t="shared" si="318"/>
        <v>4.2056118930926922E-2</v>
      </c>
      <c r="N6847" s="251">
        <f t="shared" si="319"/>
        <v>4.3910080092663367E-2</v>
      </c>
      <c r="O6847" s="250">
        <v>98631.300000000017</v>
      </c>
      <c r="P6847" s="251">
        <f t="shared" si="320"/>
        <v>0.10369307643424226</v>
      </c>
      <c r="Q6847" s="251" t="s">
        <v>1195</v>
      </c>
      <c r="R6847" s="258"/>
      <c r="S6847" s="258" t="s">
        <v>806</v>
      </c>
      <c r="T6847" s="258" t="s">
        <v>807</v>
      </c>
      <c r="U6847" s="282" t="s">
        <v>814</v>
      </c>
      <c r="V6847" s="285">
        <v>203</v>
      </c>
      <c r="W6847" s="286" t="s">
        <v>816</v>
      </c>
      <c r="X6847" s="286" t="s">
        <v>824</v>
      </c>
      <c r="Y6847" s="257"/>
    </row>
    <row r="6848" spans="1:25" ht="12.75" customHeight="1" x14ac:dyDescent="0.2">
      <c r="A6848" s="229" t="s">
        <v>705</v>
      </c>
      <c r="B6848" s="247"/>
      <c r="C6848" s="280">
        <v>6835</v>
      </c>
      <c r="D6848" s="249" t="s">
        <v>14030</v>
      </c>
      <c r="E6848" s="249" t="s">
        <v>14031</v>
      </c>
      <c r="F6848" s="249" t="s">
        <v>10205</v>
      </c>
      <c r="G6848" s="281" t="s">
        <v>813</v>
      </c>
      <c r="H6848" s="250">
        <v>29067.61</v>
      </c>
      <c r="I6848" s="250"/>
      <c r="J6848" s="250">
        <v>27845.139700000003</v>
      </c>
      <c r="K6848" s="250"/>
      <c r="L6848" s="250">
        <v>29067.82</v>
      </c>
      <c r="M6848" s="251">
        <f t="shared" si="318"/>
        <v>4.2056099555484512E-2</v>
      </c>
      <c r="N6848" s="251">
        <f t="shared" si="319"/>
        <v>4.3910007749036223E-2</v>
      </c>
      <c r="O6848" s="250">
        <v>32081.95</v>
      </c>
      <c r="P6848" s="251">
        <f t="shared" si="320"/>
        <v>0.10369301860270227</v>
      </c>
      <c r="Q6848" s="251" t="s">
        <v>1195</v>
      </c>
      <c r="R6848" s="258"/>
      <c r="S6848" s="258" t="s">
        <v>904</v>
      </c>
      <c r="T6848" s="258" t="s">
        <v>807</v>
      </c>
      <c r="U6848" s="282" t="s">
        <v>814</v>
      </c>
      <c r="V6848" s="285">
        <v>103</v>
      </c>
      <c r="W6848" s="286" t="s">
        <v>816</v>
      </c>
      <c r="X6848" s="286" t="s">
        <v>824</v>
      </c>
      <c r="Y6848" s="257"/>
    </row>
    <row r="6849" spans="1:25" ht="12.75" customHeight="1" x14ac:dyDescent="0.2">
      <c r="A6849" s="229" t="s">
        <v>705</v>
      </c>
      <c r="B6849" s="247"/>
      <c r="C6849" s="280">
        <v>6836</v>
      </c>
      <c r="D6849" s="249" t="s">
        <v>14032</v>
      </c>
      <c r="E6849" s="249" t="s">
        <v>14033</v>
      </c>
      <c r="F6849" s="249" t="s">
        <v>10237</v>
      </c>
      <c r="G6849" s="281" t="s">
        <v>804</v>
      </c>
      <c r="H6849" s="250">
        <v>37873.119999999995</v>
      </c>
      <c r="I6849" s="250"/>
      <c r="J6849" s="250">
        <v>36280.327600000004</v>
      </c>
      <c r="K6849" s="250"/>
      <c r="L6849" s="250">
        <v>37873.71</v>
      </c>
      <c r="M6849" s="251">
        <f t="shared" si="318"/>
        <v>4.2056012285230038E-2</v>
      </c>
      <c r="N6849" s="251">
        <f t="shared" si="319"/>
        <v>4.3918633193378187E-2</v>
      </c>
      <c r="O6849" s="250">
        <v>44057.42</v>
      </c>
      <c r="P6849" s="251">
        <f t="shared" si="320"/>
        <v>0.16327183156865274</v>
      </c>
      <c r="Q6849" s="251" t="s">
        <v>1195</v>
      </c>
      <c r="R6849" s="258"/>
      <c r="S6849" s="258" t="s">
        <v>1405</v>
      </c>
      <c r="T6849" s="258" t="s">
        <v>2261</v>
      </c>
      <c r="U6849" s="282" t="s">
        <v>808</v>
      </c>
      <c r="V6849" s="283" t="s">
        <v>809</v>
      </c>
      <c r="W6849" s="284" t="s">
        <v>809</v>
      </c>
      <c r="X6849" s="284" t="s">
        <v>809</v>
      </c>
      <c r="Y6849" s="257"/>
    </row>
    <row r="6850" spans="1:25" ht="12.75" customHeight="1" x14ac:dyDescent="0.2">
      <c r="A6850" s="229" t="s">
        <v>705</v>
      </c>
      <c r="B6850" s="247"/>
      <c r="C6850" s="280">
        <v>6837</v>
      </c>
      <c r="D6850" s="249" t="s">
        <v>14034</v>
      </c>
      <c r="E6850" s="249" t="s">
        <v>14035</v>
      </c>
      <c r="F6850" s="249" t="s">
        <v>10188</v>
      </c>
      <c r="G6850" s="281" t="s">
        <v>813</v>
      </c>
      <c r="H6850" s="250">
        <v>55649.15</v>
      </c>
      <c r="I6850" s="250"/>
      <c r="J6850" s="250">
        <v>53308.770800000006</v>
      </c>
      <c r="K6850" s="250"/>
      <c r="L6850" s="250">
        <v>55649.960000000006</v>
      </c>
      <c r="M6850" s="251">
        <f t="shared" si="318"/>
        <v>4.2055973900769296E-2</v>
      </c>
      <c r="N6850" s="251">
        <f t="shared" si="319"/>
        <v>4.3917523605702807E-2</v>
      </c>
      <c r="O6850" s="250">
        <v>64202.229999999996</v>
      </c>
      <c r="P6850" s="251">
        <f t="shared" si="320"/>
        <v>0.15367971513366746</v>
      </c>
      <c r="Q6850" s="251" t="s">
        <v>1195</v>
      </c>
      <c r="R6850" s="258"/>
      <c r="S6850" s="258" t="s">
        <v>806</v>
      </c>
      <c r="T6850" s="258" t="s">
        <v>807</v>
      </c>
      <c r="U6850" s="282" t="s">
        <v>814</v>
      </c>
      <c r="V6850" s="285">
        <v>203</v>
      </c>
      <c r="W6850" s="286" t="s">
        <v>824</v>
      </c>
      <c r="X6850" s="286" t="s">
        <v>824</v>
      </c>
      <c r="Y6850" s="257"/>
    </row>
    <row r="6851" spans="1:25" ht="12.75" customHeight="1" x14ac:dyDescent="0.2">
      <c r="A6851" s="229" t="s">
        <v>705</v>
      </c>
      <c r="B6851" s="247"/>
      <c r="C6851" s="280">
        <v>6838</v>
      </c>
      <c r="D6851" s="249" t="s">
        <v>14036</v>
      </c>
      <c r="E6851" s="249" t="s">
        <v>9607</v>
      </c>
      <c r="F6851" s="249" t="s">
        <v>10185</v>
      </c>
      <c r="G6851" s="281" t="s">
        <v>813</v>
      </c>
      <c r="H6851" s="250">
        <v>26406.880000000001</v>
      </c>
      <c r="I6851" s="250"/>
      <c r="J6851" s="250">
        <v>25296.311000000002</v>
      </c>
      <c r="K6851" s="250"/>
      <c r="L6851" s="250">
        <v>28580.5</v>
      </c>
      <c r="M6851" s="251">
        <f t="shared" si="318"/>
        <v>4.205604751489004E-2</v>
      </c>
      <c r="N6851" s="251">
        <f t="shared" si="319"/>
        <v>0.1298287722664383</v>
      </c>
      <c r="O6851" s="250">
        <v>31216.66</v>
      </c>
      <c r="P6851" s="251">
        <f t="shared" si="320"/>
        <v>9.2236314969997027E-2</v>
      </c>
      <c r="Q6851" s="251" t="s">
        <v>1195</v>
      </c>
      <c r="R6851" s="258"/>
      <c r="S6851" s="258" t="s">
        <v>904</v>
      </c>
      <c r="T6851" s="258" t="s">
        <v>807</v>
      </c>
      <c r="U6851" s="282" t="s">
        <v>814</v>
      </c>
      <c r="V6851" s="285">
        <v>53</v>
      </c>
      <c r="W6851" s="286" t="s">
        <v>816</v>
      </c>
      <c r="X6851" s="286" t="s">
        <v>824</v>
      </c>
      <c r="Y6851" s="257"/>
    </row>
    <row r="6852" spans="1:25" ht="12.75" customHeight="1" x14ac:dyDescent="0.2">
      <c r="A6852" s="229" t="s">
        <v>705</v>
      </c>
      <c r="B6852" s="247"/>
      <c r="C6852" s="280">
        <v>6839</v>
      </c>
      <c r="D6852" s="249" t="s">
        <v>14037</v>
      </c>
      <c r="E6852" s="249" t="s">
        <v>14038</v>
      </c>
      <c r="F6852" s="249" t="s">
        <v>10260</v>
      </c>
      <c r="G6852" s="281" t="s">
        <v>813</v>
      </c>
      <c r="H6852" s="250">
        <v>76931.97</v>
      </c>
      <c r="I6852" s="250"/>
      <c r="J6852" s="250">
        <v>73696.506200000003</v>
      </c>
      <c r="K6852" s="250"/>
      <c r="L6852" s="250">
        <v>76933.070000000007</v>
      </c>
      <c r="M6852" s="251">
        <f t="shared" si="318"/>
        <v>4.2056167286499975E-2</v>
      </c>
      <c r="N6852" s="251">
        <f t="shared" si="319"/>
        <v>4.391746592730611E-2</v>
      </c>
      <c r="O6852" s="250">
        <v>88756.14</v>
      </c>
      <c r="P6852" s="251">
        <f t="shared" si="320"/>
        <v>0.153679945438288</v>
      </c>
      <c r="Q6852" s="251" t="s">
        <v>1195</v>
      </c>
      <c r="R6852" s="258"/>
      <c r="S6852" s="258" t="s">
        <v>806</v>
      </c>
      <c r="T6852" s="258" t="s">
        <v>807</v>
      </c>
      <c r="U6852" s="282" t="s">
        <v>814</v>
      </c>
      <c r="V6852" s="285">
        <v>106</v>
      </c>
      <c r="W6852" s="286" t="s">
        <v>824</v>
      </c>
      <c r="X6852" s="286" t="s">
        <v>824</v>
      </c>
      <c r="Y6852" s="257"/>
    </row>
    <row r="6853" spans="1:25" ht="12.75" customHeight="1" x14ac:dyDescent="0.2">
      <c r="A6853" s="229" t="s">
        <v>705</v>
      </c>
      <c r="B6853" s="247"/>
      <c r="C6853" s="280">
        <v>6840</v>
      </c>
      <c r="D6853" s="249" t="s">
        <v>14039</v>
      </c>
      <c r="E6853" s="249" t="s">
        <v>14040</v>
      </c>
      <c r="F6853" s="249" t="s">
        <v>10379</v>
      </c>
      <c r="G6853" s="281" t="s">
        <v>813</v>
      </c>
      <c r="H6853" s="250">
        <v>148929.71999999997</v>
      </c>
      <c r="I6853" s="250"/>
      <c r="J6853" s="250">
        <v>142666.304</v>
      </c>
      <c r="K6853" s="250"/>
      <c r="L6853" s="250">
        <v>148930.45000000001</v>
      </c>
      <c r="M6853" s="251">
        <f t="shared" si="318"/>
        <v>4.2056185964762238E-2</v>
      </c>
      <c r="N6853" s="251">
        <f t="shared" si="319"/>
        <v>4.3907677036337939E-2</v>
      </c>
      <c r="O6853" s="250">
        <v>161713.38</v>
      </c>
      <c r="P6853" s="251">
        <f t="shared" si="320"/>
        <v>8.5831540829964539E-2</v>
      </c>
      <c r="Q6853" s="251" t="s">
        <v>1195</v>
      </c>
      <c r="R6853" s="258"/>
      <c r="S6853" s="258" t="s">
        <v>806</v>
      </c>
      <c r="T6853" s="258" t="s">
        <v>807</v>
      </c>
      <c r="U6853" s="282" t="s">
        <v>814</v>
      </c>
      <c r="V6853" s="285">
        <v>278</v>
      </c>
      <c r="W6853" s="286" t="s">
        <v>815</v>
      </c>
      <c r="X6853" s="286" t="s">
        <v>816</v>
      </c>
      <c r="Y6853" s="257"/>
    </row>
    <row r="6854" spans="1:25" ht="12.75" customHeight="1" x14ac:dyDescent="0.2">
      <c r="A6854" s="229" t="s">
        <v>705</v>
      </c>
      <c r="B6854" s="247"/>
      <c r="C6854" s="280">
        <v>6841</v>
      </c>
      <c r="D6854" s="249" t="s">
        <v>14041</v>
      </c>
      <c r="E6854" s="249" t="s">
        <v>14042</v>
      </c>
      <c r="F6854" s="249" t="s">
        <v>10225</v>
      </c>
      <c r="G6854" s="281" t="s">
        <v>813</v>
      </c>
      <c r="H6854" s="250">
        <v>13561.6</v>
      </c>
      <c r="I6854" s="250"/>
      <c r="J6854" s="250">
        <v>12991.234800000002</v>
      </c>
      <c r="K6854" s="250"/>
      <c r="L6854" s="250">
        <v>13561.710000000001</v>
      </c>
      <c r="M6854" s="251">
        <f t="shared" si="318"/>
        <v>4.2057367862199026E-2</v>
      </c>
      <c r="N6854" s="251">
        <f t="shared" si="319"/>
        <v>4.391231540207393E-2</v>
      </c>
      <c r="O6854" s="250">
        <v>16369.779999999999</v>
      </c>
      <c r="P6854" s="251">
        <f t="shared" si="320"/>
        <v>0.20705869687524639</v>
      </c>
      <c r="Q6854" s="251" t="s">
        <v>1195</v>
      </c>
      <c r="R6854" s="258"/>
      <c r="S6854" s="258" t="s">
        <v>904</v>
      </c>
      <c r="T6854" s="258" t="s">
        <v>807</v>
      </c>
      <c r="U6854" s="282" t="s">
        <v>814</v>
      </c>
      <c r="V6854" s="283" t="s">
        <v>809</v>
      </c>
      <c r="W6854" s="284" t="s">
        <v>809</v>
      </c>
      <c r="X6854" s="284" t="s">
        <v>809</v>
      </c>
      <c r="Y6854" s="257"/>
    </row>
    <row r="6855" spans="1:25" ht="12.75" customHeight="1" x14ac:dyDescent="0.2">
      <c r="A6855" s="229" t="s">
        <v>705</v>
      </c>
      <c r="B6855" s="247"/>
      <c r="C6855" s="280">
        <v>6842</v>
      </c>
      <c r="D6855" s="249" t="s">
        <v>14043</v>
      </c>
      <c r="E6855" s="249" t="s">
        <v>14044</v>
      </c>
      <c r="F6855" s="249" t="s">
        <v>10260</v>
      </c>
      <c r="G6855" s="281" t="s">
        <v>813</v>
      </c>
      <c r="H6855" s="250">
        <v>46857.72</v>
      </c>
      <c r="I6855" s="250"/>
      <c r="J6855" s="250">
        <v>44887.061999999998</v>
      </c>
      <c r="K6855" s="250"/>
      <c r="L6855" s="250">
        <v>46858.06</v>
      </c>
      <c r="M6855" s="251">
        <f t="shared" si="318"/>
        <v>4.2056207600369863E-2</v>
      </c>
      <c r="N6855" s="251">
        <f t="shared" si="319"/>
        <v>4.3910158343622482E-2</v>
      </c>
      <c r="O6855" s="250">
        <v>51716.92</v>
      </c>
      <c r="P6855" s="251">
        <f t="shared" si="320"/>
        <v>0.10369315332303558</v>
      </c>
      <c r="Q6855" s="251" t="s">
        <v>1195</v>
      </c>
      <c r="R6855" s="258"/>
      <c r="S6855" s="258" t="s">
        <v>904</v>
      </c>
      <c r="T6855" s="258" t="s">
        <v>807</v>
      </c>
      <c r="U6855" s="282" t="s">
        <v>814</v>
      </c>
      <c r="V6855" s="285">
        <v>204</v>
      </c>
      <c r="W6855" s="286" t="s">
        <v>824</v>
      </c>
      <c r="X6855" s="286" t="s">
        <v>824</v>
      </c>
      <c r="Y6855" s="257"/>
    </row>
    <row r="6856" spans="1:25" ht="12.75" customHeight="1" x14ac:dyDescent="0.2">
      <c r="A6856" s="229" t="s">
        <v>705</v>
      </c>
      <c r="B6856" s="247"/>
      <c r="C6856" s="280">
        <v>6843</v>
      </c>
      <c r="D6856" s="249" t="s">
        <v>14045</v>
      </c>
      <c r="E6856" s="249" t="s">
        <v>14046</v>
      </c>
      <c r="F6856" s="249" t="s">
        <v>10379</v>
      </c>
      <c r="G6856" s="281" t="s">
        <v>813</v>
      </c>
      <c r="H6856" s="250">
        <v>19019.21</v>
      </c>
      <c r="I6856" s="250"/>
      <c r="J6856" s="250">
        <v>18219.354800000001</v>
      </c>
      <c r="K6856" s="250"/>
      <c r="L6856" s="250">
        <v>19019.36</v>
      </c>
      <c r="M6856" s="251">
        <f t="shared" si="318"/>
        <v>4.2055122163328455E-2</v>
      </c>
      <c r="N6856" s="251">
        <f t="shared" si="319"/>
        <v>4.3909633945983614E-2</v>
      </c>
      <c r="O6856" s="250">
        <v>20991.54</v>
      </c>
      <c r="P6856" s="251">
        <f t="shared" si="320"/>
        <v>0.10369328936410059</v>
      </c>
      <c r="Q6856" s="251" t="s">
        <v>1195</v>
      </c>
      <c r="R6856" s="258"/>
      <c r="S6856" s="258" t="s">
        <v>904</v>
      </c>
      <c r="T6856" s="258" t="s">
        <v>807</v>
      </c>
      <c r="U6856" s="282" t="s">
        <v>814</v>
      </c>
      <c r="V6856" s="285">
        <v>53</v>
      </c>
      <c r="W6856" s="286" t="s">
        <v>816</v>
      </c>
      <c r="X6856" s="286" t="s">
        <v>824</v>
      </c>
      <c r="Y6856" s="257"/>
    </row>
    <row r="6857" spans="1:25" ht="12.75" customHeight="1" x14ac:dyDescent="0.2">
      <c r="A6857" s="229" t="s">
        <v>705</v>
      </c>
      <c r="B6857" s="247"/>
      <c r="C6857" s="280">
        <v>6844</v>
      </c>
      <c r="D6857" s="249" t="s">
        <v>14047</v>
      </c>
      <c r="E6857" s="249" t="s">
        <v>14048</v>
      </c>
      <c r="F6857" s="249" t="s">
        <v>10260</v>
      </c>
      <c r="G6857" s="281" t="s">
        <v>813</v>
      </c>
      <c r="H6857" s="250">
        <v>25061.15</v>
      </c>
      <c r="I6857" s="250"/>
      <c r="J6857" s="250">
        <v>24007.180699999997</v>
      </c>
      <c r="K6857" s="250"/>
      <c r="L6857" s="250">
        <v>25061.27</v>
      </c>
      <c r="M6857" s="251">
        <f t="shared" si="318"/>
        <v>4.205590326062468E-2</v>
      </c>
      <c r="N6857" s="251">
        <f t="shared" si="319"/>
        <v>4.3907250633557458E-2</v>
      </c>
      <c r="O6857" s="250">
        <v>27212.34</v>
      </c>
      <c r="P6857" s="251">
        <f t="shared" si="320"/>
        <v>8.5832441851510302E-2</v>
      </c>
      <c r="Q6857" s="251" t="s">
        <v>1195</v>
      </c>
      <c r="R6857" s="258"/>
      <c r="S6857" s="258" t="s">
        <v>806</v>
      </c>
      <c r="T6857" s="258" t="s">
        <v>807</v>
      </c>
      <c r="U6857" s="282" t="s">
        <v>814</v>
      </c>
      <c r="V6857" s="285">
        <v>203</v>
      </c>
      <c r="W6857" s="286" t="s">
        <v>815</v>
      </c>
      <c r="X6857" s="286" t="s">
        <v>816</v>
      </c>
      <c r="Y6857" s="257"/>
    </row>
    <row r="6858" spans="1:25" ht="12.75" customHeight="1" x14ac:dyDescent="0.2">
      <c r="A6858" s="229" t="s">
        <v>705</v>
      </c>
      <c r="B6858" s="247"/>
      <c r="C6858" s="280">
        <v>6845</v>
      </c>
      <c r="D6858" s="249" t="s">
        <v>14049</v>
      </c>
      <c r="E6858" s="249" t="s">
        <v>14050</v>
      </c>
      <c r="F6858" s="249" t="s">
        <v>10222</v>
      </c>
      <c r="G6858" s="281"/>
      <c r="H6858" s="250">
        <v>133382.25999999998</v>
      </c>
      <c r="I6858" s="250"/>
      <c r="J6858" s="250">
        <v>140581.16579999999</v>
      </c>
      <c r="K6858" s="250"/>
      <c r="L6858" s="250">
        <v>135661.70000000001</v>
      </c>
      <c r="M6858" s="251">
        <f t="shared" si="318"/>
        <v>5.3971988478827761E-2</v>
      </c>
      <c r="N6858" s="251">
        <f t="shared" si="319"/>
        <v>3.4993775816304806E-2</v>
      </c>
      <c r="O6858" s="250">
        <v>147394.44</v>
      </c>
      <c r="P6858" s="251">
        <f t="shared" si="320"/>
        <v>8.6485279190810602E-2</v>
      </c>
      <c r="Q6858" s="251" t="s">
        <v>1195</v>
      </c>
      <c r="R6858" s="258"/>
      <c r="S6858" s="258" t="s">
        <v>925</v>
      </c>
      <c r="T6858" s="258" t="s">
        <v>908</v>
      </c>
      <c r="U6858" s="282" t="s">
        <v>932</v>
      </c>
      <c r="V6858" s="285">
        <v>2476</v>
      </c>
      <c r="W6858" s="286" t="s">
        <v>824</v>
      </c>
      <c r="X6858" s="286" t="s">
        <v>824</v>
      </c>
      <c r="Y6858" s="257"/>
    </row>
    <row r="6859" spans="1:25" ht="12.75" customHeight="1" x14ac:dyDescent="0.2">
      <c r="A6859" s="229" t="s">
        <v>705</v>
      </c>
      <c r="B6859" s="247"/>
      <c r="C6859" s="280">
        <v>6846</v>
      </c>
      <c r="D6859" s="249" t="s">
        <v>14051</v>
      </c>
      <c r="E6859" s="249" t="s">
        <v>14052</v>
      </c>
      <c r="F6859" s="249" t="s">
        <v>10205</v>
      </c>
      <c r="G6859" s="281" t="s">
        <v>813</v>
      </c>
      <c r="H6859" s="250">
        <v>137367.31</v>
      </c>
      <c r="I6859" s="250"/>
      <c r="J6859" s="250">
        <v>160237.2476</v>
      </c>
      <c r="K6859" s="250"/>
      <c r="L6859" s="250">
        <v>165697.16999999998</v>
      </c>
      <c r="M6859" s="251">
        <f t="shared" si="318"/>
        <v>0.16648748235661021</v>
      </c>
      <c r="N6859" s="251">
        <f t="shared" si="319"/>
        <v>3.4073990172556988E-2</v>
      </c>
      <c r="O6859" s="250">
        <v>190785.81999999998</v>
      </c>
      <c r="P6859" s="251">
        <f t="shared" si="320"/>
        <v>0.15141266444079882</v>
      </c>
      <c r="Q6859" s="251" t="s">
        <v>1195</v>
      </c>
      <c r="R6859" s="258"/>
      <c r="S6859" s="258" t="s">
        <v>806</v>
      </c>
      <c r="T6859" s="258" t="s">
        <v>807</v>
      </c>
      <c r="U6859" s="282" t="s">
        <v>814</v>
      </c>
      <c r="V6859" s="285">
        <v>358</v>
      </c>
      <c r="W6859" s="286" t="s">
        <v>824</v>
      </c>
      <c r="X6859" s="286" t="s">
        <v>824</v>
      </c>
      <c r="Y6859" s="257"/>
    </row>
    <row r="6860" spans="1:25" ht="12.75" customHeight="1" x14ac:dyDescent="0.2">
      <c r="A6860" s="229" t="s">
        <v>705</v>
      </c>
      <c r="B6860" s="247"/>
      <c r="C6860" s="280">
        <v>6847</v>
      </c>
      <c r="D6860" s="249" t="s">
        <v>14053</v>
      </c>
      <c r="E6860" s="249" t="s">
        <v>14054</v>
      </c>
      <c r="F6860" s="249" t="s">
        <v>10355</v>
      </c>
      <c r="G6860" s="281" t="s">
        <v>804</v>
      </c>
      <c r="H6860" s="250">
        <v>220863.90999999997</v>
      </c>
      <c r="I6860" s="250"/>
      <c r="J6860" s="250">
        <v>211575.25410000002</v>
      </c>
      <c r="K6860" s="250"/>
      <c r="L6860" s="250">
        <v>220865.78999999998</v>
      </c>
      <c r="M6860" s="251">
        <f t="shared" si="318"/>
        <v>4.2056014946036023E-2</v>
      </c>
      <c r="N6860" s="251">
        <f t="shared" si="319"/>
        <v>4.3911259563506569E-2</v>
      </c>
      <c r="O6860" s="250">
        <v>245512.72</v>
      </c>
      <c r="P6860" s="251">
        <f t="shared" si="320"/>
        <v>0.11159233849660477</v>
      </c>
      <c r="Q6860" s="251" t="s">
        <v>1195</v>
      </c>
      <c r="R6860" s="258"/>
      <c r="S6860" s="258" t="s">
        <v>806</v>
      </c>
      <c r="T6860" s="258" t="s">
        <v>807</v>
      </c>
      <c r="U6860" s="282" t="s">
        <v>808</v>
      </c>
      <c r="V6860" s="285">
        <v>513</v>
      </c>
      <c r="W6860" s="286" t="s">
        <v>824</v>
      </c>
      <c r="X6860" s="286" t="s">
        <v>824</v>
      </c>
      <c r="Y6860" s="257"/>
    </row>
    <row r="6861" spans="1:25" ht="12.75" customHeight="1" x14ac:dyDescent="0.2">
      <c r="A6861" s="229" t="s">
        <v>705</v>
      </c>
      <c r="B6861" s="247"/>
      <c r="C6861" s="280">
        <v>6848</v>
      </c>
      <c r="D6861" s="249" t="s">
        <v>14055</v>
      </c>
      <c r="E6861" s="249" t="s">
        <v>14056</v>
      </c>
      <c r="F6861" s="249" t="s">
        <v>10182</v>
      </c>
      <c r="G6861" s="281" t="s">
        <v>813</v>
      </c>
      <c r="H6861" s="250">
        <v>77453.48</v>
      </c>
      <c r="I6861" s="250"/>
      <c r="J6861" s="250">
        <v>74196.074399999998</v>
      </c>
      <c r="K6861" s="250"/>
      <c r="L6861" s="250">
        <v>77454.039999999994</v>
      </c>
      <c r="M6861" s="251">
        <f t="shared" si="318"/>
        <v>4.2056284624009128E-2</v>
      </c>
      <c r="N6861" s="251">
        <f t="shared" si="319"/>
        <v>4.3910215282225176E-2</v>
      </c>
      <c r="O6861" s="250">
        <v>85485.48</v>
      </c>
      <c r="P6861" s="251">
        <f t="shared" si="320"/>
        <v>0.10369297715135328</v>
      </c>
      <c r="Q6861" s="251" t="s">
        <v>1195</v>
      </c>
      <c r="R6861" s="258"/>
      <c r="S6861" s="258" t="s">
        <v>806</v>
      </c>
      <c r="T6861" s="258" t="s">
        <v>807</v>
      </c>
      <c r="U6861" s="282" t="s">
        <v>814</v>
      </c>
      <c r="V6861" s="285">
        <v>310</v>
      </c>
      <c r="W6861" s="286" t="s">
        <v>824</v>
      </c>
      <c r="X6861" s="286" t="s">
        <v>824</v>
      </c>
      <c r="Y6861" s="257"/>
    </row>
    <row r="6862" spans="1:25" ht="12.75" customHeight="1" x14ac:dyDescent="0.2">
      <c r="A6862" s="229" t="s">
        <v>705</v>
      </c>
      <c r="B6862" s="247"/>
      <c r="C6862" s="280">
        <v>6849</v>
      </c>
      <c r="D6862" s="249" t="s">
        <v>14057</v>
      </c>
      <c r="E6862" s="249" t="s">
        <v>14058</v>
      </c>
      <c r="F6862" s="249" t="s">
        <v>10205</v>
      </c>
      <c r="G6862" s="281" t="s">
        <v>813</v>
      </c>
      <c r="H6862" s="250">
        <v>10437.19</v>
      </c>
      <c r="I6862" s="250"/>
      <c r="J6862" s="250">
        <v>83021.03790000001</v>
      </c>
      <c r="K6862" s="250"/>
      <c r="L6862" s="250">
        <v>86665.93</v>
      </c>
      <c r="M6862" s="251">
        <f t="shared" ref="M6862:M6925" si="321">IF(H6862&gt;0,ABS((J6862-H6862)/H6862),"NA")</f>
        <v>6.9543476644575799</v>
      </c>
      <c r="N6862" s="251">
        <f t="shared" ref="N6862:N6925" si="322">IF(J6862&gt;0,ABS((L6862-J6862)/J6862),"NA")</f>
        <v>4.3903234555924313E-2</v>
      </c>
      <c r="O6862" s="250">
        <v>88370.06</v>
      </c>
      <c r="P6862" s="251">
        <f t="shared" ref="P6862:P6925" si="323">IF(L6862&gt;0,ABS((O6862-L6862)/L6862),"NA")</f>
        <v>1.9663205598786107E-2</v>
      </c>
      <c r="Q6862" s="251" t="s">
        <v>1195</v>
      </c>
      <c r="R6862" s="258"/>
      <c r="S6862" s="258" t="s">
        <v>904</v>
      </c>
      <c r="T6862" s="258" t="s">
        <v>807</v>
      </c>
      <c r="U6862" s="282" t="s">
        <v>814</v>
      </c>
      <c r="V6862" s="283" t="s">
        <v>809</v>
      </c>
      <c r="W6862" s="284" t="s">
        <v>809</v>
      </c>
      <c r="X6862" s="284" t="s">
        <v>809</v>
      </c>
      <c r="Y6862" s="257"/>
    </row>
    <row r="6863" spans="1:25" ht="12.75" customHeight="1" x14ac:dyDescent="0.2">
      <c r="A6863" s="229" t="s">
        <v>705</v>
      </c>
      <c r="B6863" s="247"/>
      <c r="C6863" s="280">
        <v>6850</v>
      </c>
      <c r="D6863" s="249" t="s">
        <v>14059</v>
      </c>
      <c r="E6863" s="249" t="s">
        <v>14060</v>
      </c>
      <c r="F6863" s="249" t="s">
        <v>10318</v>
      </c>
      <c r="G6863" s="281" t="s">
        <v>2994</v>
      </c>
      <c r="H6863" s="250">
        <v>65798.679999999993</v>
      </c>
      <c r="I6863" s="250"/>
      <c r="J6863" s="250">
        <v>63031.45120000001</v>
      </c>
      <c r="K6863" s="250"/>
      <c r="L6863" s="250">
        <v>65799.17</v>
      </c>
      <c r="M6863" s="251">
        <f t="shared" si="321"/>
        <v>4.2055992612617499E-2</v>
      </c>
      <c r="N6863" s="251">
        <f t="shared" si="322"/>
        <v>4.391012339566739E-2</v>
      </c>
      <c r="O6863" s="250">
        <v>72622.09</v>
      </c>
      <c r="P6863" s="251">
        <f t="shared" si="323"/>
        <v>0.10369310129595857</v>
      </c>
      <c r="Q6863" s="251" t="s">
        <v>1195</v>
      </c>
      <c r="R6863" s="258"/>
      <c r="S6863" s="258" t="s">
        <v>2995</v>
      </c>
      <c r="T6863" s="258" t="s">
        <v>807</v>
      </c>
      <c r="U6863" s="282" t="s">
        <v>10494</v>
      </c>
      <c r="V6863" s="285">
        <v>2073</v>
      </c>
      <c r="W6863" s="286" t="s">
        <v>816</v>
      </c>
      <c r="X6863" s="286" t="s">
        <v>824</v>
      </c>
      <c r="Y6863" s="257"/>
    </row>
    <row r="6864" spans="1:25" ht="12.75" customHeight="1" x14ac:dyDescent="0.2">
      <c r="A6864" s="229" t="s">
        <v>705</v>
      </c>
      <c r="B6864" s="247"/>
      <c r="C6864" s="280">
        <v>6851</v>
      </c>
      <c r="D6864" s="249" t="s">
        <v>14061</v>
      </c>
      <c r="E6864" s="249" t="s">
        <v>14062</v>
      </c>
      <c r="F6864" s="249" t="s">
        <v>10237</v>
      </c>
      <c r="G6864" s="281" t="s">
        <v>804</v>
      </c>
      <c r="H6864" s="250">
        <v>48658.06</v>
      </c>
      <c r="I6864" s="250"/>
      <c r="J6864" s="250">
        <v>46611.699800000002</v>
      </c>
      <c r="K6864" s="250"/>
      <c r="L6864" s="250">
        <v>48658.82</v>
      </c>
      <c r="M6864" s="251">
        <f t="shared" si="321"/>
        <v>4.2055934823541995E-2</v>
      </c>
      <c r="N6864" s="251">
        <f t="shared" si="322"/>
        <v>4.3918591443429779E-2</v>
      </c>
      <c r="O6864" s="250">
        <v>56603.44</v>
      </c>
      <c r="P6864" s="251">
        <f t="shared" si="323"/>
        <v>0.16327194124312924</v>
      </c>
      <c r="Q6864" s="251" t="s">
        <v>1195</v>
      </c>
      <c r="R6864" s="258"/>
      <c r="S6864" s="258" t="s">
        <v>1405</v>
      </c>
      <c r="T6864" s="258" t="s">
        <v>2261</v>
      </c>
      <c r="U6864" s="282" t="s">
        <v>808</v>
      </c>
      <c r="V6864" s="283" t="s">
        <v>809</v>
      </c>
      <c r="W6864" s="284" t="s">
        <v>809</v>
      </c>
      <c r="X6864" s="284" t="s">
        <v>809</v>
      </c>
      <c r="Y6864" s="257"/>
    </row>
    <row r="6865" spans="1:25" ht="12.75" customHeight="1" x14ac:dyDescent="0.2">
      <c r="A6865" s="229" t="s">
        <v>705</v>
      </c>
      <c r="B6865" s="247"/>
      <c r="C6865" s="280">
        <v>6852</v>
      </c>
      <c r="D6865" s="249" t="s">
        <v>14063</v>
      </c>
      <c r="E6865" s="249" t="s">
        <v>14064</v>
      </c>
      <c r="F6865" s="249" t="s">
        <v>10185</v>
      </c>
      <c r="G6865" s="281" t="s">
        <v>813</v>
      </c>
      <c r="H6865" s="250">
        <v>160934.93000000002</v>
      </c>
      <c r="I6865" s="250"/>
      <c r="J6865" s="250">
        <v>154166.64840000001</v>
      </c>
      <c r="K6865" s="250"/>
      <c r="L6865" s="250">
        <v>160935.75</v>
      </c>
      <c r="M6865" s="251">
        <f t="shared" si="321"/>
        <v>4.205601357020515E-2</v>
      </c>
      <c r="N6865" s="251">
        <f t="shared" si="322"/>
        <v>4.3907691256522087E-2</v>
      </c>
      <c r="O6865" s="250">
        <v>174749.15</v>
      </c>
      <c r="P6865" s="251">
        <f t="shared" si="323"/>
        <v>8.5831768267771419E-2</v>
      </c>
      <c r="Q6865" s="251" t="s">
        <v>1195</v>
      </c>
      <c r="R6865" s="258"/>
      <c r="S6865" s="258" t="s">
        <v>806</v>
      </c>
      <c r="T6865" s="258" t="s">
        <v>807</v>
      </c>
      <c r="U6865" s="282" t="s">
        <v>814</v>
      </c>
      <c r="V6865" s="285">
        <v>203</v>
      </c>
      <c r="W6865" s="286" t="s">
        <v>815</v>
      </c>
      <c r="X6865" s="286" t="s">
        <v>816</v>
      </c>
      <c r="Y6865" s="257"/>
    </row>
    <row r="6866" spans="1:25" ht="12.75" customHeight="1" x14ac:dyDescent="0.2">
      <c r="A6866" s="229" t="s">
        <v>705</v>
      </c>
      <c r="B6866" s="247"/>
      <c r="C6866" s="280">
        <v>6853</v>
      </c>
      <c r="D6866" s="249" t="s">
        <v>14065</v>
      </c>
      <c r="E6866" s="249" t="s">
        <v>14066</v>
      </c>
      <c r="F6866" s="249" t="s">
        <v>10804</v>
      </c>
      <c r="G6866" s="281" t="s">
        <v>804</v>
      </c>
      <c r="H6866" s="250">
        <v>317293.95999999996</v>
      </c>
      <c r="I6866" s="250"/>
      <c r="J6866" s="250">
        <v>303949.82489999995</v>
      </c>
      <c r="K6866" s="250"/>
      <c r="L6866" s="250">
        <v>317296.75</v>
      </c>
      <c r="M6866" s="251">
        <f t="shared" si="321"/>
        <v>4.2056064036012586E-2</v>
      </c>
      <c r="N6866" s="251">
        <f t="shared" si="322"/>
        <v>4.3911606477783673E-2</v>
      </c>
      <c r="O6866" s="250">
        <v>353306.51</v>
      </c>
      <c r="P6866" s="251">
        <f t="shared" si="323"/>
        <v>0.11348921790090825</v>
      </c>
      <c r="Q6866" s="251" t="s">
        <v>1195</v>
      </c>
      <c r="R6866" s="258"/>
      <c r="S6866" s="258" t="s">
        <v>1405</v>
      </c>
      <c r="T6866" s="258" t="s">
        <v>807</v>
      </c>
      <c r="U6866" s="282" t="s">
        <v>808</v>
      </c>
      <c r="V6866" s="285">
        <v>98</v>
      </c>
      <c r="W6866" s="286" t="s">
        <v>824</v>
      </c>
      <c r="X6866" s="286" t="s">
        <v>824</v>
      </c>
      <c r="Y6866" s="257"/>
    </row>
    <row r="6867" spans="1:25" ht="12.75" customHeight="1" x14ac:dyDescent="0.2">
      <c r="A6867" s="229" t="s">
        <v>705</v>
      </c>
      <c r="B6867" s="247"/>
      <c r="C6867" s="280">
        <v>6854</v>
      </c>
      <c r="D6867" s="249" t="s">
        <v>14067</v>
      </c>
      <c r="E6867" s="249" t="s">
        <v>14068</v>
      </c>
      <c r="F6867" s="249" t="s">
        <v>10182</v>
      </c>
      <c r="G6867" s="281" t="s">
        <v>813</v>
      </c>
      <c r="H6867" s="250">
        <v>51914.53</v>
      </c>
      <c r="I6867" s="250"/>
      <c r="J6867" s="250">
        <v>49731.199500000002</v>
      </c>
      <c r="K6867" s="250"/>
      <c r="L6867" s="250">
        <v>51914.91</v>
      </c>
      <c r="M6867" s="251">
        <f t="shared" si="321"/>
        <v>4.2056250918577065E-2</v>
      </c>
      <c r="N6867" s="251">
        <f t="shared" si="322"/>
        <v>4.3910272061706473E-2</v>
      </c>
      <c r="O6867" s="250">
        <v>57298.119999999995</v>
      </c>
      <c r="P6867" s="251">
        <f t="shared" si="323"/>
        <v>0.10369294678542236</v>
      </c>
      <c r="Q6867" s="251" t="s">
        <v>1195</v>
      </c>
      <c r="R6867" s="258"/>
      <c r="S6867" s="258" t="s">
        <v>904</v>
      </c>
      <c r="T6867" s="258" t="s">
        <v>807</v>
      </c>
      <c r="U6867" s="282" t="s">
        <v>814</v>
      </c>
      <c r="V6867" s="285">
        <v>105</v>
      </c>
      <c r="W6867" s="286" t="s">
        <v>824</v>
      </c>
      <c r="X6867" s="286" t="s">
        <v>824</v>
      </c>
      <c r="Y6867" s="257"/>
    </row>
    <row r="6868" spans="1:25" ht="12.75" customHeight="1" x14ac:dyDescent="0.2">
      <c r="A6868" s="229" t="s">
        <v>705</v>
      </c>
      <c r="B6868" s="247"/>
      <c r="C6868" s="280">
        <v>6855</v>
      </c>
      <c r="D6868" s="249" t="s">
        <v>14069</v>
      </c>
      <c r="E6868" s="249" t="s">
        <v>9708</v>
      </c>
      <c r="F6868" s="249" t="s">
        <v>10355</v>
      </c>
      <c r="G6868" s="281" t="s">
        <v>804</v>
      </c>
      <c r="H6868" s="250">
        <v>67960.28</v>
      </c>
      <c r="I6868" s="250"/>
      <c r="J6868" s="250">
        <v>101352.5638</v>
      </c>
      <c r="K6868" s="250"/>
      <c r="L6868" s="250">
        <v>105802.58</v>
      </c>
      <c r="M6868" s="251">
        <f t="shared" si="321"/>
        <v>0.49135000326661404</v>
      </c>
      <c r="N6868" s="251">
        <f t="shared" si="322"/>
        <v>4.3906301263195065E-2</v>
      </c>
      <c r="O6868" s="250">
        <v>112416.01999999999</v>
      </c>
      <c r="P6868" s="251">
        <f t="shared" si="323"/>
        <v>6.2507360406523049E-2</v>
      </c>
      <c r="Q6868" s="251" t="s">
        <v>1195</v>
      </c>
      <c r="R6868" s="258"/>
      <c r="S6868" s="258" t="s">
        <v>806</v>
      </c>
      <c r="T6868" s="258" t="s">
        <v>807</v>
      </c>
      <c r="U6868" s="282" t="s">
        <v>808</v>
      </c>
      <c r="V6868" s="285">
        <v>153</v>
      </c>
      <c r="W6868" s="286" t="s">
        <v>816</v>
      </c>
      <c r="X6868" s="286" t="s">
        <v>824</v>
      </c>
      <c r="Y6868" s="257"/>
    </row>
    <row r="6869" spans="1:25" ht="12.75" customHeight="1" x14ac:dyDescent="0.2">
      <c r="A6869" s="229" t="s">
        <v>705</v>
      </c>
      <c r="B6869" s="247"/>
      <c r="C6869" s="280">
        <v>6856</v>
      </c>
      <c r="D6869" s="249" t="s">
        <v>14070</v>
      </c>
      <c r="E6869" s="249" t="s">
        <v>14071</v>
      </c>
      <c r="F6869" s="249" t="s">
        <v>10177</v>
      </c>
      <c r="G6869" s="281" t="s">
        <v>804</v>
      </c>
      <c r="H6869" s="250">
        <v>114018.57999999999</v>
      </c>
      <c r="I6869" s="250"/>
      <c r="J6869" s="250">
        <v>0</v>
      </c>
      <c r="K6869" s="250"/>
      <c r="L6869" s="250">
        <v>117426.69</v>
      </c>
      <c r="M6869" s="251">
        <f t="shared" si="321"/>
        <v>1</v>
      </c>
      <c r="N6869" s="251" t="str">
        <f t="shared" si="322"/>
        <v>NA</v>
      </c>
      <c r="O6869" s="250">
        <v>135536.4</v>
      </c>
      <c r="P6869" s="251">
        <f t="shared" si="323"/>
        <v>0.15422141252555097</v>
      </c>
      <c r="Q6869" s="251" t="s">
        <v>1195</v>
      </c>
      <c r="R6869" s="258"/>
      <c r="S6869" s="258" t="s">
        <v>1405</v>
      </c>
      <c r="T6869" s="258" t="s">
        <v>807</v>
      </c>
      <c r="U6869" s="282" t="s">
        <v>808</v>
      </c>
      <c r="V6869" s="283" t="s">
        <v>809</v>
      </c>
      <c r="W6869" s="284" t="s">
        <v>809</v>
      </c>
      <c r="X6869" s="284" t="s">
        <v>809</v>
      </c>
      <c r="Y6869" s="257"/>
    </row>
    <row r="6870" spans="1:25" ht="12.75" customHeight="1" x14ac:dyDescent="0.2">
      <c r="A6870" s="229" t="s">
        <v>705</v>
      </c>
      <c r="B6870" s="247"/>
      <c r="C6870" s="280">
        <v>6857</v>
      </c>
      <c r="D6870" s="249" t="s">
        <v>14072</v>
      </c>
      <c r="E6870" s="249" t="s">
        <v>14073</v>
      </c>
      <c r="F6870" s="249" t="s">
        <v>10193</v>
      </c>
      <c r="G6870" s="281" t="s">
        <v>813</v>
      </c>
      <c r="H6870" s="250">
        <v>83941.57</v>
      </c>
      <c r="I6870" s="250"/>
      <c r="J6870" s="250">
        <v>78815.5239</v>
      </c>
      <c r="K6870" s="250"/>
      <c r="L6870" s="250">
        <v>82276.33</v>
      </c>
      <c r="M6870" s="251">
        <f t="shared" si="321"/>
        <v>6.1066836133753591E-2</v>
      </c>
      <c r="N6870" s="251">
        <f t="shared" si="322"/>
        <v>4.3910208658779232E-2</v>
      </c>
      <c r="O6870" s="250">
        <v>90807.829999999987</v>
      </c>
      <c r="P6870" s="251">
        <f t="shared" si="323"/>
        <v>0.10369324932213171</v>
      </c>
      <c r="Q6870" s="251" t="s">
        <v>1195</v>
      </c>
      <c r="R6870" s="258"/>
      <c r="S6870" s="258" t="s">
        <v>904</v>
      </c>
      <c r="T6870" s="258" t="s">
        <v>807</v>
      </c>
      <c r="U6870" s="282" t="s">
        <v>814</v>
      </c>
      <c r="V6870" s="285">
        <v>204</v>
      </c>
      <c r="W6870" s="286" t="s">
        <v>824</v>
      </c>
      <c r="X6870" s="286" t="s">
        <v>824</v>
      </c>
      <c r="Y6870" s="257"/>
    </row>
    <row r="6871" spans="1:25" ht="12.75" customHeight="1" x14ac:dyDescent="0.2">
      <c r="A6871" s="229" t="s">
        <v>705</v>
      </c>
      <c r="B6871" s="247"/>
      <c r="C6871" s="280">
        <v>6858</v>
      </c>
      <c r="D6871" s="249" t="s">
        <v>14074</v>
      </c>
      <c r="E6871" s="249" t="s">
        <v>14075</v>
      </c>
      <c r="F6871" s="249" t="s">
        <v>10182</v>
      </c>
      <c r="G6871" s="281" t="s">
        <v>813</v>
      </c>
      <c r="H6871" s="250">
        <v>57531.71</v>
      </c>
      <c r="I6871" s="250"/>
      <c r="J6871" s="250">
        <v>55112.154699999999</v>
      </c>
      <c r="K6871" s="250"/>
      <c r="L6871" s="250">
        <v>57532.14</v>
      </c>
      <c r="M6871" s="251">
        <f t="shared" si="321"/>
        <v>4.205602962262029E-2</v>
      </c>
      <c r="N6871" s="251">
        <f t="shared" si="322"/>
        <v>4.3910192101416792E-2</v>
      </c>
      <c r="O6871" s="250">
        <v>63497.81</v>
      </c>
      <c r="P6871" s="251">
        <f t="shared" si="323"/>
        <v>0.10369282282911775</v>
      </c>
      <c r="Q6871" s="251" t="s">
        <v>1195</v>
      </c>
      <c r="R6871" s="258"/>
      <c r="S6871" s="258" t="s">
        <v>806</v>
      </c>
      <c r="T6871" s="258" t="s">
        <v>807</v>
      </c>
      <c r="U6871" s="282" t="s">
        <v>814</v>
      </c>
      <c r="V6871" s="285">
        <v>157</v>
      </c>
      <c r="W6871" s="286" t="s">
        <v>824</v>
      </c>
      <c r="X6871" s="286" t="s">
        <v>824</v>
      </c>
      <c r="Y6871" s="257"/>
    </row>
    <row r="6872" spans="1:25" ht="12.75" customHeight="1" x14ac:dyDescent="0.2">
      <c r="A6872" s="229" t="s">
        <v>705</v>
      </c>
      <c r="B6872" s="247"/>
      <c r="C6872" s="280">
        <v>6859</v>
      </c>
      <c r="D6872" s="249" t="s">
        <v>14076</v>
      </c>
      <c r="E6872" s="249" t="s">
        <v>14077</v>
      </c>
      <c r="F6872" s="249" t="s">
        <v>10175</v>
      </c>
      <c r="G6872" s="281" t="s">
        <v>813</v>
      </c>
      <c r="H6872" s="250">
        <v>302274.95</v>
      </c>
      <c r="I6872" s="250"/>
      <c r="J6872" s="250">
        <v>289562.43169999996</v>
      </c>
      <c r="K6872" s="250"/>
      <c r="L6872" s="250">
        <v>302277.88</v>
      </c>
      <c r="M6872" s="251">
        <f t="shared" si="321"/>
        <v>4.205614226385631E-2</v>
      </c>
      <c r="N6872" s="251">
        <f t="shared" si="322"/>
        <v>4.3912631294565997E-2</v>
      </c>
      <c r="O6872" s="250">
        <v>338596.06</v>
      </c>
      <c r="P6872" s="251">
        <f t="shared" si="323"/>
        <v>0.12014832180244216</v>
      </c>
      <c r="Q6872" s="251" t="s">
        <v>1195</v>
      </c>
      <c r="R6872" s="258"/>
      <c r="S6872" s="258" t="s">
        <v>925</v>
      </c>
      <c r="T6872" s="258" t="s">
        <v>908</v>
      </c>
      <c r="U6872" s="282" t="s">
        <v>814</v>
      </c>
      <c r="V6872" s="285">
        <v>521</v>
      </c>
      <c r="W6872" s="286" t="s">
        <v>816</v>
      </c>
      <c r="X6872" s="286" t="s">
        <v>824</v>
      </c>
      <c r="Y6872" s="257"/>
    </row>
    <row r="6873" spans="1:25" ht="12.75" customHeight="1" x14ac:dyDescent="0.2">
      <c r="A6873" s="229" t="s">
        <v>705</v>
      </c>
      <c r="B6873" s="247"/>
      <c r="C6873" s="280">
        <v>6860</v>
      </c>
      <c r="D6873" s="249" t="s">
        <v>14078</v>
      </c>
      <c r="E6873" s="249" t="s">
        <v>14079</v>
      </c>
      <c r="F6873" s="249" t="s">
        <v>10278</v>
      </c>
      <c r="G6873" s="281" t="s">
        <v>804</v>
      </c>
      <c r="H6873" s="250">
        <v>6065.43</v>
      </c>
      <c r="I6873" s="250"/>
      <c r="J6873" s="250">
        <v>5810.3508000000002</v>
      </c>
      <c r="K6873" s="250"/>
      <c r="L6873" s="250">
        <v>6065.53</v>
      </c>
      <c r="M6873" s="251">
        <f t="shared" si="321"/>
        <v>4.2054594645392018E-2</v>
      </c>
      <c r="N6873" s="251">
        <f t="shared" si="322"/>
        <v>4.3918036756059473E-2</v>
      </c>
      <c r="O6873" s="250">
        <v>6997.67</v>
      </c>
      <c r="P6873" s="251">
        <f t="shared" si="323"/>
        <v>0.15367824411057243</v>
      </c>
      <c r="Q6873" s="251" t="s">
        <v>1195</v>
      </c>
      <c r="R6873" s="258"/>
      <c r="S6873" s="258" t="s">
        <v>904</v>
      </c>
      <c r="T6873" s="258" t="s">
        <v>807</v>
      </c>
      <c r="U6873" s="282" t="s">
        <v>808</v>
      </c>
      <c r="V6873" s="285">
        <v>53</v>
      </c>
      <c r="W6873" s="286" t="s">
        <v>824</v>
      </c>
      <c r="X6873" s="286" t="s">
        <v>824</v>
      </c>
      <c r="Y6873" s="257"/>
    </row>
    <row r="6874" spans="1:25" ht="12.75" customHeight="1" x14ac:dyDescent="0.2">
      <c r="A6874" s="229" t="s">
        <v>705</v>
      </c>
      <c r="B6874" s="247"/>
      <c r="C6874" s="280">
        <v>6861</v>
      </c>
      <c r="D6874" s="249" t="s">
        <v>14080</v>
      </c>
      <c r="E6874" s="249" t="s">
        <v>14081</v>
      </c>
      <c r="F6874" s="249" t="s">
        <v>10260</v>
      </c>
      <c r="G6874" s="281" t="s">
        <v>813</v>
      </c>
      <c r="H6874" s="250">
        <v>22745.9</v>
      </c>
      <c r="I6874" s="250"/>
      <c r="J6874" s="250">
        <v>21789.2863</v>
      </c>
      <c r="K6874" s="250"/>
      <c r="L6874" s="250">
        <v>22746.059999999998</v>
      </c>
      <c r="M6874" s="251">
        <f t="shared" si="321"/>
        <v>4.2056533265335802E-2</v>
      </c>
      <c r="N6874" s="251">
        <f t="shared" si="322"/>
        <v>4.3910281724096577E-2</v>
      </c>
      <c r="O6874" s="250">
        <v>25104.66</v>
      </c>
      <c r="P6874" s="251">
        <f t="shared" si="323"/>
        <v>0.1036926834801281</v>
      </c>
      <c r="Q6874" s="251" t="s">
        <v>1195</v>
      </c>
      <c r="R6874" s="258"/>
      <c r="S6874" s="258" t="s">
        <v>806</v>
      </c>
      <c r="T6874" s="258" t="s">
        <v>807</v>
      </c>
      <c r="U6874" s="282" t="s">
        <v>814</v>
      </c>
      <c r="V6874" s="285">
        <v>303</v>
      </c>
      <c r="W6874" s="286" t="s">
        <v>824</v>
      </c>
      <c r="X6874" s="286" t="s">
        <v>824</v>
      </c>
      <c r="Y6874" s="257"/>
    </row>
    <row r="6875" spans="1:25" ht="12.75" customHeight="1" x14ac:dyDescent="0.2">
      <c r="A6875" s="229" t="s">
        <v>705</v>
      </c>
      <c r="B6875" s="247"/>
      <c r="C6875" s="280">
        <v>6862</v>
      </c>
      <c r="D6875" s="249" t="s">
        <v>14082</v>
      </c>
      <c r="E6875" s="249" t="s">
        <v>14083</v>
      </c>
      <c r="F6875" s="249" t="s">
        <v>10205</v>
      </c>
      <c r="G6875" s="281" t="s">
        <v>813</v>
      </c>
      <c r="H6875" s="250">
        <v>156210.34999999998</v>
      </c>
      <c r="I6875" s="250"/>
      <c r="J6875" s="250">
        <v>149640.76160000003</v>
      </c>
      <c r="K6875" s="250"/>
      <c r="L6875" s="250">
        <v>156211.28</v>
      </c>
      <c r="M6875" s="251">
        <f t="shared" si="321"/>
        <v>4.2056037900177236E-2</v>
      </c>
      <c r="N6875" s="251">
        <f t="shared" si="322"/>
        <v>4.3908613734293979E-2</v>
      </c>
      <c r="O6875" s="250">
        <v>172409.38000000003</v>
      </c>
      <c r="P6875" s="251">
        <f t="shared" si="323"/>
        <v>0.10369353608779107</v>
      </c>
      <c r="Q6875" s="251" t="s">
        <v>1195</v>
      </c>
      <c r="R6875" s="258"/>
      <c r="S6875" s="258" t="s">
        <v>806</v>
      </c>
      <c r="T6875" s="258" t="s">
        <v>807</v>
      </c>
      <c r="U6875" s="282" t="s">
        <v>814</v>
      </c>
      <c r="V6875" s="285">
        <v>404</v>
      </c>
      <c r="W6875" s="286" t="s">
        <v>816</v>
      </c>
      <c r="X6875" s="286" t="s">
        <v>824</v>
      </c>
      <c r="Y6875" s="257"/>
    </row>
    <row r="6876" spans="1:25" ht="12.75" customHeight="1" x14ac:dyDescent="0.2">
      <c r="A6876" s="229" t="s">
        <v>705</v>
      </c>
      <c r="B6876" s="247"/>
      <c r="C6876" s="280">
        <v>6863</v>
      </c>
      <c r="D6876" s="249" t="s">
        <v>14084</v>
      </c>
      <c r="E6876" s="249" t="s">
        <v>14085</v>
      </c>
      <c r="F6876" s="249" t="s">
        <v>10193</v>
      </c>
      <c r="G6876" s="281" t="s">
        <v>813</v>
      </c>
      <c r="H6876" s="250">
        <v>39453.19</v>
      </c>
      <c r="I6876" s="250"/>
      <c r="J6876" s="250">
        <v>37793.9427</v>
      </c>
      <c r="K6876" s="250"/>
      <c r="L6876" s="250">
        <v>39453.380000000005</v>
      </c>
      <c r="M6876" s="251">
        <f t="shared" si="321"/>
        <v>4.2056099899653303E-2</v>
      </c>
      <c r="N6876" s="251">
        <f t="shared" si="322"/>
        <v>4.390749367358291E-2</v>
      </c>
      <c r="O6876" s="250">
        <v>42839.740000000005</v>
      </c>
      <c r="P6876" s="251">
        <f t="shared" si="323"/>
        <v>8.5831936325861058E-2</v>
      </c>
      <c r="Q6876" s="251" t="s">
        <v>1195</v>
      </c>
      <c r="R6876" s="258"/>
      <c r="S6876" s="258" t="s">
        <v>904</v>
      </c>
      <c r="T6876" s="258" t="s">
        <v>807</v>
      </c>
      <c r="U6876" s="282" t="s">
        <v>814</v>
      </c>
      <c r="V6876" s="285">
        <v>53</v>
      </c>
      <c r="W6876" s="286" t="s">
        <v>824</v>
      </c>
      <c r="X6876" s="286" t="s">
        <v>824</v>
      </c>
      <c r="Y6876" s="257"/>
    </row>
    <row r="6877" spans="1:25" ht="12.75" customHeight="1" x14ac:dyDescent="0.2">
      <c r="A6877" s="229" t="s">
        <v>705</v>
      </c>
      <c r="B6877" s="247"/>
      <c r="C6877" s="280">
        <v>6864</v>
      </c>
      <c r="D6877" s="249" t="s">
        <v>14086</v>
      </c>
      <c r="E6877" s="249" t="s">
        <v>14087</v>
      </c>
      <c r="F6877" s="249" t="s">
        <v>10188</v>
      </c>
      <c r="G6877" s="281" t="s">
        <v>813</v>
      </c>
      <c r="H6877" s="250">
        <v>26533.29</v>
      </c>
      <c r="I6877" s="250"/>
      <c r="J6877" s="250">
        <v>25417.410400000001</v>
      </c>
      <c r="K6877" s="250"/>
      <c r="L6877" s="250">
        <v>26533.49</v>
      </c>
      <c r="M6877" s="251">
        <f t="shared" si="321"/>
        <v>4.2055832503244045E-2</v>
      </c>
      <c r="N6877" s="251">
        <f t="shared" si="322"/>
        <v>4.3910043644729474E-2</v>
      </c>
      <c r="O6877" s="250">
        <v>29284.81</v>
      </c>
      <c r="P6877" s="251">
        <f t="shared" si="323"/>
        <v>0.10369235257028003</v>
      </c>
      <c r="Q6877" s="251" t="s">
        <v>1195</v>
      </c>
      <c r="R6877" s="258"/>
      <c r="S6877" s="258" t="s">
        <v>806</v>
      </c>
      <c r="T6877" s="258" t="s">
        <v>807</v>
      </c>
      <c r="U6877" s="282" t="s">
        <v>814</v>
      </c>
      <c r="V6877" s="285">
        <v>503</v>
      </c>
      <c r="W6877" s="286" t="s">
        <v>824</v>
      </c>
      <c r="X6877" s="286" t="s">
        <v>824</v>
      </c>
      <c r="Y6877" s="257"/>
    </row>
    <row r="6878" spans="1:25" ht="12.75" customHeight="1" x14ac:dyDescent="0.2">
      <c r="A6878" s="229" t="s">
        <v>705</v>
      </c>
      <c r="B6878" s="247"/>
      <c r="C6878" s="280">
        <v>6865</v>
      </c>
      <c r="D6878" s="249" t="s">
        <v>14088</v>
      </c>
      <c r="E6878" s="249" t="s">
        <v>14089</v>
      </c>
      <c r="F6878" s="249" t="s">
        <v>10179</v>
      </c>
      <c r="G6878" s="281" t="s">
        <v>813</v>
      </c>
      <c r="H6878" s="250">
        <v>115216.22</v>
      </c>
      <c r="I6878" s="250"/>
      <c r="J6878" s="250">
        <v>110370.6783</v>
      </c>
      <c r="K6878" s="250"/>
      <c r="L6878" s="250">
        <v>115216.79000000001</v>
      </c>
      <c r="M6878" s="251">
        <f t="shared" si="321"/>
        <v>4.2056072487016163E-2</v>
      </c>
      <c r="N6878" s="251">
        <f t="shared" si="322"/>
        <v>4.390760095564266E-2</v>
      </c>
      <c r="O6878" s="250">
        <v>125106.01999999999</v>
      </c>
      <c r="P6878" s="251">
        <f t="shared" si="323"/>
        <v>8.5831500773454819E-2</v>
      </c>
      <c r="Q6878" s="251" t="s">
        <v>1195</v>
      </c>
      <c r="R6878" s="258"/>
      <c r="S6878" s="258" t="s">
        <v>806</v>
      </c>
      <c r="T6878" s="258" t="s">
        <v>807</v>
      </c>
      <c r="U6878" s="282" t="s">
        <v>823</v>
      </c>
      <c r="V6878" s="285">
        <v>806</v>
      </c>
      <c r="W6878" s="286" t="s">
        <v>816</v>
      </c>
      <c r="X6878" s="286" t="s">
        <v>824</v>
      </c>
      <c r="Y6878" s="257"/>
    </row>
    <row r="6879" spans="1:25" ht="12.75" customHeight="1" x14ac:dyDescent="0.2">
      <c r="A6879" s="229" t="s">
        <v>705</v>
      </c>
      <c r="B6879" s="247"/>
      <c r="C6879" s="280">
        <v>6866</v>
      </c>
      <c r="D6879" s="249" t="s">
        <v>14090</v>
      </c>
      <c r="E6879" s="249" t="s">
        <v>14091</v>
      </c>
      <c r="F6879" s="249" t="s">
        <v>10355</v>
      </c>
      <c r="G6879" s="281" t="s">
        <v>804</v>
      </c>
      <c r="H6879" s="250">
        <v>97545.37</v>
      </c>
      <c r="I6879" s="250"/>
      <c r="J6879" s="250">
        <v>93442.989999999991</v>
      </c>
      <c r="K6879" s="250"/>
      <c r="L6879" s="250">
        <v>97546.880000000005</v>
      </c>
      <c r="M6879" s="251">
        <f t="shared" si="321"/>
        <v>4.2056122192165604E-2</v>
      </c>
      <c r="N6879" s="251">
        <f t="shared" si="322"/>
        <v>4.3918650291477339E-2</v>
      </c>
      <c r="O6879" s="250">
        <v>113473.54000000001</v>
      </c>
      <c r="P6879" s="251">
        <f t="shared" si="323"/>
        <v>0.16327185451754073</v>
      </c>
      <c r="Q6879" s="251" t="s">
        <v>1195</v>
      </c>
      <c r="R6879" s="258"/>
      <c r="S6879" s="258" t="s">
        <v>1405</v>
      </c>
      <c r="T6879" s="258" t="s">
        <v>2261</v>
      </c>
      <c r="U6879" s="282" t="s">
        <v>808</v>
      </c>
      <c r="V6879" s="283" t="s">
        <v>809</v>
      </c>
      <c r="W6879" s="284" t="s">
        <v>809</v>
      </c>
      <c r="X6879" s="284" t="s">
        <v>809</v>
      </c>
      <c r="Y6879" s="257"/>
    </row>
    <row r="6880" spans="1:25" ht="12.75" customHeight="1" x14ac:dyDescent="0.2">
      <c r="A6880" s="229" t="s">
        <v>705</v>
      </c>
      <c r="B6880" s="247"/>
      <c r="C6880" s="280">
        <v>6867</v>
      </c>
      <c r="D6880" s="249" t="s">
        <v>14092</v>
      </c>
      <c r="E6880" s="249" t="s">
        <v>14093</v>
      </c>
      <c r="F6880" s="249" t="s">
        <v>10175</v>
      </c>
      <c r="G6880" s="281" t="s">
        <v>813</v>
      </c>
      <c r="H6880" s="250">
        <v>69824.14</v>
      </c>
      <c r="I6880" s="250"/>
      <c r="J6880" s="250">
        <v>66887.6149</v>
      </c>
      <c r="K6880" s="250"/>
      <c r="L6880" s="250">
        <v>69824.66</v>
      </c>
      <c r="M6880" s="251">
        <f t="shared" si="321"/>
        <v>4.2056015297861155E-2</v>
      </c>
      <c r="N6880" s="251">
        <f t="shared" si="322"/>
        <v>4.3910148454104958E-2</v>
      </c>
      <c r="O6880" s="250">
        <v>77064.990000000005</v>
      </c>
      <c r="P6880" s="251">
        <f t="shared" si="323"/>
        <v>0.10369302192090876</v>
      </c>
      <c r="Q6880" s="251" t="s">
        <v>1195</v>
      </c>
      <c r="R6880" s="258"/>
      <c r="S6880" s="258" t="s">
        <v>806</v>
      </c>
      <c r="T6880" s="258" t="s">
        <v>807</v>
      </c>
      <c r="U6880" s="282" t="s">
        <v>814</v>
      </c>
      <c r="V6880" s="285">
        <v>303</v>
      </c>
      <c r="W6880" s="286" t="s">
        <v>824</v>
      </c>
      <c r="X6880" s="286" t="s">
        <v>824</v>
      </c>
      <c r="Y6880" s="257"/>
    </row>
    <row r="6881" spans="1:25" ht="12.75" customHeight="1" x14ac:dyDescent="0.2">
      <c r="A6881" s="229" t="s">
        <v>705</v>
      </c>
      <c r="B6881" s="247"/>
      <c r="C6881" s="280">
        <v>6868</v>
      </c>
      <c r="D6881" s="249" t="s">
        <v>14094</v>
      </c>
      <c r="E6881" s="249" t="s">
        <v>14095</v>
      </c>
      <c r="F6881" s="249" t="s">
        <v>10188</v>
      </c>
      <c r="G6881" s="281" t="s">
        <v>813</v>
      </c>
      <c r="H6881" s="250">
        <v>81512.72</v>
      </c>
      <c r="I6881" s="250"/>
      <c r="J6881" s="250">
        <v>78084.611399999994</v>
      </c>
      <c r="K6881" s="250"/>
      <c r="L6881" s="250">
        <v>81512.570000000007</v>
      </c>
      <c r="M6881" s="251">
        <f t="shared" si="321"/>
        <v>4.2056118357969248E-2</v>
      </c>
      <c r="N6881" s="251">
        <f t="shared" si="322"/>
        <v>4.3900565534478832E-2</v>
      </c>
      <c r="O6881" s="250">
        <v>88508.95</v>
      </c>
      <c r="P6881" s="251">
        <f t="shared" si="323"/>
        <v>8.5831915249390239E-2</v>
      </c>
      <c r="Q6881" s="251" t="s">
        <v>1195</v>
      </c>
      <c r="R6881" s="258"/>
      <c r="S6881" s="258" t="s">
        <v>806</v>
      </c>
      <c r="T6881" s="258" t="s">
        <v>807</v>
      </c>
      <c r="U6881" s="282" t="s">
        <v>814</v>
      </c>
      <c r="V6881" s="285">
        <v>203</v>
      </c>
      <c r="W6881" s="286" t="s">
        <v>912</v>
      </c>
      <c r="X6881" s="286" t="s">
        <v>912</v>
      </c>
      <c r="Y6881" s="257"/>
    </row>
    <row r="6882" spans="1:25" ht="12.75" customHeight="1" x14ac:dyDescent="0.2">
      <c r="A6882" s="229" t="s">
        <v>705</v>
      </c>
      <c r="B6882" s="247"/>
      <c r="C6882" s="280">
        <v>6869</v>
      </c>
      <c r="D6882" s="249" t="s">
        <v>14096</v>
      </c>
      <c r="E6882" s="249" t="s">
        <v>14097</v>
      </c>
      <c r="F6882" s="249" t="s">
        <v>10253</v>
      </c>
      <c r="G6882" s="281"/>
      <c r="H6882" s="250">
        <v>303629.65000000002</v>
      </c>
      <c r="I6882" s="250"/>
      <c r="J6882" s="250">
        <v>289555.95200000005</v>
      </c>
      <c r="K6882" s="250"/>
      <c r="L6882" s="250">
        <v>307287.38</v>
      </c>
      <c r="M6882" s="251">
        <f t="shared" si="321"/>
        <v>4.6351527263559317E-2</v>
      </c>
      <c r="N6882" s="251">
        <f t="shared" si="322"/>
        <v>6.1236620686008048E-2</v>
      </c>
      <c r="O6882" s="250">
        <v>318634.33</v>
      </c>
      <c r="P6882" s="251">
        <f t="shared" si="323"/>
        <v>3.6926182910603136E-2</v>
      </c>
      <c r="Q6882" s="251" t="s">
        <v>1195</v>
      </c>
      <c r="R6882" s="258"/>
      <c r="S6882" s="258" t="s">
        <v>1698</v>
      </c>
      <c r="T6882" s="258" t="s">
        <v>908</v>
      </c>
      <c r="U6882" s="282" t="s">
        <v>956</v>
      </c>
      <c r="V6882" s="285">
        <v>6919</v>
      </c>
      <c r="W6882" s="286" t="s">
        <v>816</v>
      </c>
      <c r="X6882" s="286" t="s">
        <v>824</v>
      </c>
      <c r="Y6882" s="257"/>
    </row>
    <row r="6883" spans="1:25" ht="12.75" customHeight="1" x14ac:dyDescent="0.2">
      <c r="A6883" s="229" t="s">
        <v>705</v>
      </c>
      <c r="B6883" s="247"/>
      <c r="C6883" s="280">
        <v>6870</v>
      </c>
      <c r="D6883" s="249" t="s">
        <v>14098</v>
      </c>
      <c r="E6883" s="249" t="s">
        <v>14099</v>
      </c>
      <c r="F6883" s="249" t="s">
        <v>10390</v>
      </c>
      <c r="G6883" s="281" t="s">
        <v>813</v>
      </c>
      <c r="H6883" s="250">
        <v>22417.47</v>
      </c>
      <c r="I6883" s="250"/>
      <c r="J6883" s="250">
        <v>534549.70050000004</v>
      </c>
      <c r="K6883" s="250"/>
      <c r="L6883" s="250">
        <v>558019.72</v>
      </c>
      <c r="M6883" s="251">
        <f t="shared" si="321"/>
        <v>22.845228765779549</v>
      </c>
      <c r="N6883" s="251">
        <f t="shared" si="322"/>
        <v>4.3906150313145549E-2</v>
      </c>
      <c r="O6883" s="250">
        <v>646981.85</v>
      </c>
      <c r="P6883" s="251">
        <f t="shared" si="323"/>
        <v>0.15942470635267156</v>
      </c>
      <c r="Q6883" s="251" t="s">
        <v>1195</v>
      </c>
      <c r="R6883" s="258"/>
      <c r="S6883" s="258" t="s">
        <v>1405</v>
      </c>
      <c r="T6883" s="258" t="s">
        <v>807</v>
      </c>
      <c r="U6883" s="282" t="s">
        <v>814</v>
      </c>
      <c r="V6883" s="285">
        <v>106</v>
      </c>
      <c r="W6883" s="286" t="s">
        <v>824</v>
      </c>
      <c r="X6883" s="286" t="s">
        <v>824</v>
      </c>
      <c r="Y6883" s="257"/>
    </row>
    <row r="6884" spans="1:25" ht="12.75" customHeight="1" x14ac:dyDescent="0.2">
      <c r="A6884" s="229" t="s">
        <v>705</v>
      </c>
      <c r="B6884" s="247"/>
      <c r="C6884" s="280">
        <v>6871</v>
      </c>
      <c r="D6884" s="249" t="s">
        <v>14100</v>
      </c>
      <c r="E6884" s="249" t="s">
        <v>14101</v>
      </c>
      <c r="F6884" s="249" t="s">
        <v>10185</v>
      </c>
      <c r="G6884" s="281" t="s">
        <v>813</v>
      </c>
      <c r="H6884" s="250">
        <v>140606.44</v>
      </c>
      <c r="I6884" s="250"/>
      <c r="J6884" s="250">
        <v>134693.0724</v>
      </c>
      <c r="K6884" s="250"/>
      <c r="L6884" s="250">
        <v>120418.5</v>
      </c>
      <c r="M6884" s="251">
        <f t="shared" si="321"/>
        <v>4.2056164710521066E-2</v>
      </c>
      <c r="N6884" s="251">
        <f t="shared" si="322"/>
        <v>0.10597851950105197</v>
      </c>
      <c r="O6884" s="250">
        <v>129658.52</v>
      </c>
      <c r="P6884" s="251">
        <f t="shared" si="323"/>
        <v>7.6732561857189754E-2</v>
      </c>
      <c r="Q6884" s="251" t="s">
        <v>1195</v>
      </c>
      <c r="R6884" s="258"/>
      <c r="S6884" s="258" t="s">
        <v>904</v>
      </c>
      <c r="T6884" s="258" t="s">
        <v>807</v>
      </c>
      <c r="U6884" s="282" t="s">
        <v>814</v>
      </c>
      <c r="V6884" s="285">
        <v>503</v>
      </c>
      <c r="W6884" s="286" t="s">
        <v>816</v>
      </c>
      <c r="X6884" s="286" t="s">
        <v>824</v>
      </c>
      <c r="Y6884" s="257"/>
    </row>
    <row r="6885" spans="1:25" ht="12.75" customHeight="1" x14ac:dyDescent="0.2">
      <c r="A6885" s="229" t="s">
        <v>705</v>
      </c>
      <c r="B6885" s="247"/>
      <c r="C6885" s="280">
        <v>6872</v>
      </c>
      <c r="D6885" s="249" t="s">
        <v>14102</v>
      </c>
      <c r="E6885" s="249" t="s">
        <v>14103</v>
      </c>
      <c r="F6885" s="249" t="s">
        <v>10877</v>
      </c>
      <c r="G6885" s="281"/>
      <c r="H6885" s="250">
        <v>473858.28</v>
      </c>
      <c r="I6885" s="250"/>
      <c r="J6885" s="250">
        <v>303626.43169999996</v>
      </c>
      <c r="K6885" s="250"/>
      <c r="L6885" s="250">
        <v>316957.96000000002</v>
      </c>
      <c r="M6885" s="251">
        <f t="shared" si="321"/>
        <v>0.35924633056955352</v>
      </c>
      <c r="N6885" s="251">
        <f t="shared" si="322"/>
        <v>4.3907667146621691E-2</v>
      </c>
      <c r="O6885" s="250">
        <v>344162.98</v>
      </c>
      <c r="P6885" s="251">
        <f t="shared" si="323"/>
        <v>8.5831635211180562E-2</v>
      </c>
      <c r="Q6885" s="251" t="s">
        <v>1195</v>
      </c>
      <c r="R6885" s="258"/>
      <c r="S6885" s="258" t="s">
        <v>840</v>
      </c>
      <c r="T6885" s="258" t="s">
        <v>841</v>
      </c>
      <c r="U6885" s="282" t="s">
        <v>841</v>
      </c>
      <c r="V6885" s="285">
        <v>105</v>
      </c>
      <c r="W6885" s="286" t="s">
        <v>816</v>
      </c>
      <c r="X6885" s="286" t="s">
        <v>824</v>
      </c>
      <c r="Y6885" s="257"/>
    </row>
    <row r="6886" spans="1:25" ht="12.75" customHeight="1" x14ac:dyDescent="0.2">
      <c r="A6886" s="229" t="s">
        <v>705</v>
      </c>
      <c r="B6886" s="247"/>
      <c r="C6886" s="280">
        <v>6873</v>
      </c>
      <c r="D6886" s="249" t="s">
        <v>14104</v>
      </c>
      <c r="E6886" s="249" t="s">
        <v>14105</v>
      </c>
      <c r="F6886" s="249" t="s">
        <v>10205</v>
      </c>
      <c r="G6886" s="281" t="s">
        <v>813</v>
      </c>
      <c r="H6886" s="250">
        <v>136652.16</v>
      </c>
      <c r="I6886" s="250"/>
      <c r="J6886" s="250">
        <v>147376.96680000002</v>
      </c>
      <c r="K6886" s="250"/>
      <c r="L6886" s="250">
        <v>152435.86000000004</v>
      </c>
      <c r="M6886" s="251">
        <f t="shared" si="321"/>
        <v>7.8482526730642391E-2</v>
      </c>
      <c r="N6886" s="251">
        <f t="shared" si="322"/>
        <v>3.4326213314359103E-2</v>
      </c>
      <c r="O6886" s="250">
        <v>174252.9</v>
      </c>
      <c r="P6886" s="251">
        <f t="shared" si="323"/>
        <v>0.14312275339936378</v>
      </c>
      <c r="Q6886" s="251" t="s">
        <v>1195</v>
      </c>
      <c r="R6886" s="258"/>
      <c r="S6886" s="258" t="s">
        <v>806</v>
      </c>
      <c r="T6886" s="258" t="s">
        <v>807</v>
      </c>
      <c r="U6886" s="282" t="s">
        <v>814</v>
      </c>
      <c r="V6886" s="285">
        <v>207</v>
      </c>
      <c r="W6886" s="286" t="s">
        <v>824</v>
      </c>
      <c r="X6886" s="286" t="s">
        <v>824</v>
      </c>
      <c r="Y6886" s="257"/>
    </row>
    <row r="6887" spans="1:25" ht="12.75" customHeight="1" x14ac:dyDescent="0.2">
      <c r="A6887" s="229" t="s">
        <v>705</v>
      </c>
      <c r="B6887" s="247"/>
      <c r="C6887" s="280">
        <v>6874</v>
      </c>
      <c r="D6887" s="249" t="s">
        <v>14106</v>
      </c>
      <c r="E6887" s="249" t="s">
        <v>14107</v>
      </c>
      <c r="F6887" s="249" t="s">
        <v>10175</v>
      </c>
      <c r="G6887" s="281" t="s">
        <v>813</v>
      </c>
      <c r="H6887" s="250">
        <v>747288.51999999979</v>
      </c>
      <c r="I6887" s="250"/>
      <c r="J6887" s="250">
        <v>715860.48190000001</v>
      </c>
      <c r="K6887" s="250"/>
      <c r="L6887" s="250">
        <v>747292.69000000018</v>
      </c>
      <c r="M6887" s="251">
        <f t="shared" si="321"/>
        <v>4.205609648599952E-2</v>
      </c>
      <c r="N6887" s="251">
        <f t="shared" si="322"/>
        <v>4.3908287850412439E-2</v>
      </c>
      <c r="O6887" s="250">
        <v>814833.79999999981</v>
      </c>
      <c r="P6887" s="251">
        <f t="shared" si="323"/>
        <v>9.0381066085364253E-2</v>
      </c>
      <c r="Q6887" s="251" t="s">
        <v>1195</v>
      </c>
      <c r="R6887" s="258"/>
      <c r="S6887" s="258" t="s">
        <v>1698</v>
      </c>
      <c r="T6887" s="258" t="s">
        <v>1092</v>
      </c>
      <c r="U6887" s="282" t="s">
        <v>823</v>
      </c>
      <c r="V6887" s="285">
        <v>1454</v>
      </c>
      <c r="W6887" s="286" t="s">
        <v>815</v>
      </c>
      <c r="X6887" s="286" t="s">
        <v>816</v>
      </c>
      <c r="Y6887" s="257"/>
    </row>
    <row r="6888" spans="1:25" ht="12.75" customHeight="1" x14ac:dyDescent="0.2">
      <c r="A6888" s="229" t="s">
        <v>705</v>
      </c>
      <c r="B6888" s="247"/>
      <c r="C6888" s="280">
        <v>6875</v>
      </c>
      <c r="D6888" s="249" t="s">
        <v>14108</v>
      </c>
      <c r="E6888" s="249" t="s">
        <v>14109</v>
      </c>
      <c r="F6888" s="249" t="s">
        <v>10225</v>
      </c>
      <c r="G6888" s="281" t="s">
        <v>813</v>
      </c>
      <c r="H6888" s="250">
        <v>19131.09</v>
      </c>
      <c r="I6888" s="250"/>
      <c r="J6888" s="250">
        <v>24605.6816</v>
      </c>
      <c r="K6888" s="250"/>
      <c r="L6888" s="250">
        <v>25686.120000000003</v>
      </c>
      <c r="M6888" s="251">
        <f t="shared" si="321"/>
        <v>0.28616203258674755</v>
      </c>
      <c r="N6888" s="251">
        <f t="shared" si="322"/>
        <v>4.3910118710143872E-2</v>
      </c>
      <c r="O6888" s="250">
        <v>28349.629999999997</v>
      </c>
      <c r="P6888" s="251">
        <f t="shared" si="323"/>
        <v>0.10369452451362816</v>
      </c>
      <c r="Q6888" s="251" t="s">
        <v>1195</v>
      </c>
      <c r="R6888" s="258"/>
      <c r="S6888" s="258" t="s">
        <v>806</v>
      </c>
      <c r="T6888" s="258" t="s">
        <v>807</v>
      </c>
      <c r="U6888" s="282" t="s">
        <v>814</v>
      </c>
      <c r="V6888" s="285">
        <v>75</v>
      </c>
      <c r="W6888" s="286" t="s">
        <v>824</v>
      </c>
      <c r="X6888" s="286" t="s">
        <v>824</v>
      </c>
      <c r="Y6888" s="257"/>
    </row>
    <row r="6889" spans="1:25" ht="12.75" customHeight="1" x14ac:dyDescent="0.2">
      <c r="A6889" s="229" t="s">
        <v>705</v>
      </c>
      <c r="B6889" s="247"/>
      <c r="C6889" s="280">
        <v>6876</v>
      </c>
      <c r="D6889" s="249" t="s">
        <v>14110</v>
      </c>
      <c r="E6889" s="249" t="s">
        <v>14111</v>
      </c>
      <c r="F6889" s="249" t="s">
        <v>10225</v>
      </c>
      <c r="G6889" s="281" t="s">
        <v>813</v>
      </c>
      <c r="H6889" s="250">
        <v>114997.54000000002</v>
      </c>
      <c r="I6889" s="250"/>
      <c r="J6889" s="250">
        <v>106318.90260000002</v>
      </c>
      <c r="K6889" s="250"/>
      <c r="L6889" s="250">
        <v>110989.66000000003</v>
      </c>
      <c r="M6889" s="251">
        <f t="shared" si="321"/>
        <v>7.5468026533437191E-2</v>
      </c>
      <c r="N6889" s="251">
        <f t="shared" si="322"/>
        <v>4.3931580234350689E-2</v>
      </c>
      <c r="O6889" s="250">
        <v>116764.88000000002</v>
      </c>
      <c r="P6889" s="251">
        <f t="shared" si="323"/>
        <v>5.20338561267778E-2</v>
      </c>
      <c r="Q6889" s="251" t="s">
        <v>1195</v>
      </c>
      <c r="R6889" s="258"/>
      <c r="S6889" s="258" t="s">
        <v>806</v>
      </c>
      <c r="T6889" s="258" t="s">
        <v>807</v>
      </c>
      <c r="U6889" s="282" t="s">
        <v>814</v>
      </c>
      <c r="V6889" s="285">
        <v>106</v>
      </c>
      <c r="W6889" s="286" t="s">
        <v>824</v>
      </c>
      <c r="X6889" s="286" t="s">
        <v>824</v>
      </c>
      <c r="Y6889" s="257"/>
    </row>
    <row r="6890" spans="1:25" ht="12.75" customHeight="1" x14ac:dyDescent="0.2">
      <c r="A6890" s="229" t="s">
        <v>705</v>
      </c>
      <c r="B6890" s="247"/>
      <c r="C6890" s="280">
        <v>6877</v>
      </c>
      <c r="D6890" s="249" t="s">
        <v>14112</v>
      </c>
      <c r="E6890" s="249" t="s">
        <v>9802</v>
      </c>
      <c r="F6890" s="249" t="s">
        <v>10411</v>
      </c>
      <c r="G6890" s="281" t="s">
        <v>813</v>
      </c>
      <c r="H6890" s="250">
        <v>94091.73</v>
      </c>
      <c r="I6890" s="250"/>
      <c r="J6890" s="250">
        <v>90628.522999999986</v>
      </c>
      <c r="K6890" s="250"/>
      <c r="L6890" s="250">
        <v>94608.03</v>
      </c>
      <c r="M6890" s="251">
        <f t="shared" si="321"/>
        <v>3.6806709792667321E-2</v>
      </c>
      <c r="N6890" s="251">
        <f t="shared" si="322"/>
        <v>4.3910094397102917E-2</v>
      </c>
      <c r="O6890" s="250">
        <v>104418.23000000001</v>
      </c>
      <c r="P6890" s="251">
        <f t="shared" si="323"/>
        <v>0.10369310089217598</v>
      </c>
      <c r="Q6890" s="251" t="s">
        <v>1195</v>
      </c>
      <c r="R6890" s="258"/>
      <c r="S6890" s="258" t="s">
        <v>806</v>
      </c>
      <c r="T6890" s="258" t="s">
        <v>807</v>
      </c>
      <c r="U6890" s="282" t="s">
        <v>814</v>
      </c>
      <c r="V6890" s="285">
        <v>153</v>
      </c>
      <c r="W6890" s="286" t="s">
        <v>824</v>
      </c>
      <c r="X6890" s="286" t="s">
        <v>824</v>
      </c>
      <c r="Y6890" s="257"/>
    </row>
    <row r="6891" spans="1:25" ht="12.75" customHeight="1" x14ac:dyDescent="0.2">
      <c r="A6891" s="229" t="s">
        <v>705</v>
      </c>
      <c r="B6891" s="247"/>
      <c r="C6891" s="280">
        <v>6878</v>
      </c>
      <c r="D6891" s="249" t="s">
        <v>14113</v>
      </c>
      <c r="E6891" s="249" t="s">
        <v>14114</v>
      </c>
      <c r="F6891" s="249" t="s">
        <v>10355</v>
      </c>
      <c r="G6891" s="281" t="s">
        <v>804</v>
      </c>
      <c r="H6891" s="250">
        <v>20070.039999999997</v>
      </c>
      <c r="I6891" s="250"/>
      <c r="J6891" s="250">
        <v>14712.521900000002</v>
      </c>
      <c r="K6891" s="250"/>
      <c r="L6891" s="250">
        <v>15358.73</v>
      </c>
      <c r="M6891" s="251">
        <f t="shared" si="321"/>
        <v>0.26694107734713018</v>
      </c>
      <c r="N6891" s="251">
        <f t="shared" si="322"/>
        <v>4.3922320346724372E-2</v>
      </c>
      <c r="O6891" s="250">
        <v>16481.879999999997</v>
      </c>
      <c r="P6891" s="251">
        <f t="shared" si="323"/>
        <v>7.3127791165024575E-2</v>
      </c>
      <c r="Q6891" s="251" t="s">
        <v>1195</v>
      </c>
      <c r="R6891" s="258"/>
      <c r="S6891" s="258" t="s">
        <v>904</v>
      </c>
      <c r="T6891" s="258" t="s">
        <v>807</v>
      </c>
      <c r="U6891" s="282" t="s">
        <v>808</v>
      </c>
      <c r="V6891" s="285">
        <v>64</v>
      </c>
      <c r="W6891" s="286" t="s">
        <v>824</v>
      </c>
      <c r="X6891" s="286" t="s">
        <v>824</v>
      </c>
      <c r="Y6891" s="257"/>
    </row>
    <row r="6892" spans="1:25" ht="12.75" customHeight="1" x14ac:dyDescent="0.2">
      <c r="A6892" s="229" t="s">
        <v>705</v>
      </c>
      <c r="B6892" s="247"/>
      <c r="C6892" s="280">
        <v>6879</v>
      </c>
      <c r="D6892" s="249" t="s">
        <v>14115</v>
      </c>
      <c r="E6892" s="249" t="s">
        <v>14116</v>
      </c>
      <c r="F6892" s="249" t="s">
        <v>10237</v>
      </c>
      <c r="G6892" s="281" t="s">
        <v>804</v>
      </c>
      <c r="H6892" s="250">
        <v>104927.04000000001</v>
      </c>
      <c r="I6892" s="250"/>
      <c r="J6892" s="250">
        <v>100514.2132</v>
      </c>
      <c r="K6892" s="250"/>
      <c r="L6892" s="250">
        <v>104928.97</v>
      </c>
      <c r="M6892" s="251">
        <f t="shared" si="321"/>
        <v>4.2056144917458925E-2</v>
      </c>
      <c r="N6892" s="251">
        <f t="shared" si="322"/>
        <v>4.3921716734882654E-2</v>
      </c>
      <c r="O6892" s="250">
        <v>117567.64</v>
      </c>
      <c r="P6892" s="251">
        <f t="shared" si="323"/>
        <v>0.12044976711388665</v>
      </c>
      <c r="Q6892" s="251" t="s">
        <v>1195</v>
      </c>
      <c r="R6892" s="258"/>
      <c r="S6892" s="258" t="s">
        <v>806</v>
      </c>
      <c r="T6892" s="258" t="s">
        <v>807</v>
      </c>
      <c r="U6892" s="282" t="s">
        <v>808</v>
      </c>
      <c r="V6892" s="285">
        <v>105</v>
      </c>
      <c r="W6892" s="286" t="s">
        <v>824</v>
      </c>
      <c r="X6892" s="286" t="s">
        <v>824</v>
      </c>
      <c r="Y6892" s="257"/>
    </row>
    <row r="6893" spans="1:25" ht="12.75" customHeight="1" x14ac:dyDescent="0.2">
      <c r="A6893" s="229" t="s">
        <v>705</v>
      </c>
      <c r="B6893" s="247"/>
      <c r="C6893" s="280">
        <v>6880</v>
      </c>
      <c r="D6893" s="249" t="s">
        <v>14117</v>
      </c>
      <c r="E6893" s="249" t="s">
        <v>14118</v>
      </c>
      <c r="F6893" s="249" t="s">
        <v>10205</v>
      </c>
      <c r="G6893" s="281" t="s">
        <v>813</v>
      </c>
      <c r="H6893" s="250">
        <v>5633.34</v>
      </c>
      <c r="I6893" s="250"/>
      <c r="J6893" s="250">
        <v>46863.3701</v>
      </c>
      <c r="K6893" s="250"/>
      <c r="L6893" s="250">
        <v>49214.42</v>
      </c>
      <c r="M6893" s="251">
        <f t="shared" si="321"/>
        <v>7.3189315929803636</v>
      </c>
      <c r="N6893" s="251">
        <f t="shared" si="322"/>
        <v>5.0168178152428654E-2</v>
      </c>
      <c r="O6893" s="250">
        <v>50182.15</v>
      </c>
      <c r="P6893" s="251">
        <f t="shared" si="323"/>
        <v>1.9663545765651678E-2</v>
      </c>
      <c r="Q6893" s="251" t="s">
        <v>1195</v>
      </c>
      <c r="R6893" s="258"/>
      <c r="S6893" s="258" t="s">
        <v>904</v>
      </c>
      <c r="T6893" s="258" t="s">
        <v>807</v>
      </c>
      <c r="U6893" s="282" t="s">
        <v>814</v>
      </c>
      <c r="V6893" s="283" t="s">
        <v>809</v>
      </c>
      <c r="W6893" s="284" t="s">
        <v>809</v>
      </c>
      <c r="X6893" s="284" t="s">
        <v>809</v>
      </c>
      <c r="Y6893" s="257"/>
    </row>
    <row r="6894" spans="1:25" ht="12.75" customHeight="1" x14ac:dyDescent="0.2">
      <c r="A6894" s="229" t="s">
        <v>705</v>
      </c>
      <c r="B6894" s="247"/>
      <c r="C6894" s="280">
        <v>6881</v>
      </c>
      <c r="D6894" s="249" t="s">
        <v>14119</v>
      </c>
      <c r="E6894" s="249" t="s">
        <v>14120</v>
      </c>
      <c r="F6894" s="249" t="s">
        <v>10228</v>
      </c>
      <c r="G6894" s="281" t="s">
        <v>804</v>
      </c>
      <c r="H6894" s="250">
        <v>32815.25</v>
      </c>
      <c r="I6894" s="250"/>
      <c r="J6894" s="250">
        <v>30484.135300000002</v>
      </c>
      <c r="K6894" s="250"/>
      <c r="L6894" s="250">
        <v>31822.7</v>
      </c>
      <c r="M6894" s="251">
        <f t="shared" si="321"/>
        <v>7.1037541996480241E-2</v>
      </c>
      <c r="N6894" s="251">
        <f t="shared" si="322"/>
        <v>4.3910207287395121E-2</v>
      </c>
      <c r="O6894" s="250">
        <v>35122.51</v>
      </c>
      <c r="P6894" s="251">
        <f t="shared" si="323"/>
        <v>0.1036935897959633</v>
      </c>
      <c r="Q6894" s="251" t="s">
        <v>1195</v>
      </c>
      <c r="R6894" s="258"/>
      <c r="S6894" s="258" t="s">
        <v>904</v>
      </c>
      <c r="T6894" s="258" t="s">
        <v>807</v>
      </c>
      <c r="U6894" s="282" t="s">
        <v>808</v>
      </c>
      <c r="V6894" s="285">
        <v>55</v>
      </c>
      <c r="W6894" s="286" t="s">
        <v>824</v>
      </c>
      <c r="X6894" s="286" t="s">
        <v>824</v>
      </c>
      <c r="Y6894" s="257"/>
    </row>
    <row r="6895" spans="1:25" ht="12.75" customHeight="1" x14ac:dyDescent="0.2">
      <c r="A6895" s="229" t="s">
        <v>705</v>
      </c>
      <c r="B6895" s="247"/>
      <c r="C6895" s="280">
        <v>6882</v>
      </c>
      <c r="D6895" s="249" t="s">
        <v>14121</v>
      </c>
      <c r="E6895" s="249" t="s">
        <v>14122</v>
      </c>
      <c r="F6895" s="249" t="s">
        <v>10390</v>
      </c>
      <c r="G6895" s="281" t="s">
        <v>813</v>
      </c>
      <c r="H6895" s="250">
        <v>119233.13</v>
      </c>
      <c r="I6895" s="250"/>
      <c r="J6895" s="250">
        <v>104681.15609999999</v>
      </c>
      <c r="K6895" s="250"/>
      <c r="L6895" s="250">
        <v>56902.03</v>
      </c>
      <c r="M6895" s="251">
        <f t="shared" si="321"/>
        <v>0.12204639683618144</v>
      </c>
      <c r="N6895" s="251">
        <f t="shared" si="322"/>
        <v>0.45642528111131547</v>
      </c>
      <c r="O6895" s="250">
        <v>62802.350000000006</v>
      </c>
      <c r="P6895" s="251">
        <f t="shared" si="323"/>
        <v>0.10369260991215967</v>
      </c>
      <c r="Q6895" s="251" t="s">
        <v>1195</v>
      </c>
      <c r="R6895" s="258"/>
      <c r="S6895" s="258" t="s">
        <v>806</v>
      </c>
      <c r="T6895" s="258" t="s">
        <v>807</v>
      </c>
      <c r="U6895" s="282" t="s">
        <v>814</v>
      </c>
      <c r="V6895" s="285">
        <v>208</v>
      </c>
      <c r="W6895" s="286" t="s">
        <v>824</v>
      </c>
      <c r="X6895" s="286" t="s">
        <v>824</v>
      </c>
      <c r="Y6895" s="257"/>
    </row>
    <row r="6896" spans="1:25" ht="12.75" customHeight="1" x14ac:dyDescent="0.2">
      <c r="A6896" s="229" t="s">
        <v>705</v>
      </c>
      <c r="B6896" s="247"/>
      <c r="C6896" s="280">
        <v>6883</v>
      </c>
      <c r="D6896" s="249" t="s">
        <v>14123</v>
      </c>
      <c r="E6896" s="249" t="s">
        <v>14124</v>
      </c>
      <c r="F6896" s="249" t="s">
        <v>10193</v>
      </c>
      <c r="G6896" s="281" t="s">
        <v>813</v>
      </c>
      <c r="H6896" s="250">
        <v>108224.1</v>
      </c>
      <c r="I6896" s="250"/>
      <c r="J6896" s="250">
        <v>103746.33960000001</v>
      </c>
      <c r="K6896" s="250"/>
      <c r="L6896" s="250">
        <v>108301.85</v>
      </c>
      <c r="M6896" s="251">
        <f t="shared" si="321"/>
        <v>4.1374891544489617E-2</v>
      </c>
      <c r="N6896" s="251">
        <f t="shared" si="322"/>
        <v>4.3910083165960671E-2</v>
      </c>
      <c r="O6896" s="250">
        <v>119532.01000000001</v>
      </c>
      <c r="P6896" s="251">
        <f t="shared" si="323"/>
        <v>0.10369315020934548</v>
      </c>
      <c r="Q6896" s="251" t="s">
        <v>1195</v>
      </c>
      <c r="R6896" s="258"/>
      <c r="S6896" s="258" t="s">
        <v>904</v>
      </c>
      <c r="T6896" s="258" t="s">
        <v>807</v>
      </c>
      <c r="U6896" s="282" t="s">
        <v>814</v>
      </c>
      <c r="V6896" s="285">
        <v>106</v>
      </c>
      <c r="W6896" s="286" t="s">
        <v>824</v>
      </c>
      <c r="X6896" s="286" t="s">
        <v>824</v>
      </c>
      <c r="Y6896" s="257"/>
    </row>
    <row r="6897" spans="1:25" ht="12.75" customHeight="1" x14ac:dyDescent="0.2">
      <c r="A6897" s="229" t="s">
        <v>705</v>
      </c>
      <c r="B6897" s="247"/>
      <c r="C6897" s="280">
        <v>6884</v>
      </c>
      <c r="D6897" s="249" t="s">
        <v>14125</v>
      </c>
      <c r="E6897" s="249" t="s">
        <v>14126</v>
      </c>
      <c r="F6897" s="249" t="s">
        <v>10185</v>
      </c>
      <c r="G6897" s="281" t="s">
        <v>813</v>
      </c>
      <c r="H6897" s="250">
        <v>11107.9</v>
      </c>
      <c r="I6897" s="250"/>
      <c r="J6897" s="250">
        <v>81595.110800000009</v>
      </c>
      <c r="K6897" s="250"/>
      <c r="L6897" s="250">
        <v>85177.400000000009</v>
      </c>
      <c r="M6897" s="251">
        <f t="shared" si="321"/>
        <v>6.3456828743506888</v>
      </c>
      <c r="N6897" s="251">
        <f t="shared" si="322"/>
        <v>4.390323347658226E-2</v>
      </c>
      <c r="O6897" s="250">
        <v>86852.260000000009</v>
      </c>
      <c r="P6897" s="251">
        <f t="shared" si="323"/>
        <v>1.9663197045225615E-2</v>
      </c>
      <c r="Q6897" s="251" t="s">
        <v>1195</v>
      </c>
      <c r="R6897" s="258"/>
      <c r="S6897" s="258" t="s">
        <v>904</v>
      </c>
      <c r="T6897" s="258" t="s">
        <v>807</v>
      </c>
      <c r="U6897" s="282" t="s">
        <v>814</v>
      </c>
      <c r="V6897" s="283" t="s">
        <v>809</v>
      </c>
      <c r="W6897" s="284" t="s">
        <v>809</v>
      </c>
      <c r="X6897" s="284" t="s">
        <v>809</v>
      </c>
      <c r="Y6897" s="257"/>
    </row>
    <row r="6898" spans="1:25" ht="12.75" customHeight="1" x14ac:dyDescent="0.2">
      <c r="A6898" s="229" t="s">
        <v>705</v>
      </c>
      <c r="B6898" s="247"/>
      <c r="C6898" s="280">
        <v>6885</v>
      </c>
      <c r="D6898" s="249" t="s">
        <v>14127</v>
      </c>
      <c r="E6898" s="249" t="s">
        <v>14128</v>
      </c>
      <c r="F6898" s="249" t="s">
        <v>10390</v>
      </c>
      <c r="G6898" s="281" t="s">
        <v>813</v>
      </c>
      <c r="H6898" s="250">
        <v>21459.34</v>
      </c>
      <c r="I6898" s="250"/>
      <c r="J6898" s="250">
        <v>18368.5478</v>
      </c>
      <c r="K6898" s="250"/>
      <c r="L6898" s="250">
        <v>19175.11</v>
      </c>
      <c r="M6898" s="251">
        <f t="shared" si="321"/>
        <v>0.14403016122583454</v>
      </c>
      <c r="N6898" s="251">
        <f t="shared" si="322"/>
        <v>4.390996004594333E-2</v>
      </c>
      <c r="O6898" s="250">
        <v>21163.47</v>
      </c>
      <c r="P6898" s="251">
        <f t="shared" si="323"/>
        <v>0.10369484190703472</v>
      </c>
      <c r="Q6898" s="251" t="s">
        <v>1195</v>
      </c>
      <c r="R6898" s="258"/>
      <c r="S6898" s="258" t="s">
        <v>806</v>
      </c>
      <c r="T6898" s="258" t="s">
        <v>807</v>
      </c>
      <c r="U6898" s="282" t="s">
        <v>814</v>
      </c>
      <c r="V6898" s="285">
        <v>207</v>
      </c>
      <c r="W6898" s="286" t="s">
        <v>824</v>
      </c>
      <c r="X6898" s="286" t="s">
        <v>824</v>
      </c>
      <c r="Y6898" s="257"/>
    </row>
    <row r="6899" spans="1:25" ht="12.75" customHeight="1" x14ac:dyDescent="0.2">
      <c r="A6899" s="229" t="s">
        <v>705</v>
      </c>
      <c r="B6899" s="247"/>
      <c r="C6899" s="280">
        <v>6886</v>
      </c>
      <c r="D6899" s="249" t="s">
        <v>14129</v>
      </c>
      <c r="E6899" s="249" t="s">
        <v>14130</v>
      </c>
      <c r="F6899" s="249" t="s">
        <v>10260</v>
      </c>
      <c r="G6899" s="281" t="s">
        <v>813</v>
      </c>
      <c r="H6899" s="250">
        <v>247582.85</v>
      </c>
      <c r="I6899" s="250"/>
      <c r="J6899" s="250">
        <v>292124.4179</v>
      </c>
      <c r="K6899" s="250"/>
      <c r="L6899" s="250">
        <v>303153.83999999997</v>
      </c>
      <c r="M6899" s="251">
        <f t="shared" si="321"/>
        <v>0.17990570792766944</v>
      </c>
      <c r="N6899" s="251">
        <f t="shared" si="322"/>
        <v>3.775590612824279E-2</v>
      </c>
      <c r="O6899" s="250">
        <v>309114.83999999997</v>
      </c>
      <c r="P6899" s="251">
        <f t="shared" si="323"/>
        <v>1.9663283829754557E-2</v>
      </c>
      <c r="Q6899" s="251" t="s">
        <v>1195</v>
      </c>
      <c r="R6899" s="258"/>
      <c r="S6899" s="258" t="s">
        <v>904</v>
      </c>
      <c r="T6899" s="258" t="s">
        <v>807</v>
      </c>
      <c r="U6899" s="282" t="s">
        <v>814</v>
      </c>
      <c r="V6899" s="283" t="s">
        <v>809</v>
      </c>
      <c r="W6899" s="284" t="s">
        <v>809</v>
      </c>
      <c r="X6899" s="284" t="s">
        <v>809</v>
      </c>
      <c r="Y6899" s="257"/>
    </row>
    <row r="6900" spans="1:25" ht="12.75" customHeight="1" x14ac:dyDescent="0.2">
      <c r="A6900" s="229" t="s">
        <v>705</v>
      </c>
      <c r="B6900" s="247"/>
      <c r="C6900" s="280">
        <v>6887</v>
      </c>
      <c r="D6900" s="249" t="s">
        <v>14131</v>
      </c>
      <c r="E6900" s="249" t="s">
        <v>14132</v>
      </c>
      <c r="F6900" s="249" t="s">
        <v>10205</v>
      </c>
      <c r="G6900" s="281" t="s">
        <v>813</v>
      </c>
      <c r="H6900" s="250">
        <v>45488.46</v>
      </c>
      <c r="I6900" s="250"/>
      <c r="J6900" s="250">
        <v>182046.73140000002</v>
      </c>
      <c r="K6900" s="250"/>
      <c r="L6900" s="250">
        <v>148053.37</v>
      </c>
      <c r="M6900" s="251">
        <f t="shared" si="321"/>
        <v>3.0020420871579305</v>
      </c>
      <c r="N6900" s="251">
        <f t="shared" si="322"/>
        <v>0.18672876540314537</v>
      </c>
      <c r="O6900" s="250">
        <v>170601.9</v>
      </c>
      <c r="P6900" s="251">
        <f t="shared" si="323"/>
        <v>0.1523000118133076</v>
      </c>
      <c r="Q6900" s="251" t="s">
        <v>1195</v>
      </c>
      <c r="R6900" s="258"/>
      <c r="S6900" s="258" t="s">
        <v>806</v>
      </c>
      <c r="T6900" s="258" t="s">
        <v>807</v>
      </c>
      <c r="U6900" s="282" t="s">
        <v>814</v>
      </c>
      <c r="V6900" s="285">
        <v>307</v>
      </c>
      <c r="W6900" s="286" t="s">
        <v>824</v>
      </c>
      <c r="X6900" s="286" t="s">
        <v>824</v>
      </c>
      <c r="Y6900" s="257"/>
    </row>
    <row r="6901" spans="1:25" ht="12.75" customHeight="1" x14ac:dyDescent="0.2">
      <c r="A6901" s="229" t="s">
        <v>705</v>
      </c>
      <c r="B6901" s="247"/>
      <c r="C6901" s="280">
        <v>6888</v>
      </c>
      <c r="D6901" s="249" t="s">
        <v>14133</v>
      </c>
      <c r="E6901" s="249" t="s">
        <v>9830</v>
      </c>
      <c r="F6901" s="249" t="s">
        <v>10193</v>
      </c>
      <c r="G6901" s="281" t="s">
        <v>813</v>
      </c>
      <c r="H6901" s="250">
        <v>230666.08999999997</v>
      </c>
      <c r="I6901" s="250"/>
      <c r="J6901" s="250">
        <v>227445.78470000002</v>
      </c>
      <c r="K6901" s="250"/>
      <c r="L6901" s="250">
        <v>237434.64</v>
      </c>
      <c r="M6901" s="251">
        <f t="shared" si="321"/>
        <v>1.3960896029407486E-2</v>
      </c>
      <c r="N6901" s="251">
        <f t="shared" si="322"/>
        <v>4.391752220501801E-2</v>
      </c>
      <c r="O6901" s="250">
        <v>273923.55999999994</v>
      </c>
      <c r="P6901" s="251">
        <f t="shared" si="323"/>
        <v>0.15367985058961878</v>
      </c>
      <c r="Q6901" s="251" t="s">
        <v>1195</v>
      </c>
      <c r="R6901" s="258"/>
      <c r="S6901" s="258" t="s">
        <v>1405</v>
      </c>
      <c r="T6901" s="258" t="s">
        <v>807</v>
      </c>
      <c r="U6901" s="282" t="s">
        <v>814</v>
      </c>
      <c r="V6901" s="285">
        <v>204</v>
      </c>
      <c r="W6901" s="286" t="s">
        <v>816</v>
      </c>
      <c r="X6901" s="286" t="s">
        <v>816</v>
      </c>
      <c r="Y6901" s="257"/>
    </row>
    <row r="6902" spans="1:25" ht="12.75" customHeight="1" x14ac:dyDescent="0.2">
      <c r="A6902" s="229" t="s">
        <v>705</v>
      </c>
      <c r="B6902" s="247"/>
      <c r="C6902" s="280">
        <v>6889</v>
      </c>
      <c r="D6902" s="296" t="s">
        <v>14134</v>
      </c>
      <c r="E6902" s="296" t="s">
        <v>14135</v>
      </c>
      <c r="F6902" s="296" t="s">
        <v>10228</v>
      </c>
      <c r="G6902" s="281" t="s">
        <v>804</v>
      </c>
      <c r="H6902" s="250">
        <v>0</v>
      </c>
      <c r="I6902" s="250"/>
      <c r="J6902" s="250">
        <v>0</v>
      </c>
      <c r="K6902" s="250"/>
      <c r="L6902" s="250">
        <v>0</v>
      </c>
      <c r="M6902" s="251" t="str">
        <f t="shared" si="321"/>
        <v>NA</v>
      </c>
      <c r="N6902" s="251" t="str">
        <f t="shared" si="322"/>
        <v>NA</v>
      </c>
      <c r="O6902" s="250">
        <v>0</v>
      </c>
      <c r="P6902" s="251" t="str">
        <f t="shared" si="323"/>
        <v>NA</v>
      </c>
      <c r="Q6902" s="251" t="s">
        <v>707</v>
      </c>
      <c r="R6902" s="258"/>
      <c r="S6902" s="299" t="s">
        <v>809</v>
      </c>
      <c r="T6902" s="258" t="s">
        <v>2261</v>
      </c>
      <c r="U6902" s="299" t="s">
        <v>832</v>
      </c>
      <c r="V6902" s="283" t="s">
        <v>809</v>
      </c>
      <c r="W6902" s="284" t="s">
        <v>809</v>
      </c>
      <c r="X6902" s="284" t="s">
        <v>809</v>
      </c>
      <c r="Y6902" s="257"/>
    </row>
    <row r="6903" spans="1:25" ht="12.75" customHeight="1" x14ac:dyDescent="0.2">
      <c r="A6903" s="229" t="s">
        <v>705</v>
      </c>
      <c r="B6903" s="247"/>
      <c r="C6903" s="280">
        <v>6890</v>
      </c>
      <c r="D6903" s="249" t="s">
        <v>14136</v>
      </c>
      <c r="E6903" s="249" t="s">
        <v>14137</v>
      </c>
      <c r="F6903" s="249" t="s">
        <v>10172</v>
      </c>
      <c r="G6903" s="281" t="s">
        <v>813</v>
      </c>
      <c r="H6903" s="250">
        <v>61986.889999999992</v>
      </c>
      <c r="I6903" s="250"/>
      <c r="J6903" s="250">
        <v>139973.08229999998</v>
      </c>
      <c r="K6903" s="250"/>
      <c r="L6903" s="250">
        <v>146118.79</v>
      </c>
      <c r="M6903" s="251">
        <f t="shared" si="321"/>
        <v>1.2581078402223438</v>
      </c>
      <c r="N6903" s="251">
        <f t="shared" si="322"/>
        <v>4.3906353986176594E-2</v>
      </c>
      <c r="O6903" s="250">
        <v>156670.56</v>
      </c>
      <c r="P6903" s="251">
        <f t="shared" si="323"/>
        <v>7.2213642064788447E-2</v>
      </c>
      <c r="Q6903" s="251" t="s">
        <v>1195</v>
      </c>
      <c r="R6903" s="258"/>
      <c r="S6903" s="258" t="s">
        <v>806</v>
      </c>
      <c r="T6903" s="258" t="s">
        <v>807</v>
      </c>
      <c r="U6903" s="282" t="s">
        <v>814</v>
      </c>
      <c r="V6903" s="285">
        <v>310</v>
      </c>
      <c r="W6903" s="286" t="s">
        <v>824</v>
      </c>
      <c r="X6903" s="286" t="s">
        <v>824</v>
      </c>
      <c r="Y6903" s="257"/>
    </row>
    <row r="6904" spans="1:25" ht="12.75" customHeight="1" x14ac:dyDescent="0.2">
      <c r="A6904" s="229" t="s">
        <v>705</v>
      </c>
      <c r="B6904" s="247"/>
      <c r="C6904" s="280">
        <v>6891</v>
      </c>
      <c r="D6904" s="249" t="s">
        <v>14138</v>
      </c>
      <c r="E6904" s="249" t="s">
        <v>14138</v>
      </c>
      <c r="F6904" s="249"/>
      <c r="G6904" s="281"/>
      <c r="H6904" s="250">
        <v>35701.229999999996</v>
      </c>
      <c r="I6904" s="250"/>
      <c r="J6904" s="250">
        <v>0</v>
      </c>
      <c r="K6904" s="250"/>
      <c r="L6904" s="250">
        <v>26273.97</v>
      </c>
      <c r="M6904" s="251">
        <f t="shared" si="321"/>
        <v>1</v>
      </c>
      <c r="N6904" s="251" t="str">
        <f t="shared" si="322"/>
        <v>NA</v>
      </c>
      <c r="O6904" s="250">
        <v>26535.34</v>
      </c>
      <c r="P6904" s="251">
        <f t="shared" si="323"/>
        <v>9.9478685558367832E-3</v>
      </c>
      <c r="Q6904" s="251" t="s">
        <v>1195</v>
      </c>
      <c r="R6904" s="258"/>
      <c r="S6904" s="258" t="s">
        <v>840</v>
      </c>
      <c r="T6904" s="258" t="s">
        <v>841</v>
      </c>
      <c r="U6904" s="282" t="s">
        <v>841</v>
      </c>
      <c r="V6904" s="283" t="s">
        <v>809</v>
      </c>
      <c r="W6904" s="284" t="s">
        <v>809</v>
      </c>
      <c r="X6904" s="284" t="s">
        <v>809</v>
      </c>
      <c r="Y6904" s="257"/>
    </row>
    <row r="6905" spans="1:25" ht="12.75" customHeight="1" x14ac:dyDescent="0.2">
      <c r="A6905" s="229" t="s">
        <v>705</v>
      </c>
      <c r="B6905" s="247"/>
      <c r="C6905" s="280">
        <v>6892</v>
      </c>
      <c r="D6905" s="249" t="s">
        <v>14139</v>
      </c>
      <c r="E6905" s="249" t="s">
        <v>14140</v>
      </c>
      <c r="F6905" s="249" t="s">
        <v>10225</v>
      </c>
      <c r="G6905" s="281" t="s">
        <v>813</v>
      </c>
      <c r="H6905" s="250">
        <v>38298.67</v>
      </c>
      <c r="I6905" s="250"/>
      <c r="J6905" s="250">
        <v>94541.172699999996</v>
      </c>
      <c r="K6905" s="250"/>
      <c r="L6905" s="250">
        <v>98692.06</v>
      </c>
      <c r="M6905" s="251">
        <f t="shared" si="321"/>
        <v>1.4685236510824005</v>
      </c>
      <c r="N6905" s="251">
        <f t="shared" si="322"/>
        <v>4.3905604103004765E-2</v>
      </c>
      <c r="O6905" s="250">
        <v>103354.67000000001</v>
      </c>
      <c r="P6905" s="251">
        <f t="shared" si="323"/>
        <v>4.7244023480713798E-2</v>
      </c>
      <c r="Q6905" s="251" t="s">
        <v>1195</v>
      </c>
      <c r="R6905" s="258"/>
      <c r="S6905" s="258" t="s">
        <v>806</v>
      </c>
      <c r="T6905" s="258" t="s">
        <v>807</v>
      </c>
      <c r="U6905" s="282" t="s">
        <v>814</v>
      </c>
      <c r="V6905" s="285">
        <v>107</v>
      </c>
      <c r="W6905" s="286" t="s">
        <v>824</v>
      </c>
      <c r="X6905" s="286" t="s">
        <v>824</v>
      </c>
      <c r="Y6905" s="257"/>
    </row>
    <row r="6906" spans="1:25" ht="12.75" customHeight="1" x14ac:dyDescent="0.2">
      <c r="A6906" s="229" t="s">
        <v>705</v>
      </c>
      <c r="B6906" s="247"/>
      <c r="C6906" s="280">
        <v>6893</v>
      </c>
      <c r="D6906" s="249" t="s">
        <v>14141</v>
      </c>
      <c r="E6906" s="249" t="s">
        <v>14142</v>
      </c>
      <c r="F6906" s="249" t="s">
        <v>10297</v>
      </c>
      <c r="G6906" s="281" t="s">
        <v>804</v>
      </c>
      <c r="H6906" s="250">
        <v>145011.16999999998</v>
      </c>
      <c r="I6906" s="250"/>
      <c r="J6906" s="250">
        <v>138912.57</v>
      </c>
      <c r="K6906" s="250"/>
      <c r="L6906" s="250">
        <v>145013.41999999998</v>
      </c>
      <c r="M6906" s="251">
        <f t="shared" si="321"/>
        <v>4.2056070577183656E-2</v>
      </c>
      <c r="N6906" s="251">
        <f t="shared" si="322"/>
        <v>4.3918631697620857E-2</v>
      </c>
      <c r="O6906" s="250">
        <v>168690.02000000002</v>
      </c>
      <c r="P6906" s="251">
        <f t="shared" si="323"/>
        <v>0.16327178546647639</v>
      </c>
      <c r="Q6906" s="251" t="s">
        <v>1195</v>
      </c>
      <c r="R6906" s="258"/>
      <c r="S6906" s="258" t="s">
        <v>1405</v>
      </c>
      <c r="T6906" s="299" t="s">
        <v>809</v>
      </c>
      <c r="U6906" s="282" t="s">
        <v>808</v>
      </c>
      <c r="V6906" s="283" t="s">
        <v>809</v>
      </c>
      <c r="W6906" s="284" t="s">
        <v>809</v>
      </c>
      <c r="X6906" s="284" t="s">
        <v>809</v>
      </c>
      <c r="Y6906" s="257"/>
    </row>
    <row r="6907" spans="1:25" ht="12.75" customHeight="1" x14ac:dyDescent="0.2">
      <c r="B6907" s="247"/>
      <c r="C6907" s="280">
        <v>6894</v>
      </c>
      <c r="D6907" s="249" t="s">
        <v>14143</v>
      </c>
      <c r="E6907" s="249" t="s">
        <v>14142</v>
      </c>
      <c r="F6907" s="249" t="s">
        <v>10193</v>
      </c>
      <c r="G6907" s="281" t="s">
        <v>813</v>
      </c>
      <c r="H6907" s="250">
        <v>6331.8600000000006</v>
      </c>
      <c r="I6907" s="250"/>
      <c r="J6907" s="250">
        <v>6065.5623000000005</v>
      </c>
      <c r="K6907" s="250"/>
      <c r="L6907" s="250">
        <v>6331.94</v>
      </c>
      <c r="M6907" s="251">
        <f t="shared" si="321"/>
        <v>4.205678900038852E-2</v>
      </c>
      <c r="N6907" s="251">
        <f t="shared" si="322"/>
        <v>4.3916406562998958E-2</v>
      </c>
      <c r="O6907" s="250">
        <v>7305.03</v>
      </c>
      <c r="P6907" s="251">
        <f t="shared" si="323"/>
        <v>0.15367959898546105</v>
      </c>
      <c r="Q6907" s="251" t="s">
        <v>1195</v>
      </c>
      <c r="R6907" s="258"/>
      <c r="S6907" s="258" t="s">
        <v>1405</v>
      </c>
      <c r="T6907" s="258" t="s">
        <v>2261</v>
      </c>
      <c r="U6907" s="282" t="s">
        <v>814</v>
      </c>
      <c r="V6907" s="283" t="s">
        <v>809</v>
      </c>
      <c r="W6907" s="284" t="s">
        <v>809</v>
      </c>
      <c r="X6907" s="284" t="s">
        <v>809</v>
      </c>
      <c r="Y6907" s="257"/>
    </row>
    <row r="6908" spans="1:25" ht="12.75" customHeight="1" x14ac:dyDescent="0.2">
      <c r="A6908" s="229" t="s">
        <v>705</v>
      </c>
      <c r="B6908" s="247"/>
      <c r="C6908" s="280">
        <v>6895</v>
      </c>
      <c r="D6908" s="249" t="s">
        <v>14144</v>
      </c>
      <c r="E6908" s="249" t="s">
        <v>14145</v>
      </c>
      <c r="F6908" s="249" t="s">
        <v>10228</v>
      </c>
      <c r="G6908" s="281" t="s">
        <v>804</v>
      </c>
      <c r="H6908" s="250">
        <v>98797.87000000001</v>
      </c>
      <c r="I6908" s="250"/>
      <c r="J6908" s="250">
        <v>94642.800699999993</v>
      </c>
      <c r="K6908" s="250"/>
      <c r="L6908" s="250">
        <v>98798.34</v>
      </c>
      <c r="M6908" s="251">
        <f t="shared" si="321"/>
        <v>4.2056263966014827E-2</v>
      </c>
      <c r="N6908" s="251">
        <f t="shared" si="322"/>
        <v>4.3907611242109026E-2</v>
      </c>
      <c r="O6908" s="250">
        <v>107278.37</v>
      </c>
      <c r="P6908" s="251">
        <f t="shared" si="323"/>
        <v>8.5831705269541966E-2</v>
      </c>
      <c r="Q6908" s="251" t="s">
        <v>1195</v>
      </c>
      <c r="R6908" s="258"/>
      <c r="S6908" s="258" t="s">
        <v>1405</v>
      </c>
      <c r="T6908" s="258" t="s">
        <v>807</v>
      </c>
      <c r="U6908" s="282" t="s">
        <v>808</v>
      </c>
      <c r="V6908" s="285">
        <v>504</v>
      </c>
      <c r="W6908" s="286" t="s">
        <v>824</v>
      </c>
      <c r="X6908" s="286" t="s">
        <v>824</v>
      </c>
      <c r="Y6908" s="257"/>
    </row>
    <row r="6909" spans="1:25" ht="12.75" customHeight="1" x14ac:dyDescent="0.2">
      <c r="A6909" s="229" t="s">
        <v>705</v>
      </c>
      <c r="B6909" s="247"/>
      <c r="C6909" s="280">
        <v>6896</v>
      </c>
      <c r="D6909" s="249" t="s">
        <v>14146</v>
      </c>
      <c r="E6909" s="249" t="s">
        <v>14145</v>
      </c>
      <c r="F6909" s="249" t="s">
        <v>11044</v>
      </c>
      <c r="G6909" s="281" t="s">
        <v>804</v>
      </c>
      <c r="H6909" s="250">
        <v>115078.77</v>
      </c>
      <c r="I6909" s="250"/>
      <c r="J6909" s="250">
        <v>110239.00469999999</v>
      </c>
      <c r="K6909" s="250"/>
      <c r="L6909" s="250">
        <v>115080.42</v>
      </c>
      <c r="M6909" s="251">
        <f t="shared" si="321"/>
        <v>4.2056109046004E-2</v>
      </c>
      <c r="N6909" s="251">
        <f t="shared" si="322"/>
        <v>4.3917443859142612E-2</v>
      </c>
      <c r="O6909" s="250">
        <v>132765.96000000002</v>
      </c>
      <c r="P6909" s="251">
        <f t="shared" si="323"/>
        <v>0.15367983537077831</v>
      </c>
      <c r="Q6909" s="251" t="s">
        <v>1195</v>
      </c>
      <c r="R6909" s="258"/>
      <c r="S6909" s="258" t="s">
        <v>1405</v>
      </c>
      <c r="T6909" s="258" t="s">
        <v>807</v>
      </c>
      <c r="U6909" s="282" t="s">
        <v>808</v>
      </c>
      <c r="V6909" s="285">
        <v>103</v>
      </c>
      <c r="W6909" s="286" t="s">
        <v>816</v>
      </c>
      <c r="X6909" s="286" t="s">
        <v>816</v>
      </c>
      <c r="Y6909" s="257"/>
    </row>
    <row r="6910" spans="1:25" ht="12.75" customHeight="1" x14ac:dyDescent="0.2">
      <c r="A6910" s="229" t="s">
        <v>705</v>
      </c>
      <c r="B6910" s="247"/>
      <c r="C6910" s="280">
        <v>6897</v>
      </c>
      <c r="D6910" s="249" t="s">
        <v>14147</v>
      </c>
      <c r="E6910" s="249" t="s">
        <v>14148</v>
      </c>
      <c r="F6910" s="249" t="s">
        <v>10182</v>
      </c>
      <c r="G6910" s="281" t="s">
        <v>813</v>
      </c>
      <c r="H6910" s="250">
        <v>28021.590000000004</v>
      </c>
      <c r="I6910" s="250"/>
      <c r="J6910" s="250">
        <v>26843.118900000001</v>
      </c>
      <c r="K6910" s="250"/>
      <c r="L6910" s="250">
        <v>28021.800000000003</v>
      </c>
      <c r="M6910" s="251">
        <f t="shared" si="321"/>
        <v>4.20558255259606E-2</v>
      </c>
      <c r="N6910" s="251">
        <f t="shared" si="322"/>
        <v>4.3909990653135375E-2</v>
      </c>
      <c r="O6910" s="250">
        <v>30927.46</v>
      </c>
      <c r="P6910" s="251">
        <f t="shared" si="323"/>
        <v>0.10369283914666423</v>
      </c>
      <c r="Q6910" s="251" t="s">
        <v>1195</v>
      </c>
      <c r="R6910" s="258"/>
      <c r="S6910" s="258" t="s">
        <v>904</v>
      </c>
      <c r="T6910" s="258" t="s">
        <v>807</v>
      </c>
      <c r="U6910" s="282" t="s">
        <v>814</v>
      </c>
      <c r="V6910" s="285">
        <v>106</v>
      </c>
      <c r="W6910" s="286" t="s">
        <v>824</v>
      </c>
      <c r="X6910" s="286" t="s">
        <v>824</v>
      </c>
      <c r="Y6910" s="257"/>
    </row>
    <row r="6911" spans="1:25" ht="12.75" customHeight="1" x14ac:dyDescent="0.2">
      <c r="A6911" s="229" t="s">
        <v>705</v>
      </c>
      <c r="B6911" s="247"/>
      <c r="C6911" s="280">
        <v>6898</v>
      </c>
      <c r="D6911" s="249" t="s">
        <v>14149</v>
      </c>
      <c r="E6911" s="249" t="s">
        <v>14150</v>
      </c>
      <c r="F6911" s="249" t="s">
        <v>10278</v>
      </c>
      <c r="G6911" s="281" t="s">
        <v>804</v>
      </c>
      <c r="H6911" s="250">
        <v>12014.539999999999</v>
      </c>
      <c r="I6911" s="250"/>
      <c r="J6911" s="250">
        <v>11509.2564</v>
      </c>
      <c r="K6911" s="250"/>
      <c r="L6911" s="250">
        <v>12014.630000000001</v>
      </c>
      <c r="M6911" s="251">
        <f t="shared" si="321"/>
        <v>4.2056008802667341E-2</v>
      </c>
      <c r="N6911" s="251">
        <f t="shared" si="322"/>
        <v>4.3910186934405321E-2</v>
      </c>
      <c r="O6911" s="250">
        <v>13260.46</v>
      </c>
      <c r="P6911" s="251">
        <f t="shared" si="323"/>
        <v>0.10369274792482149</v>
      </c>
      <c r="Q6911" s="251" t="s">
        <v>1195</v>
      </c>
      <c r="R6911" s="258"/>
      <c r="S6911" s="258" t="s">
        <v>904</v>
      </c>
      <c r="T6911" s="258" t="s">
        <v>807</v>
      </c>
      <c r="U6911" s="282" t="s">
        <v>808</v>
      </c>
      <c r="V6911" s="285">
        <v>154</v>
      </c>
      <c r="W6911" s="286" t="s">
        <v>912</v>
      </c>
      <c r="X6911" s="286" t="s">
        <v>912</v>
      </c>
      <c r="Y6911" s="257"/>
    </row>
    <row r="6912" spans="1:25" ht="12.75" customHeight="1" x14ac:dyDescent="0.2">
      <c r="A6912" s="229" t="s">
        <v>705</v>
      </c>
      <c r="B6912" s="247"/>
      <c r="C6912" s="280">
        <v>6899</v>
      </c>
      <c r="D6912" s="249" t="s">
        <v>14151</v>
      </c>
      <c r="E6912" s="249" t="s">
        <v>14152</v>
      </c>
      <c r="F6912" s="249" t="s">
        <v>10390</v>
      </c>
      <c r="G6912" s="281" t="s">
        <v>813</v>
      </c>
      <c r="H6912" s="250">
        <v>148475.9</v>
      </c>
      <c r="I6912" s="250"/>
      <c r="J6912" s="250">
        <v>140808.13769999999</v>
      </c>
      <c r="K6912" s="250"/>
      <c r="L6912" s="250">
        <v>147304.00000000003</v>
      </c>
      <c r="M6912" s="251">
        <f t="shared" si="321"/>
        <v>5.1643144106215233E-2</v>
      </c>
      <c r="N6912" s="251">
        <f t="shared" si="322"/>
        <v>4.6132719359159864E-2</v>
      </c>
      <c r="O6912" s="250">
        <v>174318.56999999998</v>
      </c>
      <c r="P6912" s="251">
        <f t="shared" si="323"/>
        <v>0.18339332265247341</v>
      </c>
      <c r="Q6912" s="251" t="s">
        <v>1195</v>
      </c>
      <c r="R6912" s="258"/>
      <c r="S6912" s="258" t="s">
        <v>904</v>
      </c>
      <c r="T6912" s="258" t="s">
        <v>807</v>
      </c>
      <c r="U6912" s="282" t="s">
        <v>814</v>
      </c>
      <c r="V6912" s="285">
        <v>95.333333333333329</v>
      </c>
      <c r="W6912" s="286" t="s">
        <v>824</v>
      </c>
      <c r="X6912" s="286" t="s">
        <v>824</v>
      </c>
      <c r="Y6912" s="257"/>
    </row>
    <row r="6913" spans="1:25" ht="12.75" customHeight="1" x14ac:dyDescent="0.2">
      <c r="A6913" s="229" t="s">
        <v>705</v>
      </c>
      <c r="B6913" s="247"/>
      <c r="C6913" s="280">
        <v>6900</v>
      </c>
      <c r="D6913" s="296" t="s">
        <v>14153</v>
      </c>
      <c r="E6913" s="296" t="s">
        <v>14154</v>
      </c>
      <c r="F6913" s="296" t="s">
        <v>10228</v>
      </c>
      <c r="G6913" s="281" t="s">
        <v>804</v>
      </c>
      <c r="H6913" s="250">
        <v>0</v>
      </c>
      <c r="I6913" s="250"/>
      <c r="J6913" s="250">
        <v>0</v>
      </c>
      <c r="K6913" s="250"/>
      <c r="L6913" s="250">
        <v>0</v>
      </c>
      <c r="M6913" s="251" t="str">
        <f t="shared" si="321"/>
        <v>NA</v>
      </c>
      <c r="N6913" s="251" t="str">
        <f t="shared" si="322"/>
        <v>NA</v>
      </c>
      <c r="O6913" s="250">
        <v>0</v>
      </c>
      <c r="P6913" s="251" t="str">
        <f t="shared" si="323"/>
        <v>NA</v>
      </c>
      <c r="Q6913" s="251" t="s">
        <v>707</v>
      </c>
      <c r="R6913" s="258"/>
      <c r="S6913" s="299" t="s">
        <v>809</v>
      </c>
      <c r="T6913" s="258" t="s">
        <v>2261</v>
      </c>
      <c r="U6913" s="299" t="s">
        <v>832</v>
      </c>
      <c r="V6913" s="283" t="s">
        <v>809</v>
      </c>
      <c r="W6913" s="284" t="s">
        <v>809</v>
      </c>
      <c r="X6913" s="284" t="s">
        <v>809</v>
      </c>
      <c r="Y6913" s="257"/>
    </row>
    <row r="6914" spans="1:25" ht="12.75" customHeight="1" x14ac:dyDescent="0.2">
      <c r="A6914" s="229" t="s">
        <v>705</v>
      </c>
      <c r="B6914" s="247"/>
      <c r="C6914" s="280">
        <v>6901</v>
      </c>
      <c r="D6914" s="249" t="s">
        <v>14155</v>
      </c>
      <c r="E6914" s="249" t="s">
        <v>14156</v>
      </c>
      <c r="F6914" s="249" t="s">
        <v>10260</v>
      </c>
      <c r="G6914" s="281" t="s">
        <v>813</v>
      </c>
      <c r="H6914" s="250">
        <v>71976.420000000013</v>
      </c>
      <c r="I6914" s="250"/>
      <c r="J6914" s="250">
        <v>85779.683599999989</v>
      </c>
      <c r="K6914" s="250"/>
      <c r="L6914" s="250">
        <v>89545.7</v>
      </c>
      <c r="M6914" s="251">
        <f t="shared" si="321"/>
        <v>0.1917748006916706</v>
      </c>
      <c r="N6914" s="251">
        <f t="shared" si="322"/>
        <v>4.3903360818645036E-2</v>
      </c>
      <c r="O6914" s="250">
        <v>91306.45</v>
      </c>
      <c r="P6914" s="251">
        <f t="shared" si="323"/>
        <v>1.9663144070569554E-2</v>
      </c>
      <c r="Q6914" s="251" t="s">
        <v>1195</v>
      </c>
      <c r="R6914" s="258"/>
      <c r="S6914" s="258" t="s">
        <v>904</v>
      </c>
      <c r="T6914" s="258" t="s">
        <v>807</v>
      </c>
      <c r="U6914" s="282" t="s">
        <v>814</v>
      </c>
      <c r="V6914" s="283" t="s">
        <v>809</v>
      </c>
      <c r="W6914" s="284" t="s">
        <v>809</v>
      </c>
      <c r="X6914" s="284" t="s">
        <v>809</v>
      </c>
      <c r="Y6914" s="257"/>
    </row>
    <row r="6915" spans="1:25" ht="12.75" customHeight="1" x14ac:dyDescent="0.2">
      <c r="A6915" s="229" t="s">
        <v>705</v>
      </c>
      <c r="B6915" s="247"/>
      <c r="C6915" s="280">
        <v>6902</v>
      </c>
      <c r="D6915" s="249" t="s">
        <v>14157</v>
      </c>
      <c r="E6915" s="249" t="s">
        <v>14158</v>
      </c>
      <c r="F6915" s="249" t="s">
        <v>10355</v>
      </c>
      <c r="G6915" s="281" t="s">
        <v>804</v>
      </c>
      <c r="H6915" s="250">
        <v>23436.5</v>
      </c>
      <c r="I6915" s="250"/>
      <c r="J6915" s="250">
        <v>18363.833700000003</v>
      </c>
      <c r="K6915" s="250"/>
      <c r="L6915" s="250">
        <v>19170.189999999999</v>
      </c>
      <c r="M6915" s="251">
        <f t="shared" si="321"/>
        <v>0.21644299703454001</v>
      </c>
      <c r="N6915" s="251">
        <f t="shared" si="322"/>
        <v>4.39100197253472E-2</v>
      </c>
      <c r="O6915" s="250">
        <v>21158</v>
      </c>
      <c r="P6915" s="251">
        <f t="shared" si="323"/>
        <v>0.10369276465178495</v>
      </c>
      <c r="Q6915" s="251" t="s">
        <v>1195</v>
      </c>
      <c r="R6915" s="258"/>
      <c r="S6915" s="258" t="s">
        <v>904</v>
      </c>
      <c r="T6915" s="258" t="s">
        <v>807</v>
      </c>
      <c r="U6915" s="282" t="s">
        <v>808</v>
      </c>
      <c r="V6915" s="285">
        <v>106</v>
      </c>
      <c r="W6915" s="286" t="s">
        <v>824</v>
      </c>
      <c r="X6915" s="286" t="s">
        <v>824</v>
      </c>
      <c r="Y6915" s="257"/>
    </row>
    <row r="6916" spans="1:25" ht="12.75" customHeight="1" x14ac:dyDescent="0.2">
      <c r="A6916" s="229" t="s">
        <v>705</v>
      </c>
      <c r="B6916" s="247"/>
      <c r="C6916" s="280">
        <v>6903</v>
      </c>
      <c r="D6916" s="249" t="s">
        <v>14159</v>
      </c>
      <c r="E6916" s="249" t="s">
        <v>9873</v>
      </c>
      <c r="F6916" s="249" t="s">
        <v>10179</v>
      </c>
      <c r="G6916" s="281" t="s">
        <v>2994</v>
      </c>
      <c r="H6916" s="250">
        <v>886950.05000000016</v>
      </c>
      <c r="I6916" s="250"/>
      <c r="J6916" s="250">
        <v>817013.48479999998</v>
      </c>
      <c r="K6916" s="250"/>
      <c r="L6916" s="250">
        <v>1006476.3299999998</v>
      </c>
      <c r="M6916" s="251">
        <f t="shared" si="321"/>
        <v>7.8850624338992009E-2</v>
      </c>
      <c r="N6916" s="251">
        <f t="shared" si="322"/>
        <v>0.23189683980109488</v>
      </c>
      <c r="O6916" s="250">
        <v>1101430.8699999999</v>
      </c>
      <c r="P6916" s="251">
        <f t="shared" si="323"/>
        <v>9.434354010093815E-2</v>
      </c>
      <c r="Q6916" s="251" t="s">
        <v>1195</v>
      </c>
      <c r="R6916" s="258"/>
      <c r="S6916" s="258" t="s">
        <v>2995</v>
      </c>
      <c r="T6916" s="258" t="s">
        <v>807</v>
      </c>
      <c r="U6916" s="282" t="s">
        <v>2996</v>
      </c>
      <c r="V6916" s="285">
        <v>1041</v>
      </c>
      <c r="W6916" s="286" t="s">
        <v>815</v>
      </c>
      <c r="X6916" s="286" t="s">
        <v>816</v>
      </c>
      <c r="Y6916" s="257"/>
    </row>
    <row r="6917" spans="1:25" ht="12.75" customHeight="1" x14ac:dyDescent="0.2">
      <c r="A6917" s="229" t="s">
        <v>705</v>
      </c>
      <c r="B6917" s="247"/>
      <c r="C6917" s="280">
        <v>6904</v>
      </c>
      <c r="D6917" s="249" t="s">
        <v>14160</v>
      </c>
      <c r="E6917" s="249" t="s">
        <v>9873</v>
      </c>
      <c r="F6917" s="249" t="s">
        <v>10193</v>
      </c>
      <c r="G6917" s="281" t="s">
        <v>813</v>
      </c>
      <c r="H6917" s="250">
        <v>108350.18000000002</v>
      </c>
      <c r="I6917" s="250"/>
      <c r="J6917" s="250">
        <v>111643.1211</v>
      </c>
      <c r="K6917" s="250"/>
      <c r="L6917" s="250">
        <v>100923.73999999999</v>
      </c>
      <c r="M6917" s="251">
        <f t="shared" si="321"/>
        <v>3.0391653248753082E-2</v>
      </c>
      <c r="N6917" s="251">
        <f t="shared" si="322"/>
        <v>9.6014702870932306E-2</v>
      </c>
      <c r="O6917" s="250">
        <v>111820.05999999998</v>
      </c>
      <c r="P6917" s="251">
        <f t="shared" si="323"/>
        <v>0.1079658760168816</v>
      </c>
      <c r="Q6917" s="251" t="s">
        <v>1195</v>
      </c>
      <c r="R6917" s="258"/>
      <c r="S6917" s="258" t="s">
        <v>806</v>
      </c>
      <c r="T6917" s="258" t="s">
        <v>807</v>
      </c>
      <c r="U6917" s="282" t="s">
        <v>814</v>
      </c>
      <c r="V6917" s="285">
        <v>203</v>
      </c>
      <c r="W6917" s="286" t="s">
        <v>815</v>
      </c>
      <c r="X6917" s="286" t="s">
        <v>815</v>
      </c>
      <c r="Y6917" s="257"/>
    </row>
    <row r="6918" spans="1:25" ht="12.75" customHeight="1" x14ac:dyDescent="0.2">
      <c r="A6918" s="229" t="s">
        <v>705</v>
      </c>
      <c r="B6918" s="247"/>
      <c r="C6918" s="280">
        <v>6905</v>
      </c>
      <c r="D6918" s="249" t="s">
        <v>14161</v>
      </c>
      <c r="E6918" s="249" t="s">
        <v>14162</v>
      </c>
      <c r="F6918" s="249" t="s">
        <v>10253</v>
      </c>
      <c r="G6918" s="281" t="s">
        <v>813</v>
      </c>
      <c r="H6918" s="250">
        <v>36434.639999999999</v>
      </c>
      <c r="I6918" s="250"/>
      <c r="J6918" s="250">
        <v>30988.6574</v>
      </c>
      <c r="K6918" s="250"/>
      <c r="L6918" s="250">
        <v>35012.14</v>
      </c>
      <c r="M6918" s="251">
        <f t="shared" si="321"/>
        <v>0.14947266118177646</v>
      </c>
      <c r="N6918" s="251">
        <f t="shared" si="322"/>
        <v>0.12983726749000746</v>
      </c>
      <c r="O6918" s="250">
        <v>38241.53</v>
      </c>
      <c r="P6918" s="251">
        <f t="shared" si="323"/>
        <v>9.2236292897263622E-2</v>
      </c>
      <c r="Q6918" s="251" t="s">
        <v>1195</v>
      </c>
      <c r="R6918" s="258"/>
      <c r="S6918" s="258" t="s">
        <v>806</v>
      </c>
      <c r="T6918" s="258" t="s">
        <v>807</v>
      </c>
      <c r="U6918" s="282" t="s">
        <v>823</v>
      </c>
      <c r="V6918" s="285">
        <v>1005</v>
      </c>
      <c r="W6918" s="286" t="s">
        <v>824</v>
      </c>
      <c r="X6918" s="286" t="s">
        <v>824</v>
      </c>
      <c r="Y6918" s="257"/>
    </row>
    <row r="6919" spans="1:25" ht="12.75" customHeight="1" x14ac:dyDescent="0.2">
      <c r="A6919" s="229" t="s">
        <v>705</v>
      </c>
      <c r="B6919" s="247"/>
      <c r="C6919" s="280">
        <v>6906</v>
      </c>
      <c r="D6919" s="249" t="s">
        <v>14163</v>
      </c>
      <c r="E6919" s="249" t="s">
        <v>14164</v>
      </c>
      <c r="F6919" s="249" t="s">
        <v>10355</v>
      </c>
      <c r="G6919" s="281" t="s">
        <v>804</v>
      </c>
      <c r="H6919" s="250">
        <v>62739.81</v>
      </c>
      <c r="I6919" s="250"/>
      <c r="J6919" s="250">
        <v>46506.734699999994</v>
      </c>
      <c r="K6919" s="250"/>
      <c r="L6919" s="250">
        <v>48548.86</v>
      </c>
      <c r="M6919" s="251">
        <f t="shared" si="321"/>
        <v>0.25873644341607033</v>
      </c>
      <c r="N6919" s="251">
        <f t="shared" si="322"/>
        <v>4.3910313488424876E-2</v>
      </c>
      <c r="O6919" s="250">
        <v>53583.07</v>
      </c>
      <c r="P6919" s="251">
        <f t="shared" si="323"/>
        <v>0.10369368096387843</v>
      </c>
      <c r="Q6919" s="251" t="s">
        <v>1195</v>
      </c>
      <c r="R6919" s="258"/>
      <c r="S6919" s="258" t="s">
        <v>806</v>
      </c>
      <c r="T6919" s="258" t="s">
        <v>807</v>
      </c>
      <c r="U6919" s="282" t="s">
        <v>808</v>
      </c>
      <c r="V6919" s="285">
        <v>403</v>
      </c>
      <c r="W6919" s="286" t="s">
        <v>816</v>
      </c>
      <c r="X6919" s="286" t="s">
        <v>824</v>
      </c>
      <c r="Y6919" s="257"/>
    </row>
    <row r="6920" spans="1:25" ht="12.75" customHeight="1" x14ac:dyDescent="0.2">
      <c r="A6920" s="229" t="s">
        <v>705</v>
      </c>
      <c r="B6920" s="247"/>
      <c r="C6920" s="280">
        <v>6907</v>
      </c>
      <c r="D6920" s="249" t="s">
        <v>14165</v>
      </c>
      <c r="E6920" s="249" t="s">
        <v>14166</v>
      </c>
      <c r="F6920" s="249" t="s">
        <v>10175</v>
      </c>
      <c r="G6920" s="281" t="s">
        <v>813</v>
      </c>
      <c r="H6920" s="250">
        <v>49121.26</v>
      </c>
      <c r="I6920" s="250"/>
      <c r="J6920" s="250">
        <v>47055.402600000001</v>
      </c>
      <c r="K6920" s="250"/>
      <c r="L6920" s="250">
        <v>49121.619999999995</v>
      </c>
      <c r="M6920" s="251">
        <f t="shared" si="321"/>
        <v>4.2056278686662368E-2</v>
      </c>
      <c r="N6920" s="251">
        <f t="shared" si="322"/>
        <v>4.3910311799138534E-2</v>
      </c>
      <c r="O6920" s="250">
        <v>54215.17</v>
      </c>
      <c r="P6920" s="251">
        <f t="shared" si="323"/>
        <v>0.10369263065835377</v>
      </c>
      <c r="Q6920" s="251" t="s">
        <v>1195</v>
      </c>
      <c r="R6920" s="258"/>
      <c r="S6920" s="258" t="s">
        <v>806</v>
      </c>
      <c r="T6920" s="258" t="s">
        <v>807</v>
      </c>
      <c r="U6920" s="282" t="s">
        <v>814</v>
      </c>
      <c r="V6920" s="285">
        <v>303</v>
      </c>
      <c r="W6920" s="286" t="s">
        <v>824</v>
      </c>
      <c r="X6920" s="286" t="s">
        <v>824</v>
      </c>
      <c r="Y6920" s="257"/>
    </row>
    <row r="6921" spans="1:25" ht="12.75" customHeight="1" x14ac:dyDescent="0.2">
      <c r="A6921" s="229" t="s">
        <v>705</v>
      </c>
      <c r="B6921" s="247"/>
      <c r="C6921" s="280">
        <v>6908</v>
      </c>
      <c r="D6921" s="249" t="s">
        <v>14167</v>
      </c>
      <c r="E6921" s="249" t="s">
        <v>9894</v>
      </c>
      <c r="F6921" s="249" t="s">
        <v>10240</v>
      </c>
      <c r="G6921" s="281"/>
      <c r="H6921" s="250">
        <v>155282.62</v>
      </c>
      <c r="I6921" s="250"/>
      <c r="J6921" s="250">
        <v>124301.56209999998</v>
      </c>
      <c r="K6921" s="250"/>
      <c r="L6921" s="250">
        <v>64041.359999999993</v>
      </c>
      <c r="M6921" s="251">
        <f t="shared" si="321"/>
        <v>0.19951400807121888</v>
      </c>
      <c r="N6921" s="251">
        <f t="shared" si="322"/>
        <v>0.48479038462542379</v>
      </c>
      <c r="O6921" s="250">
        <v>68252.509999999995</v>
      </c>
      <c r="P6921" s="251">
        <f t="shared" si="323"/>
        <v>6.5756723467459186E-2</v>
      </c>
      <c r="Q6921" s="251" t="s">
        <v>1195</v>
      </c>
      <c r="R6921" s="258"/>
      <c r="S6921" s="258" t="s">
        <v>1358</v>
      </c>
      <c r="T6921" s="258" t="s">
        <v>807</v>
      </c>
      <c r="U6921" s="282" t="s">
        <v>956</v>
      </c>
      <c r="V6921" s="285">
        <v>11366</v>
      </c>
      <c r="W6921" s="286" t="s">
        <v>874</v>
      </c>
      <c r="X6921" s="286" t="s">
        <v>816</v>
      </c>
      <c r="Y6921" s="257"/>
    </row>
    <row r="6922" spans="1:25" ht="12.75" customHeight="1" x14ac:dyDescent="0.2">
      <c r="A6922" s="229" t="s">
        <v>705</v>
      </c>
      <c r="B6922" s="247"/>
      <c r="C6922" s="280">
        <v>6909</v>
      </c>
      <c r="D6922" s="249" t="s">
        <v>14168</v>
      </c>
      <c r="E6922" s="249" t="s">
        <v>14169</v>
      </c>
      <c r="F6922" s="249" t="s">
        <v>10318</v>
      </c>
      <c r="G6922" s="281" t="s">
        <v>813</v>
      </c>
      <c r="H6922" s="250">
        <v>47388.55</v>
      </c>
      <c r="I6922" s="250"/>
      <c r="J6922" s="250">
        <v>45395.569100000001</v>
      </c>
      <c r="K6922" s="250"/>
      <c r="L6922" s="250">
        <v>47388.79</v>
      </c>
      <c r="M6922" s="251">
        <f t="shared" si="321"/>
        <v>4.2056169686559348E-2</v>
      </c>
      <c r="N6922" s="251">
        <f t="shared" si="322"/>
        <v>4.390782932160664E-2</v>
      </c>
      <c r="O6922" s="250">
        <v>51456.259999999995</v>
      </c>
      <c r="P6922" s="251">
        <f t="shared" si="323"/>
        <v>8.5831902439374247E-2</v>
      </c>
      <c r="Q6922" s="251" t="s">
        <v>1195</v>
      </c>
      <c r="R6922" s="258"/>
      <c r="S6922" s="258" t="s">
        <v>806</v>
      </c>
      <c r="T6922" s="258" t="s">
        <v>807</v>
      </c>
      <c r="U6922" s="282" t="s">
        <v>814</v>
      </c>
      <c r="V6922" s="285">
        <v>153</v>
      </c>
      <c r="W6922" s="286" t="s">
        <v>816</v>
      </c>
      <c r="X6922" s="286" t="s">
        <v>824</v>
      </c>
      <c r="Y6922" s="257"/>
    </row>
    <row r="6923" spans="1:25" ht="12.75" customHeight="1" x14ac:dyDescent="0.2">
      <c r="A6923" s="229" t="s">
        <v>705</v>
      </c>
      <c r="B6923" s="247"/>
      <c r="C6923" s="280">
        <v>6910</v>
      </c>
      <c r="D6923" s="249" t="s">
        <v>14170</v>
      </c>
      <c r="E6923" s="249" t="s">
        <v>14171</v>
      </c>
      <c r="F6923" s="249" t="s">
        <v>10260</v>
      </c>
      <c r="G6923" s="281" t="s">
        <v>813</v>
      </c>
      <c r="H6923" s="250">
        <v>183682.91999999998</v>
      </c>
      <c r="I6923" s="250"/>
      <c r="J6923" s="250">
        <v>215347.7604</v>
      </c>
      <c r="K6923" s="250"/>
      <c r="L6923" s="250">
        <v>224802.23</v>
      </c>
      <c r="M6923" s="251">
        <f t="shared" si="321"/>
        <v>0.1723885944321879</v>
      </c>
      <c r="N6923" s="251">
        <f t="shared" si="322"/>
        <v>4.3903264108429575E-2</v>
      </c>
      <c r="O6923" s="250">
        <v>229222.59000000003</v>
      </c>
      <c r="P6923" s="251">
        <f t="shared" si="323"/>
        <v>1.9663328072857707E-2</v>
      </c>
      <c r="Q6923" s="251" t="s">
        <v>1195</v>
      </c>
      <c r="R6923" s="258"/>
      <c r="S6923" s="258" t="s">
        <v>904</v>
      </c>
      <c r="T6923" s="258" t="s">
        <v>807</v>
      </c>
      <c r="U6923" s="282" t="s">
        <v>814</v>
      </c>
      <c r="V6923" s="283" t="s">
        <v>809</v>
      </c>
      <c r="W6923" s="284" t="s">
        <v>809</v>
      </c>
      <c r="X6923" s="284" t="s">
        <v>809</v>
      </c>
      <c r="Y6923" s="257"/>
    </row>
    <row r="6924" spans="1:25" ht="12.75" customHeight="1" x14ac:dyDescent="0.2">
      <c r="A6924" s="229" t="s">
        <v>705</v>
      </c>
      <c r="B6924" s="247"/>
      <c r="C6924" s="280">
        <v>6911</v>
      </c>
      <c r="D6924" s="249" t="s">
        <v>14172</v>
      </c>
      <c r="E6924" s="249" t="s">
        <v>14173</v>
      </c>
      <c r="F6924" s="249" t="s">
        <v>10260</v>
      </c>
      <c r="G6924" s="281" t="s">
        <v>813</v>
      </c>
      <c r="H6924" s="250">
        <v>44581.369999999995</v>
      </c>
      <c r="I6924" s="250"/>
      <c r="J6924" s="250">
        <v>42706.454400000002</v>
      </c>
      <c r="K6924" s="250"/>
      <c r="L6924" s="250">
        <v>44581.7</v>
      </c>
      <c r="M6924" s="251">
        <f t="shared" si="321"/>
        <v>4.205603371991469E-2</v>
      </c>
      <c r="N6924" s="251">
        <f t="shared" si="322"/>
        <v>4.3910121463981676E-2</v>
      </c>
      <c r="O6924" s="250">
        <v>49204.53</v>
      </c>
      <c r="P6924" s="251">
        <f t="shared" si="323"/>
        <v>0.10369344372242427</v>
      </c>
      <c r="Q6924" s="251" t="s">
        <v>1195</v>
      </c>
      <c r="R6924" s="258"/>
      <c r="S6924" s="258" t="s">
        <v>806</v>
      </c>
      <c r="T6924" s="258" t="s">
        <v>807</v>
      </c>
      <c r="U6924" s="282" t="s">
        <v>814</v>
      </c>
      <c r="V6924" s="285">
        <v>157</v>
      </c>
      <c r="W6924" s="286" t="s">
        <v>816</v>
      </c>
      <c r="X6924" s="286" t="s">
        <v>816</v>
      </c>
      <c r="Y6924" s="257"/>
    </row>
    <row r="6925" spans="1:25" ht="12.75" customHeight="1" x14ac:dyDescent="0.2">
      <c r="A6925" s="229" t="s">
        <v>705</v>
      </c>
      <c r="B6925" s="247"/>
      <c r="C6925" s="280">
        <v>6912</v>
      </c>
      <c r="D6925" s="249" t="s">
        <v>14174</v>
      </c>
      <c r="E6925" s="249" t="s">
        <v>14175</v>
      </c>
      <c r="F6925" s="249" t="s">
        <v>10182</v>
      </c>
      <c r="G6925" s="281" t="s">
        <v>813</v>
      </c>
      <c r="H6925" s="250">
        <v>301505.32</v>
      </c>
      <c r="I6925" s="250"/>
      <c r="J6925" s="250">
        <v>288825.17019999999</v>
      </c>
      <c r="K6925" s="250"/>
      <c r="L6925" s="250">
        <v>301507.54000000004</v>
      </c>
      <c r="M6925" s="251">
        <f t="shared" si="321"/>
        <v>4.2056139506924835E-2</v>
      </c>
      <c r="N6925" s="251">
        <f t="shared" si="322"/>
        <v>4.3910195884998546E-2</v>
      </c>
      <c r="O6925" s="250">
        <v>332771.67</v>
      </c>
      <c r="P6925" s="251">
        <f t="shared" si="323"/>
        <v>0.1036926970383558</v>
      </c>
      <c r="Q6925" s="251" t="s">
        <v>1195</v>
      </c>
      <c r="R6925" s="258"/>
      <c r="S6925" s="258" t="s">
        <v>925</v>
      </c>
      <c r="T6925" s="258" t="s">
        <v>908</v>
      </c>
      <c r="U6925" s="282" t="s">
        <v>814</v>
      </c>
      <c r="V6925" s="285">
        <v>403</v>
      </c>
      <c r="W6925" s="286" t="s">
        <v>824</v>
      </c>
      <c r="X6925" s="286" t="s">
        <v>824</v>
      </c>
      <c r="Y6925" s="257"/>
    </row>
    <row r="6926" spans="1:25" ht="12.75" customHeight="1" x14ac:dyDescent="0.2">
      <c r="A6926" s="229" t="s">
        <v>705</v>
      </c>
      <c r="B6926" s="247"/>
      <c r="C6926" s="280">
        <v>6913</v>
      </c>
      <c r="D6926" s="249" t="s">
        <v>14176</v>
      </c>
      <c r="E6926" s="249" t="s">
        <v>14177</v>
      </c>
      <c r="F6926" s="249" t="s">
        <v>10179</v>
      </c>
      <c r="G6926" s="281" t="s">
        <v>813</v>
      </c>
      <c r="H6926" s="250">
        <v>129888.24000000002</v>
      </c>
      <c r="I6926" s="250"/>
      <c r="J6926" s="250">
        <v>124425.6305</v>
      </c>
      <c r="K6926" s="250"/>
      <c r="L6926" s="250">
        <v>123448.02000000002</v>
      </c>
      <c r="M6926" s="251">
        <f t="shared" ref="M6926:M6989" si="324">IF(H6926&gt;0,ABS((J6926-H6926)/H6926),"NA")</f>
        <v>4.2056228493049255E-2</v>
      </c>
      <c r="N6926" s="251">
        <f t="shared" ref="N6926:N6989" si="325">IF(J6926&gt;0,ABS((L6926-J6926)/J6926),"NA")</f>
        <v>7.8569865072934519E-3</v>
      </c>
      <c r="O6926" s="250">
        <v>134339.71999999997</v>
      </c>
      <c r="P6926" s="251">
        <f t="shared" ref="P6926:P6989" si="326">IF(L6926&gt;0,ABS((O6926-L6926)/L6926),"NA")</f>
        <v>8.8229037614373659E-2</v>
      </c>
      <c r="Q6926" s="251" t="s">
        <v>1195</v>
      </c>
      <c r="R6926" s="258"/>
      <c r="S6926" s="258" t="s">
        <v>806</v>
      </c>
      <c r="T6926" s="258" t="s">
        <v>807</v>
      </c>
      <c r="U6926" s="282" t="s">
        <v>814</v>
      </c>
      <c r="V6926" s="285">
        <v>203</v>
      </c>
      <c r="W6926" s="286" t="s">
        <v>816</v>
      </c>
      <c r="X6926" s="286" t="s">
        <v>816</v>
      </c>
      <c r="Y6926" s="257"/>
    </row>
    <row r="6927" spans="1:25" ht="12.75" customHeight="1" x14ac:dyDescent="0.2">
      <c r="A6927" s="229" t="s">
        <v>705</v>
      </c>
      <c r="B6927" s="247"/>
      <c r="C6927" s="280">
        <v>6914</v>
      </c>
      <c r="D6927" s="249" t="s">
        <v>14178</v>
      </c>
      <c r="E6927" s="249" t="s">
        <v>14179</v>
      </c>
      <c r="F6927" s="249" t="s">
        <v>10188</v>
      </c>
      <c r="G6927" s="281" t="s">
        <v>813</v>
      </c>
      <c r="H6927" s="250">
        <v>52609.85</v>
      </c>
      <c r="I6927" s="250"/>
      <c r="J6927" s="250">
        <v>50397.294800000003</v>
      </c>
      <c r="K6927" s="250"/>
      <c r="L6927" s="250">
        <v>52610.25</v>
      </c>
      <c r="M6927" s="251">
        <f t="shared" si="324"/>
        <v>4.2055911583096996E-2</v>
      </c>
      <c r="N6927" s="251">
        <f t="shared" si="325"/>
        <v>4.3910198132301272E-2</v>
      </c>
      <c r="O6927" s="250">
        <v>58065.539999999994</v>
      </c>
      <c r="P6927" s="251">
        <f t="shared" si="326"/>
        <v>0.10369253139834905</v>
      </c>
      <c r="Q6927" s="251" t="s">
        <v>1195</v>
      </c>
      <c r="R6927" s="258"/>
      <c r="S6927" s="258" t="s">
        <v>806</v>
      </c>
      <c r="T6927" s="258" t="s">
        <v>807</v>
      </c>
      <c r="U6927" s="282" t="s">
        <v>814</v>
      </c>
      <c r="V6927" s="285">
        <v>403</v>
      </c>
      <c r="W6927" s="286" t="s">
        <v>824</v>
      </c>
      <c r="X6927" s="286" t="s">
        <v>824</v>
      </c>
      <c r="Y6927" s="257"/>
    </row>
    <row r="6928" spans="1:25" ht="12.75" customHeight="1" x14ac:dyDescent="0.2">
      <c r="A6928" s="229" t="s">
        <v>705</v>
      </c>
      <c r="B6928" s="247"/>
      <c r="C6928" s="280">
        <v>6915</v>
      </c>
      <c r="D6928" s="249" t="s">
        <v>14180</v>
      </c>
      <c r="E6928" s="249" t="s">
        <v>14181</v>
      </c>
      <c r="F6928" s="249" t="s">
        <v>10185</v>
      </c>
      <c r="G6928" s="281" t="s">
        <v>813</v>
      </c>
      <c r="H6928" s="250">
        <v>15849.77</v>
      </c>
      <c r="I6928" s="250"/>
      <c r="J6928" s="250">
        <v>15183.1934</v>
      </c>
      <c r="K6928" s="250"/>
      <c r="L6928" s="250">
        <v>17154.439999999999</v>
      </c>
      <c r="M6928" s="251">
        <f t="shared" si="324"/>
        <v>4.2055916268816537E-2</v>
      </c>
      <c r="N6928" s="251">
        <f t="shared" si="325"/>
        <v>0.12983082992277492</v>
      </c>
      <c r="O6928" s="250">
        <v>18736.73</v>
      </c>
      <c r="P6928" s="251">
        <f t="shared" si="326"/>
        <v>9.2237927906711092E-2</v>
      </c>
      <c r="Q6928" s="251" t="s">
        <v>1195</v>
      </c>
      <c r="R6928" s="258"/>
      <c r="S6928" s="258" t="s">
        <v>904</v>
      </c>
      <c r="T6928" s="258" t="s">
        <v>807</v>
      </c>
      <c r="U6928" s="282" t="s">
        <v>814</v>
      </c>
      <c r="V6928" s="285">
        <v>53</v>
      </c>
      <c r="W6928" s="286" t="s">
        <v>824</v>
      </c>
      <c r="X6928" s="286" t="s">
        <v>824</v>
      </c>
      <c r="Y6928" s="257"/>
    </row>
    <row r="6929" spans="1:25" ht="12.75" customHeight="1" x14ac:dyDescent="0.2">
      <c r="A6929" s="229" t="s">
        <v>705</v>
      </c>
      <c r="B6929" s="247"/>
      <c r="C6929" s="280">
        <v>6916</v>
      </c>
      <c r="D6929" s="249" t="s">
        <v>14182</v>
      </c>
      <c r="E6929" s="249" t="s">
        <v>14183</v>
      </c>
      <c r="F6929" s="249" t="s">
        <v>10260</v>
      </c>
      <c r="G6929" s="281" t="s">
        <v>813</v>
      </c>
      <c r="H6929" s="250">
        <v>38331.78</v>
      </c>
      <c r="I6929" s="250"/>
      <c r="J6929" s="250">
        <v>36719.697800000002</v>
      </c>
      <c r="K6929" s="250"/>
      <c r="L6929" s="250">
        <v>41486.740000000005</v>
      </c>
      <c r="M6929" s="251">
        <f t="shared" si="324"/>
        <v>4.2056022444039831E-2</v>
      </c>
      <c r="N6929" s="251">
        <f t="shared" si="325"/>
        <v>0.12982247909458566</v>
      </c>
      <c r="O6929" s="250">
        <v>45313.33</v>
      </c>
      <c r="P6929" s="251">
        <f t="shared" si="326"/>
        <v>9.2236459167435086E-2</v>
      </c>
      <c r="Q6929" s="251" t="s">
        <v>1195</v>
      </c>
      <c r="R6929" s="258"/>
      <c r="S6929" s="258" t="s">
        <v>806</v>
      </c>
      <c r="T6929" s="258" t="s">
        <v>807</v>
      </c>
      <c r="U6929" s="282" t="s">
        <v>814</v>
      </c>
      <c r="V6929" s="285">
        <v>203</v>
      </c>
      <c r="W6929" s="286" t="s">
        <v>815</v>
      </c>
      <c r="X6929" s="286" t="s">
        <v>816</v>
      </c>
      <c r="Y6929" s="257"/>
    </row>
    <row r="6930" spans="1:25" ht="12.75" customHeight="1" x14ac:dyDescent="0.2">
      <c r="A6930" s="229" t="s">
        <v>705</v>
      </c>
      <c r="B6930" s="247"/>
      <c r="C6930" s="280">
        <v>6917</v>
      </c>
      <c r="D6930" s="249" t="s">
        <v>14184</v>
      </c>
      <c r="E6930" s="249" t="s">
        <v>14185</v>
      </c>
      <c r="F6930" s="249" t="s">
        <v>10193</v>
      </c>
      <c r="G6930" s="281" t="s">
        <v>813</v>
      </c>
      <c r="H6930" s="250">
        <v>46457.55</v>
      </c>
      <c r="I6930" s="250"/>
      <c r="J6930" s="250">
        <v>28758.5648</v>
      </c>
      <c r="K6930" s="250"/>
      <c r="L6930" s="250">
        <v>30021.360000000001</v>
      </c>
      <c r="M6930" s="251">
        <f t="shared" si="324"/>
        <v>0.38097112740555628</v>
      </c>
      <c r="N6930" s="251">
        <f t="shared" si="325"/>
        <v>4.391023017949771E-2</v>
      </c>
      <c r="O6930" s="250">
        <v>33134.380000000005</v>
      </c>
      <c r="P6930" s="251">
        <f t="shared" si="326"/>
        <v>0.1036935035587996</v>
      </c>
      <c r="Q6930" s="251" t="s">
        <v>1195</v>
      </c>
      <c r="R6930" s="258"/>
      <c r="S6930" s="258" t="s">
        <v>904</v>
      </c>
      <c r="T6930" s="258" t="s">
        <v>807</v>
      </c>
      <c r="U6930" s="282" t="s">
        <v>814</v>
      </c>
      <c r="V6930" s="285">
        <v>106</v>
      </c>
      <c r="W6930" s="286" t="s">
        <v>824</v>
      </c>
      <c r="X6930" s="286" t="s">
        <v>824</v>
      </c>
      <c r="Y6930" s="257"/>
    </row>
    <row r="6931" spans="1:25" ht="12.75" customHeight="1" x14ac:dyDescent="0.2">
      <c r="B6931" s="247"/>
      <c r="C6931" s="280">
        <v>6918</v>
      </c>
      <c r="D6931" s="249" t="s">
        <v>14186</v>
      </c>
      <c r="E6931" s="249" t="s">
        <v>14187</v>
      </c>
      <c r="F6931" s="249" t="s">
        <v>10397</v>
      </c>
      <c r="G6931" s="281" t="s">
        <v>804</v>
      </c>
      <c r="H6931" s="250">
        <v>100474.72</v>
      </c>
      <c r="I6931" s="250"/>
      <c r="J6931" s="250">
        <v>136749.421</v>
      </c>
      <c r="K6931" s="250"/>
      <c r="L6931" s="250">
        <v>142753.16999999998</v>
      </c>
      <c r="M6931" s="251">
        <f t="shared" si="324"/>
        <v>0.36103311360310336</v>
      </c>
      <c r="N6931" s="251">
        <f t="shared" si="325"/>
        <v>4.3903286435121223E-2</v>
      </c>
      <c r="O6931" s="250">
        <v>157883.47</v>
      </c>
      <c r="P6931" s="251">
        <f t="shared" si="326"/>
        <v>0.10598924002878549</v>
      </c>
      <c r="Q6931" s="251" t="s">
        <v>1195</v>
      </c>
      <c r="R6931" s="258"/>
      <c r="S6931" s="258" t="s">
        <v>806</v>
      </c>
      <c r="T6931" s="258" t="s">
        <v>807</v>
      </c>
      <c r="U6931" s="282" t="s">
        <v>808</v>
      </c>
      <c r="V6931" s="285">
        <v>55</v>
      </c>
      <c r="W6931" s="286" t="s">
        <v>824</v>
      </c>
      <c r="X6931" s="286" t="s">
        <v>824</v>
      </c>
      <c r="Y6931" s="257"/>
    </row>
    <row r="6932" spans="1:25" ht="12.75" customHeight="1" x14ac:dyDescent="0.2">
      <c r="A6932" s="229" t="s">
        <v>705</v>
      </c>
      <c r="B6932" s="247"/>
      <c r="C6932" s="318">
        <v>6919</v>
      </c>
      <c r="D6932" s="319" t="s">
        <v>988</v>
      </c>
      <c r="E6932" s="319" t="s">
        <v>988</v>
      </c>
      <c r="F6932" s="319"/>
      <c r="G6932" s="320" t="s">
        <v>707</v>
      </c>
      <c r="H6932" s="321">
        <v>0</v>
      </c>
      <c r="I6932" s="321"/>
      <c r="J6932" s="321">
        <v>0</v>
      </c>
      <c r="K6932" s="321"/>
      <c r="L6932" s="321">
        <v>0</v>
      </c>
      <c r="M6932" s="322" t="str">
        <f t="shared" si="324"/>
        <v>NA</v>
      </c>
      <c r="N6932" s="322" t="str">
        <f t="shared" si="325"/>
        <v>NA</v>
      </c>
      <c r="O6932" s="321">
        <v>0</v>
      </c>
      <c r="P6932" s="322" t="str">
        <f t="shared" si="326"/>
        <v>NA</v>
      </c>
      <c r="Q6932" s="322" t="s">
        <v>707</v>
      </c>
      <c r="R6932" s="323" t="s">
        <v>989</v>
      </c>
      <c r="S6932" s="323" t="s">
        <v>809</v>
      </c>
      <c r="T6932" s="323" t="s">
        <v>809</v>
      </c>
      <c r="U6932" s="323" t="s">
        <v>989</v>
      </c>
      <c r="V6932" s="323" t="s">
        <v>989</v>
      </c>
      <c r="W6932" s="323" t="s">
        <v>989</v>
      </c>
      <c r="X6932" s="323" t="s">
        <v>989</v>
      </c>
      <c r="Y6932" s="257"/>
    </row>
    <row r="6933" spans="1:25" ht="12.75" customHeight="1" x14ac:dyDescent="0.2">
      <c r="A6933" s="229" t="s">
        <v>705</v>
      </c>
      <c r="B6933" s="247"/>
      <c r="C6933" s="280">
        <v>6920</v>
      </c>
      <c r="D6933" s="296" t="s">
        <v>14188</v>
      </c>
      <c r="E6933" s="296" t="s">
        <v>14189</v>
      </c>
      <c r="F6933" s="296" t="s">
        <v>10193</v>
      </c>
      <c r="G6933" s="281"/>
      <c r="H6933" s="250">
        <v>0</v>
      </c>
      <c r="I6933" s="250"/>
      <c r="J6933" s="250">
        <v>0</v>
      </c>
      <c r="K6933" s="250"/>
      <c r="L6933" s="250">
        <v>0</v>
      </c>
      <c r="M6933" s="251" t="str">
        <f t="shared" si="324"/>
        <v>NA</v>
      </c>
      <c r="N6933" s="251" t="str">
        <f t="shared" si="325"/>
        <v>NA</v>
      </c>
      <c r="O6933" s="250">
        <v>0</v>
      </c>
      <c r="P6933" s="251" t="str">
        <f t="shared" si="326"/>
        <v>NA</v>
      </c>
      <c r="Q6933" s="251" t="s">
        <v>707</v>
      </c>
      <c r="R6933" s="258"/>
      <c r="S6933" s="299" t="s">
        <v>809</v>
      </c>
      <c r="T6933" s="258" t="s">
        <v>2261</v>
      </c>
      <c r="U6933" s="299" t="s">
        <v>832</v>
      </c>
      <c r="V6933" s="283" t="s">
        <v>809</v>
      </c>
      <c r="W6933" s="284" t="s">
        <v>809</v>
      </c>
      <c r="X6933" s="284" t="s">
        <v>809</v>
      </c>
      <c r="Y6933" s="257"/>
    </row>
    <row r="6934" spans="1:25" ht="12.75" customHeight="1" x14ac:dyDescent="0.2">
      <c r="A6934" s="229" t="s">
        <v>705</v>
      </c>
      <c r="B6934" s="247"/>
      <c r="C6934" s="280">
        <v>6921</v>
      </c>
      <c r="D6934" s="249" t="s">
        <v>14190</v>
      </c>
      <c r="E6934" s="249" t="s">
        <v>14191</v>
      </c>
      <c r="F6934" s="249" t="s">
        <v>10185</v>
      </c>
      <c r="G6934" s="281" t="s">
        <v>813</v>
      </c>
      <c r="H6934" s="250">
        <v>16136.640000000001</v>
      </c>
      <c r="I6934" s="250"/>
      <c r="J6934" s="250">
        <v>128355.54120000001</v>
      </c>
      <c r="K6934" s="250"/>
      <c r="L6934" s="250">
        <v>133990.77000000002</v>
      </c>
      <c r="M6934" s="251">
        <f t="shared" si="324"/>
        <v>6.9542916741031586</v>
      </c>
      <c r="N6934" s="251">
        <f t="shared" si="325"/>
        <v>4.3903276378378993E-2</v>
      </c>
      <c r="O6934" s="250">
        <v>136625.47</v>
      </c>
      <c r="P6934" s="251">
        <f t="shared" si="326"/>
        <v>1.9663294717986786E-2</v>
      </c>
      <c r="Q6934" s="251" t="s">
        <v>1195</v>
      </c>
      <c r="R6934" s="258"/>
      <c r="S6934" s="258" t="s">
        <v>904</v>
      </c>
      <c r="T6934" s="258" t="s">
        <v>807</v>
      </c>
      <c r="U6934" s="282" t="s">
        <v>814</v>
      </c>
      <c r="V6934" s="283" t="s">
        <v>809</v>
      </c>
      <c r="W6934" s="284" t="s">
        <v>809</v>
      </c>
      <c r="X6934" s="284" t="s">
        <v>809</v>
      </c>
      <c r="Y6934" s="257"/>
    </row>
    <row r="6935" spans="1:25" ht="12.75" customHeight="1" x14ac:dyDescent="0.2">
      <c r="A6935" s="229" t="s">
        <v>705</v>
      </c>
      <c r="B6935" s="247"/>
      <c r="C6935" s="280">
        <v>6922</v>
      </c>
      <c r="D6935" s="249" t="s">
        <v>14192</v>
      </c>
      <c r="E6935" s="249" t="s">
        <v>14193</v>
      </c>
      <c r="F6935" s="249" t="s">
        <v>10355</v>
      </c>
      <c r="G6935" s="281" t="s">
        <v>804</v>
      </c>
      <c r="H6935" s="250">
        <v>54534.479999999996</v>
      </c>
      <c r="I6935" s="250"/>
      <c r="J6935" s="250">
        <v>52240.974600000001</v>
      </c>
      <c r="K6935" s="250"/>
      <c r="L6935" s="250">
        <v>54535.27</v>
      </c>
      <c r="M6935" s="251">
        <f t="shared" si="324"/>
        <v>4.2056060679408598E-2</v>
      </c>
      <c r="N6935" s="251">
        <f t="shared" si="325"/>
        <v>4.3917545902751889E-2</v>
      </c>
      <c r="O6935" s="250">
        <v>62916.24</v>
      </c>
      <c r="P6935" s="251">
        <f t="shared" si="326"/>
        <v>0.15367981124875701</v>
      </c>
      <c r="Q6935" s="251" t="s">
        <v>1195</v>
      </c>
      <c r="R6935" s="258"/>
      <c r="S6935" s="258" t="s">
        <v>1405</v>
      </c>
      <c r="T6935" s="258" t="s">
        <v>807</v>
      </c>
      <c r="U6935" s="282" t="s">
        <v>808</v>
      </c>
      <c r="V6935" s="285">
        <v>53</v>
      </c>
      <c r="W6935" s="286" t="s">
        <v>824</v>
      </c>
      <c r="X6935" s="286" t="s">
        <v>824</v>
      </c>
      <c r="Y6935" s="257"/>
    </row>
    <row r="6936" spans="1:25" ht="12.75" customHeight="1" x14ac:dyDescent="0.2">
      <c r="A6936" s="229" t="s">
        <v>705</v>
      </c>
      <c r="B6936" s="247"/>
      <c r="C6936" s="280">
        <v>6923</v>
      </c>
      <c r="D6936" s="249" t="s">
        <v>14194</v>
      </c>
      <c r="E6936" s="249" t="s">
        <v>14195</v>
      </c>
      <c r="F6936" s="249" t="s">
        <v>10302</v>
      </c>
      <c r="G6936" s="281" t="s">
        <v>804</v>
      </c>
      <c r="H6936" s="250">
        <v>952645.43999999971</v>
      </c>
      <c r="I6936" s="250"/>
      <c r="J6936" s="250">
        <v>912580.93180000002</v>
      </c>
      <c r="K6936" s="250"/>
      <c r="L6936" s="250">
        <v>952652.45</v>
      </c>
      <c r="M6936" s="251">
        <f t="shared" si="324"/>
        <v>4.2056054139092615E-2</v>
      </c>
      <c r="N6936" s="251">
        <f t="shared" si="325"/>
        <v>4.391009805668606E-2</v>
      </c>
      <c r="O6936" s="250">
        <v>1054502.4499999997</v>
      </c>
      <c r="P6936" s="251">
        <f t="shared" si="326"/>
        <v>0.10691202232251623</v>
      </c>
      <c r="Q6936" s="251" t="s">
        <v>1195</v>
      </c>
      <c r="R6936" s="258"/>
      <c r="S6936" s="258" t="s">
        <v>3566</v>
      </c>
      <c r="T6936" s="258" t="s">
        <v>908</v>
      </c>
      <c r="U6936" s="282" t="s">
        <v>808</v>
      </c>
      <c r="V6936" s="285">
        <v>494</v>
      </c>
      <c r="W6936" s="286" t="s">
        <v>824</v>
      </c>
      <c r="X6936" s="286" t="s">
        <v>824</v>
      </c>
      <c r="Y6936" s="257"/>
    </row>
    <row r="6937" spans="1:25" ht="12.75" customHeight="1" x14ac:dyDescent="0.2">
      <c r="A6937" s="229" t="s">
        <v>705</v>
      </c>
      <c r="B6937" s="247"/>
      <c r="C6937" s="280">
        <v>6924</v>
      </c>
      <c r="D6937" s="249" t="s">
        <v>14196</v>
      </c>
      <c r="E6937" s="249" t="s">
        <v>14197</v>
      </c>
      <c r="F6937" s="249" t="s">
        <v>10302</v>
      </c>
      <c r="G6937" s="281" t="s">
        <v>804</v>
      </c>
      <c r="H6937" s="250">
        <v>20935.88</v>
      </c>
      <c r="I6937" s="250"/>
      <c r="J6937" s="250">
        <v>20055.400999999998</v>
      </c>
      <c r="K6937" s="250"/>
      <c r="L6937" s="250">
        <v>20936.18</v>
      </c>
      <c r="M6937" s="251">
        <f t="shared" si="324"/>
        <v>4.2055982361381652E-2</v>
      </c>
      <c r="N6937" s="251">
        <f t="shared" si="325"/>
        <v>4.3917296891745138E-2</v>
      </c>
      <c r="O6937" s="250">
        <v>24153.649999999998</v>
      </c>
      <c r="P6937" s="251">
        <f t="shared" si="326"/>
        <v>0.15367989766996643</v>
      </c>
      <c r="Q6937" s="251" t="s">
        <v>1195</v>
      </c>
      <c r="R6937" s="258"/>
      <c r="S6937" s="258" t="s">
        <v>1405</v>
      </c>
      <c r="T6937" s="258" t="s">
        <v>807</v>
      </c>
      <c r="U6937" s="282" t="s">
        <v>808</v>
      </c>
      <c r="V6937" s="285">
        <v>53</v>
      </c>
      <c r="W6937" s="286" t="s">
        <v>824</v>
      </c>
      <c r="X6937" s="286" t="s">
        <v>824</v>
      </c>
      <c r="Y6937" s="257"/>
    </row>
    <row r="6938" spans="1:25" ht="12.75" customHeight="1" x14ac:dyDescent="0.2">
      <c r="A6938" s="229" t="s">
        <v>705</v>
      </c>
      <c r="B6938" s="247"/>
      <c r="C6938" s="280">
        <v>6925</v>
      </c>
      <c r="D6938" s="249" t="s">
        <v>14198</v>
      </c>
      <c r="E6938" s="249" t="s">
        <v>14199</v>
      </c>
      <c r="F6938" s="249" t="s">
        <v>10237</v>
      </c>
      <c r="G6938" s="281" t="s">
        <v>804</v>
      </c>
      <c r="H6938" s="250">
        <v>74752.08</v>
      </c>
      <c r="I6938" s="250"/>
      <c r="J6938" s="250">
        <v>84165.506500000018</v>
      </c>
      <c r="K6938" s="250"/>
      <c r="L6938" s="250">
        <v>87862.12999999999</v>
      </c>
      <c r="M6938" s="251">
        <f t="shared" si="324"/>
        <v>0.12592862298948759</v>
      </c>
      <c r="N6938" s="251">
        <f t="shared" si="325"/>
        <v>4.3920884620351826E-2</v>
      </c>
      <c r="O6938" s="250">
        <v>99394.22</v>
      </c>
      <c r="P6938" s="251">
        <f t="shared" si="326"/>
        <v>0.13125211055092806</v>
      </c>
      <c r="Q6938" s="251" t="s">
        <v>1195</v>
      </c>
      <c r="R6938" s="258"/>
      <c r="S6938" s="258" t="s">
        <v>806</v>
      </c>
      <c r="T6938" s="258" t="s">
        <v>807</v>
      </c>
      <c r="U6938" s="282" t="s">
        <v>808</v>
      </c>
      <c r="V6938" s="285">
        <v>206</v>
      </c>
      <c r="W6938" s="286" t="s">
        <v>824</v>
      </c>
      <c r="X6938" s="286" t="s">
        <v>824</v>
      </c>
      <c r="Y6938" s="257"/>
    </row>
    <row r="6939" spans="1:25" ht="12.75" customHeight="1" x14ac:dyDescent="0.2">
      <c r="A6939" s="229" t="s">
        <v>705</v>
      </c>
      <c r="B6939" s="247"/>
      <c r="C6939" s="280">
        <v>6926</v>
      </c>
      <c r="D6939" s="249" t="s">
        <v>14200</v>
      </c>
      <c r="E6939" s="249" t="s">
        <v>14201</v>
      </c>
      <c r="F6939" s="249" t="s">
        <v>10355</v>
      </c>
      <c r="G6939" s="281" t="s">
        <v>804</v>
      </c>
      <c r="H6939" s="250">
        <v>33413.040000000001</v>
      </c>
      <c r="I6939" s="250"/>
      <c r="J6939" s="250">
        <v>82201.243699999992</v>
      </c>
      <c r="K6939" s="250"/>
      <c r="L6939" s="250">
        <v>85811.680000000008</v>
      </c>
      <c r="M6939" s="251">
        <f t="shared" si="324"/>
        <v>1.4601545893459555</v>
      </c>
      <c r="N6939" s="251">
        <f t="shared" si="325"/>
        <v>4.3921918178958359E-2</v>
      </c>
      <c r="O6939" s="250">
        <v>92911.82</v>
      </c>
      <c r="P6939" s="251">
        <f t="shared" si="326"/>
        <v>8.2740950882210895E-2</v>
      </c>
      <c r="Q6939" s="251" t="s">
        <v>1195</v>
      </c>
      <c r="R6939" s="258"/>
      <c r="S6939" s="258" t="s">
        <v>904</v>
      </c>
      <c r="T6939" s="258" t="s">
        <v>807</v>
      </c>
      <c r="U6939" s="282" t="s">
        <v>808</v>
      </c>
      <c r="V6939" s="285">
        <v>354</v>
      </c>
      <c r="W6939" s="286" t="s">
        <v>824</v>
      </c>
      <c r="X6939" s="286" t="s">
        <v>824</v>
      </c>
      <c r="Y6939" s="257"/>
    </row>
    <row r="6940" spans="1:25" ht="12.75" customHeight="1" x14ac:dyDescent="0.2">
      <c r="A6940" s="229" t="s">
        <v>705</v>
      </c>
      <c r="B6940" s="247"/>
      <c r="C6940" s="280">
        <v>6927</v>
      </c>
      <c r="D6940" s="249" t="s">
        <v>14202</v>
      </c>
      <c r="E6940" s="249" t="s">
        <v>14203</v>
      </c>
      <c r="F6940" s="249" t="s">
        <v>10237</v>
      </c>
      <c r="G6940" s="281" t="s">
        <v>804</v>
      </c>
      <c r="H6940" s="250">
        <v>50621.97</v>
      </c>
      <c r="I6940" s="250"/>
      <c r="J6940" s="250">
        <v>48493.01</v>
      </c>
      <c r="K6940" s="250"/>
      <c r="L6940" s="250">
        <v>50622.759999999995</v>
      </c>
      <c r="M6940" s="251">
        <f t="shared" si="324"/>
        <v>4.2056047996551674E-2</v>
      </c>
      <c r="N6940" s="251">
        <f t="shared" si="325"/>
        <v>4.3918700860185678E-2</v>
      </c>
      <c r="O6940" s="250">
        <v>58888.020000000004</v>
      </c>
      <c r="P6940" s="251">
        <f t="shared" si="326"/>
        <v>0.16327161932695905</v>
      </c>
      <c r="Q6940" s="251" t="s">
        <v>1195</v>
      </c>
      <c r="R6940" s="258"/>
      <c r="S6940" s="258" t="s">
        <v>1405</v>
      </c>
      <c r="T6940" s="258" t="s">
        <v>2261</v>
      </c>
      <c r="U6940" s="282" t="s">
        <v>808</v>
      </c>
      <c r="V6940" s="283" t="s">
        <v>809</v>
      </c>
      <c r="W6940" s="284" t="s">
        <v>809</v>
      </c>
      <c r="X6940" s="284" t="s">
        <v>809</v>
      </c>
      <c r="Y6940" s="257"/>
    </row>
    <row r="6941" spans="1:25" ht="12.75" customHeight="1" x14ac:dyDescent="0.2">
      <c r="A6941" s="229" t="s">
        <v>705</v>
      </c>
      <c r="B6941" s="247"/>
      <c r="C6941" s="280">
        <v>6928</v>
      </c>
      <c r="D6941" s="249" t="s">
        <v>14204</v>
      </c>
      <c r="E6941" s="249" t="s">
        <v>14205</v>
      </c>
      <c r="F6941" s="249" t="s">
        <v>10237</v>
      </c>
      <c r="G6941" s="281" t="s">
        <v>804</v>
      </c>
      <c r="H6941" s="250">
        <v>126634.02</v>
      </c>
      <c r="I6941" s="250"/>
      <c r="J6941" s="250">
        <v>138356.3083</v>
      </c>
      <c r="K6941" s="250"/>
      <c r="L6941" s="250">
        <v>144431.74</v>
      </c>
      <c r="M6941" s="251">
        <f t="shared" si="324"/>
        <v>9.2568239561533303E-2</v>
      </c>
      <c r="N6941" s="251">
        <f t="shared" si="325"/>
        <v>4.3911490373294289E-2</v>
      </c>
      <c r="O6941" s="250">
        <v>160549.26</v>
      </c>
      <c r="P6941" s="251">
        <f t="shared" si="326"/>
        <v>0.111592645771629</v>
      </c>
      <c r="Q6941" s="251" t="s">
        <v>1195</v>
      </c>
      <c r="R6941" s="258"/>
      <c r="S6941" s="258" t="s">
        <v>806</v>
      </c>
      <c r="T6941" s="258" t="s">
        <v>807</v>
      </c>
      <c r="U6941" s="282" t="s">
        <v>808</v>
      </c>
      <c r="V6941" s="285">
        <v>308</v>
      </c>
      <c r="W6941" s="286" t="s">
        <v>824</v>
      </c>
      <c r="X6941" s="286" t="s">
        <v>824</v>
      </c>
      <c r="Y6941" s="257"/>
    </row>
    <row r="6942" spans="1:25" ht="12.75" customHeight="1" x14ac:dyDescent="0.2">
      <c r="A6942" s="229" t="s">
        <v>705</v>
      </c>
      <c r="B6942" s="247"/>
      <c r="C6942" s="280">
        <v>6929</v>
      </c>
      <c r="D6942" s="249" t="s">
        <v>14206</v>
      </c>
      <c r="E6942" s="249" t="s">
        <v>14207</v>
      </c>
      <c r="F6942" s="249" t="s">
        <v>10228</v>
      </c>
      <c r="G6942" s="281" t="s">
        <v>804</v>
      </c>
      <c r="H6942" s="250">
        <v>80052.350000000006</v>
      </c>
      <c r="I6942" s="250"/>
      <c r="J6942" s="250">
        <v>45639.6518</v>
      </c>
      <c r="K6942" s="250"/>
      <c r="L6942" s="250">
        <v>47643.69</v>
      </c>
      <c r="M6942" s="251">
        <f t="shared" si="324"/>
        <v>0.42987742645906091</v>
      </c>
      <c r="N6942" s="251">
        <f t="shared" si="325"/>
        <v>4.3910023870953434E-2</v>
      </c>
      <c r="O6942" s="250">
        <v>52584.03</v>
      </c>
      <c r="P6942" s="251">
        <f t="shared" si="326"/>
        <v>0.10369347966121004</v>
      </c>
      <c r="Q6942" s="251" t="s">
        <v>1195</v>
      </c>
      <c r="R6942" s="258"/>
      <c r="S6942" s="258" t="s">
        <v>806</v>
      </c>
      <c r="T6942" s="258" t="s">
        <v>807</v>
      </c>
      <c r="U6942" s="282" t="s">
        <v>808</v>
      </c>
      <c r="V6942" s="285">
        <v>207</v>
      </c>
      <c r="W6942" s="286" t="s">
        <v>824</v>
      </c>
      <c r="X6942" s="286" t="s">
        <v>824</v>
      </c>
      <c r="Y6942" s="257"/>
    </row>
    <row r="6943" spans="1:25" ht="12.75" customHeight="1" x14ac:dyDescent="0.2">
      <c r="A6943" s="229" t="s">
        <v>705</v>
      </c>
      <c r="B6943" s="247"/>
      <c r="C6943" s="280">
        <v>6930</v>
      </c>
      <c r="D6943" s="249" t="s">
        <v>14208</v>
      </c>
      <c r="E6943" s="249" t="s">
        <v>14209</v>
      </c>
      <c r="F6943" s="249" t="s">
        <v>10278</v>
      </c>
      <c r="G6943" s="281" t="s">
        <v>804</v>
      </c>
      <c r="H6943" s="250">
        <v>70446.81</v>
      </c>
      <c r="I6943" s="250"/>
      <c r="J6943" s="250">
        <v>67484.0913</v>
      </c>
      <c r="K6943" s="250"/>
      <c r="L6943" s="250">
        <v>70447.820000000007</v>
      </c>
      <c r="M6943" s="251">
        <f t="shared" si="324"/>
        <v>4.2056108715213619E-2</v>
      </c>
      <c r="N6943" s="251">
        <f t="shared" si="325"/>
        <v>4.3917442509891318E-2</v>
      </c>
      <c r="O6943" s="250">
        <v>81274.23</v>
      </c>
      <c r="P6943" s="251">
        <f t="shared" si="326"/>
        <v>0.15367984417402822</v>
      </c>
      <c r="Q6943" s="251" t="s">
        <v>1195</v>
      </c>
      <c r="R6943" s="258"/>
      <c r="S6943" s="258" t="s">
        <v>1405</v>
      </c>
      <c r="T6943" s="258" t="s">
        <v>807</v>
      </c>
      <c r="U6943" s="282" t="s">
        <v>808</v>
      </c>
      <c r="V6943" s="285">
        <v>103</v>
      </c>
      <c r="W6943" s="286" t="s">
        <v>824</v>
      </c>
      <c r="X6943" s="286" t="s">
        <v>824</v>
      </c>
      <c r="Y6943" s="257"/>
    </row>
    <row r="6944" spans="1:25" ht="12.75" customHeight="1" x14ac:dyDescent="0.2">
      <c r="A6944" s="229" t="s">
        <v>705</v>
      </c>
      <c r="B6944" s="247"/>
      <c r="C6944" s="280">
        <v>6931</v>
      </c>
      <c r="D6944" s="249" t="s">
        <v>14210</v>
      </c>
      <c r="E6944" s="249" t="s">
        <v>14211</v>
      </c>
      <c r="F6944" s="249" t="s">
        <v>10390</v>
      </c>
      <c r="G6944" s="281" t="s">
        <v>813</v>
      </c>
      <c r="H6944" s="250">
        <v>418899.98000000004</v>
      </c>
      <c r="I6944" s="250"/>
      <c r="J6944" s="250">
        <v>338726.21629999997</v>
      </c>
      <c r="K6944" s="250"/>
      <c r="L6944" s="250">
        <v>347261.67</v>
      </c>
      <c r="M6944" s="251">
        <f t="shared" si="324"/>
        <v>0.19139118531349669</v>
      </c>
      <c r="N6944" s="251">
        <f t="shared" si="325"/>
        <v>2.5198680495519748E-2</v>
      </c>
      <c r="O6944" s="250">
        <v>382892.59000000008</v>
      </c>
      <c r="P6944" s="251">
        <f t="shared" si="326"/>
        <v>0.10260539264238434</v>
      </c>
      <c r="Q6944" s="251" t="s">
        <v>1195</v>
      </c>
      <c r="R6944" s="258"/>
      <c r="S6944" s="258" t="s">
        <v>925</v>
      </c>
      <c r="T6944" s="258" t="s">
        <v>908</v>
      </c>
      <c r="U6944" s="282" t="s">
        <v>823</v>
      </c>
      <c r="V6944" s="285">
        <v>1023</v>
      </c>
      <c r="W6944" s="286" t="s">
        <v>824</v>
      </c>
      <c r="X6944" s="286" t="s">
        <v>824</v>
      </c>
      <c r="Y6944" s="257"/>
    </row>
    <row r="6945" spans="1:25" ht="12.75" customHeight="1" x14ac:dyDescent="0.2">
      <c r="A6945" s="229" t="s">
        <v>705</v>
      </c>
      <c r="B6945" s="247"/>
      <c r="C6945" s="280">
        <v>6932</v>
      </c>
      <c r="D6945" s="249" t="s">
        <v>14212</v>
      </c>
      <c r="E6945" s="249" t="s">
        <v>14213</v>
      </c>
      <c r="F6945" s="249" t="s">
        <v>10355</v>
      </c>
      <c r="G6945" s="281" t="s">
        <v>804</v>
      </c>
      <c r="H6945" s="250">
        <v>19745.29</v>
      </c>
      <c r="I6945" s="250"/>
      <c r="J6945" s="250">
        <v>18914.89</v>
      </c>
      <c r="K6945" s="250"/>
      <c r="L6945" s="250">
        <v>19745.62</v>
      </c>
      <c r="M6945" s="251">
        <f t="shared" si="324"/>
        <v>4.205559908211029E-2</v>
      </c>
      <c r="N6945" s="251">
        <f t="shared" si="325"/>
        <v>4.3919367228675378E-2</v>
      </c>
      <c r="O6945" s="250">
        <v>21966.07</v>
      </c>
      <c r="P6945" s="251">
        <f t="shared" si="326"/>
        <v>0.11245278699782538</v>
      </c>
      <c r="Q6945" s="251" t="s">
        <v>1195</v>
      </c>
      <c r="R6945" s="258"/>
      <c r="S6945" s="258" t="s">
        <v>904</v>
      </c>
      <c r="T6945" s="258" t="s">
        <v>807</v>
      </c>
      <c r="U6945" s="282" t="s">
        <v>808</v>
      </c>
      <c r="V6945" s="285">
        <v>84</v>
      </c>
      <c r="W6945" s="286" t="s">
        <v>824</v>
      </c>
      <c r="X6945" s="286" t="s">
        <v>824</v>
      </c>
      <c r="Y6945" s="257"/>
    </row>
    <row r="6946" spans="1:25" ht="12.75" customHeight="1" x14ac:dyDescent="0.2">
      <c r="A6946" s="229" t="s">
        <v>705</v>
      </c>
      <c r="B6946" s="247"/>
      <c r="C6946" s="280">
        <v>6933</v>
      </c>
      <c r="D6946" s="249" t="s">
        <v>14214</v>
      </c>
      <c r="E6946" s="249" t="s">
        <v>14215</v>
      </c>
      <c r="F6946" s="249" t="s">
        <v>10182</v>
      </c>
      <c r="G6946" s="281" t="s">
        <v>813</v>
      </c>
      <c r="H6946" s="250">
        <v>128559.79000000001</v>
      </c>
      <c r="I6946" s="250"/>
      <c r="J6946" s="250">
        <v>123153.0843</v>
      </c>
      <c r="K6946" s="250"/>
      <c r="L6946" s="250">
        <v>128560.75</v>
      </c>
      <c r="M6946" s="251">
        <f t="shared" si="324"/>
        <v>4.2055962443622578E-2</v>
      </c>
      <c r="N6946" s="251">
        <f t="shared" si="325"/>
        <v>4.3910111798962044E-2</v>
      </c>
      <c r="O6946" s="250">
        <v>141891.60999999999</v>
      </c>
      <c r="P6946" s="251">
        <f t="shared" si="326"/>
        <v>0.10369307895294626</v>
      </c>
      <c r="Q6946" s="251" t="s">
        <v>1195</v>
      </c>
      <c r="R6946" s="258"/>
      <c r="S6946" s="258" t="s">
        <v>806</v>
      </c>
      <c r="T6946" s="258" t="s">
        <v>807</v>
      </c>
      <c r="U6946" s="282" t="s">
        <v>814</v>
      </c>
      <c r="V6946" s="285">
        <v>602</v>
      </c>
      <c r="W6946" s="286" t="s">
        <v>824</v>
      </c>
      <c r="X6946" s="286" t="s">
        <v>824</v>
      </c>
      <c r="Y6946" s="257"/>
    </row>
    <row r="6947" spans="1:25" ht="12.75" customHeight="1" x14ac:dyDescent="0.2">
      <c r="A6947" s="229" t="s">
        <v>705</v>
      </c>
      <c r="B6947" s="247"/>
      <c r="C6947" s="280">
        <v>6934</v>
      </c>
      <c r="D6947" s="296" t="s">
        <v>14216</v>
      </c>
      <c r="E6947" s="296" t="s">
        <v>14217</v>
      </c>
      <c r="F6947" s="296" t="s">
        <v>10228</v>
      </c>
      <c r="G6947" s="281" t="s">
        <v>804</v>
      </c>
      <c r="H6947" s="250">
        <v>0</v>
      </c>
      <c r="I6947" s="250"/>
      <c r="J6947" s="250">
        <v>0</v>
      </c>
      <c r="K6947" s="250"/>
      <c r="L6947" s="250">
        <v>0</v>
      </c>
      <c r="M6947" s="251" t="str">
        <f t="shared" si="324"/>
        <v>NA</v>
      </c>
      <c r="N6947" s="251" t="str">
        <f t="shared" si="325"/>
        <v>NA</v>
      </c>
      <c r="O6947" s="250">
        <v>0</v>
      </c>
      <c r="P6947" s="251" t="str">
        <f t="shared" si="326"/>
        <v>NA</v>
      </c>
      <c r="Q6947" s="251" t="s">
        <v>1195</v>
      </c>
      <c r="R6947" s="258"/>
      <c r="S6947" s="299" t="s">
        <v>809</v>
      </c>
      <c r="T6947" s="258" t="s">
        <v>2261</v>
      </c>
      <c r="U6947" s="299" t="s">
        <v>832</v>
      </c>
      <c r="V6947" s="283" t="s">
        <v>809</v>
      </c>
      <c r="W6947" s="284" t="s">
        <v>809</v>
      </c>
      <c r="X6947" s="284" t="s">
        <v>809</v>
      </c>
      <c r="Y6947" s="257"/>
    </row>
    <row r="6948" spans="1:25" ht="12.75" customHeight="1" x14ac:dyDescent="0.2">
      <c r="A6948" s="229" t="s">
        <v>705</v>
      </c>
      <c r="B6948" s="247"/>
      <c r="C6948" s="280">
        <v>6935</v>
      </c>
      <c r="D6948" s="296" t="s">
        <v>14218</v>
      </c>
      <c r="E6948" s="296" t="s">
        <v>9974</v>
      </c>
      <c r="F6948" s="296" t="s">
        <v>10321</v>
      </c>
      <c r="G6948" s="281" t="s">
        <v>804</v>
      </c>
      <c r="H6948" s="250">
        <v>0</v>
      </c>
      <c r="I6948" s="250"/>
      <c r="J6948" s="250">
        <v>0</v>
      </c>
      <c r="K6948" s="250"/>
      <c r="L6948" s="250">
        <v>0</v>
      </c>
      <c r="M6948" s="251" t="str">
        <f t="shared" si="324"/>
        <v>NA</v>
      </c>
      <c r="N6948" s="251" t="str">
        <f t="shared" si="325"/>
        <v>NA</v>
      </c>
      <c r="O6948" s="250">
        <v>0</v>
      </c>
      <c r="P6948" s="251" t="str">
        <f t="shared" si="326"/>
        <v>NA</v>
      </c>
      <c r="Q6948" s="251" t="s">
        <v>707</v>
      </c>
      <c r="R6948" s="258"/>
      <c r="S6948" s="299" t="s">
        <v>809</v>
      </c>
      <c r="T6948" s="258" t="s">
        <v>2261</v>
      </c>
      <c r="U6948" s="299" t="s">
        <v>832</v>
      </c>
      <c r="V6948" s="283" t="s">
        <v>809</v>
      </c>
      <c r="W6948" s="284" t="s">
        <v>809</v>
      </c>
      <c r="X6948" s="284" t="s">
        <v>809</v>
      </c>
      <c r="Y6948" s="257"/>
    </row>
    <row r="6949" spans="1:25" ht="12.75" customHeight="1" x14ac:dyDescent="0.2">
      <c r="A6949" s="229" t="s">
        <v>705</v>
      </c>
      <c r="B6949" s="247"/>
      <c r="C6949" s="280">
        <v>6936</v>
      </c>
      <c r="D6949" s="249" t="s">
        <v>14219</v>
      </c>
      <c r="E6949" s="249" t="s">
        <v>14220</v>
      </c>
      <c r="F6949" s="249" t="s">
        <v>10193</v>
      </c>
      <c r="G6949" s="281" t="s">
        <v>813</v>
      </c>
      <c r="H6949" s="250">
        <v>103501.8</v>
      </c>
      <c r="I6949" s="250"/>
      <c r="J6949" s="250">
        <v>99148.928400000004</v>
      </c>
      <c r="K6949" s="250"/>
      <c r="L6949" s="250">
        <v>103503.3</v>
      </c>
      <c r="M6949" s="251">
        <f t="shared" si="324"/>
        <v>4.205599902610388E-2</v>
      </c>
      <c r="N6949" s="251">
        <f t="shared" si="325"/>
        <v>4.3917485244348825E-2</v>
      </c>
      <c r="O6949" s="250">
        <v>119409.68</v>
      </c>
      <c r="P6949" s="251">
        <f t="shared" si="326"/>
        <v>0.153679930978046</v>
      </c>
      <c r="Q6949" s="251" t="s">
        <v>1195</v>
      </c>
      <c r="R6949" s="258"/>
      <c r="S6949" s="258" t="s">
        <v>1405</v>
      </c>
      <c r="T6949" s="258" t="s">
        <v>807</v>
      </c>
      <c r="U6949" s="282" t="s">
        <v>814</v>
      </c>
      <c r="V6949" s="285">
        <v>53</v>
      </c>
      <c r="W6949" s="286" t="s">
        <v>824</v>
      </c>
      <c r="X6949" s="286" t="s">
        <v>824</v>
      </c>
      <c r="Y6949" s="257"/>
    </row>
    <row r="6950" spans="1:25" ht="12.75" customHeight="1" x14ac:dyDescent="0.2">
      <c r="A6950" s="229" t="s">
        <v>705</v>
      </c>
      <c r="B6950" s="247"/>
      <c r="C6950" s="280">
        <v>6937</v>
      </c>
      <c r="D6950" s="249" t="s">
        <v>14221</v>
      </c>
      <c r="E6950" s="249" t="s">
        <v>14222</v>
      </c>
      <c r="F6950" s="249" t="s">
        <v>10228</v>
      </c>
      <c r="G6950" s="281" t="s">
        <v>804</v>
      </c>
      <c r="H6950" s="250">
        <v>157381.46</v>
      </c>
      <c r="I6950" s="250"/>
      <c r="J6950" s="250">
        <v>150762.61180000001</v>
      </c>
      <c r="K6950" s="250"/>
      <c r="L6950" s="250">
        <v>157382.24</v>
      </c>
      <c r="M6950" s="251">
        <f t="shared" si="324"/>
        <v>4.2056085894742488E-2</v>
      </c>
      <c r="N6950" s="251">
        <f t="shared" si="325"/>
        <v>4.3907624847873437E-2</v>
      </c>
      <c r="O6950" s="250">
        <v>170890.61</v>
      </c>
      <c r="P6950" s="251">
        <f t="shared" si="326"/>
        <v>8.5831603362615735E-2</v>
      </c>
      <c r="Q6950" s="251" t="s">
        <v>1195</v>
      </c>
      <c r="R6950" s="258"/>
      <c r="S6950" s="258" t="s">
        <v>1405</v>
      </c>
      <c r="T6950" s="258" t="s">
        <v>807</v>
      </c>
      <c r="U6950" s="282" t="s">
        <v>808</v>
      </c>
      <c r="V6950" s="285">
        <v>55</v>
      </c>
      <c r="W6950" s="286" t="s">
        <v>824</v>
      </c>
      <c r="X6950" s="286" t="s">
        <v>824</v>
      </c>
      <c r="Y6950" s="257"/>
    </row>
    <row r="6951" spans="1:25" ht="12.75" customHeight="1" x14ac:dyDescent="0.2">
      <c r="A6951" s="229" t="s">
        <v>705</v>
      </c>
      <c r="B6951" s="247"/>
      <c r="C6951" s="280">
        <v>6938</v>
      </c>
      <c r="D6951" s="249" t="s">
        <v>14223</v>
      </c>
      <c r="E6951" s="249" t="s">
        <v>14224</v>
      </c>
      <c r="F6951" s="249" t="s">
        <v>10390</v>
      </c>
      <c r="G6951" s="281" t="s">
        <v>813</v>
      </c>
      <c r="H6951" s="250">
        <v>37829.93</v>
      </c>
      <c r="I6951" s="250"/>
      <c r="J6951" s="250">
        <v>40758.411800000002</v>
      </c>
      <c r="K6951" s="250"/>
      <c r="L6951" s="250">
        <v>42548.35</v>
      </c>
      <c r="M6951" s="251">
        <f t="shared" si="324"/>
        <v>7.7411768935337744E-2</v>
      </c>
      <c r="N6951" s="251">
        <f t="shared" si="325"/>
        <v>4.3915798505181125E-2</v>
      </c>
      <c r="O6951" s="250">
        <v>49400.930000000008</v>
      </c>
      <c r="P6951" s="251">
        <f t="shared" si="326"/>
        <v>0.16105395391360675</v>
      </c>
      <c r="Q6951" s="251" t="s">
        <v>1195</v>
      </c>
      <c r="R6951" s="258"/>
      <c r="S6951" s="258" t="s">
        <v>806</v>
      </c>
      <c r="T6951" s="258" t="s">
        <v>807</v>
      </c>
      <c r="U6951" s="282" t="s">
        <v>814</v>
      </c>
      <c r="V6951" s="285">
        <v>207</v>
      </c>
      <c r="W6951" s="286" t="s">
        <v>824</v>
      </c>
      <c r="X6951" s="286" t="s">
        <v>824</v>
      </c>
      <c r="Y6951" s="257"/>
    </row>
    <row r="6952" spans="1:25" ht="12.75" customHeight="1" x14ac:dyDescent="0.2">
      <c r="A6952" s="229" t="s">
        <v>705</v>
      </c>
      <c r="B6952" s="247"/>
      <c r="C6952" s="280">
        <v>6939</v>
      </c>
      <c r="D6952" s="296" t="s">
        <v>14225</v>
      </c>
      <c r="E6952" s="296" t="s">
        <v>14226</v>
      </c>
      <c r="F6952" s="296" t="s">
        <v>10193</v>
      </c>
      <c r="G6952" s="281"/>
      <c r="H6952" s="250">
        <v>0</v>
      </c>
      <c r="I6952" s="250"/>
      <c r="J6952" s="250">
        <v>0</v>
      </c>
      <c r="K6952" s="250"/>
      <c r="L6952" s="250">
        <v>0</v>
      </c>
      <c r="M6952" s="251" t="str">
        <f t="shared" si="324"/>
        <v>NA</v>
      </c>
      <c r="N6952" s="251" t="str">
        <f t="shared" si="325"/>
        <v>NA</v>
      </c>
      <c r="O6952" s="250">
        <v>0</v>
      </c>
      <c r="P6952" s="251" t="str">
        <f t="shared" si="326"/>
        <v>NA</v>
      </c>
      <c r="Q6952" s="251" t="s">
        <v>707</v>
      </c>
      <c r="R6952" s="258"/>
      <c r="S6952" s="299" t="s">
        <v>809</v>
      </c>
      <c r="T6952" s="258" t="s">
        <v>2261</v>
      </c>
      <c r="U6952" s="299" t="s">
        <v>832</v>
      </c>
      <c r="V6952" s="283" t="s">
        <v>809</v>
      </c>
      <c r="W6952" s="284" t="s">
        <v>809</v>
      </c>
      <c r="X6952" s="284" t="s">
        <v>809</v>
      </c>
      <c r="Y6952" s="257"/>
    </row>
    <row r="6953" spans="1:25" ht="12.75" customHeight="1" x14ac:dyDescent="0.2">
      <c r="A6953" s="229" t="s">
        <v>705</v>
      </c>
      <c r="B6953" s="247"/>
      <c r="C6953" s="280">
        <v>6940</v>
      </c>
      <c r="D6953" s="249" t="s">
        <v>14227</v>
      </c>
      <c r="E6953" s="249" t="s">
        <v>14228</v>
      </c>
      <c r="F6953" s="249" t="s">
        <v>10225</v>
      </c>
      <c r="G6953" s="281" t="s">
        <v>813</v>
      </c>
      <c r="H6953" s="250">
        <v>20096.509999999998</v>
      </c>
      <c r="I6953" s="250"/>
      <c r="J6953" s="250">
        <v>19251.321899999999</v>
      </c>
      <c r="K6953" s="250"/>
      <c r="L6953" s="250">
        <v>20096.79</v>
      </c>
      <c r="M6953" s="251">
        <f t="shared" si="324"/>
        <v>4.2056461544815467E-2</v>
      </c>
      <c r="N6953" s="251">
        <f t="shared" si="325"/>
        <v>4.3917404965318353E-2</v>
      </c>
      <c r="O6953" s="250">
        <v>23800.239999999998</v>
      </c>
      <c r="P6953" s="251">
        <f t="shared" si="326"/>
        <v>0.18428067367972681</v>
      </c>
      <c r="Q6953" s="251" t="s">
        <v>1195</v>
      </c>
      <c r="R6953" s="258"/>
      <c r="S6953" s="258" t="s">
        <v>904</v>
      </c>
      <c r="T6953" s="258" t="s">
        <v>807</v>
      </c>
      <c r="U6953" s="282" t="s">
        <v>814</v>
      </c>
      <c r="V6953" s="285">
        <v>55</v>
      </c>
      <c r="W6953" s="286" t="s">
        <v>816</v>
      </c>
      <c r="X6953" s="286" t="s">
        <v>824</v>
      </c>
      <c r="Y6953" s="257"/>
    </row>
    <row r="6954" spans="1:25" ht="12.75" customHeight="1" x14ac:dyDescent="0.2">
      <c r="A6954" s="229" t="s">
        <v>705</v>
      </c>
      <c r="B6954" s="247"/>
      <c r="C6954" s="280">
        <v>6941</v>
      </c>
      <c r="D6954" s="249" t="s">
        <v>14229</v>
      </c>
      <c r="E6954" s="249" t="s">
        <v>14230</v>
      </c>
      <c r="F6954" s="249" t="s">
        <v>10175</v>
      </c>
      <c r="G6954" s="281" t="s">
        <v>813</v>
      </c>
      <c r="H6954" s="250">
        <v>6734.35</v>
      </c>
      <c r="I6954" s="250"/>
      <c r="J6954" s="250">
        <v>6451.1262999999999</v>
      </c>
      <c r="K6954" s="250"/>
      <c r="L6954" s="250">
        <v>6734.4000000000005</v>
      </c>
      <c r="M6954" s="251">
        <f t="shared" si="324"/>
        <v>4.2056575616058037E-2</v>
      </c>
      <c r="N6954" s="251">
        <f t="shared" si="325"/>
        <v>4.3910735401351646E-2</v>
      </c>
      <c r="O6954" s="250">
        <v>7432.71</v>
      </c>
      <c r="P6954" s="251">
        <f t="shared" si="326"/>
        <v>0.10369297933000704</v>
      </c>
      <c r="Q6954" s="251" t="s">
        <v>1195</v>
      </c>
      <c r="R6954" s="258"/>
      <c r="S6954" s="258" t="s">
        <v>904</v>
      </c>
      <c r="T6954" s="258" t="s">
        <v>807</v>
      </c>
      <c r="U6954" s="282" t="s">
        <v>814</v>
      </c>
      <c r="V6954" s="285">
        <v>45</v>
      </c>
      <c r="W6954" s="286" t="s">
        <v>815</v>
      </c>
      <c r="X6954" s="286" t="s">
        <v>816</v>
      </c>
      <c r="Y6954" s="257"/>
    </row>
    <row r="6955" spans="1:25" ht="12.75" customHeight="1" x14ac:dyDescent="0.2">
      <c r="A6955" s="229" t="s">
        <v>705</v>
      </c>
      <c r="B6955" s="247"/>
      <c r="C6955" s="280">
        <v>6942</v>
      </c>
      <c r="D6955" s="249" t="s">
        <v>14231</v>
      </c>
      <c r="E6955" s="249" t="s">
        <v>14232</v>
      </c>
      <c r="F6955" s="249" t="s">
        <v>10456</v>
      </c>
      <c r="G6955" s="281" t="s">
        <v>813</v>
      </c>
      <c r="H6955" s="250">
        <v>183768.03000000003</v>
      </c>
      <c r="I6955" s="250"/>
      <c r="J6955" s="250">
        <v>176039.45429999998</v>
      </c>
      <c r="K6955" s="250"/>
      <c r="L6955" s="250">
        <v>183770.66999999998</v>
      </c>
      <c r="M6955" s="251">
        <f t="shared" si="324"/>
        <v>4.2056149266006954E-2</v>
      </c>
      <c r="N6955" s="251">
        <f t="shared" si="325"/>
        <v>4.3917516847244632E-2</v>
      </c>
      <c r="O6955" s="250">
        <v>212012.52</v>
      </c>
      <c r="P6955" s="251">
        <f t="shared" si="326"/>
        <v>0.15367985544156751</v>
      </c>
      <c r="Q6955" s="251" t="s">
        <v>1195</v>
      </c>
      <c r="R6955" s="258"/>
      <c r="S6955" s="258" t="s">
        <v>925</v>
      </c>
      <c r="T6955" s="258" t="s">
        <v>908</v>
      </c>
      <c r="U6955" s="282" t="s">
        <v>823</v>
      </c>
      <c r="V6955" s="285">
        <v>1070</v>
      </c>
      <c r="W6955" s="286" t="s">
        <v>824</v>
      </c>
      <c r="X6955" s="286" t="s">
        <v>824</v>
      </c>
      <c r="Y6955" s="257"/>
    </row>
    <row r="6956" spans="1:25" ht="12.75" customHeight="1" x14ac:dyDescent="0.2">
      <c r="A6956" s="229" t="s">
        <v>705</v>
      </c>
      <c r="B6956" s="247"/>
      <c r="C6956" s="280">
        <v>6943</v>
      </c>
      <c r="D6956" s="249" t="s">
        <v>14233</v>
      </c>
      <c r="E6956" s="249" t="s">
        <v>14234</v>
      </c>
      <c r="F6956" s="249" t="s">
        <v>10456</v>
      </c>
      <c r="G6956" s="281" t="s">
        <v>813</v>
      </c>
      <c r="H6956" s="250">
        <v>184248.82</v>
      </c>
      <c r="I6956" s="250"/>
      <c r="J6956" s="250">
        <v>186841.93030000001</v>
      </c>
      <c r="K6956" s="250"/>
      <c r="L6956" s="250">
        <v>136359.68999999997</v>
      </c>
      <c r="M6956" s="251">
        <f t="shared" si="324"/>
        <v>1.407395879116078E-2</v>
      </c>
      <c r="N6956" s="251">
        <f t="shared" si="325"/>
        <v>0.27018689123444595</v>
      </c>
      <c r="O6956" s="250">
        <v>148880.81999999998</v>
      </c>
      <c r="P6956" s="251">
        <f t="shared" si="326"/>
        <v>9.1824277394587858E-2</v>
      </c>
      <c r="Q6956" s="251" t="s">
        <v>1195</v>
      </c>
      <c r="R6956" s="258"/>
      <c r="S6956" s="258" t="s">
        <v>925</v>
      </c>
      <c r="T6956" s="258" t="s">
        <v>908</v>
      </c>
      <c r="U6956" s="282" t="s">
        <v>823</v>
      </c>
      <c r="V6956" s="285">
        <v>1734</v>
      </c>
      <c r="W6956" s="286" t="s">
        <v>912</v>
      </c>
      <c r="X6956" s="286" t="s">
        <v>816</v>
      </c>
      <c r="Y6956" s="257"/>
    </row>
    <row r="6957" spans="1:25" ht="12.75" customHeight="1" x14ac:dyDescent="0.2">
      <c r="A6957" s="229" t="s">
        <v>705</v>
      </c>
      <c r="B6957" s="247"/>
      <c r="C6957" s="280">
        <v>6944</v>
      </c>
      <c r="D6957" s="249" t="s">
        <v>14235</v>
      </c>
      <c r="E6957" s="249" t="s">
        <v>14236</v>
      </c>
      <c r="F6957" s="249" t="s">
        <v>10253</v>
      </c>
      <c r="G6957" s="281" t="s">
        <v>813</v>
      </c>
      <c r="H6957" s="250">
        <v>146659.69</v>
      </c>
      <c r="I6957" s="250"/>
      <c r="J6957" s="250">
        <v>140491.7691</v>
      </c>
      <c r="K6957" s="250"/>
      <c r="L6957" s="250">
        <v>146660.43</v>
      </c>
      <c r="M6957" s="251">
        <f t="shared" si="324"/>
        <v>4.2056006664135163E-2</v>
      </c>
      <c r="N6957" s="251">
        <f t="shared" si="325"/>
        <v>4.390763202368976E-2</v>
      </c>
      <c r="O6957" s="250">
        <v>159248.53000000003</v>
      </c>
      <c r="P6957" s="251">
        <f t="shared" si="326"/>
        <v>8.5831604339357492E-2</v>
      </c>
      <c r="Q6957" s="251" t="s">
        <v>1195</v>
      </c>
      <c r="R6957" s="258"/>
      <c r="S6957" s="258" t="s">
        <v>806</v>
      </c>
      <c r="T6957" s="258" t="s">
        <v>807</v>
      </c>
      <c r="U6957" s="282" t="s">
        <v>823</v>
      </c>
      <c r="V6957" s="285">
        <v>1005</v>
      </c>
      <c r="W6957" s="286" t="s">
        <v>815</v>
      </c>
      <c r="X6957" s="286" t="s">
        <v>816</v>
      </c>
      <c r="Y6957" s="257"/>
    </row>
    <row r="6958" spans="1:25" ht="12.75" customHeight="1" x14ac:dyDescent="0.2">
      <c r="A6958" s="229" t="s">
        <v>705</v>
      </c>
      <c r="B6958" s="247"/>
      <c r="C6958" s="280">
        <v>6945</v>
      </c>
      <c r="D6958" s="249" t="s">
        <v>14237</v>
      </c>
      <c r="E6958" s="249" t="s">
        <v>14238</v>
      </c>
      <c r="F6958" s="249" t="s">
        <v>10260</v>
      </c>
      <c r="G6958" s="281" t="s">
        <v>813</v>
      </c>
      <c r="H6958" s="250">
        <v>111657.12</v>
      </c>
      <c r="I6958" s="250"/>
      <c r="J6958" s="250">
        <v>106961.2635</v>
      </c>
      <c r="K6958" s="250"/>
      <c r="L6958" s="250">
        <v>111657.94999999998</v>
      </c>
      <c r="M6958" s="251">
        <f t="shared" si="324"/>
        <v>4.2056041746374923E-2</v>
      </c>
      <c r="N6958" s="251">
        <f t="shared" si="325"/>
        <v>4.3910162860033734E-2</v>
      </c>
      <c r="O6958" s="250">
        <v>123236.07999999999</v>
      </c>
      <c r="P6958" s="251">
        <f t="shared" si="326"/>
        <v>0.10369284050083319</v>
      </c>
      <c r="Q6958" s="251" t="s">
        <v>1195</v>
      </c>
      <c r="R6958" s="258"/>
      <c r="S6958" s="258" t="s">
        <v>806</v>
      </c>
      <c r="T6958" s="258" t="s">
        <v>807</v>
      </c>
      <c r="U6958" s="282" t="s">
        <v>814</v>
      </c>
      <c r="V6958" s="285">
        <v>303</v>
      </c>
      <c r="W6958" s="286" t="s">
        <v>824</v>
      </c>
      <c r="X6958" s="286" t="s">
        <v>824</v>
      </c>
      <c r="Y6958" s="257"/>
    </row>
    <row r="6959" spans="1:25" ht="12.75" customHeight="1" x14ac:dyDescent="0.2">
      <c r="A6959" s="229" t="s">
        <v>705</v>
      </c>
      <c r="B6959" s="247"/>
      <c r="C6959" s="280">
        <v>6946</v>
      </c>
      <c r="D6959" s="249" t="s">
        <v>14239</v>
      </c>
      <c r="E6959" s="249" t="s">
        <v>14240</v>
      </c>
      <c r="F6959" s="249" t="s">
        <v>10188</v>
      </c>
      <c r="G6959" s="281" t="s">
        <v>813</v>
      </c>
      <c r="H6959" s="250">
        <v>244724.68</v>
      </c>
      <c r="I6959" s="250"/>
      <c r="J6959" s="250">
        <v>234432.51430000001</v>
      </c>
      <c r="K6959" s="250"/>
      <c r="L6959" s="250">
        <v>244725.9</v>
      </c>
      <c r="M6959" s="251">
        <f t="shared" si="324"/>
        <v>4.2056100349175993E-2</v>
      </c>
      <c r="N6959" s="251">
        <f t="shared" si="325"/>
        <v>4.3907670959104597E-2</v>
      </c>
      <c r="O6959" s="250">
        <v>265731.17000000004</v>
      </c>
      <c r="P6959" s="251">
        <f t="shared" si="326"/>
        <v>8.5831822459331228E-2</v>
      </c>
      <c r="Q6959" s="251" t="s">
        <v>1195</v>
      </c>
      <c r="R6959" s="258"/>
      <c r="S6959" s="258" t="s">
        <v>806</v>
      </c>
      <c r="T6959" s="258" t="s">
        <v>807</v>
      </c>
      <c r="U6959" s="282" t="s">
        <v>814</v>
      </c>
      <c r="V6959" s="285">
        <v>303</v>
      </c>
      <c r="W6959" s="286" t="s">
        <v>824</v>
      </c>
      <c r="X6959" s="286" t="s">
        <v>824</v>
      </c>
      <c r="Y6959" s="257"/>
    </row>
    <row r="6960" spans="1:25" ht="12.75" customHeight="1" x14ac:dyDescent="0.2">
      <c r="A6960" s="229" t="s">
        <v>705</v>
      </c>
      <c r="B6960" s="247"/>
      <c r="C6960" s="280">
        <v>6947</v>
      </c>
      <c r="D6960" s="249" t="s">
        <v>14241</v>
      </c>
      <c r="E6960" s="249" t="s">
        <v>14242</v>
      </c>
      <c r="F6960" s="249" t="s">
        <v>10237</v>
      </c>
      <c r="G6960" s="281" t="s">
        <v>804</v>
      </c>
      <c r="H6960" s="250">
        <v>340268.39999999997</v>
      </c>
      <c r="I6960" s="250"/>
      <c r="J6960" s="250">
        <v>343573.43310000002</v>
      </c>
      <c r="K6960" s="250"/>
      <c r="L6960" s="250">
        <v>358665.97000000003</v>
      </c>
      <c r="M6960" s="251">
        <f t="shared" si="324"/>
        <v>9.7130180175416195E-3</v>
      </c>
      <c r="N6960" s="251">
        <f t="shared" si="325"/>
        <v>4.3928125535850709E-2</v>
      </c>
      <c r="O6960" s="250">
        <v>408160.48</v>
      </c>
      <c r="P6960" s="251">
        <f t="shared" si="326"/>
        <v>0.13799611376568552</v>
      </c>
      <c r="Q6960" s="251" t="s">
        <v>1195</v>
      </c>
      <c r="R6960" s="258"/>
      <c r="S6960" s="258" t="s">
        <v>1405</v>
      </c>
      <c r="T6960" s="258" t="s">
        <v>807</v>
      </c>
      <c r="U6960" s="282" t="s">
        <v>808</v>
      </c>
      <c r="V6960" s="285">
        <v>191</v>
      </c>
      <c r="W6960" s="286" t="s">
        <v>824</v>
      </c>
      <c r="X6960" s="286" t="s">
        <v>824</v>
      </c>
      <c r="Y6960" s="257"/>
    </row>
    <row r="6961" spans="1:25" ht="12.75" customHeight="1" x14ac:dyDescent="0.2">
      <c r="A6961" s="229" t="s">
        <v>705</v>
      </c>
      <c r="B6961" s="247"/>
      <c r="C6961" s="280">
        <v>6948</v>
      </c>
      <c r="D6961" s="249" t="s">
        <v>14243</v>
      </c>
      <c r="E6961" s="249" t="s">
        <v>14244</v>
      </c>
      <c r="F6961" s="249" t="s">
        <v>10228</v>
      </c>
      <c r="G6961" s="281" t="s">
        <v>804</v>
      </c>
      <c r="H6961" s="250">
        <v>194656.76</v>
      </c>
      <c r="I6961" s="250"/>
      <c r="J6961" s="250">
        <v>224720.0074</v>
      </c>
      <c r="K6961" s="250"/>
      <c r="L6961" s="250">
        <v>234587.94000000003</v>
      </c>
      <c r="M6961" s="251">
        <f t="shared" si="324"/>
        <v>0.15444234970313897</v>
      </c>
      <c r="N6961" s="251">
        <f t="shared" si="325"/>
        <v>4.3912122975482019E-2</v>
      </c>
      <c r="O6961" s="250">
        <v>260575.89999999997</v>
      </c>
      <c r="P6961" s="251">
        <f t="shared" si="326"/>
        <v>0.11078131296945584</v>
      </c>
      <c r="Q6961" s="251" t="s">
        <v>1195</v>
      </c>
      <c r="R6961" s="258"/>
      <c r="S6961" s="258" t="s">
        <v>1405</v>
      </c>
      <c r="T6961" s="258" t="s">
        <v>807</v>
      </c>
      <c r="U6961" s="282" t="s">
        <v>808</v>
      </c>
      <c r="V6961" s="285">
        <v>153</v>
      </c>
      <c r="W6961" s="286" t="s">
        <v>824</v>
      </c>
      <c r="X6961" s="286" t="s">
        <v>824</v>
      </c>
      <c r="Y6961" s="257"/>
    </row>
    <row r="6962" spans="1:25" ht="12.75" customHeight="1" x14ac:dyDescent="0.2">
      <c r="A6962" s="229" t="s">
        <v>705</v>
      </c>
      <c r="B6962" s="247"/>
      <c r="C6962" s="280">
        <v>6949</v>
      </c>
      <c r="D6962" s="249" t="s">
        <v>14245</v>
      </c>
      <c r="E6962" s="249" t="s">
        <v>14246</v>
      </c>
      <c r="F6962" s="249" t="s">
        <v>10172</v>
      </c>
      <c r="G6962" s="281" t="s">
        <v>813</v>
      </c>
      <c r="H6962" s="250">
        <v>12727.31</v>
      </c>
      <c r="I6962" s="250"/>
      <c r="J6962" s="250">
        <v>101236.54530000001</v>
      </c>
      <c r="K6962" s="250"/>
      <c r="L6962" s="250">
        <v>105681.16</v>
      </c>
      <c r="M6962" s="251">
        <f t="shared" si="324"/>
        <v>6.9542766931896853</v>
      </c>
      <c r="N6962" s="251">
        <f t="shared" si="325"/>
        <v>4.3903263261592058E-2</v>
      </c>
      <c r="O6962" s="250">
        <v>107759.2</v>
      </c>
      <c r="P6962" s="251">
        <f t="shared" si="326"/>
        <v>1.9663296655714164E-2</v>
      </c>
      <c r="Q6962" s="251" t="s">
        <v>1195</v>
      </c>
      <c r="R6962" s="258"/>
      <c r="S6962" s="258" t="s">
        <v>904</v>
      </c>
      <c r="T6962" s="258" t="s">
        <v>807</v>
      </c>
      <c r="U6962" s="282" t="s">
        <v>814</v>
      </c>
      <c r="V6962" s="283" t="s">
        <v>809</v>
      </c>
      <c r="W6962" s="284" t="s">
        <v>809</v>
      </c>
      <c r="X6962" s="284" t="s">
        <v>809</v>
      </c>
      <c r="Y6962" s="257"/>
    </row>
    <row r="6963" spans="1:25" ht="12.75" customHeight="1" x14ac:dyDescent="0.2">
      <c r="A6963" s="229" t="s">
        <v>705</v>
      </c>
      <c r="B6963" s="247"/>
      <c r="C6963" s="280">
        <v>6950</v>
      </c>
      <c r="D6963" s="249" t="s">
        <v>14247</v>
      </c>
      <c r="E6963" s="249" t="s">
        <v>14248</v>
      </c>
      <c r="F6963" s="249" t="s">
        <v>10172</v>
      </c>
      <c r="G6963" s="281" t="s">
        <v>813</v>
      </c>
      <c r="H6963" s="250">
        <v>22332.69</v>
      </c>
      <c r="I6963" s="250"/>
      <c r="J6963" s="250">
        <v>20911.716100000001</v>
      </c>
      <c r="K6963" s="250"/>
      <c r="L6963" s="250">
        <v>21829.95</v>
      </c>
      <c r="M6963" s="251">
        <f t="shared" si="324"/>
        <v>6.3627529867651286E-2</v>
      </c>
      <c r="N6963" s="251">
        <f t="shared" si="325"/>
        <v>4.391002133010017E-2</v>
      </c>
      <c r="O6963" s="250">
        <v>24093.58</v>
      </c>
      <c r="P6963" s="251">
        <f t="shared" si="326"/>
        <v>0.1036937785015541</v>
      </c>
      <c r="Q6963" s="251" t="s">
        <v>1195</v>
      </c>
      <c r="R6963" s="258"/>
      <c r="S6963" s="258" t="s">
        <v>806</v>
      </c>
      <c r="T6963" s="258" t="s">
        <v>807</v>
      </c>
      <c r="U6963" s="282" t="s">
        <v>814</v>
      </c>
      <c r="V6963" s="285">
        <v>106</v>
      </c>
      <c r="W6963" s="286" t="s">
        <v>824</v>
      </c>
      <c r="X6963" s="286" t="s">
        <v>824</v>
      </c>
      <c r="Y6963" s="257"/>
    </row>
    <row r="6964" spans="1:25" ht="12.75" customHeight="1" x14ac:dyDescent="0.2">
      <c r="A6964" s="229" t="s">
        <v>705</v>
      </c>
      <c r="B6964" s="247"/>
      <c r="C6964" s="280">
        <v>6951</v>
      </c>
      <c r="D6964" s="249" t="s">
        <v>14249</v>
      </c>
      <c r="E6964" s="249" t="s">
        <v>14250</v>
      </c>
      <c r="F6964" s="249" t="s">
        <v>886</v>
      </c>
      <c r="G6964" s="281" t="s">
        <v>813</v>
      </c>
      <c r="H6964" s="250">
        <v>202186.03999999998</v>
      </c>
      <c r="I6964" s="250"/>
      <c r="J6964" s="250">
        <v>174927.78479999999</v>
      </c>
      <c r="K6964" s="250"/>
      <c r="L6964" s="250">
        <v>245035.25</v>
      </c>
      <c r="M6964" s="251">
        <f t="shared" si="324"/>
        <v>0.13481769166654625</v>
      </c>
      <c r="N6964" s="251">
        <f t="shared" si="325"/>
        <v>0.40077947182693646</v>
      </c>
      <c r="O6964" s="250">
        <v>264244.61000000004</v>
      </c>
      <c r="P6964" s="251">
        <f t="shared" si="326"/>
        <v>7.8394271844561325E-2</v>
      </c>
      <c r="Q6964" s="251" t="s">
        <v>805</v>
      </c>
      <c r="R6964" s="258"/>
      <c r="S6964" s="258" t="s">
        <v>806</v>
      </c>
      <c r="T6964" s="258" t="s">
        <v>807</v>
      </c>
      <c r="U6964" s="282" t="s">
        <v>814</v>
      </c>
      <c r="V6964" s="285">
        <v>305</v>
      </c>
      <c r="W6964" s="286" t="s">
        <v>824</v>
      </c>
      <c r="X6964" s="286" t="s">
        <v>824</v>
      </c>
      <c r="Y6964" s="257"/>
    </row>
    <row r="6965" spans="1:25" ht="12.75" customHeight="1" x14ac:dyDescent="0.2">
      <c r="A6965" s="229" t="s">
        <v>705</v>
      </c>
      <c r="B6965" s="247"/>
      <c r="C6965" s="280">
        <v>6952</v>
      </c>
      <c r="D6965" s="249" t="s">
        <v>14251</v>
      </c>
      <c r="E6965" s="249" t="s">
        <v>13629</v>
      </c>
      <c r="F6965" s="249" t="s">
        <v>886</v>
      </c>
      <c r="G6965" s="281" t="s">
        <v>813</v>
      </c>
      <c r="H6965" s="250">
        <v>105183.83</v>
      </c>
      <c r="I6965" s="250"/>
      <c r="J6965" s="250">
        <v>96073.825100000002</v>
      </c>
      <c r="K6965" s="250"/>
      <c r="L6965" s="250">
        <v>74025.090000000011</v>
      </c>
      <c r="M6965" s="251">
        <f t="shared" si="324"/>
        <v>8.6610317384335597E-2</v>
      </c>
      <c r="N6965" s="251">
        <f t="shared" si="325"/>
        <v>0.22949783749163943</v>
      </c>
      <c r="O6965" s="250">
        <v>88030.310000000012</v>
      </c>
      <c r="P6965" s="251">
        <f t="shared" si="326"/>
        <v>0.1891955822005755</v>
      </c>
      <c r="Q6965" s="251" t="s">
        <v>805</v>
      </c>
      <c r="R6965" s="258"/>
      <c r="S6965" s="258" t="s">
        <v>806</v>
      </c>
      <c r="T6965" s="258" t="s">
        <v>807</v>
      </c>
      <c r="U6965" s="282" t="s">
        <v>814</v>
      </c>
      <c r="V6965" s="285">
        <v>305</v>
      </c>
      <c r="W6965" s="286" t="s">
        <v>824</v>
      </c>
      <c r="X6965" s="286" t="s">
        <v>824</v>
      </c>
      <c r="Y6965" s="257"/>
    </row>
    <row r="6966" spans="1:25" ht="12.75" customHeight="1" x14ac:dyDescent="0.2">
      <c r="A6966" s="229" t="s">
        <v>705</v>
      </c>
      <c r="B6966" s="247"/>
      <c r="C6966" s="280">
        <v>6953</v>
      </c>
      <c r="D6966" s="249" t="s">
        <v>14252</v>
      </c>
      <c r="E6966" s="249" t="s">
        <v>14253</v>
      </c>
      <c r="F6966" s="249" t="s">
        <v>886</v>
      </c>
      <c r="G6966" s="281" t="s">
        <v>813</v>
      </c>
      <c r="H6966" s="250">
        <v>92886.58</v>
      </c>
      <c r="I6966" s="250"/>
      <c r="J6966" s="250">
        <v>87103.959799999997</v>
      </c>
      <c r="K6966" s="250"/>
      <c r="L6966" s="250">
        <v>69624.100000000006</v>
      </c>
      <c r="M6966" s="251">
        <f t="shared" si="324"/>
        <v>6.2254635707332584E-2</v>
      </c>
      <c r="N6966" s="251">
        <f t="shared" si="325"/>
        <v>0.20067813036440155</v>
      </c>
      <c r="O6966" s="250">
        <v>84845.23000000001</v>
      </c>
      <c r="P6966" s="251">
        <f t="shared" si="326"/>
        <v>0.2186186966869231</v>
      </c>
      <c r="Q6966" s="251" t="s">
        <v>805</v>
      </c>
      <c r="R6966" s="258"/>
      <c r="S6966" s="258" t="s">
        <v>806</v>
      </c>
      <c r="T6966" s="258" t="s">
        <v>807</v>
      </c>
      <c r="U6966" s="282" t="s">
        <v>814</v>
      </c>
      <c r="V6966" s="285">
        <v>305</v>
      </c>
      <c r="W6966" s="286" t="s">
        <v>824</v>
      </c>
      <c r="X6966" s="286" t="s">
        <v>824</v>
      </c>
      <c r="Y6966" s="257"/>
    </row>
    <row r="6967" spans="1:25" ht="12.75" customHeight="1" x14ac:dyDescent="0.2">
      <c r="A6967" s="229" t="s">
        <v>705</v>
      </c>
      <c r="B6967" s="247"/>
      <c r="C6967" s="280">
        <v>6954</v>
      </c>
      <c r="D6967" s="249" t="s">
        <v>14254</v>
      </c>
      <c r="E6967" s="249" t="s">
        <v>14255</v>
      </c>
      <c r="F6967" s="249" t="s">
        <v>886</v>
      </c>
      <c r="G6967" s="281" t="s">
        <v>813</v>
      </c>
      <c r="H6967" s="250">
        <v>79849.39</v>
      </c>
      <c r="I6967" s="250"/>
      <c r="J6967" s="250">
        <v>67051.857000000004</v>
      </c>
      <c r="K6967" s="250"/>
      <c r="L6967" s="250">
        <v>56902.080000000002</v>
      </c>
      <c r="M6967" s="251">
        <f t="shared" si="324"/>
        <v>0.160270892488972</v>
      </c>
      <c r="N6967" s="251">
        <f t="shared" si="325"/>
        <v>0.15137204924838996</v>
      </c>
      <c r="O6967" s="250">
        <v>68780.139999999985</v>
      </c>
      <c r="P6967" s="251">
        <f t="shared" si="326"/>
        <v>0.20874562054673543</v>
      </c>
      <c r="Q6967" s="251" t="s">
        <v>805</v>
      </c>
      <c r="R6967" s="258"/>
      <c r="S6967" s="258" t="s">
        <v>806</v>
      </c>
      <c r="T6967" s="258" t="s">
        <v>807</v>
      </c>
      <c r="U6967" s="282" t="s">
        <v>814</v>
      </c>
      <c r="V6967" s="285">
        <v>305</v>
      </c>
      <c r="W6967" s="286" t="s">
        <v>824</v>
      </c>
      <c r="X6967" s="286" t="s">
        <v>824</v>
      </c>
      <c r="Y6967" s="257"/>
    </row>
    <row r="6968" spans="1:25" ht="12.75" customHeight="1" x14ac:dyDescent="0.2">
      <c r="A6968" s="229" t="s">
        <v>705</v>
      </c>
      <c r="B6968" s="247"/>
      <c r="C6968" s="280">
        <v>6955</v>
      </c>
      <c r="D6968" s="249" t="s">
        <v>14256</v>
      </c>
      <c r="E6968" s="249" t="s">
        <v>14257</v>
      </c>
      <c r="F6968" s="249" t="s">
        <v>886</v>
      </c>
      <c r="G6968" s="281" t="s">
        <v>813</v>
      </c>
      <c r="H6968" s="250">
        <v>91825.25</v>
      </c>
      <c r="I6968" s="250"/>
      <c r="J6968" s="250">
        <v>82722.172399999996</v>
      </c>
      <c r="K6968" s="250"/>
      <c r="L6968" s="250">
        <v>85159.539999999979</v>
      </c>
      <c r="M6968" s="251">
        <f t="shared" si="324"/>
        <v>9.9134797890558471E-2</v>
      </c>
      <c r="N6968" s="251">
        <f t="shared" si="325"/>
        <v>2.946450182925785E-2</v>
      </c>
      <c r="O6968" s="250">
        <v>102736.65000000001</v>
      </c>
      <c r="P6968" s="251">
        <f t="shared" si="326"/>
        <v>0.20640212476488287</v>
      </c>
      <c r="Q6968" s="251" t="s">
        <v>805</v>
      </c>
      <c r="R6968" s="258"/>
      <c r="S6968" s="258" t="s">
        <v>806</v>
      </c>
      <c r="T6968" s="258" t="s">
        <v>807</v>
      </c>
      <c r="U6968" s="282" t="s">
        <v>814</v>
      </c>
      <c r="V6968" s="285">
        <v>305</v>
      </c>
      <c r="W6968" s="286" t="s">
        <v>824</v>
      </c>
      <c r="X6968" s="286" t="s">
        <v>824</v>
      </c>
      <c r="Y6968" s="257"/>
    </row>
    <row r="6969" spans="1:25" ht="12.75" customHeight="1" x14ac:dyDescent="0.2">
      <c r="A6969" s="229" t="s">
        <v>705</v>
      </c>
      <c r="B6969" s="247"/>
      <c r="C6969" s="280">
        <v>6956</v>
      </c>
      <c r="D6969" s="249" t="s">
        <v>14258</v>
      </c>
      <c r="E6969" s="249" t="s">
        <v>14259</v>
      </c>
      <c r="F6969" s="249" t="s">
        <v>886</v>
      </c>
      <c r="G6969" s="281" t="s">
        <v>813</v>
      </c>
      <c r="H6969" s="250">
        <v>119383.06999999999</v>
      </c>
      <c r="I6969" s="250"/>
      <c r="J6969" s="250">
        <v>112201.47</v>
      </c>
      <c r="K6969" s="250"/>
      <c r="L6969" s="250">
        <v>156087.58000000002</v>
      </c>
      <c r="M6969" s="251">
        <f t="shared" si="324"/>
        <v>6.0155933332925612E-2</v>
      </c>
      <c r="N6969" s="251">
        <f t="shared" si="325"/>
        <v>0.39113667583856088</v>
      </c>
      <c r="O6969" s="250">
        <v>199765.61</v>
      </c>
      <c r="P6969" s="251">
        <f t="shared" si="326"/>
        <v>0.27983027220999879</v>
      </c>
      <c r="Q6969" s="251" t="s">
        <v>805</v>
      </c>
      <c r="R6969" s="258"/>
      <c r="S6969" s="258" t="s">
        <v>806</v>
      </c>
      <c r="T6969" s="258" t="s">
        <v>807</v>
      </c>
      <c r="U6969" s="282" t="s">
        <v>814</v>
      </c>
      <c r="V6969" s="285">
        <v>305</v>
      </c>
      <c r="W6969" s="286" t="s">
        <v>824</v>
      </c>
      <c r="X6969" s="286" t="s">
        <v>824</v>
      </c>
      <c r="Y6969" s="257"/>
    </row>
    <row r="6970" spans="1:25" ht="12.75" customHeight="1" x14ac:dyDescent="0.2">
      <c r="A6970" s="229" t="s">
        <v>705</v>
      </c>
      <c r="B6970" s="247"/>
      <c r="C6970" s="280">
        <v>6957</v>
      </c>
      <c r="D6970" s="249" t="s">
        <v>14260</v>
      </c>
      <c r="E6970" s="249" t="s">
        <v>14261</v>
      </c>
      <c r="F6970" s="249" t="s">
        <v>886</v>
      </c>
      <c r="G6970" s="281" t="s">
        <v>813</v>
      </c>
      <c r="H6970" s="250">
        <v>132769.47</v>
      </c>
      <c r="I6970" s="250"/>
      <c r="J6970" s="250">
        <v>124881.2843</v>
      </c>
      <c r="K6970" s="250"/>
      <c r="L6970" s="250">
        <v>97309.39</v>
      </c>
      <c r="M6970" s="251">
        <f t="shared" si="324"/>
        <v>5.9412647350328369E-2</v>
      </c>
      <c r="N6970" s="251">
        <f t="shared" si="325"/>
        <v>0.22078483941408344</v>
      </c>
      <c r="O6970" s="250">
        <v>118483.64</v>
      </c>
      <c r="P6970" s="251">
        <f t="shared" si="326"/>
        <v>0.21759719180235329</v>
      </c>
      <c r="Q6970" s="251" t="s">
        <v>805</v>
      </c>
      <c r="R6970" s="258"/>
      <c r="S6970" s="258" t="s">
        <v>806</v>
      </c>
      <c r="T6970" s="258" t="s">
        <v>807</v>
      </c>
      <c r="U6970" s="282" t="s">
        <v>814</v>
      </c>
      <c r="V6970" s="285">
        <v>305</v>
      </c>
      <c r="W6970" s="286" t="s">
        <v>824</v>
      </c>
      <c r="X6970" s="286" t="s">
        <v>824</v>
      </c>
      <c r="Y6970" s="257"/>
    </row>
    <row r="6971" spans="1:25" ht="12.75" customHeight="1" x14ac:dyDescent="0.2">
      <c r="A6971" s="229" t="s">
        <v>705</v>
      </c>
      <c r="B6971" s="247"/>
      <c r="C6971" s="280">
        <v>6958</v>
      </c>
      <c r="D6971" s="249" t="s">
        <v>14262</v>
      </c>
      <c r="E6971" s="249" t="s">
        <v>14263</v>
      </c>
      <c r="F6971" s="249" t="s">
        <v>858</v>
      </c>
      <c r="G6971" s="281" t="s">
        <v>813</v>
      </c>
      <c r="H6971" s="250">
        <v>49877.670000000006</v>
      </c>
      <c r="I6971" s="250"/>
      <c r="J6971" s="250">
        <v>53104.683899999996</v>
      </c>
      <c r="K6971" s="250"/>
      <c r="L6971" s="250">
        <v>55437.239999999991</v>
      </c>
      <c r="M6971" s="251">
        <f t="shared" si="324"/>
        <v>6.4698569520187904E-2</v>
      </c>
      <c r="N6971" s="251">
        <f t="shared" si="325"/>
        <v>4.3923735698952054E-2</v>
      </c>
      <c r="O6971" s="250">
        <v>61790.64999999998</v>
      </c>
      <c r="P6971" s="251">
        <f t="shared" si="326"/>
        <v>0.11460545294101925</v>
      </c>
      <c r="Q6971" s="251" t="s">
        <v>805</v>
      </c>
      <c r="R6971" s="258"/>
      <c r="S6971" s="258" t="s">
        <v>1364</v>
      </c>
      <c r="T6971" s="258" t="s">
        <v>807</v>
      </c>
      <c r="U6971" s="282" t="s">
        <v>814</v>
      </c>
      <c r="V6971" s="283" t="s">
        <v>809</v>
      </c>
      <c r="W6971" s="284" t="s">
        <v>809</v>
      </c>
      <c r="X6971" s="284" t="s">
        <v>809</v>
      </c>
      <c r="Y6971" s="257"/>
    </row>
    <row r="6972" spans="1:25" ht="12.75" customHeight="1" x14ac:dyDescent="0.2">
      <c r="A6972" s="229" t="s">
        <v>705</v>
      </c>
      <c r="B6972" s="247"/>
      <c r="C6972" s="280">
        <v>6959</v>
      </c>
      <c r="D6972" s="249" t="s">
        <v>14264</v>
      </c>
      <c r="E6972" s="249" t="s">
        <v>14265</v>
      </c>
      <c r="F6972" s="249" t="s">
        <v>812</v>
      </c>
      <c r="G6972" s="281" t="s">
        <v>813</v>
      </c>
      <c r="H6972" s="250">
        <v>159447.25999999998</v>
      </c>
      <c r="I6972" s="250"/>
      <c r="J6972" s="250">
        <v>141658.01039999997</v>
      </c>
      <c r="K6972" s="250"/>
      <c r="L6972" s="250">
        <v>141081.01</v>
      </c>
      <c r="M6972" s="251">
        <f t="shared" si="324"/>
        <v>0.11156823641873816</v>
      </c>
      <c r="N6972" s="251">
        <f t="shared" si="325"/>
        <v>4.0731928845441478E-3</v>
      </c>
      <c r="O6972" s="250">
        <v>158265.03999999998</v>
      </c>
      <c r="P6972" s="251">
        <f t="shared" si="326"/>
        <v>0.1218025728622156</v>
      </c>
      <c r="Q6972" s="251" t="s">
        <v>805</v>
      </c>
      <c r="R6972" s="258"/>
      <c r="S6972" s="258" t="s">
        <v>806</v>
      </c>
      <c r="T6972" s="258" t="s">
        <v>807</v>
      </c>
      <c r="U6972" s="282" t="s">
        <v>814</v>
      </c>
      <c r="V6972" s="285">
        <v>305</v>
      </c>
      <c r="W6972" s="286" t="s">
        <v>824</v>
      </c>
      <c r="X6972" s="286" t="s">
        <v>824</v>
      </c>
      <c r="Y6972" s="257"/>
    </row>
    <row r="6973" spans="1:25" ht="12.75" customHeight="1" x14ac:dyDescent="0.2">
      <c r="A6973" s="229" t="s">
        <v>705</v>
      </c>
      <c r="B6973" s="247"/>
      <c r="C6973" s="280">
        <v>6960</v>
      </c>
      <c r="D6973" s="249" t="s">
        <v>14266</v>
      </c>
      <c r="E6973" s="249" t="s">
        <v>14267</v>
      </c>
      <c r="F6973" s="249" t="s">
        <v>822</v>
      </c>
      <c r="G6973" s="281" t="s">
        <v>813</v>
      </c>
      <c r="H6973" s="250">
        <v>46055.090000000004</v>
      </c>
      <c r="I6973" s="250"/>
      <c r="J6973" s="250">
        <v>41181.851900000001</v>
      </c>
      <c r="K6973" s="250"/>
      <c r="L6973" s="250">
        <v>42990.61</v>
      </c>
      <c r="M6973" s="251">
        <f t="shared" si="324"/>
        <v>0.10581323584429</v>
      </c>
      <c r="N6973" s="251">
        <f t="shared" si="325"/>
        <v>4.3921242405322698E-2</v>
      </c>
      <c r="O6973" s="250">
        <v>47049.95</v>
      </c>
      <c r="P6973" s="251">
        <f t="shared" si="326"/>
        <v>9.4423875353245659E-2</v>
      </c>
      <c r="Q6973" s="251" t="s">
        <v>805</v>
      </c>
      <c r="R6973" s="258"/>
      <c r="S6973" s="299" t="s">
        <v>809</v>
      </c>
      <c r="T6973" s="258" t="s">
        <v>807</v>
      </c>
      <c r="U6973" s="282" t="s">
        <v>814</v>
      </c>
      <c r="V6973" s="283" t="s">
        <v>809</v>
      </c>
      <c r="W6973" s="284" t="s">
        <v>809</v>
      </c>
      <c r="X6973" s="284" t="s">
        <v>809</v>
      </c>
      <c r="Y6973" s="257"/>
    </row>
    <row r="6974" spans="1:25" ht="12.75" customHeight="1" x14ac:dyDescent="0.2">
      <c r="A6974" s="229" t="s">
        <v>705</v>
      </c>
      <c r="B6974" s="247"/>
      <c r="C6974" s="280">
        <v>6961</v>
      </c>
      <c r="D6974" s="249" t="s">
        <v>14268</v>
      </c>
      <c r="E6974" s="249" t="s">
        <v>14269</v>
      </c>
      <c r="F6974" s="249" t="s">
        <v>10193</v>
      </c>
      <c r="G6974" s="281" t="s">
        <v>813</v>
      </c>
      <c r="H6974" s="250">
        <v>121458.17</v>
      </c>
      <c r="I6974" s="250"/>
      <c r="J6974" s="250">
        <v>116350.1243</v>
      </c>
      <c r="K6974" s="250"/>
      <c r="L6974" s="250">
        <v>121458.79000000001</v>
      </c>
      <c r="M6974" s="251">
        <f t="shared" si="324"/>
        <v>4.2056007430377081E-2</v>
      </c>
      <c r="N6974" s="251">
        <f t="shared" si="325"/>
        <v>4.390769438997507E-2</v>
      </c>
      <c r="O6974" s="250">
        <v>131883.78</v>
      </c>
      <c r="P6974" s="251">
        <f t="shared" si="326"/>
        <v>8.5831498897691885E-2</v>
      </c>
      <c r="Q6974" s="251" t="s">
        <v>1195</v>
      </c>
      <c r="R6974" s="258"/>
      <c r="S6974" s="258" t="s">
        <v>1405</v>
      </c>
      <c r="T6974" s="258" t="s">
        <v>2261</v>
      </c>
      <c r="U6974" s="282" t="s">
        <v>814</v>
      </c>
      <c r="V6974" s="285">
        <v>53</v>
      </c>
      <c r="W6974" s="286" t="s">
        <v>824</v>
      </c>
      <c r="X6974" s="286" t="s">
        <v>816</v>
      </c>
      <c r="Y6974" s="257"/>
    </row>
    <row r="6975" spans="1:25" ht="12.75" customHeight="1" x14ac:dyDescent="0.2">
      <c r="A6975" s="229" t="s">
        <v>705</v>
      </c>
      <c r="B6975" s="247"/>
      <c r="C6975" s="318">
        <v>6962</v>
      </c>
      <c r="D6975" s="319" t="s">
        <v>988</v>
      </c>
      <c r="E6975" s="319" t="s">
        <v>988</v>
      </c>
      <c r="F6975" s="319"/>
      <c r="G6975" s="320" t="s">
        <v>707</v>
      </c>
      <c r="H6975" s="321">
        <v>0</v>
      </c>
      <c r="I6975" s="321"/>
      <c r="J6975" s="321">
        <v>0</v>
      </c>
      <c r="K6975" s="321"/>
      <c r="L6975" s="321">
        <v>0</v>
      </c>
      <c r="M6975" s="322" t="str">
        <f t="shared" si="324"/>
        <v>NA</v>
      </c>
      <c r="N6975" s="322" t="str">
        <f t="shared" si="325"/>
        <v>NA</v>
      </c>
      <c r="O6975" s="321">
        <v>0</v>
      </c>
      <c r="P6975" s="322" t="str">
        <f t="shared" si="326"/>
        <v>NA</v>
      </c>
      <c r="Q6975" s="322" t="s">
        <v>707</v>
      </c>
      <c r="R6975" s="323" t="s">
        <v>989</v>
      </c>
      <c r="S6975" s="323" t="s">
        <v>809</v>
      </c>
      <c r="T6975" s="323" t="s">
        <v>809</v>
      </c>
      <c r="U6975" s="323" t="s">
        <v>989</v>
      </c>
      <c r="V6975" s="323" t="s">
        <v>989</v>
      </c>
      <c r="W6975" s="323" t="s">
        <v>989</v>
      </c>
      <c r="X6975" s="323" t="s">
        <v>989</v>
      </c>
      <c r="Y6975" s="257"/>
    </row>
    <row r="6976" spans="1:25" ht="12.75" customHeight="1" x14ac:dyDescent="0.2">
      <c r="A6976" s="229" t="s">
        <v>705</v>
      </c>
      <c r="B6976" s="247"/>
      <c r="C6976" s="318">
        <v>6963</v>
      </c>
      <c r="D6976" s="319" t="s">
        <v>988</v>
      </c>
      <c r="E6976" s="319" t="s">
        <v>988</v>
      </c>
      <c r="F6976" s="319"/>
      <c r="G6976" s="320" t="s">
        <v>707</v>
      </c>
      <c r="H6976" s="321">
        <v>0</v>
      </c>
      <c r="I6976" s="321"/>
      <c r="J6976" s="321">
        <v>0</v>
      </c>
      <c r="K6976" s="321"/>
      <c r="L6976" s="321">
        <v>0</v>
      </c>
      <c r="M6976" s="322" t="str">
        <f t="shared" si="324"/>
        <v>NA</v>
      </c>
      <c r="N6976" s="322" t="str">
        <f t="shared" si="325"/>
        <v>NA</v>
      </c>
      <c r="O6976" s="321">
        <v>0</v>
      </c>
      <c r="P6976" s="322" t="str">
        <f t="shared" si="326"/>
        <v>NA</v>
      </c>
      <c r="Q6976" s="322" t="s">
        <v>707</v>
      </c>
      <c r="R6976" s="323" t="s">
        <v>989</v>
      </c>
      <c r="S6976" s="323" t="s">
        <v>809</v>
      </c>
      <c r="T6976" s="370" t="s">
        <v>2261</v>
      </c>
      <c r="U6976" s="323" t="s">
        <v>989</v>
      </c>
      <c r="V6976" s="323" t="s">
        <v>989</v>
      </c>
      <c r="W6976" s="323" t="s">
        <v>989</v>
      </c>
      <c r="X6976" s="323" t="s">
        <v>989</v>
      </c>
      <c r="Y6976" s="257"/>
    </row>
    <row r="6977" spans="1:25" ht="12.75" customHeight="1" x14ac:dyDescent="0.2">
      <c r="A6977" s="229" t="s">
        <v>705</v>
      </c>
      <c r="B6977" s="247"/>
      <c r="C6977" s="318">
        <v>6964</v>
      </c>
      <c r="D6977" s="319" t="s">
        <v>988</v>
      </c>
      <c r="E6977" s="319" t="s">
        <v>988</v>
      </c>
      <c r="F6977" s="319"/>
      <c r="G6977" s="320" t="s">
        <v>707</v>
      </c>
      <c r="H6977" s="321">
        <v>0</v>
      </c>
      <c r="I6977" s="321"/>
      <c r="J6977" s="321">
        <v>0</v>
      </c>
      <c r="K6977" s="321"/>
      <c r="L6977" s="321">
        <v>0</v>
      </c>
      <c r="M6977" s="322" t="str">
        <f t="shared" si="324"/>
        <v>NA</v>
      </c>
      <c r="N6977" s="322" t="str">
        <f t="shared" si="325"/>
        <v>NA</v>
      </c>
      <c r="O6977" s="321">
        <v>0</v>
      </c>
      <c r="P6977" s="322" t="str">
        <f t="shared" si="326"/>
        <v>NA</v>
      </c>
      <c r="Q6977" s="322" t="s">
        <v>707</v>
      </c>
      <c r="R6977" s="323" t="s">
        <v>989</v>
      </c>
      <c r="S6977" s="323" t="s">
        <v>809</v>
      </c>
      <c r="T6977" s="323" t="s">
        <v>809</v>
      </c>
      <c r="U6977" s="323" t="s">
        <v>989</v>
      </c>
      <c r="V6977" s="323" t="s">
        <v>989</v>
      </c>
      <c r="W6977" s="323" t="s">
        <v>989</v>
      </c>
      <c r="X6977" s="323" t="s">
        <v>989</v>
      </c>
      <c r="Y6977" s="257"/>
    </row>
    <row r="6978" spans="1:25" ht="12.75" customHeight="1" x14ac:dyDescent="0.2">
      <c r="A6978" s="229" t="s">
        <v>705</v>
      </c>
      <c r="B6978" s="247"/>
      <c r="C6978" s="318">
        <v>6965</v>
      </c>
      <c r="D6978" s="319" t="s">
        <v>988</v>
      </c>
      <c r="E6978" s="319" t="s">
        <v>988</v>
      </c>
      <c r="F6978" s="319"/>
      <c r="G6978" s="320" t="s">
        <v>707</v>
      </c>
      <c r="H6978" s="321">
        <v>0</v>
      </c>
      <c r="I6978" s="321"/>
      <c r="J6978" s="321">
        <v>0</v>
      </c>
      <c r="K6978" s="321"/>
      <c r="L6978" s="321">
        <v>0</v>
      </c>
      <c r="M6978" s="322" t="str">
        <f t="shared" si="324"/>
        <v>NA</v>
      </c>
      <c r="N6978" s="322" t="str">
        <f t="shared" si="325"/>
        <v>NA</v>
      </c>
      <c r="O6978" s="321">
        <v>0</v>
      </c>
      <c r="P6978" s="322" t="str">
        <f t="shared" si="326"/>
        <v>NA</v>
      </c>
      <c r="Q6978" s="322" t="s">
        <v>707</v>
      </c>
      <c r="R6978" s="323" t="s">
        <v>989</v>
      </c>
      <c r="S6978" s="323" t="s">
        <v>809</v>
      </c>
      <c r="T6978" s="323" t="s">
        <v>809</v>
      </c>
      <c r="U6978" s="323" t="s">
        <v>989</v>
      </c>
      <c r="V6978" s="323" t="s">
        <v>989</v>
      </c>
      <c r="W6978" s="323" t="s">
        <v>989</v>
      </c>
      <c r="X6978" s="323" t="s">
        <v>989</v>
      </c>
      <c r="Y6978" s="257"/>
    </row>
    <row r="6979" spans="1:25" ht="12.75" customHeight="1" x14ac:dyDescent="0.2">
      <c r="A6979" s="229" t="s">
        <v>705</v>
      </c>
      <c r="B6979" s="247"/>
      <c r="C6979" s="346">
        <v>6966</v>
      </c>
      <c r="D6979" s="347" t="s">
        <v>14270</v>
      </c>
      <c r="E6979" s="347" t="s">
        <v>13956</v>
      </c>
      <c r="F6979" s="347" t="s">
        <v>10225</v>
      </c>
      <c r="G6979" s="348" t="s">
        <v>707</v>
      </c>
      <c r="H6979" s="349">
        <v>0</v>
      </c>
      <c r="I6979" s="349"/>
      <c r="J6979" s="349">
        <v>2385737.7385</v>
      </c>
      <c r="K6979" s="349"/>
      <c r="L6979" s="349">
        <v>0</v>
      </c>
      <c r="M6979" s="251" t="str">
        <f t="shared" si="324"/>
        <v>NA</v>
      </c>
      <c r="N6979" s="350">
        <f t="shared" si="325"/>
        <v>1</v>
      </c>
      <c r="O6979" s="349">
        <v>0</v>
      </c>
      <c r="P6979" s="350" t="str">
        <f t="shared" si="326"/>
        <v>NA</v>
      </c>
      <c r="Q6979" s="350" t="s">
        <v>707</v>
      </c>
      <c r="R6979" s="351" t="s">
        <v>3680</v>
      </c>
      <c r="S6979" s="352" t="s">
        <v>832</v>
      </c>
      <c r="T6979" s="352" t="s">
        <v>832</v>
      </c>
      <c r="U6979" s="352" t="s">
        <v>989</v>
      </c>
      <c r="V6979" s="353" t="s">
        <v>809</v>
      </c>
      <c r="W6979" s="354" t="s">
        <v>809</v>
      </c>
      <c r="X6979" s="354" t="s">
        <v>809</v>
      </c>
      <c r="Y6979" s="257"/>
    </row>
    <row r="6980" spans="1:25" ht="12.75" customHeight="1" x14ac:dyDescent="0.2">
      <c r="A6980" s="229" t="s">
        <v>705</v>
      </c>
      <c r="B6980" s="247"/>
      <c r="C6980" s="318">
        <v>6967</v>
      </c>
      <c r="D6980" s="319" t="s">
        <v>988</v>
      </c>
      <c r="E6980" s="319" t="s">
        <v>988</v>
      </c>
      <c r="F6980" s="319"/>
      <c r="G6980" s="320" t="s">
        <v>707</v>
      </c>
      <c r="H6980" s="321">
        <v>0</v>
      </c>
      <c r="I6980" s="321"/>
      <c r="J6980" s="321">
        <v>0</v>
      </c>
      <c r="K6980" s="321"/>
      <c r="L6980" s="321">
        <v>0</v>
      </c>
      <c r="M6980" s="322" t="str">
        <f t="shared" si="324"/>
        <v>NA</v>
      </c>
      <c r="N6980" s="322" t="str">
        <f t="shared" si="325"/>
        <v>NA</v>
      </c>
      <c r="O6980" s="321">
        <v>0</v>
      </c>
      <c r="P6980" s="322" t="str">
        <f t="shared" si="326"/>
        <v>NA</v>
      </c>
      <c r="Q6980" s="322" t="s">
        <v>707</v>
      </c>
      <c r="R6980" s="323" t="s">
        <v>989</v>
      </c>
      <c r="S6980" s="323" t="s">
        <v>809</v>
      </c>
      <c r="T6980" s="370" t="s">
        <v>2261</v>
      </c>
      <c r="U6980" s="323" t="s">
        <v>989</v>
      </c>
      <c r="V6980" s="323" t="s">
        <v>989</v>
      </c>
      <c r="W6980" s="323" t="s">
        <v>989</v>
      </c>
      <c r="X6980" s="323" t="s">
        <v>989</v>
      </c>
      <c r="Y6980" s="257"/>
    </row>
    <row r="6981" spans="1:25" ht="12.75" customHeight="1" x14ac:dyDescent="0.2">
      <c r="A6981" s="229" t="s">
        <v>705</v>
      </c>
      <c r="B6981" s="247"/>
      <c r="C6981" s="280">
        <v>6968</v>
      </c>
      <c r="D6981" s="296" t="s">
        <v>14271</v>
      </c>
      <c r="E6981" s="296" t="s">
        <v>14272</v>
      </c>
      <c r="F6981" s="296" t="s">
        <v>10399</v>
      </c>
      <c r="G6981" s="281" t="s">
        <v>804</v>
      </c>
      <c r="H6981" s="250">
        <v>0</v>
      </c>
      <c r="I6981" s="250"/>
      <c r="J6981" s="250">
        <v>0</v>
      </c>
      <c r="K6981" s="250"/>
      <c r="L6981" s="250">
        <v>0</v>
      </c>
      <c r="M6981" s="251" t="str">
        <f t="shared" si="324"/>
        <v>NA</v>
      </c>
      <c r="N6981" s="251" t="str">
        <f t="shared" si="325"/>
        <v>NA</v>
      </c>
      <c r="O6981" s="250">
        <v>0</v>
      </c>
      <c r="P6981" s="251" t="str">
        <f t="shared" si="326"/>
        <v>NA</v>
      </c>
      <c r="Q6981" s="251" t="s">
        <v>707</v>
      </c>
      <c r="R6981" s="258"/>
      <c r="S6981" s="299" t="s">
        <v>809</v>
      </c>
      <c r="T6981" s="258" t="s">
        <v>2261</v>
      </c>
      <c r="U6981" s="299" t="s">
        <v>832</v>
      </c>
      <c r="V6981" s="283" t="s">
        <v>809</v>
      </c>
      <c r="W6981" s="284" t="s">
        <v>809</v>
      </c>
      <c r="X6981" s="284" t="s">
        <v>809</v>
      </c>
      <c r="Y6981" s="257"/>
    </row>
    <row r="6982" spans="1:25" ht="12.75" customHeight="1" x14ac:dyDescent="0.2">
      <c r="A6982" s="229" t="s">
        <v>705</v>
      </c>
      <c r="B6982" s="247"/>
      <c r="C6982" s="280">
        <v>6969</v>
      </c>
      <c r="D6982" s="296" t="s">
        <v>14273</v>
      </c>
      <c r="E6982" s="296" t="s">
        <v>14274</v>
      </c>
      <c r="F6982" s="296" t="s">
        <v>10508</v>
      </c>
      <c r="G6982" s="281" t="s">
        <v>804</v>
      </c>
      <c r="H6982" s="250">
        <v>0</v>
      </c>
      <c r="I6982" s="250"/>
      <c r="J6982" s="250">
        <v>0</v>
      </c>
      <c r="K6982" s="250"/>
      <c r="L6982" s="250">
        <v>0</v>
      </c>
      <c r="M6982" s="251" t="str">
        <f t="shared" si="324"/>
        <v>NA</v>
      </c>
      <c r="N6982" s="251" t="str">
        <f t="shared" si="325"/>
        <v>NA</v>
      </c>
      <c r="O6982" s="250">
        <v>0</v>
      </c>
      <c r="P6982" s="251" t="str">
        <f t="shared" si="326"/>
        <v>NA</v>
      </c>
      <c r="Q6982" s="251" t="s">
        <v>707</v>
      </c>
      <c r="R6982" s="258"/>
      <c r="S6982" s="299" t="s">
        <v>809</v>
      </c>
      <c r="T6982" s="299" t="s">
        <v>809</v>
      </c>
      <c r="U6982" s="299" t="s">
        <v>832</v>
      </c>
      <c r="V6982" s="283" t="s">
        <v>809</v>
      </c>
      <c r="W6982" s="284" t="s">
        <v>809</v>
      </c>
      <c r="X6982" s="284" t="s">
        <v>809</v>
      </c>
      <c r="Y6982" s="257"/>
    </row>
    <row r="6983" spans="1:25" ht="12.75" customHeight="1" x14ac:dyDescent="0.2">
      <c r="A6983" s="229" t="s">
        <v>705</v>
      </c>
      <c r="B6983" s="247"/>
      <c r="C6983" s="280">
        <v>6970</v>
      </c>
      <c r="D6983" s="249" t="s">
        <v>14275</v>
      </c>
      <c r="E6983" s="249" t="s">
        <v>14276</v>
      </c>
      <c r="F6983" s="249" t="s">
        <v>10253</v>
      </c>
      <c r="G6983" s="281"/>
      <c r="H6983" s="250">
        <v>0</v>
      </c>
      <c r="I6983" s="250"/>
      <c r="J6983" s="250">
        <v>35710.219400000002</v>
      </c>
      <c r="K6983" s="250"/>
      <c r="L6983" s="250">
        <v>37280.560000000005</v>
      </c>
      <c r="M6983" s="251" t="str">
        <f t="shared" si="324"/>
        <v>NA</v>
      </c>
      <c r="N6983" s="251">
        <f t="shared" si="325"/>
        <v>4.3974543600815937E-2</v>
      </c>
      <c r="O6983" s="250">
        <v>41146.31</v>
      </c>
      <c r="P6983" s="251">
        <f t="shared" si="326"/>
        <v>0.10369345310263559</v>
      </c>
      <c r="Q6983" s="251" t="s">
        <v>1195</v>
      </c>
      <c r="R6983" s="258"/>
      <c r="S6983" s="258" t="s">
        <v>840</v>
      </c>
      <c r="T6983" s="258" t="s">
        <v>841</v>
      </c>
      <c r="U6983" s="282" t="s">
        <v>841</v>
      </c>
      <c r="V6983" s="285">
        <v>205</v>
      </c>
      <c r="W6983" s="286" t="s">
        <v>815</v>
      </c>
      <c r="X6983" s="286" t="s">
        <v>816</v>
      </c>
      <c r="Y6983" s="257"/>
    </row>
    <row r="6984" spans="1:25" ht="12.75" customHeight="1" x14ac:dyDescent="0.2">
      <c r="A6984" s="229" t="s">
        <v>705</v>
      </c>
      <c r="B6984" s="247"/>
      <c r="C6984" s="280">
        <v>6971</v>
      </c>
      <c r="D6984" s="249" t="s">
        <v>14277</v>
      </c>
      <c r="E6984" s="249" t="s">
        <v>14278</v>
      </c>
      <c r="F6984" s="249" t="s">
        <v>812</v>
      </c>
      <c r="G6984" s="281" t="s">
        <v>813</v>
      </c>
      <c r="H6984" s="250">
        <v>84347.8</v>
      </c>
      <c r="I6984" s="250"/>
      <c r="J6984" s="250">
        <v>80751.882899999982</v>
      </c>
      <c r="K6984" s="250"/>
      <c r="L6984" s="250">
        <v>80964.75</v>
      </c>
      <c r="M6984" s="251">
        <f t="shared" si="324"/>
        <v>4.2632020040831185E-2</v>
      </c>
      <c r="N6984" s="251">
        <f t="shared" si="325"/>
        <v>2.6360636105987037E-3</v>
      </c>
      <c r="O6984" s="250">
        <v>94596.76</v>
      </c>
      <c r="P6984" s="251">
        <f t="shared" si="326"/>
        <v>0.16836969174856953</v>
      </c>
      <c r="Q6984" s="251" t="s">
        <v>805</v>
      </c>
      <c r="R6984" s="258"/>
      <c r="S6984" s="258" t="s">
        <v>806</v>
      </c>
      <c r="T6984" s="258" t="s">
        <v>807</v>
      </c>
      <c r="U6984" s="282" t="s">
        <v>814</v>
      </c>
      <c r="V6984" s="285">
        <v>405</v>
      </c>
      <c r="W6984" s="286" t="s">
        <v>824</v>
      </c>
      <c r="X6984" s="286" t="s">
        <v>824</v>
      </c>
      <c r="Y6984" s="257"/>
    </row>
    <row r="6985" spans="1:25" ht="12.75" customHeight="1" x14ac:dyDescent="0.2">
      <c r="A6985" s="229" t="s">
        <v>705</v>
      </c>
      <c r="B6985" s="247"/>
      <c r="C6985" s="318">
        <v>6972</v>
      </c>
      <c r="D6985" s="319" t="s">
        <v>988</v>
      </c>
      <c r="E6985" s="319" t="s">
        <v>988</v>
      </c>
      <c r="F6985" s="319"/>
      <c r="G6985" s="320" t="s">
        <v>707</v>
      </c>
      <c r="H6985" s="321">
        <v>0</v>
      </c>
      <c r="I6985" s="321"/>
      <c r="J6985" s="321">
        <v>0</v>
      </c>
      <c r="K6985" s="321"/>
      <c r="L6985" s="321">
        <v>0</v>
      </c>
      <c r="M6985" s="322" t="str">
        <f t="shared" si="324"/>
        <v>NA</v>
      </c>
      <c r="N6985" s="322" t="str">
        <f t="shared" si="325"/>
        <v>NA</v>
      </c>
      <c r="O6985" s="321">
        <v>0</v>
      </c>
      <c r="P6985" s="322" t="str">
        <f t="shared" si="326"/>
        <v>NA</v>
      </c>
      <c r="Q6985" s="322" t="s">
        <v>707</v>
      </c>
      <c r="R6985" s="323" t="s">
        <v>989</v>
      </c>
      <c r="S6985" s="323" t="s">
        <v>809</v>
      </c>
      <c r="T6985" s="323" t="s">
        <v>809</v>
      </c>
      <c r="U6985" s="323" t="s">
        <v>989</v>
      </c>
      <c r="V6985" s="323" t="s">
        <v>989</v>
      </c>
      <c r="W6985" s="323" t="s">
        <v>989</v>
      </c>
      <c r="X6985" s="323" t="s">
        <v>989</v>
      </c>
      <c r="Y6985" s="257"/>
    </row>
    <row r="6986" spans="1:25" ht="12.75" customHeight="1" x14ac:dyDescent="0.2">
      <c r="B6986" s="247"/>
      <c r="C6986" s="280">
        <v>6973</v>
      </c>
      <c r="D6986" s="249" t="s">
        <v>14279</v>
      </c>
      <c r="E6986" s="249" t="s">
        <v>14280</v>
      </c>
      <c r="F6986" s="249" t="s">
        <v>10182</v>
      </c>
      <c r="G6986" s="281" t="s">
        <v>813</v>
      </c>
      <c r="H6986" s="250">
        <v>10155.73</v>
      </c>
      <c r="I6986" s="250"/>
      <c r="J6986" s="250">
        <v>10076.391</v>
      </c>
      <c r="K6986" s="250"/>
      <c r="L6986" s="250">
        <v>10518.869999999999</v>
      </c>
      <c r="M6986" s="251">
        <f t="shared" si="324"/>
        <v>7.8122399866873129E-3</v>
      </c>
      <c r="N6986" s="251">
        <f t="shared" si="325"/>
        <v>4.3912448415310536E-2</v>
      </c>
      <c r="O6986" s="250">
        <v>11830.75</v>
      </c>
      <c r="P6986" s="251">
        <f t="shared" si="326"/>
        <v>0.12471681844152473</v>
      </c>
      <c r="Q6986" s="251" t="s">
        <v>1195</v>
      </c>
      <c r="R6986" s="258"/>
      <c r="S6986" s="299" t="s">
        <v>809</v>
      </c>
      <c r="T6986" s="258" t="s">
        <v>807</v>
      </c>
      <c r="U6986" s="282" t="s">
        <v>814</v>
      </c>
      <c r="V6986" s="283" t="s">
        <v>809</v>
      </c>
      <c r="W6986" s="284" t="s">
        <v>809</v>
      </c>
      <c r="X6986" s="284" t="s">
        <v>809</v>
      </c>
      <c r="Y6986" s="257"/>
    </row>
    <row r="6987" spans="1:25" ht="12.75" customHeight="1" x14ac:dyDescent="0.2">
      <c r="A6987" s="229" t="s">
        <v>705</v>
      </c>
      <c r="B6987" s="247"/>
      <c r="C6987" s="280">
        <v>6974</v>
      </c>
      <c r="D6987" s="249" t="s">
        <v>14281</v>
      </c>
      <c r="E6987" s="249" t="s">
        <v>14282</v>
      </c>
      <c r="F6987" s="249" t="s">
        <v>10182</v>
      </c>
      <c r="G6987" s="281" t="s">
        <v>813</v>
      </c>
      <c r="H6987" s="250">
        <v>144929.97</v>
      </c>
      <c r="I6987" s="250"/>
      <c r="J6987" s="250">
        <v>143406.20939999999</v>
      </c>
      <c r="K6987" s="250"/>
      <c r="L6987" s="250">
        <v>150197.28000000003</v>
      </c>
      <c r="M6987" s="251">
        <f t="shared" si="324"/>
        <v>1.0513771582233879E-2</v>
      </c>
      <c r="N6987" s="251">
        <f t="shared" si="325"/>
        <v>4.7355485012910717E-2</v>
      </c>
      <c r="O6987" s="250">
        <v>171540.95999999996</v>
      </c>
      <c r="P6987" s="251">
        <f t="shared" si="326"/>
        <v>0.1421043044188279</v>
      </c>
      <c r="Q6987" s="251" t="s">
        <v>1195</v>
      </c>
      <c r="R6987" s="258"/>
      <c r="S6987" s="299" t="s">
        <v>809</v>
      </c>
      <c r="T6987" s="258" t="s">
        <v>807</v>
      </c>
      <c r="U6987" s="282" t="s">
        <v>814</v>
      </c>
      <c r="V6987" s="283" t="s">
        <v>809</v>
      </c>
      <c r="W6987" s="284" t="s">
        <v>809</v>
      </c>
      <c r="X6987" s="284" t="s">
        <v>809</v>
      </c>
      <c r="Y6987" s="257"/>
    </row>
    <row r="6988" spans="1:25" ht="12.75" customHeight="1" x14ac:dyDescent="0.2">
      <c r="A6988" s="229" t="s">
        <v>705</v>
      </c>
      <c r="B6988" s="247"/>
      <c r="C6988" s="280">
        <v>6975</v>
      </c>
      <c r="D6988" s="249" t="s">
        <v>14283</v>
      </c>
      <c r="E6988" s="249" t="s">
        <v>7777</v>
      </c>
      <c r="F6988" s="249" t="s">
        <v>10182</v>
      </c>
      <c r="G6988" s="281" t="s">
        <v>813</v>
      </c>
      <c r="H6988" s="250">
        <v>42501.68</v>
      </c>
      <c r="I6988" s="250"/>
      <c r="J6988" s="250">
        <v>42194.695399999997</v>
      </c>
      <c r="K6988" s="250"/>
      <c r="L6988" s="250">
        <v>44047.5</v>
      </c>
      <c r="M6988" s="251">
        <f t="shared" si="324"/>
        <v>7.2228815425649856E-3</v>
      </c>
      <c r="N6988" s="251">
        <f t="shared" si="325"/>
        <v>4.391084193014469E-2</v>
      </c>
      <c r="O6988" s="250">
        <v>49517.35</v>
      </c>
      <c r="P6988" s="251">
        <f t="shared" si="326"/>
        <v>0.1241807140019297</v>
      </c>
      <c r="Q6988" s="251" t="s">
        <v>1195</v>
      </c>
      <c r="R6988" s="258"/>
      <c r="S6988" s="299" t="s">
        <v>809</v>
      </c>
      <c r="T6988" s="258" t="s">
        <v>807</v>
      </c>
      <c r="U6988" s="282" t="s">
        <v>814</v>
      </c>
      <c r="V6988" s="283" t="s">
        <v>809</v>
      </c>
      <c r="W6988" s="284" t="s">
        <v>809</v>
      </c>
      <c r="X6988" s="284" t="s">
        <v>809</v>
      </c>
      <c r="Y6988" s="257"/>
    </row>
    <row r="6989" spans="1:25" ht="12.75" customHeight="1" x14ac:dyDescent="0.2">
      <c r="A6989" s="229" t="s">
        <v>705</v>
      </c>
      <c r="B6989" s="247"/>
      <c r="C6989" s="318">
        <v>6976</v>
      </c>
      <c r="D6989" s="319" t="s">
        <v>988</v>
      </c>
      <c r="E6989" s="319" t="s">
        <v>988</v>
      </c>
      <c r="F6989" s="319"/>
      <c r="G6989" s="320" t="s">
        <v>707</v>
      </c>
      <c r="H6989" s="321">
        <v>0</v>
      </c>
      <c r="I6989" s="321"/>
      <c r="J6989" s="321">
        <v>0</v>
      </c>
      <c r="K6989" s="321"/>
      <c r="L6989" s="321">
        <v>0</v>
      </c>
      <c r="M6989" s="322" t="str">
        <f t="shared" si="324"/>
        <v>NA</v>
      </c>
      <c r="N6989" s="322" t="str">
        <f t="shared" si="325"/>
        <v>NA</v>
      </c>
      <c r="O6989" s="321">
        <v>0</v>
      </c>
      <c r="P6989" s="322" t="str">
        <f t="shared" si="326"/>
        <v>NA</v>
      </c>
      <c r="Q6989" s="322" t="s">
        <v>707</v>
      </c>
      <c r="R6989" s="323" t="s">
        <v>989</v>
      </c>
      <c r="S6989" s="323" t="s">
        <v>809</v>
      </c>
      <c r="T6989" s="323" t="s">
        <v>809</v>
      </c>
      <c r="U6989" s="323" t="s">
        <v>989</v>
      </c>
      <c r="V6989" s="323" t="s">
        <v>989</v>
      </c>
      <c r="W6989" s="323" t="s">
        <v>989</v>
      </c>
      <c r="X6989" s="323" t="s">
        <v>989</v>
      </c>
      <c r="Y6989" s="257"/>
    </row>
    <row r="6990" spans="1:25" ht="12.75" customHeight="1" x14ac:dyDescent="0.2">
      <c r="A6990" s="229" t="s">
        <v>705</v>
      </c>
      <c r="B6990" s="247"/>
      <c r="C6990" s="280">
        <v>6977</v>
      </c>
      <c r="D6990" s="249" t="s">
        <v>14284</v>
      </c>
      <c r="E6990" s="249" t="s">
        <v>14285</v>
      </c>
      <c r="F6990" s="249" t="s">
        <v>10182</v>
      </c>
      <c r="G6990" s="281" t="s">
        <v>813</v>
      </c>
      <c r="H6990" s="250">
        <v>19730.440000000002</v>
      </c>
      <c r="I6990" s="250"/>
      <c r="J6990" s="250">
        <v>20842.574599999996</v>
      </c>
      <c r="K6990" s="250"/>
      <c r="L6990" s="250">
        <v>21757.809999999998</v>
      </c>
      <c r="M6990" s="251">
        <f t="shared" ref="M6990:M7053" si="327">IF(H6990&gt;0,ABS((J6990-H6990)/H6990),"NA")</f>
        <v>5.6366436835670865E-2</v>
      </c>
      <c r="N6990" s="251">
        <f t="shared" ref="N6990:N7053" si="328">IF(J6990&gt;0,ABS((L6990-J6990)/J6990),"NA")</f>
        <v>4.3911820759418158E-2</v>
      </c>
      <c r="O6990" s="250">
        <v>25255.020000000004</v>
      </c>
      <c r="P6990" s="251">
        <f t="shared" ref="P6990:P7053" si="329">IF(L6990&gt;0,ABS((O6990-L6990)/L6990),"NA")</f>
        <v>0.16073354809146723</v>
      </c>
      <c r="Q6990" s="251" t="s">
        <v>1195</v>
      </c>
      <c r="R6990" s="258"/>
      <c r="S6990" s="299" t="s">
        <v>809</v>
      </c>
      <c r="T6990" s="258" t="s">
        <v>807</v>
      </c>
      <c r="U6990" s="282" t="s">
        <v>814</v>
      </c>
      <c r="V6990" s="283" t="s">
        <v>809</v>
      </c>
      <c r="W6990" s="284" t="s">
        <v>809</v>
      </c>
      <c r="X6990" s="284" t="s">
        <v>809</v>
      </c>
      <c r="Y6990" s="257"/>
    </row>
    <row r="6991" spans="1:25" ht="12.75" customHeight="1" x14ac:dyDescent="0.2">
      <c r="A6991" s="229" t="s">
        <v>705</v>
      </c>
      <c r="B6991" s="247"/>
      <c r="C6991" s="280">
        <v>6978</v>
      </c>
      <c r="D6991" s="249" t="s">
        <v>14286</v>
      </c>
      <c r="E6991" s="249" t="s">
        <v>14287</v>
      </c>
      <c r="F6991" s="249" t="s">
        <v>10877</v>
      </c>
      <c r="G6991" s="281" t="s">
        <v>813</v>
      </c>
      <c r="H6991" s="250">
        <v>59212.829999999987</v>
      </c>
      <c r="I6991" s="250"/>
      <c r="J6991" s="250">
        <v>55611.601000000002</v>
      </c>
      <c r="K6991" s="250"/>
      <c r="L6991" s="250">
        <v>60911.56</v>
      </c>
      <c r="M6991" s="251">
        <f t="shared" si="327"/>
        <v>6.0818390203609345E-2</v>
      </c>
      <c r="N6991" s="251">
        <f t="shared" si="328"/>
        <v>9.5303118498602388E-2</v>
      </c>
      <c r="O6991" s="250">
        <v>68613.429999999993</v>
      </c>
      <c r="P6991" s="251">
        <f t="shared" si="329"/>
        <v>0.12644348626106433</v>
      </c>
      <c r="Q6991" s="251" t="s">
        <v>1195</v>
      </c>
      <c r="R6991" s="258"/>
      <c r="S6991" s="258" t="s">
        <v>904</v>
      </c>
      <c r="T6991" s="258" t="s">
        <v>807</v>
      </c>
      <c r="U6991" s="282" t="s">
        <v>814</v>
      </c>
      <c r="V6991" s="285">
        <v>105</v>
      </c>
      <c r="W6991" s="286" t="s">
        <v>824</v>
      </c>
      <c r="X6991" s="286" t="s">
        <v>824</v>
      </c>
      <c r="Y6991" s="257"/>
    </row>
    <row r="6992" spans="1:25" ht="12.75" customHeight="1" x14ac:dyDescent="0.2">
      <c r="A6992" s="229" t="s">
        <v>705</v>
      </c>
      <c r="B6992" s="247"/>
      <c r="C6992" s="280">
        <v>6979</v>
      </c>
      <c r="D6992" s="249" t="s">
        <v>14288</v>
      </c>
      <c r="E6992" s="249" t="s">
        <v>4426</v>
      </c>
      <c r="F6992" s="249" t="s">
        <v>10877</v>
      </c>
      <c r="G6992" s="281" t="s">
        <v>813</v>
      </c>
      <c r="H6992" s="250">
        <v>106351.89</v>
      </c>
      <c r="I6992" s="250"/>
      <c r="J6992" s="250">
        <v>99188.791499999992</v>
      </c>
      <c r="K6992" s="250"/>
      <c r="L6992" s="250">
        <v>105877.14</v>
      </c>
      <c r="M6992" s="251">
        <f t="shared" si="327"/>
        <v>6.7352808680692058E-2</v>
      </c>
      <c r="N6992" s="251">
        <f t="shared" si="328"/>
        <v>6.7430486840844392E-2</v>
      </c>
      <c r="O6992" s="250">
        <v>121866.50999999998</v>
      </c>
      <c r="P6992" s="251">
        <f t="shared" si="329"/>
        <v>0.15101815179367312</v>
      </c>
      <c r="Q6992" s="251" t="s">
        <v>1195</v>
      </c>
      <c r="R6992" s="258"/>
      <c r="S6992" s="258" t="s">
        <v>806</v>
      </c>
      <c r="T6992" s="258" t="s">
        <v>807</v>
      </c>
      <c r="U6992" s="282" t="s">
        <v>814</v>
      </c>
      <c r="V6992" s="285">
        <v>306</v>
      </c>
      <c r="W6992" s="286" t="s">
        <v>824</v>
      </c>
      <c r="X6992" s="286" t="s">
        <v>824</v>
      </c>
      <c r="Y6992" s="257"/>
    </row>
    <row r="6993" spans="1:25" ht="12.75" customHeight="1" x14ac:dyDescent="0.2">
      <c r="A6993" s="229" t="s">
        <v>705</v>
      </c>
      <c r="B6993" s="247"/>
      <c r="C6993" s="280">
        <v>6980</v>
      </c>
      <c r="D6993" s="249" t="s">
        <v>14289</v>
      </c>
      <c r="E6993" s="249" t="s">
        <v>14290</v>
      </c>
      <c r="F6993" s="249" t="s">
        <v>10877</v>
      </c>
      <c r="G6993" s="281" t="s">
        <v>813</v>
      </c>
      <c r="H6993" s="250">
        <v>74709</v>
      </c>
      <c r="I6993" s="250"/>
      <c r="J6993" s="250">
        <v>75893.390499999994</v>
      </c>
      <c r="K6993" s="250"/>
      <c r="L6993" s="250">
        <v>79579.430000000008</v>
      </c>
      <c r="M6993" s="251">
        <f t="shared" si="327"/>
        <v>1.5853384465057678E-2</v>
      </c>
      <c r="N6993" s="251">
        <f t="shared" si="328"/>
        <v>4.8568649729781331E-2</v>
      </c>
      <c r="O6993" s="250">
        <v>91311.56</v>
      </c>
      <c r="P6993" s="251">
        <f t="shared" si="329"/>
        <v>0.14742666540838492</v>
      </c>
      <c r="Q6993" s="251" t="s">
        <v>1195</v>
      </c>
      <c r="R6993" s="258"/>
      <c r="S6993" s="258" t="s">
        <v>806</v>
      </c>
      <c r="T6993" s="258" t="s">
        <v>807</v>
      </c>
      <c r="U6993" s="282" t="s">
        <v>814</v>
      </c>
      <c r="V6993" s="285">
        <v>306</v>
      </c>
      <c r="W6993" s="286" t="s">
        <v>824</v>
      </c>
      <c r="X6993" s="286" t="s">
        <v>824</v>
      </c>
      <c r="Y6993" s="257"/>
    </row>
    <row r="6994" spans="1:25" ht="12.75" customHeight="1" x14ac:dyDescent="0.2">
      <c r="A6994" s="229" t="s">
        <v>705</v>
      </c>
      <c r="B6994" s="247"/>
      <c r="C6994" s="280">
        <v>6981</v>
      </c>
      <c r="D6994" s="249" t="s">
        <v>14291</v>
      </c>
      <c r="E6994" s="249" t="s">
        <v>14292</v>
      </c>
      <c r="F6994" s="249" t="s">
        <v>10877</v>
      </c>
      <c r="G6994" s="281"/>
      <c r="H6994" s="250">
        <v>1614878.5399999993</v>
      </c>
      <c r="I6994" s="250"/>
      <c r="J6994" s="250">
        <v>893077.5919</v>
      </c>
      <c r="K6994" s="250"/>
      <c r="L6994" s="250">
        <v>984751.74</v>
      </c>
      <c r="M6994" s="251">
        <f t="shared" si="327"/>
        <v>0.44696918698294152</v>
      </c>
      <c r="N6994" s="251">
        <f t="shared" si="328"/>
        <v>0.10264970136017584</v>
      </c>
      <c r="O6994" s="250">
        <v>1068752.4899999998</v>
      </c>
      <c r="P6994" s="251">
        <f t="shared" si="329"/>
        <v>8.5301448667660915E-2</v>
      </c>
      <c r="Q6994" s="251" t="s">
        <v>1195</v>
      </c>
      <c r="R6994" s="258"/>
      <c r="S6994" s="258" t="s">
        <v>925</v>
      </c>
      <c r="T6994" s="258" t="s">
        <v>908</v>
      </c>
      <c r="U6994" s="282" t="s">
        <v>932</v>
      </c>
      <c r="V6994" s="285">
        <v>2021</v>
      </c>
      <c r="W6994" s="286" t="s">
        <v>824</v>
      </c>
      <c r="X6994" s="286" t="s">
        <v>824</v>
      </c>
      <c r="Y6994" s="257"/>
    </row>
    <row r="6995" spans="1:25" ht="12.75" customHeight="1" x14ac:dyDescent="0.2">
      <c r="B6995" s="247"/>
      <c r="C6995" s="280">
        <v>6982</v>
      </c>
      <c r="D6995" s="296" t="s">
        <v>14293</v>
      </c>
      <c r="E6995" s="296" t="s">
        <v>14294</v>
      </c>
      <c r="F6995" s="296" t="s">
        <v>10355</v>
      </c>
      <c r="G6995" s="281" t="s">
        <v>804</v>
      </c>
      <c r="H6995" s="250">
        <v>0</v>
      </c>
      <c r="I6995" s="250"/>
      <c r="J6995" s="250">
        <v>0</v>
      </c>
      <c r="K6995" s="250"/>
      <c r="L6995" s="250">
        <v>10726.81</v>
      </c>
      <c r="M6995" s="251" t="str">
        <f t="shared" si="327"/>
        <v>NA</v>
      </c>
      <c r="N6995" s="251" t="str">
        <f t="shared" si="328"/>
        <v>NA</v>
      </c>
      <c r="O6995" s="250">
        <v>10833.52</v>
      </c>
      <c r="P6995" s="251">
        <f t="shared" si="329"/>
        <v>9.9479714845327697E-3</v>
      </c>
      <c r="Q6995" s="251" t="s">
        <v>1195</v>
      </c>
      <c r="R6995" s="258"/>
      <c r="S6995" s="299" t="s">
        <v>809</v>
      </c>
      <c r="T6995" s="299" t="s">
        <v>809</v>
      </c>
      <c r="U6995" s="282" t="s">
        <v>808</v>
      </c>
      <c r="V6995" s="283" t="s">
        <v>809</v>
      </c>
      <c r="W6995" s="284" t="s">
        <v>809</v>
      </c>
      <c r="X6995" s="284" t="s">
        <v>809</v>
      </c>
      <c r="Y6995" s="257"/>
    </row>
    <row r="6996" spans="1:25" ht="12.75" customHeight="1" x14ac:dyDescent="0.2">
      <c r="A6996" s="229" t="s">
        <v>705</v>
      </c>
      <c r="B6996" s="247"/>
      <c r="C6996" s="280">
        <v>6983</v>
      </c>
      <c r="D6996" s="249" t="s">
        <v>14295</v>
      </c>
      <c r="E6996" s="249" t="s">
        <v>1716</v>
      </c>
      <c r="F6996" s="249" t="s">
        <v>10237</v>
      </c>
      <c r="G6996" s="281" t="s">
        <v>804</v>
      </c>
      <c r="H6996" s="250">
        <v>27220.06</v>
      </c>
      <c r="I6996" s="250"/>
      <c r="J6996" s="250">
        <v>25337.5288</v>
      </c>
      <c r="K6996" s="250"/>
      <c r="L6996" s="250">
        <v>54901.74</v>
      </c>
      <c r="M6996" s="251">
        <f t="shared" si="327"/>
        <v>6.9159700603158153E-2</v>
      </c>
      <c r="N6996" s="251">
        <f t="shared" si="328"/>
        <v>1.1668150999792843</v>
      </c>
      <c r="O6996" s="250">
        <v>62848.109999999986</v>
      </c>
      <c r="P6996" s="251">
        <f t="shared" si="329"/>
        <v>0.14473803562510018</v>
      </c>
      <c r="Q6996" s="251" t="s">
        <v>1195</v>
      </c>
      <c r="R6996" s="258"/>
      <c r="S6996" s="258" t="s">
        <v>904</v>
      </c>
      <c r="T6996" s="258" t="s">
        <v>807</v>
      </c>
      <c r="U6996" s="282" t="s">
        <v>808</v>
      </c>
      <c r="V6996" s="285">
        <v>106</v>
      </c>
      <c r="W6996" s="286" t="s">
        <v>824</v>
      </c>
      <c r="X6996" s="286" t="s">
        <v>824</v>
      </c>
      <c r="Y6996" s="257"/>
    </row>
    <row r="6997" spans="1:25" ht="12.75" customHeight="1" x14ac:dyDescent="0.2">
      <c r="A6997" s="229" t="s">
        <v>705</v>
      </c>
      <c r="B6997" s="247"/>
      <c r="C6997" s="280">
        <v>6984</v>
      </c>
      <c r="D6997" s="249" t="s">
        <v>14296</v>
      </c>
      <c r="E6997" s="249" t="s">
        <v>14297</v>
      </c>
      <c r="F6997" s="249" t="s">
        <v>10237</v>
      </c>
      <c r="G6997" s="281" t="s">
        <v>804</v>
      </c>
      <c r="H6997" s="250">
        <v>34645.639999999992</v>
      </c>
      <c r="I6997" s="250"/>
      <c r="J6997" s="250">
        <v>38685.510299999994</v>
      </c>
      <c r="K6997" s="250"/>
      <c r="L6997" s="250">
        <v>34513.370000000003</v>
      </c>
      <c r="M6997" s="251">
        <f t="shared" si="327"/>
        <v>0.11660544588005889</v>
      </c>
      <c r="N6997" s="251">
        <f t="shared" si="328"/>
        <v>0.10784762221425298</v>
      </c>
      <c r="O6997" s="250">
        <v>38680.180000000008</v>
      </c>
      <c r="P6997" s="251">
        <f t="shared" si="329"/>
        <v>0.12073031407828343</v>
      </c>
      <c r="Q6997" s="251" t="s">
        <v>1195</v>
      </c>
      <c r="R6997" s="258"/>
      <c r="S6997" s="258" t="s">
        <v>904</v>
      </c>
      <c r="T6997" s="258" t="s">
        <v>807</v>
      </c>
      <c r="U6997" s="282" t="s">
        <v>808</v>
      </c>
      <c r="V6997" s="285">
        <v>106</v>
      </c>
      <c r="W6997" s="286" t="s">
        <v>824</v>
      </c>
      <c r="X6997" s="286" t="s">
        <v>824</v>
      </c>
      <c r="Y6997" s="257"/>
    </row>
    <row r="6998" spans="1:25" ht="12.75" customHeight="1" x14ac:dyDescent="0.2">
      <c r="A6998" s="229" t="s">
        <v>705</v>
      </c>
      <c r="B6998" s="247"/>
      <c r="C6998" s="280">
        <v>6985</v>
      </c>
      <c r="D6998" s="249" t="s">
        <v>14298</v>
      </c>
      <c r="E6998" s="249" t="s">
        <v>4500</v>
      </c>
      <c r="F6998" s="249" t="s">
        <v>10237</v>
      </c>
      <c r="G6998" s="281" t="s">
        <v>804</v>
      </c>
      <c r="H6998" s="250">
        <v>24283.859999999997</v>
      </c>
      <c r="I6998" s="250"/>
      <c r="J6998" s="250">
        <v>22551.718099999998</v>
      </c>
      <c r="K6998" s="250"/>
      <c r="L6998" s="250">
        <v>23542.22</v>
      </c>
      <c r="M6998" s="251">
        <f t="shared" si="327"/>
        <v>7.1328936174067839E-2</v>
      </c>
      <c r="N6998" s="251">
        <f t="shared" si="328"/>
        <v>4.3921349832765202E-2</v>
      </c>
      <c r="O6998" s="250">
        <v>26583.039999999997</v>
      </c>
      <c r="P6998" s="251">
        <f t="shared" si="329"/>
        <v>0.12916453928304111</v>
      </c>
      <c r="Q6998" s="251" t="s">
        <v>1195</v>
      </c>
      <c r="R6998" s="258"/>
      <c r="S6998" s="258" t="s">
        <v>904</v>
      </c>
      <c r="T6998" s="258" t="s">
        <v>807</v>
      </c>
      <c r="U6998" s="282" t="s">
        <v>808</v>
      </c>
      <c r="V6998" s="285">
        <v>105</v>
      </c>
      <c r="W6998" s="286" t="s">
        <v>824</v>
      </c>
      <c r="X6998" s="286" t="s">
        <v>824</v>
      </c>
      <c r="Y6998" s="257"/>
    </row>
    <row r="6999" spans="1:25" ht="12.75" customHeight="1" x14ac:dyDescent="0.2">
      <c r="A6999" s="229" t="s">
        <v>705</v>
      </c>
      <c r="B6999" s="247"/>
      <c r="C6999" s="280">
        <v>6986</v>
      </c>
      <c r="D6999" s="249" t="s">
        <v>14299</v>
      </c>
      <c r="E6999" s="249" t="s">
        <v>11456</v>
      </c>
      <c r="F6999" s="249" t="s">
        <v>10278</v>
      </c>
      <c r="G6999" s="281" t="s">
        <v>804</v>
      </c>
      <c r="H6999" s="250">
        <v>53833.710000000006</v>
      </c>
      <c r="I6999" s="250"/>
      <c r="J6999" s="250">
        <v>50884.535799999998</v>
      </c>
      <c r="K6999" s="250"/>
      <c r="L6999" s="250">
        <v>53118.94</v>
      </c>
      <c r="M6999" s="251">
        <f t="shared" si="327"/>
        <v>5.4783038360165189E-2</v>
      </c>
      <c r="N6999" s="251">
        <f t="shared" si="328"/>
        <v>4.3911262328937363E-2</v>
      </c>
      <c r="O6999" s="250">
        <v>59667.420000000006</v>
      </c>
      <c r="P6999" s="251">
        <f t="shared" si="329"/>
        <v>0.12327956845524408</v>
      </c>
      <c r="Q6999" s="251" t="s">
        <v>1195</v>
      </c>
      <c r="R6999" s="258"/>
      <c r="S6999" s="258" t="s">
        <v>904</v>
      </c>
      <c r="T6999" s="258" t="s">
        <v>807</v>
      </c>
      <c r="U6999" s="282" t="s">
        <v>808</v>
      </c>
      <c r="V6999" s="285">
        <v>105</v>
      </c>
      <c r="W6999" s="286" t="s">
        <v>824</v>
      </c>
      <c r="X6999" s="286" t="s">
        <v>824</v>
      </c>
      <c r="Y6999" s="257"/>
    </row>
    <row r="7000" spans="1:25" ht="12.75" customHeight="1" x14ac:dyDescent="0.2">
      <c r="A7000" s="229" t="s">
        <v>705</v>
      </c>
      <c r="B7000" s="247"/>
      <c r="C7000" s="280">
        <v>6987</v>
      </c>
      <c r="D7000" s="249" t="s">
        <v>14300</v>
      </c>
      <c r="E7000" s="249" t="s">
        <v>14301</v>
      </c>
      <c r="F7000" s="249" t="s">
        <v>10278</v>
      </c>
      <c r="G7000" s="281" t="s">
        <v>804</v>
      </c>
      <c r="H7000" s="250">
        <v>32991.03</v>
      </c>
      <c r="I7000" s="250"/>
      <c r="J7000" s="250">
        <v>31190.329299999998</v>
      </c>
      <c r="K7000" s="250"/>
      <c r="L7000" s="250">
        <v>16323.97</v>
      </c>
      <c r="M7000" s="251">
        <f t="shared" si="327"/>
        <v>5.4581524129437647E-2</v>
      </c>
      <c r="N7000" s="251">
        <f t="shared" si="328"/>
        <v>0.47663361155984973</v>
      </c>
      <c r="O7000" s="250">
        <v>17697.97</v>
      </c>
      <c r="P7000" s="251">
        <f t="shared" si="329"/>
        <v>8.4170701122337391E-2</v>
      </c>
      <c r="Q7000" s="251" t="s">
        <v>1195</v>
      </c>
      <c r="R7000" s="258"/>
      <c r="S7000" s="258" t="s">
        <v>904</v>
      </c>
      <c r="T7000" s="258" t="s">
        <v>807</v>
      </c>
      <c r="U7000" s="282" t="s">
        <v>808</v>
      </c>
      <c r="V7000" s="285">
        <v>105</v>
      </c>
      <c r="W7000" s="286" t="s">
        <v>824</v>
      </c>
      <c r="X7000" s="286" t="s">
        <v>824</v>
      </c>
      <c r="Y7000" s="257"/>
    </row>
    <row r="7001" spans="1:25" ht="12.75" customHeight="1" x14ac:dyDescent="0.2">
      <c r="A7001" s="229" t="s">
        <v>705</v>
      </c>
      <c r="B7001" s="247"/>
      <c r="C7001" s="287">
        <v>6988</v>
      </c>
      <c r="D7001" s="288" t="s">
        <v>14302</v>
      </c>
      <c r="E7001" s="288" t="s">
        <v>12767</v>
      </c>
      <c r="F7001" s="288" t="s">
        <v>5100</v>
      </c>
      <c r="G7001" s="289" t="s">
        <v>707</v>
      </c>
      <c r="H7001" s="290">
        <v>0</v>
      </c>
      <c r="I7001" s="290"/>
      <c r="J7001" s="290">
        <v>0</v>
      </c>
      <c r="K7001" s="290"/>
      <c r="L7001" s="290">
        <v>0</v>
      </c>
      <c r="M7001" s="291" t="str">
        <f t="shared" si="327"/>
        <v>NA</v>
      </c>
      <c r="N7001" s="291" t="str">
        <f t="shared" si="328"/>
        <v>NA</v>
      </c>
      <c r="O7001" s="290">
        <v>0</v>
      </c>
      <c r="P7001" s="291" t="str">
        <f t="shared" si="329"/>
        <v>NA</v>
      </c>
      <c r="Q7001" s="291" t="s">
        <v>707</v>
      </c>
      <c r="R7001" s="292" t="s">
        <v>831</v>
      </c>
      <c r="S7001" s="293" t="s">
        <v>832</v>
      </c>
      <c r="T7001" s="293" t="s">
        <v>832</v>
      </c>
      <c r="U7001" s="293" t="s">
        <v>832</v>
      </c>
      <c r="V7001" s="294" t="s">
        <v>809</v>
      </c>
      <c r="W7001" s="295" t="s">
        <v>809</v>
      </c>
      <c r="X7001" s="295" t="s">
        <v>809</v>
      </c>
      <c r="Y7001" s="257"/>
    </row>
    <row r="7002" spans="1:25" ht="12.75" customHeight="1" x14ac:dyDescent="0.2">
      <c r="A7002" s="229" t="s">
        <v>705</v>
      </c>
      <c r="B7002" s="247"/>
      <c r="C7002" s="300">
        <v>6989</v>
      </c>
      <c r="D7002" s="301" t="s">
        <v>14303</v>
      </c>
      <c r="E7002" s="301" t="s">
        <v>14304</v>
      </c>
      <c r="F7002" s="301" t="s">
        <v>5100</v>
      </c>
      <c r="G7002" s="302" t="s">
        <v>707</v>
      </c>
      <c r="H7002" s="303">
        <v>0</v>
      </c>
      <c r="I7002" s="303"/>
      <c r="J7002" s="303">
        <v>0</v>
      </c>
      <c r="K7002" s="303"/>
      <c r="L7002" s="303">
        <v>0</v>
      </c>
      <c r="M7002" s="304" t="str">
        <f t="shared" si="327"/>
        <v>NA</v>
      </c>
      <c r="N7002" s="304" t="str">
        <f t="shared" si="328"/>
        <v>NA</v>
      </c>
      <c r="O7002" s="303">
        <v>0</v>
      </c>
      <c r="P7002" s="304" t="str">
        <f t="shared" si="329"/>
        <v>NA</v>
      </c>
      <c r="Q7002" s="304" t="s">
        <v>707</v>
      </c>
      <c r="R7002" s="305" t="s">
        <v>887</v>
      </c>
      <c r="S7002" s="306" t="s">
        <v>832</v>
      </c>
      <c r="T7002" s="306" t="s">
        <v>832</v>
      </c>
      <c r="U7002" s="306" t="s">
        <v>832</v>
      </c>
      <c r="V7002" s="307" t="s">
        <v>809</v>
      </c>
      <c r="W7002" s="308" t="s">
        <v>809</v>
      </c>
      <c r="X7002" s="308" t="s">
        <v>809</v>
      </c>
      <c r="Y7002" s="257"/>
    </row>
    <row r="7003" spans="1:25" ht="12.75" customHeight="1" x14ac:dyDescent="0.2">
      <c r="A7003" s="229" t="s">
        <v>705</v>
      </c>
      <c r="B7003" s="247"/>
      <c r="C7003" s="280">
        <v>6990</v>
      </c>
      <c r="D7003" s="249" t="s">
        <v>14305</v>
      </c>
      <c r="E7003" s="249" t="s">
        <v>14306</v>
      </c>
      <c r="F7003" s="249" t="s">
        <v>10877</v>
      </c>
      <c r="G7003" s="281" t="s">
        <v>813</v>
      </c>
      <c r="H7003" s="250">
        <v>85551.63</v>
      </c>
      <c r="I7003" s="250"/>
      <c r="J7003" s="250">
        <v>78290.732699999993</v>
      </c>
      <c r="K7003" s="250"/>
      <c r="L7003" s="250">
        <v>81729.33</v>
      </c>
      <c r="M7003" s="251">
        <f t="shared" si="327"/>
        <v>8.487152494932021E-2</v>
      </c>
      <c r="N7003" s="251">
        <f t="shared" si="328"/>
        <v>4.3920872642439948E-2</v>
      </c>
      <c r="O7003" s="250">
        <v>89463.97</v>
      </c>
      <c r="P7003" s="251">
        <f t="shared" si="329"/>
        <v>9.4637261800628966E-2</v>
      </c>
      <c r="Q7003" s="251" t="s">
        <v>1195</v>
      </c>
      <c r="R7003" s="258"/>
      <c r="S7003" s="258" t="s">
        <v>904</v>
      </c>
      <c r="T7003" s="258" t="s">
        <v>807</v>
      </c>
      <c r="U7003" s="282" t="s">
        <v>814</v>
      </c>
      <c r="V7003" s="285">
        <v>105</v>
      </c>
      <c r="W7003" s="286" t="s">
        <v>824</v>
      </c>
      <c r="X7003" s="286" t="s">
        <v>824</v>
      </c>
      <c r="Y7003" s="257"/>
    </row>
    <row r="7004" spans="1:25" ht="12.75" customHeight="1" x14ac:dyDescent="0.2">
      <c r="A7004" s="229" t="s">
        <v>705</v>
      </c>
      <c r="B7004" s="247"/>
      <c r="C7004" s="280">
        <v>6991</v>
      </c>
      <c r="D7004" s="249" t="s">
        <v>14307</v>
      </c>
      <c r="E7004" s="249" t="s">
        <v>14308</v>
      </c>
      <c r="F7004" s="249" t="s">
        <v>10877</v>
      </c>
      <c r="G7004" s="281" t="s">
        <v>813</v>
      </c>
      <c r="H7004" s="250">
        <v>89644.12</v>
      </c>
      <c r="I7004" s="250"/>
      <c r="J7004" s="250">
        <v>82132.828500000018</v>
      </c>
      <c r="K7004" s="250"/>
      <c r="L7004" s="250">
        <v>85740.15</v>
      </c>
      <c r="M7004" s="251">
        <f t="shared" si="327"/>
        <v>8.3790119195770771E-2</v>
      </c>
      <c r="N7004" s="251">
        <f t="shared" si="328"/>
        <v>4.3920580429054328E-2</v>
      </c>
      <c r="O7004" s="250">
        <v>93844.59</v>
      </c>
      <c r="P7004" s="251">
        <f t="shared" si="329"/>
        <v>9.4523277600983932E-2</v>
      </c>
      <c r="Q7004" s="251" t="s">
        <v>1195</v>
      </c>
      <c r="R7004" s="258"/>
      <c r="S7004" s="258" t="s">
        <v>806</v>
      </c>
      <c r="T7004" s="258" t="s">
        <v>807</v>
      </c>
      <c r="U7004" s="282" t="s">
        <v>814</v>
      </c>
      <c r="V7004" s="285">
        <v>307</v>
      </c>
      <c r="W7004" s="286" t="s">
        <v>824</v>
      </c>
      <c r="X7004" s="286" t="s">
        <v>824</v>
      </c>
      <c r="Y7004" s="257"/>
    </row>
    <row r="7005" spans="1:25" ht="12.75" customHeight="1" x14ac:dyDescent="0.2">
      <c r="A7005" s="229" t="s">
        <v>705</v>
      </c>
      <c r="B7005" s="247"/>
      <c r="C7005" s="280">
        <v>6992</v>
      </c>
      <c r="D7005" s="249" t="s">
        <v>14309</v>
      </c>
      <c r="E7005" s="249" t="s">
        <v>14310</v>
      </c>
      <c r="F7005" s="249" t="s">
        <v>10877</v>
      </c>
      <c r="G7005" s="281" t="s">
        <v>813</v>
      </c>
      <c r="H7005" s="250">
        <v>59110.939999999995</v>
      </c>
      <c r="I7005" s="250"/>
      <c r="J7005" s="250">
        <v>54637.494399999996</v>
      </c>
      <c r="K7005" s="250"/>
      <c r="L7005" s="250">
        <v>57037.19</v>
      </c>
      <c r="M7005" s="251">
        <f t="shared" si="327"/>
        <v>7.5678810047683218E-2</v>
      </c>
      <c r="N7005" s="251">
        <f t="shared" si="328"/>
        <v>4.3920308322191411E-2</v>
      </c>
      <c r="O7005" s="250">
        <v>62396.46</v>
      </c>
      <c r="P7005" s="251">
        <f t="shared" si="329"/>
        <v>9.3960975286475304E-2</v>
      </c>
      <c r="Q7005" s="251" t="s">
        <v>1195</v>
      </c>
      <c r="R7005" s="258"/>
      <c r="S7005" s="258" t="s">
        <v>904</v>
      </c>
      <c r="T7005" s="258" t="s">
        <v>807</v>
      </c>
      <c r="U7005" s="282" t="s">
        <v>814</v>
      </c>
      <c r="V7005" s="285">
        <v>105</v>
      </c>
      <c r="W7005" s="286" t="s">
        <v>824</v>
      </c>
      <c r="X7005" s="286" t="s">
        <v>824</v>
      </c>
      <c r="Y7005" s="257"/>
    </row>
    <row r="7006" spans="1:25" ht="12.75" customHeight="1" x14ac:dyDescent="0.2">
      <c r="A7006" s="229" t="s">
        <v>705</v>
      </c>
      <c r="B7006" s="247"/>
      <c r="C7006" s="280">
        <v>6993</v>
      </c>
      <c r="D7006" s="249" t="s">
        <v>14311</v>
      </c>
      <c r="E7006" s="249" t="s">
        <v>14312</v>
      </c>
      <c r="F7006" s="249" t="s">
        <v>10877</v>
      </c>
      <c r="G7006" s="281" t="s">
        <v>813</v>
      </c>
      <c r="H7006" s="250">
        <v>45890.259999999995</v>
      </c>
      <c r="I7006" s="250"/>
      <c r="J7006" s="250">
        <v>41756.881799999996</v>
      </c>
      <c r="K7006" s="250"/>
      <c r="L7006" s="250">
        <v>43590.879999999997</v>
      </c>
      <c r="M7006" s="251">
        <f t="shared" si="327"/>
        <v>9.0070925725851181E-2</v>
      </c>
      <c r="N7006" s="251">
        <f t="shared" si="328"/>
        <v>4.3920860968119563E-2</v>
      </c>
      <c r="O7006" s="250">
        <v>47730.51</v>
      </c>
      <c r="P7006" s="251">
        <f t="shared" si="329"/>
        <v>9.4965506546323561E-2</v>
      </c>
      <c r="Q7006" s="251" t="s">
        <v>1195</v>
      </c>
      <c r="R7006" s="258"/>
      <c r="S7006" s="258" t="s">
        <v>904</v>
      </c>
      <c r="T7006" s="258" t="s">
        <v>807</v>
      </c>
      <c r="U7006" s="282" t="s">
        <v>814</v>
      </c>
      <c r="V7006" s="285">
        <v>105</v>
      </c>
      <c r="W7006" s="286" t="s">
        <v>824</v>
      </c>
      <c r="X7006" s="286" t="s">
        <v>824</v>
      </c>
      <c r="Y7006" s="257"/>
    </row>
    <row r="7007" spans="1:25" ht="12.75" customHeight="1" x14ac:dyDescent="0.2">
      <c r="A7007" s="229" t="s">
        <v>705</v>
      </c>
      <c r="B7007" s="247"/>
      <c r="C7007" s="280">
        <v>6994</v>
      </c>
      <c r="D7007" s="249" t="s">
        <v>14313</v>
      </c>
      <c r="E7007" s="249" t="s">
        <v>14314</v>
      </c>
      <c r="F7007" s="249" t="s">
        <v>10877</v>
      </c>
      <c r="G7007" s="281" t="s">
        <v>813</v>
      </c>
      <c r="H7007" s="250">
        <v>55593.42</v>
      </c>
      <c r="I7007" s="250"/>
      <c r="J7007" s="250">
        <v>51386.118700000006</v>
      </c>
      <c r="K7007" s="250"/>
      <c r="L7007" s="250">
        <v>53643.020000000004</v>
      </c>
      <c r="M7007" s="251">
        <f t="shared" si="327"/>
        <v>7.5679843046173312E-2</v>
      </c>
      <c r="N7007" s="251">
        <f t="shared" si="328"/>
        <v>4.392044694358279E-2</v>
      </c>
      <c r="O7007" s="250">
        <v>58683.369999999995</v>
      </c>
      <c r="P7007" s="251">
        <f t="shared" si="329"/>
        <v>9.3960966403457358E-2</v>
      </c>
      <c r="Q7007" s="251" t="s">
        <v>1195</v>
      </c>
      <c r="R7007" s="258"/>
      <c r="S7007" s="258" t="s">
        <v>904</v>
      </c>
      <c r="T7007" s="258" t="s">
        <v>807</v>
      </c>
      <c r="U7007" s="282" t="s">
        <v>814</v>
      </c>
      <c r="V7007" s="285">
        <v>105</v>
      </c>
      <c r="W7007" s="286" t="s">
        <v>824</v>
      </c>
      <c r="X7007" s="286" t="s">
        <v>824</v>
      </c>
      <c r="Y7007" s="257"/>
    </row>
    <row r="7008" spans="1:25" ht="12.75" customHeight="1" x14ac:dyDescent="0.2">
      <c r="A7008" s="229" t="s">
        <v>705</v>
      </c>
      <c r="B7008" s="247"/>
      <c r="C7008" s="280">
        <v>6995</v>
      </c>
      <c r="D7008" s="249" t="s">
        <v>14315</v>
      </c>
      <c r="E7008" s="249" t="s">
        <v>14316</v>
      </c>
      <c r="F7008" s="249" t="s">
        <v>10877</v>
      </c>
      <c r="G7008" s="281" t="s">
        <v>813</v>
      </c>
      <c r="H7008" s="250">
        <v>32151.729999999996</v>
      </c>
      <c r="I7008" s="250"/>
      <c r="J7008" s="250">
        <v>29255.763400000003</v>
      </c>
      <c r="K7008" s="250"/>
      <c r="L7008" s="250">
        <v>30540.710000000003</v>
      </c>
      <c r="M7008" s="251">
        <f t="shared" si="327"/>
        <v>9.0071874826020026E-2</v>
      </c>
      <c r="N7008" s="251">
        <f t="shared" si="328"/>
        <v>4.3921144098396668E-2</v>
      </c>
      <c r="O7008" s="250">
        <v>33441.020000000004</v>
      </c>
      <c r="P7008" s="251">
        <f t="shared" si="329"/>
        <v>9.4965375723092257E-2</v>
      </c>
      <c r="Q7008" s="251" t="s">
        <v>1195</v>
      </c>
      <c r="R7008" s="258"/>
      <c r="S7008" s="258" t="s">
        <v>904</v>
      </c>
      <c r="T7008" s="258" t="s">
        <v>807</v>
      </c>
      <c r="U7008" s="282" t="s">
        <v>814</v>
      </c>
      <c r="V7008" s="285">
        <v>105</v>
      </c>
      <c r="W7008" s="286" t="s">
        <v>824</v>
      </c>
      <c r="X7008" s="286" t="s">
        <v>824</v>
      </c>
      <c r="Y7008" s="257"/>
    </row>
    <row r="7009" spans="1:25" ht="12.75" customHeight="1" x14ac:dyDescent="0.2">
      <c r="A7009" s="229" t="s">
        <v>705</v>
      </c>
      <c r="B7009" s="247"/>
      <c r="C7009" s="280">
        <v>6996</v>
      </c>
      <c r="D7009" s="249" t="s">
        <v>14317</v>
      </c>
      <c r="E7009" s="249" t="s">
        <v>14318</v>
      </c>
      <c r="F7009" s="249" t="s">
        <v>10877</v>
      </c>
      <c r="G7009" s="281" t="s">
        <v>813</v>
      </c>
      <c r="H7009" s="250">
        <v>31155.49</v>
      </c>
      <c r="I7009" s="250"/>
      <c r="J7009" s="250">
        <v>28349.267100000001</v>
      </c>
      <c r="K7009" s="250"/>
      <c r="L7009" s="250">
        <v>29594.399999999998</v>
      </c>
      <c r="M7009" s="251">
        <f t="shared" si="327"/>
        <v>9.0071537953664044E-2</v>
      </c>
      <c r="N7009" s="251">
        <f t="shared" si="328"/>
        <v>4.3921167189538979E-2</v>
      </c>
      <c r="O7009" s="250">
        <v>32404.84</v>
      </c>
      <c r="P7009" s="251">
        <f t="shared" si="329"/>
        <v>9.4965263698537652E-2</v>
      </c>
      <c r="Q7009" s="251" t="s">
        <v>1195</v>
      </c>
      <c r="R7009" s="258"/>
      <c r="S7009" s="258" t="s">
        <v>904</v>
      </c>
      <c r="T7009" s="258" t="s">
        <v>807</v>
      </c>
      <c r="U7009" s="282" t="s">
        <v>814</v>
      </c>
      <c r="V7009" s="285">
        <v>105</v>
      </c>
      <c r="W7009" s="286" t="s">
        <v>824</v>
      </c>
      <c r="X7009" s="286" t="s">
        <v>824</v>
      </c>
      <c r="Y7009" s="257"/>
    </row>
    <row r="7010" spans="1:25" ht="12.75" customHeight="1" x14ac:dyDescent="0.2">
      <c r="A7010" s="229" t="s">
        <v>705</v>
      </c>
      <c r="B7010" s="247"/>
      <c r="C7010" s="280">
        <v>6997</v>
      </c>
      <c r="D7010" s="249" t="s">
        <v>14319</v>
      </c>
      <c r="E7010" s="249" t="s">
        <v>14320</v>
      </c>
      <c r="F7010" s="249" t="s">
        <v>10877</v>
      </c>
      <c r="G7010" s="281"/>
      <c r="H7010" s="250">
        <v>0</v>
      </c>
      <c r="I7010" s="250"/>
      <c r="J7010" s="250">
        <v>31830.580900000001</v>
      </c>
      <c r="K7010" s="250"/>
      <c r="L7010" s="250">
        <v>0</v>
      </c>
      <c r="M7010" s="251" t="str">
        <f t="shared" si="327"/>
        <v>NA</v>
      </c>
      <c r="N7010" s="251">
        <f t="shared" si="328"/>
        <v>1</v>
      </c>
      <c r="O7010" s="250">
        <v>0</v>
      </c>
      <c r="P7010" s="251" t="str">
        <f t="shared" si="329"/>
        <v>NA</v>
      </c>
      <c r="Q7010" s="251" t="s">
        <v>1195</v>
      </c>
      <c r="R7010" s="258"/>
      <c r="S7010" s="258" t="s">
        <v>959</v>
      </c>
      <c r="T7010" s="258" t="s">
        <v>841</v>
      </c>
      <c r="U7010" s="282" t="s">
        <v>841</v>
      </c>
      <c r="V7010" s="283" t="s">
        <v>809</v>
      </c>
      <c r="W7010" s="284" t="s">
        <v>809</v>
      </c>
      <c r="X7010" s="284" t="s">
        <v>809</v>
      </c>
      <c r="Y7010" s="257"/>
    </row>
    <row r="7011" spans="1:25" ht="12.75" customHeight="1" x14ac:dyDescent="0.2">
      <c r="A7011" s="229" t="s">
        <v>705</v>
      </c>
      <c r="B7011" s="247"/>
      <c r="C7011" s="280">
        <v>6998</v>
      </c>
      <c r="D7011" s="249" t="s">
        <v>14321</v>
      </c>
      <c r="E7011" s="249" t="s">
        <v>14322</v>
      </c>
      <c r="F7011" s="249" t="s">
        <v>812</v>
      </c>
      <c r="G7011" s="281" t="s">
        <v>813</v>
      </c>
      <c r="H7011" s="250">
        <v>111863.34</v>
      </c>
      <c r="I7011" s="250"/>
      <c r="J7011" s="250">
        <v>116095.5629</v>
      </c>
      <c r="K7011" s="250"/>
      <c r="L7011" s="250">
        <v>117897.02000000002</v>
      </c>
      <c r="M7011" s="251">
        <f t="shared" si="327"/>
        <v>3.7833868539952485E-2</v>
      </c>
      <c r="N7011" s="251">
        <f t="shared" si="328"/>
        <v>1.5517019384726324E-2</v>
      </c>
      <c r="O7011" s="250">
        <v>138963.04</v>
      </c>
      <c r="P7011" s="251">
        <f t="shared" si="329"/>
        <v>0.17868153071214171</v>
      </c>
      <c r="Q7011" s="251" t="s">
        <v>805</v>
      </c>
      <c r="R7011" s="258"/>
      <c r="S7011" s="258" t="s">
        <v>1364</v>
      </c>
      <c r="T7011" s="258" t="s">
        <v>807</v>
      </c>
      <c r="U7011" s="282" t="s">
        <v>814</v>
      </c>
      <c r="V7011" s="283" t="s">
        <v>809</v>
      </c>
      <c r="W7011" s="284" t="s">
        <v>809</v>
      </c>
      <c r="X7011" s="284" t="s">
        <v>809</v>
      </c>
      <c r="Y7011" s="257"/>
    </row>
    <row r="7012" spans="1:25" ht="12.75" customHeight="1" x14ac:dyDescent="0.2">
      <c r="A7012" s="229" t="s">
        <v>705</v>
      </c>
      <c r="B7012" s="247"/>
      <c r="C7012" s="280">
        <v>6999</v>
      </c>
      <c r="D7012" s="249" t="s">
        <v>14323</v>
      </c>
      <c r="E7012" s="249" t="s">
        <v>14324</v>
      </c>
      <c r="F7012" s="249" t="s">
        <v>812</v>
      </c>
      <c r="G7012" s="281" t="s">
        <v>813</v>
      </c>
      <c r="H7012" s="250">
        <v>163241.04999999999</v>
      </c>
      <c r="I7012" s="250"/>
      <c r="J7012" s="250">
        <v>160957.50039999996</v>
      </c>
      <c r="K7012" s="250"/>
      <c r="L7012" s="250">
        <v>162262.46</v>
      </c>
      <c r="M7012" s="251">
        <f t="shared" si="327"/>
        <v>1.3988819601442331E-2</v>
      </c>
      <c r="N7012" s="251">
        <f t="shared" si="328"/>
        <v>8.1074792833949316E-3</v>
      </c>
      <c r="O7012" s="250">
        <v>187280.31</v>
      </c>
      <c r="P7012" s="251">
        <f t="shared" si="329"/>
        <v>0.15418137996921782</v>
      </c>
      <c r="Q7012" s="251" t="s">
        <v>805</v>
      </c>
      <c r="R7012" s="258"/>
      <c r="S7012" s="258" t="s">
        <v>1364</v>
      </c>
      <c r="T7012" s="258" t="s">
        <v>807</v>
      </c>
      <c r="U7012" s="282" t="s">
        <v>814</v>
      </c>
      <c r="V7012" s="283" t="s">
        <v>809</v>
      </c>
      <c r="W7012" s="284" t="s">
        <v>809</v>
      </c>
      <c r="X7012" s="284" t="s">
        <v>809</v>
      </c>
      <c r="Y7012" s="257"/>
    </row>
    <row r="7013" spans="1:25" ht="12.75" customHeight="1" x14ac:dyDescent="0.2">
      <c r="A7013" s="229" t="s">
        <v>705</v>
      </c>
      <c r="B7013" s="247"/>
      <c r="C7013" s="280">
        <v>7000</v>
      </c>
      <c r="D7013" s="249" t="s">
        <v>14325</v>
      </c>
      <c r="E7013" s="249" t="s">
        <v>14326</v>
      </c>
      <c r="F7013" s="249" t="s">
        <v>812</v>
      </c>
      <c r="G7013" s="281" t="s">
        <v>813</v>
      </c>
      <c r="H7013" s="250">
        <v>89259.510000000009</v>
      </c>
      <c r="I7013" s="250"/>
      <c r="J7013" s="250">
        <v>96017.886800000022</v>
      </c>
      <c r="K7013" s="250"/>
      <c r="L7013" s="250">
        <v>101519.87999999998</v>
      </c>
      <c r="M7013" s="251">
        <f t="shared" si="327"/>
        <v>7.5716041909708126E-2</v>
      </c>
      <c r="N7013" s="251">
        <f t="shared" si="328"/>
        <v>5.7301752656359776E-2</v>
      </c>
      <c r="O7013" s="250">
        <v>120390.69999999998</v>
      </c>
      <c r="P7013" s="251">
        <f t="shared" si="329"/>
        <v>0.18588300143774808</v>
      </c>
      <c r="Q7013" s="251" t="s">
        <v>805</v>
      </c>
      <c r="R7013" s="258"/>
      <c r="S7013" s="258" t="s">
        <v>806</v>
      </c>
      <c r="T7013" s="258" t="s">
        <v>807</v>
      </c>
      <c r="U7013" s="282" t="s">
        <v>814</v>
      </c>
      <c r="V7013" s="285">
        <v>205</v>
      </c>
      <c r="W7013" s="286" t="s">
        <v>824</v>
      </c>
      <c r="X7013" s="286" t="s">
        <v>824</v>
      </c>
      <c r="Y7013" s="257"/>
    </row>
    <row r="7014" spans="1:25" ht="12.75" customHeight="1" x14ac:dyDescent="0.2">
      <c r="A7014" s="229" t="s">
        <v>705</v>
      </c>
      <c r="B7014" s="247"/>
      <c r="C7014" s="280">
        <v>7001</v>
      </c>
      <c r="D7014" s="249" t="s">
        <v>14327</v>
      </c>
      <c r="E7014" s="249" t="s">
        <v>14328</v>
      </c>
      <c r="F7014" s="249" t="s">
        <v>10165</v>
      </c>
      <c r="G7014" s="281" t="s">
        <v>813</v>
      </c>
      <c r="H7014" s="250">
        <v>81675.94</v>
      </c>
      <c r="I7014" s="250"/>
      <c r="J7014" s="250">
        <v>80370.315200000012</v>
      </c>
      <c r="K7014" s="250"/>
      <c r="L7014" s="250">
        <v>83923.89</v>
      </c>
      <c r="M7014" s="251">
        <f t="shared" si="327"/>
        <v>1.598542728739933E-2</v>
      </c>
      <c r="N7014" s="251">
        <f t="shared" si="328"/>
        <v>4.4215016342252535E-2</v>
      </c>
      <c r="O7014" s="250">
        <v>93420.83</v>
      </c>
      <c r="P7014" s="251">
        <f t="shared" si="329"/>
        <v>0.11316134178241741</v>
      </c>
      <c r="Q7014" s="251" t="s">
        <v>1195</v>
      </c>
      <c r="R7014" s="258"/>
      <c r="S7014" s="299" t="s">
        <v>809</v>
      </c>
      <c r="T7014" s="258" t="s">
        <v>807</v>
      </c>
      <c r="U7014" s="282" t="s">
        <v>814</v>
      </c>
      <c r="V7014" s="283" t="s">
        <v>809</v>
      </c>
      <c r="W7014" s="284" t="s">
        <v>809</v>
      </c>
      <c r="X7014" s="284" t="s">
        <v>809</v>
      </c>
      <c r="Y7014" s="257"/>
    </row>
    <row r="7015" spans="1:25" ht="12.75" customHeight="1" x14ac:dyDescent="0.2">
      <c r="A7015" s="229" t="s">
        <v>705</v>
      </c>
      <c r="B7015" s="247"/>
      <c r="C7015" s="287">
        <v>7002</v>
      </c>
      <c r="D7015" s="288" t="s">
        <v>14329</v>
      </c>
      <c r="E7015" s="288" t="s">
        <v>14330</v>
      </c>
      <c r="F7015" s="288" t="s">
        <v>858</v>
      </c>
      <c r="G7015" s="289" t="s">
        <v>707</v>
      </c>
      <c r="H7015" s="290">
        <v>0</v>
      </c>
      <c r="I7015" s="290"/>
      <c r="J7015" s="290">
        <v>0</v>
      </c>
      <c r="K7015" s="290"/>
      <c r="L7015" s="290">
        <v>0</v>
      </c>
      <c r="M7015" s="291" t="str">
        <f t="shared" si="327"/>
        <v>NA</v>
      </c>
      <c r="N7015" s="291" t="str">
        <f t="shared" si="328"/>
        <v>NA</v>
      </c>
      <c r="O7015" s="290">
        <v>0</v>
      </c>
      <c r="P7015" s="291" t="str">
        <f t="shared" si="329"/>
        <v>NA</v>
      </c>
      <c r="Q7015" s="291" t="s">
        <v>707</v>
      </c>
      <c r="R7015" s="292" t="s">
        <v>831</v>
      </c>
      <c r="S7015" s="293" t="s">
        <v>832</v>
      </c>
      <c r="T7015" s="293" t="s">
        <v>832</v>
      </c>
      <c r="U7015" s="293" t="s">
        <v>832</v>
      </c>
      <c r="V7015" s="294" t="s">
        <v>809</v>
      </c>
      <c r="W7015" s="295" t="s">
        <v>809</v>
      </c>
      <c r="X7015" s="295" t="s">
        <v>809</v>
      </c>
      <c r="Y7015" s="257"/>
    </row>
    <row r="7016" spans="1:25" ht="12.75" customHeight="1" x14ac:dyDescent="0.2">
      <c r="A7016" s="229" t="s">
        <v>705</v>
      </c>
      <c r="B7016" s="247"/>
      <c r="C7016" s="287">
        <v>7003</v>
      </c>
      <c r="D7016" s="288" t="s">
        <v>14331</v>
      </c>
      <c r="E7016" s="288" t="s">
        <v>8115</v>
      </c>
      <c r="F7016" s="288" t="s">
        <v>858</v>
      </c>
      <c r="G7016" s="289" t="s">
        <v>707</v>
      </c>
      <c r="H7016" s="290">
        <v>0</v>
      </c>
      <c r="I7016" s="290"/>
      <c r="J7016" s="290">
        <v>0</v>
      </c>
      <c r="K7016" s="290"/>
      <c r="L7016" s="290">
        <v>0</v>
      </c>
      <c r="M7016" s="291" t="str">
        <f t="shared" si="327"/>
        <v>NA</v>
      </c>
      <c r="N7016" s="291" t="str">
        <f t="shared" si="328"/>
        <v>NA</v>
      </c>
      <c r="O7016" s="290">
        <v>0</v>
      </c>
      <c r="P7016" s="291" t="str">
        <f t="shared" si="329"/>
        <v>NA</v>
      </c>
      <c r="Q7016" s="291" t="s">
        <v>707</v>
      </c>
      <c r="R7016" s="292" t="s">
        <v>831</v>
      </c>
      <c r="S7016" s="293" t="s">
        <v>832</v>
      </c>
      <c r="T7016" s="293" t="s">
        <v>832</v>
      </c>
      <c r="U7016" s="293" t="s">
        <v>832</v>
      </c>
      <c r="V7016" s="294" t="s">
        <v>809</v>
      </c>
      <c r="W7016" s="295" t="s">
        <v>809</v>
      </c>
      <c r="X7016" s="295" t="s">
        <v>809</v>
      </c>
      <c r="Y7016" s="257"/>
    </row>
    <row r="7017" spans="1:25" ht="12.75" customHeight="1" x14ac:dyDescent="0.2">
      <c r="A7017" s="229" t="s">
        <v>705</v>
      </c>
      <c r="B7017" s="247"/>
      <c r="C7017" s="287">
        <v>7004</v>
      </c>
      <c r="D7017" s="288" t="s">
        <v>14332</v>
      </c>
      <c r="E7017" s="288" t="s">
        <v>14333</v>
      </c>
      <c r="F7017" s="288" t="s">
        <v>858</v>
      </c>
      <c r="G7017" s="289" t="s">
        <v>707</v>
      </c>
      <c r="H7017" s="290">
        <v>0</v>
      </c>
      <c r="I7017" s="290"/>
      <c r="J7017" s="290">
        <v>0</v>
      </c>
      <c r="K7017" s="290"/>
      <c r="L7017" s="290">
        <v>0</v>
      </c>
      <c r="M7017" s="291" t="str">
        <f t="shared" si="327"/>
        <v>NA</v>
      </c>
      <c r="N7017" s="291" t="str">
        <f t="shared" si="328"/>
        <v>NA</v>
      </c>
      <c r="O7017" s="290">
        <v>0</v>
      </c>
      <c r="P7017" s="291" t="str">
        <f t="shared" si="329"/>
        <v>NA</v>
      </c>
      <c r="Q7017" s="291" t="s">
        <v>707</v>
      </c>
      <c r="R7017" s="292" t="s">
        <v>831</v>
      </c>
      <c r="S7017" s="293" t="s">
        <v>832</v>
      </c>
      <c r="T7017" s="293" t="s">
        <v>832</v>
      </c>
      <c r="U7017" s="293" t="s">
        <v>832</v>
      </c>
      <c r="V7017" s="294" t="s">
        <v>809</v>
      </c>
      <c r="W7017" s="295" t="s">
        <v>809</v>
      </c>
      <c r="X7017" s="295" t="s">
        <v>809</v>
      </c>
      <c r="Y7017" s="257"/>
    </row>
    <row r="7018" spans="1:25" ht="12.75" customHeight="1" x14ac:dyDescent="0.2">
      <c r="A7018" s="229" t="s">
        <v>705</v>
      </c>
      <c r="B7018" s="247"/>
      <c r="C7018" s="318">
        <v>7005</v>
      </c>
      <c r="D7018" s="319" t="s">
        <v>988</v>
      </c>
      <c r="E7018" s="319" t="s">
        <v>988</v>
      </c>
      <c r="F7018" s="319"/>
      <c r="G7018" s="320" t="s">
        <v>707</v>
      </c>
      <c r="H7018" s="321">
        <v>0</v>
      </c>
      <c r="I7018" s="321"/>
      <c r="J7018" s="321">
        <v>0</v>
      </c>
      <c r="K7018" s="321"/>
      <c r="L7018" s="321">
        <v>0</v>
      </c>
      <c r="M7018" s="322" t="str">
        <f t="shared" si="327"/>
        <v>NA</v>
      </c>
      <c r="N7018" s="322" t="str">
        <f t="shared" si="328"/>
        <v>NA</v>
      </c>
      <c r="O7018" s="321">
        <v>0</v>
      </c>
      <c r="P7018" s="322" t="str">
        <f t="shared" si="329"/>
        <v>NA</v>
      </c>
      <c r="Q7018" s="322" t="s">
        <v>707</v>
      </c>
      <c r="R7018" s="323" t="s">
        <v>989</v>
      </c>
      <c r="S7018" s="323" t="s">
        <v>809</v>
      </c>
      <c r="T7018" s="323" t="s">
        <v>809</v>
      </c>
      <c r="U7018" s="323" t="s">
        <v>989</v>
      </c>
      <c r="V7018" s="323" t="s">
        <v>989</v>
      </c>
      <c r="W7018" s="323" t="s">
        <v>989</v>
      </c>
      <c r="X7018" s="323" t="s">
        <v>989</v>
      </c>
      <c r="Y7018" s="257"/>
    </row>
    <row r="7019" spans="1:25" ht="12.75" customHeight="1" x14ac:dyDescent="0.2">
      <c r="A7019" s="229" t="s">
        <v>705</v>
      </c>
      <c r="B7019" s="247"/>
      <c r="C7019" s="318">
        <v>7006</v>
      </c>
      <c r="D7019" s="319" t="s">
        <v>988</v>
      </c>
      <c r="E7019" s="319" t="s">
        <v>988</v>
      </c>
      <c r="F7019" s="319"/>
      <c r="G7019" s="320" t="s">
        <v>707</v>
      </c>
      <c r="H7019" s="321">
        <v>0</v>
      </c>
      <c r="I7019" s="321"/>
      <c r="J7019" s="321">
        <v>0</v>
      </c>
      <c r="K7019" s="321"/>
      <c r="L7019" s="321">
        <v>0</v>
      </c>
      <c r="M7019" s="322" t="str">
        <f t="shared" si="327"/>
        <v>NA</v>
      </c>
      <c r="N7019" s="322" t="str">
        <f t="shared" si="328"/>
        <v>NA</v>
      </c>
      <c r="O7019" s="321">
        <v>0</v>
      </c>
      <c r="P7019" s="322" t="str">
        <f t="shared" si="329"/>
        <v>NA</v>
      </c>
      <c r="Q7019" s="322" t="s">
        <v>707</v>
      </c>
      <c r="R7019" s="323" t="s">
        <v>989</v>
      </c>
      <c r="S7019" s="323" t="s">
        <v>809</v>
      </c>
      <c r="T7019" s="323" t="s">
        <v>809</v>
      </c>
      <c r="U7019" s="323" t="s">
        <v>989</v>
      </c>
      <c r="V7019" s="323" t="s">
        <v>989</v>
      </c>
      <c r="W7019" s="323" t="s">
        <v>989</v>
      </c>
      <c r="X7019" s="323" t="s">
        <v>989</v>
      </c>
      <c r="Y7019" s="257"/>
    </row>
    <row r="7020" spans="1:25" ht="12.75" customHeight="1" x14ac:dyDescent="0.2">
      <c r="A7020" s="229" t="s">
        <v>705</v>
      </c>
      <c r="B7020" s="247"/>
      <c r="C7020" s="280">
        <v>7007</v>
      </c>
      <c r="D7020" s="249" t="s">
        <v>14334</v>
      </c>
      <c r="E7020" s="249" t="s">
        <v>14335</v>
      </c>
      <c r="F7020" s="249" t="s">
        <v>812</v>
      </c>
      <c r="G7020" s="281" t="s">
        <v>813</v>
      </c>
      <c r="H7020" s="250">
        <v>144275.81</v>
      </c>
      <c r="I7020" s="250"/>
      <c r="J7020" s="250">
        <v>128011.62259999994</v>
      </c>
      <c r="K7020" s="250"/>
      <c r="L7020" s="250">
        <v>168751.50999999998</v>
      </c>
      <c r="M7020" s="251">
        <f t="shared" si="327"/>
        <v>0.11272982906836602</v>
      </c>
      <c r="N7020" s="251">
        <f t="shared" si="328"/>
        <v>0.31825147258152209</v>
      </c>
      <c r="O7020" s="250">
        <v>172137.92000000004</v>
      </c>
      <c r="P7020" s="251">
        <f t="shared" si="329"/>
        <v>2.0067435248431627E-2</v>
      </c>
      <c r="Q7020" s="251" t="s">
        <v>805</v>
      </c>
      <c r="R7020" s="258"/>
      <c r="S7020" s="299" t="s">
        <v>809</v>
      </c>
      <c r="T7020" s="258" t="s">
        <v>807</v>
      </c>
      <c r="U7020" s="282" t="s">
        <v>814</v>
      </c>
      <c r="V7020" s="283" t="s">
        <v>809</v>
      </c>
      <c r="W7020" s="284" t="s">
        <v>809</v>
      </c>
      <c r="X7020" s="284" t="s">
        <v>809</v>
      </c>
      <c r="Y7020" s="257"/>
    </row>
    <row r="7021" spans="1:25" ht="12.75" customHeight="1" x14ac:dyDescent="0.2">
      <c r="A7021" s="229" t="s">
        <v>705</v>
      </c>
      <c r="B7021" s="247"/>
      <c r="C7021" s="280">
        <v>7008</v>
      </c>
      <c r="D7021" s="249" t="s">
        <v>14336</v>
      </c>
      <c r="E7021" s="249" t="s">
        <v>14337</v>
      </c>
      <c r="F7021" s="249" t="s">
        <v>2375</v>
      </c>
      <c r="G7021" s="281" t="s">
        <v>813</v>
      </c>
      <c r="H7021" s="250">
        <v>273134.26</v>
      </c>
      <c r="I7021" s="250"/>
      <c r="J7021" s="250">
        <v>185202.26020000002</v>
      </c>
      <c r="K7021" s="250"/>
      <c r="L7021" s="250">
        <v>193336.16</v>
      </c>
      <c r="M7021" s="251">
        <f t="shared" si="327"/>
        <v>0.32193691044104095</v>
      </c>
      <c r="N7021" s="251">
        <f t="shared" si="328"/>
        <v>4.3919009364227962E-2</v>
      </c>
      <c r="O7021" s="250">
        <v>219225.81999999995</v>
      </c>
      <c r="P7021" s="251">
        <f t="shared" si="329"/>
        <v>0.13391007662508631</v>
      </c>
      <c r="Q7021" s="251" t="s">
        <v>805</v>
      </c>
      <c r="R7021" s="258"/>
      <c r="S7021" s="299" t="s">
        <v>809</v>
      </c>
      <c r="T7021" s="258" t="s">
        <v>807</v>
      </c>
      <c r="U7021" s="282" t="s">
        <v>814</v>
      </c>
      <c r="V7021" s="283" t="s">
        <v>809</v>
      </c>
      <c r="W7021" s="284" t="s">
        <v>809</v>
      </c>
      <c r="X7021" s="284" t="s">
        <v>809</v>
      </c>
      <c r="Y7021" s="257"/>
    </row>
    <row r="7022" spans="1:25" ht="12.75" customHeight="1" x14ac:dyDescent="0.2">
      <c r="A7022" s="229" t="s">
        <v>705</v>
      </c>
      <c r="B7022" s="247"/>
      <c r="C7022" s="280">
        <v>7009</v>
      </c>
      <c r="D7022" s="249" t="s">
        <v>14338</v>
      </c>
      <c r="E7022" s="249" t="s">
        <v>14339</v>
      </c>
      <c r="F7022" s="249" t="s">
        <v>10877</v>
      </c>
      <c r="G7022" s="281" t="s">
        <v>813</v>
      </c>
      <c r="H7022" s="250">
        <v>26916.48</v>
      </c>
      <c r="I7022" s="250"/>
      <c r="J7022" s="250">
        <v>25784.477400000003</v>
      </c>
      <c r="K7022" s="250"/>
      <c r="L7022" s="250">
        <v>26916.720000000001</v>
      </c>
      <c r="M7022" s="251">
        <f t="shared" si="327"/>
        <v>4.2056115807118766E-2</v>
      </c>
      <c r="N7022" s="251">
        <f t="shared" si="328"/>
        <v>4.3911791673543775E-2</v>
      </c>
      <c r="O7022" s="250">
        <v>30275.509999999995</v>
      </c>
      <c r="P7022" s="251">
        <f t="shared" si="329"/>
        <v>0.12478452055079495</v>
      </c>
      <c r="Q7022" s="251" t="s">
        <v>1195</v>
      </c>
      <c r="R7022" s="258"/>
      <c r="S7022" s="299" t="s">
        <v>809</v>
      </c>
      <c r="T7022" s="258" t="s">
        <v>807</v>
      </c>
      <c r="U7022" s="282" t="s">
        <v>814</v>
      </c>
      <c r="V7022" s="283" t="s">
        <v>809</v>
      </c>
      <c r="W7022" s="284" t="s">
        <v>809</v>
      </c>
      <c r="X7022" s="284" t="s">
        <v>809</v>
      </c>
      <c r="Y7022" s="257"/>
    </row>
    <row r="7023" spans="1:25" ht="12.75" customHeight="1" x14ac:dyDescent="0.2">
      <c r="A7023" s="229" t="s">
        <v>705</v>
      </c>
      <c r="B7023" s="247"/>
      <c r="C7023" s="280">
        <v>7010</v>
      </c>
      <c r="D7023" s="249" t="s">
        <v>14340</v>
      </c>
      <c r="E7023" s="249" t="s">
        <v>14341</v>
      </c>
      <c r="F7023" s="249" t="s">
        <v>10877</v>
      </c>
      <c r="G7023" s="281" t="s">
        <v>813</v>
      </c>
      <c r="H7023" s="250">
        <v>24439.18</v>
      </c>
      <c r="I7023" s="250"/>
      <c r="J7023" s="250">
        <v>23411.358400000001</v>
      </c>
      <c r="K7023" s="250"/>
      <c r="L7023" s="250">
        <v>24439.4</v>
      </c>
      <c r="M7023" s="251">
        <f t="shared" si="327"/>
        <v>4.2056304671433301E-2</v>
      </c>
      <c r="N7023" s="251">
        <f t="shared" si="328"/>
        <v>4.3912086707450532E-2</v>
      </c>
      <c r="O7023" s="250">
        <v>27489.07</v>
      </c>
      <c r="P7023" s="251">
        <f t="shared" si="329"/>
        <v>0.12478497835462402</v>
      </c>
      <c r="Q7023" s="251" t="s">
        <v>1195</v>
      </c>
      <c r="R7023" s="258"/>
      <c r="S7023" s="299" t="s">
        <v>809</v>
      </c>
      <c r="T7023" s="258" t="s">
        <v>807</v>
      </c>
      <c r="U7023" s="282" t="s">
        <v>814</v>
      </c>
      <c r="V7023" s="283" t="s">
        <v>809</v>
      </c>
      <c r="W7023" s="284" t="s">
        <v>809</v>
      </c>
      <c r="X7023" s="284" t="s">
        <v>809</v>
      </c>
      <c r="Y7023" s="257"/>
    </row>
    <row r="7024" spans="1:25" ht="12.75" customHeight="1" x14ac:dyDescent="0.2">
      <c r="A7024" s="229" t="s">
        <v>705</v>
      </c>
      <c r="B7024" s="247"/>
      <c r="C7024" s="280">
        <v>7011</v>
      </c>
      <c r="D7024" s="249" t="s">
        <v>14342</v>
      </c>
      <c r="E7024" s="249" t="s">
        <v>14343</v>
      </c>
      <c r="F7024" s="249" t="s">
        <v>10877</v>
      </c>
      <c r="G7024" s="281" t="s">
        <v>813</v>
      </c>
      <c r="H7024" s="250">
        <v>26863.3</v>
      </c>
      <c r="I7024" s="250"/>
      <c r="J7024" s="250">
        <v>24409.542799999999</v>
      </c>
      <c r="K7024" s="250"/>
      <c r="L7024" s="250">
        <v>38167.210000000006</v>
      </c>
      <c r="M7024" s="251">
        <f t="shared" si="327"/>
        <v>9.1342359278271848E-2</v>
      </c>
      <c r="N7024" s="251">
        <f t="shared" si="328"/>
        <v>0.56361838944398446</v>
      </c>
      <c r="O7024" s="250">
        <v>43409.37</v>
      </c>
      <c r="P7024" s="251">
        <f t="shared" si="329"/>
        <v>0.13734721505711303</v>
      </c>
      <c r="Q7024" s="251" t="s">
        <v>1195</v>
      </c>
      <c r="R7024" s="258"/>
      <c r="S7024" s="299" t="s">
        <v>809</v>
      </c>
      <c r="T7024" s="258" t="s">
        <v>807</v>
      </c>
      <c r="U7024" s="282" t="s">
        <v>814</v>
      </c>
      <c r="V7024" s="283" t="s">
        <v>809</v>
      </c>
      <c r="W7024" s="284" t="s">
        <v>809</v>
      </c>
      <c r="X7024" s="284" t="s">
        <v>809</v>
      </c>
      <c r="Y7024" s="257"/>
    </row>
    <row r="7025" spans="1:25" ht="12.75" customHeight="1" x14ac:dyDescent="0.2">
      <c r="A7025" s="229" t="s">
        <v>705</v>
      </c>
      <c r="B7025" s="247"/>
      <c r="C7025" s="280">
        <v>7012</v>
      </c>
      <c r="D7025" s="249" t="s">
        <v>14344</v>
      </c>
      <c r="E7025" s="249" t="s">
        <v>14345</v>
      </c>
      <c r="F7025" s="249" t="s">
        <v>10205</v>
      </c>
      <c r="G7025" s="281" t="s">
        <v>813</v>
      </c>
      <c r="H7025" s="250">
        <v>201407.65999999997</v>
      </c>
      <c r="I7025" s="250"/>
      <c r="J7025" s="250">
        <v>32684.014600000002</v>
      </c>
      <c r="K7025" s="250"/>
      <c r="L7025" s="250">
        <v>216457.73999999996</v>
      </c>
      <c r="M7025" s="251">
        <f t="shared" si="327"/>
        <v>0.83772208763062939</v>
      </c>
      <c r="N7025" s="251">
        <f t="shared" si="328"/>
        <v>5.6227402798920529</v>
      </c>
      <c r="O7025" s="250">
        <v>257660.38999999996</v>
      </c>
      <c r="P7025" s="251">
        <f t="shared" si="329"/>
        <v>0.19034962667539632</v>
      </c>
      <c r="Q7025" s="251" t="s">
        <v>1195</v>
      </c>
      <c r="R7025" s="258"/>
      <c r="S7025" s="299" t="s">
        <v>809</v>
      </c>
      <c r="T7025" s="258" t="s">
        <v>807</v>
      </c>
      <c r="U7025" s="282" t="s">
        <v>814</v>
      </c>
      <c r="V7025" s="283" t="s">
        <v>809</v>
      </c>
      <c r="W7025" s="284" t="s">
        <v>809</v>
      </c>
      <c r="X7025" s="284" t="s">
        <v>809</v>
      </c>
      <c r="Y7025" s="257"/>
    </row>
    <row r="7026" spans="1:25" ht="12.75" customHeight="1" x14ac:dyDescent="0.2">
      <c r="A7026" s="229" t="s">
        <v>705</v>
      </c>
      <c r="B7026" s="247"/>
      <c r="C7026" s="280">
        <v>7013</v>
      </c>
      <c r="D7026" s="249" t="s">
        <v>14346</v>
      </c>
      <c r="E7026" s="249" t="s">
        <v>14347</v>
      </c>
      <c r="F7026" s="249" t="s">
        <v>10205</v>
      </c>
      <c r="G7026" s="281" t="s">
        <v>813</v>
      </c>
      <c r="H7026" s="250">
        <v>115558.29000000002</v>
      </c>
      <c r="I7026" s="250"/>
      <c r="J7026" s="250">
        <v>98086.076000000015</v>
      </c>
      <c r="K7026" s="250"/>
      <c r="L7026" s="250">
        <v>137158.44</v>
      </c>
      <c r="M7026" s="251">
        <f t="shared" si="327"/>
        <v>0.15119827404853434</v>
      </c>
      <c r="N7026" s="251">
        <f t="shared" si="328"/>
        <v>0.39834771247246126</v>
      </c>
      <c r="O7026" s="250">
        <v>154406.52000000002</v>
      </c>
      <c r="P7026" s="251">
        <f t="shared" si="329"/>
        <v>0.12575296131977015</v>
      </c>
      <c r="Q7026" s="251" t="s">
        <v>1195</v>
      </c>
      <c r="R7026" s="258"/>
      <c r="S7026" s="299" t="s">
        <v>809</v>
      </c>
      <c r="T7026" s="258" t="s">
        <v>807</v>
      </c>
      <c r="U7026" s="282" t="s">
        <v>814</v>
      </c>
      <c r="V7026" s="283" t="s">
        <v>809</v>
      </c>
      <c r="W7026" s="284" t="s">
        <v>809</v>
      </c>
      <c r="X7026" s="284" t="s">
        <v>809</v>
      </c>
      <c r="Y7026" s="257"/>
    </row>
    <row r="7027" spans="1:25" ht="12.75" customHeight="1" x14ac:dyDescent="0.2">
      <c r="A7027" s="229" t="s">
        <v>705</v>
      </c>
      <c r="B7027" s="247"/>
      <c r="C7027" s="287">
        <v>7014</v>
      </c>
      <c r="D7027" s="288" t="s">
        <v>14348</v>
      </c>
      <c r="E7027" s="288" t="s">
        <v>14349</v>
      </c>
      <c r="F7027" s="288" t="s">
        <v>5100</v>
      </c>
      <c r="G7027" s="289" t="s">
        <v>707</v>
      </c>
      <c r="H7027" s="290">
        <v>0</v>
      </c>
      <c r="I7027" s="290"/>
      <c r="J7027" s="290">
        <v>0</v>
      </c>
      <c r="K7027" s="290"/>
      <c r="L7027" s="290">
        <v>0</v>
      </c>
      <c r="M7027" s="291" t="str">
        <f t="shared" si="327"/>
        <v>NA</v>
      </c>
      <c r="N7027" s="291" t="str">
        <f t="shared" si="328"/>
        <v>NA</v>
      </c>
      <c r="O7027" s="290">
        <v>0</v>
      </c>
      <c r="P7027" s="291" t="str">
        <f t="shared" si="329"/>
        <v>NA</v>
      </c>
      <c r="Q7027" s="291" t="s">
        <v>707</v>
      </c>
      <c r="R7027" s="292" t="s">
        <v>831</v>
      </c>
      <c r="S7027" s="293" t="s">
        <v>832</v>
      </c>
      <c r="T7027" s="293" t="s">
        <v>832</v>
      </c>
      <c r="U7027" s="293" t="s">
        <v>832</v>
      </c>
      <c r="V7027" s="294" t="s">
        <v>809</v>
      </c>
      <c r="W7027" s="295" t="s">
        <v>809</v>
      </c>
      <c r="X7027" s="295" t="s">
        <v>809</v>
      </c>
      <c r="Y7027" s="257"/>
    </row>
    <row r="7028" spans="1:25" ht="12.75" customHeight="1" x14ac:dyDescent="0.2">
      <c r="A7028" s="229" t="s">
        <v>705</v>
      </c>
      <c r="B7028" s="247"/>
      <c r="C7028" s="287">
        <v>7015</v>
      </c>
      <c r="D7028" s="288" t="s">
        <v>14350</v>
      </c>
      <c r="E7028" s="288" t="s">
        <v>4559</v>
      </c>
      <c r="F7028" s="288" t="s">
        <v>5100</v>
      </c>
      <c r="G7028" s="289" t="s">
        <v>707</v>
      </c>
      <c r="H7028" s="290">
        <v>0</v>
      </c>
      <c r="I7028" s="290"/>
      <c r="J7028" s="290">
        <v>0</v>
      </c>
      <c r="K7028" s="290"/>
      <c r="L7028" s="290">
        <v>0</v>
      </c>
      <c r="M7028" s="291" t="str">
        <f t="shared" si="327"/>
        <v>NA</v>
      </c>
      <c r="N7028" s="291" t="str">
        <f t="shared" si="328"/>
        <v>NA</v>
      </c>
      <c r="O7028" s="290">
        <v>0</v>
      </c>
      <c r="P7028" s="291" t="str">
        <f t="shared" si="329"/>
        <v>NA</v>
      </c>
      <c r="Q7028" s="291" t="s">
        <v>707</v>
      </c>
      <c r="R7028" s="292" t="s">
        <v>831</v>
      </c>
      <c r="S7028" s="293" t="s">
        <v>832</v>
      </c>
      <c r="T7028" s="293" t="s">
        <v>832</v>
      </c>
      <c r="U7028" s="293" t="s">
        <v>832</v>
      </c>
      <c r="V7028" s="294" t="s">
        <v>809</v>
      </c>
      <c r="W7028" s="295" t="s">
        <v>809</v>
      </c>
      <c r="X7028" s="295" t="s">
        <v>809</v>
      </c>
      <c r="Y7028" s="257"/>
    </row>
    <row r="7029" spans="1:25" ht="12.75" customHeight="1" x14ac:dyDescent="0.2">
      <c r="A7029" s="229" t="s">
        <v>705</v>
      </c>
      <c r="B7029" s="247"/>
      <c r="C7029" s="280">
        <v>7016</v>
      </c>
      <c r="D7029" s="249" t="s">
        <v>14351</v>
      </c>
      <c r="E7029" s="249" t="s">
        <v>9873</v>
      </c>
      <c r="F7029" s="249" t="s">
        <v>920</v>
      </c>
      <c r="G7029" s="297" t="s">
        <v>707</v>
      </c>
      <c r="H7029" s="250">
        <v>0</v>
      </c>
      <c r="I7029" s="250"/>
      <c r="J7029" s="250">
        <v>0</v>
      </c>
      <c r="K7029" s="250"/>
      <c r="L7029" s="250">
        <v>0</v>
      </c>
      <c r="M7029" s="251" t="str">
        <f t="shared" si="327"/>
        <v>NA</v>
      </c>
      <c r="N7029" s="251" t="str">
        <f t="shared" si="328"/>
        <v>NA</v>
      </c>
      <c r="O7029" s="250">
        <v>0</v>
      </c>
      <c r="P7029" s="251" t="str">
        <f t="shared" si="329"/>
        <v>NA</v>
      </c>
      <c r="Q7029" s="298" t="s">
        <v>848</v>
      </c>
      <c r="R7029" s="299" t="s">
        <v>849</v>
      </c>
      <c r="S7029" s="299" t="s">
        <v>832</v>
      </c>
      <c r="T7029" s="299" t="s">
        <v>832</v>
      </c>
      <c r="U7029" s="299" t="s">
        <v>832</v>
      </c>
      <c r="V7029" s="283" t="s">
        <v>809</v>
      </c>
      <c r="W7029" s="284" t="s">
        <v>809</v>
      </c>
      <c r="X7029" s="284" t="s">
        <v>809</v>
      </c>
      <c r="Y7029" s="257"/>
    </row>
    <row r="7030" spans="1:25" ht="12.75" customHeight="1" x14ac:dyDescent="0.2">
      <c r="A7030" s="229" t="s">
        <v>705</v>
      </c>
      <c r="B7030" s="247"/>
      <c r="C7030" s="280">
        <v>7017</v>
      </c>
      <c r="D7030" s="296" t="s">
        <v>14352</v>
      </c>
      <c r="E7030" s="296" t="s">
        <v>14353</v>
      </c>
      <c r="F7030" s="296" t="s">
        <v>10411</v>
      </c>
      <c r="G7030" s="281"/>
      <c r="H7030" s="250">
        <v>0</v>
      </c>
      <c r="I7030" s="250"/>
      <c r="J7030" s="250">
        <v>0</v>
      </c>
      <c r="K7030" s="250"/>
      <c r="L7030" s="250">
        <v>0</v>
      </c>
      <c r="M7030" s="251" t="str">
        <f t="shared" si="327"/>
        <v>NA</v>
      </c>
      <c r="N7030" s="251" t="str">
        <f t="shared" si="328"/>
        <v>NA</v>
      </c>
      <c r="O7030" s="250">
        <v>0</v>
      </c>
      <c r="P7030" s="251" t="str">
        <f t="shared" si="329"/>
        <v>NA</v>
      </c>
      <c r="Q7030" s="251" t="s">
        <v>707</v>
      </c>
      <c r="R7030" s="258"/>
      <c r="S7030" s="299" t="s">
        <v>809</v>
      </c>
      <c r="T7030" s="299" t="s">
        <v>809</v>
      </c>
      <c r="U7030" s="299" t="s">
        <v>832</v>
      </c>
      <c r="V7030" s="283" t="s">
        <v>809</v>
      </c>
      <c r="W7030" s="284" t="s">
        <v>809</v>
      </c>
      <c r="X7030" s="284" t="s">
        <v>809</v>
      </c>
      <c r="Y7030" s="257"/>
    </row>
    <row r="7031" spans="1:25" ht="12.75" customHeight="1" x14ac:dyDescent="0.2">
      <c r="A7031" s="229" t="s">
        <v>705</v>
      </c>
      <c r="B7031" s="247"/>
      <c r="C7031" s="300">
        <v>7018</v>
      </c>
      <c r="D7031" s="301" t="s">
        <v>14354</v>
      </c>
      <c r="E7031" s="301" t="s">
        <v>14355</v>
      </c>
      <c r="F7031" s="301" t="s">
        <v>5100</v>
      </c>
      <c r="G7031" s="302" t="s">
        <v>707</v>
      </c>
      <c r="H7031" s="303">
        <v>0</v>
      </c>
      <c r="I7031" s="303"/>
      <c r="J7031" s="303">
        <v>0</v>
      </c>
      <c r="K7031" s="303"/>
      <c r="L7031" s="303">
        <v>0</v>
      </c>
      <c r="M7031" s="304" t="str">
        <f t="shared" si="327"/>
        <v>NA</v>
      </c>
      <c r="N7031" s="304" t="str">
        <f t="shared" si="328"/>
        <v>NA</v>
      </c>
      <c r="O7031" s="303">
        <v>0</v>
      </c>
      <c r="P7031" s="304" t="str">
        <f t="shared" si="329"/>
        <v>NA</v>
      </c>
      <c r="Q7031" s="304" t="s">
        <v>707</v>
      </c>
      <c r="R7031" s="305" t="s">
        <v>887</v>
      </c>
      <c r="S7031" s="306" t="s">
        <v>832</v>
      </c>
      <c r="T7031" s="306" t="s">
        <v>832</v>
      </c>
      <c r="U7031" s="306" t="s">
        <v>832</v>
      </c>
      <c r="V7031" s="307" t="s">
        <v>809</v>
      </c>
      <c r="W7031" s="308" t="s">
        <v>809</v>
      </c>
      <c r="X7031" s="308" t="s">
        <v>809</v>
      </c>
      <c r="Y7031" s="257"/>
    </row>
    <row r="7032" spans="1:25" ht="12.75" customHeight="1" x14ac:dyDescent="0.2">
      <c r="A7032" s="229" t="s">
        <v>705</v>
      </c>
      <c r="B7032" s="247"/>
      <c r="C7032" s="280">
        <v>7019</v>
      </c>
      <c r="D7032" s="296" t="s">
        <v>14356</v>
      </c>
      <c r="E7032" s="296" t="s">
        <v>14357</v>
      </c>
      <c r="F7032" s="296" t="s">
        <v>897</v>
      </c>
      <c r="G7032" s="281"/>
      <c r="H7032" s="250">
        <v>0</v>
      </c>
      <c r="I7032" s="250"/>
      <c r="J7032" s="250">
        <v>0</v>
      </c>
      <c r="K7032" s="250"/>
      <c r="L7032" s="250">
        <v>0</v>
      </c>
      <c r="M7032" s="251" t="str">
        <f t="shared" si="327"/>
        <v>NA</v>
      </c>
      <c r="N7032" s="251" t="str">
        <f t="shared" si="328"/>
        <v>NA</v>
      </c>
      <c r="O7032" s="250">
        <v>0</v>
      </c>
      <c r="P7032" s="251" t="str">
        <f t="shared" si="329"/>
        <v>NA</v>
      </c>
      <c r="Q7032" s="251" t="s">
        <v>707</v>
      </c>
      <c r="R7032" s="258"/>
      <c r="S7032" s="299" t="s">
        <v>809</v>
      </c>
      <c r="T7032" s="299" t="s">
        <v>809</v>
      </c>
      <c r="U7032" s="299" t="s">
        <v>832</v>
      </c>
      <c r="V7032" s="283" t="s">
        <v>809</v>
      </c>
      <c r="W7032" s="284" t="s">
        <v>809</v>
      </c>
      <c r="X7032" s="284" t="s">
        <v>809</v>
      </c>
      <c r="Y7032" s="257"/>
    </row>
    <row r="7033" spans="1:25" ht="12.75" customHeight="1" x14ac:dyDescent="0.2">
      <c r="A7033" s="229" t="s">
        <v>705</v>
      </c>
      <c r="B7033" s="247"/>
      <c r="C7033" s="280">
        <v>7020</v>
      </c>
      <c r="D7033" s="296" t="s">
        <v>14358</v>
      </c>
      <c r="E7033" s="296" t="s">
        <v>14359</v>
      </c>
      <c r="F7033" s="296" t="s">
        <v>10211</v>
      </c>
      <c r="G7033" s="281" t="s">
        <v>804</v>
      </c>
      <c r="H7033" s="250">
        <v>0</v>
      </c>
      <c r="I7033" s="250"/>
      <c r="J7033" s="250">
        <v>0</v>
      </c>
      <c r="K7033" s="250"/>
      <c r="L7033" s="250">
        <v>0</v>
      </c>
      <c r="M7033" s="251" t="str">
        <f t="shared" si="327"/>
        <v>NA</v>
      </c>
      <c r="N7033" s="251" t="str">
        <f t="shared" si="328"/>
        <v>NA</v>
      </c>
      <c r="O7033" s="250">
        <v>0</v>
      </c>
      <c r="P7033" s="251" t="str">
        <f t="shared" si="329"/>
        <v>NA</v>
      </c>
      <c r="Q7033" s="251" t="s">
        <v>707</v>
      </c>
      <c r="R7033" s="258"/>
      <c r="S7033" s="299" t="s">
        <v>809</v>
      </c>
      <c r="T7033" s="299" t="s">
        <v>809</v>
      </c>
      <c r="U7033" s="299" t="s">
        <v>832</v>
      </c>
      <c r="V7033" s="283" t="s">
        <v>809</v>
      </c>
      <c r="W7033" s="284" t="s">
        <v>809</v>
      </c>
      <c r="X7033" s="284" t="s">
        <v>809</v>
      </c>
      <c r="Y7033" s="257"/>
    </row>
    <row r="7034" spans="1:25" ht="12.75" customHeight="1" x14ac:dyDescent="0.2">
      <c r="A7034" s="229" t="s">
        <v>705</v>
      </c>
      <c r="B7034" s="247"/>
      <c r="C7034" s="280">
        <v>7021</v>
      </c>
      <c r="D7034" s="249" t="s">
        <v>14360</v>
      </c>
      <c r="E7034" s="249" t="s">
        <v>5092</v>
      </c>
      <c r="F7034" s="249" t="s">
        <v>10193</v>
      </c>
      <c r="G7034" s="281" t="s">
        <v>813</v>
      </c>
      <c r="H7034" s="250">
        <v>145610.9</v>
      </c>
      <c r="I7034" s="250"/>
      <c r="J7034" s="250">
        <v>144140.6606</v>
      </c>
      <c r="K7034" s="250"/>
      <c r="L7034" s="250">
        <v>150471.09</v>
      </c>
      <c r="M7034" s="251">
        <f t="shared" si="327"/>
        <v>1.0097042185715433E-2</v>
      </c>
      <c r="N7034" s="251">
        <f t="shared" si="328"/>
        <v>4.3918415342686402E-2</v>
      </c>
      <c r="O7034" s="250">
        <v>159774.98000000001</v>
      </c>
      <c r="P7034" s="251">
        <f t="shared" si="329"/>
        <v>6.1831744556379659E-2</v>
      </c>
      <c r="Q7034" s="251" t="s">
        <v>1195</v>
      </c>
      <c r="R7034" s="258"/>
      <c r="S7034" s="299" t="s">
        <v>809</v>
      </c>
      <c r="T7034" s="258" t="s">
        <v>807</v>
      </c>
      <c r="U7034" s="282" t="s">
        <v>814</v>
      </c>
      <c r="V7034" s="283" t="s">
        <v>809</v>
      </c>
      <c r="W7034" s="284" t="s">
        <v>809</v>
      </c>
      <c r="X7034" s="284" t="s">
        <v>809</v>
      </c>
      <c r="Y7034" s="257"/>
    </row>
    <row r="7035" spans="1:25" ht="12.75" customHeight="1" x14ac:dyDescent="0.2">
      <c r="A7035" s="229" t="s">
        <v>705</v>
      </c>
      <c r="B7035" s="247"/>
      <c r="C7035" s="280">
        <v>7022</v>
      </c>
      <c r="D7035" s="249" t="s">
        <v>14361</v>
      </c>
      <c r="E7035" s="249" t="s">
        <v>14362</v>
      </c>
      <c r="F7035" s="249" t="s">
        <v>10193</v>
      </c>
      <c r="G7035" s="281" t="s">
        <v>813</v>
      </c>
      <c r="H7035" s="250">
        <v>118366.29000000001</v>
      </c>
      <c r="I7035" s="250"/>
      <c r="J7035" s="250">
        <v>117123.44130000001</v>
      </c>
      <c r="K7035" s="250"/>
      <c r="L7035" s="250">
        <v>122267.38999999998</v>
      </c>
      <c r="M7035" s="251">
        <f t="shared" si="327"/>
        <v>1.050002243037272E-2</v>
      </c>
      <c r="N7035" s="251">
        <f t="shared" si="328"/>
        <v>4.3919036555835719E-2</v>
      </c>
      <c r="O7035" s="250">
        <v>130011.16999999998</v>
      </c>
      <c r="P7035" s="251">
        <f t="shared" si="329"/>
        <v>6.3334794338866643E-2</v>
      </c>
      <c r="Q7035" s="251" t="s">
        <v>1195</v>
      </c>
      <c r="R7035" s="258"/>
      <c r="S7035" s="299" t="s">
        <v>809</v>
      </c>
      <c r="T7035" s="258" t="s">
        <v>807</v>
      </c>
      <c r="U7035" s="282" t="s">
        <v>814</v>
      </c>
      <c r="V7035" s="283" t="s">
        <v>809</v>
      </c>
      <c r="W7035" s="284" t="s">
        <v>809</v>
      </c>
      <c r="X7035" s="284" t="s">
        <v>809</v>
      </c>
      <c r="Y7035" s="257"/>
    </row>
    <row r="7036" spans="1:25" ht="12.75" customHeight="1" x14ac:dyDescent="0.2">
      <c r="A7036" s="229" t="s">
        <v>705</v>
      </c>
      <c r="B7036" s="247"/>
      <c r="C7036" s="280">
        <v>7023</v>
      </c>
      <c r="D7036" s="249" t="s">
        <v>14363</v>
      </c>
      <c r="E7036" s="249" t="s">
        <v>10857</v>
      </c>
      <c r="F7036" s="249" t="s">
        <v>10225</v>
      </c>
      <c r="G7036" s="281" t="s">
        <v>813</v>
      </c>
      <c r="H7036" s="250">
        <v>59787.87</v>
      </c>
      <c r="I7036" s="250"/>
      <c r="J7036" s="250">
        <v>57273.4277</v>
      </c>
      <c r="K7036" s="250"/>
      <c r="L7036" s="250">
        <v>59788.73</v>
      </c>
      <c r="M7036" s="251">
        <f t="shared" si="327"/>
        <v>4.2056060869872139E-2</v>
      </c>
      <c r="N7036" s="251">
        <f t="shared" si="328"/>
        <v>4.3917439570322819E-2</v>
      </c>
      <c r="O7036" s="250">
        <v>68977.05</v>
      </c>
      <c r="P7036" s="251">
        <f t="shared" si="329"/>
        <v>0.15367979885172339</v>
      </c>
      <c r="Q7036" s="251" t="s">
        <v>1195</v>
      </c>
      <c r="R7036" s="258"/>
      <c r="S7036" s="299" t="s">
        <v>809</v>
      </c>
      <c r="T7036" s="258" t="s">
        <v>807</v>
      </c>
      <c r="U7036" s="282" t="s">
        <v>814</v>
      </c>
      <c r="V7036" s="283" t="s">
        <v>809</v>
      </c>
      <c r="W7036" s="284" t="s">
        <v>809</v>
      </c>
      <c r="X7036" s="284" t="s">
        <v>809</v>
      </c>
      <c r="Y7036" s="257"/>
    </row>
    <row r="7037" spans="1:25" ht="12.75" customHeight="1" x14ac:dyDescent="0.2">
      <c r="A7037" s="229" t="s">
        <v>705</v>
      </c>
      <c r="B7037" s="247"/>
      <c r="C7037" s="280">
        <v>7024</v>
      </c>
      <c r="D7037" s="249" t="s">
        <v>14364</v>
      </c>
      <c r="E7037" s="249" t="s">
        <v>14365</v>
      </c>
      <c r="F7037" s="249" t="s">
        <v>10193</v>
      </c>
      <c r="G7037" s="281" t="s">
        <v>813</v>
      </c>
      <c r="H7037" s="250">
        <v>379544.35</v>
      </c>
      <c r="I7037" s="250"/>
      <c r="J7037" s="250">
        <v>305870.68069999997</v>
      </c>
      <c r="K7037" s="250"/>
      <c r="L7037" s="250">
        <v>319306.03999999998</v>
      </c>
      <c r="M7037" s="251">
        <f t="shared" si="327"/>
        <v>0.19411083131655105</v>
      </c>
      <c r="N7037" s="251">
        <f t="shared" si="328"/>
        <v>4.3924966162995863E-2</v>
      </c>
      <c r="O7037" s="250">
        <v>339380.44</v>
      </c>
      <c r="P7037" s="251">
        <f t="shared" si="329"/>
        <v>6.2868838935837307E-2</v>
      </c>
      <c r="Q7037" s="251" t="s">
        <v>1195</v>
      </c>
      <c r="R7037" s="258"/>
      <c r="S7037" s="299" t="s">
        <v>809</v>
      </c>
      <c r="T7037" s="258" t="s">
        <v>807</v>
      </c>
      <c r="U7037" s="282" t="s">
        <v>814</v>
      </c>
      <c r="V7037" s="283" t="s">
        <v>809</v>
      </c>
      <c r="W7037" s="284" t="s">
        <v>809</v>
      </c>
      <c r="X7037" s="284" t="s">
        <v>809</v>
      </c>
      <c r="Y7037" s="257"/>
    </row>
    <row r="7038" spans="1:25" ht="12.75" customHeight="1" x14ac:dyDescent="0.2">
      <c r="A7038" s="229" t="s">
        <v>705</v>
      </c>
      <c r="B7038" s="247"/>
      <c r="C7038" s="280">
        <v>7025</v>
      </c>
      <c r="D7038" s="249" t="s">
        <v>14366</v>
      </c>
      <c r="E7038" s="249" t="s">
        <v>14367</v>
      </c>
      <c r="F7038" s="249" t="s">
        <v>890</v>
      </c>
      <c r="G7038" s="281" t="s">
        <v>813</v>
      </c>
      <c r="H7038" s="250">
        <v>39394.039999999994</v>
      </c>
      <c r="I7038" s="250"/>
      <c r="J7038" s="250">
        <v>38952.534500000002</v>
      </c>
      <c r="K7038" s="250"/>
      <c r="L7038" s="250">
        <v>23908.940000000002</v>
      </c>
      <c r="M7038" s="251">
        <f t="shared" si="327"/>
        <v>1.1207418685669003E-2</v>
      </c>
      <c r="N7038" s="251">
        <f t="shared" si="328"/>
        <v>0.38620322639082699</v>
      </c>
      <c r="O7038" s="250">
        <v>26047.440000000002</v>
      </c>
      <c r="P7038" s="251">
        <f t="shared" si="329"/>
        <v>8.944353032798609E-2</v>
      </c>
      <c r="Q7038" s="251" t="s">
        <v>805</v>
      </c>
      <c r="R7038" s="258"/>
      <c r="S7038" s="299" t="s">
        <v>809</v>
      </c>
      <c r="T7038" s="258" t="s">
        <v>807</v>
      </c>
      <c r="U7038" s="282" t="s">
        <v>814</v>
      </c>
      <c r="V7038" s="283" t="s">
        <v>809</v>
      </c>
      <c r="W7038" s="284" t="s">
        <v>809</v>
      </c>
      <c r="X7038" s="284" t="s">
        <v>809</v>
      </c>
      <c r="Y7038" s="257"/>
    </row>
    <row r="7039" spans="1:25" ht="12.75" customHeight="1" x14ac:dyDescent="0.2">
      <c r="A7039" s="229" t="s">
        <v>705</v>
      </c>
      <c r="B7039" s="247"/>
      <c r="C7039" s="280">
        <v>7026</v>
      </c>
      <c r="D7039" s="249" t="s">
        <v>14368</v>
      </c>
      <c r="E7039" s="249" t="s">
        <v>5778</v>
      </c>
      <c r="F7039" s="249" t="s">
        <v>812</v>
      </c>
      <c r="G7039" s="281" t="s">
        <v>813</v>
      </c>
      <c r="H7039" s="250">
        <v>126779.09999999998</v>
      </c>
      <c r="I7039" s="250"/>
      <c r="J7039" s="250">
        <v>75981.129700000005</v>
      </c>
      <c r="K7039" s="250"/>
      <c r="L7039" s="250">
        <v>126829.29000000002</v>
      </c>
      <c r="M7039" s="251">
        <f t="shared" si="327"/>
        <v>0.40068095056677305</v>
      </c>
      <c r="N7039" s="251">
        <f t="shared" si="328"/>
        <v>0.66922090393715239</v>
      </c>
      <c r="O7039" s="250">
        <v>128484.51999999999</v>
      </c>
      <c r="P7039" s="251">
        <f t="shared" si="329"/>
        <v>1.3050849689373539E-2</v>
      </c>
      <c r="Q7039" s="251" t="s">
        <v>805</v>
      </c>
      <c r="R7039" s="258"/>
      <c r="S7039" s="299" t="s">
        <v>809</v>
      </c>
      <c r="T7039" s="258" t="s">
        <v>807</v>
      </c>
      <c r="U7039" s="282" t="s">
        <v>814</v>
      </c>
      <c r="V7039" s="283" t="s">
        <v>809</v>
      </c>
      <c r="W7039" s="284" t="s">
        <v>809</v>
      </c>
      <c r="X7039" s="284" t="s">
        <v>809</v>
      </c>
      <c r="Y7039" s="257"/>
    </row>
    <row r="7040" spans="1:25" ht="12.75" customHeight="1" x14ac:dyDescent="0.2">
      <c r="A7040" s="229" t="s">
        <v>705</v>
      </c>
      <c r="B7040" s="247"/>
      <c r="C7040" s="280">
        <v>7027</v>
      </c>
      <c r="D7040" s="249" t="s">
        <v>14369</v>
      </c>
      <c r="E7040" s="249" t="s">
        <v>14370</v>
      </c>
      <c r="F7040" s="249" t="s">
        <v>812</v>
      </c>
      <c r="G7040" s="281" t="s">
        <v>813</v>
      </c>
      <c r="H7040" s="250">
        <v>105017.58999999998</v>
      </c>
      <c r="I7040" s="250"/>
      <c r="J7040" s="250">
        <v>105139.85429999998</v>
      </c>
      <c r="K7040" s="250"/>
      <c r="L7040" s="250">
        <v>105033</v>
      </c>
      <c r="M7040" s="251">
        <f t="shared" si="327"/>
        <v>1.1642268690416082E-3</v>
      </c>
      <c r="N7040" s="251">
        <f t="shared" si="328"/>
        <v>1.0163063351323024E-3</v>
      </c>
      <c r="O7040" s="250">
        <v>122616.16000000002</v>
      </c>
      <c r="P7040" s="251">
        <f t="shared" si="329"/>
        <v>0.1674060533356185</v>
      </c>
      <c r="Q7040" s="251" t="s">
        <v>805</v>
      </c>
      <c r="R7040" s="258"/>
      <c r="S7040" s="299" t="s">
        <v>809</v>
      </c>
      <c r="T7040" s="258" t="s">
        <v>807</v>
      </c>
      <c r="U7040" s="282" t="s">
        <v>814</v>
      </c>
      <c r="V7040" s="283" t="s">
        <v>809</v>
      </c>
      <c r="W7040" s="284" t="s">
        <v>809</v>
      </c>
      <c r="X7040" s="284" t="s">
        <v>809</v>
      </c>
      <c r="Y7040" s="257"/>
    </row>
    <row r="7041" spans="1:25" ht="12.75" customHeight="1" x14ac:dyDescent="0.2">
      <c r="A7041" s="229" t="s">
        <v>705</v>
      </c>
      <c r="B7041" s="247"/>
      <c r="C7041" s="280">
        <v>7028</v>
      </c>
      <c r="D7041" s="249" t="s">
        <v>14371</v>
      </c>
      <c r="E7041" s="249" t="s">
        <v>14372</v>
      </c>
      <c r="F7041" s="249" t="s">
        <v>812</v>
      </c>
      <c r="G7041" s="281" t="s">
        <v>813</v>
      </c>
      <c r="H7041" s="250">
        <v>39835.479999999996</v>
      </c>
      <c r="I7041" s="250"/>
      <c r="J7041" s="250">
        <v>15976.3917</v>
      </c>
      <c r="K7041" s="250"/>
      <c r="L7041" s="250">
        <v>37123.119999999995</v>
      </c>
      <c r="M7041" s="251">
        <f t="shared" si="327"/>
        <v>0.59894065039507494</v>
      </c>
      <c r="N7041" s="251">
        <f t="shared" si="328"/>
        <v>1.3236235501161375</v>
      </c>
      <c r="O7041" s="250">
        <v>39532.449999999997</v>
      </c>
      <c r="P7041" s="251">
        <f t="shared" si="329"/>
        <v>6.4901064350194757E-2</v>
      </c>
      <c r="Q7041" s="251" t="s">
        <v>805</v>
      </c>
      <c r="R7041" s="258"/>
      <c r="S7041" s="299" t="s">
        <v>809</v>
      </c>
      <c r="T7041" s="258" t="s">
        <v>807</v>
      </c>
      <c r="U7041" s="282" t="s">
        <v>814</v>
      </c>
      <c r="V7041" s="283" t="s">
        <v>809</v>
      </c>
      <c r="W7041" s="284" t="s">
        <v>809</v>
      </c>
      <c r="X7041" s="284" t="s">
        <v>809</v>
      </c>
      <c r="Y7041" s="257"/>
    </row>
    <row r="7042" spans="1:25" ht="12.75" customHeight="1" x14ac:dyDescent="0.2">
      <c r="A7042" s="229" t="s">
        <v>705</v>
      </c>
      <c r="B7042" s="247"/>
      <c r="C7042" s="280">
        <v>7029</v>
      </c>
      <c r="D7042" s="249" t="s">
        <v>14373</v>
      </c>
      <c r="E7042" s="249" t="s">
        <v>14374</v>
      </c>
      <c r="F7042" s="249" t="s">
        <v>822</v>
      </c>
      <c r="G7042" s="281" t="s">
        <v>813</v>
      </c>
      <c r="H7042" s="250">
        <v>67258.06</v>
      </c>
      <c r="I7042" s="250"/>
      <c r="J7042" s="250">
        <v>64429.463700000008</v>
      </c>
      <c r="K7042" s="250"/>
      <c r="L7042" s="250">
        <v>67258.53</v>
      </c>
      <c r="M7042" s="251">
        <f t="shared" si="327"/>
        <v>4.2055871073295753E-2</v>
      </c>
      <c r="N7042" s="251">
        <f t="shared" si="328"/>
        <v>4.3909511852726957E-2</v>
      </c>
      <c r="O7042" s="250">
        <v>73405.37</v>
      </c>
      <c r="P7042" s="251">
        <f t="shared" si="329"/>
        <v>9.139123320120135E-2</v>
      </c>
      <c r="Q7042" s="251" t="s">
        <v>805</v>
      </c>
      <c r="R7042" s="258"/>
      <c r="S7042" s="299" t="s">
        <v>809</v>
      </c>
      <c r="T7042" s="258" t="s">
        <v>807</v>
      </c>
      <c r="U7042" s="282" t="s">
        <v>814</v>
      </c>
      <c r="V7042" s="283" t="s">
        <v>809</v>
      </c>
      <c r="W7042" s="284" t="s">
        <v>809</v>
      </c>
      <c r="X7042" s="284" t="s">
        <v>809</v>
      </c>
      <c r="Y7042" s="257"/>
    </row>
    <row r="7043" spans="1:25" ht="12.75" customHeight="1" x14ac:dyDescent="0.2">
      <c r="A7043" s="229" t="s">
        <v>705</v>
      </c>
      <c r="B7043" s="247"/>
      <c r="C7043" s="280">
        <v>7030</v>
      </c>
      <c r="D7043" s="249" t="s">
        <v>14375</v>
      </c>
      <c r="E7043" s="249" t="s">
        <v>14376</v>
      </c>
      <c r="F7043" s="249" t="s">
        <v>890</v>
      </c>
      <c r="G7043" s="281" t="s">
        <v>813</v>
      </c>
      <c r="H7043" s="250">
        <v>137061.44</v>
      </c>
      <c r="I7043" s="250"/>
      <c r="J7043" s="250">
        <v>131438.0981</v>
      </c>
      <c r="K7043" s="250"/>
      <c r="L7043" s="250">
        <v>94694.449999999983</v>
      </c>
      <c r="M7043" s="251">
        <f t="shared" si="327"/>
        <v>4.102789157913414E-2</v>
      </c>
      <c r="N7043" s="251">
        <f t="shared" si="328"/>
        <v>0.279550972139333</v>
      </c>
      <c r="O7043" s="250">
        <v>97761.799999999959</v>
      </c>
      <c r="P7043" s="251">
        <f t="shared" si="329"/>
        <v>3.2392077888408213E-2</v>
      </c>
      <c r="Q7043" s="251" t="s">
        <v>805</v>
      </c>
      <c r="R7043" s="258"/>
      <c r="S7043" s="299" t="s">
        <v>809</v>
      </c>
      <c r="T7043" s="258" t="s">
        <v>807</v>
      </c>
      <c r="U7043" s="282" t="s">
        <v>814</v>
      </c>
      <c r="V7043" s="283" t="s">
        <v>809</v>
      </c>
      <c r="W7043" s="284" t="s">
        <v>809</v>
      </c>
      <c r="X7043" s="284" t="s">
        <v>809</v>
      </c>
      <c r="Y7043" s="257"/>
    </row>
    <row r="7044" spans="1:25" ht="12.75" customHeight="1" x14ac:dyDescent="0.2">
      <c r="A7044" s="229" t="s">
        <v>705</v>
      </c>
      <c r="B7044" s="247"/>
      <c r="C7044" s="280">
        <v>7031</v>
      </c>
      <c r="D7044" s="296" t="s">
        <v>14377</v>
      </c>
      <c r="E7044" s="296" t="s">
        <v>14378</v>
      </c>
      <c r="F7044" s="296" t="s">
        <v>890</v>
      </c>
      <c r="G7044" s="281"/>
      <c r="H7044" s="250">
        <v>94476.299999999988</v>
      </c>
      <c r="I7044" s="250"/>
      <c r="J7044" s="250">
        <v>91149.756200000003</v>
      </c>
      <c r="K7044" s="250"/>
      <c r="L7044" s="250">
        <v>95152.34</v>
      </c>
      <c r="M7044" s="251">
        <f t="shared" si="327"/>
        <v>3.5210352225901999E-2</v>
      </c>
      <c r="N7044" s="251">
        <f t="shared" si="328"/>
        <v>4.3912172307049933E-2</v>
      </c>
      <c r="O7044" s="250">
        <v>107298.73000000001</v>
      </c>
      <c r="P7044" s="251">
        <f t="shared" si="329"/>
        <v>0.12765203672342704</v>
      </c>
      <c r="Q7044" s="251" t="s">
        <v>805</v>
      </c>
      <c r="R7044" s="258"/>
      <c r="S7044" s="258" t="s">
        <v>840</v>
      </c>
      <c r="T7044" s="258" t="s">
        <v>841</v>
      </c>
      <c r="U7044" s="282" t="s">
        <v>841</v>
      </c>
      <c r="V7044" s="283" t="s">
        <v>809</v>
      </c>
      <c r="W7044" s="284" t="s">
        <v>809</v>
      </c>
      <c r="X7044" s="284" t="s">
        <v>809</v>
      </c>
      <c r="Y7044" s="257"/>
    </row>
    <row r="7045" spans="1:25" ht="12.75" customHeight="1" x14ac:dyDescent="0.2">
      <c r="A7045" s="229" t="s">
        <v>705</v>
      </c>
      <c r="B7045" s="247"/>
      <c r="C7045" s="280">
        <v>7032</v>
      </c>
      <c r="D7045" s="249" t="s">
        <v>14379</v>
      </c>
      <c r="E7045" s="249" t="s">
        <v>14380</v>
      </c>
      <c r="F7045" s="249" t="s">
        <v>10877</v>
      </c>
      <c r="G7045" s="281" t="s">
        <v>813</v>
      </c>
      <c r="H7045" s="250">
        <v>128098.23</v>
      </c>
      <c r="I7045" s="250"/>
      <c r="J7045" s="250">
        <v>123422.3435</v>
      </c>
      <c r="K7045" s="250"/>
      <c r="L7045" s="250">
        <v>128843.40999999999</v>
      </c>
      <c r="M7045" s="251">
        <f t="shared" si="327"/>
        <v>3.6502350578926764E-2</v>
      </c>
      <c r="N7045" s="251">
        <f t="shared" si="328"/>
        <v>4.3922893912640593E-2</v>
      </c>
      <c r="O7045" s="250">
        <v>137532.62</v>
      </c>
      <c r="P7045" s="251">
        <f t="shared" si="329"/>
        <v>6.7440080947873141E-2</v>
      </c>
      <c r="Q7045" s="251" t="s">
        <v>1195</v>
      </c>
      <c r="R7045" s="258"/>
      <c r="S7045" s="299" t="s">
        <v>809</v>
      </c>
      <c r="T7045" s="258" t="s">
        <v>807</v>
      </c>
      <c r="U7045" s="282" t="s">
        <v>814</v>
      </c>
      <c r="V7045" s="283" t="s">
        <v>809</v>
      </c>
      <c r="W7045" s="284" t="s">
        <v>809</v>
      </c>
      <c r="X7045" s="284" t="s">
        <v>809</v>
      </c>
      <c r="Y7045" s="257"/>
    </row>
    <row r="7046" spans="1:25" ht="12.75" customHeight="1" x14ac:dyDescent="0.2">
      <c r="A7046" s="229" t="s">
        <v>705</v>
      </c>
      <c r="B7046" s="247"/>
      <c r="C7046" s="280">
        <v>7033</v>
      </c>
      <c r="D7046" s="249" t="s">
        <v>14381</v>
      </c>
      <c r="E7046" s="249" t="s">
        <v>14382</v>
      </c>
      <c r="F7046" s="249" t="s">
        <v>10877</v>
      </c>
      <c r="G7046" s="281" t="s">
        <v>813</v>
      </c>
      <c r="H7046" s="250">
        <v>37381.57</v>
      </c>
      <c r="I7046" s="250"/>
      <c r="J7046" s="250">
        <v>36044.497800000005</v>
      </c>
      <c r="K7046" s="250"/>
      <c r="L7046" s="250">
        <v>29518.050000000014</v>
      </c>
      <c r="M7046" s="251">
        <f t="shared" si="327"/>
        <v>3.576821947285775E-2</v>
      </c>
      <c r="N7046" s="251">
        <f t="shared" si="328"/>
        <v>0.1810664095311654</v>
      </c>
      <c r="O7046" s="250">
        <v>31120.629999999997</v>
      </c>
      <c r="P7046" s="251">
        <f t="shared" si="329"/>
        <v>5.4291526709927748E-2</v>
      </c>
      <c r="Q7046" s="251" t="s">
        <v>1195</v>
      </c>
      <c r="R7046" s="258"/>
      <c r="S7046" s="299" t="s">
        <v>809</v>
      </c>
      <c r="T7046" s="258" t="s">
        <v>807</v>
      </c>
      <c r="U7046" s="282" t="s">
        <v>814</v>
      </c>
      <c r="V7046" s="283" t="s">
        <v>809</v>
      </c>
      <c r="W7046" s="284" t="s">
        <v>809</v>
      </c>
      <c r="X7046" s="284" t="s">
        <v>809</v>
      </c>
      <c r="Y7046" s="257"/>
    </row>
    <row r="7047" spans="1:25" ht="12.75" customHeight="1" x14ac:dyDescent="0.2">
      <c r="A7047" s="229" t="s">
        <v>705</v>
      </c>
      <c r="B7047" s="247"/>
      <c r="C7047" s="280">
        <v>7034</v>
      </c>
      <c r="D7047" s="249" t="s">
        <v>14383</v>
      </c>
      <c r="E7047" s="249" t="s">
        <v>14384</v>
      </c>
      <c r="F7047" s="249" t="s">
        <v>10877</v>
      </c>
      <c r="G7047" s="281" t="s">
        <v>813</v>
      </c>
      <c r="H7047" s="250">
        <v>16965.009999999998</v>
      </c>
      <c r="I7047" s="250"/>
      <c r="J7047" s="250">
        <v>20774.391800000001</v>
      </c>
      <c r="K7047" s="250"/>
      <c r="L7047" s="250">
        <v>21686.86</v>
      </c>
      <c r="M7047" s="251">
        <f t="shared" si="327"/>
        <v>0.2245434455977334</v>
      </c>
      <c r="N7047" s="251">
        <f t="shared" si="328"/>
        <v>4.3922739533582847E-2</v>
      </c>
      <c r="O7047" s="250">
        <v>23149.45</v>
      </c>
      <c r="P7047" s="251">
        <f t="shared" si="329"/>
        <v>6.7441298555899754E-2</v>
      </c>
      <c r="Q7047" s="251" t="s">
        <v>1195</v>
      </c>
      <c r="R7047" s="258"/>
      <c r="S7047" s="299" t="s">
        <v>809</v>
      </c>
      <c r="T7047" s="258" t="s">
        <v>807</v>
      </c>
      <c r="U7047" s="282" t="s">
        <v>814</v>
      </c>
      <c r="V7047" s="283" t="s">
        <v>809</v>
      </c>
      <c r="W7047" s="284" t="s">
        <v>809</v>
      </c>
      <c r="X7047" s="284" t="s">
        <v>809</v>
      </c>
      <c r="Y7047" s="257"/>
    </row>
    <row r="7048" spans="1:25" ht="12.75" customHeight="1" x14ac:dyDescent="0.2">
      <c r="A7048" s="229" t="s">
        <v>705</v>
      </c>
      <c r="B7048" s="247"/>
      <c r="C7048" s="280">
        <v>7035</v>
      </c>
      <c r="D7048" s="249" t="s">
        <v>14385</v>
      </c>
      <c r="E7048" s="249" t="s">
        <v>14386</v>
      </c>
      <c r="F7048" s="249" t="s">
        <v>10877</v>
      </c>
      <c r="G7048" s="281" t="s">
        <v>813</v>
      </c>
      <c r="H7048" s="250">
        <v>36604.850000000006</v>
      </c>
      <c r="I7048" s="250"/>
      <c r="J7048" s="250">
        <v>35298.000599999999</v>
      </c>
      <c r="K7048" s="250"/>
      <c r="L7048" s="250">
        <v>47219.689999999988</v>
      </c>
      <c r="M7048" s="251">
        <f t="shared" si="327"/>
        <v>3.5701536818208687E-2</v>
      </c>
      <c r="N7048" s="251">
        <f t="shared" si="328"/>
        <v>0.33774404208038877</v>
      </c>
      <c r="O7048" s="250">
        <v>50564.63</v>
      </c>
      <c r="P7048" s="251">
        <f t="shared" si="329"/>
        <v>7.0837822103449022E-2</v>
      </c>
      <c r="Q7048" s="251" t="s">
        <v>1195</v>
      </c>
      <c r="R7048" s="258"/>
      <c r="S7048" s="299" t="s">
        <v>809</v>
      </c>
      <c r="T7048" s="258" t="s">
        <v>807</v>
      </c>
      <c r="U7048" s="282" t="s">
        <v>814</v>
      </c>
      <c r="V7048" s="283" t="s">
        <v>809</v>
      </c>
      <c r="W7048" s="284" t="s">
        <v>809</v>
      </c>
      <c r="X7048" s="284" t="s">
        <v>809</v>
      </c>
      <c r="Y7048" s="257"/>
    </row>
    <row r="7049" spans="1:25" ht="12.75" customHeight="1" x14ac:dyDescent="0.2">
      <c r="A7049" s="229" t="s">
        <v>705</v>
      </c>
      <c r="B7049" s="247"/>
      <c r="C7049" s="280">
        <v>7036</v>
      </c>
      <c r="D7049" s="249" t="s">
        <v>14387</v>
      </c>
      <c r="E7049" s="249" t="s">
        <v>14388</v>
      </c>
      <c r="F7049" s="249" t="s">
        <v>10877</v>
      </c>
      <c r="G7049" s="281" t="s">
        <v>813</v>
      </c>
      <c r="H7049" s="250">
        <v>59170.080000000002</v>
      </c>
      <c r="I7049" s="250"/>
      <c r="J7049" s="250">
        <v>57009.345399999998</v>
      </c>
      <c r="K7049" s="250"/>
      <c r="L7049" s="250">
        <v>59513.380000000005</v>
      </c>
      <c r="M7049" s="251">
        <f t="shared" si="327"/>
        <v>3.6517351337027146E-2</v>
      </c>
      <c r="N7049" s="251">
        <f t="shared" si="328"/>
        <v>4.3923230172714919E-2</v>
      </c>
      <c r="O7049" s="250">
        <v>63525.3</v>
      </c>
      <c r="P7049" s="251">
        <f t="shared" si="329"/>
        <v>6.7412067672849338E-2</v>
      </c>
      <c r="Q7049" s="251" t="s">
        <v>1195</v>
      </c>
      <c r="R7049" s="258"/>
      <c r="S7049" s="299" t="s">
        <v>809</v>
      </c>
      <c r="T7049" s="258" t="s">
        <v>807</v>
      </c>
      <c r="U7049" s="282" t="s">
        <v>814</v>
      </c>
      <c r="V7049" s="283" t="s">
        <v>809</v>
      </c>
      <c r="W7049" s="284" t="s">
        <v>809</v>
      </c>
      <c r="X7049" s="284" t="s">
        <v>809</v>
      </c>
      <c r="Y7049" s="257"/>
    </row>
    <row r="7050" spans="1:25" ht="12.75" customHeight="1" x14ac:dyDescent="0.2">
      <c r="A7050" s="229" t="s">
        <v>705</v>
      </c>
      <c r="B7050" s="247"/>
      <c r="C7050" s="280">
        <v>7037</v>
      </c>
      <c r="D7050" s="249" t="s">
        <v>14389</v>
      </c>
      <c r="E7050" s="249" t="s">
        <v>14390</v>
      </c>
      <c r="F7050" s="249" t="s">
        <v>10877</v>
      </c>
      <c r="G7050" s="281" t="s">
        <v>813</v>
      </c>
      <c r="H7050" s="250">
        <v>40458.960000000006</v>
      </c>
      <c r="I7050" s="250"/>
      <c r="J7050" s="250">
        <v>38840.425900000002</v>
      </c>
      <c r="K7050" s="250"/>
      <c r="L7050" s="250">
        <v>51614.17000000002</v>
      </c>
      <c r="M7050" s="251">
        <f t="shared" si="327"/>
        <v>4.0004342672179519E-2</v>
      </c>
      <c r="N7050" s="251">
        <f t="shared" si="328"/>
        <v>0.32887754971811517</v>
      </c>
      <c r="O7050" s="250">
        <v>55249.14999999998</v>
      </c>
      <c r="P7050" s="251">
        <f t="shared" si="329"/>
        <v>7.0426008981641239E-2</v>
      </c>
      <c r="Q7050" s="251" t="s">
        <v>1195</v>
      </c>
      <c r="R7050" s="258"/>
      <c r="S7050" s="299" t="s">
        <v>809</v>
      </c>
      <c r="T7050" s="258" t="s">
        <v>807</v>
      </c>
      <c r="U7050" s="282" t="s">
        <v>814</v>
      </c>
      <c r="V7050" s="283" t="s">
        <v>809</v>
      </c>
      <c r="W7050" s="284" t="s">
        <v>809</v>
      </c>
      <c r="X7050" s="284" t="s">
        <v>809</v>
      </c>
      <c r="Y7050" s="257"/>
    </row>
    <row r="7051" spans="1:25" ht="12.75" customHeight="1" x14ac:dyDescent="0.2">
      <c r="A7051" s="229" t="s">
        <v>705</v>
      </c>
      <c r="B7051" s="247"/>
      <c r="C7051" s="280">
        <v>7038</v>
      </c>
      <c r="D7051" s="249" t="s">
        <v>14391</v>
      </c>
      <c r="E7051" s="249" t="s">
        <v>14392</v>
      </c>
      <c r="F7051" s="249" t="s">
        <v>819</v>
      </c>
      <c r="G7051" s="281" t="s">
        <v>813</v>
      </c>
      <c r="H7051" s="250">
        <v>79253.919999999998</v>
      </c>
      <c r="I7051" s="250"/>
      <c r="J7051" s="250">
        <v>77619.24930000001</v>
      </c>
      <c r="K7051" s="250"/>
      <c r="L7051" s="250">
        <v>81028.639999999999</v>
      </c>
      <c r="M7051" s="251">
        <f t="shared" si="327"/>
        <v>2.0625739395603245E-2</v>
      </c>
      <c r="N7051" s="251">
        <f t="shared" si="328"/>
        <v>4.3924551329047552E-2</v>
      </c>
      <c r="O7051" s="250">
        <v>88366.98</v>
      </c>
      <c r="P7051" s="251">
        <f t="shared" si="329"/>
        <v>9.0564768210351254E-2</v>
      </c>
      <c r="Q7051" s="251" t="s">
        <v>805</v>
      </c>
      <c r="R7051" s="258"/>
      <c r="S7051" s="299" t="s">
        <v>809</v>
      </c>
      <c r="T7051" s="258" t="s">
        <v>807</v>
      </c>
      <c r="U7051" s="282" t="s">
        <v>814</v>
      </c>
      <c r="V7051" s="283" t="s">
        <v>809</v>
      </c>
      <c r="W7051" s="284" t="s">
        <v>809</v>
      </c>
      <c r="X7051" s="284" t="s">
        <v>809</v>
      </c>
      <c r="Y7051" s="257"/>
    </row>
    <row r="7052" spans="1:25" ht="12.75" customHeight="1" x14ac:dyDescent="0.2">
      <c r="A7052" s="229" t="s">
        <v>705</v>
      </c>
      <c r="B7052" s="247"/>
      <c r="C7052" s="280">
        <v>7039</v>
      </c>
      <c r="D7052" s="249" t="s">
        <v>14393</v>
      </c>
      <c r="E7052" s="249" t="s">
        <v>14394</v>
      </c>
      <c r="F7052" s="249" t="s">
        <v>819</v>
      </c>
      <c r="G7052" s="281" t="s">
        <v>813</v>
      </c>
      <c r="H7052" s="250">
        <v>41837.06</v>
      </c>
      <c r="I7052" s="250"/>
      <c r="J7052" s="250">
        <v>40973.923499999997</v>
      </c>
      <c r="K7052" s="250"/>
      <c r="L7052" s="250">
        <v>42773.79</v>
      </c>
      <c r="M7052" s="251">
        <f t="shared" si="327"/>
        <v>2.0630907143092764E-2</v>
      </c>
      <c r="N7052" s="251">
        <f t="shared" si="328"/>
        <v>4.3927121111552905E-2</v>
      </c>
      <c r="O7052" s="250">
        <v>46647.599999999991</v>
      </c>
      <c r="P7052" s="251">
        <f t="shared" si="329"/>
        <v>9.0565039946191125E-2</v>
      </c>
      <c r="Q7052" s="251" t="s">
        <v>805</v>
      </c>
      <c r="R7052" s="258"/>
      <c r="S7052" s="299" t="s">
        <v>809</v>
      </c>
      <c r="T7052" s="258" t="s">
        <v>807</v>
      </c>
      <c r="U7052" s="282" t="s">
        <v>814</v>
      </c>
      <c r="V7052" s="283" t="s">
        <v>809</v>
      </c>
      <c r="W7052" s="284" t="s">
        <v>809</v>
      </c>
      <c r="X7052" s="284" t="s">
        <v>809</v>
      </c>
      <c r="Y7052" s="257"/>
    </row>
    <row r="7053" spans="1:25" ht="12.75" customHeight="1" x14ac:dyDescent="0.2">
      <c r="A7053" s="229" t="s">
        <v>705</v>
      </c>
      <c r="B7053" s="247"/>
      <c r="C7053" s="280">
        <v>7040</v>
      </c>
      <c r="D7053" s="249" t="s">
        <v>14395</v>
      </c>
      <c r="E7053" s="249" t="s">
        <v>14396</v>
      </c>
      <c r="F7053" s="249" t="s">
        <v>890</v>
      </c>
      <c r="G7053" s="281" t="s">
        <v>813</v>
      </c>
      <c r="H7053" s="250">
        <v>72803.100000000006</v>
      </c>
      <c r="I7053" s="250"/>
      <c r="J7053" s="250">
        <v>72096.360499999981</v>
      </c>
      <c r="K7053" s="250"/>
      <c r="L7053" s="250">
        <v>96573.999999999985</v>
      </c>
      <c r="M7053" s="251">
        <f t="shared" si="327"/>
        <v>9.7075467940242258E-3</v>
      </c>
      <c r="N7053" s="251">
        <f t="shared" si="328"/>
        <v>0.33951283158045142</v>
      </c>
      <c r="O7053" s="250">
        <v>107088.32000000001</v>
      </c>
      <c r="P7053" s="251">
        <f t="shared" si="329"/>
        <v>0.10887319568413882</v>
      </c>
      <c r="Q7053" s="251" t="s">
        <v>805</v>
      </c>
      <c r="R7053" s="258"/>
      <c r="S7053" s="299" t="s">
        <v>809</v>
      </c>
      <c r="T7053" s="258" t="s">
        <v>807</v>
      </c>
      <c r="U7053" s="282" t="s">
        <v>814</v>
      </c>
      <c r="V7053" s="283" t="s">
        <v>809</v>
      </c>
      <c r="W7053" s="284" t="s">
        <v>809</v>
      </c>
      <c r="X7053" s="284" t="s">
        <v>809</v>
      </c>
      <c r="Y7053" s="257"/>
    </row>
    <row r="7054" spans="1:25" ht="12.75" customHeight="1" x14ac:dyDescent="0.2">
      <c r="A7054" s="229" t="s">
        <v>705</v>
      </c>
      <c r="B7054" s="247"/>
      <c r="C7054" s="280">
        <v>7041</v>
      </c>
      <c r="D7054" s="249" t="s">
        <v>14397</v>
      </c>
      <c r="E7054" s="249" t="s">
        <v>14398</v>
      </c>
      <c r="F7054" s="249" t="s">
        <v>10205</v>
      </c>
      <c r="G7054" s="281" t="s">
        <v>813</v>
      </c>
      <c r="H7054" s="250">
        <v>46830.950000000012</v>
      </c>
      <c r="I7054" s="250"/>
      <c r="J7054" s="250">
        <v>5898.1610000000001</v>
      </c>
      <c r="K7054" s="250"/>
      <c r="L7054" s="250">
        <v>31868.449999999997</v>
      </c>
      <c r="M7054" s="251">
        <f t="shared" ref="M7054:M7117" si="330">IF(H7054&gt;0,ABS((J7054-H7054)/H7054),"NA")</f>
        <v>0.874054209876161</v>
      </c>
      <c r="N7054" s="251">
        <f t="shared" ref="N7054:N7117" si="331">IF(J7054&gt;0,ABS((L7054-J7054)/J7054),"NA")</f>
        <v>4.4031163272755691</v>
      </c>
      <c r="O7054" s="250">
        <v>36421.01</v>
      </c>
      <c r="P7054" s="251">
        <f t="shared" ref="P7054:P7117" si="332">IF(L7054&gt;0,ABS((O7054-L7054)/L7054),"NA")</f>
        <v>0.14285476701879149</v>
      </c>
      <c r="Q7054" s="251" t="s">
        <v>1195</v>
      </c>
      <c r="R7054" s="258"/>
      <c r="S7054" s="299" t="s">
        <v>809</v>
      </c>
      <c r="T7054" s="258" t="s">
        <v>807</v>
      </c>
      <c r="U7054" s="282" t="s">
        <v>814</v>
      </c>
      <c r="V7054" s="283" t="s">
        <v>809</v>
      </c>
      <c r="W7054" s="284" t="s">
        <v>809</v>
      </c>
      <c r="X7054" s="284" t="s">
        <v>809</v>
      </c>
      <c r="Y7054" s="257"/>
    </row>
    <row r="7055" spans="1:25" ht="12.75" customHeight="1" x14ac:dyDescent="0.2">
      <c r="A7055" s="229" t="s">
        <v>705</v>
      </c>
      <c r="B7055" s="247"/>
      <c r="C7055" s="280">
        <v>7042</v>
      </c>
      <c r="D7055" s="249" t="s">
        <v>14399</v>
      </c>
      <c r="E7055" s="249" t="s">
        <v>14400</v>
      </c>
      <c r="F7055" s="249" t="s">
        <v>10205</v>
      </c>
      <c r="G7055" s="281" t="s">
        <v>813</v>
      </c>
      <c r="H7055" s="250">
        <v>54847.4</v>
      </c>
      <c r="I7055" s="250"/>
      <c r="J7055" s="250">
        <v>53104.424599999998</v>
      </c>
      <c r="K7055" s="250"/>
      <c r="L7055" s="250">
        <v>31904.55</v>
      </c>
      <c r="M7055" s="251">
        <f t="shared" si="330"/>
        <v>3.1778633080146057E-2</v>
      </c>
      <c r="N7055" s="251">
        <f t="shared" si="331"/>
        <v>0.3992110781669217</v>
      </c>
      <c r="O7055" s="250">
        <v>36690.86</v>
      </c>
      <c r="P7055" s="251">
        <f t="shared" si="332"/>
        <v>0.15001966804107883</v>
      </c>
      <c r="Q7055" s="251" t="s">
        <v>1195</v>
      </c>
      <c r="R7055" s="258"/>
      <c r="S7055" s="299" t="s">
        <v>809</v>
      </c>
      <c r="T7055" s="258" t="s">
        <v>807</v>
      </c>
      <c r="U7055" s="282" t="s">
        <v>814</v>
      </c>
      <c r="V7055" s="283" t="s">
        <v>809</v>
      </c>
      <c r="W7055" s="284" t="s">
        <v>809</v>
      </c>
      <c r="X7055" s="284" t="s">
        <v>809</v>
      </c>
      <c r="Y7055" s="257"/>
    </row>
    <row r="7056" spans="1:25" ht="12.75" customHeight="1" x14ac:dyDescent="0.2">
      <c r="A7056" s="229" t="s">
        <v>705</v>
      </c>
      <c r="B7056" s="247"/>
      <c r="C7056" s="280">
        <v>7043</v>
      </c>
      <c r="D7056" s="249" t="s">
        <v>14401</v>
      </c>
      <c r="E7056" s="249" t="s">
        <v>14402</v>
      </c>
      <c r="F7056" s="249" t="s">
        <v>10205</v>
      </c>
      <c r="G7056" s="281" t="s">
        <v>813</v>
      </c>
      <c r="H7056" s="250">
        <v>49827.58</v>
      </c>
      <c r="I7056" s="250"/>
      <c r="J7056" s="250">
        <v>47804.127999999997</v>
      </c>
      <c r="K7056" s="250"/>
      <c r="L7056" s="250">
        <v>36148.74</v>
      </c>
      <c r="M7056" s="251">
        <f t="shared" si="330"/>
        <v>4.0609076338846972E-2</v>
      </c>
      <c r="N7056" s="251">
        <f t="shared" si="331"/>
        <v>0.24381551317074543</v>
      </c>
      <c r="O7056" s="250">
        <v>41733.089999999997</v>
      </c>
      <c r="P7056" s="251">
        <f t="shared" si="332"/>
        <v>0.15448256287771023</v>
      </c>
      <c r="Q7056" s="251" t="s">
        <v>1195</v>
      </c>
      <c r="R7056" s="258"/>
      <c r="S7056" s="299" t="s">
        <v>809</v>
      </c>
      <c r="T7056" s="258" t="s">
        <v>807</v>
      </c>
      <c r="U7056" s="282" t="s">
        <v>814</v>
      </c>
      <c r="V7056" s="283" t="s">
        <v>809</v>
      </c>
      <c r="W7056" s="284" t="s">
        <v>809</v>
      </c>
      <c r="X7056" s="284" t="s">
        <v>809</v>
      </c>
      <c r="Y7056" s="257"/>
    </row>
    <row r="7057" spans="1:25" ht="12.75" customHeight="1" x14ac:dyDescent="0.2">
      <c r="A7057" s="229" t="s">
        <v>705</v>
      </c>
      <c r="B7057" s="247"/>
      <c r="C7057" s="280">
        <v>7044</v>
      </c>
      <c r="D7057" s="249" t="s">
        <v>14403</v>
      </c>
      <c r="E7057" s="249" t="s">
        <v>14404</v>
      </c>
      <c r="F7057" s="249" t="s">
        <v>10205</v>
      </c>
      <c r="G7057" s="281"/>
      <c r="H7057" s="250">
        <v>23563</v>
      </c>
      <c r="I7057" s="250"/>
      <c r="J7057" s="250">
        <v>23494.468300000004</v>
      </c>
      <c r="K7057" s="250"/>
      <c r="L7057" s="250">
        <v>17922.219999999998</v>
      </c>
      <c r="M7057" s="251">
        <f t="shared" si="330"/>
        <v>2.908445444128333E-3</v>
      </c>
      <c r="N7057" s="251">
        <f t="shared" si="331"/>
        <v>0.2371727773894762</v>
      </c>
      <c r="O7057" s="250">
        <v>19411.59</v>
      </c>
      <c r="P7057" s="251">
        <f t="shared" si="332"/>
        <v>8.3101870192420518E-2</v>
      </c>
      <c r="Q7057" s="251" t="s">
        <v>1195</v>
      </c>
      <c r="R7057" s="258"/>
      <c r="S7057" s="258" t="s">
        <v>840</v>
      </c>
      <c r="T7057" s="258" t="s">
        <v>841</v>
      </c>
      <c r="U7057" s="282" t="s">
        <v>841</v>
      </c>
      <c r="V7057" s="283" t="s">
        <v>809</v>
      </c>
      <c r="W7057" s="284" t="s">
        <v>809</v>
      </c>
      <c r="X7057" s="284" t="s">
        <v>809</v>
      </c>
      <c r="Y7057" s="257"/>
    </row>
    <row r="7058" spans="1:25" ht="12.75" customHeight="1" x14ac:dyDescent="0.2">
      <c r="A7058" s="229" t="s">
        <v>705</v>
      </c>
      <c r="B7058" s="247"/>
      <c r="C7058" s="287">
        <v>7045</v>
      </c>
      <c r="D7058" s="324" t="s">
        <v>14405</v>
      </c>
      <c r="E7058" s="324" t="s">
        <v>14405</v>
      </c>
      <c r="F7058" s="324"/>
      <c r="G7058" s="289" t="s">
        <v>707</v>
      </c>
      <c r="H7058" s="290">
        <v>0</v>
      </c>
      <c r="I7058" s="290"/>
      <c r="J7058" s="290">
        <v>0</v>
      </c>
      <c r="K7058" s="290"/>
      <c r="L7058" s="290">
        <v>0</v>
      </c>
      <c r="M7058" s="291" t="str">
        <f t="shared" si="330"/>
        <v>NA</v>
      </c>
      <c r="N7058" s="291" t="str">
        <f t="shared" si="331"/>
        <v>NA</v>
      </c>
      <c r="O7058" s="290">
        <v>0</v>
      </c>
      <c r="P7058" s="291" t="str">
        <f t="shared" si="332"/>
        <v>NA</v>
      </c>
      <c r="Q7058" s="291" t="s">
        <v>707</v>
      </c>
      <c r="R7058" s="292" t="s">
        <v>831</v>
      </c>
      <c r="S7058" s="293" t="s">
        <v>832</v>
      </c>
      <c r="T7058" s="293" t="s">
        <v>832</v>
      </c>
      <c r="U7058" s="293" t="s">
        <v>832</v>
      </c>
      <c r="V7058" s="294" t="s">
        <v>809</v>
      </c>
      <c r="W7058" s="295" t="s">
        <v>809</v>
      </c>
      <c r="X7058" s="295" t="s">
        <v>809</v>
      </c>
      <c r="Y7058" s="257"/>
    </row>
    <row r="7059" spans="1:25" ht="12.75" customHeight="1" x14ac:dyDescent="0.2">
      <c r="A7059" s="229" t="s">
        <v>705</v>
      </c>
      <c r="B7059" s="247"/>
      <c r="C7059" s="318">
        <v>7046</v>
      </c>
      <c r="D7059" s="319" t="s">
        <v>988</v>
      </c>
      <c r="E7059" s="319" t="s">
        <v>988</v>
      </c>
      <c r="F7059" s="319"/>
      <c r="G7059" s="320" t="s">
        <v>707</v>
      </c>
      <c r="H7059" s="321">
        <v>0</v>
      </c>
      <c r="I7059" s="321"/>
      <c r="J7059" s="321">
        <v>0</v>
      </c>
      <c r="K7059" s="321"/>
      <c r="L7059" s="321">
        <v>0</v>
      </c>
      <c r="M7059" s="322" t="str">
        <f t="shared" si="330"/>
        <v>NA</v>
      </c>
      <c r="N7059" s="322" t="str">
        <f t="shared" si="331"/>
        <v>NA</v>
      </c>
      <c r="O7059" s="321">
        <v>0</v>
      </c>
      <c r="P7059" s="322" t="str">
        <f t="shared" si="332"/>
        <v>NA</v>
      </c>
      <c r="Q7059" s="322" t="s">
        <v>707</v>
      </c>
      <c r="R7059" s="323" t="s">
        <v>989</v>
      </c>
      <c r="S7059" s="323" t="s">
        <v>809</v>
      </c>
      <c r="T7059" s="323" t="s">
        <v>809</v>
      </c>
      <c r="U7059" s="323" t="s">
        <v>989</v>
      </c>
      <c r="V7059" s="323" t="s">
        <v>989</v>
      </c>
      <c r="W7059" s="323" t="s">
        <v>989</v>
      </c>
      <c r="X7059" s="323" t="s">
        <v>989</v>
      </c>
      <c r="Y7059" s="257"/>
    </row>
    <row r="7060" spans="1:25" ht="12.75" customHeight="1" x14ac:dyDescent="0.2">
      <c r="A7060" s="229" t="s">
        <v>705</v>
      </c>
      <c r="B7060" s="247"/>
      <c r="C7060" s="280">
        <v>7047</v>
      </c>
      <c r="D7060" s="249" t="s">
        <v>14406</v>
      </c>
      <c r="E7060" s="249" t="s">
        <v>14407</v>
      </c>
      <c r="F7060" s="249" t="s">
        <v>10182</v>
      </c>
      <c r="G7060" s="281" t="s">
        <v>813</v>
      </c>
      <c r="H7060" s="250">
        <v>32670.489999999998</v>
      </c>
      <c r="I7060" s="250"/>
      <c r="J7060" s="250">
        <v>32340.722700000002</v>
      </c>
      <c r="K7060" s="250"/>
      <c r="L7060" s="250">
        <v>33687.97</v>
      </c>
      <c r="M7060" s="251">
        <f t="shared" si="330"/>
        <v>1.009373596784119E-2</v>
      </c>
      <c r="N7060" s="251">
        <f t="shared" si="331"/>
        <v>4.1657921886822866E-2</v>
      </c>
      <c r="O7060" s="250">
        <v>37998.910000000003</v>
      </c>
      <c r="P7060" s="251">
        <f t="shared" si="332"/>
        <v>0.12796674896112772</v>
      </c>
      <c r="Q7060" s="251" t="s">
        <v>1195</v>
      </c>
      <c r="R7060" s="258"/>
      <c r="S7060" s="299" t="s">
        <v>809</v>
      </c>
      <c r="T7060" s="258" t="s">
        <v>807</v>
      </c>
      <c r="U7060" s="282" t="s">
        <v>814</v>
      </c>
      <c r="V7060" s="283" t="s">
        <v>809</v>
      </c>
      <c r="W7060" s="284" t="s">
        <v>809</v>
      </c>
      <c r="X7060" s="284" t="s">
        <v>809</v>
      </c>
      <c r="Y7060" s="257"/>
    </row>
    <row r="7061" spans="1:25" ht="12.75" customHeight="1" x14ac:dyDescent="0.2">
      <c r="A7061" s="229" t="s">
        <v>705</v>
      </c>
      <c r="B7061" s="247"/>
      <c r="C7061" s="280">
        <v>7048</v>
      </c>
      <c r="D7061" s="249" t="s">
        <v>14408</v>
      </c>
      <c r="E7061" s="249" t="s">
        <v>14409</v>
      </c>
      <c r="F7061" s="249" t="s">
        <v>10182</v>
      </c>
      <c r="G7061" s="281" t="s">
        <v>813</v>
      </c>
      <c r="H7061" s="250">
        <v>23529.24</v>
      </c>
      <c r="I7061" s="250"/>
      <c r="J7061" s="250">
        <v>23291.746800000001</v>
      </c>
      <c r="K7061" s="250"/>
      <c r="L7061" s="250">
        <v>24681.39</v>
      </c>
      <c r="M7061" s="251">
        <f t="shared" si="330"/>
        <v>1.0093534682803218E-2</v>
      </c>
      <c r="N7061" s="251">
        <f t="shared" si="331"/>
        <v>5.9662472374120028E-2</v>
      </c>
      <c r="O7061" s="250">
        <v>27839.800000000003</v>
      </c>
      <c r="P7061" s="251">
        <f t="shared" si="332"/>
        <v>0.12796726602513081</v>
      </c>
      <c r="Q7061" s="251" t="s">
        <v>1195</v>
      </c>
      <c r="R7061" s="258"/>
      <c r="S7061" s="299" t="s">
        <v>809</v>
      </c>
      <c r="T7061" s="258" t="s">
        <v>807</v>
      </c>
      <c r="U7061" s="282" t="s">
        <v>814</v>
      </c>
      <c r="V7061" s="283" t="s">
        <v>809</v>
      </c>
      <c r="W7061" s="284" t="s">
        <v>809</v>
      </c>
      <c r="X7061" s="284" t="s">
        <v>809</v>
      </c>
      <c r="Y7061" s="257"/>
    </row>
    <row r="7062" spans="1:25" ht="12.75" customHeight="1" x14ac:dyDescent="0.2">
      <c r="A7062" s="229" t="s">
        <v>705</v>
      </c>
      <c r="B7062" s="247"/>
      <c r="C7062" s="280">
        <v>7049</v>
      </c>
      <c r="D7062" s="249" t="s">
        <v>14410</v>
      </c>
      <c r="E7062" s="249" t="s">
        <v>14411</v>
      </c>
      <c r="F7062" s="249" t="s">
        <v>10182</v>
      </c>
      <c r="G7062" s="281" t="s">
        <v>813</v>
      </c>
      <c r="H7062" s="250">
        <v>43029.24</v>
      </c>
      <c r="I7062" s="250"/>
      <c r="J7062" s="250">
        <v>42596.132300000005</v>
      </c>
      <c r="K7062" s="250"/>
      <c r="L7062" s="250">
        <v>23072.469999999998</v>
      </c>
      <c r="M7062" s="251">
        <f t="shared" si="330"/>
        <v>1.0065427602253567E-2</v>
      </c>
      <c r="N7062" s="251">
        <f t="shared" si="331"/>
        <v>0.45834354543029732</v>
      </c>
      <c r="O7062" s="250">
        <v>25295.220000000005</v>
      </c>
      <c r="P7062" s="251">
        <f t="shared" si="332"/>
        <v>9.6337756642440431E-2</v>
      </c>
      <c r="Q7062" s="251" t="s">
        <v>1195</v>
      </c>
      <c r="R7062" s="258"/>
      <c r="S7062" s="299" t="s">
        <v>809</v>
      </c>
      <c r="T7062" s="258" t="s">
        <v>807</v>
      </c>
      <c r="U7062" s="282" t="s">
        <v>814</v>
      </c>
      <c r="V7062" s="283" t="s">
        <v>809</v>
      </c>
      <c r="W7062" s="284" t="s">
        <v>809</v>
      </c>
      <c r="X7062" s="284" t="s">
        <v>809</v>
      </c>
      <c r="Y7062" s="257"/>
    </row>
    <row r="7063" spans="1:25" ht="12.75" customHeight="1" x14ac:dyDescent="0.2">
      <c r="A7063" s="229" t="s">
        <v>705</v>
      </c>
      <c r="B7063" s="247"/>
      <c r="C7063" s="280">
        <v>7050</v>
      </c>
      <c r="D7063" s="249" t="s">
        <v>14412</v>
      </c>
      <c r="E7063" s="249" t="s">
        <v>14413</v>
      </c>
      <c r="F7063" s="249" t="s">
        <v>877</v>
      </c>
      <c r="G7063" s="281" t="s">
        <v>813</v>
      </c>
      <c r="H7063" s="250">
        <v>96366.77</v>
      </c>
      <c r="I7063" s="250"/>
      <c r="J7063" s="250">
        <v>0</v>
      </c>
      <c r="K7063" s="250"/>
      <c r="L7063" s="250">
        <v>98708.97</v>
      </c>
      <c r="M7063" s="251">
        <f t="shared" si="330"/>
        <v>1</v>
      </c>
      <c r="N7063" s="251" t="str">
        <f t="shared" si="331"/>
        <v>NA</v>
      </c>
      <c r="O7063" s="250">
        <v>108379.11000000002</v>
      </c>
      <c r="P7063" s="251">
        <f t="shared" si="332"/>
        <v>9.7966172679139638E-2</v>
      </c>
      <c r="Q7063" s="251" t="s">
        <v>805</v>
      </c>
      <c r="R7063" s="258"/>
      <c r="S7063" s="299" t="s">
        <v>809</v>
      </c>
      <c r="T7063" s="258" t="s">
        <v>807</v>
      </c>
      <c r="U7063" s="282" t="s">
        <v>814</v>
      </c>
      <c r="V7063" s="283" t="s">
        <v>809</v>
      </c>
      <c r="W7063" s="284" t="s">
        <v>809</v>
      </c>
      <c r="X7063" s="284" t="s">
        <v>809</v>
      </c>
      <c r="Y7063" s="257"/>
    </row>
    <row r="7064" spans="1:25" ht="12.75" customHeight="1" x14ac:dyDescent="0.2">
      <c r="A7064" s="229" t="s">
        <v>705</v>
      </c>
      <c r="B7064" s="247"/>
      <c r="C7064" s="280">
        <v>7051</v>
      </c>
      <c r="D7064" s="249" t="s">
        <v>14414</v>
      </c>
      <c r="E7064" s="249" t="s">
        <v>14415</v>
      </c>
      <c r="F7064" s="249" t="s">
        <v>877</v>
      </c>
      <c r="G7064" s="281" t="s">
        <v>813</v>
      </c>
      <c r="H7064" s="250">
        <v>91916.050000000017</v>
      </c>
      <c r="I7064" s="250"/>
      <c r="J7064" s="250">
        <v>0</v>
      </c>
      <c r="K7064" s="250"/>
      <c r="L7064" s="250">
        <v>106115.83</v>
      </c>
      <c r="M7064" s="251">
        <f t="shared" si="330"/>
        <v>1</v>
      </c>
      <c r="N7064" s="251" t="str">
        <f t="shared" si="331"/>
        <v>NA</v>
      </c>
      <c r="O7064" s="250">
        <v>119650.28999999998</v>
      </c>
      <c r="P7064" s="251">
        <f t="shared" si="332"/>
        <v>0.12754421277202446</v>
      </c>
      <c r="Q7064" s="251" t="s">
        <v>805</v>
      </c>
      <c r="R7064" s="258"/>
      <c r="S7064" s="299" t="s">
        <v>809</v>
      </c>
      <c r="T7064" s="258" t="s">
        <v>807</v>
      </c>
      <c r="U7064" s="282" t="s">
        <v>814</v>
      </c>
      <c r="V7064" s="283" t="s">
        <v>809</v>
      </c>
      <c r="W7064" s="284" t="s">
        <v>809</v>
      </c>
      <c r="X7064" s="284" t="s">
        <v>809</v>
      </c>
      <c r="Y7064" s="257"/>
    </row>
    <row r="7065" spans="1:25" ht="12.75" customHeight="1" x14ac:dyDescent="0.2">
      <c r="A7065" s="229" t="s">
        <v>705</v>
      </c>
      <c r="B7065" s="247"/>
      <c r="C7065" s="280">
        <v>7052</v>
      </c>
      <c r="D7065" s="249" t="s">
        <v>14416</v>
      </c>
      <c r="E7065" s="249" t="s">
        <v>14417</v>
      </c>
      <c r="F7065" s="249" t="s">
        <v>812</v>
      </c>
      <c r="G7065" s="281" t="s">
        <v>813</v>
      </c>
      <c r="H7065" s="250">
        <v>120113.93</v>
      </c>
      <c r="I7065" s="250"/>
      <c r="J7065" s="250">
        <v>23948.654399999999</v>
      </c>
      <c r="K7065" s="250"/>
      <c r="L7065" s="250">
        <v>119384.04999999999</v>
      </c>
      <c r="M7065" s="251">
        <f t="shared" si="330"/>
        <v>0.80061717737484739</v>
      </c>
      <c r="N7065" s="251">
        <f t="shared" si="331"/>
        <v>3.9850003263648914</v>
      </c>
      <c r="O7065" s="250">
        <v>115098.05</v>
      </c>
      <c r="P7065" s="251">
        <f t="shared" si="332"/>
        <v>3.5900943216451327E-2</v>
      </c>
      <c r="Q7065" s="251" t="s">
        <v>805</v>
      </c>
      <c r="R7065" s="258"/>
      <c r="S7065" s="299" t="s">
        <v>809</v>
      </c>
      <c r="T7065" s="258" t="s">
        <v>807</v>
      </c>
      <c r="U7065" s="282" t="s">
        <v>814</v>
      </c>
      <c r="V7065" s="283" t="s">
        <v>809</v>
      </c>
      <c r="W7065" s="284" t="s">
        <v>809</v>
      </c>
      <c r="X7065" s="284" t="s">
        <v>809</v>
      </c>
      <c r="Y7065" s="257"/>
    </row>
    <row r="7066" spans="1:25" ht="12.75" customHeight="1" x14ac:dyDescent="0.2">
      <c r="A7066" s="229" t="s">
        <v>705</v>
      </c>
      <c r="B7066" s="247"/>
      <c r="C7066" s="287">
        <v>7053</v>
      </c>
      <c r="D7066" s="288" t="s">
        <v>14418</v>
      </c>
      <c r="E7066" s="288" t="s">
        <v>14419</v>
      </c>
      <c r="F7066" s="288" t="s">
        <v>5100</v>
      </c>
      <c r="G7066" s="289" t="s">
        <v>707</v>
      </c>
      <c r="H7066" s="290">
        <v>0</v>
      </c>
      <c r="I7066" s="290"/>
      <c r="J7066" s="290">
        <v>0</v>
      </c>
      <c r="K7066" s="290"/>
      <c r="L7066" s="290">
        <v>0</v>
      </c>
      <c r="M7066" s="291" t="str">
        <f t="shared" si="330"/>
        <v>NA</v>
      </c>
      <c r="N7066" s="291" t="str">
        <f t="shared" si="331"/>
        <v>NA</v>
      </c>
      <c r="O7066" s="290">
        <v>0</v>
      </c>
      <c r="P7066" s="291" t="str">
        <f t="shared" si="332"/>
        <v>NA</v>
      </c>
      <c r="Q7066" s="291" t="s">
        <v>707</v>
      </c>
      <c r="R7066" s="292" t="s">
        <v>831</v>
      </c>
      <c r="S7066" s="293" t="s">
        <v>832</v>
      </c>
      <c r="T7066" s="293" t="s">
        <v>832</v>
      </c>
      <c r="U7066" s="293" t="s">
        <v>832</v>
      </c>
      <c r="V7066" s="294" t="s">
        <v>809</v>
      </c>
      <c r="W7066" s="295" t="s">
        <v>809</v>
      </c>
      <c r="X7066" s="295" t="s">
        <v>809</v>
      </c>
      <c r="Y7066" s="257"/>
    </row>
    <row r="7067" spans="1:25" ht="12.75" customHeight="1" x14ac:dyDescent="0.2">
      <c r="A7067" s="229" t="s">
        <v>705</v>
      </c>
      <c r="B7067" s="247"/>
      <c r="C7067" s="280">
        <v>7054</v>
      </c>
      <c r="D7067" s="249" t="s">
        <v>14420</v>
      </c>
      <c r="E7067" s="249" t="s">
        <v>14421</v>
      </c>
      <c r="F7067" s="249" t="s">
        <v>830</v>
      </c>
      <c r="G7067" s="297" t="s">
        <v>707</v>
      </c>
      <c r="H7067" s="250">
        <v>0</v>
      </c>
      <c r="I7067" s="250"/>
      <c r="J7067" s="250">
        <v>0</v>
      </c>
      <c r="K7067" s="250"/>
      <c r="L7067" s="250">
        <v>0</v>
      </c>
      <c r="M7067" s="251" t="str">
        <f t="shared" si="330"/>
        <v>NA</v>
      </c>
      <c r="N7067" s="251" t="str">
        <f t="shared" si="331"/>
        <v>NA</v>
      </c>
      <c r="O7067" s="250">
        <v>0</v>
      </c>
      <c r="P7067" s="251" t="str">
        <f t="shared" si="332"/>
        <v>NA</v>
      </c>
      <c r="Q7067" s="298" t="s">
        <v>848</v>
      </c>
      <c r="R7067" s="299" t="s">
        <v>849</v>
      </c>
      <c r="S7067" s="299" t="s">
        <v>832</v>
      </c>
      <c r="T7067" s="299" t="s">
        <v>832</v>
      </c>
      <c r="U7067" s="299" t="s">
        <v>832</v>
      </c>
      <c r="V7067" s="283" t="s">
        <v>809</v>
      </c>
      <c r="W7067" s="284" t="s">
        <v>809</v>
      </c>
      <c r="X7067" s="284" t="s">
        <v>809</v>
      </c>
      <c r="Y7067" s="257"/>
    </row>
    <row r="7068" spans="1:25" ht="12.75" customHeight="1" x14ac:dyDescent="0.2">
      <c r="A7068" s="229" t="s">
        <v>705</v>
      </c>
      <c r="B7068" s="247"/>
      <c r="C7068" s="280">
        <v>7055</v>
      </c>
      <c r="D7068" s="249" t="s">
        <v>14422</v>
      </c>
      <c r="E7068" s="249" t="s">
        <v>14423</v>
      </c>
      <c r="F7068" s="249" t="s">
        <v>858</v>
      </c>
      <c r="G7068" s="281" t="s">
        <v>813</v>
      </c>
      <c r="H7068" s="250">
        <v>24715.08</v>
      </c>
      <c r="I7068" s="250"/>
      <c r="J7068" s="250">
        <v>0</v>
      </c>
      <c r="K7068" s="250"/>
      <c r="L7068" s="250">
        <v>25510.720000000001</v>
      </c>
      <c r="M7068" s="251">
        <f t="shared" si="330"/>
        <v>1</v>
      </c>
      <c r="N7068" s="251" t="str">
        <f t="shared" si="331"/>
        <v>NA</v>
      </c>
      <c r="O7068" s="250">
        <v>28804.39</v>
      </c>
      <c r="P7068" s="251">
        <f t="shared" si="332"/>
        <v>0.1291092528944694</v>
      </c>
      <c r="Q7068" s="251" t="s">
        <v>805</v>
      </c>
      <c r="R7068" s="258"/>
      <c r="S7068" s="299" t="s">
        <v>809</v>
      </c>
      <c r="T7068" s="258" t="s">
        <v>807</v>
      </c>
      <c r="U7068" s="282" t="s">
        <v>814</v>
      </c>
      <c r="V7068" s="283" t="s">
        <v>809</v>
      </c>
      <c r="W7068" s="284" t="s">
        <v>809</v>
      </c>
      <c r="X7068" s="284" t="s">
        <v>809</v>
      </c>
      <c r="Y7068" s="257"/>
    </row>
    <row r="7069" spans="1:25" ht="12.75" customHeight="1" x14ac:dyDescent="0.2">
      <c r="A7069" s="229" t="s">
        <v>705</v>
      </c>
      <c r="B7069" s="247"/>
      <c r="C7069" s="287">
        <v>7056</v>
      </c>
      <c r="D7069" s="288" t="s">
        <v>14424</v>
      </c>
      <c r="E7069" s="288" t="s">
        <v>14425</v>
      </c>
      <c r="F7069" s="288" t="s">
        <v>5100</v>
      </c>
      <c r="G7069" s="289" t="s">
        <v>707</v>
      </c>
      <c r="H7069" s="290">
        <v>0</v>
      </c>
      <c r="I7069" s="290"/>
      <c r="J7069" s="290">
        <v>0</v>
      </c>
      <c r="K7069" s="290"/>
      <c r="L7069" s="290">
        <v>0</v>
      </c>
      <c r="M7069" s="291" t="str">
        <f t="shared" si="330"/>
        <v>NA</v>
      </c>
      <c r="N7069" s="291" t="str">
        <f t="shared" si="331"/>
        <v>NA</v>
      </c>
      <c r="O7069" s="290">
        <v>0</v>
      </c>
      <c r="P7069" s="291" t="str">
        <f t="shared" si="332"/>
        <v>NA</v>
      </c>
      <c r="Q7069" s="291" t="s">
        <v>707</v>
      </c>
      <c r="R7069" s="292" t="s">
        <v>831</v>
      </c>
      <c r="S7069" s="293" t="s">
        <v>832</v>
      </c>
      <c r="T7069" s="293" t="s">
        <v>832</v>
      </c>
      <c r="U7069" s="293" t="s">
        <v>832</v>
      </c>
      <c r="V7069" s="294" t="s">
        <v>809</v>
      </c>
      <c r="W7069" s="295" t="s">
        <v>809</v>
      </c>
      <c r="X7069" s="295" t="s">
        <v>809</v>
      </c>
      <c r="Y7069" s="257"/>
    </row>
    <row r="7070" spans="1:25" ht="12.75" customHeight="1" x14ac:dyDescent="0.2">
      <c r="A7070" s="229" t="s">
        <v>705</v>
      </c>
      <c r="B7070" s="247"/>
      <c r="C7070" s="318">
        <v>7057</v>
      </c>
      <c r="D7070" s="319" t="s">
        <v>988</v>
      </c>
      <c r="E7070" s="319" t="s">
        <v>988</v>
      </c>
      <c r="F7070" s="319"/>
      <c r="G7070" s="320" t="s">
        <v>707</v>
      </c>
      <c r="H7070" s="321">
        <v>0</v>
      </c>
      <c r="I7070" s="321"/>
      <c r="J7070" s="321">
        <v>0</v>
      </c>
      <c r="K7070" s="321"/>
      <c r="L7070" s="321">
        <v>0</v>
      </c>
      <c r="M7070" s="322" t="str">
        <f t="shared" si="330"/>
        <v>NA</v>
      </c>
      <c r="N7070" s="322" t="str">
        <f t="shared" si="331"/>
        <v>NA</v>
      </c>
      <c r="O7070" s="321">
        <v>0</v>
      </c>
      <c r="P7070" s="322" t="str">
        <f t="shared" si="332"/>
        <v>NA</v>
      </c>
      <c r="Q7070" s="322" t="s">
        <v>707</v>
      </c>
      <c r="R7070" s="323" t="s">
        <v>989</v>
      </c>
      <c r="S7070" s="323" t="s">
        <v>809</v>
      </c>
      <c r="T7070" s="323" t="s">
        <v>809</v>
      </c>
      <c r="U7070" s="323" t="s">
        <v>989</v>
      </c>
      <c r="V7070" s="323" t="s">
        <v>989</v>
      </c>
      <c r="W7070" s="323" t="s">
        <v>989</v>
      </c>
      <c r="X7070" s="323" t="s">
        <v>989</v>
      </c>
      <c r="Y7070" s="257"/>
    </row>
    <row r="7071" spans="1:25" ht="12.75" customHeight="1" x14ac:dyDescent="0.2">
      <c r="A7071" s="229" t="s">
        <v>705</v>
      </c>
      <c r="B7071" s="247"/>
      <c r="C7071" s="287">
        <v>7058</v>
      </c>
      <c r="D7071" s="288" t="s">
        <v>14426</v>
      </c>
      <c r="E7071" s="288" t="s">
        <v>14427</v>
      </c>
      <c r="F7071" s="288" t="s">
        <v>5100</v>
      </c>
      <c r="G7071" s="289" t="s">
        <v>707</v>
      </c>
      <c r="H7071" s="290">
        <v>0</v>
      </c>
      <c r="I7071" s="290"/>
      <c r="J7071" s="290">
        <v>0</v>
      </c>
      <c r="K7071" s="290"/>
      <c r="L7071" s="290">
        <v>0</v>
      </c>
      <c r="M7071" s="291" t="str">
        <f t="shared" si="330"/>
        <v>NA</v>
      </c>
      <c r="N7071" s="291" t="str">
        <f t="shared" si="331"/>
        <v>NA</v>
      </c>
      <c r="O7071" s="290">
        <v>0</v>
      </c>
      <c r="P7071" s="291" t="str">
        <f t="shared" si="332"/>
        <v>NA</v>
      </c>
      <c r="Q7071" s="291" t="s">
        <v>707</v>
      </c>
      <c r="R7071" s="292" t="s">
        <v>831</v>
      </c>
      <c r="S7071" s="293" t="s">
        <v>832</v>
      </c>
      <c r="T7071" s="293" t="s">
        <v>832</v>
      </c>
      <c r="U7071" s="293" t="s">
        <v>832</v>
      </c>
      <c r="V7071" s="294" t="s">
        <v>809</v>
      </c>
      <c r="W7071" s="295" t="s">
        <v>809</v>
      </c>
      <c r="X7071" s="295" t="s">
        <v>809</v>
      </c>
      <c r="Y7071" s="257"/>
    </row>
    <row r="7072" spans="1:25" ht="12.75" customHeight="1" x14ac:dyDescent="0.2">
      <c r="A7072" s="229" t="s">
        <v>705</v>
      </c>
      <c r="B7072" s="247"/>
      <c r="C7072" s="287">
        <v>7059</v>
      </c>
      <c r="D7072" s="288" t="s">
        <v>14428</v>
      </c>
      <c r="E7072" s="288" t="s">
        <v>14429</v>
      </c>
      <c r="F7072" s="288" t="s">
        <v>5100</v>
      </c>
      <c r="G7072" s="289" t="s">
        <v>707</v>
      </c>
      <c r="H7072" s="290">
        <v>0</v>
      </c>
      <c r="I7072" s="290"/>
      <c r="J7072" s="290">
        <v>0</v>
      </c>
      <c r="K7072" s="290"/>
      <c r="L7072" s="290">
        <v>0</v>
      </c>
      <c r="M7072" s="291" t="str">
        <f t="shared" si="330"/>
        <v>NA</v>
      </c>
      <c r="N7072" s="291" t="str">
        <f t="shared" si="331"/>
        <v>NA</v>
      </c>
      <c r="O7072" s="290">
        <v>0</v>
      </c>
      <c r="P7072" s="291" t="str">
        <f t="shared" si="332"/>
        <v>NA</v>
      </c>
      <c r="Q7072" s="291" t="s">
        <v>707</v>
      </c>
      <c r="R7072" s="292" t="s">
        <v>831</v>
      </c>
      <c r="S7072" s="293" t="s">
        <v>832</v>
      </c>
      <c r="T7072" s="293" t="s">
        <v>832</v>
      </c>
      <c r="U7072" s="293" t="s">
        <v>832</v>
      </c>
      <c r="V7072" s="294" t="s">
        <v>809</v>
      </c>
      <c r="W7072" s="295" t="s">
        <v>809</v>
      </c>
      <c r="X7072" s="295" t="s">
        <v>809</v>
      </c>
      <c r="Y7072" s="257"/>
    </row>
    <row r="7073" spans="1:25" ht="12.75" customHeight="1" x14ac:dyDescent="0.2">
      <c r="A7073" s="229" t="s">
        <v>705</v>
      </c>
      <c r="B7073" s="247"/>
      <c r="C7073" s="287">
        <v>7060</v>
      </c>
      <c r="D7073" s="288" t="s">
        <v>14430</v>
      </c>
      <c r="E7073" s="288" t="s">
        <v>14431</v>
      </c>
      <c r="F7073" s="288" t="s">
        <v>5100</v>
      </c>
      <c r="G7073" s="289" t="s">
        <v>707</v>
      </c>
      <c r="H7073" s="290">
        <v>0</v>
      </c>
      <c r="I7073" s="290"/>
      <c r="J7073" s="290">
        <v>0</v>
      </c>
      <c r="K7073" s="290"/>
      <c r="L7073" s="290">
        <v>0</v>
      </c>
      <c r="M7073" s="291" t="str">
        <f t="shared" si="330"/>
        <v>NA</v>
      </c>
      <c r="N7073" s="291" t="str">
        <f t="shared" si="331"/>
        <v>NA</v>
      </c>
      <c r="O7073" s="290">
        <v>0</v>
      </c>
      <c r="P7073" s="291" t="str">
        <f t="shared" si="332"/>
        <v>NA</v>
      </c>
      <c r="Q7073" s="291" t="s">
        <v>707</v>
      </c>
      <c r="R7073" s="292" t="s">
        <v>831</v>
      </c>
      <c r="S7073" s="293" t="s">
        <v>832</v>
      </c>
      <c r="T7073" s="293" t="s">
        <v>832</v>
      </c>
      <c r="U7073" s="293" t="s">
        <v>832</v>
      </c>
      <c r="V7073" s="294" t="s">
        <v>809</v>
      </c>
      <c r="W7073" s="295" t="s">
        <v>809</v>
      </c>
      <c r="X7073" s="295" t="s">
        <v>809</v>
      </c>
      <c r="Y7073" s="257"/>
    </row>
    <row r="7074" spans="1:25" ht="12.75" customHeight="1" x14ac:dyDescent="0.2">
      <c r="A7074" s="229" t="s">
        <v>705</v>
      </c>
      <c r="B7074" s="247"/>
      <c r="C7074" s="280">
        <v>7061</v>
      </c>
      <c r="D7074" s="249" t="s">
        <v>14432</v>
      </c>
      <c r="E7074" s="249" t="s">
        <v>14433</v>
      </c>
      <c r="F7074" s="249" t="s">
        <v>931</v>
      </c>
      <c r="G7074" s="281" t="s">
        <v>813</v>
      </c>
      <c r="H7074" s="250">
        <v>105936.01999999999</v>
      </c>
      <c r="I7074" s="250"/>
      <c r="J7074" s="250">
        <v>0</v>
      </c>
      <c r="K7074" s="250"/>
      <c r="L7074" s="250">
        <v>108577.23</v>
      </c>
      <c r="M7074" s="251">
        <f t="shared" si="330"/>
        <v>1</v>
      </c>
      <c r="N7074" s="251" t="str">
        <f t="shared" si="331"/>
        <v>NA</v>
      </c>
      <c r="O7074" s="250">
        <v>116359.06</v>
      </c>
      <c r="P7074" s="251">
        <f t="shared" si="332"/>
        <v>7.167092032095497E-2</v>
      </c>
      <c r="Q7074" s="251" t="s">
        <v>805</v>
      </c>
      <c r="R7074" s="258"/>
      <c r="S7074" s="299" t="s">
        <v>809</v>
      </c>
      <c r="T7074" s="258" t="s">
        <v>807</v>
      </c>
      <c r="U7074" s="282" t="s">
        <v>814</v>
      </c>
      <c r="V7074" s="283" t="s">
        <v>809</v>
      </c>
      <c r="W7074" s="284" t="s">
        <v>809</v>
      </c>
      <c r="X7074" s="284" t="s">
        <v>809</v>
      </c>
      <c r="Y7074" s="257"/>
    </row>
    <row r="7075" spans="1:25" ht="12.75" customHeight="1" x14ac:dyDescent="0.2">
      <c r="A7075" s="229" t="s">
        <v>705</v>
      </c>
      <c r="B7075" s="247"/>
      <c r="C7075" s="280">
        <v>7062</v>
      </c>
      <c r="D7075" s="249" t="s">
        <v>14434</v>
      </c>
      <c r="E7075" s="249" t="s">
        <v>14435</v>
      </c>
      <c r="F7075" s="249" t="s">
        <v>822</v>
      </c>
      <c r="G7075" s="281" t="s">
        <v>813</v>
      </c>
      <c r="H7075" s="250">
        <v>408327.06</v>
      </c>
      <c r="I7075" s="250"/>
      <c r="J7075" s="250">
        <v>403959.56679999997</v>
      </c>
      <c r="K7075" s="250"/>
      <c r="L7075" s="250">
        <v>421699.63999999996</v>
      </c>
      <c r="M7075" s="251">
        <f t="shared" si="330"/>
        <v>1.0696066040786096E-2</v>
      </c>
      <c r="N7075" s="251">
        <f t="shared" si="331"/>
        <v>4.3915467432865819E-2</v>
      </c>
      <c r="O7075" s="250">
        <v>464583.07000000007</v>
      </c>
      <c r="P7075" s="251">
        <f t="shared" si="332"/>
        <v>0.10169188192809488</v>
      </c>
      <c r="Q7075" s="251" t="s">
        <v>805</v>
      </c>
      <c r="R7075" s="258"/>
      <c r="S7075" s="299" t="s">
        <v>809</v>
      </c>
      <c r="T7075" s="258" t="s">
        <v>807</v>
      </c>
      <c r="U7075" s="282" t="s">
        <v>814</v>
      </c>
      <c r="V7075" s="283" t="s">
        <v>809</v>
      </c>
      <c r="W7075" s="284" t="s">
        <v>809</v>
      </c>
      <c r="X7075" s="284" t="s">
        <v>809</v>
      </c>
      <c r="Y7075" s="257"/>
    </row>
    <row r="7076" spans="1:25" ht="12.75" customHeight="1" x14ac:dyDescent="0.2">
      <c r="A7076" s="229" t="s">
        <v>705</v>
      </c>
      <c r="B7076" s="247"/>
      <c r="C7076" s="280">
        <v>7063</v>
      </c>
      <c r="D7076" s="296" t="s">
        <v>14436</v>
      </c>
      <c r="E7076" s="296" t="s">
        <v>14436</v>
      </c>
      <c r="F7076" s="296"/>
      <c r="G7076" s="297" t="s">
        <v>707</v>
      </c>
      <c r="H7076" s="250">
        <v>0</v>
      </c>
      <c r="I7076" s="250"/>
      <c r="J7076" s="250">
        <v>0</v>
      </c>
      <c r="K7076" s="250"/>
      <c r="L7076" s="250">
        <v>0</v>
      </c>
      <c r="M7076" s="251" t="str">
        <f t="shared" si="330"/>
        <v>NA</v>
      </c>
      <c r="N7076" s="251" t="str">
        <f t="shared" si="331"/>
        <v>NA</v>
      </c>
      <c r="O7076" s="250">
        <v>0</v>
      </c>
      <c r="P7076" s="251" t="str">
        <f t="shared" si="332"/>
        <v>NA</v>
      </c>
      <c r="Q7076" s="298" t="s">
        <v>848</v>
      </c>
      <c r="R7076" s="299" t="s">
        <v>849</v>
      </c>
      <c r="S7076" s="299" t="s">
        <v>809</v>
      </c>
      <c r="T7076" s="299" t="s">
        <v>809</v>
      </c>
      <c r="U7076" s="299" t="s">
        <v>832</v>
      </c>
      <c r="V7076" s="283" t="s">
        <v>809</v>
      </c>
      <c r="W7076" s="284" t="s">
        <v>809</v>
      </c>
      <c r="X7076" s="284" t="s">
        <v>809</v>
      </c>
      <c r="Y7076" s="257"/>
    </row>
    <row r="7077" spans="1:25" ht="12.75" customHeight="1" x14ac:dyDescent="0.2">
      <c r="B7077" s="247"/>
      <c r="C7077" s="280">
        <v>7064</v>
      </c>
      <c r="D7077" s="249" t="s">
        <v>14437</v>
      </c>
      <c r="E7077" s="249" t="s">
        <v>14438</v>
      </c>
      <c r="F7077" s="249" t="s">
        <v>10182</v>
      </c>
      <c r="G7077" s="281" t="s">
        <v>813</v>
      </c>
      <c r="H7077" s="250">
        <v>7983.4999999999991</v>
      </c>
      <c r="I7077" s="250"/>
      <c r="J7077" s="250">
        <v>7872.3279000000002</v>
      </c>
      <c r="K7077" s="250"/>
      <c r="L7077" s="250">
        <v>8574.07</v>
      </c>
      <c r="M7077" s="251">
        <f t="shared" si="330"/>
        <v>1.392523329366805E-2</v>
      </c>
      <c r="N7077" s="251">
        <f t="shared" si="331"/>
        <v>8.9140354532234289E-2</v>
      </c>
      <c r="O7077" s="250">
        <v>9881.4500000000007</v>
      </c>
      <c r="P7077" s="251">
        <f t="shared" si="332"/>
        <v>0.15248067720464156</v>
      </c>
      <c r="Q7077" s="251" t="s">
        <v>1195</v>
      </c>
      <c r="R7077" s="258"/>
      <c r="S7077" s="299" t="s">
        <v>809</v>
      </c>
      <c r="T7077" s="258" t="s">
        <v>807</v>
      </c>
      <c r="U7077" s="282" t="s">
        <v>814</v>
      </c>
      <c r="V7077" s="283" t="s">
        <v>809</v>
      </c>
      <c r="W7077" s="284" t="s">
        <v>809</v>
      </c>
      <c r="X7077" s="284" t="s">
        <v>809</v>
      </c>
      <c r="Y7077" s="257"/>
    </row>
    <row r="7078" spans="1:25" ht="12.75" customHeight="1" x14ac:dyDescent="0.2">
      <c r="A7078" s="229" t="s">
        <v>705</v>
      </c>
      <c r="B7078" s="247"/>
      <c r="C7078" s="280">
        <v>7065</v>
      </c>
      <c r="D7078" s="249" t="s">
        <v>14439</v>
      </c>
      <c r="E7078" s="249" t="s">
        <v>14440</v>
      </c>
      <c r="F7078" s="249" t="s">
        <v>877</v>
      </c>
      <c r="G7078" s="281" t="s">
        <v>813</v>
      </c>
      <c r="H7078" s="250">
        <v>24648.04</v>
      </c>
      <c r="I7078" s="250"/>
      <c r="J7078" s="250">
        <v>23611.449199999999</v>
      </c>
      <c r="K7078" s="250"/>
      <c r="L7078" s="250">
        <v>24648.410000000003</v>
      </c>
      <c r="M7078" s="251">
        <f t="shared" si="330"/>
        <v>4.2055709094922018E-2</v>
      </c>
      <c r="N7078" s="251">
        <f t="shared" si="331"/>
        <v>4.3917710904420232E-2</v>
      </c>
      <c r="O7078" s="250">
        <v>26198.510000000002</v>
      </c>
      <c r="P7078" s="251">
        <f t="shared" si="332"/>
        <v>6.2888437834326766E-2</v>
      </c>
      <c r="Q7078" s="251" t="s">
        <v>805</v>
      </c>
      <c r="R7078" s="258"/>
      <c r="S7078" s="258" t="s">
        <v>904</v>
      </c>
      <c r="T7078" s="299" t="s">
        <v>809</v>
      </c>
      <c r="U7078" s="282" t="s">
        <v>814</v>
      </c>
      <c r="V7078" s="285">
        <v>111</v>
      </c>
      <c r="W7078" s="286" t="s">
        <v>824</v>
      </c>
      <c r="X7078" s="286" t="s">
        <v>824</v>
      </c>
      <c r="Y7078" s="257"/>
    </row>
    <row r="7079" spans="1:25" ht="12.75" customHeight="1" x14ac:dyDescent="0.2">
      <c r="A7079" s="229" t="s">
        <v>705</v>
      </c>
      <c r="B7079" s="247"/>
      <c r="C7079" s="280">
        <v>7066</v>
      </c>
      <c r="D7079" s="249" t="s">
        <v>14441</v>
      </c>
      <c r="E7079" s="249" t="s">
        <v>10759</v>
      </c>
      <c r="F7079" s="249" t="s">
        <v>937</v>
      </c>
      <c r="G7079" s="281" t="s">
        <v>813</v>
      </c>
      <c r="H7079" s="250">
        <v>95999.85</v>
      </c>
      <c r="I7079" s="250"/>
      <c r="J7079" s="250">
        <v>94695.308099999995</v>
      </c>
      <c r="K7079" s="250"/>
      <c r="L7079" s="250">
        <v>79553.34</v>
      </c>
      <c r="M7079" s="251">
        <f t="shared" si="330"/>
        <v>1.3588999357811611E-2</v>
      </c>
      <c r="N7079" s="251">
        <f t="shared" si="331"/>
        <v>0.15990198885049089</v>
      </c>
      <c r="O7079" s="250">
        <v>90097.13</v>
      </c>
      <c r="P7079" s="251">
        <f t="shared" si="332"/>
        <v>0.13253736423888687</v>
      </c>
      <c r="Q7079" s="251" t="s">
        <v>805</v>
      </c>
      <c r="R7079" s="258"/>
      <c r="S7079" s="299" t="s">
        <v>809</v>
      </c>
      <c r="T7079" s="258" t="s">
        <v>807</v>
      </c>
      <c r="U7079" s="282" t="s">
        <v>814</v>
      </c>
      <c r="V7079" s="283" t="s">
        <v>809</v>
      </c>
      <c r="W7079" s="284" t="s">
        <v>809</v>
      </c>
      <c r="X7079" s="284" t="s">
        <v>809</v>
      </c>
      <c r="Y7079" s="257"/>
    </row>
    <row r="7080" spans="1:25" ht="12.75" customHeight="1" x14ac:dyDescent="0.2">
      <c r="B7080" s="247"/>
      <c r="C7080" s="280">
        <v>7067</v>
      </c>
      <c r="D7080" s="249" t="s">
        <v>14442</v>
      </c>
      <c r="E7080" s="249" t="s">
        <v>14443</v>
      </c>
      <c r="F7080" s="249" t="s">
        <v>1374</v>
      </c>
      <c r="G7080" s="281" t="s">
        <v>813</v>
      </c>
      <c r="H7080" s="250">
        <v>8504.25</v>
      </c>
      <c r="I7080" s="250"/>
      <c r="J7080" s="250">
        <v>8394.7199000000001</v>
      </c>
      <c r="K7080" s="250"/>
      <c r="L7080" s="250">
        <v>8763.3000000000011</v>
      </c>
      <c r="M7080" s="251">
        <f t="shared" si="330"/>
        <v>1.2879454390451827E-2</v>
      </c>
      <c r="N7080" s="251">
        <f t="shared" si="331"/>
        <v>4.3906182027586296E-2</v>
      </c>
      <c r="O7080" s="250">
        <v>9909.16</v>
      </c>
      <c r="P7080" s="251">
        <f t="shared" si="332"/>
        <v>0.13075667842022967</v>
      </c>
      <c r="Q7080" s="251" t="s">
        <v>805</v>
      </c>
      <c r="R7080" s="258"/>
      <c r="S7080" s="299" t="s">
        <v>809</v>
      </c>
      <c r="T7080" s="258" t="s">
        <v>807</v>
      </c>
      <c r="U7080" s="282" t="s">
        <v>814</v>
      </c>
      <c r="V7080" s="283" t="s">
        <v>809</v>
      </c>
      <c r="W7080" s="284" t="s">
        <v>809</v>
      </c>
      <c r="X7080" s="284" t="s">
        <v>809</v>
      </c>
      <c r="Y7080" s="257"/>
    </row>
    <row r="7081" spans="1:25" ht="12.75" customHeight="1" x14ac:dyDescent="0.2">
      <c r="A7081" s="229" t="s">
        <v>705</v>
      </c>
      <c r="B7081" s="247"/>
      <c r="C7081" s="280">
        <v>7068</v>
      </c>
      <c r="D7081" s="249" t="s">
        <v>14444</v>
      </c>
      <c r="E7081" s="249" t="s">
        <v>14445</v>
      </c>
      <c r="F7081" s="249" t="s">
        <v>1374</v>
      </c>
      <c r="G7081" s="281" t="s">
        <v>813</v>
      </c>
      <c r="H7081" s="250">
        <v>50674.399999999994</v>
      </c>
      <c r="I7081" s="250"/>
      <c r="J7081" s="250">
        <v>50025.323400000001</v>
      </c>
      <c r="K7081" s="250"/>
      <c r="L7081" s="250">
        <v>52222.340000000004</v>
      </c>
      <c r="M7081" s="251">
        <f t="shared" si="330"/>
        <v>1.2808767346036521E-2</v>
      </c>
      <c r="N7081" s="251">
        <f t="shared" si="331"/>
        <v>4.3918088893354412E-2</v>
      </c>
      <c r="O7081" s="250">
        <v>59050.71</v>
      </c>
      <c r="P7081" s="251">
        <f t="shared" si="332"/>
        <v>0.1307557263807021</v>
      </c>
      <c r="Q7081" s="251" t="s">
        <v>805</v>
      </c>
      <c r="R7081" s="258"/>
      <c r="S7081" s="299" t="s">
        <v>809</v>
      </c>
      <c r="T7081" s="258" t="s">
        <v>807</v>
      </c>
      <c r="U7081" s="282" t="s">
        <v>814</v>
      </c>
      <c r="V7081" s="283" t="s">
        <v>809</v>
      </c>
      <c r="W7081" s="284" t="s">
        <v>809</v>
      </c>
      <c r="X7081" s="284" t="s">
        <v>809</v>
      </c>
      <c r="Y7081" s="257"/>
    </row>
    <row r="7082" spans="1:25" ht="12.75" customHeight="1" x14ac:dyDescent="0.2">
      <c r="A7082" s="229" t="s">
        <v>705</v>
      </c>
      <c r="B7082" s="247"/>
      <c r="C7082" s="280">
        <v>7069</v>
      </c>
      <c r="D7082" s="296" t="s">
        <v>14446</v>
      </c>
      <c r="E7082" s="296" t="s">
        <v>14447</v>
      </c>
      <c r="F7082" s="296" t="s">
        <v>10237</v>
      </c>
      <c r="G7082" s="281" t="s">
        <v>804</v>
      </c>
      <c r="H7082" s="250">
        <v>0</v>
      </c>
      <c r="I7082" s="250"/>
      <c r="J7082" s="250">
        <v>0</v>
      </c>
      <c r="K7082" s="250"/>
      <c r="L7082" s="250">
        <v>0</v>
      </c>
      <c r="M7082" s="251" t="str">
        <f t="shared" si="330"/>
        <v>NA</v>
      </c>
      <c r="N7082" s="251" t="str">
        <f t="shared" si="331"/>
        <v>NA</v>
      </c>
      <c r="O7082" s="250">
        <v>0</v>
      </c>
      <c r="P7082" s="251" t="str">
        <f t="shared" si="332"/>
        <v>NA</v>
      </c>
      <c r="Q7082" s="251" t="s">
        <v>707</v>
      </c>
      <c r="R7082" s="258"/>
      <c r="S7082" s="299" t="s">
        <v>809</v>
      </c>
      <c r="T7082" s="299" t="s">
        <v>809</v>
      </c>
      <c r="U7082" s="299" t="s">
        <v>832</v>
      </c>
      <c r="V7082" s="283" t="s">
        <v>809</v>
      </c>
      <c r="W7082" s="284" t="s">
        <v>809</v>
      </c>
      <c r="X7082" s="284" t="s">
        <v>809</v>
      </c>
      <c r="Y7082" s="257"/>
    </row>
    <row r="7083" spans="1:25" ht="12.75" customHeight="1" x14ac:dyDescent="0.2">
      <c r="A7083" s="229" t="s">
        <v>705</v>
      </c>
      <c r="B7083" s="247"/>
      <c r="C7083" s="280">
        <v>7070</v>
      </c>
      <c r="D7083" s="249" t="s">
        <v>14448</v>
      </c>
      <c r="E7083" s="249" t="s">
        <v>14449</v>
      </c>
      <c r="F7083" s="249" t="s">
        <v>819</v>
      </c>
      <c r="G7083" s="281" t="s">
        <v>813</v>
      </c>
      <c r="H7083" s="250">
        <v>33554.920000000006</v>
      </c>
      <c r="I7083" s="250"/>
      <c r="J7083" s="250">
        <v>0</v>
      </c>
      <c r="K7083" s="250"/>
      <c r="L7083" s="250">
        <v>16677.269999999997</v>
      </c>
      <c r="M7083" s="251">
        <f t="shared" si="330"/>
        <v>1</v>
      </c>
      <c r="N7083" s="251" t="str">
        <f t="shared" si="331"/>
        <v>NA</v>
      </c>
      <c r="O7083" s="250">
        <v>18552.920000000002</v>
      </c>
      <c r="P7083" s="251">
        <f t="shared" si="332"/>
        <v>0.11246744820944947</v>
      </c>
      <c r="Q7083" s="251" t="s">
        <v>805</v>
      </c>
      <c r="R7083" s="258"/>
      <c r="S7083" s="299" t="s">
        <v>809</v>
      </c>
      <c r="T7083" s="258" t="s">
        <v>807</v>
      </c>
      <c r="U7083" s="282" t="s">
        <v>814</v>
      </c>
      <c r="V7083" s="283" t="s">
        <v>809</v>
      </c>
      <c r="W7083" s="284" t="s">
        <v>809</v>
      </c>
      <c r="X7083" s="284" t="s">
        <v>809</v>
      </c>
      <c r="Y7083" s="257"/>
    </row>
    <row r="7084" spans="1:25" ht="12.75" customHeight="1" x14ac:dyDescent="0.2">
      <c r="A7084" s="229" t="s">
        <v>705</v>
      </c>
      <c r="B7084" s="247"/>
      <c r="C7084" s="280">
        <v>7071</v>
      </c>
      <c r="D7084" s="249" t="s">
        <v>14450</v>
      </c>
      <c r="E7084" s="249" t="s">
        <v>14451</v>
      </c>
      <c r="F7084" s="249" t="s">
        <v>877</v>
      </c>
      <c r="G7084" s="281"/>
      <c r="H7084" s="250">
        <v>0</v>
      </c>
      <c r="I7084" s="250"/>
      <c r="J7084" s="250">
        <v>16551.144199999999</v>
      </c>
      <c r="K7084" s="250"/>
      <c r="L7084" s="250">
        <v>39379.770000000004</v>
      </c>
      <c r="M7084" s="251" t="str">
        <f t="shared" si="330"/>
        <v>NA</v>
      </c>
      <c r="N7084" s="251">
        <f t="shared" si="331"/>
        <v>1.3792778024373691</v>
      </c>
      <c r="O7084" s="250">
        <v>42390.930000000008</v>
      </c>
      <c r="P7084" s="251">
        <f t="shared" si="332"/>
        <v>7.6464641616748985E-2</v>
      </c>
      <c r="Q7084" s="251" t="s">
        <v>805</v>
      </c>
      <c r="R7084" s="258"/>
      <c r="S7084" s="258" t="s">
        <v>840</v>
      </c>
      <c r="T7084" s="258" t="s">
        <v>841</v>
      </c>
      <c r="U7084" s="282" t="s">
        <v>841</v>
      </c>
      <c r="V7084" s="283" t="s">
        <v>809</v>
      </c>
      <c r="W7084" s="284" t="s">
        <v>809</v>
      </c>
      <c r="X7084" s="284" t="s">
        <v>809</v>
      </c>
      <c r="Y7084" s="257"/>
    </row>
    <row r="7085" spans="1:25" ht="12.75" customHeight="1" x14ac:dyDescent="0.2">
      <c r="A7085" s="229" t="s">
        <v>705</v>
      </c>
      <c r="B7085" s="247"/>
      <c r="C7085" s="280">
        <v>7072</v>
      </c>
      <c r="D7085" s="249" t="s">
        <v>14452</v>
      </c>
      <c r="E7085" s="249" t="s">
        <v>3954</v>
      </c>
      <c r="F7085" s="249" t="s">
        <v>812</v>
      </c>
      <c r="G7085" s="281" t="s">
        <v>813</v>
      </c>
      <c r="H7085" s="250">
        <v>30764.920000000002</v>
      </c>
      <c r="I7085" s="250"/>
      <c r="J7085" s="250">
        <v>0</v>
      </c>
      <c r="K7085" s="250"/>
      <c r="L7085" s="250">
        <v>19120.52</v>
      </c>
      <c r="M7085" s="251">
        <f t="shared" si="330"/>
        <v>1</v>
      </c>
      <c r="N7085" s="251" t="str">
        <f t="shared" si="331"/>
        <v>NA</v>
      </c>
      <c r="O7085" s="250">
        <v>20535.239999999998</v>
      </c>
      <c r="P7085" s="251">
        <f t="shared" si="332"/>
        <v>7.3989619529175849E-2</v>
      </c>
      <c r="Q7085" s="251" t="s">
        <v>805</v>
      </c>
      <c r="R7085" s="258"/>
      <c r="S7085" s="299" t="s">
        <v>809</v>
      </c>
      <c r="T7085" s="258" t="s">
        <v>807</v>
      </c>
      <c r="U7085" s="282" t="s">
        <v>814</v>
      </c>
      <c r="V7085" s="283" t="s">
        <v>809</v>
      </c>
      <c r="W7085" s="284" t="s">
        <v>809</v>
      </c>
      <c r="X7085" s="284" t="s">
        <v>809</v>
      </c>
      <c r="Y7085" s="257"/>
    </row>
    <row r="7086" spans="1:25" ht="12.75" customHeight="1" x14ac:dyDescent="0.2">
      <c r="A7086" s="229" t="s">
        <v>705</v>
      </c>
      <c r="B7086" s="247"/>
      <c r="C7086" s="280">
        <v>7073</v>
      </c>
      <c r="D7086" s="249" t="s">
        <v>14453</v>
      </c>
      <c r="E7086" s="249" t="s">
        <v>14454</v>
      </c>
      <c r="F7086" s="249" t="s">
        <v>812</v>
      </c>
      <c r="G7086" s="281" t="s">
        <v>813</v>
      </c>
      <c r="H7086" s="250">
        <v>30738.02</v>
      </c>
      <c r="I7086" s="250"/>
      <c r="J7086" s="250">
        <v>0</v>
      </c>
      <c r="K7086" s="250"/>
      <c r="L7086" s="250">
        <v>31821.94</v>
      </c>
      <c r="M7086" s="251">
        <f t="shared" si="330"/>
        <v>1</v>
      </c>
      <c r="N7086" s="251" t="str">
        <f t="shared" si="331"/>
        <v>NA</v>
      </c>
      <c r="O7086" s="250">
        <v>35834.559999999998</v>
      </c>
      <c r="P7086" s="251">
        <f t="shared" si="332"/>
        <v>0.12609602054431626</v>
      </c>
      <c r="Q7086" s="251" t="s">
        <v>805</v>
      </c>
      <c r="R7086" s="258"/>
      <c r="S7086" s="299" t="s">
        <v>809</v>
      </c>
      <c r="T7086" s="258" t="s">
        <v>807</v>
      </c>
      <c r="U7086" s="282" t="s">
        <v>814</v>
      </c>
      <c r="V7086" s="283" t="s">
        <v>809</v>
      </c>
      <c r="W7086" s="284" t="s">
        <v>809</v>
      </c>
      <c r="X7086" s="284" t="s">
        <v>809</v>
      </c>
      <c r="Y7086" s="257"/>
    </row>
    <row r="7087" spans="1:25" ht="12.75" customHeight="1" x14ac:dyDescent="0.2">
      <c r="A7087" s="229" t="s">
        <v>705</v>
      </c>
      <c r="B7087" s="247"/>
      <c r="C7087" s="280">
        <v>7074</v>
      </c>
      <c r="D7087" s="249" t="s">
        <v>14455</v>
      </c>
      <c r="E7087" s="249" t="s">
        <v>14456</v>
      </c>
      <c r="F7087" s="249" t="s">
        <v>812</v>
      </c>
      <c r="G7087" s="281" t="s">
        <v>813</v>
      </c>
      <c r="H7087" s="250">
        <v>55689.920000000006</v>
      </c>
      <c r="I7087" s="250"/>
      <c r="J7087" s="250">
        <v>0</v>
      </c>
      <c r="K7087" s="250"/>
      <c r="L7087" s="250">
        <v>93398.17</v>
      </c>
      <c r="M7087" s="251">
        <f t="shared" si="330"/>
        <v>1</v>
      </c>
      <c r="N7087" s="251" t="str">
        <f t="shared" si="331"/>
        <v>NA</v>
      </c>
      <c r="O7087" s="250">
        <v>80371.88</v>
      </c>
      <c r="P7087" s="251">
        <f t="shared" si="332"/>
        <v>0.13947050568549677</v>
      </c>
      <c r="Q7087" s="251" t="s">
        <v>805</v>
      </c>
      <c r="R7087" s="258"/>
      <c r="S7087" s="299" t="s">
        <v>809</v>
      </c>
      <c r="T7087" s="258" t="s">
        <v>807</v>
      </c>
      <c r="U7087" s="282" t="s">
        <v>814</v>
      </c>
      <c r="V7087" s="283" t="s">
        <v>809</v>
      </c>
      <c r="W7087" s="284" t="s">
        <v>809</v>
      </c>
      <c r="X7087" s="284" t="s">
        <v>809</v>
      </c>
      <c r="Y7087" s="257"/>
    </row>
    <row r="7088" spans="1:25" ht="12.75" customHeight="1" x14ac:dyDescent="0.2">
      <c r="A7088" s="229" t="s">
        <v>705</v>
      </c>
      <c r="B7088" s="247"/>
      <c r="C7088" s="280">
        <v>7075</v>
      </c>
      <c r="D7088" s="249" t="s">
        <v>14457</v>
      </c>
      <c r="E7088" s="249" t="s">
        <v>14458</v>
      </c>
      <c r="F7088" s="249" t="s">
        <v>812</v>
      </c>
      <c r="G7088" s="281" t="s">
        <v>813</v>
      </c>
      <c r="H7088" s="250">
        <v>27884.67</v>
      </c>
      <c r="I7088" s="250"/>
      <c r="J7088" s="250">
        <v>0</v>
      </c>
      <c r="K7088" s="250"/>
      <c r="L7088" s="250">
        <v>28868.43</v>
      </c>
      <c r="M7088" s="251">
        <f t="shared" si="330"/>
        <v>1</v>
      </c>
      <c r="N7088" s="251" t="str">
        <f t="shared" si="331"/>
        <v>NA</v>
      </c>
      <c r="O7088" s="250">
        <v>32508.62</v>
      </c>
      <c r="P7088" s="251">
        <f t="shared" si="332"/>
        <v>0.12609587705323769</v>
      </c>
      <c r="Q7088" s="251" t="s">
        <v>805</v>
      </c>
      <c r="R7088" s="258"/>
      <c r="S7088" s="299" t="s">
        <v>809</v>
      </c>
      <c r="T7088" s="258" t="s">
        <v>807</v>
      </c>
      <c r="U7088" s="282" t="s">
        <v>814</v>
      </c>
      <c r="V7088" s="283" t="s">
        <v>809</v>
      </c>
      <c r="W7088" s="284" t="s">
        <v>809</v>
      </c>
      <c r="X7088" s="284" t="s">
        <v>809</v>
      </c>
      <c r="Y7088" s="257"/>
    </row>
    <row r="7089" spans="1:25" ht="12.75" customHeight="1" x14ac:dyDescent="0.2">
      <c r="A7089" s="229" t="s">
        <v>705</v>
      </c>
      <c r="B7089" s="247"/>
      <c r="C7089" s="280">
        <v>7076</v>
      </c>
      <c r="D7089" s="249" t="s">
        <v>14459</v>
      </c>
      <c r="E7089" s="249" t="s">
        <v>14460</v>
      </c>
      <c r="F7089" s="249" t="s">
        <v>812</v>
      </c>
      <c r="G7089" s="281" t="s">
        <v>813</v>
      </c>
      <c r="H7089" s="250">
        <v>140496.15000000002</v>
      </c>
      <c r="I7089" s="250"/>
      <c r="J7089" s="250">
        <v>0</v>
      </c>
      <c r="K7089" s="250"/>
      <c r="L7089" s="250">
        <v>141194.68</v>
      </c>
      <c r="M7089" s="251">
        <f t="shared" si="330"/>
        <v>1</v>
      </c>
      <c r="N7089" s="251" t="str">
        <f t="shared" si="331"/>
        <v>NA</v>
      </c>
      <c r="O7089" s="250">
        <v>152483.38</v>
      </c>
      <c r="P7089" s="251">
        <f t="shared" si="332"/>
        <v>7.9951312613194866E-2</v>
      </c>
      <c r="Q7089" s="251" t="s">
        <v>805</v>
      </c>
      <c r="R7089" s="258"/>
      <c r="S7089" s="299" t="s">
        <v>809</v>
      </c>
      <c r="T7089" s="258" t="s">
        <v>807</v>
      </c>
      <c r="U7089" s="282" t="s">
        <v>814</v>
      </c>
      <c r="V7089" s="283" t="s">
        <v>809</v>
      </c>
      <c r="W7089" s="284" t="s">
        <v>809</v>
      </c>
      <c r="X7089" s="284" t="s">
        <v>809</v>
      </c>
      <c r="Y7089" s="257"/>
    </row>
    <row r="7090" spans="1:25" ht="12.75" customHeight="1" x14ac:dyDescent="0.2">
      <c r="A7090" s="229" t="s">
        <v>705</v>
      </c>
      <c r="B7090" s="247"/>
      <c r="C7090" s="280">
        <v>7077</v>
      </c>
      <c r="D7090" s="249" t="s">
        <v>14461</v>
      </c>
      <c r="E7090" s="249" t="s">
        <v>14462</v>
      </c>
      <c r="F7090" s="249" t="s">
        <v>812</v>
      </c>
      <c r="G7090" s="281" t="s">
        <v>813</v>
      </c>
      <c r="H7090" s="250">
        <v>221981.00000000003</v>
      </c>
      <c r="I7090" s="250"/>
      <c r="J7090" s="250">
        <v>0</v>
      </c>
      <c r="K7090" s="250"/>
      <c r="L7090" s="250">
        <v>168319.47000000003</v>
      </c>
      <c r="M7090" s="251">
        <f t="shared" si="330"/>
        <v>1</v>
      </c>
      <c r="N7090" s="251" t="str">
        <f t="shared" si="331"/>
        <v>NA</v>
      </c>
      <c r="O7090" s="250">
        <v>192829.39</v>
      </c>
      <c r="P7090" s="251">
        <f t="shared" si="332"/>
        <v>0.14561547752021783</v>
      </c>
      <c r="Q7090" s="251" t="s">
        <v>805</v>
      </c>
      <c r="R7090" s="258"/>
      <c r="S7090" s="299" t="s">
        <v>809</v>
      </c>
      <c r="T7090" s="258" t="s">
        <v>807</v>
      </c>
      <c r="U7090" s="282" t="s">
        <v>814</v>
      </c>
      <c r="V7090" s="283" t="s">
        <v>809</v>
      </c>
      <c r="W7090" s="284" t="s">
        <v>809</v>
      </c>
      <c r="X7090" s="284" t="s">
        <v>809</v>
      </c>
      <c r="Y7090" s="257"/>
    </row>
    <row r="7091" spans="1:25" ht="12.75" customHeight="1" x14ac:dyDescent="0.2">
      <c r="A7091" s="229" t="s">
        <v>705</v>
      </c>
      <c r="B7091" s="247"/>
      <c r="C7091" s="280">
        <v>7078</v>
      </c>
      <c r="D7091" s="249" t="s">
        <v>14463</v>
      </c>
      <c r="E7091" s="249" t="s">
        <v>14464</v>
      </c>
      <c r="F7091" s="249" t="s">
        <v>937</v>
      </c>
      <c r="G7091" s="281" t="s">
        <v>813</v>
      </c>
      <c r="H7091" s="250">
        <v>0</v>
      </c>
      <c r="I7091" s="250"/>
      <c r="J7091" s="250">
        <v>229030.70990000002</v>
      </c>
      <c r="K7091" s="250"/>
      <c r="L7091" s="250">
        <v>248699.43999999997</v>
      </c>
      <c r="M7091" s="251" t="str">
        <f t="shared" si="330"/>
        <v>NA</v>
      </c>
      <c r="N7091" s="251">
        <f t="shared" si="331"/>
        <v>8.5878134458858238E-2</v>
      </c>
      <c r="O7091" s="250">
        <v>261125.18</v>
      </c>
      <c r="P7091" s="251">
        <f t="shared" si="332"/>
        <v>4.996287888706151E-2</v>
      </c>
      <c r="Q7091" s="251" t="s">
        <v>805</v>
      </c>
      <c r="R7091" s="258"/>
      <c r="S7091" s="299" t="s">
        <v>809</v>
      </c>
      <c r="T7091" s="299" t="s">
        <v>809</v>
      </c>
      <c r="U7091" s="282" t="s">
        <v>814</v>
      </c>
      <c r="V7091" s="283" t="s">
        <v>809</v>
      </c>
      <c r="W7091" s="284" t="s">
        <v>809</v>
      </c>
      <c r="X7091" s="284" t="s">
        <v>809</v>
      </c>
      <c r="Y7091" s="257"/>
    </row>
    <row r="7092" spans="1:25" ht="12.75" customHeight="1" x14ac:dyDescent="0.2">
      <c r="A7092" s="229" t="s">
        <v>705</v>
      </c>
      <c r="B7092" s="247"/>
      <c r="C7092" s="280">
        <v>7079</v>
      </c>
      <c r="D7092" s="249" t="s">
        <v>14465</v>
      </c>
      <c r="E7092" s="249" t="s">
        <v>14466</v>
      </c>
      <c r="F7092" s="249" t="s">
        <v>886</v>
      </c>
      <c r="G7092" s="281" t="s">
        <v>813</v>
      </c>
      <c r="H7092" s="250">
        <v>240333.86000000002</v>
      </c>
      <c r="I7092" s="250"/>
      <c r="J7092" s="250">
        <v>0</v>
      </c>
      <c r="K7092" s="250"/>
      <c r="L7092" s="250">
        <v>70015.24000000002</v>
      </c>
      <c r="M7092" s="251">
        <f t="shared" si="330"/>
        <v>1</v>
      </c>
      <c r="N7092" s="251" t="str">
        <f t="shared" si="331"/>
        <v>NA</v>
      </c>
      <c r="O7092" s="250">
        <v>75616.770000000019</v>
      </c>
      <c r="P7092" s="251">
        <f t="shared" si="332"/>
        <v>8.0004439033558944E-2</v>
      </c>
      <c r="Q7092" s="251" t="s">
        <v>805</v>
      </c>
      <c r="R7092" s="258"/>
      <c r="S7092" s="299" t="s">
        <v>809</v>
      </c>
      <c r="T7092" s="258" t="s">
        <v>807</v>
      </c>
      <c r="U7092" s="282" t="s">
        <v>814</v>
      </c>
      <c r="V7092" s="283" t="s">
        <v>809</v>
      </c>
      <c r="W7092" s="284" t="s">
        <v>809</v>
      </c>
      <c r="X7092" s="284" t="s">
        <v>809</v>
      </c>
      <c r="Y7092" s="257"/>
    </row>
    <row r="7093" spans="1:25" ht="12.75" customHeight="1" x14ac:dyDescent="0.2">
      <c r="A7093" s="229" t="s">
        <v>705</v>
      </c>
      <c r="B7093" s="247"/>
      <c r="C7093" s="280">
        <v>7080</v>
      </c>
      <c r="D7093" s="249" t="s">
        <v>14467</v>
      </c>
      <c r="E7093" s="249" t="s">
        <v>14468</v>
      </c>
      <c r="F7093" s="249" t="s">
        <v>886</v>
      </c>
      <c r="G7093" s="281" t="s">
        <v>813</v>
      </c>
      <c r="H7093" s="250">
        <v>13109.530000000002</v>
      </c>
      <c r="I7093" s="250"/>
      <c r="J7093" s="250">
        <v>0</v>
      </c>
      <c r="K7093" s="250"/>
      <c r="L7093" s="250">
        <v>14714.670000000002</v>
      </c>
      <c r="M7093" s="251">
        <f t="shared" si="330"/>
        <v>1</v>
      </c>
      <c r="N7093" s="251" t="str">
        <f t="shared" si="331"/>
        <v>NA</v>
      </c>
      <c r="O7093" s="250">
        <v>15767.990000000002</v>
      </c>
      <c r="P7093" s="251">
        <f t="shared" si="332"/>
        <v>7.1582984871560118E-2</v>
      </c>
      <c r="Q7093" s="251" t="s">
        <v>805</v>
      </c>
      <c r="R7093" s="258"/>
      <c r="S7093" s="299" t="s">
        <v>809</v>
      </c>
      <c r="T7093" s="258" t="s">
        <v>807</v>
      </c>
      <c r="U7093" s="282" t="s">
        <v>814</v>
      </c>
      <c r="V7093" s="283" t="s">
        <v>809</v>
      </c>
      <c r="W7093" s="284" t="s">
        <v>809</v>
      </c>
      <c r="X7093" s="284" t="s">
        <v>809</v>
      </c>
      <c r="Y7093" s="257"/>
    </row>
    <row r="7094" spans="1:25" ht="12.75" customHeight="1" x14ac:dyDescent="0.2">
      <c r="A7094" s="229" t="s">
        <v>705</v>
      </c>
      <c r="B7094" s="247"/>
      <c r="C7094" s="280">
        <v>7081</v>
      </c>
      <c r="D7094" s="249" t="s">
        <v>14469</v>
      </c>
      <c r="E7094" s="249" t="s">
        <v>14470</v>
      </c>
      <c r="F7094" s="249" t="s">
        <v>1067</v>
      </c>
      <c r="G7094" s="281" t="s">
        <v>804</v>
      </c>
      <c r="H7094" s="250">
        <v>85514.59</v>
      </c>
      <c r="I7094" s="250"/>
      <c r="J7094" s="250">
        <v>0</v>
      </c>
      <c r="K7094" s="250"/>
      <c r="L7094" s="250">
        <v>272002.81999999995</v>
      </c>
      <c r="M7094" s="251">
        <f t="shared" si="330"/>
        <v>1</v>
      </c>
      <c r="N7094" s="251" t="str">
        <f t="shared" si="331"/>
        <v>NA</v>
      </c>
      <c r="O7094" s="250">
        <v>285764.82</v>
      </c>
      <c r="P7094" s="251">
        <f t="shared" si="332"/>
        <v>5.0595063683531151E-2</v>
      </c>
      <c r="Q7094" s="251" t="s">
        <v>805</v>
      </c>
      <c r="R7094" s="258"/>
      <c r="S7094" s="299" t="s">
        <v>809</v>
      </c>
      <c r="T7094" s="258" t="s">
        <v>807</v>
      </c>
      <c r="U7094" s="282" t="s">
        <v>808</v>
      </c>
      <c r="V7094" s="283" t="s">
        <v>809</v>
      </c>
      <c r="W7094" s="284" t="s">
        <v>809</v>
      </c>
      <c r="X7094" s="284" t="s">
        <v>809</v>
      </c>
      <c r="Y7094" s="257"/>
    </row>
    <row r="7095" spans="1:25" ht="12.75" customHeight="1" x14ac:dyDescent="0.2">
      <c r="A7095" s="229" t="s">
        <v>705</v>
      </c>
      <c r="B7095" s="247"/>
      <c r="C7095" s="280">
        <v>7082</v>
      </c>
      <c r="D7095" s="249" t="s">
        <v>14471</v>
      </c>
      <c r="E7095" s="249" t="s">
        <v>14472</v>
      </c>
      <c r="F7095" s="249" t="s">
        <v>1067</v>
      </c>
      <c r="G7095" s="281" t="s">
        <v>804</v>
      </c>
      <c r="H7095" s="250">
        <v>280347.79000000004</v>
      </c>
      <c r="I7095" s="250"/>
      <c r="J7095" s="250">
        <v>0</v>
      </c>
      <c r="K7095" s="250"/>
      <c r="L7095" s="250">
        <v>286357.61</v>
      </c>
      <c r="M7095" s="251">
        <f t="shared" si="330"/>
        <v>1</v>
      </c>
      <c r="N7095" s="251" t="str">
        <f t="shared" si="331"/>
        <v>NA</v>
      </c>
      <c r="O7095" s="250">
        <v>300762.14</v>
      </c>
      <c r="P7095" s="251">
        <f t="shared" si="332"/>
        <v>5.0302591923434579E-2</v>
      </c>
      <c r="Q7095" s="251" t="s">
        <v>805</v>
      </c>
      <c r="R7095" s="258"/>
      <c r="S7095" s="299" t="s">
        <v>809</v>
      </c>
      <c r="T7095" s="258" t="s">
        <v>807</v>
      </c>
      <c r="U7095" s="282" t="s">
        <v>808</v>
      </c>
      <c r="V7095" s="283" t="s">
        <v>809</v>
      </c>
      <c r="W7095" s="284" t="s">
        <v>809</v>
      </c>
      <c r="X7095" s="284" t="s">
        <v>809</v>
      </c>
      <c r="Y7095" s="257"/>
    </row>
    <row r="7096" spans="1:25" ht="12.75" customHeight="1" x14ac:dyDescent="0.2">
      <c r="A7096" s="229" t="s">
        <v>705</v>
      </c>
      <c r="B7096" s="247"/>
      <c r="C7096" s="280">
        <v>7083</v>
      </c>
      <c r="D7096" s="249" t="s">
        <v>14473</v>
      </c>
      <c r="E7096" s="249" t="s">
        <v>14474</v>
      </c>
      <c r="F7096" s="249" t="s">
        <v>1067</v>
      </c>
      <c r="G7096" s="281" t="s">
        <v>804</v>
      </c>
      <c r="H7096" s="250">
        <v>68893.299999999988</v>
      </c>
      <c r="I7096" s="250"/>
      <c r="J7096" s="250">
        <v>0</v>
      </c>
      <c r="K7096" s="250"/>
      <c r="L7096" s="250">
        <v>27641.82</v>
      </c>
      <c r="M7096" s="251">
        <f t="shared" si="330"/>
        <v>1</v>
      </c>
      <c r="N7096" s="251" t="str">
        <f t="shared" si="331"/>
        <v>NA</v>
      </c>
      <c r="O7096" s="250">
        <v>29341.599999999999</v>
      </c>
      <c r="P7096" s="251">
        <f t="shared" si="332"/>
        <v>6.1493056535351101E-2</v>
      </c>
      <c r="Q7096" s="251" t="s">
        <v>805</v>
      </c>
      <c r="R7096" s="258"/>
      <c r="S7096" s="299" t="s">
        <v>809</v>
      </c>
      <c r="T7096" s="258" t="s">
        <v>807</v>
      </c>
      <c r="U7096" s="282" t="s">
        <v>808</v>
      </c>
      <c r="V7096" s="283" t="s">
        <v>809</v>
      </c>
      <c r="W7096" s="284" t="s">
        <v>809</v>
      </c>
      <c r="X7096" s="284" t="s">
        <v>809</v>
      </c>
      <c r="Y7096" s="257"/>
    </row>
    <row r="7097" spans="1:25" ht="12.75" customHeight="1" x14ac:dyDescent="0.2">
      <c r="A7097" s="229" t="s">
        <v>705</v>
      </c>
      <c r="B7097" s="247"/>
      <c r="C7097" s="280">
        <v>7084</v>
      </c>
      <c r="D7097" s="249" t="s">
        <v>14475</v>
      </c>
      <c r="E7097" s="249" t="s">
        <v>14476</v>
      </c>
      <c r="F7097" s="249" t="s">
        <v>1074</v>
      </c>
      <c r="G7097" s="281" t="s">
        <v>813</v>
      </c>
      <c r="H7097" s="250">
        <v>55264.24</v>
      </c>
      <c r="I7097" s="250"/>
      <c r="J7097" s="250">
        <v>0</v>
      </c>
      <c r="K7097" s="250"/>
      <c r="L7097" s="250">
        <v>56791.82</v>
      </c>
      <c r="M7097" s="251">
        <f t="shared" si="330"/>
        <v>1</v>
      </c>
      <c r="N7097" s="251" t="str">
        <f t="shared" si="331"/>
        <v>NA</v>
      </c>
      <c r="O7097" s="250">
        <v>61884</v>
      </c>
      <c r="P7097" s="251">
        <f t="shared" si="332"/>
        <v>8.9663969212467581E-2</v>
      </c>
      <c r="Q7097" s="251" t="s">
        <v>805</v>
      </c>
      <c r="R7097" s="258"/>
      <c r="S7097" s="299" t="s">
        <v>809</v>
      </c>
      <c r="T7097" s="258" t="s">
        <v>807</v>
      </c>
      <c r="U7097" s="282" t="s">
        <v>814</v>
      </c>
      <c r="V7097" s="283" t="s">
        <v>809</v>
      </c>
      <c r="W7097" s="284" t="s">
        <v>809</v>
      </c>
      <c r="X7097" s="284" t="s">
        <v>809</v>
      </c>
      <c r="Y7097" s="257"/>
    </row>
    <row r="7098" spans="1:25" ht="12.75" customHeight="1" x14ac:dyDescent="0.2">
      <c r="A7098" s="229" t="s">
        <v>705</v>
      </c>
      <c r="B7098" s="247"/>
      <c r="C7098" s="287">
        <v>7085</v>
      </c>
      <c r="D7098" s="288" t="s">
        <v>14477</v>
      </c>
      <c r="E7098" s="288" t="s">
        <v>14478</v>
      </c>
      <c r="F7098" s="288" t="s">
        <v>5100</v>
      </c>
      <c r="G7098" s="289" t="s">
        <v>707</v>
      </c>
      <c r="H7098" s="290">
        <v>0</v>
      </c>
      <c r="I7098" s="290"/>
      <c r="J7098" s="290">
        <v>0</v>
      </c>
      <c r="K7098" s="290"/>
      <c r="L7098" s="290">
        <v>0</v>
      </c>
      <c r="M7098" s="291" t="str">
        <f t="shared" si="330"/>
        <v>NA</v>
      </c>
      <c r="N7098" s="291" t="str">
        <f t="shared" si="331"/>
        <v>NA</v>
      </c>
      <c r="O7098" s="290">
        <v>0</v>
      </c>
      <c r="P7098" s="291" t="str">
        <f t="shared" si="332"/>
        <v>NA</v>
      </c>
      <c r="Q7098" s="291" t="s">
        <v>707</v>
      </c>
      <c r="R7098" s="292" t="s">
        <v>831</v>
      </c>
      <c r="S7098" s="293" t="s">
        <v>832</v>
      </c>
      <c r="T7098" s="293" t="s">
        <v>832</v>
      </c>
      <c r="U7098" s="293" t="s">
        <v>832</v>
      </c>
      <c r="V7098" s="294" t="s">
        <v>809</v>
      </c>
      <c r="W7098" s="295" t="s">
        <v>809</v>
      </c>
      <c r="X7098" s="295" t="s">
        <v>809</v>
      </c>
      <c r="Y7098" s="257"/>
    </row>
    <row r="7099" spans="1:25" ht="12.75" customHeight="1" x14ac:dyDescent="0.2">
      <c r="A7099" s="229" t="s">
        <v>705</v>
      </c>
      <c r="B7099" s="247"/>
      <c r="C7099" s="287">
        <v>7086</v>
      </c>
      <c r="D7099" s="288" t="s">
        <v>14479</v>
      </c>
      <c r="E7099" s="288" t="s">
        <v>14480</v>
      </c>
      <c r="F7099" s="288" t="s">
        <v>5100</v>
      </c>
      <c r="G7099" s="289" t="s">
        <v>707</v>
      </c>
      <c r="H7099" s="290">
        <v>0</v>
      </c>
      <c r="I7099" s="290"/>
      <c r="J7099" s="290">
        <v>0</v>
      </c>
      <c r="K7099" s="290"/>
      <c r="L7099" s="290">
        <v>0</v>
      </c>
      <c r="M7099" s="291" t="str">
        <f t="shared" si="330"/>
        <v>NA</v>
      </c>
      <c r="N7099" s="291" t="str">
        <f t="shared" si="331"/>
        <v>NA</v>
      </c>
      <c r="O7099" s="290">
        <v>0</v>
      </c>
      <c r="P7099" s="291" t="str">
        <f t="shared" si="332"/>
        <v>NA</v>
      </c>
      <c r="Q7099" s="291" t="s">
        <v>707</v>
      </c>
      <c r="R7099" s="292" t="s">
        <v>831</v>
      </c>
      <c r="S7099" s="293" t="s">
        <v>832</v>
      </c>
      <c r="T7099" s="293" t="s">
        <v>832</v>
      </c>
      <c r="U7099" s="293" t="s">
        <v>832</v>
      </c>
      <c r="V7099" s="294" t="s">
        <v>809</v>
      </c>
      <c r="W7099" s="295" t="s">
        <v>809</v>
      </c>
      <c r="X7099" s="295" t="s">
        <v>809</v>
      </c>
      <c r="Y7099" s="257"/>
    </row>
    <row r="7100" spans="1:25" ht="12.75" customHeight="1" x14ac:dyDescent="0.2">
      <c r="A7100" s="229" t="s">
        <v>705</v>
      </c>
      <c r="B7100" s="247"/>
      <c r="C7100" s="287">
        <v>7087</v>
      </c>
      <c r="D7100" s="288" t="s">
        <v>14481</v>
      </c>
      <c r="E7100" s="288" t="s">
        <v>14482</v>
      </c>
      <c r="F7100" s="288" t="s">
        <v>5100</v>
      </c>
      <c r="G7100" s="289" t="s">
        <v>707</v>
      </c>
      <c r="H7100" s="290">
        <v>0</v>
      </c>
      <c r="I7100" s="290"/>
      <c r="J7100" s="290">
        <v>0</v>
      </c>
      <c r="K7100" s="290"/>
      <c r="L7100" s="290">
        <v>0</v>
      </c>
      <c r="M7100" s="291" t="str">
        <f t="shared" si="330"/>
        <v>NA</v>
      </c>
      <c r="N7100" s="291" t="str">
        <f t="shared" si="331"/>
        <v>NA</v>
      </c>
      <c r="O7100" s="290">
        <v>0</v>
      </c>
      <c r="P7100" s="291" t="str">
        <f t="shared" si="332"/>
        <v>NA</v>
      </c>
      <c r="Q7100" s="291" t="s">
        <v>707</v>
      </c>
      <c r="R7100" s="292" t="s">
        <v>831</v>
      </c>
      <c r="S7100" s="293" t="s">
        <v>832</v>
      </c>
      <c r="T7100" s="293" t="s">
        <v>832</v>
      </c>
      <c r="U7100" s="293" t="s">
        <v>832</v>
      </c>
      <c r="V7100" s="294" t="s">
        <v>809</v>
      </c>
      <c r="W7100" s="295" t="s">
        <v>809</v>
      </c>
      <c r="X7100" s="295" t="s">
        <v>809</v>
      </c>
      <c r="Y7100" s="257"/>
    </row>
    <row r="7101" spans="1:25" ht="12.75" customHeight="1" x14ac:dyDescent="0.2">
      <c r="A7101" s="229" t="s">
        <v>705</v>
      </c>
      <c r="B7101" s="247"/>
      <c r="C7101" s="287">
        <v>7088</v>
      </c>
      <c r="D7101" s="288" t="s">
        <v>14483</v>
      </c>
      <c r="E7101" s="288" t="s">
        <v>14484</v>
      </c>
      <c r="F7101" s="288" t="s">
        <v>5100</v>
      </c>
      <c r="G7101" s="289" t="s">
        <v>707</v>
      </c>
      <c r="H7101" s="290">
        <v>0</v>
      </c>
      <c r="I7101" s="290"/>
      <c r="J7101" s="290">
        <v>0</v>
      </c>
      <c r="K7101" s="290"/>
      <c r="L7101" s="290">
        <v>0</v>
      </c>
      <c r="M7101" s="291" t="str">
        <f t="shared" si="330"/>
        <v>NA</v>
      </c>
      <c r="N7101" s="291" t="str">
        <f t="shared" si="331"/>
        <v>NA</v>
      </c>
      <c r="O7101" s="290">
        <v>0</v>
      </c>
      <c r="P7101" s="291" t="str">
        <f t="shared" si="332"/>
        <v>NA</v>
      </c>
      <c r="Q7101" s="291" t="s">
        <v>707</v>
      </c>
      <c r="R7101" s="292" t="s">
        <v>831</v>
      </c>
      <c r="S7101" s="293" t="s">
        <v>832</v>
      </c>
      <c r="T7101" s="293" t="s">
        <v>832</v>
      </c>
      <c r="U7101" s="293" t="s">
        <v>832</v>
      </c>
      <c r="V7101" s="294" t="s">
        <v>809</v>
      </c>
      <c r="W7101" s="295" t="s">
        <v>809</v>
      </c>
      <c r="X7101" s="295" t="s">
        <v>809</v>
      </c>
      <c r="Y7101" s="257"/>
    </row>
    <row r="7102" spans="1:25" ht="12.75" customHeight="1" x14ac:dyDescent="0.2">
      <c r="A7102" s="229" t="s">
        <v>705</v>
      </c>
      <c r="B7102" s="247"/>
      <c r="C7102" s="328">
        <v>7089</v>
      </c>
      <c r="D7102" s="329" t="s">
        <v>14485</v>
      </c>
      <c r="E7102" s="329" t="s">
        <v>14486</v>
      </c>
      <c r="F7102" s="329" t="s">
        <v>886</v>
      </c>
      <c r="G7102" s="330" t="s">
        <v>707</v>
      </c>
      <c r="H7102" s="331">
        <v>0</v>
      </c>
      <c r="I7102" s="331"/>
      <c r="J7102" s="331">
        <v>0</v>
      </c>
      <c r="K7102" s="331"/>
      <c r="L7102" s="331">
        <v>0</v>
      </c>
      <c r="M7102" s="332" t="str">
        <f t="shared" si="330"/>
        <v>NA</v>
      </c>
      <c r="N7102" s="332" t="str">
        <f t="shared" si="331"/>
        <v>NA</v>
      </c>
      <c r="O7102" s="331">
        <v>0</v>
      </c>
      <c r="P7102" s="332" t="str">
        <f t="shared" si="332"/>
        <v>NA</v>
      </c>
      <c r="Q7102" s="332" t="s">
        <v>707</v>
      </c>
      <c r="R7102" s="333" t="s">
        <v>2350</v>
      </c>
      <c r="S7102" s="334" t="s">
        <v>809</v>
      </c>
      <c r="T7102" s="334" t="s">
        <v>809</v>
      </c>
      <c r="U7102" s="334" t="s">
        <v>832</v>
      </c>
      <c r="V7102" s="335" t="s">
        <v>809</v>
      </c>
      <c r="W7102" s="336" t="s">
        <v>809</v>
      </c>
      <c r="X7102" s="336" t="s">
        <v>809</v>
      </c>
      <c r="Y7102" s="257"/>
    </row>
    <row r="7103" spans="1:25" ht="12.75" customHeight="1" x14ac:dyDescent="0.2">
      <c r="A7103" s="229" t="s">
        <v>705</v>
      </c>
      <c r="B7103" s="247"/>
      <c r="C7103" s="280">
        <v>7090</v>
      </c>
      <c r="D7103" s="249" t="s">
        <v>14487</v>
      </c>
      <c r="E7103" s="249" t="s">
        <v>14488</v>
      </c>
      <c r="F7103" s="249" t="s">
        <v>10193</v>
      </c>
      <c r="G7103" s="281" t="s">
        <v>813</v>
      </c>
      <c r="H7103" s="250">
        <v>74309.239999999991</v>
      </c>
      <c r="I7103" s="250"/>
      <c r="J7103" s="250">
        <v>0</v>
      </c>
      <c r="K7103" s="250"/>
      <c r="L7103" s="250">
        <v>76404.75</v>
      </c>
      <c r="M7103" s="251">
        <f t="shared" si="330"/>
        <v>1</v>
      </c>
      <c r="N7103" s="251" t="str">
        <f t="shared" si="331"/>
        <v>NA</v>
      </c>
      <c r="O7103" s="250">
        <v>84502.279999999984</v>
      </c>
      <c r="P7103" s="251">
        <f t="shared" si="332"/>
        <v>0.10598202336896573</v>
      </c>
      <c r="Q7103" s="251" t="s">
        <v>1195</v>
      </c>
      <c r="R7103" s="258"/>
      <c r="S7103" s="299" t="s">
        <v>809</v>
      </c>
      <c r="T7103" s="258" t="s">
        <v>807</v>
      </c>
      <c r="U7103" s="282" t="s">
        <v>814</v>
      </c>
      <c r="V7103" s="283" t="s">
        <v>809</v>
      </c>
      <c r="W7103" s="284" t="s">
        <v>809</v>
      </c>
      <c r="X7103" s="284" t="s">
        <v>809</v>
      </c>
      <c r="Y7103" s="257"/>
    </row>
    <row r="7104" spans="1:25" ht="12.75" customHeight="1" x14ac:dyDescent="0.2">
      <c r="A7104" s="229" t="s">
        <v>705</v>
      </c>
      <c r="B7104" s="247"/>
      <c r="C7104" s="280">
        <v>7091</v>
      </c>
      <c r="D7104" s="249" t="s">
        <v>14489</v>
      </c>
      <c r="E7104" s="249" t="s">
        <v>14490</v>
      </c>
      <c r="F7104" s="249" t="s">
        <v>10193</v>
      </c>
      <c r="G7104" s="281" t="s">
        <v>813</v>
      </c>
      <c r="H7104" s="250">
        <v>63060.29</v>
      </c>
      <c r="I7104" s="250"/>
      <c r="J7104" s="250">
        <v>0</v>
      </c>
      <c r="K7104" s="250"/>
      <c r="L7104" s="250">
        <v>65025.630000000005</v>
      </c>
      <c r="M7104" s="251">
        <f t="shared" si="330"/>
        <v>1</v>
      </c>
      <c r="N7104" s="251" t="str">
        <f t="shared" si="331"/>
        <v>NA</v>
      </c>
      <c r="O7104" s="250">
        <v>71938.700000000012</v>
      </c>
      <c r="P7104" s="251">
        <f t="shared" si="332"/>
        <v>0.10631300304203137</v>
      </c>
      <c r="Q7104" s="251" t="s">
        <v>1195</v>
      </c>
      <c r="R7104" s="258"/>
      <c r="S7104" s="299" t="s">
        <v>809</v>
      </c>
      <c r="T7104" s="258" t="s">
        <v>807</v>
      </c>
      <c r="U7104" s="282" t="s">
        <v>814</v>
      </c>
      <c r="V7104" s="283" t="s">
        <v>809</v>
      </c>
      <c r="W7104" s="284" t="s">
        <v>809</v>
      </c>
      <c r="X7104" s="284" t="s">
        <v>809</v>
      </c>
      <c r="Y7104" s="257"/>
    </row>
    <row r="7105" spans="1:25" ht="12.75" customHeight="1" x14ac:dyDescent="0.2">
      <c r="A7105" s="229" t="s">
        <v>705</v>
      </c>
      <c r="B7105" s="247"/>
      <c r="C7105" s="280">
        <v>7092</v>
      </c>
      <c r="D7105" s="249" t="s">
        <v>14491</v>
      </c>
      <c r="E7105" s="249" t="s">
        <v>14492</v>
      </c>
      <c r="F7105" s="249" t="s">
        <v>812</v>
      </c>
      <c r="G7105" s="281" t="s">
        <v>813</v>
      </c>
      <c r="H7105" s="250">
        <v>185848.11</v>
      </c>
      <c r="I7105" s="250"/>
      <c r="J7105" s="250">
        <v>0</v>
      </c>
      <c r="K7105" s="250"/>
      <c r="L7105" s="250">
        <v>190058.28000000003</v>
      </c>
      <c r="M7105" s="251">
        <f t="shared" si="330"/>
        <v>1</v>
      </c>
      <c r="N7105" s="251" t="str">
        <f t="shared" si="331"/>
        <v>NA</v>
      </c>
      <c r="O7105" s="250">
        <v>209132.44000000003</v>
      </c>
      <c r="P7105" s="251">
        <f t="shared" si="332"/>
        <v>0.10035953182360695</v>
      </c>
      <c r="Q7105" s="251" t="s">
        <v>805</v>
      </c>
      <c r="R7105" s="258"/>
      <c r="S7105" s="299" t="s">
        <v>809</v>
      </c>
      <c r="T7105" s="258" t="s">
        <v>807</v>
      </c>
      <c r="U7105" s="282" t="s">
        <v>814</v>
      </c>
      <c r="V7105" s="283" t="s">
        <v>809</v>
      </c>
      <c r="W7105" s="284" t="s">
        <v>809</v>
      </c>
      <c r="X7105" s="284" t="s">
        <v>809</v>
      </c>
      <c r="Y7105" s="257"/>
    </row>
    <row r="7106" spans="1:25" ht="12.75" customHeight="1" x14ac:dyDescent="0.2">
      <c r="A7106" s="229" t="s">
        <v>705</v>
      </c>
      <c r="B7106" s="247"/>
      <c r="C7106" s="280">
        <v>7093</v>
      </c>
      <c r="D7106" s="249" t="s">
        <v>14493</v>
      </c>
      <c r="E7106" s="249" t="s">
        <v>14494</v>
      </c>
      <c r="F7106" s="249" t="s">
        <v>812</v>
      </c>
      <c r="G7106" s="281" t="s">
        <v>813</v>
      </c>
      <c r="H7106" s="250">
        <v>284669.89999999997</v>
      </c>
      <c r="I7106" s="250"/>
      <c r="J7106" s="250">
        <v>0</v>
      </c>
      <c r="K7106" s="250"/>
      <c r="L7106" s="250">
        <v>297555.7300000001</v>
      </c>
      <c r="M7106" s="251">
        <f t="shared" si="330"/>
        <v>1</v>
      </c>
      <c r="N7106" s="251" t="str">
        <f t="shared" si="331"/>
        <v>NA</v>
      </c>
      <c r="O7106" s="250">
        <v>315922.08999999997</v>
      </c>
      <c r="P7106" s="251">
        <f t="shared" si="332"/>
        <v>6.1724101229708679E-2</v>
      </c>
      <c r="Q7106" s="251" t="s">
        <v>805</v>
      </c>
      <c r="R7106" s="258"/>
      <c r="S7106" s="299" t="s">
        <v>809</v>
      </c>
      <c r="T7106" s="258" t="s">
        <v>807</v>
      </c>
      <c r="U7106" s="282" t="s">
        <v>814</v>
      </c>
      <c r="V7106" s="283" t="s">
        <v>809</v>
      </c>
      <c r="W7106" s="284" t="s">
        <v>809</v>
      </c>
      <c r="X7106" s="284" t="s">
        <v>809</v>
      </c>
      <c r="Y7106" s="257"/>
    </row>
    <row r="7107" spans="1:25" ht="12.75" customHeight="1" x14ac:dyDescent="0.2">
      <c r="A7107" s="229" t="s">
        <v>705</v>
      </c>
      <c r="B7107" s="247"/>
      <c r="C7107" s="280">
        <v>7094</v>
      </c>
      <c r="D7107" s="249" t="s">
        <v>14495</v>
      </c>
      <c r="E7107" s="249" t="s">
        <v>14496</v>
      </c>
      <c r="F7107" s="249" t="s">
        <v>847</v>
      </c>
      <c r="G7107" s="297" t="s">
        <v>707</v>
      </c>
      <c r="H7107" s="250">
        <v>0</v>
      </c>
      <c r="I7107" s="250"/>
      <c r="J7107" s="250">
        <v>0</v>
      </c>
      <c r="K7107" s="250"/>
      <c r="L7107" s="250">
        <v>0</v>
      </c>
      <c r="M7107" s="251" t="str">
        <f t="shared" si="330"/>
        <v>NA</v>
      </c>
      <c r="N7107" s="251" t="str">
        <f t="shared" si="331"/>
        <v>NA</v>
      </c>
      <c r="O7107" s="250">
        <v>0</v>
      </c>
      <c r="P7107" s="251" t="str">
        <f t="shared" si="332"/>
        <v>NA</v>
      </c>
      <c r="Q7107" s="298" t="s">
        <v>848</v>
      </c>
      <c r="R7107" s="299" t="s">
        <v>849</v>
      </c>
      <c r="S7107" s="299" t="s">
        <v>832</v>
      </c>
      <c r="T7107" s="299" t="s">
        <v>832</v>
      </c>
      <c r="U7107" s="299" t="s">
        <v>832</v>
      </c>
      <c r="V7107" s="283" t="s">
        <v>809</v>
      </c>
      <c r="W7107" s="284" t="s">
        <v>809</v>
      </c>
      <c r="X7107" s="284" t="s">
        <v>809</v>
      </c>
      <c r="Y7107" s="257"/>
    </row>
    <row r="7108" spans="1:25" ht="12.75" customHeight="1" x14ac:dyDescent="0.2">
      <c r="A7108" s="229" t="s">
        <v>705</v>
      </c>
      <c r="B7108" s="247"/>
      <c r="C7108" s="280">
        <v>7095</v>
      </c>
      <c r="D7108" s="249" t="s">
        <v>14497</v>
      </c>
      <c r="E7108" s="249" t="s">
        <v>14498</v>
      </c>
      <c r="F7108" s="249" t="s">
        <v>10228</v>
      </c>
      <c r="G7108" s="281" t="s">
        <v>804</v>
      </c>
      <c r="H7108" s="250">
        <v>64188.020000000004</v>
      </c>
      <c r="I7108" s="250"/>
      <c r="J7108" s="250">
        <v>61488.523800000003</v>
      </c>
      <c r="K7108" s="250"/>
      <c r="L7108" s="250">
        <v>64188.5</v>
      </c>
      <c r="M7108" s="251">
        <f t="shared" si="330"/>
        <v>4.2056075261396146E-2</v>
      </c>
      <c r="N7108" s="251">
        <f t="shared" si="331"/>
        <v>4.3910245898601277E-2</v>
      </c>
      <c r="O7108" s="250">
        <v>70844.390000000014</v>
      </c>
      <c r="P7108" s="251">
        <f t="shared" si="332"/>
        <v>0.10369287333400865</v>
      </c>
      <c r="Q7108" s="251" t="s">
        <v>1195</v>
      </c>
      <c r="R7108" s="258"/>
      <c r="S7108" s="299" t="s">
        <v>809</v>
      </c>
      <c r="T7108" s="258" t="s">
        <v>807</v>
      </c>
      <c r="U7108" s="282" t="s">
        <v>808</v>
      </c>
      <c r="V7108" s="283" t="s">
        <v>809</v>
      </c>
      <c r="W7108" s="284" t="s">
        <v>809</v>
      </c>
      <c r="X7108" s="284" t="s">
        <v>809</v>
      </c>
      <c r="Y7108" s="257"/>
    </row>
    <row r="7109" spans="1:25" ht="12.75" customHeight="1" x14ac:dyDescent="0.2">
      <c r="A7109" s="229" t="s">
        <v>705</v>
      </c>
      <c r="B7109" s="247"/>
      <c r="C7109" s="280">
        <v>7096</v>
      </c>
      <c r="D7109" s="249" t="s">
        <v>14499</v>
      </c>
      <c r="E7109" s="249" t="s">
        <v>14500</v>
      </c>
      <c r="F7109" s="249" t="s">
        <v>10228</v>
      </c>
      <c r="G7109" s="281" t="s">
        <v>804</v>
      </c>
      <c r="H7109" s="250">
        <v>23373.32</v>
      </c>
      <c r="I7109" s="250"/>
      <c r="J7109" s="250">
        <v>22390.373599999999</v>
      </c>
      <c r="K7109" s="250"/>
      <c r="L7109" s="250">
        <v>23373.54</v>
      </c>
      <c r="M7109" s="251">
        <f t="shared" si="330"/>
        <v>4.2054205393157698E-2</v>
      </c>
      <c r="N7109" s="251">
        <f t="shared" si="331"/>
        <v>4.3910227563152493E-2</v>
      </c>
      <c r="O7109" s="250">
        <v>25797.22</v>
      </c>
      <c r="P7109" s="251">
        <f t="shared" si="332"/>
        <v>0.10369332159356265</v>
      </c>
      <c r="Q7109" s="251" t="s">
        <v>1195</v>
      </c>
      <c r="R7109" s="258"/>
      <c r="S7109" s="299" t="s">
        <v>809</v>
      </c>
      <c r="T7109" s="258" t="s">
        <v>807</v>
      </c>
      <c r="U7109" s="282" t="s">
        <v>808</v>
      </c>
      <c r="V7109" s="283" t="s">
        <v>809</v>
      </c>
      <c r="W7109" s="284" t="s">
        <v>809</v>
      </c>
      <c r="X7109" s="284" t="s">
        <v>809</v>
      </c>
      <c r="Y7109" s="257"/>
    </row>
    <row r="7110" spans="1:25" ht="12.75" customHeight="1" x14ac:dyDescent="0.2">
      <c r="A7110" s="229" t="s">
        <v>705</v>
      </c>
      <c r="B7110" s="247"/>
      <c r="C7110" s="280">
        <v>7097</v>
      </c>
      <c r="D7110" s="296" t="s">
        <v>14501</v>
      </c>
      <c r="E7110" s="296" t="s">
        <v>14502</v>
      </c>
      <c r="F7110" s="296" t="s">
        <v>10397</v>
      </c>
      <c r="G7110" s="281" t="s">
        <v>804</v>
      </c>
      <c r="H7110" s="250">
        <v>0</v>
      </c>
      <c r="I7110" s="250"/>
      <c r="J7110" s="250">
        <v>0</v>
      </c>
      <c r="K7110" s="250"/>
      <c r="L7110" s="250">
        <v>67885.539999999994</v>
      </c>
      <c r="M7110" s="251" t="str">
        <f t="shared" si="330"/>
        <v>NA</v>
      </c>
      <c r="N7110" s="251" t="str">
        <f t="shared" si="331"/>
        <v>NA</v>
      </c>
      <c r="O7110" s="250">
        <v>75557.97</v>
      </c>
      <c r="P7110" s="251">
        <f t="shared" si="332"/>
        <v>0.11302009234956381</v>
      </c>
      <c r="Q7110" s="251" t="s">
        <v>1195</v>
      </c>
      <c r="R7110" s="258"/>
      <c r="S7110" s="299" t="s">
        <v>809</v>
      </c>
      <c r="T7110" s="258" t="s">
        <v>807</v>
      </c>
      <c r="U7110" s="282" t="s">
        <v>808</v>
      </c>
      <c r="V7110" s="283" t="s">
        <v>809</v>
      </c>
      <c r="W7110" s="284" t="s">
        <v>809</v>
      </c>
      <c r="X7110" s="284" t="s">
        <v>809</v>
      </c>
      <c r="Y7110" s="257"/>
    </row>
    <row r="7111" spans="1:25" ht="12.75" customHeight="1" x14ac:dyDescent="0.2">
      <c r="A7111" s="229" t="s">
        <v>705</v>
      </c>
      <c r="B7111" s="247"/>
      <c r="C7111" s="280">
        <v>7098</v>
      </c>
      <c r="D7111" s="249" t="s">
        <v>14503</v>
      </c>
      <c r="E7111" s="249" t="s">
        <v>14504</v>
      </c>
      <c r="F7111" s="249" t="s">
        <v>830</v>
      </c>
      <c r="G7111" s="297" t="s">
        <v>707</v>
      </c>
      <c r="H7111" s="250">
        <v>0</v>
      </c>
      <c r="I7111" s="250"/>
      <c r="J7111" s="250">
        <v>0</v>
      </c>
      <c r="K7111" s="250"/>
      <c r="L7111" s="250">
        <v>0</v>
      </c>
      <c r="M7111" s="251" t="str">
        <f t="shared" si="330"/>
        <v>NA</v>
      </c>
      <c r="N7111" s="251" t="str">
        <f t="shared" si="331"/>
        <v>NA</v>
      </c>
      <c r="O7111" s="250">
        <v>0</v>
      </c>
      <c r="P7111" s="251" t="str">
        <f t="shared" si="332"/>
        <v>NA</v>
      </c>
      <c r="Q7111" s="298" t="s">
        <v>848</v>
      </c>
      <c r="R7111" s="299" t="s">
        <v>849</v>
      </c>
      <c r="S7111" s="299" t="s">
        <v>832</v>
      </c>
      <c r="T7111" s="299" t="s">
        <v>832</v>
      </c>
      <c r="U7111" s="299" t="s">
        <v>832</v>
      </c>
      <c r="V7111" s="283" t="s">
        <v>809</v>
      </c>
      <c r="W7111" s="284" t="s">
        <v>809</v>
      </c>
      <c r="X7111" s="284" t="s">
        <v>809</v>
      </c>
      <c r="Y7111" s="257"/>
    </row>
    <row r="7112" spans="1:25" ht="12.75" customHeight="1" x14ac:dyDescent="0.2">
      <c r="A7112" s="229" t="s">
        <v>705</v>
      </c>
      <c r="B7112" s="247"/>
      <c r="C7112" s="280">
        <v>7099</v>
      </c>
      <c r="D7112" s="249" t="s">
        <v>14505</v>
      </c>
      <c r="E7112" s="249" t="s">
        <v>14505</v>
      </c>
      <c r="F7112" s="249"/>
      <c r="G7112" s="281"/>
      <c r="H7112" s="250">
        <v>0</v>
      </c>
      <c r="I7112" s="250"/>
      <c r="J7112" s="250">
        <v>0</v>
      </c>
      <c r="K7112" s="250"/>
      <c r="L7112" s="250">
        <v>0</v>
      </c>
      <c r="M7112" s="251" t="str">
        <f t="shared" si="330"/>
        <v>NA</v>
      </c>
      <c r="N7112" s="251" t="str">
        <f t="shared" si="331"/>
        <v>NA</v>
      </c>
      <c r="O7112" s="250">
        <v>0</v>
      </c>
      <c r="P7112" s="251" t="str">
        <f t="shared" si="332"/>
        <v>NA</v>
      </c>
      <c r="Q7112" s="251" t="s">
        <v>707</v>
      </c>
      <c r="R7112" s="258"/>
      <c r="S7112" s="299" t="s">
        <v>809</v>
      </c>
      <c r="T7112" s="299" t="s">
        <v>809</v>
      </c>
      <c r="U7112" s="299" t="s">
        <v>832</v>
      </c>
      <c r="V7112" s="283" t="s">
        <v>809</v>
      </c>
      <c r="W7112" s="284" t="s">
        <v>809</v>
      </c>
      <c r="X7112" s="284" t="s">
        <v>809</v>
      </c>
      <c r="Y7112" s="257"/>
    </row>
    <row r="7113" spans="1:25" ht="12.75" customHeight="1" x14ac:dyDescent="0.2">
      <c r="A7113" s="229" t="s">
        <v>705</v>
      </c>
      <c r="B7113" s="247"/>
      <c r="C7113" s="280">
        <v>7100</v>
      </c>
      <c r="D7113" s="249" t="s">
        <v>14506</v>
      </c>
      <c r="E7113" s="249" t="s">
        <v>14506</v>
      </c>
      <c r="F7113" s="249"/>
      <c r="G7113" s="297" t="s">
        <v>707</v>
      </c>
      <c r="H7113" s="250">
        <v>0</v>
      </c>
      <c r="I7113" s="250"/>
      <c r="J7113" s="250">
        <v>0</v>
      </c>
      <c r="K7113" s="250"/>
      <c r="L7113" s="250">
        <v>0</v>
      </c>
      <c r="M7113" s="251" t="str">
        <f t="shared" si="330"/>
        <v>NA</v>
      </c>
      <c r="N7113" s="251" t="str">
        <f t="shared" si="331"/>
        <v>NA</v>
      </c>
      <c r="O7113" s="250">
        <v>0</v>
      </c>
      <c r="P7113" s="251" t="str">
        <f t="shared" si="332"/>
        <v>NA</v>
      </c>
      <c r="Q7113" s="298" t="s">
        <v>848</v>
      </c>
      <c r="R7113" s="299" t="s">
        <v>849</v>
      </c>
      <c r="S7113" s="299" t="s">
        <v>832</v>
      </c>
      <c r="T7113" s="299" t="s">
        <v>832</v>
      </c>
      <c r="U7113" s="299" t="s">
        <v>832</v>
      </c>
      <c r="V7113" s="283" t="s">
        <v>809</v>
      </c>
      <c r="W7113" s="284" t="s">
        <v>809</v>
      </c>
      <c r="X7113" s="284" t="s">
        <v>809</v>
      </c>
      <c r="Y7113" s="257"/>
    </row>
    <row r="7114" spans="1:25" ht="12.75" customHeight="1" x14ac:dyDescent="0.2">
      <c r="A7114" s="229" t="s">
        <v>705</v>
      </c>
      <c r="B7114" s="247"/>
      <c r="C7114" s="280">
        <v>7101</v>
      </c>
      <c r="D7114" s="249" t="s">
        <v>14507</v>
      </c>
      <c r="E7114" s="249" t="s">
        <v>14507</v>
      </c>
      <c r="F7114" s="249"/>
      <c r="G7114" s="297" t="s">
        <v>707</v>
      </c>
      <c r="H7114" s="250">
        <v>0</v>
      </c>
      <c r="I7114" s="250"/>
      <c r="J7114" s="250">
        <v>0</v>
      </c>
      <c r="K7114" s="250"/>
      <c r="L7114" s="250">
        <v>0</v>
      </c>
      <c r="M7114" s="251" t="str">
        <f t="shared" si="330"/>
        <v>NA</v>
      </c>
      <c r="N7114" s="251" t="str">
        <f t="shared" si="331"/>
        <v>NA</v>
      </c>
      <c r="O7114" s="250">
        <v>0</v>
      </c>
      <c r="P7114" s="251" t="str">
        <f t="shared" si="332"/>
        <v>NA</v>
      </c>
      <c r="Q7114" s="298" t="s">
        <v>848</v>
      </c>
      <c r="R7114" s="299" t="s">
        <v>849</v>
      </c>
      <c r="S7114" s="299" t="s">
        <v>832</v>
      </c>
      <c r="T7114" s="299" t="s">
        <v>832</v>
      </c>
      <c r="U7114" s="299" t="s">
        <v>832</v>
      </c>
      <c r="V7114" s="283" t="s">
        <v>809</v>
      </c>
      <c r="W7114" s="284" t="s">
        <v>809</v>
      </c>
      <c r="X7114" s="284" t="s">
        <v>809</v>
      </c>
      <c r="Y7114" s="257"/>
    </row>
    <row r="7115" spans="1:25" ht="12.75" customHeight="1" x14ac:dyDescent="0.2">
      <c r="A7115" s="229" t="s">
        <v>705</v>
      </c>
      <c r="B7115" s="247"/>
      <c r="C7115" s="328">
        <v>7102</v>
      </c>
      <c r="D7115" s="360" t="s">
        <v>14508</v>
      </c>
      <c r="E7115" s="360" t="s">
        <v>14508</v>
      </c>
      <c r="F7115" s="360"/>
      <c r="G7115" s="330" t="s">
        <v>707</v>
      </c>
      <c r="H7115" s="331">
        <v>0</v>
      </c>
      <c r="I7115" s="331"/>
      <c r="J7115" s="331">
        <v>0</v>
      </c>
      <c r="K7115" s="331"/>
      <c r="L7115" s="331">
        <v>27906.46</v>
      </c>
      <c r="M7115" s="332" t="str">
        <f t="shared" si="330"/>
        <v>NA</v>
      </c>
      <c r="N7115" s="332" t="str">
        <f t="shared" si="331"/>
        <v>NA</v>
      </c>
      <c r="O7115" s="331">
        <v>29477.440000000002</v>
      </c>
      <c r="P7115" s="332">
        <f t="shared" si="332"/>
        <v>5.6294492386350807E-2</v>
      </c>
      <c r="Q7115" s="332" t="s">
        <v>805</v>
      </c>
      <c r="R7115" s="333" t="s">
        <v>2350</v>
      </c>
      <c r="S7115" s="258" t="s">
        <v>840</v>
      </c>
      <c r="T7115" s="258" t="s">
        <v>841</v>
      </c>
      <c r="U7115" s="282" t="s">
        <v>841</v>
      </c>
      <c r="V7115" s="335" t="s">
        <v>809</v>
      </c>
      <c r="W7115" s="336" t="s">
        <v>809</v>
      </c>
      <c r="X7115" s="336" t="s">
        <v>809</v>
      </c>
      <c r="Y7115" s="257"/>
    </row>
    <row r="7116" spans="1:25" ht="12.75" customHeight="1" x14ac:dyDescent="0.2">
      <c r="A7116" s="229" t="s">
        <v>705</v>
      </c>
      <c r="B7116" s="247"/>
      <c r="C7116" s="280">
        <v>7103</v>
      </c>
      <c r="D7116" s="249" t="s">
        <v>14509</v>
      </c>
      <c r="E7116" s="249" t="s">
        <v>14510</v>
      </c>
      <c r="F7116" s="249" t="s">
        <v>10205</v>
      </c>
      <c r="G7116" s="281" t="s">
        <v>813</v>
      </c>
      <c r="H7116" s="250">
        <v>139318.57</v>
      </c>
      <c r="I7116" s="250"/>
      <c r="J7116" s="250">
        <v>0</v>
      </c>
      <c r="K7116" s="250"/>
      <c r="L7116" s="250">
        <v>165090.94</v>
      </c>
      <c r="M7116" s="251">
        <f t="shared" si="330"/>
        <v>1</v>
      </c>
      <c r="N7116" s="251" t="str">
        <f t="shared" si="331"/>
        <v>NA</v>
      </c>
      <c r="O7116" s="250">
        <v>198951.76</v>
      </c>
      <c r="P7116" s="251">
        <f t="shared" si="332"/>
        <v>0.20510404750254621</v>
      </c>
      <c r="Q7116" s="251" t="s">
        <v>1195</v>
      </c>
      <c r="R7116" s="258"/>
      <c r="S7116" s="299" t="s">
        <v>809</v>
      </c>
      <c r="T7116" s="258" t="s">
        <v>807</v>
      </c>
      <c r="U7116" s="282" t="s">
        <v>814</v>
      </c>
      <c r="V7116" s="283" t="s">
        <v>809</v>
      </c>
      <c r="W7116" s="284" t="s">
        <v>809</v>
      </c>
      <c r="X7116" s="284" t="s">
        <v>809</v>
      </c>
      <c r="Y7116" s="257"/>
    </row>
    <row r="7117" spans="1:25" ht="12.75" customHeight="1" x14ac:dyDescent="0.2">
      <c r="A7117" s="229" t="s">
        <v>705</v>
      </c>
      <c r="B7117" s="247"/>
      <c r="C7117" s="280">
        <v>7104</v>
      </c>
      <c r="D7117" s="249" t="s">
        <v>14511</v>
      </c>
      <c r="E7117" s="249" t="s">
        <v>14511</v>
      </c>
      <c r="F7117" s="249"/>
      <c r="G7117" s="281"/>
      <c r="H7117" s="250">
        <v>0</v>
      </c>
      <c r="I7117" s="250"/>
      <c r="J7117" s="250">
        <v>0</v>
      </c>
      <c r="K7117" s="250"/>
      <c r="L7117" s="250">
        <v>64143.429999999993</v>
      </c>
      <c r="M7117" s="251" t="str">
        <f t="shared" si="330"/>
        <v>NA</v>
      </c>
      <c r="N7117" s="251" t="str">
        <f t="shared" si="331"/>
        <v>NA</v>
      </c>
      <c r="O7117" s="250">
        <v>73434.039999999994</v>
      </c>
      <c r="P7117" s="251">
        <f t="shared" si="332"/>
        <v>0.14484117858991952</v>
      </c>
      <c r="Q7117" s="251" t="s">
        <v>805</v>
      </c>
      <c r="R7117" s="258"/>
      <c r="S7117" s="258" t="s">
        <v>840</v>
      </c>
      <c r="T7117" s="258" t="s">
        <v>841</v>
      </c>
      <c r="U7117" s="282" t="s">
        <v>841</v>
      </c>
      <c r="V7117" s="283" t="s">
        <v>809</v>
      </c>
      <c r="W7117" s="284" t="s">
        <v>809</v>
      </c>
      <c r="X7117" s="284" t="s">
        <v>809</v>
      </c>
      <c r="Y7117" s="257"/>
    </row>
    <row r="7118" spans="1:25" ht="12.75" customHeight="1" x14ac:dyDescent="0.2">
      <c r="A7118" s="229" t="s">
        <v>705</v>
      </c>
      <c r="B7118" s="247"/>
      <c r="C7118" s="328">
        <v>7105</v>
      </c>
      <c r="D7118" s="360" t="s">
        <v>14512</v>
      </c>
      <c r="E7118" s="360" t="s">
        <v>14512</v>
      </c>
      <c r="F7118" s="360"/>
      <c r="G7118" s="378" t="s">
        <v>813</v>
      </c>
      <c r="H7118" s="331">
        <v>0</v>
      </c>
      <c r="I7118" s="331"/>
      <c r="J7118" s="331">
        <v>0</v>
      </c>
      <c r="K7118" s="331"/>
      <c r="L7118" s="331">
        <v>13387.369999999999</v>
      </c>
      <c r="M7118" s="332" t="str">
        <f t="shared" ref="M7118:M7181" si="333">IF(H7118&gt;0,ABS((J7118-H7118)/H7118),"NA")</f>
        <v>NA</v>
      </c>
      <c r="N7118" s="332" t="str">
        <f t="shared" ref="N7118:N7181" si="334">IF(J7118&gt;0,ABS((L7118-J7118)/J7118),"NA")</f>
        <v>NA</v>
      </c>
      <c r="O7118" s="331">
        <v>15075.469999999998</v>
      </c>
      <c r="P7118" s="332">
        <f t="shared" ref="P7118:P7181" si="335">IF(L7118&gt;0,ABS((O7118-L7118)/L7118),"NA")</f>
        <v>0.12609646256135437</v>
      </c>
      <c r="Q7118" s="332" t="s">
        <v>1195</v>
      </c>
      <c r="R7118" s="333" t="s">
        <v>2350</v>
      </c>
      <c r="S7118" s="334" t="s">
        <v>809</v>
      </c>
      <c r="T7118" s="333" t="s">
        <v>807</v>
      </c>
      <c r="U7118" s="379" t="s">
        <v>814</v>
      </c>
      <c r="V7118" s="283" t="s">
        <v>809</v>
      </c>
      <c r="W7118" s="284" t="s">
        <v>809</v>
      </c>
      <c r="X7118" s="284" t="s">
        <v>809</v>
      </c>
      <c r="Y7118" s="257"/>
    </row>
    <row r="7119" spans="1:25" ht="12.75" customHeight="1" x14ac:dyDescent="0.2">
      <c r="A7119" s="229" t="s">
        <v>705</v>
      </c>
      <c r="B7119" s="247"/>
      <c r="C7119" s="280">
        <v>7106</v>
      </c>
      <c r="D7119" s="249" t="s">
        <v>14513</v>
      </c>
      <c r="E7119" s="249" t="s">
        <v>14514</v>
      </c>
      <c r="F7119" s="249" t="s">
        <v>10205</v>
      </c>
      <c r="G7119" s="281" t="s">
        <v>813</v>
      </c>
      <c r="H7119" s="250">
        <v>48447.78</v>
      </c>
      <c r="I7119" s="250"/>
      <c r="J7119" s="250">
        <v>0</v>
      </c>
      <c r="K7119" s="250"/>
      <c r="L7119" s="250">
        <v>54144.289999999994</v>
      </c>
      <c r="M7119" s="251">
        <f t="shared" si="333"/>
        <v>1</v>
      </c>
      <c r="N7119" s="251" t="str">
        <f t="shared" si="334"/>
        <v>NA</v>
      </c>
      <c r="O7119" s="250">
        <v>65584.89</v>
      </c>
      <c r="P7119" s="251">
        <f t="shared" si="335"/>
        <v>0.21129836590340378</v>
      </c>
      <c r="Q7119" s="251" t="s">
        <v>1195</v>
      </c>
      <c r="R7119" s="258"/>
      <c r="S7119" s="299" t="s">
        <v>809</v>
      </c>
      <c r="T7119" s="258" t="s">
        <v>807</v>
      </c>
      <c r="U7119" s="282" t="s">
        <v>814</v>
      </c>
      <c r="V7119" s="283" t="s">
        <v>809</v>
      </c>
      <c r="W7119" s="284" t="s">
        <v>809</v>
      </c>
      <c r="X7119" s="284" t="s">
        <v>809</v>
      </c>
      <c r="Y7119" s="257"/>
    </row>
    <row r="7120" spans="1:25" ht="12.75" customHeight="1" x14ac:dyDescent="0.2">
      <c r="A7120" s="229" t="s">
        <v>705</v>
      </c>
      <c r="B7120" s="247"/>
      <c r="C7120" s="328">
        <v>7107</v>
      </c>
      <c r="D7120" s="360" t="s">
        <v>14515</v>
      </c>
      <c r="E7120" s="360" t="s">
        <v>14515</v>
      </c>
      <c r="F7120" s="360"/>
      <c r="G7120" s="330" t="s">
        <v>707</v>
      </c>
      <c r="H7120" s="331">
        <v>343459.79</v>
      </c>
      <c r="I7120" s="331"/>
      <c r="J7120" s="331">
        <v>0</v>
      </c>
      <c r="K7120" s="331"/>
      <c r="L7120" s="331">
        <v>103374.92</v>
      </c>
      <c r="M7120" s="332">
        <f t="shared" si="333"/>
        <v>1</v>
      </c>
      <c r="N7120" s="332" t="str">
        <f t="shared" si="334"/>
        <v>NA</v>
      </c>
      <c r="O7120" s="331">
        <v>112425.99</v>
      </c>
      <c r="P7120" s="332">
        <f t="shared" si="335"/>
        <v>8.7555763041944859E-2</v>
      </c>
      <c r="Q7120" s="332" t="s">
        <v>805</v>
      </c>
      <c r="R7120" s="333" t="s">
        <v>2350</v>
      </c>
      <c r="S7120" s="258" t="s">
        <v>840</v>
      </c>
      <c r="T7120" s="258" t="s">
        <v>841</v>
      </c>
      <c r="U7120" s="282" t="s">
        <v>841</v>
      </c>
      <c r="V7120" s="335" t="s">
        <v>809</v>
      </c>
      <c r="W7120" s="336" t="s">
        <v>809</v>
      </c>
      <c r="X7120" s="336" t="s">
        <v>809</v>
      </c>
      <c r="Y7120" s="257"/>
    </row>
    <row r="7121" spans="1:25" ht="12.75" customHeight="1" x14ac:dyDescent="0.2">
      <c r="A7121" s="229" t="s">
        <v>705</v>
      </c>
      <c r="B7121" s="247"/>
      <c r="C7121" s="280">
        <v>7108</v>
      </c>
      <c r="D7121" s="296" t="s">
        <v>14516</v>
      </c>
      <c r="E7121" s="296" t="s">
        <v>14517</v>
      </c>
      <c r="F7121" s="296" t="s">
        <v>920</v>
      </c>
      <c r="G7121" s="281"/>
      <c r="H7121" s="250">
        <v>0</v>
      </c>
      <c r="I7121" s="250"/>
      <c r="J7121" s="250">
        <v>0</v>
      </c>
      <c r="K7121" s="250"/>
      <c r="L7121" s="250">
        <v>0</v>
      </c>
      <c r="M7121" s="251" t="str">
        <f t="shared" si="333"/>
        <v>NA</v>
      </c>
      <c r="N7121" s="251" t="str">
        <f t="shared" si="334"/>
        <v>NA</v>
      </c>
      <c r="O7121" s="250">
        <v>0</v>
      </c>
      <c r="P7121" s="251" t="str">
        <f t="shared" si="335"/>
        <v>NA</v>
      </c>
      <c r="Q7121" s="251" t="s">
        <v>707</v>
      </c>
      <c r="R7121" s="258"/>
      <c r="S7121" s="299" t="s">
        <v>809</v>
      </c>
      <c r="T7121" s="299" t="s">
        <v>809</v>
      </c>
      <c r="U7121" s="299" t="s">
        <v>832</v>
      </c>
      <c r="V7121" s="283" t="s">
        <v>809</v>
      </c>
      <c r="W7121" s="284" t="s">
        <v>809</v>
      </c>
      <c r="X7121" s="284" t="s">
        <v>809</v>
      </c>
      <c r="Y7121" s="257"/>
    </row>
    <row r="7122" spans="1:25" ht="12.75" customHeight="1" x14ac:dyDescent="0.2">
      <c r="A7122" s="229" t="s">
        <v>705</v>
      </c>
      <c r="B7122" s="247"/>
      <c r="C7122" s="280">
        <v>7109</v>
      </c>
      <c r="D7122" s="249" t="s">
        <v>14518</v>
      </c>
      <c r="E7122" s="249" t="s">
        <v>14519</v>
      </c>
      <c r="F7122" s="249" t="s">
        <v>1217</v>
      </c>
      <c r="G7122" s="297" t="s">
        <v>707</v>
      </c>
      <c r="H7122" s="250">
        <v>0</v>
      </c>
      <c r="I7122" s="250"/>
      <c r="J7122" s="250">
        <v>0</v>
      </c>
      <c r="K7122" s="250"/>
      <c r="L7122" s="250">
        <v>0</v>
      </c>
      <c r="M7122" s="251" t="str">
        <f t="shared" si="333"/>
        <v>NA</v>
      </c>
      <c r="N7122" s="251" t="str">
        <f t="shared" si="334"/>
        <v>NA</v>
      </c>
      <c r="O7122" s="250">
        <v>0</v>
      </c>
      <c r="P7122" s="251" t="str">
        <f t="shared" si="335"/>
        <v>NA</v>
      </c>
      <c r="Q7122" s="298" t="s">
        <v>848</v>
      </c>
      <c r="R7122" s="299" t="s">
        <v>849</v>
      </c>
      <c r="S7122" s="299" t="s">
        <v>832</v>
      </c>
      <c r="T7122" s="299" t="s">
        <v>832</v>
      </c>
      <c r="U7122" s="299" t="s">
        <v>832</v>
      </c>
      <c r="V7122" s="283" t="s">
        <v>809</v>
      </c>
      <c r="W7122" s="284" t="s">
        <v>809</v>
      </c>
      <c r="X7122" s="284" t="s">
        <v>809</v>
      </c>
      <c r="Y7122" s="257"/>
    </row>
    <row r="7123" spans="1:25" ht="12.75" customHeight="1" x14ac:dyDescent="0.2">
      <c r="A7123" s="229" t="s">
        <v>705</v>
      </c>
      <c r="B7123" s="247"/>
      <c r="C7123" s="280">
        <v>7110</v>
      </c>
      <c r="D7123" s="249" t="s">
        <v>14520</v>
      </c>
      <c r="E7123" s="249" t="s">
        <v>14521</v>
      </c>
      <c r="F7123" s="249" t="s">
        <v>812</v>
      </c>
      <c r="G7123" s="281" t="s">
        <v>813</v>
      </c>
      <c r="H7123" s="250">
        <v>118615.59000000001</v>
      </c>
      <c r="I7123" s="250"/>
      <c r="J7123" s="250">
        <v>0</v>
      </c>
      <c r="K7123" s="250"/>
      <c r="L7123" s="250">
        <v>300797.27999999997</v>
      </c>
      <c r="M7123" s="251">
        <f t="shared" si="333"/>
        <v>1</v>
      </c>
      <c r="N7123" s="251" t="str">
        <f t="shared" si="334"/>
        <v>NA</v>
      </c>
      <c r="O7123" s="250">
        <v>331523.14999999997</v>
      </c>
      <c r="P7123" s="251">
        <f t="shared" si="335"/>
        <v>0.10214809788173616</v>
      </c>
      <c r="Q7123" s="251" t="s">
        <v>805</v>
      </c>
      <c r="R7123" s="258"/>
      <c r="S7123" s="299" t="s">
        <v>809</v>
      </c>
      <c r="T7123" s="258" t="s">
        <v>807</v>
      </c>
      <c r="U7123" s="282" t="s">
        <v>814</v>
      </c>
      <c r="V7123" s="283" t="s">
        <v>809</v>
      </c>
      <c r="W7123" s="284" t="s">
        <v>809</v>
      </c>
      <c r="X7123" s="284" t="s">
        <v>809</v>
      </c>
      <c r="Y7123" s="257"/>
    </row>
    <row r="7124" spans="1:25" ht="12.75" customHeight="1" x14ac:dyDescent="0.2">
      <c r="A7124" s="229" t="s">
        <v>705</v>
      </c>
      <c r="B7124" s="247"/>
      <c r="C7124" s="280">
        <v>7111</v>
      </c>
      <c r="D7124" s="249" t="s">
        <v>14522</v>
      </c>
      <c r="E7124" s="249" t="s">
        <v>14523</v>
      </c>
      <c r="F7124" s="249" t="s">
        <v>812</v>
      </c>
      <c r="G7124" s="281" t="s">
        <v>813</v>
      </c>
      <c r="H7124" s="250">
        <v>301902.91000000003</v>
      </c>
      <c r="I7124" s="250"/>
      <c r="J7124" s="250">
        <v>0</v>
      </c>
      <c r="K7124" s="250"/>
      <c r="L7124" s="250">
        <v>248589.16</v>
      </c>
      <c r="M7124" s="251">
        <f t="shared" si="333"/>
        <v>1</v>
      </c>
      <c r="N7124" s="251" t="str">
        <f t="shared" si="334"/>
        <v>NA</v>
      </c>
      <c r="O7124" s="250">
        <v>250210.89999999997</v>
      </c>
      <c r="P7124" s="251">
        <f t="shared" si="335"/>
        <v>6.5237760166210043E-3</v>
      </c>
      <c r="Q7124" s="251" t="s">
        <v>805</v>
      </c>
      <c r="R7124" s="258"/>
      <c r="S7124" s="299" t="s">
        <v>809</v>
      </c>
      <c r="T7124" s="258" t="s">
        <v>807</v>
      </c>
      <c r="U7124" s="282" t="s">
        <v>814</v>
      </c>
      <c r="V7124" s="283" t="s">
        <v>809</v>
      </c>
      <c r="W7124" s="284" t="s">
        <v>809</v>
      </c>
      <c r="X7124" s="284" t="s">
        <v>809</v>
      </c>
      <c r="Y7124" s="257"/>
    </row>
    <row r="7125" spans="1:25" ht="12.75" customHeight="1" x14ac:dyDescent="0.2">
      <c r="A7125" s="229" t="s">
        <v>705</v>
      </c>
      <c r="B7125" s="247"/>
      <c r="C7125" s="280">
        <v>7112</v>
      </c>
      <c r="D7125" s="249" t="s">
        <v>14524</v>
      </c>
      <c r="E7125" s="249" t="s">
        <v>14524</v>
      </c>
      <c r="F7125" s="249"/>
      <c r="G7125" s="281"/>
      <c r="H7125" s="250">
        <v>0</v>
      </c>
      <c r="I7125" s="250"/>
      <c r="J7125" s="250">
        <v>0</v>
      </c>
      <c r="K7125" s="250"/>
      <c r="L7125" s="250">
        <v>23723.81</v>
      </c>
      <c r="M7125" s="251" t="str">
        <f t="shared" si="333"/>
        <v>NA</v>
      </c>
      <c r="N7125" s="251" t="str">
        <f t="shared" si="334"/>
        <v>NA</v>
      </c>
      <c r="O7125" s="250">
        <v>23959.8</v>
      </c>
      <c r="P7125" s="251">
        <f t="shared" si="335"/>
        <v>9.9473904065155612E-3</v>
      </c>
      <c r="Q7125" s="251" t="s">
        <v>805</v>
      </c>
      <c r="R7125" s="258"/>
      <c r="S7125" s="258" t="s">
        <v>840</v>
      </c>
      <c r="T7125" s="258" t="s">
        <v>841</v>
      </c>
      <c r="U7125" s="282" t="s">
        <v>841</v>
      </c>
      <c r="V7125" s="283" t="s">
        <v>809</v>
      </c>
      <c r="W7125" s="284" t="s">
        <v>809</v>
      </c>
      <c r="X7125" s="284" t="s">
        <v>809</v>
      </c>
      <c r="Y7125" s="257"/>
    </row>
    <row r="7126" spans="1:25" ht="12.75" customHeight="1" x14ac:dyDescent="0.2">
      <c r="A7126" s="229" t="s">
        <v>705</v>
      </c>
      <c r="B7126" s="247"/>
      <c r="C7126" s="280">
        <v>7113</v>
      </c>
      <c r="D7126" s="249" t="s">
        <v>2295</v>
      </c>
      <c r="E7126" s="249" t="s">
        <v>2295</v>
      </c>
      <c r="F7126" s="249"/>
      <c r="G7126" s="281"/>
      <c r="H7126" s="250">
        <v>0</v>
      </c>
      <c r="I7126" s="250"/>
      <c r="J7126" s="250">
        <v>0</v>
      </c>
      <c r="K7126" s="250"/>
      <c r="L7126" s="250">
        <v>48539.519999999997</v>
      </c>
      <c r="M7126" s="251" t="str">
        <f t="shared" si="333"/>
        <v>NA</v>
      </c>
      <c r="N7126" s="251" t="str">
        <f t="shared" si="334"/>
        <v>NA</v>
      </c>
      <c r="O7126" s="250">
        <v>49022.37</v>
      </c>
      <c r="P7126" s="251">
        <f t="shared" si="335"/>
        <v>9.9475643764092812E-3</v>
      </c>
      <c r="Q7126" s="251" t="s">
        <v>805</v>
      </c>
      <c r="R7126" s="258"/>
      <c r="S7126" s="258" t="s">
        <v>840</v>
      </c>
      <c r="T7126" s="258" t="s">
        <v>841</v>
      </c>
      <c r="U7126" s="282" t="s">
        <v>841</v>
      </c>
      <c r="V7126" s="283" t="s">
        <v>809</v>
      </c>
      <c r="W7126" s="284" t="s">
        <v>809</v>
      </c>
      <c r="X7126" s="284" t="s">
        <v>809</v>
      </c>
      <c r="Y7126" s="257"/>
    </row>
    <row r="7127" spans="1:25" ht="12.75" customHeight="1" x14ac:dyDescent="0.2">
      <c r="A7127" s="229" t="s">
        <v>705</v>
      </c>
      <c r="B7127" s="247"/>
      <c r="C7127" s="280">
        <v>7114</v>
      </c>
      <c r="D7127" s="249" t="s">
        <v>14525</v>
      </c>
      <c r="E7127" s="249" t="s">
        <v>14525</v>
      </c>
      <c r="F7127" s="249"/>
      <c r="G7127" s="281"/>
      <c r="H7127" s="250">
        <v>67972.36</v>
      </c>
      <c r="I7127" s="250"/>
      <c r="J7127" s="250">
        <v>0</v>
      </c>
      <c r="K7127" s="250"/>
      <c r="L7127" s="250">
        <v>36786.1</v>
      </c>
      <c r="M7127" s="251">
        <f t="shared" si="333"/>
        <v>1</v>
      </c>
      <c r="N7127" s="251" t="str">
        <f t="shared" si="334"/>
        <v>NA</v>
      </c>
      <c r="O7127" s="250">
        <v>37152.03</v>
      </c>
      <c r="P7127" s="251">
        <f t="shared" si="335"/>
        <v>9.9475073465249177E-3</v>
      </c>
      <c r="Q7127" s="251" t="s">
        <v>1195</v>
      </c>
      <c r="R7127" s="258"/>
      <c r="S7127" s="258" t="s">
        <v>840</v>
      </c>
      <c r="T7127" s="258" t="s">
        <v>841</v>
      </c>
      <c r="U7127" s="282" t="s">
        <v>841</v>
      </c>
      <c r="V7127" s="283" t="s">
        <v>809</v>
      </c>
      <c r="W7127" s="284" t="s">
        <v>809</v>
      </c>
      <c r="X7127" s="284" t="s">
        <v>809</v>
      </c>
      <c r="Y7127" s="257"/>
    </row>
    <row r="7128" spans="1:25" ht="12.75" customHeight="1" x14ac:dyDescent="0.2">
      <c r="A7128" s="229" t="s">
        <v>705</v>
      </c>
      <c r="B7128" s="247"/>
      <c r="C7128" s="280">
        <v>7115</v>
      </c>
      <c r="D7128" s="249" t="s">
        <v>14526</v>
      </c>
      <c r="E7128" s="249" t="s">
        <v>14526</v>
      </c>
      <c r="F7128" s="249"/>
      <c r="G7128" s="281"/>
      <c r="H7128" s="250">
        <v>0</v>
      </c>
      <c r="I7128" s="250"/>
      <c r="J7128" s="250">
        <v>0</v>
      </c>
      <c r="K7128" s="250"/>
      <c r="L7128" s="250">
        <v>19871.59</v>
      </c>
      <c r="M7128" s="251" t="str">
        <f t="shared" si="333"/>
        <v>NA</v>
      </c>
      <c r="N7128" s="251" t="str">
        <f t="shared" si="334"/>
        <v>NA</v>
      </c>
      <c r="O7128" s="250">
        <v>21215.53</v>
      </c>
      <c r="P7128" s="251">
        <f t="shared" si="335"/>
        <v>6.7631226288384513E-2</v>
      </c>
      <c r="Q7128" s="251" t="s">
        <v>1195</v>
      </c>
      <c r="R7128" s="258"/>
      <c r="S7128" s="258" t="s">
        <v>840</v>
      </c>
      <c r="T7128" s="299" t="s">
        <v>809</v>
      </c>
      <c r="U7128" s="282" t="s">
        <v>841</v>
      </c>
      <c r="V7128" s="283" t="s">
        <v>809</v>
      </c>
      <c r="W7128" s="284" t="s">
        <v>809</v>
      </c>
      <c r="X7128" s="284" t="s">
        <v>809</v>
      </c>
      <c r="Y7128" s="257"/>
    </row>
    <row r="7129" spans="1:25" ht="12.75" customHeight="1" x14ac:dyDescent="0.2">
      <c r="A7129" s="229" t="s">
        <v>705</v>
      </c>
      <c r="B7129" s="247"/>
      <c r="C7129" s="280">
        <v>7116</v>
      </c>
      <c r="D7129" s="249" t="s">
        <v>14527</v>
      </c>
      <c r="E7129" s="249" t="s">
        <v>14527</v>
      </c>
      <c r="F7129" s="249"/>
      <c r="G7129" s="297" t="s">
        <v>707</v>
      </c>
      <c r="H7129" s="250">
        <v>0</v>
      </c>
      <c r="I7129" s="250"/>
      <c r="J7129" s="250">
        <v>0</v>
      </c>
      <c r="K7129" s="250"/>
      <c r="L7129" s="250">
        <v>0</v>
      </c>
      <c r="M7129" s="251" t="str">
        <f t="shared" si="333"/>
        <v>NA</v>
      </c>
      <c r="N7129" s="251" t="str">
        <f t="shared" si="334"/>
        <v>NA</v>
      </c>
      <c r="O7129" s="250">
        <v>0</v>
      </c>
      <c r="P7129" s="251" t="str">
        <f t="shared" si="335"/>
        <v>NA</v>
      </c>
      <c r="Q7129" s="298" t="s">
        <v>848</v>
      </c>
      <c r="R7129" s="299" t="s">
        <v>849</v>
      </c>
      <c r="S7129" s="299" t="s">
        <v>832</v>
      </c>
      <c r="T7129" s="299" t="s">
        <v>832</v>
      </c>
      <c r="U7129" s="299" t="s">
        <v>832</v>
      </c>
      <c r="V7129" s="283" t="s">
        <v>809</v>
      </c>
      <c r="W7129" s="284" t="s">
        <v>809</v>
      </c>
      <c r="X7129" s="284" t="s">
        <v>809</v>
      </c>
      <c r="Y7129" s="257"/>
    </row>
    <row r="7130" spans="1:25" ht="12.75" customHeight="1" x14ac:dyDescent="0.2">
      <c r="A7130" s="229" t="s">
        <v>705</v>
      </c>
      <c r="B7130" s="247"/>
      <c r="C7130" s="280">
        <v>7117</v>
      </c>
      <c r="D7130" s="249" t="s">
        <v>14528</v>
      </c>
      <c r="E7130" s="249" t="s">
        <v>14528</v>
      </c>
      <c r="F7130" s="249"/>
      <c r="G7130" s="297" t="s">
        <v>707</v>
      </c>
      <c r="H7130" s="250">
        <v>0</v>
      </c>
      <c r="I7130" s="250"/>
      <c r="J7130" s="250">
        <v>0</v>
      </c>
      <c r="K7130" s="250"/>
      <c r="L7130" s="250">
        <v>0</v>
      </c>
      <c r="M7130" s="251" t="str">
        <f t="shared" si="333"/>
        <v>NA</v>
      </c>
      <c r="N7130" s="251" t="str">
        <f t="shared" si="334"/>
        <v>NA</v>
      </c>
      <c r="O7130" s="250">
        <v>0</v>
      </c>
      <c r="P7130" s="251" t="str">
        <f t="shared" si="335"/>
        <v>NA</v>
      </c>
      <c r="Q7130" s="298" t="s">
        <v>848</v>
      </c>
      <c r="R7130" s="299" t="s">
        <v>849</v>
      </c>
      <c r="S7130" s="299" t="s">
        <v>832</v>
      </c>
      <c r="T7130" s="299" t="s">
        <v>832</v>
      </c>
      <c r="U7130" s="299" t="s">
        <v>832</v>
      </c>
      <c r="V7130" s="283" t="s">
        <v>809</v>
      </c>
      <c r="W7130" s="284" t="s">
        <v>809</v>
      </c>
      <c r="X7130" s="284" t="s">
        <v>809</v>
      </c>
      <c r="Y7130" s="257"/>
    </row>
    <row r="7131" spans="1:25" ht="12.75" customHeight="1" x14ac:dyDescent="0.2">
      <c r="A7131" s="229" t="s">
        <v>705</v>
      </c>
      <c r="B7131" s="247"/>
      <c r="C7131" s="280">
        <v>7118</v>
      </c>
      <c r="D7131" s="249" t="s">
        <v>14529</v>
      </c>
      <c r="E7131" s="249" t="s">
        <v>14529</v>
      </c>
      <c r="F7131" s="249"/>
      <c r="G7131" s="281"/>
      <c r="H7131" s="250">
        <v>0</v>
      </c>
      <c r="I7131" s="250"/>
      <c r="J7131" s="250">
        <v>0</v>
      </c>
      <c r="K7131" s="250"/>
      <c r="L7131" s="250">
        <v>0</v>
      </c>
      <c r="M7131" s="251" t="str">
        <f t="shared" si="333"/>
        <v>NA</v>
      </c>
      <c r="N7131" s="251" t="str">
        <f t="shared" si="334"/>
        <v>NA</v>
      </c>
      <c r="O7131" s="250">
        <v>0</v>
      </c>
      <c r="P7131" s="251" t="str">
        <f t="shared" si="335"/>
        <v>NA</v>
      </c>
      <c r="Q7131" s="251" t="s">
        <v>707</v>
      </c>
      <c r="R7131" s="258"/>
      <c r="S7131" s="299" t="s">
        <v>809</v>
      </c>
      <c r="T7131" s="299" t="s">
        <v>809</v>
      </c>
      <c r="U7131" s="282" t="s">
        <v>841</v>
      </c>
      <c r="V7131" s="283" t="s">
        <v>809</v>
      </c>
      <c r="W7131" s="284" t="s">
        <v>809</v>
      </c>
      <c r="X7131" s="284" t="s">
        <v>809</v>
      </c>
      <c r="Y7131" s="257"/>
    </row>
    <row r="7132" spans="1:25" ht="12.75" customHeight="1" x14ac:dyDescent="0.2">
      <c r="A7132" s="229" t="s">
        <v>705</v>
      </c>
      <c r="B7132" s="247"/>
      <c r="C7132" s="280">
        <v>7119</v>
      </c>
      <c r="D7132" s="249" t="s">
        <v>14530</v>
      </c>
      <c r="E7132" s="249" t="s">
        <v>14530</v>
      </c>
      <c r="F7132" s="249"/>
      <c r="G7132" s="297" t="s">
        <v>707</v>
      </c>
      <c r="H7132" s="250">
        <v>0</v>
      </c>
      <c r="I7132" s="250"/>
      <c r="J7132" s="250">
        <v>0</v>
      </c>
      <c r="K7132" s="250"/>
      <c r="L7132" s="250">
        <v>0</v>
      </c>
      <c r="M7132" s="251" t="str">
        <f t="shared" si="333"/>
        <v>NA</v>
      </c>
      <c r="N7132" s="251" t="str">
        <f t="shared" si="334"/>
        <v>NA</v>
      </c>
      <c r="O7132" s="250">
        <v>0</v>
      </c>
      <c r="P7132" s="251" t="str">
        <f t="shared" si="335"/>
        <v>NA</v>
      </c>
      <c r="Q7132" s="298" t="s">
        <v>848</v>
      </c>
      <c r="R7132" s="299" t="s">
        <v>849</v>
      </c>
      <c r="S7132" s="299" t="s">
        <v>832</v>
      </c>
      <c r="T7132" s="299" t="s">
        <v>832</v>
      </c>
      <c r="U7132" s="299" t="s">
        <v>832</v>
      </c>
      <c r="V7132" s="283" t="s">
        <v>809</v>
      </c>
      <c r="W7132" s="284" t="s">
        <v>809</v>
      </c>
      <c r="X7132" s="284" t="s">
        <v>809</v>
      </c>
      <c r="Y7132" s="257"/>
    </row>
    <row r="7133" spans="1:25" ht="12.75" customHeight="1" x14ac:dyDescent="0.2">
      <c r="A7133" s="229" t="s">
        <v>705</v>
      </c>
      <c r="B7133" s="247"/>
      <c r="C7133" s="280">
        <v>7120</v>
      </c>
      <c r="D7133" s="249" t="s">
        <v>14531</v>
      </c>
      <c r="E7133" s="249" t="s">
        <v>14531</v>
      </c>
      <c r="F7133" s="249"/>
      <c r="G7133" s="297" t="s">
        <v>707</v>
      </c>
      <c r="H7133" s="250">
        <v>0</v>
      </c>
      <c r="I7133" s="250"/>
      <c r="J7133" s="250">
        <v>0</v>
      </c>
      <c r="K7133" s="250"/>
      <c r="L7133" s="250">
        <v>0</v>
      </c>
      <c r="M7133" s="251" t="str">
        <f t="shared" si="333"/>
        <v>NA</v>
      </c>
      <c r="N7133" s="251" t="str">
        <f t="shared" si="334"/>
        <v>NA</v>
      </c>
      <c r="O7133" s="250">
        <v>0</v>
      </c>
      <c r="P7133" s="251" t="str">
        <f t="shared" si="335"/>
        <v>NA</v>
      </c>
      <c r="Q7133" s="298" t="s">
        <v>848</v>
      </c>
      <c r="R7133" s="299" t="s">
        <v>849</v>
      </c>
      <c r="S7133" s="299" t="s">
        <v>809</v>
      </c>
      <c r="T7133" s="299" t="s">
        <v>809</v>
      </c>
      <c r="U7133" s="299" t="s">
        <v>832</v>
      </c>
      <c r="V7133" s="283" t="s">
        <v>809</v>
      </c>
      <c r="W7133" s="284" t="s">
        <v>809</v>
      </c>
      <c r="X7133" s="284" t="s">
        <v>809</v>
      </c>
      <c r="Y7133" s="257"/>
    </row>
    <row r="7134" spans="1:25" ht="12.75" customHeight="1" x14ac:dyDescent="0.2">
      <c r="A7134" s="229" t="s">
        <v>705</v>
      </c>
      <c r="B7134" s="247"/>
      <c r="C7134" s="280">
        <v>7121</v>
      </c>
      <c r="D7134" s="249" t="s">
        <v>14532</v>
      </c>
      <c r="E7134" s="249" t="s">
        <v>14532</v>
      </c>
      <c r="F7134" s="249"/>
      <c r="G7134" s="297" t="s">
        <v>707</v>
      </c>
      <c r="H7134" s="250">
        <v>0</v>
      </c>
      <c r="I7134" s="250"/>
      <c r="J7134" s="250">
        <v>0</v>
      </c>
      <c r="K7134" s="250"/>
      <c r="L7134" s="250">
        <v>0</v>
      </c>
      <c r="M7134" s="251" t="str">
        <f t="shared" si="333"/>
        <v>NA</v>
      </c>
      <c r="N7134" s="251" t="str">
        <f t="shared" si="334"/>
        <v>NA</v>
      </c>
      <c r="O7134" s="250">
        <v>0</v>
      </c>
      <c r="P7134" s="251" t="str">
        <f t="shared" si="335"/>
        <v>NA</v>
      </c>
      <c r="Q7134" s="298" t="s">
        <v>848</v>
      </c>
      <c r="R7134" s="299" t="s">
        <v>849</v>
      </c>
      <c r="S7134" s="299" t="s">
        <v>832</v>
      </c>
      <c r="T7134" s="299" t="s">
        <v>832</v>
      </c>
      <c r="U7134" s="299" t="s">
        <v>832</v>
      </c>
      <c r="V7134" s="283" t="s">
        <v>809</v>
      </c>
      <c r="W7134" s="284" t="s">
        <v>809</v>
      </c>
      <c r="X7134" s="284" t="s">
        <v>809</v>
      </c>
      <c r="Y7134" s="257"/>
    </row>
    <row r="7135" spans="1:25" ht="12.75" customHeight="1" x14ac:dyDescent="0.2">
      <c r="A7135" s="229" t="s">
        <v>705</v>
      </c>
      <c r="B7135" s="247"/>
      <c r="C7135" s="280">
        <v>7122</v>
      </c>
      <c r="D7135" s="249" t="s">
        <v>14533</v>
      </c>
      <c r="E7135" s="249" t="s">
        <v>14533</v>
      </c>
      <c r="F7135" s="249"/>
      <c r="G7135" s="297" t="s">
        <v>707</v>
      </c>
      <c r="H7135" s="250">
        <v>0</v>
      </c>
      <c r="I7135" s="250"/>
      <c r="J7135" s="250">
        <v>0</v>
      </c>
      <c r="K7135" s="250"/>
      <c r="L7135" s="250">
        <v>0</v>
      </c>
      <c r="M7135" s="251" t="str">
        <f t="shared" si="333"/>
        <v>NA</v>
      </c>
      <c r="N7135" s="251" t="str">
        <f t="shared" si="334"/>
        <v>NA</v>
      </c>
      <c r="O7135" s="250">
        <v>0</v>
      </c>
      <c r="P7135" s="251" t="str">
        <f t="shared" si="335"/>
        <v>NA</v>
      </c>
      <c r="Q7135" s="298" t="s">
        <v>848</v>
      </c>
      <c r="R7135" s="299" t="s">
        <v>849</v>
      </c>
      <c r="S7135" s="299" t="s">
        <v>809</v>
      </c>
      <c r="T7135" s="299" t="s">
        <v>809</v>
      </c>
      <c r="U7135" s="299" t="s">
        <v>832</v>
      </c>
      <c r="V7135" s="283" t="s">
        <v>809</v>
      </c>
      <c r="W7135" s="284" t="s">
        <v>809</v>
      </c>
      <c r="X7135" s="284" t="s">
        <v>809</v>
      </c>
      <c r="Y7135" s="257"/>
    </row>
    <row r="7136" spans="1:25" ht="12.75" customHeight="1" x14ac:dyDescent="0.2">
      <c r="A7136" s="229" t="s">
        <v>705</v>
      </c>
      <c r="B7136" s="247"/>
      <c r="C7136" s="280">
        <v>7123</v>
      </c>
      <c r="D7136" s="249" t="s">
        <v>14534</v>
      </c>
      <c r="E7136" s="249" t="s">
        <v>14534</v>
      </c>
      <c r="F7136" s="249"/>
      <c r="G7136" s="281"/>
      <c r="H7136" s="250">
        <v>0</v>
      </c>
      <c r="I7136" s="250"/>
      <c r="J7136" s="250">
        <v>0</v>
      </c>
      <c r="K7136" s="250"/>
      <c r="L7136" s="250">
        <v>0</v>
      </c>
      <c r="M7136" s="251" t="str">
        <f t="shared" si="333"/>
        <v>NA</v>
      </c>
      <c r="N7136" s="251" t="str">
        <f t="shared" si="334"/>
        <v>NA</v>
      </c>
      <c r="O7136" s="250">
        <v>0</v>
      </c>
      <c r="P7136" s="251" t="str">
        <f t="shared" si="335"/>
        <v>NA</v>
      </c>
      <c r="Q7136" s="251" t="s">
        <v>1195</v>
      </c>
      <c r="R7136" s="258"/>
      <c r="S7136" s="299" t="s">
        <v>809</v>
      </c>
      <c r="T7136" s="258" t="s">
        <v>841</v>
      </c>
      <c r="U7136" s="282" t="s">
        <v>841</v>
      </c>
      <c r="V7136" s="283" t="s">
        <v>809</v>
      </c>
      <c r="W7136" s="284" t="s">
        <v>809</v>
      </c>
      <c r="X7136" s="284" t="s">
        <v>809</v>
      </c>
      <c r="Y7136" s="257"/>
    </row>
    <row r="7137" spans="1:25" ht="12.75" customHeight="1" x14ac:dyDescent="0.2">
      <c r="A7137" s="229" t="s">
        <v>705</v>
      </c>
      <c r="B7137" s="247"/>
      <c r="C7137" s="280">
        <v>7124</v>
      </c>
      <c r="D7137" s="249" t="s">
        <v>14535</v>
      </c>
      <c r="E7137" s="249" t="s">
        <v>14535</v>
      </c>
      <c r="F7137" s="249"/>
      <c r="G7137" s="281"/>
      <c r="H7137" s="250">
        <v>0</v>
      </c>
      <c r="I7137" s="250"/>
      <c r="J7137" s="250">
        <v>0</v>
      </c>
      <c r="K7137" s="250"/>
      <c r="L7137" s="250">
        <v>18653.5</v>
      </c>
      <c r="M7137" s="251" t="str">
        <f t="shared" si="333"/>
        <v>NA</v>
      </c>
      <c r="N7137" s="251" t="str">
        <f t="shared" si="334"/>
        <v>NA</v>
      </c>
      <c r="O7137" s="250">
        <v>18839.060000000001</v>
      </c>
      <c r="P7137" s="251">
        <f t="shared" si="335"/>
        <v>9.9477309888225431E-3</v>
      </c>
      <c r="Q7137" s="251" t="s">
        <v>1195</v>
      </c>
      <c r="R7137" s="258"/>
      <c r="S7137" s="258" t="s">
        <v>840</v>
      </c>
      <c r="T7137" s="258" t="s">
        <v>841</v>
      </c>
      <c r="U7137" s="282" t="s">
        <v>841</v>
      </c>
      <c r="V7137" s="283" t="s">
        <v>809</v>
      </c>
      <c r="W7137" s="284" t="s">
        <v>809</v>
      </c>
      <c r="X7137" s="284" t="s">
        <v>809</v>
      </c>
      <c r="Y7137" s="257"/>
    </row>
    <row r="7138" spans="1:25" ht="12.75" customHeight="1" x14ac:dyDescent="0.2">
      <c r="A7138" s="229" t="s">
        <v>705</v>
      </c>
      <c r="B7138" s="247"/>
      <c r="C7138" s="280">
        <v>7125</v>
      </c>
      <c r="D7138" s="249" t="s">
        <v>14536</v>
      </c>
      <c r="E7138" s="249" t="s">
        <v>14536</v>
      </c>
      <c r="F7138" s="249"/>
      <c r="G7138" s="281"/>
      <c r="H7138" s="250">
        <v>0</v>
      </c>
      <c r="I7138" s="250"/>
      <c r="J7138" s="250">
        <v>0</v>
      </c>
      <c r="K7138" s="250"/>
      <c r="L7138" s="250">
        <v>22462.93</v>
      </c>
      <c r="M7138" s="251" t="str">
        <f t="shared" si="333"/>
        <v>NA</v>
      </c>
      <c r="N7138" s="251" t="str">
        <f t="shared" si="334"/>
        <v>NA</v>
      </c>
      <c r="O7138" s="250">
        <v>22686.38</v>
      </c>
      <c r="P7138" s="251">
        <f t="shared" si="335"/>
        <v>9.9475001702805793E-3</v>
      </c>
      <c r="Q7138" s="251" t="s">
        <v>805</v>
      </c>
      <c r="R7138" s="258"/>
      <c r="S7138" s="258" t="s">
        <v>840</v>
      </c>
      <c r="T7138" s="258" t="s">
        <v>841</v>
      </c>
      <c r="U7138" s="282" t="s">
        <v>841</v>
      </c>
      <c r="V7138" s="283" t="s">
        <v>809</v>
      </c>
      <c r="W7138" s="284" t="s">
        <v>809</v>
      </c>
      <c r="X7138" s="284" t="s">
        <v>809</v>
      </c>
      <c r="Y7138" s="257"/>
    </row>
    <row r="7139" spans="1:25" ht="12.75" customHeight="1" x14ac:dyDescent="0.2">
      <c r="A7139" s="229" t="s">
        <v>705</v>
      </c>
      <c r="B7139" s="247"/>
      <c r="C7139" s="280">
        <v>7126</v>
      </c>
      <c r="D7139" s="249" t="s">
        <v>14537</v>
      </c>
      <c r="E7139" s="249" t="s">
        <v>14537</v>
      </c>
      <c r="F7139" s="249"/>
      <c r="G7139" s="281"/>
      <c r="H7139" s="250">
        <v>0</v>
      </c>
      <c r="I7139" s="250"/>
      <c r="J7139" s="250">
        <v>0</v>
      </c>
      <c r="K7139" s="250"/>
      <c r="L7139" s="250">
        <v>9703.4</v>
      </c>
      <c r="M7139" s="251" t="str">
        <f t="shared" si="333"/>
        <v>NA</v>
      </c>
      <c r="N7139" s="251" t="str">
        <f t="shared" si="334"/>
        <v>NA</v>
      </c>
      <c r="O7139" s="250">
        <v>9799.92</v>
      </c>
      <c r="P7139" s="251">
        <f t="shared" si="335"/>
        <v>9.9470288764763326E-3</v>
      </c>
      <c r="Q7139" s="251" t="s">
        <v>805</v>
      </c>
      <c r="R7139" s="258"/>
      <c r="S7139" s="258" t="s">
        <v>840</v>
      </c>
      <c r="T7139" s="258" t="s">
        <v>841</v>
      </c>
      <c r="U7139" s="282" t="s">
        <v>841</v>
      </c>
      <c r="V7139" s="283" t="s">
        <v>809</v>
      </c>
      <c r="W7139" s="284" t="s">
        <v>809</v>
      </c>
      <c r="X7139" s="284" t="s">
        <v>809</v>
      </c>
      <c r="Y7139" s="257"/>
    </row>
    <row r="7140" spans="1:25" ht="12.75" customHeight="1" x14ac:dyDescent="0.2">
      <c r="A7140" s="229" t="s">
        <v>705</v>
      </c>
      <c r="B7140" s="247"/>
      <c r="C7140" s="280">
        <v>7127</v>
      </c>
      <c r="D7140" s="249" t="s">
        <v>14538</v>
      </c>
      <c r="E7140" s="249" t="s">
        <v>14538</v>
      </c>
      <c r="F7140" s="249"/>
      <c r="G7140" s="281"/>
      <c r="H7140" s="250">
        <v>0</v>
      </c>
      <c r="I7140" s="250"/>
      <c r="J7140" s="250">
        <v>0</v>
      </c>
      <c r="K7140" s="250"/>
      <c r="L7140" s="250">
        <v>0</v>
      </c>
      <c r="M7140" s="251" t="str">
        <f t="shared" si="333"/>
        <v>NA</v>
      </c>
      <c r="N7140" s="251" t="str">
        <f t="shared" si="334"/>
        <v>NA</v>
      </c>
      <c r="O7140" s="250">
        <v>0</v>
      </c>
      <c r="P7140" s="251" t="str">
        <f t="shared" si="335"/>
        <v>NA</v>
      </c>
      <c r="Q7140" s="251" t="s">
        <v>707</v>
      </c>
      <c r="R7140" s="258"/>
      <c r="S7140" s="299" t="s">
        <v>809</v>
      </c>
      <c r="T7140" s="299" t="s">
        <v>809</v>
      </c>
      <c r="U7140" s="282" t="s">
        <v>841</v>
      </c>
      <c r="V7140" s="283" t="s">
        <v>809</v>
      </c>
      <c r="W7140" s="284" t="s">
        <v>809</v>
      </c>
      <c r="X7140" s="284" t="s">
        <v>809</v>
      </c>
      <c r="Y7140" s="257"/>
    </row>
    <row r="7141" spans="1:25" ht="12.75" customHeight="1" x14ac:dyDescent="0.2">
      <c r="A7141" s="229" t="s">
        <v>705</v>
      </c>
      <c r="B7141" s="247"/>
      <c r="C7141" s="280">
        <v>7128</v>
      </c>
      <c r="D7141" s="249" t="s">
        <v>14539</v>
      </c>
      <c r="E7141" s="249" t="s">
        <v>14539</v>
      </c>
      <c r="F7141" s="249"/>
      <c r="G7141" s="297" t="s">
        <v>707</v>
      </c>
      <c r="H7141" s="250">
        <v>0</v>
      </c>
      <c r="I7141" s="250"/>
      <c r="J7141" s="250">
        <v>0</v>
      </c>
      <c r="K7141" s="250"/>
      <c r="L7141" s="250">
        <v>0</v>
      </c>
      <c r="M7141" s="251" t="str">
        <f t="shared" si="333"/>
        <v>NA</v>
      </c>
      <c r="N7141" s="251" t="str">
        <f t="shared" si="334"/>
        <v>NA</v>
      </c>
      <c r="O7141" s="250">
        <v>0</v>
      </c>
      <c r="P7141" s="251" t="str">
        <f t="shared" si="335"/>
        <v>NA</v>
      </c>
      <c r="Q7141" s="298" t="s">
        <v>848</v>
      </c>
      <c r="R7141" s="299" t="s">
        <v>849</v>
      </c>
      <c r="S7141" s="299" t="s">
        <v>809</v>
      </c>
      <c r="T7141" s="299" t="s">
        <v>809</v>
      </c>
      <c r="U7141" s="299" t="s">
        <v>832</v>
      </c>
      <c r="V7141" s="283" t="s">
        <v>809</v>
      </c>
      <c r="W7141" s="284" t="s">
        <v>809</v>
      </c>
      <c r="X7141" s="284" t="s">
        <v>809</v>
      </c>
      <c r="Y7141" s="257"/>
    </row>
    <row r="7142" spans="1:25" ht="12.75" customHeight="1" x14ac:dyDescent="0.2">
      <c r="A7142" s="229" t="s">
        <v>705</v>
      </c>
      <c r="B7142" s="247"/>
      <c r="C7142" s="280">
        <v>7129</v>
      </c>
      <c r="D7142" s="249" t="s">
        <v>14540</v>
      </c>
      <c r="E7142" s="249" t="s">
        <v>14540</v>
      </c>
      <c r="F7142" s="249"/>
      <c r="G7142" s="297" t="s">
        <v>707</v>
      </c>
      <c r="H7142" s="250">
        <v>0</v>
      </c>
      <c r="I7142" s="250"/>
      <c r="J7142" s="250">
        <v>0</v>
      </c>
      <c r="K7142" s="250"/>
      <c r="L7142" s="250">
        <v>0</v>
      </c>
      <c r="M7142" s="251" t="str">
        <f t="shared" si="333"/>
        <v>NA</v>
      </c>
      <c r="N7142" s="251" t="str">
        <f t="shared" si="334"/>
        <v>NA</v>
      </c>
      <c r="O7142" s="250">
        <v>0</v>
      </c>
      <c r="P7142" s="251" t="str">
        <f t="shared" si="335"/>
        <v>NA</v>
      </c>
      <c r="Q7142" s="298" t="s">
        <v>848</v>
      </c>
      <c r="R7142" s="299" t="s">
        <v>849</v>
      </c>
      <c r="S7142" s="299" t="s">
        <v>809</v>
      </c>
      <c r="T7142" s="299" t="s">
        <v>809</v>
      </c>
      <c r="U7142" s="299" t="s">
        <v>832</v>
      </c>
      <c r="V7142" s="283" t="s">
        <v>809</v>
      </c>
      <c r="W7142" s="284" t="s">
        <v>809</v>
      </c>
      <c r="X7142" s="284" t="s">
        <v>809</v>
      </c>
      <c r="Y7142" s="257"/>
    </row>
    <row r="7143" spans="1:25" ht="12.75" customHeight="1" x14ac:dyDescent="0.2">
      <c r="A7143" s="229" t="s">
        <v>705</v>
      </c>
      <c r="B7143" s="247"/>
      <c r="C7143" s="318">
        <v>7130</v>
      </c>
      <c r="D7143" s="319" t="s">
        <v>988</v>
      </c>
      <c r="E7143" s="319" t="s">
        <v>988</v>
      </c>
      <c r="F7143" s="319"/>
      <c r="G7143" s="320" t="s">
        <v>707</v>
      </c>
      <c r="H7143" s="321">
        <v>0</v>
      </c>
      <c r="I7143" s="321"/>
      <c r="J7143" s="321">
        <v>0</v>
      </c>
      <c r="K7143" s="321"/>
      <c r="L7143" s="321">
        <v>0</v>
      </c>
      <c r="M7143" s="322" t="str">
        <f t="shared" si="333"/>
        <v>NA</v>
      </c>
      <c r="N7143" s="322" t="str">
        <f t="shared" si="334"/>
        <v>NA</v>
      </c>
      <c r="O7143" s="321">
        <v>0</v>
      </c>
      <c r="P7143" s="322" t="str">
        <f t="shared" si="335"/>
        <v>NA</v>
      </c>
      <c r="Q7143" s="322" t="s">
        <v>707</v>
      </c>
      <c r="R7143" s="323" t="s">
        <v>989</v>
      </c>
      <c r="S7143" s="323" t="s">
        <v>809</v>
      </c>
      <c r="T7143" s="323" t="s">
        <v>809</v>
      </c>
      <c r="U7143" s="323" t="s">
        <v>989</v>
      </c>
      <c r="V7143" s="323" t="s">
        <v>989</v>
      </c>
      <c r="W7143" s="323" t="s">
        <v>989</v>
      </c>
      <c r="X7143" s="323" t="s">
        <v>989</v>
      </c>
      <c r="Y7143" s="257"/>
    </row>
    <row r="7144" spans="1:25" ht="12.75" customHeight="1" x14ac:dyDescent="0.2">
      <c r="A7144" s="229" t="s">
        <v>705</v>
      </c>
      <c r="B7144" s="247"/>
      <c r="C7144" s="280">
        <v>7131</v>
      </c>
      <c r="D7144" s="249" t="s">
        <v>14530</v>
      </c>
      <c r="E7144" s="249" t="s">
        <v>14530</v>
      </c>
      <c r="F7144" s="249"/>
      <c r="G7144" s="281"/>
      <c r="H7144" s="250">
        <v>0</v>
      </c>
      <c r="I7144" s="250"/>
      <c r="J7144" s="250">
        <v>0</v>
      </c>
      <c r="K7144" s="250"/>
      <c r="L7144" s="250">
        <v>0</v>
      </c>
      <c r="M7144" s="251" t="str">
        <f t="shared" si="333"/>
        <v>NA</v>
      </c>
      <c r="N7144" s="251" t="str">
        <f t="shared" si="334"/>
        <v>NA</v>
      </c>
      <c r="O7144" s="250">
        <v>0</v>
      </c>
      <c r="P7144" s="251" t="str">
        <f t="shared" si="335"/>
        <v>NA</v>
      </c>
      <c r="Q7144" s="251" t="s">
        <v>707</v>
      </c>
      <c r="R7144" s="258"/>
      <c r="S7144" s="299" t="s">
        <v>809</v>
      </c>
      <c r="T7144" s="299" t="s">
        <v>809</v>
      </c>
      <c r="U7144" s="282" t="s">
        <v>841</v>
      </c>
      <c r="V7144" s="283" t="s">
        <v>809</v>
      </c>
      <c r="W7144" s="284" t="s">
        <v>809</v>
      </c>
      <c r="X7144" s="284" t="s">
        <v>809</v>
      </c>
      <c r="Y7144" s="257"/>
    </row>
    <row r="7145" spans="1:25" ht="12.75" customHeight="1" x14ac:dyDescent="0.2">
      <c r="A7145" s="229" t="s">
        <v>705</v>
      </c>
      <c r="B7145" s="247"/>
      <c r="C7145" s="280">
        <v>7132</v>
      </c>
      <c r="D7145" s="249" t="s">
        <v>14541</v>
      </c>
      <c r="E7145" s="249" t="s">
        <v>14541</v>
      </c>
      <c r="F7145" s="249"/>
      <c r="G7145" s="297" t="s">
        <v>707</v>
      </c>
      <c r="H7145" s="250">
        <v>0</v>
      </c>
      <c r="I7145" s="250"/>
      <c r="J7145" s="250">
        <v>0</v>
      </c>
      <c r="K7145" s="250"/>
      <c r="L7145" s="250">
        <v>0</v>
      </c>
      <c r="M7145" s="251" t="str">
        <f t="shared" si="333"/>
        <v>NA</v>
      </c>
      <c r="N7145" s="251" t="str">
        <f t="shared" si="334"/>
        <v>NA</v>
      </c>
      <c r="O7145" s="250">
        <v>0</v>
      </c>
      <c r="P7145" s="251" t="str">
        <f t="shared" si="335"/>
        <v>NA</v>
      </c>
      <c r="Q7145" s="298" t="s">
        <v>848</v>
      </c>
      <c r="R7145" s="299" t="s">
        <v>849</v>
      </c>
      <c r="S7145" s="299" t="s">
        <v>832</v>
      </c>
      <c r="T7145" s="299" t="s">
        <v>832</v>
      </c>
      <c r="U7145" s="299" t="s">
        <v>832</v>
      </c>
      <c r="V7145" s="283" t="s">
        <v>809</v>
      </c>
      <c r="W7145" s="284" t="s">
        <v>809</v>
      </c>
      <c r="X7145" s="284" t="s">
        <v>809</v>
      </c>
      <c r="Y7145" s="257"/>
    </row>
    <row r="7146" spans="1:25" ht="12.75" customHeight="1" x14ac:dyDescent="0.2">
      <c r="A7146" s="229" t="s">
        <v>705</v>
      </c>
      <c r="B7146" s="247"/>
      <c r="C7146" s="280">
        <v>7133</v>
      </c>
      <c r="D7146" s="249" t="s">
        <v>14542</v>
      </c>
      <c r="E7146" s="249" t="s">
        <v>14542</v>
      </c>
      <c r="F7146" s="249"/>
      <c r="G7146" s="281"/>
      <c r="H7146" s="250">
        <v>0</v>
      </c>
      <c r="I7146" s="250"/>
      <c r="J7146" s="250">
        <v>0</v>
      </c>
      <c r="K7146" s="250"/>
      <c r="L7146" s="250">
        <v>0</v>
      </c>
      <c r="M7146" s="251" t="str">
        <f t="shared" si="333"/>
        <v>NA</v>
      </c>
      <c r="N7146" s="251" t="str">
        <f t="shared" si="334"/>
        <v>NA</v>
      </c>
      <c r="O7146" s="250">
        <v>0</v>
      </c>
      <c r="P7146" s="251" t="str">
        <f t="shared" si="335"/>
        <v>NA</v>
      </c>
      <c r="Q7146" s="251" t="s">
        <v>707</v>
      </c>
      <c r="R7146" s="258"/>
      <c r="S7146" s="299" t="s">
        <v>809</v>
      </c>
      <c r="T7146" s="299" t="s">
        <v>809</v>
      </c>
      <c r="U7146" s="282" t="s">
        <v>841</v>
      </c>
      <c r="V7146" s="283" t="s">
        <v>809</v>
      </c>
      <c r="W7146" s="284" t="s">
        <v>809</v>
      </c>
      <c r="X7146" s="284" t="s">
        <v>809</v>
      </c>
      <c r="Y7146" s="257"/>
    </row>
    <row r="7147" spans="1:25" ht="12.75" customHeight="1" x14ac:dyDescent="0.2">
      <c r="A7147" s="229" t="s">
        <v>705</v>
      </c>
      <c r="B7147" s="247"/>
      <c r="C7147" s="280">
        <v>7134</v>
      </c>
      <c r="D7147" s="249" t="s">
        <v>14543</v>
      </c>
      <c r="E7147" s="249" t="s">
        <v>14543</v>
      </c>
      <c r="F7147" s="249"/>
      <c r="G7147" s="297" t="s">
        <v>707</v>
      </c>
      <c r="H7147" s="250">
        <v>0</v>
      </c>
      <c r="I7147" s="250"/>
      <c r="J7147" s="250">
        <v>0</v>
      </c>
      <c r="K7147" s="250"/>
      <c r="L7147" s="250">
        <v>0</v>
      </c>
      <c r="M7147" s="251" t="str">
        <f t="shared" si="333"/>
        <v>NA</v>
      </c>
      <c r="N7147" s="251" t="str">
        <f t="shared" si="334"/>
        <v>NA</v>
      </c>
      <c r="O7147" s="250">
        <v>0</v>
      </c>
      <c r="P7147" s="251" t="str">
        <f t="shared" si="335"/>
        <v>NA</v>
      </c>
      <c r="Q7147" s="298" t="s">
        <v>848</v>
      </c>
      <c r="R7147" s="299" t="s">
        <v>849</v>
      </c>
      <c r="S7147" s="299" t="s">
        <v>832</v>
      </c>
      <c r="T7147" s="299" t="s">
        <v>832</v>
      </c>
      <c r="U7147" s="299" t="s">
        <v>832</v>
      </c>
      <c r="V7147" s="283" t="s">
        <v>809</v>
      </c>
      <c r="W7147" s="284" t="s">
        <v>809</v>
      </c>
      <c r="X7147" s="284" t="s">
        <v>809</v>
      </c>
      <c r="Y7147" s="257"/>
    </row>
    <row r="7148" spans="1:25" ht="12.75" customHeight="1" x14ac:dyDescent="0.2">
      <c r="A7148" s="229" t="s">
        <v>705</v>
      </c>
      <c r="B7148" s="247"/>
      <c r="C7148" s="280">
        <v>7135</v>
      </c>
      <c r="D7148" s="249" t="s">
        <v>14544</v>
      </c>
      <c r="E7148" s="249" t="s">
        <v>14544</v>
      </c>
      <c r="F7148" s="249"/>
      <c r="G7148" s="281"/>
      <c r="H7148" s="250">
        <v>0</v>
      </c>
      <c r="I7148" s="250"/>
      <c r="J7148" s="250">
        <v>0</v>
      </c>
      <c r="K7148" s="250"/>
      <c r="L7148" s="250">
        <v>0</v>
      </c>
      <c r="M7148" s="251" t="str">
        <f t="shared" si="333"/>
        <v>NA</v>
      </c>
      <c r="N7148" s="251" t="str">
        <f t="shared" si="334"/>
        <v>NA</v>
      </c>
      <c r="O7148" s="250">
        <v>0</v>
      </c>
      <c r="P7148" s="251" t="str">
        <f t="shared" si="335"/>
        <v>NA</v>
      </c>
      <c r="Q7148" s="251" t="s">
        <v>707</v>
      </c>
      <c r="R7148" s="258"/>
      <c r="S7148" s="299" t="s">
        <v>809</v>
      </c>
      <c r="T7148" s="299" t="s">
        <v>809</v>
      </c>
      <c r="U7148" s="282" t="s">
        <v>841</v>
      </c>
      <c r="V7148" s="283" t="s">
        <v>809</v>
      </c>
      <c r="W7148" s="284" t="s">
        <v>809</v>
      </c>
      <c r="X7148" s="284" t="s">
        <v>809</v>
      </c>
      <c r="Y7148" s="257"/>
    </row>
    <row r="7149" spans="1:25" ht="12.75" customHeight="1" x14ac:dyDescent="0.2">
      <c r="A7149" s="229" t="s">
        <v>705</v>
      </c>
      <c r="B7149" s="247"/>
      <c r="C7149" s="280">
        <v>7136</v>
      </c>
      <c r="D7149" s="249" t="s">
        <v>14545</v>
      </c>
      <c r="E7149" s="249" t="s">
        <v>14545</v>
      </c>
      <c r="F7149" s="249"/>
      <c r="G7149" s="281"/>
      <c r="H7149" s="250">
        <v>0</v>
      </c>
      <c r="I7149" s="250"/>
      <c r="J7149" s="250">
        <v>0</v>
      </c>
      <c r="K7149" s="250"/>
      <c r="L7149" s="250">
        <v>0</v>
      </c>
      <c r="M7149" s="251" t="str">
        <f t="shared" si="333"/>
        <v>NA</v>
      </c>
      <c r="N7149" s="251" t="str">
        <f t="shared" si="334"/>
        <v>NA</v>
      </c>
      <c r="O7149" s="250">
        <v>0</v>
      </c>
      <c r="P7149" s="251" t="str">
        <f t="shared" si="335"/>
        <v>NA</v>
      </c>
      <c r="Q7149" s="251" t="s">
        <v>707</v>
      </c>
      <c r="R7149" s="258"/>
      <c r="S7149" s="299" t="s">
        <v>809</v>
      </c>
      <c r="T7149" s="299" t="s">
        <v>809</v>
      </c>
      <c r="U7149" s="282" t="s">
        <v>841</v>
      </c>
      <c r="V7149" s="283" t="s">
        <v>809</v>
      </c>
      <c r="W7149" s="284" t="s">
        <v>809</v>
      </c>
      <c r="X7149" s="284" t="s">
        <v>809</v>
      </c>
      <c r="Y7149" s="257"/>
    </row>
    <row r="7150" spans="1:25" ht="12.75" customHeight="1" x14ac:dyDescent="0.2">
      <c r="A7150" s="229" t="s">
        <v>705</v>
      </c>
      <c r="B7150" s="247"/>
      <c r="C7150" s="280">
        <v>7137</v>
      </c>
      <c r="D7150" s="249" t="s">
        <v>14546</v>
      </c>
      <c r="E7150" s="249" t="s">
        <v>14546</v>
      </c>
      <c r="F7150" s="249"/>
      <c r="G7150" s="297" t="s">
        <v>707</v>
      </c>
      <c r="H7150" s="250">
        <v>0</v>
      </c>
      <c r="I7150" s="250"/>
      <c r="J7150" s="250">
        <v>0</v>
      </c>
      <c r="K7150" s="250"/>
      <c r="L7150" s="250">
        <v>0</v>
      </c>
      <c r="M7150" s="251" t="str">
        <f t="shared" si="333"/>
        <v>NA</v>
      </c>
      <c r="N7150" s="251" t="str">
        <f t="shared" si="334"/>
        <v>NA</v>
      </c>
      <c r="O7150" s="250">
        <v>0</v>
      </c>
      <c r="P7150" s="251" t="str">
        <f t="shared" si="335"/>
        <v>NA</v>
      </c>
      <c r="Q7150" s="298" t="s">
        <v>848</v>
      </c>
      <c r="R7150" s="299" t="s">
        <v>849</v>
      </c>
      <c r="S7150" s="299" t="s">
        <v>809</v>
      </c>
      <c r="T7150" s="299" t="s">
        <v>809</v>
      </c>
      <c r="U7150" s="299" t="s">
        <v>832</v>
      </c>
      <c r="V7150" s="283" t="s">
        <v>809</v>
      </c>
      <c r="W7150" s="284" t="s">
        <v>809</v>
      </c>
      <c r="X7150" s="284" t="s">
        <v>809</v>
      </c>
      <c r="Y7150" s="257"/>
    </row>
    <row r="7151" spans="1:25" ht="12.75" customHeight="1" x14ac:dyDescent="0.2">
      <c r="A7151" s="229" t="s">
        <v>705</v>
      </c>
      <c r="B7151" s="247"/>
      <c r="C7151" s="280">
        <v>7138</v>
      </c>
      <c r="D7151" s="249" t="s">
        <v>14547</v>
      </c>
      <c r="E7151" s="249" t="s">
        <v>14547</v>
      </c>
      <c r="F7151" s="249"/>
      <c r="G7151" s="281"/>
      <c r="H7151" s="250">
        <v>0</v>
      </c>
      <c r="I7151" s="250"/>
      <c r="J7151" s="250">
        <v>0</v>
      </c>
      <c r="K7151" s="250"/>
      <c r="L7151" s="250">
        <v>39683.96</v>
      </c>
      <c r="M7151" s="251" t="str">
        <f t="shared" si="333"/>
        <v>NA</v>
      </c>
      <c r="N7151" s="251" t="str">
        <f t="shared" si="334"/>
        <v>NA</v>
      </c>
      <c r="O7151" s="250">
        <v>42181.440000000002</v>
      </c>
      <c r="P7151" s="251">
        <f t="shared" si="335"/>
        <v>6.2934243457558256E-2</v>
      </c>
      <c r="Q7151" s="251" t="s">
        <v>1195</v>
      </c>
      <c r="R7151" s="258"/>
      <c r="S7151" s="258" t="s">
        <v>840</v>
      </c>
      <c r="T7151" s="258" t="s">
        <v>841</v>
      </c>
      <c r="U7151" s="282" t="s">
        <v>841</v>
      </c>
      <c r="V7151" s="283" t="s">
        <v>809</v>
      </c>
      <c r="W7151" s="284" t="s">
        <v>809</v>
      </c>
      <c r="X7151" s="284" t="s">
        <v>809</v>
      </c>
      <c r="Y7151" s="257"/>
    </row>
    <row r="7152" spans="1:25" ht="12.75" customHeight="1" x14ac:dyDescent="0.2">
      <c r="A7152" s="229" t="s">
        <v>705</v>
      </c>
      <c r="B7152" s="247"/>
      <c r="C7152" s="280">
        <v>7139</v>
      </c>
      <c r="D7152" s="249" t="s">
        <v>14548</v>
      </c>
      <c r="E7152" s="249" t="s">
        <v>14548</v>
      </c>
      <c r="F7152" s="249"/>
      <c r="G7152" s="281"/>
      <c r="H7152" s="250">
        <v>0</v>
      </c>
      <c r="I7152" s="250"/>
      <c r="J7152" s="250">
        <v>0</v>
      </c>
      <c r="K7152" s="250"/>
      <c r="L7152" s="250">
        <v>52891.850000000006</v>
      </c>
      <c r="M7152" s="251" t="str">
        <f t="shared" si="333"/>
        <v>NA</v>
      </c>
      <c r="N7152" s="251" t="str">
        <f t="shared" si="334"/>
        <v>NA</v>
      </c>
      <c r="O7152" s="250">
        <v>54014.570000000007</v>
      </c>
      <c r="P7152" s="251">
        <f t="shared" si="335"/>
        <v>2.1226710731426505E-2</v>
      </c>
      <c r="Q7152" s="251" t="s">
        <v>1195</v>
      </c>
      <c r="R7152" s="258"/>
      <c r="S7152" s="258" t="s">
        <v>840</v>
      </c>
      <c r="T7152" s="258" t="s">
        <v>841</v>
      </c>
      <c r="U7152" s="282" t="s">
        <v>841</v>
      </c>
      <c r="V7152" s="283" t="s">
        <v>809</v>
      </c>
      <c r="W7152" s="284" t="s">
        <v>809</v>
      </c>
      <c r="X7152" s="284" t="s">
        <v>809</v>
      </c>
      <c r="Y7152" s="257"/>
    </row>
    <row r="7153" spans="1:25" ht="12.75" customHeight="1" x14ac:dyDescent="0.2">
      <c r="A7153" s="229" t="s">
        <v>705</v>
      </c>
      <c r="B7153" s="247"/>
      <c r="C7153" s="280">
        <v>7140</v>
      </c>
      <c r="D7153" s="249" t="s">
        <v>14549</v>
      </c>
      <c r="E7153" s="249" t="s">
        <v>14549</v>
      </c>
      <c r="F7153" s="249"/>
      <c r="G7153" s="281"/>
      <c r="H7153" s="250">
        <v>0</v>
      </c>
      <c r="I7153" s="250"/>
      <c r="J7153" s="250">
        <v>0</v>
      </c>
      <c r="K7153" s="250"/>
      <c r="L7153" s="250">
        <v>40300.81</v>
      </c>
      <c r="M7153" s="251" t="str">
        <f t="shared" si="333"/>
        <v>NA</v>
      </c>
      <c r="N7153" s="251" t="str">
        <f t="shared" si="334"/>
        <v>NA</v>
      </c>
      <c r="O7153" s="250">
        <v>42400.04</v>
      </c>
      <c r="P7153" s="251">
        <f t="shared" si="335"/>
        <v>5.2089027491010811E-2</v>
      </c>
      <c r="Q7153" s="251" t="s">
        <v>1195</v>
      </c>
      <c r="R7153" s="258"/>
      <c r="S7153" s="258" t="s">
        <v>840</v>
      </c>
      <c r="T7153" s="258" t="s">
        <v>841</v>
      </c>
      <c r="U7153" s="282" t="s">
        <v>841</v>
      </c>
      <c r="V7153" s="283" t="s">
        <v>809</v>
      </c>
      <c r="W7153" s="284" t="s">
        <v>809</v>
      </c>
      <c r="X7153" s="284" t="s">
        <v>809</v>
      </c>
      <c r="Y7153" s="257"/>
    </row>
    <row r="7154" spans="1:25" ht="12.75" customHeight="1" x14ac:dyDescent="0.2">
      <c r="A7154" s="229" t="s">
        <v>705</v>
      </c>
      <c r="B7154" s="247"/>
      <c r="C7154" s="280">
        <v>7141</v>
      </c>
      <c r="D7154" s="249" t="s">
        <v>14550</v>
      </c>
      <c r="E7154" s="249" t="s">
        <v>14550</v>
      </c>
      <c r="F7154" s="249"/>
      <c r="G7154" s="281"/>
      <c r="H7154" s="250">
        <v>0</v>
      </c>
      <c r="I7154" s="250"/>
      <c r="J7154" s="250">
        <v>0</v>
      </c>
      <c r="K7154" s="250"/>
      <c r="L7154" s="250">
        <v>0</v>
      </c>
      <c r="M7154" s="251" t="str">
        <f t="shared" si="333"/>
        <v>NA</v>
      </c>
      <c r="N7154" s="251" t="str">
        <f t="shared" si="334"/>
        <v>NA</v>
      </c>
      <c r="O7154" s="250">
        <v>0</v>
      </c>
      <c r="P7154" s="251" t="str">
        <f t="shared" si="335"/>
        <v>NA</v>
      </c>
      <c r="Q7154" s="251" t="s">
        <v>707</v>
      </c>
      <c r="R7154" s="258"/>
      <c r="S7154" s="299" t="s">
        <v>809</v>
      </c>
      <c r="T7154" s="299" t="s">
        <v>809</v>
      </c>
      <c r="U7154" s="282" t="s">
        <v>841</v>
      </c>
      <c r="V7154" s="283" t="s">
        <v>809</v>
      </c>
      <c r="W7154" s="284" t="s">
        <v>809</v>
      </c>
      <c r="X7154" s="284" t="s">
        <v>809</v>
      </c>
      <c r="Y7154" s="257"/>
    </row>
    <row r="7155" spans="1:25" ht="12.75" customHeight="1" x14ac:dyDescent="0.2">
      <c r="A7155" s="229" t="s">
        <v>705</v>
      </c>
      <c r="B7155" s="247"/>
      <c r="C7155" s="328">
        <v>7142</v>
      </c>
      <c r="D7155" s="360" t="s">
        <v>14551</v>
      </c>
      <c r="E7155" s="360" t="s">
        <v>14551</v>
      </c>
      <c r="F7155" s="360"/>
      <c r="G7155" s="330" t="s">
        <v>707</v>
      </c>
      <c r="H7155" s="331">
        <v>0</v>
      </c>
      <c r="I7155" s="331"/>
      <c r="J7155" s="331">
        <v>0</v>
      </c>
      <c r="K7155" s="331"/>
      <c r="L7155" s="331">
        <v>9137.19</v>
      </c>
      <c r="M7155" s="332" t="str">
        <f t="shared" si="333"/>
        <v>NA</v>
      </c>
      <c r="N7155" s="332" t="str">
        <f t="shared" si="334"/>
        <v>NA</v>
      </c>
      <c r="O7155" s="331">
        <v>9561.630000000001</v>
      </c>
      <c r="P7155" s="332">
        <f t="shared" si="335"/>
        <v>4.6451917931005102E-2</v>
      </c>
      <c r="Q7155" s="332" t="s">
        <v>805</v>
      </c>
      <c r="R7155" s="333" t="s">
        <v>2350</v>
      </c>
      <c r="S7155" s="258" t="s">
        <v>840</v>
      </c>
      <c r="T7155" s="299" t="s">
        <v>809</v>
      </c>
      <c r="U7155" s="282" t="s">
        <v>841</v>
      </c>
      <c r="V7155" s="283" t="s">
        <v>809</v>
      </c>
      <c r="W7155" s="284" t="s">
        <v>809</v>
      </c>
      <c r="X7155" s="284" t="s">
        <v>809</v>
      </c>
      <c r="Y7155" s="257"/>
    </row>
    <row r="7156" spans="1:25" x14ac:dyDescent="0.2">
      <c r="A7156" s="229" t="s">
        <v>705</v>
      </c>
      <c r="B7156" s="247"/>
      <c r="C7156" s="280">
        <v>7143</v>
      </c>
      <c r="D7156" s="249" t="s">
        <v>14552</v>
      </c>
      <c r="E7156" s="249" t="s">
        <v>14553</v>
      </c>
      <c r="F7156" s="249" t="s">
        <v>877</v>
      </c>
      <c r="G7156" s="281"/>
      <c r="H7156" s="250">
        <v>0</v>
      </c>
      <c r="I7156" s="250"/>
      <c r="J7156" s="250">
        <v>0</v>
      </c>
      <c r="K7156" s="250"/>
      <c r="L7156" s="250">
        <v>18029.48</v>
      </c>
      <c r="M7156" s="251" t="str">
        <f t="shared" si="333"/>
        <v>NA</v>
      </c>
      <c r="N7156" s="251" t="str">
        <f t="shared" si="334"/>
        <v>NA</v>
      </c>
      <c r="O7156" s="250">
        <v>18847.519999999997</v>
      </c>
      <c r="P7156" s="251">
        <f t="shared" si="335"/>
        <v>4.5372356828926694E-2</v>
      </c>
      <c r="Q7156" s="251" t="s">
        <v>805</v>
      </c>
      <c r="R7156" s="258"/>
      <c r="S7156" s="258" t="s">
        <v>840</v>
      </c>
      <c r="T7156" s="299" t="s">
        <v>809</v>
      </c>
      <c r="U7156" s="282" t="s">
        <v>841</v>
      </c>
      <c r="V7156" s="283" t="s">
        <v>809</v>
      </c>
      <c r="W7156" s="284" t="s">
        <v>809</v>
      </c>
      <c r="X7156" s="284" t="s">
        <v>809</v>
      </c>
      <c r="Y7156" s="257"/>
    </row>
    <row r="7157" spans="1:25" ht="12.75" customHeight="1" x14ac:dyDescent="0.2">
      <c r="A7157" s="229" t="s">
        <v>705</v>
      </c>
      <c r="B7157" s="247"/>
      <c r="C7157" s="280">
        <v>7144</v>
      </c>
      <c r="D7157" s="249" t="s">
        <v>14554</v>
      </c>
      <c r="E7157" s="249" t="s">
        <v>14554</v>
      </c>
      <c r="F7157" s="249"/>
      <c r="G7157" s="281"/>
      <c r="H7157" s="250">
        <v>0</v>
      </c>
      <c r="I7157" s="250"/>
      <c r="J7157" s="250">
        <v>0</v>
      </c>
      <c r="K7157" s="250"/>
      <c r="L7157" s="250">
        <v>15428.32</v>
      </c>
      <c r="M7157" s="251" t="str">
        <f t="shared" si="333"/>
        <v>NA</v>
      </c>
      <c r="N7157" s="251" t="str">
        <f t="shared" si="334"/>
        <v>NA</v>
      </c>
      <c r="O7157" s="250">
        <v>17412.490000000002</v>
      </c>
      <c r="P7157" s="251">
        <f t="shared" si="335"/>
        <v>0.12860570690781639</v>
      </c>
      <c r="Q7157" s="251" t="s">
        <v>805</v>
      </c>
      <c r="R7157" s="258"/>
      <c r="S7157" s="258" t="s">
        <v>840</v>
      </c>
      <c r="T7157" s="299" t="s">
        <v>809</v>
      </c>
      <c r="U7157" s="282" t="s">
        <v>841</v>
      </c>
      <c r="V7157" s="283" t="s">
        <v>809</v>
      </c>
      <c r="W7157" s="284" t="s">
        <v>809</v>
      </c>
      <c r="X7157" s="284" t="s">
        <v>809</v>
      </c>
      <c r="Y7157" s="257"/>
    </row>
    <row r="7158" spans="1:25" ht="12.75" customHeight="1" x14ac:dyDescent="0.2">
      <c r="A7158" s="229" t="s">
        <v>705</v>
      </c>
      <c r="B7158" s="247"/>
      <c r="C7158" s="280">
        <v>7145</v>
      </c>
      <c r="D7158" s="249" t="s">
        <v>14555</v>
      </c>
      <c r="E7158" s="249" t="s">
        <v>14555</v>
      </c>
      <c r="F7158" s="249"/>
      <c r="G7158" s="281"/>
      <c r="H7158" s="250">
        <v>0</v>
      </c>
      <c r="I7158" s="250"/>
      <c r="J7158" s="250">
        <v>0</v>
      </c>
      <c r="K7158" s="250"/>
      <c r="L7158" s="250">
        <v>3266.42</v>
      </c>
      <c r="M7158" s="251" t="str">
        <f t="shared" si="333"/>
        <v>NA</v>
      </c>
      <c r="N7158" s="251" t="str">
        <f t="shared" si="334"/>
        <v>NA</v>
      </c>
      <c r="O7158" s="250">
        <v>3298.92</v>
      </c>
      <c r="P7158" s="251">
        <f t="shared" si="335"/>
        <v>9.9497308980474042E-3</v>
      </c>
      <c r="Q7158" s="251" t="s">
        <v>805</v>
      </c>
      <c r="R7158" s="258"/>
      <c r="S7158" s="258" t="s">
        <v>840</v>
      </c>
      <c r="T7158" s="258" t="s">
        <v>841</v>
      </c>
      <c r="U7158" s="282" t="s">
        <v>841</v>
      </c>
      <c r="V7158" s="283" t="s">
        <v>809</v>
      </c>
      <c r="W7158" s="284" t="s">
        <v>809</v>
      </c>
      <c r="X7158" s="284" t="s">
        <v>809</v>
      </c>
      <c r="Y7158" s="257"/>
    </row>
    <row r="7159" spans="1:25" ht="12.75" customHeight="1" x14ac:dyDescent="0.2">
      <c r="B7159" s="247"/>
      <c r="C7159" s="280">
        <v>7146</v>
      </c>
      <c r="D7159" s="249" t="s">
        <v>14556</v>
      </c>
      <c r="E7159" s="249" t="s">
        <v>14556</v>
      </c>
      <c r="F7159" s="249"/>
      <c r="G7159" s="281"/>
      <c r="H7159" s="250">
        <v>0</v>
      </c>
      <c r="I7159" s="250"/>
      <c r="J7159" s="250">
        <v>0</v>
      </c>
      <c r="K7159" s="250"/>
      <c r="L7159" s="250">
        <v>9880.6200000000008</v>
      </c>
      <c r="M7159" s="251" t="str">
        <f t="shared" si="333"/>
        <v>NA</v>
      </c>
      <c r="N7159" s="251" t="str">
        <f t="shared" si="334"/>
        <v>NA</v>
      </c>
      <c r="O7159" s="250">
        <v>11151.33</v>
      </c>
      <c r="P7159" s="251">
        <f t="shared" si="335"/>
        <v>0.12860630203367795</v>
      </c>
      <c r="Q7159" s="251" t="s">
        <v>805</v>
      </c>
      <c r="R7159" s="258"/>
      <c r="S7159" s="258" t="s">
        <v>840</v>
      </c>
      <c r="T7159" s="299" t="s">
        <v>809</v>
      </c>
      <c r="U7159" s="282" t="s">
        <v>841</v>
      </c>
      <c r="V7159" s="283" t="s">
        <v>809</v>
      </c>
      <c r="W7159" s="284" t="s">
        <v>809</v>
      </c>
      <c r="X7159" s="284" t="s">
        <v>809</v>
      </c>
      <c r="Y7159" s="257"/>
    </row>
    <row r="7160" spans="1:25" ht="12.75" customHeight="1" x14ac:dyDescent="0.2">
      <c r="A7160" s="229" t="s">
        <v>705</v>
      </c>
      <c r="B7160" s="247"/>
      <c r="C7160" s="280">
        <v>7147</v>
      </c>
      <c r="D7160" s="249" t="s">
        <v>14529</v>
      </c>
      <c r="E7160" s="249" t="s">
        <v>14529</v>
      </c>
      <c r="F7160" s="249"/>
      <c r="G7160" s="281"/>
      <c r="H7160" s="250">
        <v>0</v>
      </c>
      <c r="I7160" s="250"/>
      <c r="J7160" s="250">
        <v>0</v>
      </c>
      <c r="K7160" s="250"/>
      <c r="L7160" s="250">
        <v>0</v>
      </c>
      <c r="M7160" s="251" t="str">
        <f t="shared" si="333"/>
        <v>NA</v>
      </c>
      <c r="N7160" s="251" t="str">
        <f t="shared" si="334"/>
        <v>NA</v>
      </c>
      <c r="O7160" s="250">
        <v>0</v>
      </c>
      <c r="P7160" s="251" t="str">
        <f t="shared" si="335"/>
        <v>NA</v>
      </c>
      <c r="Q7160" s="251" t="s">
        <v>707</v>
      </c>
      <c r="R7160" s="258"/>
      <c r="S7160" s="299" t="s">
        <v>809</v>
      </c>
      <c r="T7160" s="299" t="s">
        <v>809</v>
      </c>
      <c r="U7160" s="282" t="s">
        <v>841</v>
      </c>
      <c r="V7160" s="283" t="s">
        <v>809</v>
      </c>
      <c r="W7160" s="284" t="s">
        <v>809</v>
      </c>
      <c r="X7160" s="284" t="s">
        <v>809</v>
      </c>
      <c r="Y7160" s="257"/>
    </row>
    <row r="7161" spans="1:25" ht="12.75" customHeight="1" x14ac:dyDescent="0.2">
      <c r="A7161" s="229" t="s">
        <v>705</v>
      </c>
      <c r="B7161" s="247"/>
      <c r="C7161" s="280">
        <v>7148</v>
      </c>
      <c r="D7161" s="249" t="s">
        <v>14557</v>
      </c>
      <c r="E7161" s="249" t="s">
        <v>14557</v>
      </c>
      <c r="F7161" s="249"/>
      <c r="G7161" s="281"/>
      <c r="H7161" s="250">
        <v>0</v>
      </c>
      <c r="I7161" s="250"/>
      <c r="J7161" s="250">
        <v>0</v>
      </c>
      <c r="K7161" s="250"/>
      <c r="L7161" s="250">
        <v>0</v>
      </c>
      <c r="M7161" s="251" t="str">
        <f t="shared" si="333"/>
        <v>NA</v>
      </c>
      <c r="N7161" s="251" t="str">
        <f t="shared" si="334"/>
        <v>NA</v>
      </c>
      <c r="O7161" s="250">
        <v>0</v>
      </c>
      <c r="P7161" s="251" t="str">
        <f t="shared" si="335"/>
        <v>NA</v>
      </c>
      <c r="Q7161" s="251" t="s">
        <v>805</v>
      </c>
      <c r="R7161" s="258"/>
      <c r="S7161" s="299" t="s">
        <v>809</v>
      </c>
      <c r="T7161" s="258" t="s">
        <v>841</v>
      </c>
      <c r="U7161" s="282" t="s">
        <v>841</v>
      </c>
      <c r="V7161" s="283" t="s">
        <v>809</v>
      </c>
      <c r="W7161" s="284" t="s">
        <v>809</v>
      </c>
      <c r="X7161" s="284" t="s">
        <v>809</v>
      </c>
      <c r="Y7161" s="257"/>
    </row>
    <row r="7162" spans="1:25" ht="12.75" customHeight="1" x14ac:dyDescent="0.2">
      <c r="A7162" s="229" t="s">
        <v>705</v>
      </c>
      <c r="B7162" s="247"/>
      <c r="C7162" s="280">
        <v>7149</v>
      </c>
      <c r="D7162" s="249" t="s">
        <v>14558</v>
      </c>
      <c r="E7162" s="249" t="s">
        <v>14558</v>
      </c>
      <c r="F7162" s="249"/>
      <c r="G7162" s="281"/>
      <c r="H7162" s="250">
        <v>0</v>
      </c>
      <c r="I7162" s="250"/>
      <c r="J7162" s="250">
        <v>0</v>
      </c>
      <c r="K7162" s="250"/>
      <c r="L7162" s="250">
        <v>25666.73</v>
      </c>
      <c r="M7162" s="251" t="str">
        <f t="shared" si="333"/>
        <v>NA</v>
      </c>
      <c r="N7162" s="251" t="str">
        <f t="shared" si="334"/>
        <v>NA</v>
      </c>
      <c r="O7162" s="250">
        <v>25922.04</v>
      </c>
      <c r="P7162" s="251">
        <f t="shared" si="335"/>
        <v>9.9471183123055144E-3</v>
      </c>
      <c r="Q7162" s="251" t="s">
        <v>805</v>
      </c>
      <c r="R7162" s="258"/>
      <c r="S7162" s="258" t="s">
        <v>840</v>
      </c>
      <c r="T7162" s="258" t="s">
        <v>841</v>
      </c>
      <c r="U7162" s="282" t="s">
        <v>841</v>
      </c>
      <c r="V7162" s="283" t="s">
        <v>809</v>
      </c>
      <c r="W7162" s="284" t="s">
        <v>809</v>
      </c>
      <c r="X7162" s="284" t="s">
        <v>809</v>
      </c>
      <c r="Y7162" s="257"/>
    </row>
    <row r="7163" spans="1:25" ht="12.75" customHeight="1" x14ac:dyDescent="0.2">
      <c r="A7163" s="229" t="s">
        <v>705</v>
      </c>
      <c r="B7163" s="247"/>
      <c r="C7163" s="280">
        <v>7150</v>
      </c>
      <c r="D7163" s="249" t="s">
        <v>14559</v>
      </c>
      <c r="E7163" s="249" t="s">
        <v>14559</v>
      </c>
      <c r="F7163" s="249"/>
      <c r="G7163" s="281"/>
      <c r="H7163" s="250">
        <v>0</v>
      </c>
      <c r="I7163" s="250"/>
      <c r="J7163" s="250">
        <v>0</v>
      </c>
      <c r="K7163" s="250"/>
      <c r="L7163" s="250">
        <v>7915.41</v>
      </c>
      <c r="M7163" s="251" t="str">
        <f t="shared" si="333"/>
        <v>NA</v>
      </c>
      <c r="N7163" s="251" t="str">
        <f t="shared" si="334"/>
        <v>NA</v>
      </c>
      <c r="O7163" s="250">
        <v>8933.3700000000008</v>
      </c>
      <c r="P7163" s="251">
        <f t="shared" si="335"/>
        <v>0.1286048353780791</v>
      </c>
      <c r="Q7163" s="251" t="s">
        <v>805</v>
      </c>
      <c r="R7163" s="258"/>
      <c r="S7163" s="258" t="s">
        <v>840</v>
      </c>
      <c r="T7163" s="258" t="s">
        <v>841</v>
      </c>
      <c r="U7163" s="282" t="s">
        <v>841</v>
      </c>
      <c r="V7163" s="283" t="s">
        <v>809</v>
      </c>
      <c r="W7163" s="284" t="s">
        <v>809</v>
      </c>
      <c r="X7163" s="284" t="s">
        <v>809</v>
      </c>
      <c r="Y7163" s="257"/>
    </row>
    <row r="7164" spans="1:25" ht="12.75" customHeight="1" x14ac:dyDescent="0.2">
      <c r="A7164" s="229" t="s">
        <v>705</v>
      </c>
      <c r="B7164" s="247"/>
      <c r="C7164" s="280">
        <v>7151</v>
      </c>
      <c r="D7164" s="249" t="s">
        <v>14560</v>
      </c>
      <c r="E7164" s="249" t="s">
        <v>14560</v>
      </c>
      <c r="F7164" s="249"/>
      <c r="G7164" s="281"/>
      <c r="H7164" s="250">
        <v>0</v>
      </c>
      <c r="I7164" s="250"/>
      <c r="J7164" s="250">
        <v>0</v>
      </c>
      <c r="K7164" s="250"/>
      <c r="L7164" s="250">
        <v>4555.83</v>
      </c>
      <c r="M7164" s="251" t="str">
        <f t="shared" si="333"/>
        <v>NA</v>
      </c>
      <c r="N7164" s="251" t="str">
        <f t="shared" si="334"/>
        <v>NA</v>
      </c>
      <c r="O7164" s="250">
        <v>5141.74</v>
      </c>
      <c r="P7164" s="251">
        <f t="shared" si="335"/>
        <v>0.12860664247787995</v>
      </c>
      <c r="Q7164" s="251" t="s">
        <v>805</v>
      </c>
      <c r="R7164" s="258"/>
      <c r="S7164" s="258" t="s">
        <v>840</v>
      </c>
      <c r="T7164" s="258" t="s">
        <v>841</v>
      </c>
      <c r="U7164" s="282" t="s">
        <v>841</v>
      </c>
      <c r="V7164" s="283" t="s">
        <v>809</v>
      </c>
      <c r="W7164" s="284" t="s">
        <v>809</v>
      </c>
      <c r="X7164" s="284" t="s">
        <v>809</v>
      </c>
      <c r="Y7164" s="257"/>
    </row>
    <row r="7165" spans="1:25" ht="12.75" customHeight="1" x14ac:dyDescent="0.2">
      <c r="A7165" s="229" t="s">
        <v>705</v>
      </c>
      <c r="B7165" s="247"/>
      <c r="C7165" s="280">
        <v>7152</v>
      </c>
      <c r="D7165" s="249" t="s">
        <v>14561</v>
      </c>
      <c r="E7165" s="249" t="s">
        <v>14561</v>
      </c>
      <c r="F7165" s="249"/>
      <c r="G7165" s="297" t="s">
        <v>707</v>
      </c>
      <c r="H7165" s="250">
        <v>0</v>
      </c>
      <c r="I7165" s="250"/>
      <c r="J7165" s="250">
        <v>0</v>
      </c>
      <c r="K7165" s="250"/>
      <c r="L7165" s="250">
        <v>0</v>
      </c>
      <c r="M7165" s="251" t="str">
        <f t="shared" si="333"/>
        <v>NA</v>
      </c>
      <c r="N7165" s="251" t="str">
        <f t="shared" si="334"/>
        <v>NA</v>
      </c>
      <c r="O7165" s="250">
        <v>0</v>
      </c>
      <c r="P7165" s="251" t="str">
        <f t="shared" si="335"/>
        <v>NA</v>
      </c>
      <c r="Q7165" s="298" t="s">
        <v>848</v>
      </c>
      <c r="R7165" s="299" t="s">
        <v>849</v>
      </c>
      <c r="S7165" s="299" t="s">
        <v>832</v>
      </c>
      <c r="T7165" s="299" t="s">
        <v>832</v>
      </c>
      <c r="U7165" s="299" t="s">
        <v>832</v>
      </c>
      <c r="V7165" s="283" t="s">
        <v>809</v>
      </c>
      <c r="W7165" s="284" t="s">
        <v>809</v>
      </c>
      <c r="X7165" s="284" t="s">
        <v>809</v>
      </c>
      <c r="Y7165" s="257"/>
    </row>
    <row r="7166" spans="1:25" ht="12.75" customHeight="1" x14ac:dyDescent="0.2">
      <c r="A7166" s="229" t="s">
        <v>705</v>
      </c>
      <c r="B7166" s="247"/>
      <c r="C7166" s="280">
        <v>7153</v>
      </c>
      <c r="D7166" s="249" t="s">
        <v>14562</v>
      </c>
      <c r="E7166" s="249" t="s">
        <v>14562</v>
      </c>
      <c r="F7166" s="249"/>
      <c r="G7166" s="281"/>
      <c r="H7166" s="250">
        <v>0</v>
      </c>
      <c r="I7166" s="250"/>
      <c r="J7166" s="250">
        <v>0</v>
      </c>
      <c r="K7166" s="250"/>
      <c r="L7166" s="250">
        <v>29525.64</v>
      </c>
      <c r="M7166" s="251" t="str">
        <f t="shared" si="333"/>
        <v>NA</v>
      </c>
      <c r="N7166" s="251" t="str">
        <f t="shared" si="334"/>
        <v>NA</v>
      </c>
      <c r="O7166" s="250">
        <v>29819.35</v>
      </c>
      <c r="P7166" s="251">
        <f t="shared" si="335"/>
        <v>9.9476251827225123E-3</v>
      </c>
      <c r="Q7166" s="251" t="s">
        <v>1195</v>
      </c>
      <c r="R7166" s="258"/>
      <c r="S7166" s="258" t="s">
        <v>840</v>
      </c>
      <c r="T7166" s="258" t="s">
        <v>841</v>
      </c>
      <c r="U7166" s="282" t="s">
        <v>841</v>
      </c>
      <c r="V7166" s="283" t="s">
        <v>809</v>
      </c>
      <c r="W7166" s="284" t="s">
        <v>809</v>
      </c>
      <c r="X7166" s="284" t="s">
        <v>809</v>
      </c>
      <c r="Y7166" s="257"/>
    </row>
    <row r="7167" spans="1:25" ht="12.75" customHeight="1" x14ac:dyDescent="0.2">
      <c r="A7167" s="229" t="s">
        <v>705</v>
      </c>
      <c r="B7167" s="247"/>
      <c r="C7167" s="280">
        <v>7154</v>
      </c>
      <c r="D7167" s="249" t="s">
        <v>14563</v>
      </c>
      <c r="E7167" s="249" t="s">
        <v>14563</v>
      </c>
      <c r="F7167" s="249"/>
      <c r="G7167" s="297" t="s">
        <v>707</v>
      </c>
      <c r="H7167" s="250">
        <v>0</v>
      </c>
      <c r="I7167" s="250"/>
      <c r="J7167" s="250">
        <v>0</v>
      </c>
      <c r="K7167" s="250"/>
      <c r="L7167" s="250">
        <v>0</v>
      </c>
      <c r="M7167" s="251" t="str">
        <f t="shared" si="333"/>
        <v>NA</v>
      </c>
      <c r="N7167" s="251" t="str">
        <f t="shared" si="334"/>
        <v>NA</v>
      </c>
      <c r="O7167" s="250">
        <v>0</v>
      </c>
      <c r="P7167" s="251" t="str">
        <f t="shared" si="335"/>
        <v>NA</v>
      </c>
      <c r="Q7167" s="298" t="s">
        <v>848</v>
      </c>
      <c r="R7167" s="299" t="s">
        <v>849</v>
      </c>
      <c r="S7167" s="299" t="s">
        <v>809</v>
      </c>
      <c r="T7167" s="299" t="s">
        <v>809</v>
      </c>
      <c r="U7167" s="299" t="s">
        <v>832</v>
      </c>
      <c r="V7167" s="283" t="s">
        <v>809</v>
      </c>
      <c r="W7167" s="284" t="s">
        <v>809</v>
      </c>
      <c r="X7167" s="284" t="s">
        <v>809</v>
      </c>
      <c r="Y7167" s="257"/>
    </row>
    <row r="7168" spans="1:25" ht="12.75" customHeight="1" x14ac:dyDescent="0.2">
      <c r="A7168" s="229" t="s">
        <v>705</v>
      </c>
      <c r="B7168" s="247"/>
      <c r="C7168" s="280">
        <v>7155</v>
      </c>
      <c r="D7168" s="249" t="s">
        <v>14564</v>
      </c>
      <c r="E7168" s="249" t="s">
        <v>14564</v>
      </c>
      <c r="F7168" s="249"/>
      <c r="G7168" s="281"/>
      <c r="H7168" s="250">
        <v>24538.39</v>
      </c>
      <c r="I7168" s="250"/>
      <c r="J7168" s="250">
        <v>0</v>
      </c>
      <c r="K7168" s="250"/>
      <c r="L7168" s="250">
        <v>18937.05</v>
      </c>
      <c r="M7168" s="251">
        <f t="shared" si="333"/>
        <v>1</v>
      </c>
      <c r="N7168" s="251" t="str">
        <f t="shared" si="334"/>
        <v>NA</v>
      </c>
      <c r="O7168" s="250">
        <v>18937.05</v>
      </c>
      <c r="P7168" s="251">
        <f t="shared" si="335"/>
        <v>0</v>
      </c>
      <c r="Q7168" s="251" t="s">
        <v>805</v>
      </c>
      <c r="R7168" s="258"/>
      <c r="S7168" s="258" t="s">
        <v>840</v>
      </c>
      <c r="T7168" s="258" t="s">
        <v>841</v>
      </c>
      <c r="U7168" s="282" t="s">
        <v>841</v>
      </c>
      <c r="V7168" s="283" t="s">
        <v>809</v>
      </c>
      <c r="W7168" s="284" t="s">
        <v>809</v>
      </c>
      <c r="X7168" s="284" t="s">
        <v>809</v>
      </c>
      <c r="Y7168" s="257"/>
    </row>
    <row r="7169" spans="1:25" ht="12.75" customHeight="1" x14ac:dyDescent="0.2">
      <c r="A7169" s="229" t="s">
        <v>705</v>
      </c>
      <c r="B7169" s="247"/>
      <c r="C7169" s="280">
        <v>7156</v>
      </c>
      <c r="D7169" s="249" t="s">
        <v>14565</v>
      </c>
      <c r="E7169" s="249" t="s">
        <v>14565</v>
      </c>
      <c r="F7169" s="249"/>
      <c r="G7169" s="281"/>
      <c r="H7169" s="250">
        <v>0</v>
      </c>
      <c r="I7169" s="250"/>
      <c r="J7169" s="250">
        <v>0</v>
      </c>
      <c r="K7169" s="250"/>
      <c r="L7169" s="250">
        <v>4027.71</v>
      </c>
      <c r="M7169" s="251" t="str">
        <f t="shared" si="333"/>
        <v>NA</v>
      </c>
      <c r="N7169" s="251" t="str">
        <f t="shared" si="334"/>
        <v>NA</v>
      </c>
      <c r="O7169" s="250">
        <v>4067.78</v>
      </c>
      <c r="P7169" s="251">
        <f t="shared" si="335"/>
        <v>9.9485812037113305E-3</v>
      </c>
      <c r="Q7169" s="251" t="s">
        <v>1195</v>
      </c>
      <c r="R7169" s="258"/>
      <c r="S7169" s="258" t="s">
        <v>840</v>
      </c>
      <c r="T7169" s="258" t="s">
        <v>841</v>
      </c>
      <c r="U7169" s="282" t="s">
        <v>841</v>
      </c>
      <c r="V7169" s="283" t="s">
        <v>809</v>
      </c>
      <c r="W7169" s="284" t="s">
        <v>809</v>
      </c>
      <c r="X7169" s="284" t="s">
        <v>809</v>
      </c>
      <c r="Y7169" s="257"/>
    </row>
    <row r="7170" spans="1:25" ht="12.75" customHeight="1" x14ac:dyDescent="0.2">
      <c r="A7170" s="229" t="s">
        <v>705</v>
      </c>
      <c r="B7170" s="247"/>
      <c r="C7170" s="280">
        <v>7157</v>
      </c>
      <c r="D7170" s="249" t="s">
        <v>14566</v>
      </c>
      <c r="E7170" s="249" t="s">
        <v>14566</v>
      </c>
      <c r="F7170" s="249"/>
      <c r="G7170" s="281"/>
      <c r="H7170" s="250">
        <v>0</v>
      </c>
      <c r="I7170" s="250"/>
      <c r="J7170" s="250">
        <v>0</v>
      </c>
      <c r="K7170" s="250"/>
      <c r="L7170" s="250">
        <v>8676.11</v>
      </c>
      <c r="M7170" s="251" t="str">
        <f t="shared" si="333"/>
        <v>NA</v>
      </c>
      <c r="N7170" s="251" t="str">
        <f t="shared" si="334"/>
        <v>NA</v>
      </c>
      <c r="O7170" s="250">
        <v>8762.41</v>
      </c>
      <c r="P7170" s="251">
        <f t="shared" si="335"/>
        <v>9.9468540624772245E-3</v>
      </c>
      <c r="Q7170" s="251" t="s">
        <v>805</v>
      </c>
      <c r="R7170" s="258"/>
      <c r="S7170" s="258" t="s">
        <v>840</v>
      </c>
      <c r="T7170" s="258" t="s">
        <v>841</v>
      </c>
      <c r="U7170" s="282" t="s">
        <v>841</v>
      </c>
      <c r="V7170" s="283" t="s">
        <v>809</v>
      </c>
      <c r="W7170" s="284" t="s">
        <v>809</v>
      </c>
      <c r="X7170" s="284" t="s">
        <v>809</v>
      </c>
      <c r="Y7170" s="257"/>
    </row>
    <row r="7171" spans="1:25" ht="12.75" customHeight="1" x14ac:dyDescent="0.2">
      <c r="A7171" s="229" t="s">
        <v>705</v>
      </c>
      <c r="B7171" s="247"/>
      <c r="C7171" s="280">
        <v>7158</v>
      </c>
      <c r="D7171" s="249" t="s">
        <v>14567</v>
      </c>
      <c r="E7171" s="249" t="s">
        <v>14567</v>
      </c>
      <c r="F7171" s="249"/>
      <c r="G7171" s="297" t="s">
        <v>707</v>
      </c>
      <c r="H7171" s="250">
        <v>0</v>
      </c>
      <c r="I7171" s="250"/>
      <c r="J7171" s="250">
        <v>0</v>
      </c>
      <c r="K7171" s="250"/>
      <c r="L7171" s="250">
        <v>0</v>
      </c>
      <c r="M7171" s="251" t="str">
        <f t="shared" si="333"/>
        <v>NA</v>
      </c>
      <c r="N7171" s="251" t="str">
        <f t="shared" si="334"/>
        <v>NA</v>
      </c>
      <c r="O7171" s="250">
        <v>0</v>
      </c>
      <c r="P7171" s="251" t="str">
        <f t="shared" si="335"/>
        <v>NA</v>
      </c>
      <c r="Q7171" s="298" t="s">
        <v>848</v>
      </c>
      <c r="R7171" s="299" t="s">
        <v>849</v>
      </c>
      <c r="S7171" s="299" t="s">
        <v>809</v>
      </c>
      <c r="T7171" s="299" t="s">
        <v>809</v>
      </c>
      <c r="U7171" s="299" t="s">
        <v>832</v>
      </c>
      <c r="V7171" s="283" t="s">
        <v>809</v>
      </c>
      <c r="W7171" s="284" t="s">
        <v>809</v>
      </c>
      <c r="X7171" s="284" t="s">
        <v>809</v>
      </c>
      <c r="Y7171" s="257"/>
    </row>
    <row r="7172" spans="1:25" ht="12.75" customHeight="1" x14ac:dyDescent="0.2">
      <c r="A7172" s="229" t="s">
        <v>705</v>
      </c>
      <c r="B7172" s="247"/>
      <c r="C7172" s="280">
        <v>7159</v>
      </c>
      <c r="D7172" s="249" t="s">
        <v>14568</v>
      </c>
      <c r="E7172" s="249" t="s">
        <v>14568</v>
      </c>
      <c r="F7172" s="249"/>
      <c r="G7172" s="297" t="s">
        <v>707</v>
      </c>
      <c r="H7172" s="250">
        <v>0</v>
      </c>
      <c r="I7172" s="250"/>
      <c r="J7172" s="250">
        <v>0</v>
      </c>
      <c r="K7172" s="250"/>
      <c r="L7172" s="250">
        <v>0</v>
      </c>
      <c r="M7172" s="251" t="str">
        <f t="shared" si="333"/>
        <v>NA</v>
      </c>
      <c r="N7172" s="251" t="str">
        <f t="shared" si="334"/>
        <v>NA</v>
      </c>
      <c r="O7172" s="250">
        <v>0</v>
      </c>
      <c r="P7172" s="251" t="str">
        <f t="shared" si="335"/>
        <v>NA</v>
      </c>
      <c r="Q7172" s="298" t="s">
        <v>848</v>
      </c>
      <c r="R7172" s="299" t="s">
        <v>849</v>
      </c>
      <c r="S7172" s="299" t="s">
        <v>809</v>
      </c>
      <c r="T7172" s="299" t="s">
        <v>809</v>
      </c>
      <c r="U7172" s="299" t="s">
        <v>832</v>
      </c>
      <c r="V7172" s="283" t="s">
        <v>809</v>
      </c>
      <c r="W7172" s="284" t="s">
        <v>809</v>
      </c>
      <c r="X7172" s="284" t="s">
        <v>809</v>
      </c>
      <c r="Y7172" s="257"/>
    </row>
    <row r="7173" spans="1:25" ht="12.75" customHeight="1" x14ac:dyDescent="0.2">
      <c r="A7173" s="229" t="s">
        <v>705</v>
      </c>
      <c r="B7173" s="247"/>
      <c r="C7173" s="280">
        <v>7160</v>
      </c>
      <c r="D7173" s="249" t="s">
        <v>14569</v>
      </c>
      <c r="E7173" s="249" t="s">
        <v>14569</v>
      </c>
      <c r="F7173" s="249"/>
      <c r="G7173" s="281"/>
      <c r="H7173" s="250">
        <v>0</v>
      </c>
      <c r="I7173" s="250"/>
      <c r="J7173" s="250">
        <v>0</v>
      </c>
      <c r="K7173" s="250"/>
      <c r="L7173" s="250">
        <v>53090.21</v>
      </c>
      <c r="M7173" s="251" t="str">
        <f t="shared" si="333"/>
        <v>NA</v>
      </c>
      <c r="N7173" s="251" t="str">
        <f t="shared" si="334"/>
        <v>NA</v>
      </c>
      <c r="O7173" s="250">
        <v>53618.33</v>
      </c>
      <c r="P7173" s="251">
        <f t="shared" si="335"/>
        <v>9.9475967414708408E-3</v>
      </c>
      <c r="Q7173" s="251" t="s">
        <v>805</v>
      </c>
      <c r="R7173" s="258"/>
      <c r="S7173" s="258" t="s">
        <v>840</v>
      </c>
      <c r="T7173" s="258" t="s">
        <v>841</v>
      </c>
      <c r="U7173" s="282" t="s">
        <v>841</v>
      </c>
      <c r="V7173" s="283" t="s">
        <v>809</v>
      </c>
      <c r="W7173" s="284" t="s">
        <v>809</v>
      </c>
      <c r="X7173" s="284" t="s">
        <v>809</v>
      </c>
      <c r="Y7173" s="257"/>
    </row>
    <row r="7174" spans="1:25" ht="12.75" customHeight="1" x14ac:dyDescent="0.2">
      <c r="A7174" s="229" t="s">
        <v>705</v>
      </c>
      <c r="B7174" s="247"/>
      <c r="C7174" s="280">
        <v>7161</v>
      </c>
      <c r="D7174" s="249" t="s">
        <v>14570</v>
      </c>
      <c r="E7174" s="249" t="s">
        <v>14570</v>
      </c>
      <c r="F7174" s="249"/>
      <c r="G7174" s="281"/>
      <c r="H7174" s="250">
        <v>0</v>
      </c>
      <c r="I7174" s="250"/>
      <c r="J7174" s="250">
        <v>0</v>
      </c>
      <c r="K7174" s="250"/>
      <c r="L7174" s="250">
        <v>32282.829999999998</v>
      </c>
      <c r="M7174" s="251" t="str">
        <f t="shared" si="333"/>
        <v>NA</v>
      </c>
      <c r="N7174" s="251" t="str">
        <f t="shared" si="334"/>
        <v>NA</v>
      </c>
      <c r="O7174" s="250">
        <v>32603.96</v>
      </c>
      <c r="P7174" s="251">
        <f t="shared" si="335"/>
        <v>9.9473930879046546E-3</v>
      </c>
      <c r="Q7174" s="251" t="s">
        <v>805</v>
      </c>
      <c r="R7174" s="258"/>
      <c r="S7174" s="258" t="s">
        <v>840</v>
      </c>
      <c r="T7174" s="258" t="s">
        <v>841</v>
      </c>
      <c r="U7174" s="282" t="s">
        <v>841</v>
      </c>
      <c r="V7174" s="283" t="s">
        <v>809</v>
      </c>
      <c r="W7174" s="284" t="s">
        <v>809</v>
      </c>
      <c r="X7174" s="284" t="s">
        <v>809</v>
      </c>
      <c r="Y7174" s="257"/>
    </row>
    <row r="7175" spans="1:25" ht="12.75" customHeight="1" x14ac:dyDescent="0.2">
      <c r="A7175" s="229" t="s">
        <v>705</v>
      </c>
      <c r="B7175" s="247"/>
      <c r="C7175" s="280">
        <v>7162</v>
      </c>
      <c r="D7175" s="249" t="s">
        <v>14571</v>
      </c>
      <c r="E7175" s="249" t="s">
        <v>14571</v>
      </c>
      <c r="F7175" s="249"/>
      <c r="G7175" s="281"/>
      <c r="H7175" s="250">
        <v>0</v>
      </c>
      <c r="I7175" s="250"/>
      <c r="J7175" s="250">
        <v>0</v>
      </c>
      <c r="K7175" s="250"/>
      <c r="L7175" s="250">
        <v>8697.23</v>
      </c>
      <c r="M7175" s="251" t="str">
        <f t="shared" si="333"/>
        <v>NA</v>
      </c>
      <c r="N7175" s="251" t="str">
        <f t="shared" si="334"/>
        <v>NA</v>
      </c>
      <c r="O7175" s="250">
        <v>8697.23</v>
      </c>
      <c r="P7175" s="251">
        <f t="shared" si="335"/>
        <v>0</v>
      </c>
      <c r="Q7175" s="251" t="s">
        <v>805</v>
      </c>
      <c r="R7175" s="258"/>
      <c r="S7175" s="258" t="s">
        <v>840</v>
      </c>
      <c r="T7175" s="258" t="s">
        <v>841</v>
      </c>
      <c r="U7175" s="282" t="s">
        <v>841</v>
      </c>
      <c r="V7175" s="283" t="s">
        <v>809</v>
      </c>
      <c r="W7175" s="284" t="s">
        <v>809</v>
      </c>
      <c r="X7175" s="284" t="s">
        <v>809</v>
      </c>
      <c r="Y7175" s="257"/>
    </row>
    <row r="7176" spans="1:25" ht="12.75" customHeight="1" x14ac:dyDescent="0.2">
      <c r="A7176" s="229" t="s">
        <v>705</v>
      </c>
      <c r="B7176" s="247"/>
      <c r="C7176" s="280">
        <v>7163</v>
      </c>
      <c r="D7176" s="249" t="s">
        <v>14572</v>
      </c>
      <c r="E7176" s="249" t="s">
        <v>14572</v>
      </c>
      <c r="F7176" s="249"/>
      <c r="G7176" s="281"/>
      <c r="H7176" s="250">
        <v>0</v>
      </c>
      <c r="I7176" s="250"/>
      <c r="J7176" s="250">
        <v>0</v>
      </c>
      <c r="K7176" s="250"/>
      <c r="L7176" s="250">
        <v>0</v>
      </c>
      <c r="M7176" s="251" t="str">
        <f t="shared" si="333"/>
        <v>NA</v>
      </c>
      <c r="N7176" s="251" t="str">
        <f t="shared" si="334"/>
        <v>NA</v>
      </c>
      <c r="O7176" s="250">
        <v>0</v>
      </c>
      <c r="P7176" s="251" t="str">
        <f t="shared" si="335"/>
        <v>NA</v>
      </c>
      <c r="Q7176" s="251" t="s">
        <v>707</v>
      </c>
      <c r="R7176" s="258"/>
      <c r="S7176" s="299" t="s">
        <v>809</v>
      </c>
      <c r="T7176" s="258" t="s">
        <v>841</v>
      </c>
      <c r="U7176" s="282" t="s">
        <v>841</v>
      </c>
      <c r="V7176" s="283" t="s">
        <v>809</v>
      </c>
      <c r="W7176" s="284" t="s">
        <v>809</v>
      </c>
      <c r="X7176" s="284" t="s">
        <v>809</v>
      </c>
      <c r="Y7176" s="257"/>
    </row>
    <row r="7177" spans="1:25" ht="12.75" customHeight="1" x14ac:dyDescent="0.2">
      <c r="A7177" s="229" t="s">
        <v>705</v>
      </c>
      <c r="B7177" s="247"/>
      <c r="C7177" s="280">
        <v>7164</v>
      </c>
      <c r="D7177" s="249" t="s">
        <v>14573</v>
      </c>
      <c r="E7177" s="249" t="s">
        <v>14573</v>
      </c>
      <c r="F7177" s="249"/>
      <c r="G7177" s="281"/>
      <c r="H7177" s="250">
        <v>180401.66999999998</v>
      </c>
      <c r="I7177" s="250"/>
      <c r="J7177" s="250">
        <v>0</v>
      </c>
      <c r="K7177" s="250"/>
      <c r="L7177" s="250">
        <v>23416.03</v>
      </c>
      <c r="M7177" s="251">
        <f t="shared" si="333"/>
        <v>1</v>
      </c>
      <c r="N7177" s="251" t="str">
        <f t="shared" si="334"/>
        <v>NA</v>
      </c>
      <c r="O7177" s="250">
        <v>26427.47</v>
      </c>
      <c r="P7177" s="251">
        <f t="shared" si="335"/>
        <v>0.1286059165452044</v>
      </c>
      <c r="Q7177" s="251" t="s">
        <v>1195</v>
      </c>
      <c r="R7177" s="258"/>
      <c r="S7177" s="258" t="s">
        <v>840</v>
      </c>
      <c r="T7177" s="258" t="s">
        <v>841</v>
      </c>
      <c r="U7177" s="282" t="s">
        <v>841</v>
      </c>
      <c r="V7177" s="283" t="s">
        <v>809</v>
      </c>
      <c r="W7177" s="284" t="s">
        <v>809</v>
      </c>
      <c r="X7177" s="284" t="s">
        <v>809</v>
      </c>
      <c r="Y7177" s="257"/>
    </row>
    <row r="7178" spans="1:25" ht="12.75" customHeight="1" x14ac:dyDescent="0.2">
      <c r="A7178" s="229" t="s">
        <v>705</v>
      </c>
      <c r="B7178" s="247"/>
      <c r="C7178" s="280">
        <v>7165</v>
      </c>
      <c r="D7178" s="249" t="s">
        <v>14574</v>
      </c>
      <c r="E7178" s="249" t="s">
        <v>14574</v>
      </c>
      <c r="F7178" s="249"/>
      <c r="G7178" s="281"/>
      <c r="H7178" s="250">
        <v>0</v>
      </c>
      <c r="I7178" s="250"/>
      <c r="J7178" s="250">
        <v>0</v>
      </c>
      <c r="K7178" s="250"/>
      <c r="L7178" s="250">
        <v>5440.68</v>
      </c>
      <c r="M7178" s="251" t="str">
        <f t="shared" si="333"/>
        <v>NA</v>
      </c>
      <c r="N7178" s="251" t="str">
        <f t="shared" si="334"/>
        <v>NA</v>
      </c>
      <c r="O7178" s="250">
        <v>6140.3799999999992</v>
      </c>
      <c r="P7178" s="251">
        <f t="shared" si="335"/>
        <v>0.12860524787342739</v>
      </c>
      <c r="Q7178" s="251" t="s">
        <v>1195</v>
      </c>
      <c r="R7178" s="258"/>
      <c r="S7178" s="258" t="s">
        <v>840</v>
      </c>
      <c r="T7178" s="258" t="s">
        <v>841</v>
      </c>
      <c r="U7178" s="282" t="s">
        <v>841</v>
      </c>
      <c r="V7178" s="283" t="s">
        <v>809</v>
      </c>
      <c r="W7178" s="284" t="s">
        <v>809</v>
      </c>
      <c r="X7178" s="284" t="s">
        <v>809</v>
      </c>
      <c r="Y7178" s="257"/>
    </row>
    <row r="7179" spans="1:25" ht="12.75" customHeight="1" x14ac:dyDescent="0.2">
      <c r="A7179" s="229" t="s">
        <v>705</v>
      </c>
      <c r="B7179" s="247"/>
      <c r="C7179" s="280">
        <v>7166</v>
      </c>
      <c r="D7179" s="249" t="s">
        <v>14575</v>
      </c>
      <c r="E7179" s="249" t="s">
        <v>14575</v>
      </c>
      <c r="F7179" s="249"/>
      <c r="G7179" s="281"/>
      <c r="H7179" s="250">
        <v>0</v>
      </c>
      <c r="I7179" s="250"/>
      <c r="J7179" s="250">
        <v>0</v>
      </c>
      <c r="K7179" s="250"/>
      <c r="L7179" s="250">
        <v>10608.49</v>
      </c>
      <c r="M7179" s="251" t="str">
        <f t="shared" si="333"/>
        <v>NA</v>
      </c>
      <c r="N7179" s="251" t="str">
        <f t="shared" si="334"/>
        <v>NA</v>
      </c>
      <c r="O7179" s="250">
        <v>10714.02</v>
      </c>
      <c r="P7179" s="251">
        <f t="shared" si="335"/>
        <v>9.9476928384718902E-3</v>
      </c>
      <c r="Q7179" s="251" t="s">
        <v>1195</v>
      </c>
      <c r="R7179" s="258"/>
      <c r="S7179" s="258" t="s">
        <v>840</v>
      </c>
      <c r="T7179" s="258" t="s">
        <v>841</v>
      </c>
      <c r="U7179" s="282" t="s">
        <v>841</v>
      </c>
      <c r="V7179" s="283" t="s">
        <v>809</v>
      </c>
      <c r="W7179" s="284" t="s">
        <v>809</v>
      </c>
      <c r="X7179" s="284" t="s">
        <v>809</v>
      </c>
      <c r="Y7179" s="257"/>
    </row>
    <row r="7180" spans="1:25" ht="12.75" customHeight="1" x14ac:dyDescent="0.2">
      <c r="A7180" s="229" t="s">
        <v>705</v>
      </c>
      <c r="B7180" s="247"/>
      <c r="C7180" s="280">
        <v>7167</v>
      </c>
      <c r="D7180" s="249" t="s">
        <v>14576</v>
      </c>
      <c r="E7180" s="249" t="s">
        <v>14576</v>
      </c>
      <c r="F7180" s="249"/>
      <c r="G7180" s="281"/>
      <c r="H7180" s="250">
        <v>0</v>
      </c>
      <c r="I7180" s="250"/>
      <c r="J7180" s="250">
        <v>0</v>
      </c>
      <c r="K7180" s="250"/>
      <c r="L7180" s="250">
        <v>11432.87</v>
      </c>
      <c r="M7180" s="251" t="str">
        <f t="shared" si="333"/>
        <v>NA</v>
      </c>
      <c r="N7180" s="251" t="str">
        <f t="shared" si="334"/>
        <v>NA</v>
      </c>
      <c r="O7180" s="250">
        <v>11546.6</v>
      </c>
      <c r="P7180" s="251">
        <f t="shared" si="335"/>
        <v>9.9476334463699453E-3</v>
      </c>
      <c r="Q7180" s="251" t="s">
        <v>1195</v>
      </c>
      <c r="R7180" s="258"/>
      <c r="S7180" s="258" t="s">
        <v>840</v>
      </c>
      <c r="T7180" s="258" t="s">
        <v>841</v>
      </c>
      <c r="U7180" s="282" t="s">
        <v>841</v>
      </c>
      <c r="V7180" s="283" t="s">
        <v>809</v>
      </c>
      <c r="W7180" s="284" t="s">
        <v>809</v>
      </c>
      <c r="X7180" s="284" t="s">
        <v>809</v>
      </c>
      <c r="Y7180" s="257"/>
    </row>
    <row r="7181" spans="1:25" ht="12.75" customHeight="1" x14ac:dyDescent="0.2">
      <c r="A7181" s="229" t="s">
        <v>705</v>
      </c>
      <c r="B7181" s="247"/>
      <c r="C7181" s="318">
        <v>7168</v>
      </c>
      <c r="D7181" s="319" t="s">
        <v>988</v>
      </c>
      <c r="E7181" s="319" t="s">
        <v>988</v>
      </c>
      <c r="F7181" s="319"/>
      <c r="G7181" s="320" t="s">
        <v>707</v>
      </c>
      <c r="H7181" s="321">
        <v>0</v>
      </c>
      <c r="I7181" s="321"/>
      <c r="J7181" s="321">
        <v>0</v>
      </c>
      <c r="K7181" s="321"/>
      <c r="L7181" s="321">
        <v>0</v>
      </c>
      <c r="M7181" s="322" t="str">
        <f t="shared" si="333"/>
        <v>NA</v>
      </c>
      <c r="N7181" s="322" t="str">
        <f t="shared" si="334"/>
        <v>NA</v>
      </c>
      <c r="O7181" s="321">
        <v>0</v>
      </c>
      <c r="P7181" s="322" t="str">
        <f t="shared" si="335"/>
        <v>NA</v>
      </c>
      <c r="Q7181" s="322" t="s">
        <v>707</v>
      </c>
      <c r="R7181" s="323" t="s">
        <v>989</v>
      </c>
      <c r="S7181" s="323" t="s">
        <v>809</v>
      </c>
      <c r="T7181" s="323" t="s">
        <v>809</v>
      </c>
      <c r="U7181" s="323" t="s">
        <v>989</v>
      </c>
      <c r="V7181" s="323" t="s">
        <v>989</v>
      </c>
      <c r="W7181" s="323" t="s">
        <v>989</v>
      </c>
      <c r="X7181" s="323" t="s">
        <v>989</v>
      </c>
      <c r="Y7181" s="257"/>
    </row>
    <row r="7182" spans="1:25" ht="12.75" customHeight="1" x14ac:dyDescent="0.2">
      <c r="A7182" s="229" t="s">
        <v>705</v>
      </c>
      <c r="B7182" s="247"/>
      <c r="C7182" s="318">
        <v>7169</v>
      </c>
      <c r="D7182" s="319" t="s">
        <v>988</v>
      </c>
      <c r="E7182" s="319" t="s">
        <v>988</v>
      </c>
      <c r="F7182" s="319"/>
      <c r="G7182" s="320" t="s">
        <v>707</v>
      </c>
      <c r="H7182" s="321">
        <v>0</v>
      </c>
      <c r="I7182" s="321"/>
      <c r="J7182" s="321">
        <v>0</v>
      </c>
      <c r="K7182" s="321"/>
      <c r="L7182" s="321">
        <v>0</v>
      </c>
      <c r="M7182" s="322" t="str">
        <f t="shared" ref="M7182:M7245" si="336">IF(H7182&gt;0,ABS((J7182-H7182)/H7182),"NA")</f>
        <v>NA</v>
      </c>
      <c r="N7182" s="322" t="str">
        <f t="shared" ref="N7182:N7245" si="337">IF(J7182&gt;0,ABS((L7182-J7182)/J7182),"NA")</f>
        <v>NA</v>
      </c>
      <c r="O7182" s="321">
        <v>0</v>
      </c>
      <c r="P7182" s="322" t="str">
        <f t="shared" ref="P7182:P7245" si="338">IF(L7182&gt;0,ABS((O7182-L7182)/L7182),"NA")</f>
        <v>NA</v>
      </c>
      <c r="Q7182" s="322" t="s">
        <v>707</v>
      </c>
      <c r="R7182" s="323" t="s">
        <v>989</v>
      </c>
      <c r="S7182" s="323" t="s">
        <v>809</v>
      </c>
      <c r="T7182" s="323" t="s">
        <v>809</v>
      </c>
      <c r="U7182" s="323" t="s">
        <v>989</v>
      </c>
      <c r="V7182" s="323" t="s">
        <v>989</v>
      </c>
      <c r="W7182" s="323" t="s">
        <v>989</v>
      </c>
      <c r="X7182" s="323" t="s">
        <v>989</v>
      </c>
      <c r="Y7182" s="257"/>
    </row>
    <row r="7183" spans="1:25" ht="12.75" customHeight="1" x14ac:dyDescent="0.2">
      <c r="A7183" s="229" t="s">
        <v>705</v>
      </c>
      <c r="B7183" s="247"/>
      <c r="C7183" s="318">
        <v>7170</v>
      </c>
      <c r="D7183" s="319" t="s">
        <v>988</v>
      </c>
      <c r="E7183" s="319" t="s">
        <v>988</v>
      </c>
      <c r="F7183" s="319"/>
      <c r="G7183" s="320" t="s">
        <v>707</v>
      </c>
      <c r="H7183" s="321">
        <v>0</v>
      </c>
      <c r="I7183" s="321"/>
      <c r="J7183" s="321">
        <v>0</v>
      </c>
      <c r="K7183" s="321"/>
      <c r="L7183" s="321">
        <v>0</v>
      </c>
      <c r="M7183" s="322" t="str">
        <f t="shared" si="336"/>
        <v>NA</v>
      </c>
      <c r="N7183" s="322" t="str">
        <f t="shared" si="337"/>
        <v>NA</v>
      </c>
      <c r="O7183" s="321">
        <v>0</v>
      </c>
      <c r="P7183" s="322" t="str">
        <f t="shared" si="338"/>
        <v>NA</v>
      </c>
      <c r="Q7183" s="322" t="s">
        <v>707</v>
      </c>
      <c r="R7183" s="323" t="s">
        <v>989</v>
      </c>
      <c r="S7183" s="323" t="s">
        <v>809</v>
      </c>
      <c r="T7183" s="323" t="s">
        <v>809</v>
      </c>
      <c r="U7183" s="323" t="s">
        <v>989</v>
      </c>
      <c r="V7183" s="323" t="s">
        <v>989</v>
      </c>
      <c r="W7183" s="323" t="s">
        <v>989</v>
      </c>
      <c r="X7183" s="323" t="s">
        <v>989</v>
      </c>
      <c r="Y7183" s="257"/>
    </row>
    <row r="7184" spans="1:25" ht="12.75" customHeight="1" x14ac:dyDescent="0.2">
      <c r="A7184" s="229" t="s">
        <v>705</v>
      </c>
      <c r="B7184" s="247"/>
      <c r="C7184" s="318">
        <v>7171</v>
      </c>
      <c r="D7184" s="319" t="s">
        <v>988</v>
      </c>
      <c r="E7184" s="319" t="s">
        <v>988</v>
      </c>
      <c r="F7184" s="319"/>
      <c r="G7184" s="320" t="s">
        <v>707</v>
      </c>
      <c r="H7184" s="321">
        <v>0</v>
      </c>
      <c r="I7184" s="321"/>
      <c r="J7184" s="321">
        <v>0</v>
      </c>
      <c r="K7184" s="321"/>
      <c r="L7184" s="321">
        <v>0</v>
      </c>
      <c r="M7184" s="322" t="str">
        <f t="shared" si="336"/>
        <v>NA</v>
      </c>
      <c r="N7184" s="322" t="str">
        <f t="shared" si="337"/>
        <v>NA</v>
      </c>
      <c r="O7184" s="321">
        <v>0</v>
      </c>
      <c r="P7184" s="322" t="str">
        <f t="shared" si="338"/>
        <v>NA</v>
      </c>
      <c r="Q7184" s="322" t="s">
        <v>707</v>
      </c>
      <c r="R7184" s="323" t="s">
        <v>989</v>
      </c>
      <c r="S7184" s="323" t="s">
        <v>809</v>
      </c>
      <c r="T7184" s="323" t="s">
        <v>809</v>
      </c>
      <c r="U7184" s="323" t="s">
        <v>989</v>
      </c>
      <c r="V7184" s="323" t="s">
        <v>989</v>
      </c>
      <c r="W7184" s="323" t="s">
        <v>989</v>
      </c>
      <c r="X7184" s="323" t="s">
        <v>989</v>
      </c>
      <c r="Y7184" s="257"/>
    </row>
    <row r="7185" spans="1:25" ht="12.75" customHeight="1" x14ac:dyDescent="0.2">
      <c r="A7185" s="229" t="s">
        <v>705</v>
      </c>
      <c r="B7185" s="247"/>
      <c r="C7185" s="318">
        <v>7172</v>
      </c>
      <c r="D7185" s="319" t="s">
        <v>988</v>
      </c>
      <c r="E7185" s="319" t="s">
        <v>988</v>
      </c>
      <c r="F7185" s="319"/>
      <c r="G7185" s="320" t="s">
        <v>707</v>
      </c>
      <c r="H7185" s="321">
        <v>0</v>
      </c>
      <c r="I7185" s="321"/>
      <c r="J7185" s="321">
        <v>0</v>
      </c>
      <c r="K7185" s="321"/>
      <c r="L7185" s="321">
        <v>0</v>
      </c>
      <c r="M7185" s="322" t="str">
        <f t="shared" si="336"/>
        <v>NA</v>
      </c>
      <c r="N7185" s="322" t="str">
        <f t="shared" si="337"/>
        <v>NA</v>
      </c>
      <c r="O7185" s="321">
        <v>0</v>
      </c>
      <c r="P7185" s="322" t="str">
        <f t="shared" si="338"/>
        <v>NA</v>
      </c>
      <c r="Q7185" s="322" t="s">
        <v>707</v>
      </c>
      <c r="R7185" s="323" t="s">
        <v>989</v>
      </c>
      <c r="S7185" s="323" t="s">
        <v>809</v>
      </c>
      <c r="T7185" s="323" t="s">
        <v>809</v>
      </c>
      <c r="U7185" s="323" t="s">
        <v>989</v>
      </c>
      <c r="V7185" s="323" t="s">
        <v>989</v>
      </c>
      <c r="W7185" s="323" t="s">
        <v>989</v>
      </c>
      <c r="X7185" s="323" t="s">
        <v>989</v>
      </c>
      <c r="Y7185" s="257"/>
    </row>
    <row r="7186" spans="1:25" ht="12.75" customHeight="1" x14ac:dyDescent="0.2">
      <c r="A7186" s="229" t="s">
        <v>705</v>
      </c>
      <c r="B7186" s="247"/>
      <c r="C7186" s="318">
        <v>7173</v>
      </c>
      <c r="D7186" s="319" t="s">
        <v>988</v>
      </c>
      <c r="E7186" s="319" t="s">
        <v>988</v>
      </c>
      <c r="F7186" s="319"/>
      <c r="G7186" s="320" t="s">
        <v>707</v>
      </c>
      <c r="H7186" s="321">
        <v>0</v>
      </c>
      <c r="I7186" s="321"/>
      <c r="J7186" s="321">
        <v>0</v>
      </c>
      <c r="K7186" s="321"/>
      <c r="L7186" s="321">
        <v>0</v>
      </c>
      <c r="M7186" s="322" t="str">
        <f t="shared" si="336"/>
        <v>NA</v>
      </c>
      <c r="N7186" s="322" t="str">
        <f t="shared" si="337"/>
        <v>NA</v>
      </c>
      <c r="O7186" s="321">
        <v>0</v>
      </c>
      <c r="P7186" s="322" t="str">
        <f t="shared" si="338"/>
        <v>NA</v>
      </c>
      <c r="Q7186" s="322" t="s">
        <v>707</v>
      </c>
      <c r="R7186" s="323" t="s">
        <v>989</v>
      </c>
      <c r="S7186" s="323" t="s">
        <v>809</v>
      </c>
      <c r="T7186" s="323" t="s">
        <v>809</v>
      </c>
      <c r="U7186" s="323" t="s">
        <v>989</v>
      </c>
      <c r="V7186" s="323" t="s">
        <v>989</v>
      </c>
      <c r="W7186" s="323" t="s">
        <v>989</v>
      </c>
      <c r="X7186" s="323" t="s">
        <v>989</v>
      </c>
      <c r="Y7186" s="257"/>
    </row>
    <row r="7187" spans="1:25" ht="12.75" customHeight="1" x14ac:dyDescent="0.2">
      <c r="A7187" s="229" t="s">
        <v>705</v>
      </c>
      <c r="B7187" s="247"/>
      <c r="C7187" s="318">
        <v>7174</v>
      </c>
      <c r="D7187" s="319" t="s">
        <v>988</v>
      </c>
      <c r="E7187" s="319" t="s">
        <v>988</v>
      </c>
      <c r="F7187" s="319"/>
      <c r="G7187" s="320" t="s">
        <v>707</v>
      </c>
      <c r="H7187" s="321">
        <v>0</v>
      </c>
      <c r="I7187" s="321"/>
      <c r="J7187" s="321">
        <v>0</v>
      </c>
      <c r="K7187" s="321"/>
      <c r="L7187" s="321">
        <v>0</v>
      </c>
      <c r="M7187" s="322" t="str">
        <f t="shared" si="336"/>
        <v>NA</v>
      </c>
      <c r="N7187" s="322" t="str">
        <f t="shared" si="337"/>
        <v>NA</v>
      </c>
      <c r="O7187" s="321">
        <v>0</v>
      </c>
      <c r="P7187" s="322" t="str">
        <f t="shared" si="338"/>
        <v>NA</v>
      </c>
      <c r="Q7187" s="322" t="s">
        <v>707</v>
      </c>
      <c r="R7187" s="323" t="s">
        <v>989</v>
      </c>
      <c r="S7187" s="323" t="s">
        <v>809</v>
      </c>
      <c r="T7187" s="323" t="s">
        <v>809</v>
      </c>
      <c r="U7187" s="323" t="s">
        <v>989</v>
      </c>
      <c r="V7187" s="323" t="s">
        <v>989</v>
      </c>
      <c r="W7187" s="323" t="s">
        <v>989</v>
      </c>
      <c r="X7187" s="323" t="s">
        <v>989</v>
      </c>
      <c r="Y7187" s="257"/>
    </row>
    <row r="7188" spans="1:25" ht="12.75" customHeight="1" x14ac:dyDescent="0.2">
      <c r="A7188" s="229" t="s">
        <v>705</v>
      </c>
      <c r="B7188" s="247"/>
      <c r="C7188" s="318">
        <v>7175</v>
      </c>
      <c r="D7188" s="319" t="s">
        <v>988</v>
      </c>
      <c r="E7188" s="319" t="s">
        <v>988</v>
      </c>
      <c r="F7188" s="319"/>
      <c r="G7188" s="320" t="s">
        <v>707</v>
      </c>
      <c r="H7188" s="321">
        <v>0</v>
      </c>
      <c r="I7188" s="321"/>
      <c r="J7188" s="321">
        <v>0</v>
      </c>
      <c r="K7188" s="321"/>
      <c r="L7188" s="321">
        <v>0</v>
      </c>
      <c r="M7188" s="322" t="str">
        <f t="shared" si="336"/>
        <v>NA</v>
      </c>
      <c r="N7188" s="322" t="str">
        <f t="shared" si="337"/>
        <v>NA</v>
      </c>
      <c r="O7188" s="321">
        <v>0</v>
      </c>
      <c r="P7188" s="322" t="str">
        <f t="shared" si="338"/>
        <v>NA</v>
      </c>
      <c r="Q7188" s="322" t="s">
        <v>707</v>
      </c>
      <c r="R7188" s="323" t="s">
        <v>989</v>
      </c>
      <c r="S7188" s="323" t="s">
        <v>809</v>
      </c>
      <c r="T7188" s="323" t="s">
        <v>809</v>
      </c>
      <c r="U7188" s="323" t="s">
        <v>989</v>
      </c>
      <c r="V7188" s="323" t="s">
        <v>989</v>
      </c>
      <c r="W7188" s="323" t="s">
        <v>989</v>
      </c>
      <c r="X7188" s="323" t="s">
        <v>989</v>
      </c>
      <c r="Y7188" s="257"/>
    </row>
    <row r="7189" spans="1:25" ht="12.75" customHeight="1" x14ac:dyDescent="0.2">
      <c r="A7189" s="229" t="s">
        <v>705</v>
      </c>
      <c r="B7189" s="247"/>
      <c r="C7189" s="318">
        <v>7176</v>
      </c>
      <c r="D7189" s="319" t="s">
        <v>988</v>
      </c>
      <c r="E7189" s="319" t="s">
        <v>988</v>
      </c>
      <c r="F7189" s="319"/>
      <c r="G7189" s="320" t="s">
        <v>707</v>
      </c>
      <c r="H7189" s="321">
        <v>0</v>
      </c>
      <c r="I7189" s="321"/>
      <c r="J7189" s="321">
        <v>0</v>
      </c>
      <c r="K7189" s="321"/>
      <c r="L7189" s="321">
        <v>0</v>
      </c>
      <c r="M7189" s="322" t="str">
        <f t="shared" si="336"/>
        <v>NA</v>
      </c>
      <c r="N7189" s="322" t="str">
        <f t="shared" si="337"/>
        <v>NA</v>
      </c>
      <c r="O7189" s="321">
        <v>0</v>
      </c>
      <c r="P7189" s="322" t="str">
        <f t="shared" si="338"/>
        <v>NA</v>
      </c>
      <c r="Q7189" s="322" t="s">
        <v>707</v>
      </c>
      <c r="R7189" s="323" t="s">
        <v>989</v>
      </c>
      <c r="S7189" s="323" t="s">
        <v>809</v>
      </c>
      <c r="T7189" s="323" t="s">
        <v>809</v>
      </c>
      <c r="U7189" s="323" t="s">
        <v>989</v>
      </c>
      <c r="V7189" s="323" t="s">
        <v>989</v>
      </c>
      <c r="W7189" s="323" t="s">
        <v>989</v>
      </c>
      <c r="X7189" s="323" t="s">
        <v>989</v>
      </c>
      <c r="Y7189" s="257"/>
    </row>
    <row r="7190" spans="1:25" ht="12.75" customHeight="1" x14ac:dyDescent="0.2">
      <c r="A7190" s="229" t="s">
        <v>705</v>
      </c>
      <c r="B7190" s="247"/>
      <c r="C7190" s="280">
        <v>7177</v>
      </c>
      <c r="D7190" s="249" t="s">
        <v>14577</v>
      </c>
      <c r="E7190" s="249" t="s">
        <v>14577</v>
      </c>
      <c r="F7190" s="249"/>
      <c r="G7190" s="281"/>
      <c r="H7190" s="250">
        <v>130843.94</v>
      </c>
      <c r="I7190" s="250"/>
      <c r="J7190" s="250">
        <v>0</v>
      </c>
      <c r="K7190" s="250"/>
      <c r="L7190" s="250">
        <v>10217.84</v>
      </c>
      <c r="M7190" s="251">
        <f t="shared" si="336"/>
        <v>1</v>
      </c>
      <c r="N7190" s="251" t="str">
        <f t="shared" si="337"/>
        <v>NA</v>
      </c>
      <c r="O7190" s="250">
        <v>10319.48</v>
      </c>
      <c r="P7190" s="251">
        <f t="shared" si="338"/>
        <v>9.9473078458851786E-3</v>
      </c>
      <c r="Q7190" s="251" t="s">
        <v>1195</v>
      </c>
      <c r="R7190" s="258"/>
      <c r="S7190" s="258" t="s">
        <v>840</v>
      </c>
      <c r="T7190" s="258" t="s">
        <v>841</v>
      </c>
      <c r="U7190" s="282" t="s">
        <v>841</v>
      </c>
      <c r="V7190" s="283" t="s">
        <v>809</v>
      </c>
      <c r="W7190" s="284" t="s">
        <v>809</v>
      </c>
      <c r="X7190" s="284" t="s">
        <v>809</v>
      </c>
      <c r="Y7190" s="257"/>
    </row>
    <row r="7191" spans="1:25" ht="12.75" customHeight="1" x14ac:dyDescent="0.2">
      <c r="A7191" s="229" t="s">
        <v>705</v>
      </c>
      <c r="B7191" s="247"/>
      <c r="C7191" s="280">
        <v>7178</v>
      </c>
      <c r="D7191" s="249" t="s">
        <v>14578</v>
      </c>
      <c r="E7191" s="249" t="s">
        <v>14578</v>
      </c>
      <c r="F7191" s="249"/>
      <c r="G7191" s="281"/>
      <c r="H7191" s="250">
        <v>0</v>
      </c>
      <c r="I7191" s="250"/>
      <c r="J7191" s="250">
        <v>0</v>
      </c>
      <c r="K7191" s="250"/>
      <c r="L7191" s="250">
        <v>7386.1</v>
      </c>
      <c r="M7191" s="251" t="str">
        <f t="shared" si="336"/>
        <v>NA</v>
      </c>
      <c r="N7191" s="251" t="str">
        <f t="shared" si="337"/>
        <v>NA</v>
      </c>
      <c r="O7191" s="250">
        <v>7459.58</v>
      </c>
      <c r="P7191" s="251">
        <f t="shared" si="338"/>
        <v>9.9484166204085456E-3</v>
      </c>
      <c r="Q7191" s="251" t="s">
        <v>1195</v>
      </c>
      <c r="R7191" s="258"/>
      <c r="S7191" s="258" t="s">
        <v>840</v>
      </c>
      <c r="T7191" s="258" t="s">
        <v>841</v>
      </c>
      <c r="U7191" s="282" t="s">
        <v>841</v>
      </c>
      <c r="V7191" s="283" t="s">
        <v>809</v>
      </c>
      <c r="W7191" s="284" t="s">
        <v>809</v>
      </c>
      <c r="X7191" s="284" t="s">
        <v>809</v>
      </c>
      <c r="Y7191" s="257"/>
    </row>
    <row r="7192" spans="1:25" ht="12.75" customHeight="1" x14ac:dyDescent="0.2">
      <c r="A7192" s="229" t="s">
        <v>705</v>
      </c>
      <c r="B7192" s="247"/>
      <c r="C7192" s="280">
        <v>7179</v>
      </c>
      <c r="D7192" s="249" t="s">
        <v>14579</v>
      </c>
      <c r="E7192" s="249" t="s">
        <v>14579</v>
      </c>
      <c r="F7192" s="249"/>
      <c r="G7192" s="281"/>
      <c r="H7192" s="250">
        <v>0</v>
      </c>
      <c r="I7192" s="250"/>
      <c r="J7192" s="250">
        <v>0</v>
      </c>
      <c r="K7192" s="250"/>
      <c r="L7192" s="250">
        <v>6058.19</v>
      </c>
      <c r="M7192" s="251" t="str">
        <f t="shared" si="336"/>
        <v>NA</v>
      </c>
      <c r="N7192" s="251" t="str">
        <f t="shared" si="337"/>
        <v>NA</v>
      </c>
      <c r="O7192" s="250">
        <v>6118.46</v>
      </c>
      <c r="P7192" s="251">
        <f t="shared" si="338"/>
        <v>9.948515975893862E-3</v>
      </c>
      <c r="Q7192" s="251" t="s">
        <v>1195</v>
      </c>
      <c r="R7192" s="258"/>
      <c r="S7192" s="258" t="s">
        <v>840</v>
      </c>
      <c r="T7192" s="258" t="s">
        <v>841</v>
      </c>
      <c r="U7192" s="282" t="s">
        <v>841</v>
      </c>
      <c r="V7192" s="283" t="s">
        <v>809</v>
      </c>
      <c r="W7192" s="284" t="s">
        <v>809</v>
      </c>
      <c r="X7192" s="284" t="s">
        <v>809</v>
      </c>
      <c r="Y7192" s="257"/>
    </row>
    <row r="7193" spans="1:25" ht="12.75" customHeight="1" x14ac:dyDescent="0.2">
      <c r="A7193" s="229" t="s">
        <v>705</v>
      </c>
      <c r="B7193" s="247"/>
      <c r="C7193" s="280">
        <v>7180</v>
      </c>
      <c r="D7193" s="249" t="s">
        <v>14580</v>
      </c>
      <c r="E7193" s="249" t="s">
        <v>14580</v>
      </c>
      <c r="F7193" s="249"/>
      <c r="G7193" s="281"/>
      <c r="H7193" s="250">
        <v>113587.45000000001</v>
      </c>
      <c r="I7193" s="250"/>
      <c r="J7193" s="250">
        <v>0</v>
      </c>
      <c r="K7193" s="250"/>
      <c r="L7193" s="250">
        <v>26257.89</v>
      </c>
      <c r="M7193" s="251">
        <f t="shared" si="336"/>
        <v>1</v>
      </c>
      <c r="N7193" s="251" t="str">
        <f t="shared" si="337"/>
        <v>NA</v>
      </c>
      <c r="O7193" s="250">
        <v>26519.08</v>
      </c>
      <c r="P7193" s="251">
        <f t="shared" si="338"/>
        <v>9.947105422408363E-3</v>
      </c>
      <c r="Q7193" s="251" t="s">
        <v>1195</v>
      </c>
      <c r="R7193" s="258"/>
      <c r="S7193" s="258" t="s">
        <v>840</v>
      </c>
      <c r="T7193" s="258" t="s">
        <v>841</v>
      </c>
      <c r="U7193" s="282" t="s">
        <v>841</v>
      </c>
      <c r="V7193" s="283" t="s">
        <v>809</v>
      </c>
      <c r="W7193" s="284" t="s">
        <v>809</v>
      </c>
      <c r="X7193" s="284" t="s">
        <v>809</v>
      </c>
      <c r="Y7193" s="257"/>
    </row>
    <row r="7194" spans="1:25" ht="12.75" customHeight="1" x14ac:dyDescent="0.2">
      <c r="A7194" s="229" t="s">
        <v>705</v>
      </c>
      <c r="B7194" s="247"/>
      <c r="C7194" s="280">
        <v>7181</v>
      </c>
      <c r="D7194" s="249" t="s">
        <v>14581</v>
      </c>
      <c r="E7194" s="249" t="s">
        <v>14581</v>
      </c>
      <c r="F7194" s="249"/>
      <c r="G7194" s="281"/>
      <c r="H7194" s="250">
        <v>0</v>
      </c>
      <c r="I7194" s="250"/>
      <c r="J7194" s="250">
        <v>0</v>
      </c>
      <c r="K7194" s="250"/>
      <c r="L7194" s="250">
        <v>36858.65</v>
      </c>
      <c r="M7194" s="251" t="str">
        <f t="shared" si="336"/>
        <v>NA</v>
      </c>
      <c r="N7194" s="251" t="str">
        <f t="shared" si="337"/>
        <v>NA</v>
      </c>
      <c r="O7194" s="250">
        <v>37225.300000000003</v>
      </c>
      <c r="P7194" s="251">
        <f t="shared" si="338"/>
        <v>9.9474614507042841E-3</v>
      </c>
      <c r="Q7194" s="251" t="s">
        <v>1195</v>
      </c>
      <c r="R7194" s="258"/>
      <c r="S7194" s="258" t="s">
        <v>840</v>
      </c>
      <c r="T7194" s="258" t="s">
        <v>841</v>
      </c>
      <c r="U7194" s="282" t="s">
        <v>841</v>
      </c>
      <c r="V7194" s="283" t="s">
        <v>809</v>
      </c>
      <c r="W7194" s="284" t="s">
        <v>809</v>
      </c>
      <c r="X7194" s="284" t="s">
        <v>809</v>
      </c>
      <c r="Y7194" s="257"/>
    </row>
    <row r="7195" spans="1:25" ht="12.75" customHeight="1" x14ac:dyDescent="0.2">
      <c r="A7195" s="229" t="s">
        <v>705</v>
      </c>
      <c r="B7195" s="247"/>
      <c r="C7195" s="280">
        <v>7182</v>
      </c>
      <c r="D7195" s="249" t="s">
        <v>14582</v>
      </c>
      <c r="E7195" s="249" t="s">
        <v>14582</v>
      </c>
      <c r="F7195" s="249"/>
      <c r="G7195" s="281"/>
      <c r="H7195" s="250">
        <v>10678.41</v>
      </c>
      <c r="I7195" s="250"/>
      <c r="J7195" s="250">
        <v>0</v>
      </c>
      <c r="K7195" s="250"/>
      <c r="L7195" s="250">
        <v>15249.9</v>
      </c>
      <c r="M7195" s="251">
        <f t="shared" si="336"/>
        <v>1</v>
      </c>
      <c r="N7195" s="251" t="str">
        <f t="shared" si="337"/>
        <v>NA</v>
      </c>
      <c r="O7195" s="250">
        <v>15249.9</v>
      </c>
      <c r="P7195" s="251">
        <f t="shared" si="338"/>
        <v>0</v>
      </c>
      <c r="Q7195" s="251" t="s">
        <v>1195</v>
      </c>
      <c r="R7195" s="258"/>
      <c r="S7195" s="258" t="s">
        <v>840</v>
      </c>
      <c r="T7195" s="258" t="s">
        <v>841</v>
      </c>
      <c r="U7195" s="282" t="s">
        <v>841</v>
      </c>
      <c r="V7195" s="283" t="s">
        <v>809</v>
      </c>
      <c r="W7195" s="284" t="s">
        <v>809</v>
      </c>
      <c r="X7195" s="284" t="s">
        <v>809</v>
      </c>
      <c r="Y7195" s="257"/>
    </row>
    <row r="7196" spans="1:25" ht="12.75" customHeight="1" x14ac:dyDescent="0.2">
      <c r="A7196" s="229" t="s">
        <v>705</v>
      </c>
      <c r="B7196" s="247"/>
      <c r="C7196" s="280">
        <v>7183</v>
      </c>
      <c r="D7196" s="249" t="s">
        <v>14583</v>
      </c>
      <c r="E7196" s="249" t="s">
        <v>14583</v>
      </c>
      <c r="F7196" s="249"/>
      <c r="G7196" s="281"/>
      <c r="H7196" s="250">
        <v>0</v>
      </c>
      <c r="I7196" s="250"/>
      <c r="J7196" s="250">
        <v>0</v>
      </c>
      <c r="K7196" s="250"/>
      <c r="L7196" s="250">
        <v>0</v>
      </c>
      <c r="M7196" s="251" t="str">
        <f t="shared" si="336"/>
        <v>NA</v>
      </c>
      <c r="N7196" s="251" t="str">
        <f t="shared" si="337"/>
        <v>NA</v>
      </c>
      <c r="O7196" s="250">
        <v>0</v>
      </c>
      <c r="P7196" s="251" t="str">
        <f t="shared" si="338"/>
        <v>NA</v>
      </c>
      <c r="Q7196" s="251" t="s">
        <v>707</v>
      </c>
      <c r="R7196" s="258"/>
      <c r="S7196" s="299" t="s">
        <v>809</v>
      </c>
      <c r="T7196" s="299" t="s">
        <v>809</v>
      </c>
      <c r="U7196" s="282" t="s">
        <v>841</v>
      </c>
      <c r="V7196" s="283" t="s">
        <v>809</v>
      </c>
      <c r="W7196" s="284" t="s">
        <v>809</v>
      </c>
      <c r="X7196" s="284" t="s">
        <v>809</v>
      </c>
      <c r="Y7196" s="257"/>
    </row>
    <row r="7197" spans="1:25" ht="12.75" customHeight="1" x14ac:dyDescent="0.2">
      <c r="A7197" s="229" t="s">
        <v>705</v>
      </c>
      <c r="B7197" s="247"/>
      <c r="C7197" s="280">
        <v>7184</v>
      </c>
      <c r="D7197" s="249" t="s">
        <v>14584</v>
      </c>
      <c r="E7197" s="249" t="s">
        <v>14584</v>
      </c>
      <c r="F7197" s="249"/>
      <c r="G7197" s="297" t="s">
        <v>707</v>
      </c>
      <c r="H7197" s="250">
        <v>0</v>
      </c>
      <c r="I7197" s="250"/>
      <c r="J7197" s="250">
        <v>0</v>
      </c>
      <c r="K7197" s="250"/>
      <c r="L7197" s="250">
        <v>0</v>
      </c>
      <c r="M7197" s="251" t="str">
        <f t="shared" si="336"/>
        <v>NA</v>
      </c>
      <c r="N7197" s="251" t="str">
        <f t="shared" si="337"/>
        <v>NA</v>
      </c>
      <c r="O7197" s="250">
        <v>0</v>
      </c>
      <c r="P7197" s="251" t="str">
        <f t="shared" si="338"/>
        <v>NA</v>
      </c>
      <c r="Q7197" s="298" t="s">
        <v>848</v>
      </c>
      <c r="R7197" s="299" t="s">
        <v>849</v>
      </c>
      <c r="S7197" s="299" t="s">
        <v>809</v>
      </c>
      <c r="T7197" s="299" t="s">
        <v>809</v>
      </c>
      <c r="U7197" s="299" t="s">
        <v>832</v>
      </c>
      <c r="V7197" s="283" t="s">
        <v>809</v>
      </c>
      <c r="W7197" s="284" t="s">
        <v>809</v>
      </c>
      <c r="X7197" s="284" t="s">
        <v>809</v>
      </c>
      <c r="Y7197" s="257"/>
    </row>
    <row r="7198" spans="1:25" ht="12.75" customHeight="1" x14ac:dyDescent="0.2">
      <c r="A7198" s="229" t="s">
        <v>705</v>
      </c>
      <c r="B7198" s="247"/>
      <c r="C7198" s="280">
        <v>7185</v>
      </c>
      <c r="D7198" s="249" t="s">
        <v>14585</v>
      </c>
      <c r="E7198" s="249" t="s">
        <v>14585</v>
      </c>
      <c r="F7198" s="249"/>
      <c r="G7198" s="297" t="s">
        <v>707</v>
      </c>
      <c r="H7198" s="250">
        <v>0</v>
      </c>
      <c r="I7198" s="250"/>
      <c r="J7198" s="250">
        <v>0</v>
      </c>
      <c r="K7198" s="250"/>
      <c r="L7198" s="250">
        <v>0</v>
      </c>
      <c r="M7198" s="251" t="str">
        <f t="shared" si="336"/>
        <v>NA</v>
      </c>
      <c r="N7198" s="251" t="str">
        <f t="shared" si="337"/>
        <v>NA</v>
      </c>
      <c r="O7198" s="250">
        <v>0</v>
      </c>
      <c r="P7198" s="251" t="str">
        <f t="shared" si="338"/>
        <v>NA</v>
      </c>
      <c r="Q7198" s="298" t="s">
        <v>848</v>
      </c>
      <c r="R7198" s="299" t="s">
        <v>849</v>
      </c>
      <c r="S7198" s="299" t="s">
        <v>832</v>
      </c>
      <c r="T7198" s="299" t="s">
        <v>832</v>
      </c>
      <c r="U7198" s="299" t="s">
        <v>832</v>
      </c>
      <c r="V7198" s="283" t="s">
        <v>809</v>
      </c>
      <c r="W7198" s="284" t="s">
        <v>809</v>
      </c>
      <c r="X7198" s="284" t="s">
        <v>809</v>
      </c>
      <c r="Y7198" s="257"/>
    </row>
    <row r="7199" spans="1:25" ht="12.75" customHeight="1" x14ac:dyDescent="0.2">
      <c r="A7199" s="229" t="s">
        <v>705</v>
      </c>
      <c r="B7199" s="247"/>
      <c r="C7199" s="280">
        <v>7186</v>
      </c>
      <c r="D7199" s="249" t="s">
        <v>14586</v>
      </c>
      <c r="E7199" s="249" t="s">
        <v>14586</v>
      </c>
      <c r="F7199" s="249"/>
      <c r="G7199" s="297" t="s">
        <v>707</v>
      </c>
      <c r="H7199" s="250">
        <v>0</v>
      </c>
      <c r="I7199" s="250"/>
      <c r="J7199" s="250">
        <v>0</v>
      </c>
      <c r="K7199" s="250"/>
      <c r="L7199" s="250">
        <v>0</v>
      </c>
      <c r="M7199" s="251" t="str">
        <f t="shared" si="336"/>
        <v>NA</v>
      </c>
      <c r="N7199" s="251" t="str">
        <f t="shared" si="337"/>
        <v>NA</v>
      </c>
      <c r="O7199" s="250">
        <v>0</v>
      </c>
      <c r="P7199" s="251" t="str">
        <f t="shared" si="338"/>
        <v>NA</v>
      </c>
      <c r="Q7199" s="298" t="s">
        <v>848</v>
      </c>
      <c r="R7199" s="299" t="s">
        <v>849</v>
      </c>
      <c r="S7199" s="299" t="s">
        <v>809</v>
      </c>
      <c r="T7199" s="299" t="s">
        <v>809</v>
      </c>
      <c r="U7199" s="299" t="s">
        <v>832</v>
      </c>
      <c r="V7199" s="283" t="s">
        <v>809</v>
      </c>
      <c r="W7199" s="284" t="s">
        <v>809</v>
      </c>
      <c r="X7199" s="284" t="s">
        <v>809</v>
      </c>
      <c r="Y7199" s="257"/>
    </row>
    <row r="7200" spans="1:25" ht="12.75" customHeight="1" x14ac:dyDescent="0.2">
      <c r="A7200" s="229" t="s">
        <v>705</v>
      </c>
      <c r="B7200" s="247"/>
      <c r="C7200" s="280">
        <v>7187</v>
      </c>
      <c r="D7200" s="249" t="s">
        <v>14587</v>
      </c>
      <c r="E7200" s="249" t="s">
        <v>14587</v>
      </c>
      <c r="F7200" s="249"/>
      <c r="G7200" s="297" t="s">
        <v>707</v>
      </c>
      <c r="H7200" s="250">
        <v>0</v>
      </c>
      <c r="I7200" s="250"/>
      <c r="J7200" s="250">
        <v>0</v>
      </c>
      <c r="K7200" s="250"/>
      <c r="L7200" s="250">
        <v>0</v>
      </c>
      <c r="M7200" s="251" t="str">
        <f t="shared" si="336"/>
        <v>NA</v>
      </c>
      <c r="N7200" s="251" t="str">
        <f t="shared" si="337"/>
        <v>NA</v>
      </c>
      <c r="O7200" s="250">
        <v>0</v>
      </c>
      <c r="P7200" s="251" t="str">
        <f t="shared" si="338"/>
        <v>NA</v>
      </c>
      <c r="Q7200" s="298" t="s">
        <v>848</v>
      </c>
      <c r="R7200" s="299" t="s">
        <v>849</v>
      </c>
      <c r="S7200" s="299" t="s">
        <v>809</v>
      </c>
      <c r="T7200" s="299" t="s">
        <v>809</v>
      </c>
      <c r="U7200" s="299" t="s">
        <v>832</v>
      </c>
      <c r="V7200" s="283" t="s">
        <v>809</v>
      </c>
      <c r="W7200" s="284" t="s">
        <v>809</v>
      </c>
      <c r="X7200" s="284" t="s">
        <v>809</v>
      </c>
      <c r="Y7200" s="257"/>
    </row>
    <row r="7201" spans="1:25" ht="12.75" customHeight="1" x14ac:dyDescent="0.2">
      <c r="A7201" s="229" t="s">
        <v>705</v>
      </c>
      <c r="B7201" s="247"/>
      <c r="C7201" s="280">
        <v>7188</v>
      </c>
      <c r="D7201" s="249" t="s">
        <v>14588</v>
      </c>
      <c r="E7201" s="249" t="s">
        <v>14588</v>
      </c>
      <c r="F7201" s="249"/>
      <c r="G7201" s="281"/>
      <c r="H7201" s="250">
        <v>0</v>
      </c>
      <c r="I7201" s="250"/>
      <c r="J7201" s="250">
        <v>0</v>
      </c>
      <c r="K7201" s="250"/>
      <c r="L7201" s="250">
        <v>0</v>
      </c>
      <c r="M7201" s="251" t="str">
        <f t="shared" si="336"/>
        <v>NA</v>
      </c>
      <c r="N7201" s="251" t="str">
        <f t="shared" si="337"/>
        <v>NA</v>
      </c>
      <c r="O7201" s="250">
        <v>0</v>
      </c>
      <c r="P7201" s="251" t="str">
        <f t="shared" si="338"/>
        <v>NA</v>
      </c>
      <c r="Q7201" s="251" t="s">
        <v>707</v>
      </c>
      <c r="R7201" s="258"/>
      <c r="S7201" s="299" t="s">
        <v>809</v>
      </c>
      <c r="T7201" s="299" t="s">
        <v>809</v>
      </c>
      <c r="U7201" s="282" t="s">
        <v>841</v>
      </c>
      <c r="V7201" s="283" t="s">
        <v>809</v>
      </c>
      <c r="W7201" s="284" t="s">
        <v>809</v>
      </c>
      <c r="X7201" s="284" t="s">
        <v>809</v>
      </c>
      <c r="Y7201" s="257"/>
    </row>
    <row r="7202" spans="1:25" ht="12.75" customHeight="1" x14ac:dyDescent="0.2">
      <c r="A7202" s="229" t="s">
        <v>705</v>
      </c>
      <c r="B7202" s="247"/>
      <c r="C7202" s="280">
        <v>7189</v>
      </c>
      <c r="D7202" s="249" t="s">
        <v>14589</v>
      </c>
      <c r="E7202" s="249" t="s">
        <v>14589</v>
      </c>
      <c r="F7202" s="249"/>
      <c r="G7202" s="281"/>
      <c r="H7202" s="250">
        <v>0</v>
      </c>
      <c r="I7202" s="250"/>
      <c r="J7202" s="250">
        <v>0</v>
      </c>
      <c r="K7202" s="250"/>
      <c r="L7202" s="250">
        <v>0</v>
      </c>
      <c r="M7202" s="251" t="str">
        <f t="shared" si="336"/>
        <v>NA</v>
      </c>
      <c r="N7202" s="251" t="str">
        <f t="shared" si="337"/>
        <v>NA</v>
      </c>
      <c r="O7202" s="250">
        <v>0</v>
      </c>
      <c r="P7202" s="251" t="str">
        <f t="shared" si="338"/>
        <v>NA</v>
      </c>
      <c r="Q7202" s="251" t="s">
        <v>707</v>
      </c>
      <c r="R7202" s="258"/>
      <c r="S7202" s="299" t="s">
        <v>809</v>
      </c>
      <c r="T7202" s="299" t="s">
        <v>809</v>
      </c>
      <c r="U7202" s="282" t="s">
        <v>841</v>
      </c>
      <c r="V7202" s="283" t="s">
        <v>809</v>
      </c>
      <c r="W7202" s="284" t="s">
        <v>809</v>
      </c>
      <c r="X7202" s="284" t="s">
        <v>809</v>
      </c>
      <c r="Y7202" s="257"/>
    </row>
    <row r="7203" spans="1:25" ht="12.75" customHeight="1" x14ac:dyDescent="0.2">
      <c r="A7203" s="229" t="s">
        <v>705</v>
      </c>
      <c r="B7203" s="247"/>
      <c r="C7203" s="280">
        <v>7190</v>
      </c>
      <c r="D7203" s="249" t="s">
        <v>14590</v>
      </c>
      <c r="E7203" s="249" t="s">
        <v>14590</v>
      </c>
      <c r="F7203" s="249"/>
      <c r="G7203" s="297" t="s">
        <v>707</v>
      </c>
      <c r="H7203" s="250">
        <v>0</v>
      </c>
      <c r="I7203" s="250"/>
      <c r="J7203" s="250">
        <v>0</v>
      </c>
      <c r="K7203" s="250"/>
      <c r="L7203" s="250">
        <v>0</v>
      </c>
      <c r="M7203" s="251" t="str">
        <f t="shared" si="336"/>
        <v>NA</v>
      </c>
      <c r="N7203" s="251" t="str">
        <f t="shared" si="337"/>
        <v>NA</v>
      </c>
      <c r="O7203" s="250">
        <v>0</v>
      </c>
      <c r="P7203" s="251" t="str">
        <f t="shared" si="338"/>
        <v>NA</v>
      </c>
      <c r="Q7203" s="298" t="s">
        <v>848</v>
      </c>
      <c r="R7203" s="299" t="s">
        <v>849</v>
      </c>
      <c r="S7203" s="299" t="s">
        <v>832</v>
      </c>
      <c r="T7203" s="299" t="s">
        <v>832</v>
      </c>
      <c r="U7203" s="299" t="s">
        <v>832</v>
      </c>
      <c r="V7203" s="283" t="s">
        <v>809</v>
      </c>
      <c r="W7203" s="284" t="s">
        <v>809</v>
      </c>
      <c r="X7203" s="284" t="s">
        <v>809</v>
      </c>
      <c r="Y7203" s="257"/>
    </row>
    <row r="7204" spans="1:25" ht="12.75" customHeight="1" x14ac:dyDescent="0.2">
      <c r="A7204" s="229" t="s">
        <v>705</v>
      </c>
      <c r="B7204" s="247"/>
      <c r="C7204" s="280">
        <v>7191</v>
      </c>
      <c r="D7204" s="249" t="s">
        <v>14591</v>
      </c>
      <c r="E7204" s="249" t="s">
        <v>14591</v>
      </c>
      <c r="F7204" s="249"/>
      <c r="G7204" s="297" t="s">
        <v>707</v>
      </c>
      <c r="H7204" s="250">
        <v>0</v>
      </c>
      <c r="I7204" s="250"/>
      <c r="J7204" s="250">
        <v>0</v>
      </c>
      <c r="K7204" s="250"/>
      <c r="L7204" s="250">
        <v>0</v>
      </c>
      <c r="M7204" s="251" t="str">
        <f t="shared" si="336"/>
        <v>NA</v>
      </c>
      <c r="N7204" s="251" t="str">
        <f t="shared" si="337"/>
        <v>NA</v>
      </c>
      <c r="O7204" s="250">
        <v>0</v>
      </c>
      <c r="P7204" s="251" t="str">
        <f t="shared" si="338"/>
        <v>NA</v>
      </c>
      <c r="Q7204" s="298" t="s">
        <v>848</v>
      </c>
      <c r="R7204" s="299" t="s">
        <v>849</v>
      </c>
      <c r="S7204" s="299" t="s">
        <v>832</v>
      </c>
      <c r="T7204" s="299" t="s">
        <v>832</v>
      </c>
      <c r="U7204" s="299" t="s">
        <v>832</v>
      </c>
      <c r="V7204" s="283" t="s">
        <v>809</v>
      </c>
      <c r="W7204" s="284" t="s">
        <v>809</v>
      </c>
      <c r="X7204" s="284" t="s">
        <v>809</v>
      </c>
      <c r="Y7204" s="257"/>
    </row>
    <row r="7205" spans="1:25" ht="12.75" customHeight="1" x14ac:dyDescent="0.2">
      <c r="A7205" s="229" t="s">
        <v>705</v>
      </c>
      <c r="B7205" s="247"/>
      <c r="C7205" s="280">
        <v>7192</v>
      </c>
      <c r="D7205" s="249" t="s">
        <v>14592</v>
      </c>
      <c r="E7205" s="249" t="s">
        <v>14592</v>
      </c>
      <c r="F7205" s="249"/>
      <c r="G7205" s="281"/>
      <c r="H7205" s="250">
        <v>0</v>
      </c>
      <c r="I7205" s="250"/>
      <c r="J7205" s="250">
        <v>0</v>
      </c>
      <c r="K7205" s="250"/>
      <c r="L7205" s="250">
        <v>0</v>
      </c>
      <c r="M7205" s="251" t="str">
        <f t="shared" si="336"/>
        <v>NA</v>
      </c>
      <c r="N7205" s="251" t="str">
        <f t="shared" si="337"/>
        <v>NA</v>
      </c>
      <c r="O7205" s="250">
        <v>0</v>
      </c>
      <c r="P7205" s="251" t="str">
        <f t="shared" si="338"/>
        <v>NA</v>
      </c>
      <c r="Q7205" s="251" t="s">
        <v>707</v>
      </c>
      <c r="R7205" s="258"/>
      <c r="S7205" s="299" t="s">
        <v>809</v>
      </c>
      <c r="T7205" s="299" t="s">
        <v>809</v>
      </c>
      <c r="U7205" s="282" t="s">
        <v>841</v>
      </c>
      <c r="V7205" s="283" t="s">
        <v>809</v>
      </c>
      <c r="W7205" s="284" t="s">
        <v>809</v>
      </c>
      <c r="X7205" s="284" t="s">
        <v>809</v>
      </c>
      <c r="Y7205" s="257"/>
    </row>
    <row r="7206" spans="1:25" ht="12.75" customHeight="1" x14ac:dyDescent="0.2">
      <c r="A7206" s="229" t="s">
        <v>705</v>
      </c>
      <c r="B7206" s="247"/>
      <c r="C7206" s="280">
        <v>7193</v>
      </c>
      <c r="D7206" s="249" t="s">
        <v>14593</v>
      </c>
      <c r="E7206" s="249" t="s">
        <v>14593</v>
      </c>
      <c r="F7206" s="249"/>
      <c r="G7206" s="297" t="s">
        <v>707</v>
      </c>
      <c r="H7206" s="250">
        <v>0</v>
      </c>
      <c r="I7206" s="250"/>
      <c r="J7206" s="250">
        <v>0</v>
      </c>
      <c r="K7206" s="250"/>
      <c r="L7206" s="250">
        <v>0</v>
      </c>
      <c r="M7206" s="251" t="str">
        <f t="shared" si="336"/>
        <v>NA</v>
      </c>
      <c r="N7206" s="251" t="str">
        <f t="shared" si="337"/>
        <v>NA</v>
      </c>
      <c r="O7206" s="250">
        <v>0</v>
      </c>
      <c r="P7206" s="251" t="str">
        <f t="shared" si="338"/>
        <v>NA</v>
      </c>
      <c r="Q7206" s="298" t="s">
        <v>848</v>
      </c>
      <c r="R7206" s="299" t="s">
        <v>849</v>
      </c>
      <c r="S7206" s="299" t="s">
        <v>809</v>
      </c>
      <c r="T7206" s="299" t="s">
        <v>809</v>
      </c>
      <c r="U7206" s="299" t="s">
        <v>832</v>
      </c>
      <c r="V7206" s="283" t="s">
        <v>809</v>
      </c>
      <c r="W7206" s="284" t="s">
        <v>809</v>
      </c>
      <c r="X7206" s="284" t="s">
        <v>809</v>
      </c>
      <c r="Y7206" s="257"/>
    </row>
    <row r="7207" spans="1:25" ht="12.75" customHeight="1" x14ac:dyDescent="0.2">
      <c r="A7207" s="229" t="s">
        <v>705</v>
      </c>
      <c r="B7207" s="247"/>
      <c r="C7207" s="280">
        <v>7194</v>
      </c>
      <c r="D7207" s="249" t="s">
        <v>14594</v>
      </c>
      <c r="E7207" s="249" t="s">
        <v>14594</v>
      </c>
      <c r="F7207" s="249"/>
      <c r="G7207" s="281"/>
      <c r="H7207" s="250">
        <v>0</v>
      </c>
      <c r="I7207" s="250"/>
      <c r="J7207" s="250">
        <v>0</v>
      </c>
      <c r="K7207" s="250"/>
      <c r="L7207" s="250">
        <v>13157.37</v>
      </c>
      <c r="M7207" s="251" t="str">
        <f t="shared" si="336"/>
        <v>NA</v>
      </c>
      <c r="N7207" s="251" t="str">
        <f t="shared" si="337"/>
        <v>NA</v>
      </c>
      <c r="O7207" s="250">
        <v>13288.25</v>
      </c>
      <c r="P7207" s="251">
        <f t="shared" si="338"/>
        <v>9.9472766973946313E-3</v>
      </c>
      <c r="Q7207" s="251" t="s">
        <v>805</v>
      </c>
      <c r="R7207" s="258"/>
      <c r="S7207" s="258" t="s">
        <v>840</v>
      </c>
      <c r="T7207" s="258" t="s">
        <v>841</v>
      </c>
      <c r="U7207" s="282" t="s">
        <v>841</v>
      </c>
      <c r="V7207" s="283" t="s">
        <v>809</v>
      </c>
      <c r="W7207" s="284" t="s">
        <v>809</v>
      </c>
      <c r="X7207" s="284" t="s">
        <v>809</v>
      </c>
      <c r="Y7207" s="257"/>
    </row>
    <row r="7208" spans="1:25" ht="12.75" customHeight="1" x14ac:dyDescent="0.2">
      <c r="A7208" s="229" t="s">
        <v>705</v>
      </c>
      <c r="B7208" s="247"/>
      <c r="C7208" s="280">
        <v>7195</v>
      </c>
      <c r="D7208" s="249" t="s">
        <v>14595</v>
      </c>
      <c r="E7208" s="249" t="s">
        <v>14595</v>
      </c>
      <c r="F7208" s="249"/>
      <c r="G7208" s="281"/>
      <c r="H7208" s="250">
        <v>0</v>
      </c>
      <c r="I7208" s="250"/>
      <c r="J7208" s="250">
        <v>0</v>
      </c>
      <c r="K7208" s="250"/>
      <c r="L7208" s="250">
        <v>110027.20999999999</v>
      </c>
      <c r="M7208" s="251" t="str">
        <f t="shared" si="336"/>
        <v>NA</v>
      </c>
      <c r="N7208" s="251" t="str">
        <f t="shared" si="337"/>
        <v>NA</v>
      </c>
      <c r="O7208" s="250">
        <v>111121.71</v>
      </c>
      <c r="P7208" s="251">
        <f t="shared" si="338"/>
        <v>9.9475393404959978E-3</v>
      </c>
      <c r="Q7208" s="251" t="s">
        <v>805</v>
      </c>
      <c r="R7208" s="258"/>
      <c r="S7208" s="258" t="s">
        <v>840</v>
      </c>
      <c r="T7208" s="258" t="s">
        <v>841</v>
      </c>
      <c r="U7208" s="282" t="s">
        <v>841</v>
      </c>
      <c r="V7208" s="283" t="s">
        <v>809</v>
      </c>
      <c r="W7208" s="284" t="s">
        <v>809</v>
      </c>
      <c r="X7208" s="284" t="s">
        <v>809</v>
      </c>
      <c r="Y7208" s="257"/>
    </row>
    <row r="7209" spans="1:25" ht="12.75" customHeight="1" x14ac:dyDescent="0.2">
      <c r="A7209" s="229" t="s">
        <v>705</v>
      </c>
      <c r="B7209" s="247"/>
      <c r="C7209" s="280">
        <v>7196</v>
      </c>
      <c r="D7209" s="249" t="s">
        <v>14596</v>
      </c>
      <c r="E7209" s="249" t="s">
        <v>14596</v>
      </c>
      <c r="F7209" s="249"/>
      <c r="G7209" s="281"/>
      <c r="H7209" s="250">
        <v>0</v>
      </c>
      <c r="I7209" s="250"/>
      <c r="J7209" s="250">
        <v>0</v>
      </c>
      <c r="K7209" s="250"/>
      <c r="L7209" s="250">
        <v>39519.909999999996</v>
      </c>
      <c r="M7209" s="251" t="str">
        <f t="shared" si="336"/>
        <v>NA</v>
      </c>
      <c r="N7209" s="251" t="str">
        <f t="shared" si="337"/>
        <v>NA</v>
      </c>
      <c r="O7209" s="250">
        <v>43617.83</v>
      </c>
      <c r="P7209" s="251">
        <f t="shared" si="338"/>
        <v>0.1036925438342346</v>
      </c>
      <c r="Q7209" s="251" t="s">
        <v>1195</v>
      </c>
      <c r="R7209" s="258"/>
      <c r="S7209" s="258" t="s">
        <v>840</v>
      </c>
      <c r="T7209" s="258" t="s">
        <v>841</v>
      </c>
      <c r="U7209" s="282" t="s">
        <v>841</v>
      </c>
      <c r="V7209" s="283" t="s">
        <v>809</v>
      </c>
      <c r="W7209" s="284" t="s">
        <v>809</v>
      </c>
      <c r="X7209" s="284" t="s">
        <v>809</v>
      </c>
      <c r="Y7209" s="257"/>
    </row>
    <row r="7210" spans="1:25" ht="12.75" customHeight="1" x14ac:dyDescent="0.2">
      <c r="A7210" s="229" t="s">
        <v>705</v>
      </c>
      <c r="B7210" s="247"/>
      <c r="C7210" s="280">
        <v>7197</v>
      </c>
      <c r="D7210" s="249" t="s">
        <v>14597</v>
      </c>
      <c r="E7210" s="249" t="s">
        <v>14597</v>
      </c>
      <c r="F7210" s="249"/>
      <c r="G7210" s="281"/>
      <c r="H7210" s="250">
        <v>0</v>
      </c>
      <c r="I7210" s="250"/>
      <c r="J7210" s="250">
        <v>0</v>
      </c>
      <c r="K7210" s="250"/>
      <c r="L7210" s="250">
        <v>17860.09</v>
      </c>
      <c r="M7210" s="251" t="str">
        <f t="shared" si="336"/>
        <v>NA</v>
      </c>
      <c r="N7210" s="251" t="str">
        <f t="shared" si="337"/>
        <v>NA</v>
      </c>
      <c r="O7210" s="250">
        <v>20604.82</v>
      </c>
      <c r="P7210" s="251">
        <f t="shared" si="338"/>
        <v>0.15367951673255845</v>
      </c>
      <c r="Q7210" s="251" t="s">
        <v>1195</v>
      </c>
      <c r="R7210" s="258"/>
      <c r="S7210" s="258" t="s">
        <v>840</v>
      </c>
      <c r="T7210" s="258" t="s">
        <v>841</v>
      </c>
      <c r="U7210" s="282" t="s">
        <v>841</v>
      </c>
      <c r="V7210" s="283" t="s">
        <v>809</v>
      </c>
      <c r="W7210" s="284" t="s">
        <v>809</v>
      </c>
      <c r="X7210" s="284" t="s">
        <v>809</v>
      </c>
      <c r="Y7210" s="257"/>
    </row>
    <row r="7211" spans="1:25" ht="12.75" customHeight="1" x14ac:dyDescent="0.2">
      <c r="A7211" s="229" t="s">
        <v>705</v>
      </c>
      <c r="B7211" s="247"/>
      <c r="C7211" s="280">
        <v>7198</v>
      </c>
      <c r="D7211" s="249" t="s">
        <v>14598</v>
      </c>
      <c r="E7211" s="249" t="s">
        <v>14598</v>
      </c>
      <c r="F7211" s="249"/>
      <c r="G7211" s="281"/>
      <c r="H7211" s="250">
        <v>0</v>
      </c>
      <c r="I7211" s="250"/>
      <c r="J7211" s="250">
        <v>0</v>
      </c>
      <c r="K7211" s="250"/>
      <c r="L7211" s="250">
        <v>72401.290000000008</v>
      </c>
      <c r="M7211" s="251" t="str">
        <f t="shared" si="336"/>
        <v>NA</v>
      </c>
      <c r="N7211" s="251" t="str">
        <f t="shared" si="337"/>
        <v>NA</v>
      </c>
      <c r="O7211" s="250">
        <v>73121.490000000005</v>
      </c>
      <c r="P7211" s="251">
        <f t="shared" si="338"/>
        <v>9.9473365736991292E-3</v>
      </c>
      <c r="Q7211" s="251" t="s">
        <v>805</v>
      </c>
      <c r="R7211" s="258"/>
      <c r="S7211" s="258" t="s">
        <v>840</v>
      </c>
      <c r="T7211" s="258" t="s">
        <v>841</v>
      </c>
      <c r="U7211" s="282" t="s">
        <v>841</v>
      </c>
      <c r="V7211" s="283" t="s">
        <v>809</v>
      </c>
      <c r="W7211" s="284" t="s">
        <v>809</v>
      </c>
      <c r="X7211" s="284" t="s">
        <v>809</v>
      </c>
      <c r="Y7211" s="257"/>
    </row>
    <row r="7212" spans="1:25" ht="12.75" customHeight="1" x14ac:dyDescent="0.2">
      <c r="A7212" s="229" t="s">
        <v>705</v>
      </c>
      <c r="B7212" s="247"/>
      <c r="C7212" s="280">
        <v>7199</v>
      </c>
      <c r="D7212" s="249" t="s">
        <v>14599</v>
      </c>
      <c r="E7212" s="249" t="s">
        <v>14599</v>
      </c>
      <c r="F7212" s="249"/>
      <c r="G7212" s="281"/>
      <c r="H7212" s="250">
        <v>0</v>
      </c>
      <c r="I7212" s="250"/>
      <c r="J7212" s="250">
        <v>0</v>
      </c>
      <c r="K7212" s="250"/>
      <c r="L7212" s="250">
        <v>0</v>
      </c>
      <c r="M7212" s="251" t="str">
        <f t="shared" si="336"/>
        <v>NA</v>
      </c>
      <c r="N7212" s="251" t="str">
        <f t="shared" si="337"/>
        <v>NA</v>
      </c>
      <c r="O7212" s="250">
        <v>0</v>
      </c>
      <c r="P7212" s="251" t="str">
        <f t="shared" si="338"/>
        <v>NA</v>
      </c>
      <c r="Q7212" s="251" t="s">
        <v>805</v>
      </c>
      <c r="R7212" s="258"/>
      <c r="S7212" s="299" t="s">
        <v>809</v>
      </c>
      <c r="T7212" s="258" t="s">
        <v>841</v>
      </c>
      <c r="U7212" s="282" t="s">
        <v>841</v>
      </c>
      <c r="V7212" s="283" t="s">
        <v>809</v>
      </c>
      <c r="W7212" s="284" t="s">
        <v>809</v>
      </c>
      <c r="X7212" s="284" t="s">
        <v>809</v>
      </c>
      <c r="Y7212" s="257"/>
    </row>
    <row r="7213" spans="1:25" ht="12.75" customHeight="1" x14ac:dyDescent="0.2">
      <c r="A7213" s="229" t="s">
        <v>705</v>
      </c>
      <c r="B7213" s="247"/>
      <c r="C7213" s="280">
        <v>7200</v>
      </c>
      <c r="D7213" s="249" t="s">
        <v>14600</v>
      </c>
      <c r="E7213" s="249" t="s">
        <v>14600</v>
      </c>
      <c r="F7213" s="249"/>
      <c r="G7213" s="281"/>
      <c r="H7213" s="250">
        <v>0</v>
      </c>
      <c r="I7213" s="250"/>
      <c r="J7213" s="250">
        <v>0</v>
      </c>
      <c r="K7213" s="250"/>
      <c r="L7213" s="250">
        <v>0</v>
      </c>
      <c r="M7213" s="251" t="str">
        <f t="shared" si="336"/>
        <v>NA</v>
      </c>
      <c r="N7213" s="251" t="str">
        <f t="shared" si="337"/>
        <v>NA</v>
      </c>
      <c r="O7213" s="250">
        <v>0</v>
      </c>
      <c r="P7213" s="251" t="str">
        <f t="shared" si="338"/>
        <v>NA</v>
      </c>
      <c r="Q7213" s="251" t="s">
        <v>805</v>
      </c>
      <c r="R7213" s="258"/>
      <c r="S7213" s="299" t="s">
        <v>809</v>
      </c>
      <c r="T7213" s="258" t="s">
        <v>841</v>
      </c>
      <c r="U7213" s="282" t="s">
        <v>841</v>
      </c>
      <c r="V7213" s="283" t="s">
        <v>809</v>
      </c>
      <c r="W7213" s="284" t="s">
        <v>809</v>
      </c>
      <c r="X7213" s="284" t="s">
        <v>809</v>
      </c>
      <c r="Y7213" s="257"/>
    </row>
    <row r="7214" spans="1:25" ht="12.75" customHeight="1" x14ac:dyDescent="0.2">
      <c r="A7214" s="229" t="s">
        <v>705</v>
      </c>
      <c r="B7214" s="247"/>
      <c r="C7214" s="280">
        <v>7201</v>
      </c>
      <c r="D7214" s="249" t="s">
        <v>14601</v>
      </c>
      <c r="E7214" s="249" t="s">
        <v>14601</v>
      </c>
      <c r="F7214" s="249"/>
      <c r="G7214" s="281"/>
      <c r="H7214" s="250">
        <v>0</v>
      </c>
      <c r="I7214" s="250"/>
      <c r="J7214" s="250">
        <v>0</v>
      </c>
      <c r="K7214" s="250"/>
      <c r="L7214" s="250">
        <v>31911.18</v>
      </c>
      <c r="M7214" s="251" t="str">
        <f t="shared" si="336"/>
        <v>NA</v>
      </c>
      <c r="N7214" s="251" t="str">
        <f t="shared" si="337"/>
        <v>NA</v>
      </c>
      <c r="O7214" s="250">
        <v>32228.62</v>
      </c>
      <c r="P7214" s="251">
        <f t="shared" si="338"/>
        <v>9.947610837330324E-3</v>
      </c>
      <c r="Q7214" s="251" t="s">
        <v>805</v>
      </c>
      <c r="R7214" s="258"/>
      <c r="S7214" s="258" t="s">
        <v>840</v>
      </c>
      <c r="T7214" s="258" t="s">
        <v>841</v>
      </c>
      <c r="U7214" s="282" t="s">
        <v>841</v>
      </c>
      <c r="V7214" s="283" t="s">
        <v>809</v>
      </c>
      <c r="W7214" s="284" t="s">
        <v>809</v>
      </c>
      <c r="X7214" s="284" t="s">
        <v>809</v>
      </c>
      <c r="Y7214" s="257"/>
    </row>
    <row r="7215" spans="1:25" ht="12.75" customHeight="1" x14ac:dyDescent="0.2">
      <c r="A7215" s="229" t="s">
        <v>705</v>
      </c>
      <c r="B7215" s="247"/>
      <c r="C7215" s="280">
        <v>7202</v>
      </c>
      <c r="D7215" s="249" t="s">
        <v>14602</v>
      </c>
      <c r="E7215" s="249" t="s">
        <v>14602</v>
      </c>
      <c r="F7215" s="249"/>
      <c r="G7215" s="281"/>
      <c r="H7215" s="250">
        <v>0</v>
      </c>
      <c r="I7215" s="250"/>
      <c r="J7215" s="250">
        <v>0</v>
      </c>
      <c r="K7215" s="250"/>
      <c r="L7215" s="250">
        <v>0</v>
      </c>
      <c r="M7215" s="251" t="str">
        <f t="shared" si="336"/>
        <v>NA</v>
      </c>
      <c r="N7215" s="251" t="str">
        <f t="shared" si="337"/>
        <v>NA</v>
      </c>
      <c r="O7215" s="250">
        <v>0</v>
      </c>
      <c r="P7215" s="251" t="str">
        <f t="shared" si="338"/>
        <v>NA</v>
      </c>
      <c r="Q7215" s="251" t="s">
        <v>805</v>
      </c>
      <c r="R7215" s="258"/>
      <c r="S7215" s="299" t="s">
        <v>809</v>
      </c>
      <c r="T7215" s="258" t="s">
        <v>841</v>
      </c>
      <c r="U7215" s="282" t="s">
        <v>841</v>
      </c>
      <c r="V7215" s="283" t="s">
        <v>809</v>
      </c>
      <c r="W7215" s="284" t="s">
        <v>809</v>
      </c>
      <c r="X7215" s="284" t="s">
        <v>809</v>
      </c>
      <c r="Y7215" s="257"/>
    </row>
    <row r="7216" spans="1:25" ht="12.75" customHeight="1" x14ac:dyDescent="0.2">
      <c r="A7216" s="229" t="s">
        <v>705</v>
      </c>
      <c r="B7216" s="247"/>
      <c r="C7216" s="280">
        <v>7203</v>
      </c>
      <c r="D7216" s="249" t="s">
        <v>14603</v>
      </c>
      <c r="E7216" s="249" t="s">
        <v>14603</v>
      </c>
      <c r="F7216" s="249"/>
      <c r="G7216" s="281"/>
      <c r="H7216" s="250">
        <v>0</v>
      </c>
      <c r="I7216" s="250"/>
      <c r="J7216" s="250">
        <v>0</v>
      </c>
      <c r="K7216" s="250"/>
      <c r="L7216" s="250">
        <v>20390.39</v>
      </c>
      <c r="M7216" s="251" t="str">
        <f t="shared" si="336"/>
        <v>NA</v>
      </c>
      <c r="N7216" s="251" t="str">
        <f t="shared" si="337"/>
        <v>NA</v>
      </c>
      <c r="O7216" s="250">
        <v>23012.71</v>
      </c>
      <c r="P7216" s="251">
        <f t="shared" si="338"/>
        <v>0.12860568140187606</v>
      </c>
      <c r="Q7216" s="251" t="s">
        <v>805</v>
      </c>
      <c r="R7216" s="258"/>
      <c r="S7216" s="258" t="s">
        <v>840</v>
      </c>
      <c r="T7216" s="258" t="s">
        <v>841</v>
      </c>
      <c r="U7216" s="282" t="s">
        <v>841</v>
      </c>
      <c r="V7216" s="283" t="s">
        <v>809</v>
      </c>
      <c r="W7216" s="284" t="s">
        <v>809</v>
      </c>
      <c r="X7216" s="284" t="s">
        <v>809</v>
      </c>
      <c r="Y7216" s="257"/>
    </row>
    <row r="7217" spans="1:25" ht="12.75" customHeight="1" x14ac:dyDescent="0.2">
      <c r="A7217" s="229" t="s">
        <v>705</v>
      </c>
      <c r="B7217" s="247"/>
      <c r="C7217" s="280">
        <v>7204</v>
      </c>
      <c r="D7217" s="249" t="s">
        <v>14604</v>
      </c>
      <c r="E7217" s="249" t="s">
        <v>14604</v>
      </c>
      <c r="F7217" s="249"/>
      <c r="G7217" s="281"/>
      <c r="H7217" s="250">
        <v>0</v>
      </c>
      <c r="I7217" s="250"/>
      <c r="J7217" s="250">
        <v>0</v>
      </c>
      <c r="K7217" s="250"/>
      <c r="L7217" s="250">
        <v>24726.17</v>
      </c>
      <c r="M7217" s="251" t="str">
        <f t="shared" si="336"/>
        <v>NA</v>
      </c>
      <c r="N7217" s="251" t="str">
        <f t="shared" si="337"/>
        <v>NA</v>
      </c>
      <c r="O7217" s="250">
        <v>24972.14</v>
      </c>
      <c r="P7217" s="251">
        <f t="shared" si="338"/>
        <v>9.9477598026706596E-3</v>
      </c>
      <c r="Q7217" s="251" t="s">
        <v>805</v>
      </c>
      <c r="R7217" s="258"/>
      <c r="S7217" s="258" t="s">
        <v>840</v>
      </c>
      <c r="T7217" s="258" t="s">
        <v>841</v>
      </c>
      <c r="U7217" s="282" t="s">
        <v>841</v>
      </c>
      <c r="V7217" s="283" t="s">
        <v>809</v>
      </c>
      <c r="W7217" s="284" t="s">
        <v>809</v>
      </c>
      <c r="X7217" s="284" t="s">
        <v>809</v>
      </c>
      <c r="Y7217" s="257"/>
    </row>
    <row r="7218" spans="1:25" ht="12.75" customHeight="1" x14ac:dyDescent="0.2">
      <c r="A7218" s="229" t="s">
        <v>705</v>
      </c>
      <c r="B7218" s="247"/>
      <c r="C7218" s="280">
        <v>7205</v>
      </c>
      <c r="D7218" s="249" t="s">
        <v>14605</v>
      </c>
      <c r="E7218" s="249" t="s">
        <v>14605</v>
      </c>
      <c r="F7218" s="249"/>
      <c r="G7218" s="281"/>
      <c r="H7218" s="250">
        <v>133854.77000000002</v>
      </c>
      <c r="I7218" s="250"/>
      <c r="J7218" s="250">
        <v>0</v>
      </c>
      <c r="K7218" s="250"/>
      <c r="L7218" s="250">
        <v>28399.8</v>
      </c>
      <c r="M7218" s="251">
        <f t="shared" si="336"/>
        <v>1</v>
      </c>
      <c r="N7218" s="251" t="str">
        <f t="shared" si="337"/>
        <v>NA</v>
      </c>
      <c r="O7218" s="250">
        <v>28682.31</v>
      </c>
      <c r="P7218" s="251">
        <f t="shared" si="338"/>
        <v>9.94760526482588E-3</v>
      </c>
      <c r="Q7218" s="251" t="s">
        <v>805</v>
      </c>
      <c r="R7218" s="258"/>
      <c r="S7218" s="258" t="s">
        <v>840</v>
      </c>
      <c r="T7218" s="258" t="s">
        <v>841</v>
      </c>
      <c r="U7218" s="282" t="s">
        <v>841</v>
      </c>
      <c r="V7218" s="283" t="s">
        <v>809</v>
      </c>
      <c r="W7218" s="284" t="s">
        <v>809</v>
      </c>
      <c r="X7218" s="284" t="s">
        <v>809</v>
      </c>
      <c r="Y7218" s="257"/>
    </row>
    <row r="7219" spans="1:25" ht="12.75" customHeight="1" x14ac:dyDescent="0.2">
      <c r="A7219" s="229" t="s">
        <v>705</v>
      </c>
      <c r="B7219" s="247"/>
      <c r="C7219" s="280">
        <v>7206</v>
      </c>
      <c r="D7219" s="249" t="s">
        <v>14606</v>
      </c>
      <c r="E7219" s="249" t="s">
        <v>14606</v>
      </c>
      <c r="F7219" s="249"/>
      <c r="G7219" s="281"/>
      <c r="H7219" s="250">
        <v>0</v>
      </c>
      <c r="I7219" s="250"/>
      <c r="J7219" s="250">
        <v>0</v>
      </c>
      <c r="K7219" s="250"/>
      <c r="L7219" s="250">
        <v>14416.86</v>
      </c>
      <c r="M7219" s="251" t="str">
        <f t="shared" si="336"/>
        <v>NA</v>
      </c>
      <c r="N7219" s="251" t="str">
        <f t="shared" si="337"/>
        <v>NA</v>
      </c>
      <c r="O7219" s="250">
        <v>14560.27</v>
      </c>
      <c r="P7219" s="251">
        <f t="shared" si="338"/>
        <v>9.9473810524621769E-3</v>
      </c>
      <c r="Q7219" s="251" t="s">
        <v>805</v>
      </c>
      <c r="R7219" s="258"/>
      <c r="S7219" s="258" t="s">
        <v>840</v>
      </c>
      <c r="T7219" s="258" t="s">
        <v>841</v>
      </c>
      <c r="U7219" s="282" t="s">
        <v>841</v>
      </c>
      <c r="V7219" s="283" t="s">
        <v>809</v>
      </c>
      <c r="W7219" s="284" t="s">
        <v>809</v>
      </c>
      <c r="X7219" s="284" t="s">
        <v>809</v>
      </c>
      <c r="Y7219" s="257"/>
    </row>
    <row r="7220" spans="1:25" ht="12.75" customHeight="1" x14ac:dyDescent="0.2">
      <c r="B7220" s="247"/>
      <c r="C7220" s="280">
        <v>7207</v>
      </c>
      <c r="D7220" s="296" t="s">
        <v>14607</v>
      </c>
      <c r="E7220" s="296" t="s">
        <v>7449</v>
      </c>
      <c r="F7220" s="296" t="s">
        <v>931</v>
      </c>
      <c r="G7220" s="281" t="s">
        <v>813</v>
      </c>
      <c r="H7220" s="250">
        <v>0</v>
      </c>
      <c r="I7220" s="250"/>
      <c r="J7220" s="250">
        <v>0</v>
      </c>
      <c r="K7220" s="250"/>
      <c r="L7220" s="250">
        <v>11302.919999999998</v>
      </c>
      <c r="M7220" s="251" t="str">
        <f t="shared" si="336"/>
        <v>NA</v>
      </c>
      <c r="N7220" s="251" t="str">
        <f t="shared" si="337"/>
        <v>NA</v>
      </c>
      <c r="O7220" s="250">
        <v>11659.44</v>
      </c>
      <c r="P7220" s="251">
        <f t="shared" si="338"/>
        <v>3.1542291726385951E-2</v>
      </c>
      <c r="Q7220" s="251" t="s">
        <v>805</v>
      </c>
      <c r="R7220" s="258"/>
      <c r="S7220" s="299" t="s">
        <v>809</v>
      </c>
      <c r="T7220" s="299" t="s">
        <v>809</v>
      </c>
      <c r="U7220" s="282" t="s">
        <v>814</v>
      </c>
      <c r="V7220" s="283" t="s">
        <v>809</v>
      </c>
      <c r="W7220" s="284" t="s">
        <v>809</v>
      </c>
      <c r="X7220" s="284" t="s">
        <v>809</v>
      </c>
      <c r="Y7220" s="257"/>
    </row>
    <row r="7221" spans="1:25" ht="12.75" customHeight="1" x14ac:dyDescent="0.2">
      <c r="A7221" s="229" t="s">
        <v>705</v>
      </c>
      <c r="B7221" s="247"/>
      <c r="C7221" s="280">
        <v>7208</v>
      </c>
      <c r="D7221" s="249" t="s">
        <v>14608</v>
      </c>
      <c r="E7221" s="249" t="s">
        <v>14608</v>
      </c>
      <c r="F7221" s="249"/>
      <c r="G7221" s="281"/>
      <c r="H7221" s="250">
        <v>0</v>
      </c>
      <c r="I7221" s="250"/>
      <c r="J7221" s="250">
        <v>0</v>
      </c>
      <c r="K7221" s="250"/>
      <c r="L7221" s="250">
        <v>0</v>
      </c>
      <c r="M7221" s="251" t="str">
        <f t="shared" si="336"/>
        <v>NA</v>
      </c>
      <c r="N7221" s="251" t="str">
        <f t="shared" si="337"/>
        <v>NA</v>
      </c>
      <c r="O7221" s="250">
        <v>0</v>
      </c>
      <c r="P7221" s="251" t="str">
        <f t="shared" si="338"/>
        <v>NA</v>
      </c>
      <c r="Q7221" s="251" t="s">
        <v>805</v>
      </c>
      <c r="R7221" s="258"/>
      <c r="S7221" s="299" t="s">
        <v>809</v>
      </c>
      <c r="T7221" s="258" t="s">
        <v>841</v>
      </c>
      <c r="U7221" s="282" t="s">
        <v>841</v>
      </c>
      <c r="V7221" s="283" t="s">
        <v>809</v>
      </c>
      <c r="W7221" s="284" t="s">
        <v>809</v>
      </c>
      <c r="X7221" s="284" t="s">
        <v>809</v>
      </c>
      <c r="Y7221" s="257"/>
    </row>
    <row r="7222" spans="1:25" ht="12.75" customHeight="1" x14ac:dyDescent="0.2">
      <c r="A7222" s="229" t="s">
        <v>705</v>
      </c>
      <c r="B7222" s="247"/>
      <c r="C7222" s="280">
        <v>7209</v>
      </c>
      <c r="D7222" s="249" t="s">
        <v>14609</v>
      </c>
      <c r="E7222" s="249" t="s">
        <v>14609</v>
      </c>
      <c r="F7222" s="249"/>
      <c r="G7222" s="281"/>
      <c r="H7222" s="250">
        <v>0</v>
      </c>
      <c r="I7222" s="250"/>
      <c r="J7222" s="250">
        <v>0</v>
      </c>
      <c r="K7222" s="250"/>
      <c r="L7222" s="250">
        <v>0</v>
      </c>
      <c r="M7222" s="251" t="str">
        <f t="shared" si="336"/>
        <v>NA</v>
      </c>
      <c r="N7222" s="251" t="str">
        <f t="shared" si="337"/>
        <v>NA</v>
      </c>
      <c r="O7222" s="250">
        <v>0</v>
      </c>
      <c r="P7222" s="251" t="str">
        <f t="shared" si="338"/>
        <v>NA</v>
      </c>
      <c r="Q7222" s="251" t="s">
        <v>707</v>
      </c>
      <c r="R7222" s="258"/>
      <c r="S7222" s="299" t="s">
        <v>809</v>
      </c>
      <c r="T7222" s="299" t="s">
        <v>809</v>
      </c>
      <c r="U7222" s="282" t="s">
        <v>841</v>
      </c>
      <c r="V7222" s="283" t="s">
        <v>809</v>
      </c>
      <c r="W7222" s="284" t="s">
        <v>809</v>
      </c>
      <c r="X7222" s="284" t="s">
        <v>809</v>
      </c>
      <c r="Y7222" s="257"/>
    </row>
    <row r="7223" spans="1:25" ht="12.75" customHeight="1" x14ac:dyDescent="0.2">
      <c r="A7223" s="229" t="s">
        <v>705</v>
      </c>
      <c r="B7223" s="247"/>
      <c r="C7223" s="280">
        <v>7210</v>
      </c>
      <c r="D7223" s="249" t="s">
        <v>14610</v>
      </c>
      <c r="E7223" s="249" t="s">
        <v>14610</v>
      </c>
      <c r="F7223" s="249"/>
      <c r="G7223" s="281"/>
      <c r="H7223" s="250">
        <v>0</v>
      </c>
      <c r="I7223" s="250"/>
      <c r="J7223" s="250">
        <v>0</v>
      </c>
      <c r="K7223" s="250"/>
      <c r="L7223" s="250">
        <v>0</v>
      </c>
      <c r="M7223" s="251" t="str">
        <f t="shared" si="336"/>
        <v>NA</v>
      </c>
      <c r="N7223" s="251" t="str">
        <f t="shared" si="337"/>
        <v>NA</v>
      </c>
      <c r="O7223" s="250">
        <v>0</v>
      </c>
      <c r="P7223" s="251" t="str">
        <f t="shared" si="338"/>
        <v>NA</v>
      </c>
      <c r="Q7223" s="251" t="s">
        <v>707</v>
      </c>
      <c r="R7223" s="258"/>
      <c r="S7223" s="299" t="s">
        <v>809</v>
      </c>
      <c r="T7223" s="299" t="s">
        <v>809</v>
      </c>
      <c r="U7223" s="282" t="s">
        <v>841</v>
      </c>
      <c r="V7223" s="283" t="s">
        <v>809</v>
      </c>
      <c r="W7223" s="284" t="s">
        <v>809</v>
      </c>
      <c r="X7223" s="284" t="s">
        <v>809</v>
      </c>
      <c r="Y7223" s="257"/>
    </row>
    <row r="7224" spans="1:25" ht="12.75" customHeight="1" x14ac:dyDescent="0.2">
      <c r="A7224" s="229" t="s">
        <v>705</v>
      </c>
      <c r="B7224" s="247"/>
      <c r="C7224" s="280">
        <v>7211</v>
      </c>
      <c r="D7224" s="249" t="s">
        <v>14611</v>
      </c>
      <c r="E7224" s="249" t="s">
        <v>14611</v>
      </c>
      <c r="F7224" s="249"/>
      <c r="G7224" s="281"/>
      <c r="H7224" s="250">
        <v>0</v>
      </c>
      <c r="I7224" s="250"/>
      <c r="J7224" s="250">
        <v>0</v>
      </c>
      <c r="K7224" s="250"/>
      <c r="L7224" s="250">
        <v>0</v>
      </c>
      <c r="M7224" s="251" t="str">
        <f t="shared" si="336"/>
        <v>NA</v>
      </c>
      <c r="N7224" s="251" t="str">
        <f t="shared" si="337"/>
        <v>NA</v>
      </c>
      <c r="O7224" s="250">
        <v>0</v>
      </c>
      <c r="P7224" s="251" t="str">
        <f t="shared" si="338"/>
        <v>NA</v>
      </c>
      <c r="Q7224" s="251" t="s">
        <v>707</v>
      </c>
      <c r="R7224" s="258"/>
      <c r="S7224" s="299" t="s">
        <v>809</v>
      </c>
      <c r="T7224" s="299" t="s">
        <v>809</v>
      </c>
      <c r="U7224" s="282" t="s">
        <v>841</v>
      </c>
      <c r="V7224" s="283" t="s">
        <v>809</v>
      </c>
      <c r="W7224" s="284" t="s">
        <v>809</v>
      </c>
      <c r="X7224" s="284" t="s">
        <v>809</v>
      </c>
      <c r="Y7224" s="257"/>
    </row>
    <row r="7225" spans="1:25" ht="12.75" customHeight="1" x14ac:dyDescent="0.2">
      <c r="A7225" s="229" t="s">
        <v>705</v>
      </c>
      <c r="B7225" s="247"/>
      <c r="C7225" s="280">
        <v>7212</v>
      </c>
      <c r="D7225" s="249" t="s">
        <v>14612</v>
      </c>
      <c r="E7225" s="249" t="s">
        <v>14612</v>
      </c>
      <c r="F7225" s="249"/>
      <c r="G7225" s="281"/>
      <c r="H7225" s="250">
        <v>0</v>
      </c>
      <c r="I7225" s="250"/>
      <c r="J7225" s="250">
        <v>0</v>
      </c>
      <c r="K7225" s="250"/>
      <c r="L7225" s="250">
        <v>149212.72</v>
      </c>
      <c r="M7225" s="251" t="str">
        <f t="shared" si="336"/>
        <v>NA</v>
      </c>
      <c r="N7225" s="251" t="str">
        <f t="shared" si="337"/>
        <v>NA</v>
      </c>
      <c r="O7225" s="250">
        <v>181297.95</v>
      </c>
      <c r="P7225" s="251">
        <f t="shared" si="338"/>
        <v>0.21503012611793426</v>
      </c>
      <c r="Q7225" s="251" t="s">
        <v>1195</v>
      </c>
      <c r="R7225" s="258"/>
      <c r="S7225" s="258" t="s">
        <v>840</v>
      </c>
      <c r="T7225" s="258" t="s">
        <v>841</v>
      </c>
      <c r="U7225" s="282" t="s">
        <v>841</v>
      </c>
      <c r="V7225" s="283" t="s">
        <v>809</v>
      </c>
      <c r="W7225" s="284" t="s">
        <v>809</v>
      </c>
      <c r="X7225" s="284" t="s">
        <v>809</v>
      </c>
      <c r="Y7225" s="257"/>
    </row>
    <row r="7226" spans="1:25" ht="12.75" customHeight="1" x14ac:dyDescent="0.2">
      <c r="A7226" s="229" t="s">
        <v>705</v>
      </c>
      <c r="B7226" s="247"/>
      <c r="C7226" s="280">
        <v>7213</v>
      </c>
      <c r="D7226" s="249" t="s">
        <v>14613</v>
      </c>
      <c r="E7226" s="249" t="s">
        <v>14613</v>
      </c>
      <c r="F7226" s="249"/>
      <c r="G7226" s="297" t="s">
        <v>707</v>
      </c>
      <c r="H7226" s="250">
        <v>0</v>
      </c>
      <c r="I7226" s="250"/>
      <c r="J7226" s="250">
        <v>0</v>
      </c>
      <c r="K7226" s="250"/>
      <c r="L7226" s="250">
        <v>0</v>
      </c>
      <c r="M7226" s="251" t="str">
        <f t="shared" si="336"/>
        <v>NA</v>
      </c>
      <c r="N7226" s="251" t="str">
        <f t="shared" si="337"/>
        <v>NA</v>
      </c>
      <c r="O7226" s="250">
        <v>0</v>
      </c>
      <c r="P7226" s="251" t="str">
        <f t="shared" si="338"/>
        <v>NA</v>
      </c>
      <c r="Q7226" s="298" t="s">
        <v>848</v>
      </c>
      <c r="R7226" s="299" t="s">
        <v>849</v>
      </c>
      <c r="S7226" s="299" t="s">
        <v>832</v>
      </c>
      <c r="T7226" s="299" t="s">
        <v>832</v>
      </c>
      <c r="U7226" s="299" t="s">
        <v>832</v>
      </c>
      <c r="V7226" s="283" t="s">
        <v>809</v>
      </c>
      <c r="W7226" s="284" t="s">
        <v>809</v>
      </c>
      <c r="X7226" s="284" t="s">
        <v>809</v>
      </c>
      <c r="Y7226" s="257"/>
    </row>
    <row r="7227" spans="1:25" ht="12.75" customHeight="1" x14ac:dyDescent="0.2">
      <c r="A7227" s="229" t="s">
        <v>705</v>
      </c>
      <c r="B7227" s="247"/>
      <c r="C7227" s="280">
        <v>7214</v>
      </c>
      <c r="D7227" s="296" t="s">
        <v>14614</v>
      </c>
      <c r="E7227" s="296" t="s">
        <v>14614</v>
      </c>
      <c r="F7227" s="296"/>
      <c r="G7227" s="297" t="s">
        <v>707</v>
      </c>
      <c r="H7227" s="250">
        <v>0</v>
      </c>
      <c r="I7227" s="250"/>
      <c r="J7227" s="250">
        <v>0</v>
      </c>
      <c r="K7227" s="250"/>
      <c r="L7227" s="250">
        <v>0</v>
      </c>
      <c r="M7227" s="251" t="str">
        <f t="shared" si="336"/>
        <v>NA</v>
      </c>
      <c r="N7227" s="251" t="str">
        <f t="shared" si="337"/>
        <v>NA</v>
      </c>
      <c r="O7227" s="250">
        <v>0</v>
      </c>
      <c r="P7227" s="251" t="str">
        <f t="shared" si="338"/>
        <v>NA</v>
      </c>
      <c r="Q7227" s="298" t="s">
        <v>848</v>
      </c>
      <c r="R7227" s="299" t="s">
        <v>849</v>
      </c>
      <c r="S7227" s="299" t="s">
        <v>832</v>
      </c>
      <c r="T7227" s="299" t="s">
        <v>832</v>
      </c>
      <c r="U7227" s="299" t="s">
        <v>832</v>
      </c>
      <c r="V7227" s="283" t="s">
        <v>809</v>
      </c>
      <c r="W7227" s="284" t="s">
        <v>809</v>
      </c>
      <c r="X7227" s="284" t="s">
        <v>809</v>
      </c>
      <c r="Y7227" s="257"/>
    </row>
    <row r="7228" spans="1:25" ht="12.75" customHeight="1" x14ac:dyDescent="0.2">
      <c r="A7228" s="229" t="s">
        <v>705</v>
      </c>
      <c r="B7228" s="247"/>
      <c r="C7228" s="280">
        <v>7215</v>
      </c>
      <c r="D7228" s="249" t="s">
        <v>14615</v>
      </c>
      <c r="E7228" s="249" t="s">
        <v>14615</v>
      </c>
      <c r="F7228" s="249"/>
      <c r="G7228" s="281"/>
      <c r="H7228" s="250">
        <v>0</v>
      </c>
      <c r="I7228" s="250"/>
      <c r="J7228" s="250">
        <v>0</v>
      </c>
      <c r="K7228" s="250"/>
      <c r="L7228" s="250">
        <v>0</v>
      </c>
      <c r="M7228" s="251" t="str">
        <f t="shared" si="336"/>
        <v>NA</v>
      </c>
      <c r="N7228" s="251" t="str">
        <f t="shared" si="337"/>
        <v>NA</v>
      </c>
      <c r="O7228" s="250">
        <v>0</v>
      </c>
      <c r="P7228" s="251" t="str">
        <f t="shared" si="338"/>
        <v>NA</v>
      </c>
      <c r="Q7228" s="251" t="s">
        <v>1195</v>
      </c>
      <c r="R7228" s="258"/>
      <c r="S7228" s="299" t="s">
        <v>809</v>
      </c>
      <c r="T7228" s="258" t="s">
        <v>841</v>
      </c>
      <c r="U7228" s="282" t="s">
        <v>841</v>
      </c>
      <c r="V7228" s="283" t="s">
        <v>809</v>
      </c>
      <c r="W7228" s="284" t="s">
        <v>809</v>
      </c>
      <c r="X7228" s="284" t="s">
        <v>809</v>
      </c>
      <c r="Y7228" s="257"/>
    </row>
    <row r="7229" spans="1:25" ht="12.75" customHeight="1" x14ac:dyDescent="0.2">
      <c r="A7229" s="229" t="s">
        <v>705</v>
      </c>
      <c r="B7229" s="247"/>
      <c r="C7229" s="280">
        <v>7216</v>
      </c>
      <c r="D7229" s="249" t="s">
        <v>14616</v>
      </c>
      <c r="E7229" s="249" t="s">
        <v>14617</v>
      </c>
      <c r="F7229" s="249" t="s">
        <v>890</v>
      </c>
      <c r="G7229" s="281"/>
      <c r="H7229" s="250">
        <v>67108.5</v>
      </c>
      <c r="I7229" s="250"/>
      <c r="J7229" s="250">
        <v>0</v>
      </c>
      <c r="K7229" s="250"/>
      <c r="L7229" s="250">
        <v>87973.729999999981</v>
      </c>
      <c r="M7229" s="251">
        <f t="shared" si="336"/>
        <v>1</v>
      </c>
      <c r="N7229" s="251" t="str">
        <f t="shared" si="337"/>
        <v>NA</v>
      </c>
      <c r="O7229" s="250">
        <v>92820.939999999988</v>
      </c>
      <c r="P7229" s="251">
        <f t="shared" si="338"/>
        <v>5.5098379936828951E-2</v>
      </c>
      <c r="Q7229" s="251" t="s">
        <v>805</v>
      </c>
      <c r="R7229" s="258"/>
      <c r="S7229" s="299" t="s">
        <v>809</v>
      </c>
      <c r="T7229" s="258" t="s">
        <v>908</v>
      </c>
      <c r="U7229" s="282" t="s">
        <v>932</v>
      </c>
      <c r="V7229" s="283" t="s">
        <v>809</v>
      </c>
      <c r="W7229" s="284" t="s">
        <v>809</v>
      </c>
      <c r="X7229" s="284" t="s">
        <v>809</v>
      </c>
      <c r="Y7229" s="257"/>
    </row>
    <row r="7230" spans="1:25" ht="12.75" customHeight="1" x14ac:dyDescent="0.2">
      <c r="A7230" s="229" t="s">
        <v>705</v>
      </c>
      <c r="B7230" s="247"/>
      <c r="C7230" s="280">
        <v>7217</v>
      </c>
      <c r="D7230" s="249" t="s">
        <v>14618</v>
      </c>
      <c r="E7230" s="249" t="s">
        <v>14619</v>
      </c>
      <c r="F7230" s="249" t="s">
        <v>890</v>
      </c>
      <c r="G7230" s="281" t="s">
        <v>813</v>
      </c>
      <c r="H7230" s="250">
        <v>373284.2699999999</v>
      </c>
      <c r="I7230" s="250"/>
      <c r="J7230" s="250">
        <v>0</v>
      </c>
      <c r="K7230" s="250"/>
      <c r="L7230" s="250">
        <v>382206.02</v>
      </c>
      <c r="M7230" s="251">
        <f t="shared" si="336"/>
        <v>1</v>
      </c>
      <c r="N7230" s="251" t="str">
        <f t="shared" si="337"/>
        <v>NA</v>
      </c>
      <c r="O7230" s="250">
        <v>416402.95</v>
      </c>
      <c r="P7230" s="251">
        <f t="shared" si="338"/>
        <v>8.9472504907170194E-2</v>
      </c>
      <c r="Q7230" s="251" t="s">
        <v>805</v>
      </c>
      <c r="R7230" s="258"/>
      <c r="S7230" s="299" t="s">
        <v>809</v>
      </c>
      <c r="T7230" s="258" t="s">
        <v>807</v>
      </c>
      <c r="U7230" s="282" t="s">
        <v>814</v>
      </c>
      <c r="V7230" s="283" t="s">
        <v>809</v>
      </c>
      <c r="W7230" s="284" t="s">
        <v>809</v>
      </c>
      <c r="X7230" s="284" t="s">
        <v>809</v>
      </c>
      <c r="Y7230" s="257"/>
    </row>
    <row r="7231" spans="1:25" ht="12.75" customHeight="1" x14ac:dyDescent="0.2">
      <c r="A7231" s="229" t="s">
        <v>705</v>
      </c>
      <c r="B7231" s="247"/>
      <c r="C7231" s="280">
        <v>7218</v>
      </c>
      <c r="D7231" s="249" t="s">
        <v>14620</v>
      </c>
      <c r="E7231" s="249" t="s">
        <v>14621</v>
      </c>
      <c r="F7231" s="249" t="s">
        <v>890</v>
      </c>
      <c r="G7231" s="281" t="s">
        <v>813</v>
      </c>
      <c r="H7231" s="250">
        <v>87302.85</v>
      </c>
      <c r="I7231" s="250"/>
      <c r="J7231" s="250">
        <v>0</v>
      </c>
      <c r="K7231" s="250"/>
      <c r="L7231" s="250">
        <v>100453.01</v>
      </c>
      <c r="M7231" s="251">
        <f t="shared" si="336"/>
        <v>1</v>
      </c>
      <c r="N7231" s="251" t="str">
        <f t="shared" si="337"/>
        <v>NA</v>
      </c>
      <c r="O7231" s="250">
        <v>113821.8</v>
      </c>
      <c r="P7231" s="251">
        <f t="shared" si="338"/>
        <v>0.13308501158900077</v>
      </c>
      <c r="Q7231" s="251" t="s">
        <v>805</v>
      </c>
      <c r="R7231" s="258"/>
      <c r="S7231" s="299" t="s">
        <v>809</v>
      </c>
      <c r="T7231" s="258" t="s">
        <v>807</v>
      </c>
      <c r="U7231" s="282" t="s">
        <v>814</v>
      </c>
      <c r="V7231" s="283" t="s">
        <v>809</v>
      </c>
      <c r="W7231" s="284" t="s">
        <v>809</v>
      </c>
      <c r="X7231" s="284" t="s">
        <v>809</v>
      </c>
      <c r="Y7231" s="257"/>
    </row>
    <row r="7232" spans="1:25" ht="12.75" customHeight="1" x14ac:dyDescent="0.2">
      <c r="A7232" s="229" t="s">
        <v>705</v>
      </c>
      <c r="B7232" s="247"/>
      <c r="C7232" s="280">
        <v>7219</v>
      </c>
      <c r="D7232" s="249" t="s">
        <v>14622</v>
      </c>
      <c r="E7232" s="249" t="s">
        <v>14623</v>
      </c>
      <c r="F7232" s="249" t="s">
        <v>890</v>
      </c>
      <c r="G7232" s="281" t="s">
        <v>813</v>
      </c>
      <c r="H7232" s="250">
        <v>20947.899999999998</v>
      </c>
      <c r="I7232" s="250"/>
      <c r="J7232" s="250">
        <v>0</v>
      </c>
      <c r="K7232" s="250"/>
      <c r="L7232" s="250">
        <v>21356.84</v>
      </c>
      <c r="M7232" s="251">
        <f t="shared" si="336"/>
        <v>1</v>
      </c>
      <c r="N7232" s="251" t="str">
        <f t="shared" si="337"/>
        <v>NA</v>
      </c>
      <c r="O7232" s="250">
        <v>24085.81</v>
      </c>
      <c r="P7232" s="251">
        <f t="shared" si="338"/>
        <v>0.12777967152443906</v>
      </c>
      <c r="Q7232" s="251" t="s">
        <v>805</v>
      </c>
      <c r="R7232" s="258"/>
      <c r="S7232" s="299" t="s">
        <v>809</v>
      </c>
      <c r="T7232" s="258" t="s">
        <v>807</v>
      </c>
      <c r="U7232" s="282" t="s">
        <v>814</v>
      </c>
      <c r="V7232" s="283" t="s">
        <v>809</v>
      </c>
      <c r="W7232" s="284" t="s">
        <v>809</v>
      </c>
      <c r="X7232" s="284" t="s">
        <v>809</v>
      </c>
      <c r="Y7232" s="257"/>
    </row>
    <row r="7233" spans="1:25" ht="12.75" customHeight="1" x14ac:dyDescent="0.2">
      <c r="A7233" s="229" t="s">
        <v>705</v>
      </c>
      <c r="B7233" s="247"/>
      <c r="C7233" s="280">
        <v>7220</v>
      </c>
      <c r="D7233" s="249" t="s">
        <v>14624</v>
      </c>
      <c r="E7233" s="249" t="s">
        <v>14624</v>
      </c>
      <c r="F7233" s="249"/>
      <c r="G7233" s="297" t="s">
        <v>707</v>
      </c>
      <c r="H7233" s="250">
        <v>0</v>
      </c>
      <c r="I7233" s="250"/>
      <c r="J7233" s="250">
        <v>0</v>
      </c>
      <c r="K7233" s="250"/>
      <c r="L7233" s="250">
        <v>0</v>
      </c>
      <c r="M7233" s="251" t="str">
        <f t="shared" si="336"/>
        <v>NA</v>
      </c>
      <c r="N7233" s="251" t="str">
        <f t="shared" si="337"/>
        <v>NA</v>
      </c>
      <c r="O7233" s="250">
        <v>0</v>
      </c>
      <c r="P7233" s="251" t="str">
        <f t="shared" si="338"/>
        <v>NA</v>
      </c>
      <c r="Q7233" s="298" t="s">
        <v>848</v>
      </c>
      <c r="R7233" s="299" t="s">
        <v>849</v>
      </c>
      <c r="S7233" s="299" t="s">
        <v>832</v>
      </c>
      <c r="T7233" s="299" t="s">
        <v>832</v>
      </c>
      <c r="U7233" s="299" t="s">
        <v>832</v>
      </c>
      <c r="V7233" s="283" t="s">
        <v>809</v>
      </c>
      <c r="W7233" s="284" t="s">
        <v>809</v>
      </c>
      <c r="X7233" s="284" t="s">
        <v>809</v>
      </c>
      <c r="Y7233" s="257"/>
    </row>
    <row r="7234" spans="1:25" ht="12.75" customHeight="1" x14ac:dyDescent="0.2">
      <c r="A7234" s="229" t="s">
        <v>705</v>
      </c>
      <c r="B7234" s="247"/>
      <c r="C7234" s="280">
        <v>7221</v>
      </c>
      <c r="D7234" s="249" t="s">
        <v>14625</v>
      </c>
      <c r="E7234" s="249" t="s">
        <v>14625</v>
      </c>
      <c r="F7234" s="249"/>
      <c r="G7234" s="281"/>
      <c r="H7234" s="250">
        <v>0</v>
      </c>
      <c r="I7234" s="250"/>
      <c r="J7234" s="250">
        <v>0</v>
      </c>
      <c r="K7234" s="250"/>
      <c r="L7234" s="250">
        <v>18466.87</v>
      </c>
      <c r="M7234" s="251" t="str">
        <f t="shared" si="336"/>
        <v>NA</v>
      </c>
      <c r="N7234" s="251" t="str">
        <f t="shared" si="337"/>
        <v>NA</v>
      </c>
      <c r="O7234" s="250">
        <v>18650.57</v>
      </c>
      <c r="P7234" s="251">
        <f t="shared" si="338"/>
        <v>9.9475438988849071E-3</v>
      </c>
      <c r="Q7234" s="251" t="s">
        <v>805</v>
      </c>
      <c r="R7234" s="258"/>
      <c r="S7234" s="258" t="s">
        <v>840</v>
      </c>
      <c r="T7234" s="258" t="s">
        <v>841</v>
      </c>
      <c r="U7234" s="282" t="s">
        <v>841</v>
      </c>
      <c r="V7234" s="283" t="s">
        <v>809</v>
      </c>
      <c r="W7234" s="284" t="s">
        <v>809</v>
      </c>
      <c r="X7234" s="284" t="s">
        <v>809</v>
      </c>
      <c r="Y7234" s="257"/>
    </row>
    <row r="7235" spans="1:25" ht="12.75" customHeight="1" x14ac:dyDescent="0.2">
      <c r="A7235" s="229" t="s">
        <v>705</v>
      </c>
      <c r="B7235" s="247"/>
      <c r="C7235" s="280">
        <v>7222</v>
      </c>
      <c r="D7235" s="249" t="s">
        <v>14626</v>
      </c>
      <c r="E7235" s="249" t="s">
        <v>14626</v>
      </c>
      <c r="F7235" s="249"/>
      <c r="G7235" s="281"/>
      <c r="H7235" s="250">
        <v>0</v>
      </c>
      <c r="I7235" s="250"/>
      <c r="J7235" s="250">
        <v>0</v>
      </c>
      <c r="K7235" s="250"/>
      <c r="L7235" s="250">
        <v>41694.58</v>
      </c>
      <c r="M7235" s="251" t="str">
        <f t="shared" si="336"/>
        <v>NA</v>
      </c>
      <c r="N7235" s="251" t="str">
        <f t="shared" si="337"/>
        <v>NA</v>
      </c>
      <c r="O7235" s="250">
        <v>42109.34</v>
      </c>
      <c r="P7235" s="251">
        <f t="shared" si="338"/>
        <v>9.9475759199395882E-3</v>
      </c>
      <c r="Q7235" s="251" t="s">
        <v>805</v>
      </c>
      <c r="R7235" s="258"/>
      <c r="S7235" s="258" t="s">
        <v>840</v>
      </c>
      <c r="T7235" s="258" t="s">
        <v>841</v>
      </c>
      <c r="U7235" s="282" t="s">
        <v>841</v>
      </c>
      <c r="V7235" s="283" t="s">
        <v>809</v>
      </c>
      <c r="W7235" s="284" t="s">
        <v>809</v>
      </c>
      <c r="X7235" s="284" t="s">
        <v>809</v>
      </c>
      <c r="Y7235" s="257"/>
    </row>
    <row r="7236" spans="1:25" ht="12.75" customHeight="1" x14ac:dyDescent="0.2">
      <c r="A7236" s="229" t="s">
        <v>705</v>
      </c>
      <c r="B7236" s="247"/>
      <c r="C7236" s="280">
        <v>7223</v>
      </c>
      <c r="D7236" s="249" t="s">
        <v>14627</v>
      </c>
      <c r="E7236" s="249" t="s">
        <v>14627</v>
      </c>
      <c r="F7236" s="249"/>
      <c r="G7236" s="281"/>
      <c r="H7236" s="250">
        <v>0</v>
      </c>
      <c r="I7236" s="250"/>
      <c r="J7236" s="250">
        <v>0</v>
      </c>
      <c r="K7236" s="250"/>
      <c r="L7236" s="250">
        <v>20707.05</v>
      </c>
      <c r="M7236" s="251" t="str">
        <f t="shared" si="336"/>
        <v>NA</v>
      </c>
      <c r="N7236" s="251" t="str">
        <f t="shared" si="337"/>
        <v>NA</v>
      </c>
      <c r="O7236" s="250">
        <v>20913.030000000002</v>
      </c>
      <c r="P7236" s="251">
        <f t="shared" si="338"/>
        <v>9.9473367766052239E-3</v>
      </c>
      <c r="Q7236" s="251" t="s">
        <v>805</v>
      </c>
      <c r="R7236" s="258"/>
      <c r="S7236" s="258" t="s">
        <v>840</v>
      </c>
      <c r="T7236" s="258" t="s">
        <v>841</v>
      </c>
      <c r="U7236" s="282" t="s">
        <v>841</v>
      </c>
      <c r="V7236" s="283" t="s">
        <v>809</v>
      </c>
      <c r="W7236" s="284" t="s">
        <v>809</v>
      </c>
      <c r="X7236" s="284" t="s">
        <v>809</v>
      </c>
      <c r="Y7236" s="257"/>
    </row>
    <row r="7237" spans="1:25" ht="12.75" customHeight="1" x14ac:dyDescent="0.2">
      <c r="A7237" s="229" t="s">
        <v>705</v>
      </c>
      <c r="B7237" s="247"/>
      <c r="C7237" s="280">
        <v>7224</v>
      </c>
      <c r="D7237" s="249" t="s">
        <v>14628</v>
      </c>
      <c r="E7237" s="249" t="s">
        <v>14629</v>
      </c>
      <c r="F7237" s="249" t="s">
        <v>830</v>
      </c>
      <c r="G7237" s="297" t="s">
        <v>707</v>
      </c>
      <c r="H7237" s="250">
        <v>0</v>
      </c>
      <c r="I7237" s="250"/>
      <c r="J7237" s="250">
        <v>0</v>
      </c>
      <c r="K7237" s="250"/>
      <c r="L7237" s="250">
        <v>0</v>
      </c>
      <c r="M7237" s="251" t="str">
        <f t="shared" si="336"/>
        <v>NA</v>
      </c>
      <c r="N7237" s="251" t="str">
        <f t="shared" si="337"/>
        <v>NA</v>
      </c>
      <c r="O7237" s="250">
        <v>0</v>
      </c>
      <c r="P7237" s="251" t="str">
        <f t="shared" si="338"/>
        <v>NA</v>
      </c>
      <c r="Q7237" s="298" t="s">
        <v>848</v>
      </c>
      <c r="R7237" s="299" t="s">
        <v>849</v>
      </c>
      <c r="S7237" s="299" t="s">
        <v>832</v>
      </c>
      <c r="T7237" s="299" t="s">
        <v>832</v>
      </c>
      <c r="U7237" s="299" t="s">
        <v>832</v>
      </c>
      <c r="V7237" s="283" t="s">
        <v>809</v>
      </c>
      <c r="W7237" s="284" t="s">
        <v>809</v>
      </c>
      <c r="X7237" s="284" t="s">
        <v>809</v>
      </c>
      <c r="Y7237" s="257"/>
    </row>
    <row r="7238" spans="1:25" ht="12.75" customHeight="1" x14ac:dyDescent="0.2">
      <c r="A7238" s="229" t="s">
        <v>705</v>
      </c>
      <c r="B7238" s="247"/>
      <c r="C7238" s="280">
        <v>7225</v>
      </c>
      <c r="D7238" s="249" t="s">
        <v>14630</v>
      </c>
      <c r="E7238" s="249" t="s">
        <v>14630</v>
      </c>
      <c r="F7238" s="249"/>
      <c r="G7238" s="297" t="s">
        <v>707</v>
      </c>
      <c r="H7238" s="250">
        <v>0</v>
      </c>
      <c r="I7238" s="250"/>
      <c r="J7238" s="250">
        <v>0</v>
      </c>
      <c r="K7238" s="250"/>
      <c r="L7238" s="250">
        <v>0</v>
      </c>
      <c r="M7238" s="251" t="str">
        <f t="shared" si="336"/>
        <v>NA</v>
      </c>
      <c r="N7238" s="251" t="str">
        <f t="shared" si="337"/>
        <v>NA</v>
      </c>
      <c r="O7238" s="250">
        <v>0</v>
      </c>
      <c r="P7238" s="251" t="str">
        <f t="shared" si="338"/>
        <v>NA</v>
      </c>
      <c r="Q7238" s="298" t="s">
        <v>848</v>
      </c>
      <c r="R7238" s="299" t="s">
        <v>849</v>
      </c>
      <c r="S7238" s="299" t="s">
        <v>832</v>
      </c>
      <c r="T7238" s="299" t="s">
        <v>832</v>
      </c>
      <c r="U7238" s="299" t="s">
        <v>832</v>
      </c>
      <c r="V7238" s="283" t="s">
        <v>809</v>
      </c>
      <c r="W7238" s="284" t="s">
        <v>809</v>
      </c>
      <c r="X7238" s="284" t="s">
        <v>809</v>
      </c>
      <c r="Y7238" s="257"/>
    </row>
    <row r="7239" spans="1:25" ht="12.75" customHeight="1" x14ac:dyDescent="0.2">
      <c r="A7239" s="229" t="s">
        <v>705</v>
      </c>
      <c r="B7239" s="247"/>
      <c r="C7239" s="280">
        <v>7226</v>
      </c>
      <c r="D7239" s="249" t="s">
        <v>14631</v>
      </c>
      <c r="E7239" s="249" t="s">
        <v>14631</v>
      </c>
      <c r="F7239" s="249"/>
      <c r="G7239" s="281"/>
      <c r="H7239" s="250">
        <v>0</v>
      </c>
      <c r="I7239" s="250"/>
      <c r="J7239" s="250">
        <v>0</v>
      </c>
      <c r="K7239" s="250"/>
      <c r="L7239" s="250">
        <v>5943.44</v>
      </c>
      <c r="M7239" s="251" t="str">
        <f t="shared" si="336"/>
        <v>NA</v>
      </c>
      <c r="N7239" s="251" t="str">
        <f t="shared" si="337"/>
        <v>NA</v>
      </c>
      <c r="O7239" s="250">
        <v>6002.57</v>
      </c>
      <c r="P7239" s="251">
        <f t="shared" si="338"/>
        <v>9.9487838692743791E-3</v>
      </c>
      <c r="Q7239" s="251" t="s">
        <v>805</v>
      </c>
      <c r="R7239" s="258"/>
      <c r="S7239" s="258" t="s">
        <v>840</v>
      </c>
      <c r="T7239" s="258" t="s">
        <v>841</v>
      </c>
      <c r="U7239" s="282" t="s">
        <v>841</v>
      </c>
      <c r="V7239" s="283" t="s">
        <v>809</v>
      </c>
      <c r="W7239" s="284" t="s">
        <v>809</v>
      </c>
      <c r="X7239" s="284" t="s">
        <v>809</v>
      </c>
      <c r="Y7239" s="257"/>
    </row>
    <row r="7240" spans="1:25" ht="12.75" customHeight="1" x14ac:dyDescent="0.2">
      <c r="A7240" s="229" t="s">
        <v>705</v>
      </c>
      <c r="B7240" s="247"/>
      <c r="C7240" s="280">
        <v>7227</v>
      </c>
      <c r="D7240" s="249" t="s">
        <v>14632</v>
      </c>
      <c r="E7240" s="249" t="s">
        <v>14632</v>
      </c>
      <c r="F7240" s="249"/>
      <c r="G7240" s="281"/>
      <c r="H7240" s="250">
        <v>0</v>
      </c>
      <c r="I7240" s="250"/>
      <c r="J7240" s="250">
        <v>0</v>
      </c>
      <c r="K7240" s="250"/>
      <c r="L7240" s="250">
        <v>0</v>
      </c>
      <c r="M7240" s="251" t="str">
        <f t="shared" si="336"/>
        <v>NA</v>
      </c>
      <c r="N7240" s="251" t="str">
        <f t="shared" si="337"/>
        <v>NA</v>
      </c>
      <c r="O7240" s="250">
        <v>0</v>
      </c>
      <c r="P7240" s="251" t="str">
        <f t="shared" si="338"/>
        <v>NA</v>
      </c>
      <c r="Q7240" s="251" t="s">
        <v>1195</v>
      </c>
      <c r="R7240" s="258"/>
      <c r="S7240" s="299" t="s">
        <v>809</v>
      </c>
      <c r="T7240" s="258" t="s">
        <v>841</v>
      </c>
      <c r="U7240" s="282" t="s">
        <v>841</v>
      </c>
      <c r="V7240" s="283" t="s">
        <v>809</v>
      </c>
      <c r="W7240" s="284" t="s">
        <v>809</v>
      </c>
      <c r="X7240" s="284" t="s">
        <v>809</v>
      </c>
      <c r="Y7240" s="257"/>
    </row>
    <row r="7241" spans="1:25" ht="12.75" customHeight="1" x14ac:dyDescent="0.2">
      <c r="A7241" s="229" t="s">
        <v>705</v>
      </c>
      <c r="B7241" s="247"/>
      <c r="C7241" s="280">
        <v>7228</v>
      </c>
      <c r="D7241" s="249" t="s">
        <v>14633</v>
      </c>
      <c r="E7241" s="249" t="s">
        <v>14634</v>
      </c>
      <c r="F7241" s="249" t="s">
        <v>10877</v>
      </c>
      <c r="G7241" s="281" t="s">
        <v>813</v>
      </c>
      <c r="H7241" s="250">
        <v>178075.94999999998</v>
      </c>
      <c r="I7241" s="250"/>
      <c r="J7241" s="250">
        <v>0</v>
      </c>
      <c r="K7241" s="250"/>
      <c r="L7241" s="250">
        <v>225133.62999999998</v>
      </c>
      <c r="M7241" s="251">
        <f t="shared" si="336"/>
        <v>1</v>
      </c>
      <c r="N7241" s="251" t="str">
        <f t="shared" si="337"/>
        <v>NA</v>
      </c>
      <c r="O7241" s="250">
        <v>239375.19</v>
      </c>
      <c r="P7241" s="251">
        <f t="shared" si="338"/>
        <v>6.3258252443226845E-2</v>
      </c>
      <c r="Q7241" s="251" t="s">
        <v>1195</v>
      </c>
      <c r="R7241" s="258"/>
      <c r="S7241" s="299" t="s">
        <v>809</v>
      </c>
      <c r="T7241" s="258" t="s">
        <v>807</v>
      </c>
      <c r="U7241" s="282" t="s">
        <v>814</v>
      </c>
      <c r="V7241" s="283" t="s">
        <v>809</v>
      </c>
      <c r="W7241" s="284" t="s">
        <v>809</v>
      </c>
      <c r="X7241" s="284" t="s">
        <v>809</v>
      </c>
      <c r="Y7241" s="257"/>
    </row>
    <row r="7242" spans="1:25" ht="12.75" customHeight="1" x14ac:dyDescent="0.2">
      <c r="A7242" s="229" t="s">
        <v>705</v>
      </c>
      <c r="B7242" s="247"/>
      <c r="C7242" s="280">
        <v>7229</v>
      </c>
      <c r="D7242" s="249" t="s">
        <v>14635</v>
      </c>
      <c r="E7242" s="249" t="s">
        <v>14636</v>
      </c>
      <c r="F7242" s="249" t="s">
        <v>1109</v>
      </c>
      <c r="G7242" s="281" t="s">
        <v>813</v>
      </c>
      <c r="H7242" s="250">
        <v>44846.729999999996</v>
      </c>
      <c r="I7242" s="250"/>
      <c r="J7242" s="250">
        <v>0</v>
      </c>
      <c r="K7242" s="250"/>
      <c r="L7242" s="250">
        <v>45722.36</v>
      </c>
      <c r="M7242" s="251">
        <f t="shared" si="336"/>
        <v>1</v>
      </c>
      <c r="N7242" s="251" t="str">
        <f t="shared" si="337"/>
        <v>NA</v>
      </c>
      <c r="O7242" s="250">
        <v>50976.81</v>
      </c>
      <c r="P7242" s="251">
        <f t="shared" si="338"/>
        <v>0.11492079586443038</v>
      </c>
      <c r="Q7242" s="251" t="s">
        <v>805</v>
      </c>
      <c r="R7242" s="258"/>
      <c r="S7242" s="299" t="s">
        <v>809</v>
      </c>
      <c r="T7242" s="258" t="s">
        <v>807</v>
      </c>
      <c r="U7242" s="282" t="s">
        <v>814</v>
      </c>
      <c r="V7242" s="283" t="s">
        <v>809</v>
      </c>
      <c r="W7242" s="284" t="s">
        <v>809</v>
      </c>
      <c r="X7242" s="284" t="s">
        <v>809</v>
      </c>
      <c r="Y7242" s="257"/>
    </row>
    <row r="7243" spans="1:25" ht="12.75" customHeight="1" x14ac:dyDescent="0.2">
      <c r="A7243" s="229" t="s">
        <v>705</v>
      </c>
      <c r="B7243" s="247"/>
      <c r="C7243" s="280">
        <v>7230</v>
      </c>
      <c r="D7243" s="249" t="s">
        <v>14637</v>
      </c>
      <c r="E7243" s="249" t="s">
        <v>14637</v>
      </c>
      <c r="F7243" s="249"/>
      <c r="G7243" s="297" t="s">
        <v>707</v>
      </c>
      <c r="H7243" s="250">
        <v>0</v>
      </c>
      <c r="I7243" s="250"/>
      <c r="J7243" s="250">
        <v>0</v>
      </c>
      <c r="K7243" s="250"/>
      <c r="L7243" s="250">
        <v>0</v>
      </c>
      <c r="M7243" s="251" t="str">
        <f t="shared" si="336"/>
        <v>NA</v>
      </c>
      <c r="N7243" s="251" t="str">
        <f t="shared" si="337"/>
        <v>NA</v>
      </c>
      <c r="O7243" s="250">
        <v>0</v>
      </c>
      <c r="P7243" s="251" t="str">
        <f t="shared" si="338"/>
        <v>NA</v>
      </c>
      <c r="Q7243" s="298" t="s">
        <v>848</v>
      </c>
      <c r="R7243" s="299" t="s">
        <v>849</v>
      </c>
      <c r="S7243" s="299" t="s">
        <v>832</v>
      </c>
      <c r="T7243" s="299" t="s">
        <v>832</v>
      </c>
      <c r="U7243" s="299" t="s">
        <v>832</v>
      </c>
      <c r="V7243" s="283" t="s">
        <v>809</v>
      </c>
      <c r="W7243" s="284" t="s">
        <v>809</v>
      </c>
      <c r="X7243" s="284" t="s">
        <v>809</v>
      </c>
      <c r="Y7243" s="257"/>
    </row>
    <row r="7244" spans="1:25" ht="12.75" customHeight="1" x14ac:dyDescent="0.2">
      <c r="A7244" s="229" t="s">
        <v>705</v>
      </c>
      <c r="B7244" s="247"/>
      <c r="C7244" s="280">
        <v>7231</v>
      </c>
      <c r="D7244" s="249" t="s">
        <v>14638</v>
      </c>
      <c r="E7244" s="249" t="s">
        <v>14639</v>
      </c>
      <c r="F7244" s="249" t="s">
        <v>819</v>
      </c>
      <c r="G7244" s="281" t="s">
        <v>813</v>
      </c>
      <c r="H7244" s="250">
        <v>56780.49</v>
      </c>
      <c r="I7244" s="250"/>
      <c r="J7244" s="250">
        <v>0</v>
      </c>
      <c r="K7244" s="250"/>
      <c r="L7244" s="250">
        <v>57888.909999999996</v>
      </c>
      <c r="M7244" s="251">
        <f t="shared" si="336"/>
        <v>1</v>
      </c>
      <c r="N7244" s="251" t="str">
        <f t="shared" si="337"/>
        <v>NA</v>
      </c>
      <c r="O7244" s="250">
        <v>64693.17</v>
      </c>
      <c r="P7244" s="251">
        <f t="shared" si="338"/>
        <v>0.11753995713514044</v>
      </c>
      <c r="Q7244" s="251" t="s">
        <v>805</v>
      </c>
      <c r="R7244" s="258"/>
      <c r="S7244" s="299" t="s">
        <v>809</v>
      </c>
      <c r="T7244" s="258" t="s">
        <v>807</v>
      </c>
      <c r="U7244" s="282" t="s">
        <v>814</v>
      </c>
      <c r="V7244" s="283" t="s">
        <v>809</v>
      </c>
      <c r="W7244" s="284" t="s">
        <v>809</v>
      </c>
      <c r="X7244" s="284" t="s">
        <v>809</v>
      </c>
      <c r="Y7244" s="257"/>
    </row>
    <row r="7245" spans="1:25" ht="12.75" customHeight="1" x14ac:dyDescent="0.2">
      <c r="A7245" s="229" t="s">
        <v>705</v>
      </c>
      <c r="B7245" s="247"/>
      <c r="C7245" s="280">
        <v>7232</v>
      </c>
      <c r="D7245" s="249" t="s">
        <v>14640</v>
      </c>
      <c r="E7245" s="249" t="s">
        <v>14641</v>
      </c>
      <c r="F7245" s="249" t="s">
        <v>819</v>
      </c>
      <c r="G7245" s="281" t="s">
        <v>813</v>
      </c>
      <c r="H7245" s="250">
        <v>165421.85</v>
      </c>
      <c r="I7245" s="250"/>
      <c r="J7245" s="250">
        <v>0</v>
      </c>
      <c r="K7245" s="250"/>
      <c r="L7245" s="250">
        <v>149668.20000000001</v>
      </c>
      <c r="M7245" s="251">
        <f t="shared" si="336"/>
        <v>1</v>
      </c>
      <c r="N7245" s="251" t="str">
        <f t="shared" si="337"/>
        <v>NA</v>
      </c>
      <c r="O7245" s="250">
        <v>161423.82</v>
      </c>
      <c r="P7245" s="251">
        <f t="shared" si="338"/>
        <v>7.8544540523638254E-2</v>
      </c>
      <c r="Q7245" s="251" t="s">
        <v>805</v>
      </c>
      <c r="R7245" s="258"/>
      <c r="S7245" s="299" t="s">
        <v>809</v>
      </c>
      <c r="T7245" s="258" t="s">
        <v>807</v>
      </c>
      <c r="U7245" s="282" t="s">
        <v>814</v>
      </c>
      <c r="V7245" s="283" t="s">
        <v>809</v>
      </c>
      <c r="W7245" s="284" t="s">
        <v>809</v>
      </c>
      <c r="X7245" s="284" t="s">
        <v>809</v>
      </c>
      <c r="Y7245" s="257"/>
    </row>
    <row r="7246" spans="1:25" ht="12.75" customHeight="1" x14ac:dyDescent="0.2">
      <c r="A7246" s="229" t="s">
        <v>705</v>
      </c>
      <c r="B7246" s="247"/>
      <c r="C7246" s="280">
        <v>7233</v>
      </c>
      <c r="D7246" s="249" t="s">
        <v>14642</v>
      </c>
      <c r="E7246" s="249" t="s">
        <v>14643</v>
      </c>
      <c r="F7246" s="249" t="s">
        <v>852</v>
      </c>
      <c r="G7246" s="297" t="s">
        <v>707</v>
      </c>
      <c r="H7246" s="250">
        <v>0</v>
      </c>
      <c r="I7246" s="250"/>
      <c r="J7246" s="250">
        <v>0</v>
      </c>
      <c r="K7246" s="250"/>
      <c r="L7246" s="250">
        <v>0</v>
      </c>
      <c r="M7246" s="251" t="str">
        <f t="shared" ref="M7246:M7257" si="339">IF(H7246&gt;0,ABS((J7246-H7246)/H7246),"NA")</f>
        <v>NA</v>
      </c>
      <c r="N7246" s="251" t="str">
        <f t="shared" ref="N7246:N7309" si="340">IF(J7246&gt;0,ABS((L7246-J7246)/J7246),"NA")</f>
        <v>NA</v>
      </c>
      <c r="O7246" s="250">
        <v>0</v>
      </c>
      <c r="P7246" s="251" t="str">
        <f t="shared" ref="P7246:P7309" si="341">IF(L7246&gt;0,ABS((O7246-L7246)/L7246),"NA")</f>
        <v>NA</v>
      </c>
      <c r="Q7246" s="298" t="s">
        <v>848</v>
      </c>
      <c r="R7246" s="299" t="s">
        <v>849</v>
      </c>
      <c r="S7246" s="299" t="s">
        <v>832</v>
      </c>
      <c r="T7246" s="299" t="s">
        <v>832</v>
      </c>
      <c r="U7246" s="299" t="s">
        <v>832</v>
      </c>
      <c r="V7246" s="283" t="s">
        <v>809</v>
      </c>
      <c r="W7246" s="284" t="s">
        <v>809</v>
      </c>
      <c r="X7246" s="284" t="s">
        <v>809</v>
      </c>
      <c r="Y7246" s="257"/>
    </row>
    <row r="7247" spans="1:25" ht="12.75" customHeight="1" x14ac:dyDescent="0.2">
      <c r="A7247" s="229" t="s">
        <v>705</v>
      </c>
      <c r="B7247" s="247"/>
      <c r="C7247" s="280">
        <v>7234</v>
      </c>
      <c r="D7247" s="296" t="s">
        <v>14644</v>
      </c>
      <c r="E7247" s="296" t="s">
        <v>14645</v>
      </c>
      <c r="F7247" s="296" t="s">
        <v>10237</v>
      </c>
      <c r="G7247" s="281" t="s">
        <v>804</v>
      </c>
      <c r="H7247" s="250">
        <v>0</v>
      </c>
      <c r="I7247" s="250"/>
      <c r="J7247" s="250">
        <v>0</v>
      </c>
      <c r="K7247" s="250"/>
      <c r="L7247" s="250">
        <v>58106.419999999984</v>
      </c>
      <c r="M7247" s="251" t="str">
        <f t="shared" si="339"/>
        <v>NA</v>
      </c>
      <c r="N7247" s="251" t="str">
        <f t="shared" si="340"/>
        <v>NA</v>
      </c>
      <c r="O7247" s="250">
        <v>69844.649999999994</v>
      </c>
      <c r="P7247" s="251">
        <f t="shared" si="341"/>
        <v>0.20201261753864744</v>
      </c>
      <c r="Q7247" s="251" t="s">
        <v>1195</v>
      </c>
      <c r="R7247" s="258"/>
      <c r="S7247" s="299" t="s">
        <v>809</v>
      </c>
      <c r="T7247" s="258" t="s">
        <v>807</v>
      </c>
      <c r="U7247" s="282" t="s">
        <v>808</v>
      </c>
      <c r="V7247" s="283" t="s">
        <v>809</v>
      </c>
      <c r="W7247" s="284" t="s">
        <v>809</v>
      </c>
      <c r="X7247" s="284" t="s">
        <v>809</v>
      </c>
      <c r="Y7247" s="257"/>
    </row>
    <row r="7248" spans="1:25" x14ac:dyDescent="0.2">
      <c r="B7248" s="247"/>
      <c r="C7248" s="280">
        <v>7235</v>
      </c>
      <c r="D7248" s="249" t="s">
        <v>14646</v>
      </c>
      <c r="E7248" s="249" t="s">
        <v>14647</v>
      </c>
      <c r="F7248" s="249" t="s">
        <v>886</v>
      </c>
      <c r="G7248" s="281" t="s">
        <v>813</v>
      </c>
      <c r="H7248" s="250">
        <v>0</v>
      </c>
      <c r="I7248" s="250"/>
      <c r="J7248" s="250">
        <v>0</v>
      </c>
      <c r="K7248" s="250"/>
      <c r="L7248" s="250">
        <v>4798.82</v>
      </c>
      <c r="M7248" s="251" t="str">
        <f t="shared" si="339"/>
        <v>NA</v>
      </c>
      <c r="N7248" s="251" t="str">
        <f t="shared" si="340"/>
        <v>NA</v>
      </c>
      <c r="O7248" s="250">
        <v>5415.97</v>
      </c>
      <c r="P7248" s="251">
        <f t="shared" si="341"/>
        <v>0.12860453194743721</v>
      </c>
      <c r="Q7248" s="251" t="s">
        <v>805</v>
      </c>
      <c r="R7248" s="258"/>
      <c r="S7248" s="299" t="s">
        <v>809</v>
      </c>
      <c r="T7248" s="258" t="s">
        <v>807</v>
      </c>
      <c r="U7248" s="282" t="s">
        <v>814</v>
      </c>
      <c r="V7248" s="283" t="s">
        <v>809</v>
      </c>
      <c r="W7248" s="284" t="s">
        <v>809</v>
      </c>
      <c r="X7248" s="284" t="s">
        <v>809</v>
      </c>
      <c r="Y7248" s="257"/>
    </row>
    <row r="7249" spans="1:25" ht="12.75" customHeight="1" x14ac:dyDescent="0.2">
      <c r="B7249" s="247"/>
      <c r="C7249" s="280">
        <v>7236</v>
      </c>
      <c r="D7249" s="296" t="s">
        <v>14648</v>
      </c>
      <c r="E7249" s="296" t="s">
        <v>14649</v>
      </c>
      <c r="F7249" s="296" t="s">
        <v>1160</v>
      </c>
      <c r="G7249" s="297" t="s">
        <v>707</v>
      </c>
      <c r="H7249" s="250">
        <v>0</v>
      </c>
      <c r="I7249" s="250"/>
      <c r="J7249" s="250">
        <v>0</v>
      </c>
      <c r="K7249" s="250"/>
      <c r="L7249" s="250">
        <v>0</v>
      </c>
      <c r="M7249" s="251" t="str">
        <f t="shared" si="339"/>
        <v>NA</v>
      </c>
      <c r="N7249" s="251" t="str">
        <f t="shared" si="340"/>
        <v>NA</v>
      </c>
      <c r="O7249" s="250">
        <v>0</v>
      </c>
      <c r="P7249" s="251" t="str">
        <f t="shared" si="341"/>
        <v>NA</v>
      </c>
      <c r="Q7249" s="298" t="s">
        <v>848</v>
      </c>
      <c r="R7249" s="299" t="s">
        <v>849</v>
      </c>
      <c r="S7249" s="299" t="s">
        <v>809</v>
      </c>
      <c r="T7249" s="299" t="s">
        <v>809</v>
      </c>
      <c r="U7249" s="299" t="s">
        <v>832</v>
      </c>
      <c r="V7249" s="283" t="s">
        <v>809</v>
      </c>
      <c r="W7249" s="284" t="s">
        <v>809</v>
      </c>
      <c r="X7249" s="284" t="s">
        <v>809</v>
      </c>
      <c r="Y7249" s="257"/>
    </row>
    <row r="7250" spans="1:25" ht="12.75" customHeight="1" x14ac:dyDescent="0.2">
      <c r="A7250" s="229" t="s">
        <v>705</v>
      </c>
      <c r="B7250" s="247"/>
      <c r="C7250" s="280">
        <v>7237</v>
      </c>
      <c r="D7250" s="296" t="s">
        <v>14650</v>
      </c>
      <c r="E7250" s="296" t="s">
        <v>14651</v>
      </c>
      <c r="F7250" s="296" t="s">
        <v>886</v>
      </c>
      <c r="G7250" s="281" t="s">
        <v>813</v>
      </c>
      <c r="H7250" s="250">
        <v>78655.33</v>
      </c>
      <c r="I7250" s="250"/>
      <c r="J7250" s="250">
        <v>0</v>
      </c>
      <c r="K7250" s="250"/>
      <c r="L7250" s="250">
        <v>79451.579999999987</v>
      </c>
      <c r="M7250" s="251">
        <f t="shared" si="339"/>
        <v>1</v>
      </c>
      <c r="N7250" s="251" t="str">
        <f t="shared" si="340"/>
        <v>NA</v>
      </c>
      <c r="O7250" s="250">
        <v>95851.140000000014</v>
      </c>
      <c r="P7250" s="251">
        <f t="shared" si="341"/>
        <v>0.20640948864704806</v>
      </c>
      <c r="Q7250" s="251" t="s">
        <v>805</v>
      </c>
      <c r="R7250" s="258"/>
      <c r="S7250" s="299" t="s">
        <v>809</v>
      </c>
      <c r="T7250" s="258" t="s">
        <v>807</v>
      </c>
      <c r="U7250" s="282" t="s">
        <v>814</v>
      </c>
      <c r="V7250" s="283" t="s">
        <v>809</v>
      </c>
      <c r="W7250" s="284" t="s">
        <v>809</v>
      </c>
      <c r="X7250" s="284" t="s">
        <v>809</v>
      </c>
      <c r="Y7250" s="257"/>
    </row>
    <row r="7251" spans="1:25" ht="12.75" customHeight="1" x14ac:dyDescent="0.2">
      <c r="A7251" s="229" t="s">
        <v>705</v>
      </c>
      <c r="B7251" s="247"/>
      <c r="C7251" s="280">
        <v>7238</v>
      </c>
      <c r="D7251" s="296" t="s">
        <v>14652</v>
      </c>
      <c r="E7251" s="296" t="s">
        <v>14653</v>
      </c>
      <c r="F7251" s="296" t="s">
        <v>10202</v>
      </c>
      <c r="G7251" s="281" t="s">
        <v>804</v>
      </c>
      <c r="H7251" s="250">
        <v>344428.39000000007</v>
      </c>
      <c r="I7251" s="250"/>
      <c r="J7251" s="250">
        <v>0</v>
      </c>
      <c r="K7251" s="250"/>
      <c r="L7251" s="250">
        <v>318388.05</v>
      </c>
      <c r="M7251" s="251">
        <f t="shared" si="339"/>
        <v>1</v>
      </c>
      <c r="N7251" s="251" t="str">
        <f t="shared" si="340"/>
        <v>NA</v>
      </c>
      <c r="O7251" s="250">
        <v>354874.79000000004</v>
      </c>
      <c r="P7251" s="251">
        <f t="shared" si="341"/>
        <v>0.11459833370002438</v>
      </c>
      <c r="Q7251" s="251" t="s">
        <v>1195</v>
      </c>
      <c r="R7251" s="258"/>
      <c r="S7251" s="299" t="s">
        <v>809</v>
      </c>
      <c r="T7251" s="258" t="s">
        <v>807</v>
      </c>
      <c r="U7251" s="282" t="s">
        <v>808</v>
      </c>
      <c r="V7251" s="283" t="s">
        <v>809</v>
      </c>
      <c r="W7251" s="284" t="s">
        <v>809</v>
      </c>
      <c r="X7251" s="284" t="s">
        <v>809</v>
      </c>
      <c r="Y7251" s="257"/>
    </row>
    <row r="7252" spans="1:25" ht="12.75" customHeight="1" x14ac:dyDescent="0.2">
      <c r="A7252" s="229" t="s">
        <v>705</v>
      </c>
      <c r="B7252" s="247"/>
      <c r="C7252" s="280">
        <v>7239</v>
      </c>
      <c r="D7252" s="296" t="s">
        <v>14654</v>
      </c>
      <c r="E7252" s="296" t="s">
        <v>14655</v>
      </c>
      <c r="F7252" s="296" t="s">
        <v>10228</v>
      </c>
      <c r="G7252" s="281" t="s">
        <v>804</v>
      </c>
      <c r="H7252" s="250">
        <v>0</v>
      </c>
      <c r="I7252" s="250"/>
      <c r="J7252" s="250">
        <v>0</v>
      </c>
      <c r="K7252" s="250"/>
      <c r="L7252" s="250">
        <v>0</v>
      </c>
      <c r="M7252" s="251" t="str">
        <f t="shared" si="339"/>
        <v>NA</v>
      </c>
      <c r="N7252" s="251" t="str">
        <f t="shared" si="340"/>
        <v>NA</v>
      </c>
      <c r="O7252" s="250">
        <v>0</v>
      </c>
      <c r="P7252" s="251" t="str">
        <f t="shared" si="341"/>
        <v>NA</v>
      </c>
      <c r="Q7252" s="251" t="s">
        <v>707</v>
      </c>
      <c r="R7252" s="258"/>
      <c r="S7252" s="299" t="s">
        <v>809</v>
      </c>
      <c r="T7252" s="258" t="s">
        <v>807</v>
      </c>
      <c r="U7252" s="299" t="s">
        <v>832</v>
      </c>
      <c r="V7252" s="283" t="s">
        <v>809</v>
      </c>
      <c r="W7252" s="284" t="s">
        <v>809</v>
      </c>
      <c r="X7252" s="284" t="s">
        <v>809</v>
      </c>
      <c r="Y7252" s="257"/>
    </row>
    <row r="7253" spans="1:25" ht="12.75" customHeight="1" x14ac:dyDescent="0.2">
      <c r="A7253" s="229" t="s">
        <v>705</v>
      </c>
      <c r="B7253" s="247"/>
      <c r="C7253" s="280">
        <v>7240</v>
      </c>
      <c r="D7253" s="296" t="s">
        <v>14656</v>
      </c>
      <c r="E7253" s="296" t="s">
        <v>14657</v>
      </c>
      <c r="F7253" s="296" t="s">
        <v>1214</v>
      </c>
      <c r="G7253" s="281" t="s">
        <v>813</v>
      </c>
      <c r="H7253" s="250">
        <v>60584.320000000007</v>
      </c>
      <c r="I7253" s="250"/>
      <c r="J7253" s="250">
        <v>0</v>
      </c>
      <c r="K7253" s="250"/>
      <c r="L7253" s="250">
        <v>61767.08</v>
      </c>
      <c r="M7253" s="251">
        <f t="shared" si="339"/>
        <v>1</v>
      </c>
      <c r="N7253" s="251" t="str">
        <f t="shared" si="340"/>
        <v>NA</v>
      </c>
      <c r="O7253" s="250">
        <v>68345.62</v>
      </c>
      <c r="P7253" s="251">
        <f t="shared" si="341"/>
        <v>0.10650560136564645</v>
      </c>
      <c r="Q7253" s="251" t="s">
        <v>805</v>
      </c>
      <c r="R7253" s="258"/>
      <c r="S7253" s="299" t="s">
        <v>809</v>
      </c>
      <c r="T7253" s="258" t="s">
        <v>807</v>
      </c>
      <c r="U7253" s="282" t="s">
        <v>814</v>
      </c>
      <c r="V7253" s="283" t="s">
        <v>809</v>
      </c>
      <c r="W7253" s="284" t="s">
        <v>809</v>
      </c>
      <c r="X7253" s="284" t="s">
        <v>809</v>
      </c>
      <c r="Y7253" s="257"/>
    </row>
    <row r="7254" spans="1:25" ht="12.75" customHeight="1" x14ac:dyDescent="0.2">
      <c r="A7254" s="229" t="s">
        <v>705</v>
      </c>
      <c r="B7254" s="247"/>
      <c r="C7254" s="280">
        <v>7241</v>
      </c>
      <c r="D7254" s="380" t="s">
        <v>14658</v>
      </c>
      <c r="E7254" s="380" t="s">
        <v>14659</v>
      </c>
      <c r="F7254" s="380" t="s">
        <v>812</v>
      </c>
      <c r="G7254" s="381" t="s">
        <v>813</v>
      </c>
      <c r="H7254" s="250">
        <v>93778.089999999982</v>
      </c>
      <c r="I7254" s="250"/>
      <c r="J7254" s="250">
        <v>0</v>
      </c>
      <c r="K7254" s="250"/>
      <c r="L7254" s="250">
        <v>95608.91</v>
      </c>
      <c r="M7254" s="251">
        <f t="shared" si="339"/>
        <v>1</v>
      </c>
      <c r="N7254" s="251" t="str">
        <f t="shared" si="340"/>
        <v>NA</v>
      </c>
      <c r="O7254" s="250">
        <v>111130.37</v>
      </c>
      <c r="P7254" s="251">
        <f t="shared" si="341"/>
        <v>0.16234323767523332</v>
      </c>
      <c r="Q7254" s="251" t="s">
        <v>805</v>
      </c>
      <c r="R7254" s="258"/>
      <c r="S7254" s="299" t="s">
        <v>809</v>
      </c>
      <c r="T7254" s="258" t="s">
        <v>807</v>
      </c>
      <c r="U7254" s="282" t="s">
        <v>814</v>
      </c>
      <c r="V7254" s="283" t="s">
        <v>809</v>
      </c>
      <c r="W7254" s="284" t="s">
        <v>809</v>
      </c>
      <c r="X7254" s="284" t="s">
        <v>809</v>
      </c>
      <c r="Y7254" s="257"/>
    </row>
    <row r="7255" spans="1:25" ht="12.75" customHeight="1" x14ac:dyDescent="0.2">
      <c r="A7255" s="229" t="s">
        <v>705</v>
      </c>
      <c r="B7255" s="247"/>
      <c r="C7255" s="280">
        <v>7242</v>
      </c>
      <c r="D7255" s="380" t="s">
        <v>14660</v>
      </c>
      <c r="E7255" s="380" t="s">
        <v>14661</v>
      </c>
      <c r="F7255" s="380" t="s">
        <v>812</v>
      </c>
      <c r="G7255" s="381" t="s">
        <v>813</v>
      </c>
      <c r="H7255" s="250">
        <v>35476.769999999997</v>
      </c>
      <c r="I7255" s="250"/>
      <c r="J7255" s="250">
        <v>0</v>
      </c>
      <c r="K7255" s="250"/>
      <c r="L7255" s="250">
        <v>36169.35</v>
      </c>
      <c r="M7255" s="251">
        <f t="shared" si="339"/>
        <v>1</v>
      </c>
      <c r="N7255" s="251" t="str">
        <f t="shared" si="340"/>
        <v>NA</v>
      </c>
      <c r="O7255" s="250">
        <v>40791.050000000003</v>
      </c>
      <c r="P7255" s="251">
        <f t="shared" si="341"/>
        <v>0.12777945968064133</v>
      </c>
      <c r="Q7255" s="251" t="s">
        <v>805</v>
      </c>
      <c r="R7255" s="258"/>
      <c r="S7255" s="299" t="s">
        <v>809</v>
      </c>
      <c r="T7255" s="258" t="s">
        <v>807</v>
      </c>
      <c r="U7255" s="282" t="s">
        <v>814</v>
      </c>
      <c r="V7255" s="283" t="s">
        <v>809</v>
      </c>
      <c r="W7255" s="284" t="s">
        <v>809</v>
      </c>
      <c r="X7255" s="284" t="s">
        <v>809</v>
      </c>
      <c r="Y7255" s="257"/>
    </row>
    <row r="7256" spans="1:25" ht="12.75" customHeight="1" x14ac:dyDescent="0.2">
      <c r="B7256" s="247"/>
      <c r="C7256" s="318">
        <v>7243</v>
      </c>
      <c r="D7256" s="319" t="s">
        <v>988</v>
      </c>
      <c r="E7256" s="319" t="s">
        <v>988</v>
      </c>
      <c r="F7256" s="319"/>
      <c r="G7256" s="320" t="s">
        <v>707</v>
      </c>
      <c r="H7256" s="321">
        <v>0</v>
      </c>
      <c r="I7256" s="321"/>
      <c r="J7256" s="321">
        <v>0</v>
      </c>
      <c r="K7256" s="321"/>
      <c r="L7256" s="321">
        <v>0</v>
      </c>
      <c r="M7256" s="322" t="str">
        <f t="shared" si="339"/>
        <v>NA</v>
      </c>
      <c r="N7256" s="322" t="str">
        <f t="shared" si="340"/>
        <v>NA</v>
      </c>
      <c r="O7256" s="321">
        <v>0</v>
      </c>
      <c r="P7256" s="322" t="str">
        <f t="shared" si="341"/>
        <v>NA</v>
      </c>
      <c r="Q7256" s="322" t="s">
        <v>707</v>
      </c>
      <c r="R7256" s="323" t="s">
        <v>989</v>
      </c>
      <c r="S7256" s="323" t="s">
        <v>809</v>
      </c>
      <c r="T7256" s="323" t="s">
        <v>809</v>
      </c>
      <c r="U7256" s="323" t="s">
        <v>989</v>
      </c>
      <c r="V7256" s="323" t="s">
        <v>989</v>
      </c>
      <c r="W7256" s="323" t="s">
        <v>989</v>
      </c>
      <c r="X7256" s="323" t="s">
        <v>989</v>
      </c>
      <c r="Y7256" s="257"/>
    </row>
    <row r="7257" spans="1:25" ht="12.75" customHeight="1" x14ac:dyDescent="0.2">
      <c r="B7257" s="247"/>
      <c r="C7257" s="318">
        <v>7244</v>
      </c>
      <c r="D7257" s="319" t="s">
        <v>988</v>
      </c>
      <c r="E7257" s="319" t="s">
        <v>988</v>
      </c>
      <c r="F7257" s="319"/>
      <c r="G7257" s="320" t="s">
        <v>707</v>
      </c>
      <c r="H7257" s="321">
        <v>0</v>
      </c>
      <c r="I7257" s="321"/>
      <c r="J7257" s="321">
        <v>0</v>
      </c>
      <c r="K7257" s="321"/>
      <c r="L7257" s="321">
        <v>0</v>
      </c>
      <c r="M7257" s="322" t="str">
        <f t="shared" si="339"/>
        <v>NA</v>
      </c>
      <c r="N7257" s="322" t="str">
        <f t="shared" si="340"/>
        <v>NA</v>
      </c>
      <c r="O7257" s="321">
        <v>0</v>
      </c>
      <c r="P7257" s="322" t="str">
        <f t="shared" si="341"/>
        <v>NA</v>
      </c>
      <c r="Q7257" s="322" t="s">
        <v>707</v>
      </c>
      <c r="R7257" s="323" t="s">
        <v>989</v>
      </c>
      <c r="S7257" s="323" t="s">
        <v>809</v>
      </c>
      <c r="T7257" s="323" t="s">
        <v>809</v>
      </c>
      <c r="U7257" s="323" t="s">
        <v>989</v>
      </c>
      <c r="V7257" s="323" t="s">
        <v>989</v>
      </c>
      <c r="W7257" s="323" t="s">
        <v>989</v>
      </c>
      <c r="X7257" s="323" t="s">
        <v>989</v>
      </c>
      <c r="Y7257" s="257"/>
    </row>
    <row r="7258" spans="1:25" ht="12.75" customHeight="1" x14ac:dyDescent="0.2">
      <c r="B7258" s="247"/>
      <c r="C7258" s="280">
        <v>7245</v>
      </c>
      <c r="D7258" s="380" t="s">
        <v>14662</v>
      </c>
      <c r="E7258" s="380" t="s">
        <v>14663</v>
      </c>
      <c r="F7258" s="380" t="s">
        <v>10175</v>
      </c>
      <c r="G7258" s="381"/>
      <c r="H7258" s="250">
        <v>0</v>
      </c>
      <c r="I7258" s="250"/>
      <c r="J7258" s="250">
        <v>0</v>
      </c>
      <c r="K7258" s="250"/>
      <c r="L7258" s="250">
        <v>100359.76000000001</v>
      </c>
      <c r="M7258" s="251"/>
      <c r="N7258" s="251" t="str">
        <f t="shared" si="340"/>
        <v>NA</v>
      </c>
      <c r="O7258" s="250">
        <v>104189.22</v>
      </c>
      <c r="P7258" s="251">
        <f t="shared" si="341"/>
        <v>3.8157325206835804E-2</v>
      </c>
      <c r="Q7258" s="251" t="s">
        <v>1195</v>
      </c>
      <c r="R7258" s="258"/>
      <c r="S7258" s="258" t="s">
        <v>840</v>
      </c>
      <c r="T7258" s="258" t="s">
        <v>841</v>
      </c>
      <c r="U7258" s="282" t="s">
        <v>841</v>
      </c>
      <c r="V7258" s="283" t="s">
        <v>809</v>
      </c>
      <c r="W7258" s="284"/>
      <c r="X7258" s="284"/>
      <c r="Y7258" s="257"/>
    </row>
    <row r="7259" spans="1:25" ht="12.75" customHeight="1" x14ac:dyDescent="0.2">
      <c r="B7259" s="247"/>
      <c r="C7259" s="318">
        <v>7246</v>
      </c>
      <c r="D7259" s="319" t="s">
        <v>988</v>
      </c>
      <c r="E7259" s="319" t="s">
        <v>988</v>
      </c>
      <c r="F7259" s="319"/>
      <c r="G7259" s="320" t="s">
        <v>707</v>
      </c>
      <c r="H7259" s="321">
        <v>0</v>
      </c>
      <c r="I7259" s="321"/>
      <c r="J7259" s="321">
        <v>0</v>
      </c>
      <c r="K7259" s="321"/>
      <c r="L7259" s="321">
        <v>0</v>
      </c>
      <c r="M7259" s="251"/>
      <c r="N7259" s="322" t="str">
        <f t="shared" si="340"/>
        <v>NA</v>
      </c>
      <c r="O7259" s="321">
        <v>0</v>
      </c>
      <c r="P7259" s="322" t="str">
        <f t="shared" si="341"/>
        <v>NA</v>
      </c>
      <c r="Q7259" s="322" t="s">
        <v>707</v>
      </c>
      <c r="R7259" s="323" t="s">
        <v>989</v>
      </c>
      <c r="S7259" s="323" t="s">
        <v>809</v>
      </c>
      <c r="T7259" s="323" t="s">
        <v>809</v>
      </c>
      <c r="U7259" s="323" t="s">
        <v>989</v>
      </c>
      <c r="V7259" s="323" t="s">
        <v>989</v>
      </c>
      <c r="W7259" s="323" t="s">
        <v>989</v>
      </c>
      <c r="X7259" s="323" t="s">
        <v>989</v>
      </c>
      <c r="Y7259" s="257"/>
    </row>
    <row r="7260" spans="1:25" ht="12.75" customHeight="1" x14ac:dyDescent="0.2">
      <c r="B7260" s="247"/>
      <c r="C7260" s="318">
        <v>7247</v>
      </c>
      <c r="D7260" s="319" t="s">
        <v>988</v>
      </c>
      <c r="E7260" s="319" t="s">
        <v>988</v>
      </c>
      <c r="F7260" s="319"/>
      <c r="G7260" s="320" t="s">
        <v>707</v>
      </c>
      <c r="H7260" s="321">
        <v>0</v>
      </c>
      <c r="I7260" s="321"/>
      <c r="J7260" s="321">
        <v>0</v>
      </c>
      <c r="K7260" s="321"/>
      <c r="L7260" s="321">
        <v>0</v>
      </c>
      <c r="M7260" s="251"/>
      <c r="N7260" s="322" t="str">
        <f t="shared" si="340"/>
        <v>NA</v>
      </c>
      <c r="O7260" s="321">
        <v>0</v>
      </c>
      <c r="P7260" s="322" t="str">
        <f t="shared" si="341"/>
        <v>NA</v>
      </c>
      <c r="Q7260" s="322" t="s">
        <v>707</v>
      </c>
      <c r="R7260" s="323" t="s">
        <v>989</v>
      </c>
      <c r="S7260" s="323" t="s">
        <v>809</v>
      </c>
      <c r="T7260" s="323" t="s">
        <v>809</v>
      </c>
      <c r="U7260" s="323" t="s">
        <v>989</v>
      </c>
      <c r="V7260" s="323" t="s">
        <v>989</v>
      </c>
      <c r="W7260" s="323" t="s">
        <v>989</v>
      </c>
      <c r="X7260" s="323" t="s">
        <v>989</v>
      </c>
      <c r="Y7260" s="257"/>
    </row>
    <row r="7261" spans="1:25" ht="12.75" customHeight="1" x14ac:dyDescent="0.2">
      <c r="A7261" s="229" t="s">
        <v>705</v>
      </c>
      <c r="B7261" s="247"/>
      <c r="C7261" s="280">
        <v>7248</v>
      </c>
      <c r="D7261" s="380" t="s">
        <v>14664</v>
      </c>
      <c r="E7261" s="380" t="s">
        <v>14665</v>
      </c>
      <c r="F7261" s="380" t="s">
        <v>10205</v>
      </c>
      <c r="G7261" s="381" t="s">
        <v>813</v>
      </c>
      <c r="H7261" s="250">
        <v>55101.35</v>
      </c>
      <c r="I7261" s="250"/>
      <c r="J7261" s="250">
        <v>0</v>
      </c>
      <c r="K7261" s="250"/>
      <c r="L7261" s="250">
        <v>46745.21</v>
      </c>
      <c r="M7261" s="251"/>
      <c r="N7261" s="251" t="str">
        <f t="shared" si="340"/>
        <v>NA</v>
      </c>
      <c r="O7261" s="250">
        <v>54923.069999999992</v>
      </c>
      <c r="P7261" s="251">
        <f t="shared" si="341"/>
        <v>0.17494541151916942</v>
      </c>
      <c r="Q7261" s="251" t="s">
        <v>1195</v>
      </c>
      <c r="R7261" s="258"/>
      <c r="S7261" s="299" t="s">
        <v>809</v>
      </c>
      <c r="T7261" s="258" t="s">
        <v>807</v>
      </c>
      <c r="U7261" s="282" t="s">
        <v>814</v>
      </c>
      <c r="V7261" s="283" t="s">
        <v>809</v>
      </c>
      <c r="W7261" s="284" t="s">
        <v>809</v>
      </c>
      <c r="X7261" s="284" t="s">
        <v>809</v>
      </c>
      <c r="Y7261" s="257"/>
    </row>
    <row r="7262" spans="1:25" ht="12.75" customHeight="1" x14ac:dyDescent="0.2">
      <c r="A7262" s="229" t="s">
        <v>705</v>
      </c>
      <c r="B7262" s="247"/>
      <c r="C7262" s="280">
        <v>7249</v>
      </c>
      <c r="D7262" s="380" t="s">
        <v>14666</v>
      </c>
      <c r="E7262" s="380" t="s">
        <v>14667</v>
      </c>
      <c r="F7262" s="380" t="s">
        <v>10877</v>
      </c>
      <c r="G7262" s="381" t="s">
        <v>813</v>
      </c>
      <c r="H7262" s="250">
        <v>139843.05000000002</v>
      </c>
      <c r="I7262" s="250"/>
      <c r="J7262" s="250">
        <v>0</v>
      </c>
      <c r="K7262" s="250"/>
      <c r="L7262" s="250">
        <v>375004.15999999992</v>
      </c>
      <c r="M7262" s="251"/>
      <c r="N7262" s="251" t="str">
        <f t="shared" si="340"/>
        <v>NA</v>
      </c>
      <c r="O7262" s="250">
        <v>388328.3299999999</v>
      </c>
      <c r="P7262" s="251">
        <f t="shared" si="341"/>
        <v>3.5530725845814584E-2</v>
      </c>
      <c r="Q7262" s="251" t="s">
        <v>1195</v>
      </c>
      <c r="R7262" s="258"/>
      <c r="S7262" s="299" t="s">
        <v>809</v>
      </c>
      <c r="T7262" s="258" t="s">
        <v>807</v>
      </c>
      <c r="U7262" s="282" t="s">
        <v>814</v>
      </c>
      <c r="V7262" s="283" t="s">
        <v>809</v>
      </c>
      <c r="W7262" s="284" t="s">
        <v>809</v>
      </c>
      <c r="X7262" s="284" t="s">
        <v>809</v>
      </c>
      <c r="Y7262" s="257"/>
    </row>
    <row r="7263" spans="1:25" ht="12.75" customHeight="1" x14ac:dyDescent="0.2">
      <c r="A7263" s="229" t="s">
        <v>705</v>
      </c>
      <c r="B7263" s="247"/>
      <c r="C7263" s="280">
        <v>7250</v>
      </c>
      <c r="D7263" s="380" t="s">
        <v>14668</v>
      </c>
      <c r="E7263" s="380" t="s">
        <v>14669</v>
      </c>
      <c r="F7263" s="380" t="s">
        <v>10877</v>
      </c>
      <c r="G7263" s="381" t="s">
        <v>813</v>
      </c>
      <c r="H7263" s="250">
        <v>231383.82000000004</v>
      </c>
      <c r="I7263" s="250"/>
      <c r="J7263" s="250">
        <v>0</v>
      </c>
      <c r="K7263" s="250"/>
      <c r="L7263" s="250">
        <v>327694.82999999996</v>
      </c>
      <c r="M7263" s="251"/>
      <c r="N7263" s="251" t="str">
        <f t="shared" si="340"/>
        <v>NA</v>
      </c>
      <c r="O7263" s="250">
        <v>402887.58999999997</v>
      </c>
      <c r="P7263" s="251">
        <f t="shared" si="341"/>
        <v>0.22945970798501769</v>
      </c>
      <c r="Q7263" s="251" t="s">
        <v>1195</v>
      </c>
      <c r="R7263" s="258"/>
      <c r="S7263" s="299" t="s">
        <v>809</v>
      </c>
      <c r="T7263" s="258" t="s">
        <v>807</v>
      </c>
      <c r="U7263" s="282" t="s">
        <v>814</v>
      </c>
      <c r="V7263" s="283" t="s">
        <v>809</v>
      </c>
      <c r="W7263" s="284" t="s">
        <v>809</v>
      </c>
      <c r="X7263" s="284" t="s">
        <v>809</v>
      </c>
      <c r="Y7263" s="257"/>
    </row>
    <row r="7264" spans="1:25" ht="12.75" customHeight="1" x14ac:dyDescent="0.2">
      <c r="B7264" s="247"/>
      <c r="C7264" s="318">
        <v>7251</v>
      </c>
      <c r="D7264" s="319" t="s">
        <v>988</v>
      </c>
      <c r="E7264" s="319" t="s">
        <v>988</v>
      </c>
      <c r="F7264" s="319"/>
      <c r="G7264" s="320" t="s">
        <v>707</v>
      </c>
      <c r="H7264" s="321">
        <v>0</v>
      </c>
      <c r="I7264" s="321"/>
      <c r="J7264" s="321">
        <v>0</v>
      </c>
      <c r="K7264" s="321"/>
      <c r="L7264" s="321">
        <v>0</v>
      </c>
      <c r="M7264" s="251"/>
      <c r="N7264" s="322" t="str">
        <f t="shared" si="340"/>
        <v>NA</v>
      </c>
      <c r="O7264" s="321">
        <v>0</v>
      </c>
      <c r="P7264" s="322" t="str">
        <f t="shared" si="341"/>
        <v>NA</v>
      </c>
      <c r="Q7264" s="322" t="s">
        <v>707</v>
      </c>
      <c r="R7264" s="323" t="s">
        <v>989</v>
      </c>
      <c r="S7264" s="323" t="s">
        <v>809</v>
      </c>
      <c r="T7264" s="323" t="s">
        <v>809</v>
      </c>
      <c r="U7264" s="323" t="s">
        <v>989</v>
      </c>
      <c r="V7264" s="323" t="s">
        <v>989</v>
      </c>
      <c r="W7264" s="323" t="s">
        <v>989</v>
      </c>
      <c r="X7264" s="323" t="s">
        <v>989</v>
      </c>
      <c r="Y7264" s="257"/>
    </row>
    <row r="7265" spans="1:25" ht="12.75" customHeight="1" x14ac:dyDescent="0.2">
      <c r="B7265" s="247"/>
      <c r="C7265" s="318">
        <v>7252</v>
      </c>
      <c r="D7265" s="319" t="s">
        <v>988</v>
      </c>
      <c r="E7265" s="319" t="s">
        <v>988</v>
      </c>
      <c r="F7265" s="319"/>
      <c r="G7265" s="320" t="s">
        <v>707</v>
      </c>
      <c r="H7265" s="321">
        <v>0</v>
      </c>
      <c r="I7265" s="321"/>
      <c r="J7265" s="321">
        <v>0</v>
      </c>
      <c r="K7265" s="321"/>
      <c r="L7265" s="321">
        <v>0</v>
      </c>
      <c r="M7265" s="251"/>
      <c r="N7265" s="322" t="str">
        <f t="shared" si="340"/>
        <v>NA</v>
      </c>
      <c r="O7265" s="321">
        <v>0</v>
      </c>
      <c r="P7265" s="322" t="str">
        <f t="shared" si="341"/>
        <v>NA</v>
      </c>
      <c r="Q7265" s="322" t="s">
        <v>707</v>
      </c>
      <c r="R7265" s="323" t="s">
        <v>989</v>
      </c>
      <c r="S7265" s="323" t="s">
        <v>809</v>
      </c>
      <c r="T7265" s="323" t="s">
        <v>809</v>
      </c>
      <c r="U7265" s="323" t="s">
        <v>989</v>
      </c>
      <c r="V7265" s="323" t="s">
        <v>989</v>
      </c>
      <c r="W7265" s="323" t="s">
        <v>989</v>
      </c>
      <c r="X7265" s="323" t="s">
        <v>989</v>
      </c>
      <c r="Y7265" s="257"/>
    </row>
    <row r="7266" spans="1:25" ht="12.75" customHeight="1" x14ac:dyDescent="0.2">
      <c r="B7266" s="247"/>
      <c r="C7266" s="318">
        <v>7253</v>
      </c>
      <c r="D7266" s="319" t="s">
        <v>988</v>
      </c>
      <c r="E7266" s="319" t="s">
        <v>988</v>
      </c>
      <c r="F7266" s="319"/>
      <c r="G7266" s="320" t="s">
        <v>707</v>
      </c>
      <c r="H7266" s="321">
        <v>0</v>
      </c>
      <c r="I7266" s="321"/>
      <c r="J7266" s="321">
        <v>0</v>
      </c>
      <c r="K7266" s="321"/>
      <c r="L7266" s="321">
        <v>0</v>
      </c>
      <c r="M7266" s="251"/>
      <c r="N7266" s="322" t="str">
        <f t="shared" si="340"/>
        <v>NA</v>
      </c>
      <c r="O7266" s="321">
        <v>0</v>
      </c>
      <c r="P7266" s="322" t="str">
        <f t="shared" si="341"/>
        <v>NA</v>
      </c>
      <c r="Q7266" s="322" t="s">
        <v>707</v>
      </c>
      <c r="R7266" s="323" t="s">
        <v>989</v>
      </c>
      <c r="S7266" s="323" t="s">
        <v>809</v>
      </c>
      <c r="T7266" s="323" t="s">
        <v>809</v>
      </c>
      <c r="U7266" s="323" t="s">
        <v>989</v>
      </c>
      <c r="V7266" s="323" t="s">
        <v>989</v>
      </c>
      <c r="W7266" s="323" t="s">
        <v>989</v>
      </c>
      <c r="X7266" s="323" t="s">
        <v>989</v>
      </c>
      <c r="Y7266" s="257"/>
    </row>
    <row r="7267" spans="1:25" ht="12.75" customHeight="1" x14ac:dyDescent="0.2">
      <c r="A7267" s="229" t="s">
        <v>705</v>
      </c>
      <c r="B7267" s="247"/>
      <c r="C7267" s="280">
        <v>7254</v>
      </c>
      <c r="D7267" s="380" t="s">
        <v>14670</v>
      </c>
      <c r="E7267" s="380" t="s">
        <v>14671</v>
      </c>
      <c r="F7267" s="380" t="s">
        <v>10877</v>
      </c>
      <c r="G7267" s="381" t="s">
        <v>813</v>
      </c>
      <c r="H7267" s="250">
        <v>0</v>
      </c>
      <c r="I7267" s="250"/>
      <c r="J7267" s="250">
        <v>0</v>
      </c>
      <c r="K7267" s="250"/>
      <c r="L7267" s="250">
        <v>655916.0399999998</v>
      </c>
      <c r="M7267" s="251"/>
      <c r="N7267" s="251" t="str">
        <f t="shared" si="340"/>
        <v>NA</v>
      </c>
      <c r="O7267" s="250">
        <v>697395.83000000007</v>
      </c>
      <c r="P7267" s="251">
        <f t="shared" si="341"/>
        <v>6.3239481077487114E-2</v>
      </c>
      <c r="Q7267" s="251" t="s">
        <v>1195</v>
      </c>
      <c r="R7267" s="258"/>
      <c r="S7267" s="299" t="s">
        <v>809</v>
      </c>
      <c r="T7267" s="258" t="s">
        <v>807</v>
      </c>
      <c r="U7267" s="282" t="s">
        <v>814</v>
      </c>
      <c r="V7267" s="283" t="s">
        <v>809</v>
      </c>
      <c r="W7267" s="284" t="s">
        <v>809</v>
      </c>
      <c r="X7267" s="284" t="s">
        <v>809</v>
      </c>
      <c r="Y7267" s="257"/>
    </row>
    <row r="7268" spans="1:25" ht="12.75" customHeight="1" x14ac:dyDescent="0.2">
      <c r="A7268" s="229" t="s">
        <v>705</v>
      </c>
      <c r="B7268" s="247"/>
      <c r="C7268" s="280">
        <v>7255</v>
      </c>
      <c r="D7268" s="380" t="s">
        <v>14672</v>
      </c>
      <c r="E7268" s="380" t="s">
        <v>14673</v>
      </c>
      <c r="F7268" s="380" t="s">
        <v>10877</v>
      </c>
      <c r="G7268" s="381" t="s">
        <v>813</v>
      </c>
      <c r="H7268" s="250">
        <v>528510.32000000007</v>
      </c>
      <c r="I7268" s="250"/>
      <c r="J7268" s="250">
        <v>0</v>
      </c>
      <c r="K7268" s="250"/>
      <c r="L7268" s="250">
        <v>769496.7300000001</v>
      </c>
      <c r="M7268" s="251"/>
      <c r="N7268" s="251" t="str">
        <f t="shared" si="340"/>
        <v>NA</v>
      </c>
      <c r="O7268" s="250">
        <v>795116.85000000009</v>
      </c>
      <c r="P7268" s="251">
        <f t="shared" si="341"/>
        <v>3.3294644409989881E-2</v>
      </c>
      <c r="Q7268" s="251" t="s">
        <v>1195</v>
      </c>
      <c r="R7268" s="258"/>
      <c r="S7268" s="299" t="s">
        <v>809</v>
      </c>
      <c r="T7268" s="258" t="s">
        <v>807</v>
      </c>
      <c r="U7268" s="282" t="s">
        <v>814</v>
      </c>
      <c r="V7268" s="283" t="s">
        <v>809</v>
      </c>
      <c r="W7268" s="284" t="s">
        <v>809</v>
      </c>
      <c r="X7268" s="284" t="s">
        <v>809</v>
      </c>
      <c r="Y7268" s="257"/>
    </row>
    <row r="7269" spans="1:25" ht="12.75" customHeight="1" x14ac:dyDescent="0.2">
      <c r="A7269" s="229" t="s">
        <v>705</v>
      </c>
      <c r="B7269" s="247"/>
      <c r="C7269" s="280">
        <v>7256</v>
      </c>
      <c r="D7269" s="380" t="s">
        <v>14674</v>
      </c>
      <c r="E7269" s="380" t="s">
        <v>14675</v>
      </c>
      <c r="F7269" s="380" t="s">
        <v>10877</v>
      </c>
      <c r="G7269" s="381" t="s">
        <v>813</v>
      </c>
      <c r="H7269" s="250">
        <v>387181.05</v>
      </c>
      <c r="I7269" s="250"/>
      <c r="J7269" s="250">
        <v>0</v>
      </c>
      <c r="K7269" s="250"/>
      <c r="L7269" s="250">
        <v>396412.87999999995</v>
      </c>
      <c r="M7269" s="251"/>
      <c r="N7269" s="251" t="str">
        <f t="shared" si="340"/>
        <v>NA</v>
      </c>
      <c r="O7269" s="250">
        <v>411765.93</v>
      </c>
      <c r="P7269" s="251">
        <f t="shared" si="341"/>
        <v>3.8729947422495581E-2</v>
      </c>
      <c r="Q7269" s="251" t="s">
        <v>1195</v>
      </c>
      <c r="R7269" s="258"/>
      <c r="S7269" s="299" t="s">
        <v>809</v>
      </c>
      <c r="T7269" s="258" t="s">
        <v>807</v>
      </c>
      <c r="U7269" s="282" t="s">
        <v>814</v>
      </c>
      <c r="V7269" s="283" t="s">
        <v>809</v>
      </c>
      <c r="W7269" s="284" t="s">
        <v>809</v>
      </c>
      <c r="X7269" s="284" t="s">
        <v>809</v>
      </c>
      <c r="Y7269" s="257"/>
    </row>
    <row r="7270" spans="1:25" ht="12.75" customHeight="1" x14ac:dyDescent="0.2">
      <c r="A7270" s="229" t="s">
        <v>705</v>
      </c>
      <c r="B7270" s="247"/>
      <c r="C7270" s="280">
        <v>7257</v>
      </c>
      <c r="D7270" s="380" t="s">
        <v>14676</v>
      </c>
      <c r="E7270" s="380" t="s">
        <v>14677</v>
      </c>
      <c r="F7270" s="380" t="s">
        <v>10877</v>
      </c>
      <c r="G7270" s="381" t="s">
        <v>813</v>
      </c>
      <c r="H7270" s="250">
        <v>16689.91</v>
      </c>
      <c r="I7270" s="250"/>
      <c r="J7270" s="250">
        <v>0</v>
      </c>
      <c r="K7270" s="250"/>
      <c r="L7270" s="250">
        <v>17089.36</v>
      </c>
      <c r="M7270" s="251"/>
      <c r="N7270" s="251" t="str">
        <f t="shared" si="340"/>
        <v>NA</v>
      </c>
      <c r="O7270" s="250">
        <v>17839.78</v>
      </c>
      <c r="P7270" s="251">
        <f t="shared" si="341"/>
        <v>4.3911533258120736E-2</v>
      </c>
      <c r="Q7270" s="251" t="s">
        <v>1195</v>
      </c>
      <c r="R7270" s="258"/>
      <c r="S7270" s="299" t="s">
        <v>809</v>
      </c>
      <c r="T7270" s="258" t="s">
        <v>807</v>
      </c>
      <c r="U7270" s="282" t="s">
        <v>814</v>
      </c>
      <c r="V7270" s="283" t="s">
        <v>809</v>
      </c>
      <c r="W7270" s="284" t="s">
        <v>809</v>
      </c>
      <c r="X7270" s="284" t="s">
        <v>809</v>
      </c>
      <c r="Y7270" s="257"/>
    </row>
    <row r="7271" spans="1:25" ht="12.75" customHeight="1" x14ac:dyDescent="0.2">
      <c r="B7271" s="247"/>
      <c r="C7271" s="280">
        <v>7258</v>
      </c>
      <c r="D7271" s="380" t="s">
        <v>14678</v>
      </c>
      <c r="E7271" s="380" t="s">
        <v>14679</v>
      </c>
      <c r="F7271" s="380" t="s">
        <v>877</v>
      </c>
      <c r="G7271" s="381"/>
      <c r="H7271" s="250">
        <v>0</v>
      </c>
      <c r="I7271" s="250"/>
      <c r="J7271" s="250">
        <v>0</v>
      </c>
      <c r="K7271" s="250"/>
      <c r="L7271" s="250">
        <v>36365.69</v>
      </c>
      <c r="M7271" s="251"/>
      <c r="N7271" s="251" t="str">
        <f t="shared" si="340"/>
        <v>NA</v>
      </c>
      <c r="O7271" s="250">
        <v>39881.33</v>
      </c>
      <c r="P7271" s="251">
        <f t="shared" si="341"/>
        <v>9.6674640299689057E-2</v>
      </c>
      <c r="Q7271" s="251" t="s">
        <v>805</v>
      </c>
      <c r="R7271" s="258"/>
      <c r="S7271" s="258" t="s">
        <v>840</v>
      </c>
      <c r="T7271" s="258" t="s">
        <v>841</v>
      </c>
      <c r="U7271" s="282" t="s">
        <v>841</v>
      </c>
      <c r="V7271" s="283" t="s">
        <v>809</v>
      </c>
      <c r="W7271" s="284"/>
      <c r="X7271" s="284"/>
      <c r="Y7271" s="257"/>
    </row>
    <row r="7272" spans="1:25" ht="12.75" customHeight="1" x14ac:dyDescent="0.2">
      <c r="B7272" s="247"/>
      <c r="C7272" s="318">
        <v>7259</v>
      </c>
      <c r="D7272" s="319" t="s">
        <v>988</v>
      </c>
      <c r="E7272" s="319" t="s">
        <v>988</v>
      </c>
      <c r="F7272" s="319"/>
      <c r="G7272" s="320"/>
      <c r="H7272" s="321">
        <v>0</v>
      </c>
      <c r="I7272" s="321"/>
      <c r="J7272" s="321">
        <v>0</v>
      </c>
      <c r="K7272" s="321"/>
      <c r="L7272" s="321">
        <v>0</v>
      </c>
      <c r="M7272" s="251"/>
      <c r="N7272" s="322" t="str">
        <f t="shared" si="340"/>
        <v>NA</v>
      </c>
      <c r="O7272" s="321">
        <v>0</v>
      </c>
      <c r="P7272" s="322" t="str">
        <f t="shared" si="341"/>
        <v>NA</v>
      </c>
      <c r="Q7272" s="322" t="s">
        <v>707</v>
      </c>
      <c r="R7272" s="370"/>
      <c r="S7272" s="323" t="s">
        <v>809</v>
      </c>
      <c r="T7272" s="370" t="s">
        <v>841</v>
      </c>
      <c r="U7272" s="371" t="s">
        <v>841</v>
      </c>
      <c r="V7272" s="382" t="s">
        <v>809</v>
      </c>
      <c r="W7272" s="383" t="s">
        <v>809</v>
      </c>
      <c r="X7272" s="383" t="s">
        <v>809</v>
      </c>
      <c r="Y7272" s="257"/>
    </row>
    <row r="7273" spans="1:25" ht="12.75" customHeight="1" x14ac:dyDescent="0.2">
      <c r="B7273" s="247"/>
      <c r="C7273" s="318">
        <v>7260</v>
      </c>
      <c r="D7273" s="319" t="s">
        <v>988</v>
      </c>
      <c r="E7273" s="319" t="s">
        <v>988</v>
      </c>
      <c r="F7273" s="319"/>
      <c r="G7273" s="320"/>
      <c r="H7273" s="321">
        <v>0</v>
      </c>
      <c r="I7273" s="321"/>
      <c r="J7273" s="321">
        <v>0</v>
      </c>
      <c r="K7273" s="321"/>
      <c r="L7273" s="321">
        <v>0</v>
      </c>
      <c r="M7273" s="251"/>
      <c r="N7273" s="322" t="str">
        <f t="shared" si="340"/>
        <v>NA</v>
      </c>
      <c r="O7273" s="321">
        <v>0</v>
      </c>
      <c r="P7273" s="322" t="str">
        <f t="shared" si="341"/>
        <v>NA</v>
      </c>
      <c r="Q7273" s="322" t="s">
        <v>707</v>
      </c>
      <c r="R7273" s="370"/>
      <c r="S7273" s="323" t="s">
        <v>809</v>
      </c>
      <c r="T7273" s="370" t="s">
        <v>841</v>
      </c>
      <c r="U7273" s="371" t="s">
        <v>841</v>
      </c>
      <c r="V7273" s="382" t="s">
        <v>809</v>
      </c>
      <c r="W7273" s="383" t="s">
        <v>809</v>
      </c>
      <c r="X7273" s="383" t="s">
        <v>809</v>
      </c>
      <c r="Y7273" s="257"/>
    </row>
    <row r="7274" spans="1:25" ht="12.75" customHeight="1" x14ac:dyDescent="0.2">
      <c r="B7274" s="247"/>
      <c r="C7274" s="318">
        <v>7261</v>
      </c>
      <c r="D7274" s="319" t="s">
        <v>988</v>
      </c>
      <c r="E7274" s="319" t="s">
        <v>988</v>
      </c>
      <c r="F7274" s="319"/>
      <c r="G7274" s="320"/>
      <c r="H7274" s="321">
        <v>0</v>
      </c>
      <c r="I7274" s="321"/>
      <c r="J7274" s="321">
        <v>0</v>
      </c>
      <c r="K7274" s="321"/>
      <c r="L7274" s="321">
        <v>0</v>
      </c>
      <c r="M7274" s="251"/>
      <c r="N7274" s="322" t="str">
        <f t="shared" si="340"/>
        <v>NA</v>
      </c>
      <c r="O7274" s="321">
        <v>0</v>
      </c>
      <c r="P7274" s="322" t="str">
        <f t="shared" si="341"/>
        <v>NA</v>
      </c>
      <c r="Q7274" s="322" t="s">
        <v>707</v>
      </c>
      <c r="R7274" s="370"/>
      <c r="S7274" s="323" t="s">
        <v>809</v>
      </c>
      <c r="T7274" s="370" t="s">
        <v>841</v>
      </c>
      <c r="U7274" s="371" t="s">
        <v>841</v>
      </c>
      <c r="V7274" s="382" t="s">
        <v>809</v>
      </c>
      <c r="W7274" s="383" t="s">
        <v>809</v>
      </c>
      <c r="X7274" s="383" t="s">
        <v>809</v>
      </c>
      <c r="Y7274" s="257"/>
    </row>
    <row r="7275" spans="1:25" ht="12.75" customHeight="1" x14ac:dyDescent="0.2">
      <c r="B7275" s="247"/>
      <c r="C7275" s="318">
        <v>7262</v>
      </c>
      <c r="D7275" s="319" t="s">
        <v>988</v>
      </c>
      <c r="E7275" s="319" t="s">
        <v>988</v>
      </c>
      <c r="F7275" s="319"/>
      <c r="G7275" s="320"/>
      <c r="H7275" s="321">
        <v>0</v>
      </c>
      <c r="I7275" s="321"/>
      <c r="J7275" s="321">
        <v>0</v>
      </c>
      <c r="K7275" s="321"/>
      <c r="L7275" s="321">
        <v>0</v>
      </c>
      <c r="M7275" s="251"/>
      <c r="N7275" s="322" t="str">
        <f t="shared" si="340"/>
        <v>NA</v>
      </c>
      <c r="O7275" s="321">
        <v>0</v>
      </c>
      <c r="P7275" s="322" t="str">
        <f t="shared" si="341"/>
        <v>NA</v>
      </c>
      <c r="Q7275" s="322" t="s">
        <v>707</v>
      </c>
      <c r="R7275" s="370"/>
      <c r="S7275" s="323" t="s">
        <v>809</v>
      </c>
      <c r="T7275" s="370" t="s">
        <v>841</v>
      </c>
      <c r="U7275" s="371" t="s">
        <v>841</v>
      </c>
      <c r="V7275" s="382" t="s">
        <v>809</v>
      </c>
      <c r="W7275" s="383" t="s">
        <v>809</v>
      </c>
      <c r="X7275" s="383" t="s">
        <v>809</v>
      </c>
      <c r="Y7275" s="257"/>
    </row>
    <row r="7276" spans="1:25" ht="12.75" customHeight="1" x14ac:dyDescent="0.2">
      <c r="A7276" s="229" t="s">
        <v>705</v>
      </c>
      <c r="B7276" s="247"/>
      <c r="C7276" s="280">
        <v>7263</v>
      </c>
      <c r="D7276" s="380" t="s">
        <v>14680</v>
      </c>
      <c r="E7276" s="380" t="s">
        <v>14681</v>
      </c>
      <c r="F7276" s="380" t="s">
        <v>1074</v>
      </c>
      <c r="G7276" s="381" t="s">
        <v>813</v>
      </c>
      <c r="H7276" s="250">
        <v>27819.68</v>
      </c>
      <c r="I7276" s="250"/>
      <c r="J7276" s="250">
        <v>0</v>
      </c>
      <c r="K7276" s="250"/>
      <c r="L7276" s="250">
        <v>28485.23</v>
      </c>
      <c r="M7276" s="251"/>
      <c r="N7276" s="251" t="str">
        <f t="shared" si="340"/>
        <v>NA</v>
      </c>
      <c r="O7276" s="250">
        <v>34528.9</v>
      </c>
      <c r="P7276" s="251">
        <f t="shared" si="341"/>
        <v>0.21216855191269307</v>
      </c>
      <c r="Q7276" s="251" t="s">
        <v>805</v>
      </c>
      <c r="R7276" s="258"/>
      <c r="S7276" s="299" t="s">
        <v>809</v>
      </c>
      <c r="T7276" s="258" t="s">
        <v>807</v>
      </c>
      <c r="U7276" s="282" t="s">
        <v>814</v>
      </c>
      <c r="V7276" s="283" t="s">
        <v>809</v>
      </c>
      <c r="W7276" s="284" t="s">
        <v>809</v>
      </c>
      <c r="X7276" s="284" t="s">
        <v>809</v>
      </c>
      <c r="Y7276" s="257"/>
    </row>
    <row r="7277" spans="1:25" ht="12.75" customHeight="1" x14ac:dyDescent="0.2">
      <c r="A7277" s="229" t="s">
        <v>705</v>
      </c>
      <c r="B7277" s="247"/>
      <c r="C7277" s="280">
        <v>7264</v>
      </c>
      <c r="D7277" s="380" t="s">
        <v>14682</v>
      </c>
      <c r="E7277" s="380" t="s">
        <v>14683</v>
      </c>
      <c r="F7277" s="380" t="s">
        <v>812</v>
      </c>
      <c r="G7277" s="381" t="s">
        <v>813</v>
      </c>
      <c r="H7277" s="250">
        <v>376983.91999999993</v>
      </c>
      <c r="I7277" s="250"/>
      <c r="J7277" s="250">
        <v>0</v>
      </c>
      <c r="K7277" s="250"/>
      <c r="L7277" s="250">
        <v>437765.0400000001</v>
      </c>
      <c r="M7277" s="251"/>
      <c r="N7277" s="251" t="str">
        <f t="shared" si="340"/>
        <v>NA</v>
      </c>
      <c r="O7277" s="250">
        <v>470799.64000000007</v>
      </c>
      <c r="P7277" s="251">
        <f t="shared" si="341"/>
        <v>7.5461941867262794E-2</v>
      </c>
      <c r="Q7277" s="251" t="s">
        <v>805</v>
      </c>
      <c r="R7277" s="258"/>
      <c r="S7277" s="299" t="s">
        <v>809</v>
      </c>
      <c r="T7277" s="258" t="s">
        <v>807</v>
      </c>
      <c r="U7277" s="282" t="s">
        <v>814</v>
      </c>
      <c r="V7277" s="283" t="s">
        <v>809</v>
      </c>
      <c r="W7277" s="284" t="s">
        <v>809</v>
      </c>
      <c r="X7277" s="284" t="s">
        <v>809</v>
      </c>
      <c r="Y7277" s="257"/>
    </row>
    <row r="7278" spans="1:25" ht="12.75" customHeight="1" x14ac:dyDescent="0.2">
      <c r="A7278" s="229" t="s">
        <v>705</v>
      </c>
      <c r="B7278" s="247"/>
      <c r="C7278" s="280">
        <v>7265</v>
      </c>
      <c r="D7278" s="380" t="s">
        <v>14684</v>
      </c>
      <c r="E7278" s="380" t="s">
        <v>14685</v>
      </c>
      <c r="F7278" s="380" t="s">
        <v>10355</v>
      </c>
      <c r="G7278" s="381" t="s">
        <v>804</v>
      </c>
      <c r="H7278" s="250">
        <v>43543.299999999996</v>
      </c>
      <c r="I7278" s="250"/>
      <c r="J7278" s="250">
        <v>0</v>
      </c>
      <c r="K7278" s="250"/>
      <c r="L7278" s="250">
        <v>44585.3</v>
      </c>
      <c r="M7278" s="251"/>
      <c r="N7278" s="251" t="str">
        <f t="shared" si="340"/>
        <v>NA</v>
      </c>
      <c r="O7278" s="250">
        <v>48588.1</v>
      </c>
      <c r="P7278" s="251">
        <f t="shared" si="341"/>
        <v>8.9778469585266793E-2</v>
      </c>
      <c r="Q7278" s="251" t="s">
        <v>1195</v>
      </c>
      <c r="R7278" s="258"/>
      <c r="S7278" s="299" t="s">
        <v>809</v>
      </c>
      <c r="T7278" s="258" t="s">
        <v>807</v>
      </c>
      <c r="U7278" s="282" t="s">
        <v>808</v>
      </c>
      <c r="V7278" s="283" t="s">
        <v>809</v>
      </c>
      <c r="W7278" s="284" t="s">
        <v>809</v>
      </c>
      <c r="X7278" s="284" t="s">
        <v>809</v>
      </c>
      <c r="Y7278" s="257"/>
    </row>
    <row r="7279" spans="1:25" ht="12.75" customHeight="1" x14ac:dyDescent="0.2">
      <c r="A7279" s="229" t="s">
        <v>705</v>
      </c>
      <c r="B7279" s="247"/>
      <c r="C7279" s="280">
        <v>7266</v>
      </c>
      <c r="D7279" s="380" t="s">
        <v>14684</v>
      </c>
      <c r="E7279" s="380" t="s">
        <v>14685</v>
      </c>
      <c r="F7279" s="380" t="s">
        <v>10355</v>
      </c>
      <c r="G7279" s="381" t="s">
        <v>804</v>
      </c>
      <c r="H7279" s="250">
        <v>67707.929999999993</v>
      </c>
      <c r="I7279" s="250"/>
      <c r="J7279" s="250">
        <v>0</v>
      </c>
      <c r="K7279" s="250"/>
      <c r="L7279" s="250">
        <v>69328.2</v>
      </c>
      <c r="M7279" s="251"/>
      <c r="N7279" s="251" t="str">
        <f t="shared" si="340"/>
        <v>NA</v>
      </c>
      <c r="O7279" s="250">
        <v>75652.52</v>
      </c>
      <c r="P7279" s="251">
        <f t="shared" si="341"/>
        <v>9.1222907849908219E-2</v>
      </c>
      <c r="Q7279" s="251" t="s">
        <v>1195</v>
      </c>
      <c r="R7279" s="258"/>
      <c r="S7279" s="299" t="s">
        <v>809</v>
      </c>
      <c r="T7279" s="258" t="s">
        <v>807</v>
      </c>
      <c r="U7279" s="282" t="s">
        <v>808</v>
      </c>
      <c r="V7279" s="283" t="s">
        <v>809</v>
      </c>
      <c r="W7279" s="284" t="s">
        <v>809</v>
      </c>
      <c r="X7279" s="284" t="s">
        <v>809</v>
      </c>
      <c r="Y7279" s="257"/>
    </row>
    <row r="7280" spans="1:25" ht="12.75" customHeight="1" x14ac:dyDescent="0.2">
      <c r="A7280" s="229" t="s">
        <v>705</v>
      </c>
      <c r="B7280" s="247"/>
      <c r="C7280" s="280">
        <v>7267</v>
      </c>
      <c r="D7280" s="380" t="s">
        <v>14686</v>
      </c>
      <c r="E7280" s="380" t="s">
        <v>14687</v>
      </c>
      <c r="F7280" s="380" t="s">
        <v>10355</v>
      </c>
      <c r="G7280" s="381" t="s">
        <v>804</v>
      </c>
      <c r="H7280" s="250">
        <v>40894.270000000004</v>
      </c>
      <c r="I7280" s="250"/>
      <c r="J7280" s="250">
        <v>0</v>
      </c>
      <c r="K7280" s="250"/>
      <c r="L7280" s="250">
        <v>41872.879999999997</v>
      </c>
      <c r="M7280" s="251"/>
      <c r="N7280" s="251" t="str">
        <f t="shared" si="340"/>
        <v>NA</v>
      </c>
      <c r="O7280" s="250">
        <v>45627.38</v>
      </c>
      <c r="P7280" s="251">
        <f t="shared" si="341"/>
        <v>8.9664240912017523E-2</v>
      </c>
      <c r="Q7280" s="251" t="s">
        <v>1195</v>
      </c>
      <c r="R7280" s="258"/>
      <c r="S7280" s="299" t="s">
        <v>809</v>
      </c>
      <c r="T7280" s="258" t="s">
        <v>807</v>
      </c>
      <c r="U7280" s="282" t="s">
        <v>808</v>
      </c>
      <c r="V7280" s="283" t="s">
        <v>809</v>
      </c>
      <c r="W7280" s="284" t="s">
        <v>809</v>
      </c>
      <c r="X7280" s="284" t="s">
        <v>809</v>
      </c>
      <c r="Y7280" s="257"/>
    </row>
    <row r="7281" spans="1:25" ht="12.75" customHeight="1" x14ac:dyDescent="0.2">
      <c r="A7281" s="229" t="s">
        <v>705</v>
      </c>
      <c r="B7281" s="247"/>
      <c r="C7281" s="280">
        <v>7268</v>
      </c>
      <c r="D7281" s="380" t="s">
        <v>14688</v>
      </c>
      <c r="E7281" s="380" t="s">
        <v>14689</v>
      </c>
      <c r="F7281" s="380" t="s">
        <v>10205</v>
      </c>
      <c r="G7281" s="381" t="s">
        <v>813</v>
      </c>
      <c r="H7281" s="250">
        <v>41572.879999999997</v>
      </c>
      <c r="I7281" s="250"/>
      <c r="J7281" s="250">
        <v>0</v>
      </c>
      <c r="K7281" s="250"/>
      <c r="L7281" s="250">
        <v>35715.609999999993</v>
      </c>
      <c r="M7281" s="251"/>
      <c r="N7281" s="251" t="str">
        <f t="shared" si="340"/>
        <v>NA</v>
      </c>
      <c r="O7281" s="250">
        <v>41911.61</v>
      </c>
      <c r="P7281" s="251">
        <f t="shared" si="341"/>
        <v>0.17348156730348463</v>
      </c>
      <c r="Q7281" s="251" t="s">
        <v>1195</v>
      </c>
      <c r="R7281" s="258"/>
      <c r="S7281" s="299" t="s">
        <v>809</v>
      </c>
      <c r="T7281" s="258" t="s">
        <v>807</v>
      </c>
      <c r="U7281" s="282" t="s">
        <v>814</v>
      </c>
      <c r="V7281" s="283" t="s">
        <v>809</v>
      </c>
      <c r="W7281" s="284" t="s">
        <v>809</v>
      </c>
      <c r="X7281" s="284" t="s">
        <v>809</v>
      </c>
      <c r="Y7281" s="257"/>
    </row>
    <row r="7282" spans="1:25" ht="12.75" customHeight="1" x14ac:dyDescent="0.2">
      <c r="B7282" s="247"/>
      <c r="C7282" s="318">
        <v>7269</v>
      </c>
      <c r="D7282" s="319" t="s">
        <v>988</v>
      </c>
      <c r="E7282" s="319" t="s">
        <v>988</v>
      </c>
      <c r="F7282" s="319"/>
      <c r="G7282" s="320" t="s">
        <v>707</v>
      </c>
      <c r="H7282" s="321">
        <v>0</v>
      </c>
      <c r="I7282" s="321"/>
      <c r="J7282" s="321">
        <v>0</v>
      </c>
      <c r="K7282" s="321"/>
      <c r="L7282" s="321">
        <v>0</v>
      </c>
      <c r="M7282" s="251"/>
      <c r="N7282" s="322" t="str">
        <f t="shared" si="340"/>
        <v>NA</v>
      </c>
      <c r="O7282" s="321">
        <v>0</v>
      </c>
      <c r="P7282" s="322" t="str">
        <f t="shared" si="341"/>
        <v>NA</v>
      </c>
      <c r="Q7282" s="322" t="s">
        <v>707</v>
      </c>
      <c r="R7282" s="323" t="s">
        <v>989</v>
      </c>
      <c r="S7282" s="323" t="s">
        <v>809</v>
      </c>
      <c r="T7282" s="370" t="s">
        <v>1092</v>
      </c>
      <c r="U7282" s="323" t="s">
        <v>989</v>
      </c>
      <c r="V7282" s="323" t="s">
        <v>989</v>
      </c>
      <c r="W7282" s="323" t="s">
        <v>989</v>
      </c>
      <c r="X7282" s="323" t="s">
        <v>989</v>
      </c>
      <c r="Y7282" s="257"/>
    </row>
    <row r="7283" spans="1:25" ht="12.75" customHeight="1" x14ac:dyDescent="0.2">
      <c r="A7283" s="229" t="s">
        <v>705</v>
      </c>
      <c r="B7283" s="247"/>
      <c r="C7283" s="318">
        <v>7270</v>
      </c>
      <c r="D7283" s="319" t="s">
        <v>988</v>
      </c>
      <c r="E7283" s="319" t="s">
        <v>988</v>
      </c>
      <c r="F7283" s="319"/>
      <c r="G7283" s="320" t="s">
        <v>707</v>
      </c>
      <c r="H7283" s="321">
        <v>0</v>
      </c>
      <c r="I7283" s="321"/>
      <c r="J7283" s="321">
        <v>0</v>
      </c>
      <c r="K7283" s="321"/>
      <c r="L7283" s="321">
        <v>0</v>
      </c>
      <c r="M7283" s="251"/>
      <c r="N7283" s="322" t="str">
        <f t="shared" si="340"/>
        <v>NA</v>
      </c>
      <c r="O7283" s="321">
        <v>0</v>
      </c>
      <c r="P7283" s="322" t="str">
        <f t="shared" si="341"/>
        <v>NA</v>
      </c>
      <c r="Q7283" s="322" t="s">
        <v>707</v>
      </c>
      <c r="R7283" s="323" t="s">
        <v>989</v>
      </c>
      <c r="S7283" s="323" t="s">
        <v>809</v>
      </c>
      <c r="T7283" s="370" t="s">
        <v>807</v>
      </c>
      <c r="U7283" s="323" t="s">
        <v>989</v>
      </c>
      <c r="V7283" s="323" t="s">
        <v>989</v>
      </c>
      <c r="W7283" s="323" t="s">
        <v>989</v>
      </c>
      <c r="X7283" s="323" t="s">
        <v>989</v>
      </c>
      <c r="Y7283" s="257"/>
    </row>
    <row r="7284" spans="1:25" ht="12.75" customHeight="1" x14ac:dyDescent="0.2">
      <c r="A7284" s="229" t="s">
        <v>705</v>
      </c>
      <c r="B7284" s="247"/>
      <c r="C7284" s="318">
        <v>7271</v>
      </c>
      <c r="D7284" s="319" t="s">
        <v>988</v>
      </c>
      <c r="E7284" s="319" t="s">
        <v>988</v>
      </c>
      <c r="F7284" s="319"/>
      <c r="G7284" s="320" t="s">
        <v>707</v>
      </c>
      <c r="H7284" s="321">
        <v>0</v>
      </c>
      <c r="I7284" s="321"/>
      <c r="J7284" s="321">
        <v>0</v>
      </c>
      <c r="K7284" s="321"/>
      <c r="L7284" s="321">
        <v>0</v>
      </c>
      <c r="M7284" s="251"/>
      <c r="N7284" s="322" t="str">
        <f t="shared" si="340"/>
        <v>NA</v>
      </c>
      <c r="O7284" s="321">
        <v>0</v>
      </c>
      <c r="P7284" s="322" t="str">
        <f t="shared" si="341"/>
        <v>NA</v>
      </c>
      <c r="Q7284" s="322" t="s">
        <v>707</v>
      </c>
      <c r="R7284" s="323" t="s">
        <v>989</v>
      </c>
      <c r="S7284" s="323" t="s">
        <v>809</v>
      </c>
      <c r="T7284" s="370" t="s">
        <v>807</v>
      </c>
      <c r="U7284" s="323" t="s">
        <v>989</v>
      </c>
      <c r="V7284" s="323" t="s">
        <v>989</v>
      </c>
      <c r="W7284" s="323" t="s">
        <v>989</v>
      </c>
      <c r="X7284" s="323" t="s">
        <v>989</v>
      </c>
      <c r="Y7284" s="257"/>
    </row>
    <row r="7285" spans="1:25" ht="12.75" customHeight="1" x14ac:dyDescent="0.2">
      <c r="A7285" s="229" t="s">
        <v>705</v>
      </c>
      <c r="B7285" s="247"/>
      <c r="C7285" s="318">
        <v>7272</v>
      </c>
      <c r="D7285" s="319" t="s">
        <v>988</v>
      </c>
      <c r="E7285" s="319" t="s">
        <v>988</v>
      </c>
      <c r="F7285" s="319"/>
      <c r="G7285" s="320" t="s">
        <v>707</v>
      </c>
      <c r="H7285" s="321">
        <v>0</v>
      </c>
      <c r="I7285" s="321"/>
      <c r="J7285" s="321">
        <v>0</v>
      </c>
      <c r="K7285" s="321"/>
      <c r="L7285" s="321">
        <v>0</v>
      </c>
      <c r="M7285" s="251"/>
      <c r="N7285" s="322" t="str">
        <f t="shared" si="340"/>
        <v>NA</v>
      </c>
      <c r="O7285" s="321">
        <v>0</v>
      </c>
      <c r="P7285" s="322" t="str">
        <f t="shared" si="341"/>
        <v>NA</v>
      </c>
      <c r="Q7285" s="322" t="s">
        <v>707</v>
      </c>
      <c r="R7285" s="323" t="s">
        <v>989</v>
      </c>
      <c r="S7285" s="323" t="s">
        <v>809</v>
      </c>
      <c r="T7285" s="370" t="s">
        <v>807</v>
      </c>
      <c r="U7285" s="323" t="s">
        <v>989</v>
      </c>
      <c r="V7285" s="323" t="s">
        <v>989</v>
      </c>
      <c r="W7285" s="323" t="s">
        <v>989</v>
      </c>
      <c r="X7285" s="323" t="s">
        <v>989</v>
      </c>
      <c r="Y7285" s="257"/>
    </row>
    <row r="7286" spans="1:25" ht="12.75" customHeight="1" x14ac:dyDescent="0.2">
      <c r="A7286" s="229" t="s">
        <v>705</v>
      </c>
      <c r="B7286" s="247"/>
      <c r="C7286" s="318">
        <v>7273</v>
      </c>
      <c r="D7286" s="319" t="s">
        <v>988</v>
      </c>
      <c r="E7286" s="319" t="s">
        <v>988</v>
      </c>
      <c r="F7286" s="319"/>
      <c r="G7286" s="320" t="s">
        <v>707</v>
      </c>
      <c r="H7286" s="321">
        <v>0</v>
      </c>
      <c r="I7286" s="321"/>
      <c r="J7286" s="321">
        <v>0</v>
      </c>
      <c r="K7286" s="321"/>
      <c r="L7286" s="321">
        <v>0</v>
      </c>
      <c r="M7286" s="251"/>
      <c r="N7286" s="322" t="str">
        <f t="shared" si="340"/>
        <v>NA</v>
      </c>
      <c r="O7286" s="321">
        <v>0</v>
      </c>
      <c r="P7286" s="322" t="str">
        <f t="shared" si="341"/>
        <v>NA</v>
      </c>
      <c r="Q7286" s="322" t="s">
        <v>707</v>
      </c>
      <c r="R7286" s="323" t="s">
        <v>989</v>
      </c>
      <c r="S7286" s="323" t="s">
        <v>809</v>
      </c>
      <c r="T7286" s="370" t="s">
        <v>807</v>
      </c>
      <c r="U7286" s="323" t="s">
        <v>989</v>
      </c>
      <c r="V7286" s="323" t="s">
        <v>989</v>
      </c>
      <c r="W7286" s="323" t="s">
        <v>989</v>
      </c>
      <c r="X7286" s="323" t="s">
        <v>989</v>
      </c>
      <c r="Y7286" s="257"/>
    </row>
    <row r="7287" spans="1:25" ht="12.75" customHeight="1" x14ac:dyDescent="0.2">
      <c r="A7287" s="229" t="s">
        <v>705</v>
      </c>
      <c r="B7287" s="247"/>
      <c r="C7287" s="318">
        <v>7274</v>
      </c>
      <c r="D7287" s="319" t="s">
        <v>988</v>
      </c>
      <c r="E7287" s="319" t="s">
        <v>988</v>
      </c>
      <c r="F7287" s="319"/>
      <c r="G7287" s="320" t="s">
        <v>707</v>
      </c>
      <c r="H7287" s="321">
        <v>0</v>
      </c>
      <c r="I7287" s="321"/>
      <c r="J7287" s="321">
        <v>0</v>
      </c>
      <c r="K7287" s="321"/>
      <c r="L7287" s="321">
        <v>0</v>
      </c>
      <c r="M7287" s="251"/>
      <c r="N7287" s="322" t="str">
        <f t="shared" si="340"/>
        <v>NA</v>
      </c>
      <c r="O7287" s="321">
        <v>0</v>
      </c>
      <c r="P7287" s="322" t="str">
        <f t="shared" si="341"/>
        <v>NA</v>
      </c>
      <c r="Q7287" s="322" t="s">
        <v>707</v>
      </c>
      <c r="R7287" s="323" t="s">
        <v>989</v>
      </c>
      <c r="S7287" s="323" t="s">
        <v>809</v>
      </c>
      <c r="T7287" s="370" t="s">
        <v>807</v>
      </c>
      <c r="U7287" s="323" t="s">
        <v>989</v>
      </c>
      <c r="V7287" s="323" t="s">
        <v>989</v>
      </c>
      <c r="W7287" s="323" t="s">
        <v>989</v>
      </c>
      <c r="X7287" s="323" t="s">
        <v>989</v>
      </c>
      <c r="Y7287" s="257"/>
    </row>
    <row r="7288" spans="1:25" ht="12.75" customHeight="1" x14ac:dyDescent="0.2">
      <c r="A7288" s="229" t="s">
        <v>705</v>
      </c>
      <c r="B7288" s="247"/>
      <c r="C7288" s="318">
        <v>7275</v>
      </c>
      <c r="D7288" s="319" t="s">
        <v>988</v>
      </c>
      <c r="E7288" s="319" t="s">
        <v>988</v>
      </c>
      <c r="F7288" s="319"/>
      <c r="G7288" s="320" t="s">
        <v>707</v>
      </c>
      <c r="H7288" s="321">
        <v>0</v>
      </c>
      <c r="I7288" s="321"/>
      <c r="J7288" s="321">
        <v>0</v>
      </c>
      <c r="K7288" s="321"/>
      <c r="L7288" s="321">
        <v>0</v>
      </c>
      <c r="M7288" s="251"/>
      <c r="N7288" s="322" t="str">
        <f t="shared" si="340"/>
        <v>NA</v>
      </c>
      <c r="O7288" s="321">
        <v>0</v>
      </c>
      <c r="P7288" s="322" t="str">
        <f t="shared" si="341"/>
        <v>NA</v>
      </c>
      <c r="Q7288" s="322" t="s">
        <v>707</v>
      </c>
      <c r="R7288" s="323" t="s">
        <v>989</v>
      </c>
      <c r="S7288" s="323" t="s">
        <v>809</v>
      </c>
      <c r="T7288" s="370" t="s">
        <v>807</v>
      </c>
      <c r="U7288" s="323" t="s">
        <v>989</v>
      </c>
      <c r="V7288" s="323" t="s">
        <v>989</v>
      </c>
      <c r="W7288" s="323" t="s">
        <v>989</v>
      </c>
      <c r="X7288" s="323" t="s">
        <v>989</v>
      </c>
      <c r="Y7288" s="257"/>
    </row>
    <row r="7289" spans="1:25" ht="12.75" customHeight="1" x14ac:dyDescent="0.2">
      <c r="A7289" s="229" t="s">
        <v>705</v>
      </c>
      <c r="B7289" s="247"/>
      <c r="C7289" s="318">
        <v>7276</v>
      </c>
      <c r="D7289" s="319" t="s">
        <v>988</v>
      </c>
      <c r="E7289" s="319" t="s">
        <v>988</v>
      </c>
      <c r="F7289" s="319"/>
      <c r="G7289" s="320" t="s">
        <v>707</v>
      </c>
      <c r="H7289" s="321">
        <v>0</v>
      </c>
      <c r="I7289" s="321"/>
      <c r="J7289" s="321">
        <v>0</v>
      </c>
      <c r="K7289" s="321"/>
      <c r="L7289" s="321">
        <v>0</v>
      </c>
      <c r="M7289" s="251"/>
      <c r="N7289" s="322" t="str">
        <f t="shared" si="340"/>
        <v>NA</v>
      </c>
      <c r="O7289" s="321">
        <v>0</v>
      </c>
      <c r="P7289" s="322" t="str">
        <f t="shared" si="341"/>
        <v>NA</v>
      </c>
      <c r="Q7289" s="322" t="s">
        <v>707</v>
      </c>
      <c r="R7289" s="323" t="s">
        <v>989</v>
      </c>
      <c r="S7289" s="323" t="s">
        <v>809</v>
      </c>
      <c r="T7289" s="370" t="s">
        <v>807</v>
      </c>
      <c r="U7289" s="323" t="s">
        <v>989</v>
      </c>
      <c r="V7289" s="323" t="s">
        <v>989</v>
      </c>
      <c r="W7289" s="323" t="s">
        <v>989</v>
      </c>
      <c r="X7289" s="323" t="s">
        <v>989</v>
      </c>
      <c r="Y7289" s="257"/>
    </row>
    <row r="7290" spans="1:25" ht="12.75" customHeight="1" x14ac:dyDescent="0.2">
      <c r="A7290" s="229" t="s">
        <v>705</v>
      </c>
      <c r="B7290" s="247"/>
      <c r="C7290" s="318">
        <v>7277</v>
      </c>
      <c r="D7290" s="319" t="s">
        <v>988</v>
      </c>
      <c r="E7290" s="319" t="s">
        <v>988</v>
      </c>
      <c r="F7290" s="319"/>
      <c r="G7290" s="320" t="s">
        <v>707</v>
      </c>
      <c r="H7290" s="321">
        <v>0</v>
      </c>
      <c r="I7290" s="321"/>
      <c r="J7290" s="321">
        <v>0</v>
      </c>
      <c r="K7290" s="321"/>
      <c r="L7290" s="321">
        <v>0</v>
      </c>
      <c r="M7290" s="251"/>
      <c r="N7290" s="322" t="str">
        <f t="shared" si="340"/>
        <v>NA</v>
      </c>
      <c r="O7290" s="321">
        <v>0</v>
      </c>
      <c r="P7290" s="322" t="str">
        <f t="shared" si="341"/>
        <v>NA</v>
      </c>
      <c r="Q7290" s="322" t="s">
        <v>707</v>
      </c>
      <c r="R7290" s="323" t="s">
        <v>989</v>
      </c>
      <c r="S7290" s="323" t="s">
        <v>809</v>
      </c>
      <c r="T7290" s="370" t="s">
        <v>807</v>
      </c>
      <c r="U7290" s="323" t="s">
        <v>989</v>
      </c>
      <c r="V7290" s="323" t="s">
        <v>989</v>
      </c>
      <c r="W7290" s="323" t="s">
        <v>989</v>
      </c>
      <c r="X7290" s="323" t="s">
        <v>989</v>
      </c>
      <c r="Y7290" s="257"/>
    </row>
    <row r="7291" spans="1:25" ht="12.75" customHeight="1" x14ac:dyDescent="0.2">
      <c r="A7291" s="229" t="s">
        <v>705</v>
      </c>
      <c r="B7291" s="247"/>
      <c r="C7291" s="318">
        <v>7278</v>
      </c>
      <c r="D7291" s="319" t="s">
        <v>988</v>
      </c>
      <c r="E7291" s="319" t="s">
        <v>988</v>
      </c>
      <c r="F7291" s="319"/>
      <c r="G7291" s="320" t="s">
        <v>707</v>
      </c>
      <c r="H7291" s="321">
        <v>0</v>
      </c>
      <c r="I7291" s="321"/>
      <c r="J7291" s="321">
        <v>0</v>
      </c>
      <c r="K7291" s="321"/>
      <c r="L7291" s="321">
        <v>0</v>
      </c>
      <c r="M7291" s="251"/>
      <c r="N7291" s="322" t="str">
        <f t="shared" si="340"/>
        <v>NA</v>
      </c>
      <c r="O7291" s="321">
        <v>0</v>
      </c>
      <c r="P7291" s="322" t="str">
        <f t="shared" si="341"/>
        <v>NA</v>
      </c>
      <c r="Q7291" s="322" t="s">
        <v>707</v>
      </c>
      <c r="R7291" s="323" t="s">
        <v>989</v>
      </c>
      <c r="S7291" s="323" t="s">
        <v>809</v>
      </c>
      <c r="T7291" s="370" t="s">
        <v>807</v>
      </c>
      <c r="U7291" s="323" t="s">
        <v>989</v>
      </c>
      <c r="V7291" s="323" t="s">
        <v>989</v>
      </c>
      <c r="W7291" s="323" t="s">
        <v>989</v>
      </c>
      <c r="X7291" s="323" t="s">
        <v>989</v>
      </c>
      <c r="Y7291" s="257"/>
    </row>
    <row r="7292" spans="1:25" ht="12.75" customHeight="1" x14ac:dyDescent="0.2">
      <c r="A7292" s="229" t="s">
        <v>705</v>
      </c>
      <c r="B7292" s="247"/>
      <c r="C7292" s="318">
        <v>7279</v>
      </c>
      <c r="D7292" s="319" t="s">
        <v>988</v>
      </c>
      <c r="E7292" s="319" t="s">
        <v>988</v>
      </c>
      <c r="F7292" s="319"/>
      <c r="G7292" s="320" t="s">
        <v>707</v>
      </c>
      <c r="H7292" s="321">
        <v>0</v>
      </c>
      <c r="I7292" s="321"/>
      <c r="J7292" s="321">
        <v>0</v>
      </c>
      <c r="K7292" s="321"/>
      <c r="L7292" s="321">
        <v>0</v>
      </c>
      <c r="M7292" s="251"/>
      <c r="N7292" s="322" t="str">
        <f t="shared" si="340"/>
        <v>NA</v>
      </c>
      <c r="O7292" s="321">
        <v>0</v>
      </c>
      <c r="P7292" s="322" t="str">
        <f t="shared" si="341"/>
        <v>NA</v>
      </c>
      <c r="Q7292" s="322" t="s">
        <v>707</v>
      </c>
      <c r="R7292" s="323" t="s">
        <v>989</v>
      </c>
      <c r="S7292" s="323" t="s">
        <v>809</v>
      </c>
      <c r="T7292" s="370" t="s">
        <v>807</v>
      </c>
      <c r="U7292" s="323" t="s">
        <v>989</v>
      </c>
      <c r="V7292" s="323" t="s">
        <v>989</v>
      </c>
      <c r="W7292" s="323" t="s">
        <v>989</v>
      </c>
      <c r="X7292" s="323" t="s">
        <v>989</v>
      </c>
      <c r="Y7292" s="257"/>
    </row>
    <row r="7293" spans="1:25" ht="12.75" customHeight="1" x14ac:dyDescent="0.2">
      <c r="B7293" s="247"/>
      <c r="C7293" s="318">
        <v>7280</v>
      </c>
      <c r="D7293" s="319" t="s">
        <v>988</v>
      </c>
      <c r="E7293" s="319" t="s">
        <v>988</v>
      </c>
      <c r="F7293" s="319"/>
      <c r="G7293" s="320" t="s">
        <v>707</v>
      </c>
      <c r="H7293" s="321">
        <v>0</v>
      </c>
      <c r="I7293" s="321"/>
      <c r="J7293" s="321">
        <v>0</v>
      </c>
      <c r="K7293" s="321"/>
      <c r="L7293" s="321">
        <v>0</v>
      </c>
      <c r="M7293" s="251"/>
      <c r="N7293" s="322" t="str">
        <f t="shared" si="340"/>
        <v>NA</v>
      </c>
      <c r="O7293" s="321">
        <v>0</v>
      </c>
      <c r="P7293" s="322" t="str">
        <f t="shared" si="341"/>
        <v>NA</v>
      </c>
      <c r="Q7293" s="322" t="s">
        <v>707</v>
      </c>
      <c r="R7293" s="323" t="s">
        <v>989</v>
      </c>
      <c r="S7293" s="323" t="s">
        <v>809</v>
      </c>
      <c r="T7293" s="323" t="s">
        <v>809</v>
      </c>
      <c r="U7293" s="323" t="s">
        <v>989</v>
      </c>
      <c r="V7293" s="323" t="s">
        <v>989</v>
      </c>
      <c r="W7293" s="323" t="s">
        <v>989</v>
      </c>
      <c r="X7293" s="323" t="s">
        <v>989</v>
      </c>
      <c r="Y7293" s="257"/>
    </row>
    <row r="7294" spans="1:25" ht="12.75" customHeight="1" x14ac:dyDescent="0.2">
      <c r="A7294" s="229" t="s">
        <v>705</v>
      </c>
      <c r="B7294" s="247"/>
      <c r="C7294" s="318">
        <v>7281</v>
      </c>
      <c r="D7294" s="319" t="s">
        <v>988</v>
      </c>
      <c r="E7294" s="319" t="s">
        <v>988</v>
      </c>
      <c r="F7294" s="319"/>
      <c r="G7294" s="320" t="s">
        <v>707</v>
      </c>
      <c r="H7294" s="321">
        <v>0</v>
      </c>
      <c r="I7294" s="321"/>
      <c r="J7294" s="321">
        <v>0</v>
      </c>
      <c r="K7294" s="321"/>
      <c r="L7294" s="321">
        <v>0</v>
      </c>
      <c r="M7294" s="251"/>
      <c r="N7294" s="322" t="str">
        <f t="shared" si="340"/>
        <v>NA</v>
      </c>
      <c r="O7294" s="321">
        <v>0</v>
      </c>
      <c r="P7294" s="322" t="str">
        <f t="shared" si="341"/>
        <v>NA</v>
      </c>
      <c r="Q7294" s="322" t="s">
        <v>707</v>
      </c>
      <c r="R7294" s="323" t="s">
        <v>989</v>
      </c>
      <c r="S7294" s="323" t="s">
        <v>809</v>
      </c>
      <c r="T7294" s="370" t="s">
        <v>807</v>
      </c>
      <c r="U7294" s="323" t="s">
        <v>989</v>
      </c>
      <c r="V7294" s="323" t="s">
        <v>989</v>
      </c>
      <c r="W7294" s="323" t="s">
        <v>989</v>
      </c>
      <c r="X7294" s="323" t="s">
        <v>989</v>
      </c>
      <c r="Y7294" s="257"/>
    </row>
    <row r="7295" spans="1:25" ht="12.75" customHeight="1" x14ac:dyDescent="0.2">
      <c r="A7295" s="229" t="s">
        <v>705</v>
      </c>
      <c r="B7295" s="247"/>
      <c r="C7295" s="318">
        <v>7282</v>
      </c>
      <c r="D7295" s="319" t="s">
        <v>988</v>
      </c>
      <c r="E7295" s="319" t="s">
        <v>988</v>
      </c>
      <c r="F7295" s="319"/>
      <c r="G7295" s="320" t="s">
        <v>707</v>
      </c>
      <c r="H7295" s="321">
        <v>0</v>
      </c>
      <c r="I7295" s="321"/>
      <c r="J7295" s="321">
        <v>0</v>
      </c>
      <c r="K7295" s="321"/>
      <c r="L7295" s="321">
        <v>0</v>
      </c>
      <c r="M7295" s="251"/>
      <c r="N7295" s="322" t="str">
        <f t="shared" si="340"/>
        <v>NA</v>
      </c>
      <c r="O7295" s="321">
        <v>0</v>
      </c>
      <c r="P7295" s="322" t="str">
        <f t="shared" si="341"/>
        <v>NA</v>
      </c>
      <c r="Q7295" s="322" t="s">
        <v>707</v>
      </c>
      <c r="R7295" s="323" t="s">
        <v>989</v>
      </c>
      <c r="S7295" s="323" t="s">
        <v>809</v>
      </c>
      <c r="T7295" s="370" t="s">
        <v>807</v>
      </c>
      <c r="U7295" s="323" t="s">
        <v>989</v>
      </c>
      <c r="V7295" s="323" t="s">
        <v>989</v>
      </c>
      <c r="W7295" s="323" t="s">
        <v>989</v>
      </c>
      <c r="X7295" s="323" t="s">
        <v>989</v>
      </c>
      <c r="Y7295" s="257"/>
    </row>
    <row r="7296" spans="1:25" ht="12.75" customHeight="1" x14ac:dyDescent="0.2">
      <c r="A7296" s="229" t="s">
        <v>705</v>
      </c>
      <c r="B7296" s="247"/>
      <c r="C7296" s="318">
        <v>7283</v>
      </c>
      <c r="D7296" s="319" t="s">
        <v>988</v>
      </c>
      <c r="E7296" s="319" t="s">
        <v>988</v>
      </c>
      <c r="F7296" s="319"/>
      <c r="G7296" s="320" t="s">
        <v>707</v>
      </c>
      <c r="H7296" s="321">
        <v>0</v>
      </c>
      <c r="I7296" s="321"/>
      <c r="J7296" s="321">
        <v>0</v>
      </c>
      <c r="K7296" s="321"/>
      <c r="L7296" s="321">
        <v>0</v>
      </c>
      <c r="M7296" s="251"/>
      <c r="N7296" s="322" t="str">
        <f t="shared" si="340"/>
        <v>NA</v>
      </c>
      <c r="O7296" s="321">
        <v>0</v>
      </c>
      <c r="P7296" s="322" t="str">
        <f t="shared" si="341"/>
        <v>NA</v>
      </c>
      <c r="Q7296" s="322" t="s">
        <v>707</v>
      </c>
      <c r="R7296" s="323" t="s">
        <v>989</v>
      </c>
      <c r="S7296" s="323" t="s">
        <v>809</v>
      </c>
      <c r="T7296" s="370" t="s">
        <v>807</v>
      </c>
      <c r="U7296" s="323" t="s">
        <v>989</v>
      </c>
      <c r="V7296" s="323" t="s">
        <v>989</v>
      </c>
      <c r="W7296" s="323" t="s">
        <v>989</v>
      </c>
      <c r="X7296" s="323" t="s">
        <v>989</v>
      </c>
      <c r="Y7296" s="257"/>
    </row>
    <row r="7297" spans="1:25" ht="12.75" customHeight="1" x14ac:dyDescent="0.2">
      <c r="A7297" s="229" t="s">
        <v>705</v>
      </c>
      <c r="B7297" s="247"/>
      <c r="C7297" s="318">
        <v>7284</v>
      </c>
      <c r="D7297" s="319" t="s">
        <v>988</v>
      </c>
      <c r="E7297" s="319" t="s">
        <v>988</v>
      </c>
      <c r="F7297" s="319"/>
      <c r="G7297" s="320" t="s">
        <v>707</v>
      </c>
      <c r="H7297" s="321">
        <v>0</v>
      </c>
      <c r="I7297" s="321"/>
      <c r="J7297" s="321">
        <v>0</v>
      </c>
      <c r="K7297" s="321"/>
      <c r="L7297" s="321">
        <v>0</v>
      </c>
      <c r="M7297" s="251"/>
      <c r="N7297" s="322" t="str">
        <f t="shared" si="340"/>
        <v>NA</v>
      </c>
      <c r="O7297" s="321">
        <v>0</v>
      </c>
      <c r="P7297" s="322" t="str">
        <f t="shared" si="341"/>
        <v>NA</v>
      </c>
      <c r="Q7297" s="322" t="s">
        <v>707</v>
      </c>
      <c r="R7297" s="323" t="s">
        <v>989</v>
      </c>
      <c r="S7297" s="323" t="s">
        <v>809</v>
      </c>
      <c r="T7297" s="370" t="s">
        <v>807</v>
      </c>
      <c r="U7297" s="323" t="s">
        <v>989</v>
      </c>
      <c r="V7297" s="323" t="s">
        <v>989</v>
      </c>
      <c r="W7297" s="323" t="s">
        <v>989</v>
      </c>
      <c r="X7297" s="323" t="s">
        <v>989</v>
      </c>
      <c r="Y7297" s="257"/>
    </row>
    <row r="7298" spans="1:25" ht="12.75" customHeight="1" x14ac:dyDescent="0.2">
      <c r="B7298" s="247"/>
      <c r="C7298" s="280">
        <v>7285</v>
      </c>
      <c r="D7298" s="380" t="s">
        <v>14690</v>
      </c>
      <c r="E7298" s="380" t="s">
        <v>14691</v>
      </c>
      <c r="F7298" s="380" t="s">
        <v>855</v>
      </c>
      <c r="G7298" s="297" t="s">
        <v>707</v>
      </c>
      <c r="H7298" s="250">
        <v>0</v>
      </c>
      <c r="I7298" s="250"/>
      <c r="J7298" s="250">
        <v>0</v>
      </c>
      <c r="K7298" s="250"/>
      <c r="L7298" s="250">
        <v>0</v>
      </c>
      <c r="M7298" s="251"/>
      <c r="N7298" s="251" t="str">
        <f t="shared" si="340"/>
        <v>NA</v>
      </c>
      <c r="O7298" s="250">
        <v>0</v>
      </c>
      <c r="P7298" s="251" t="str">
        <f t="shared" si="341"/>
        <v>NA</v>
      </c>
      <c r="Q7298" s="298" t="s">
        <v>848</v>
      </c>
      <c r="R7298" s="299" t="s">
        <v>849</v>
      </c>
      <c r="S7298" s="299" t="s">
        <v>832</v>
      </c>
      <c r="T7298" s="299" t="s">
        <v>832</v>
      </c>
      <c r="U7298" s="299" t="s">
        <v>832</v>
      </c>
      <c r="V7298" s="283" t="s">
        <v>809</v>
      </c>
      <c r="W7298" s="284"/>
      <c r="X7298" s="284"/>
      <c r="Y7298" s="257"/>
    </row>
    <row r="7299" spans="1:25" ht="12.75" customHeight="1" x14ac:dyDescent="0.2">
      <c r="A7299" s="229" t="s">
        <v>705</v>
      </c>
      <c r="B7299" s="247"/>
      <c r="C7299" s="280">
        <v>7286</v>
      </c>
      <c r="D7299" s="380" t="s">
        <v>14692</v>
      </c>
      <c r="E7299" s="380" t="s">
        <v>14693</v>
      </c>
      <c r="F7299" s="380" t="s">
        <v>858</v>
      </c>
      <c r="G7299" s="381" t="s">
        <v>813</v>
      </c>
      <c r="H7299" s="250">
        <v>30422.04</v>
      </c>
      <c r="I7299" s="250"/>
      <c r="J7299" s="250">
        <v>0</v>
      </c>
      <c r="K7299" s="250"/>
      <c r="L7299" s="250">
        <v>31149.82</v>
      </c>
      <c r="M7299" s="251"/>
      <c r="N7299" s="251" t="str">
        <f t="shared" si="340"/>
        <v>NA</v>
      </c>
      <c r="O7299" s="250">
        <v>35270.53</v>
      </c>
      <c r="P7299" s="251">
        <f t="shared" si="341"/>
        <v>0.13228679973110596</v>
      </c>
      <c r="Q7299" s="251" t="s">
        <v>805</v>
      </c>
      <c r="R7299" s="258"/>
      <c r="S7299" s="299" t="s">
        <v>809</v>
      </c>
      <c r="T7299" s="258" t="s">
        <v>807</v>
      </c>
      <c r="U7299" s="282" t="s">
        <v>814</v>
      </c>
      <c r="V7299" s="283" t="s">
        <v>809</v>
      </c>
      <c r="W7299" s="284" t="s">
        <v>809</v>
      </c>
      <c r="X7299" s="284" t="s">
        <v>809</v>
      </c>
      <c r="Y7299" s="257"/>
    </row>
    <row r="7300" spans="1:25" ht="12.75" customHeight="1" x14ac:dyDescent="0.2">
      <c r="A7300" s="229" t="s">
        <v>705</v>
      </c>
      <c r="B7300" s="247"/>
      <c r="C7300" s="280">
        <v>7287</v>
      </c>
      <c r="D7300" s="380" t="s">
        <v>14694</v>
      </c>
      <c r="E7300" s="380" t="s">
        <v>14695</v>
      </c>
      <c r="F7300" s="380" t="s">
        <v>890</v>
      </c>
      <c r="G7300" s="381" t="s">
        <v>813</v>
      </c>
      <c r="H7300" s="250">
        <v>78353.789999999994</v>
      </c>
      <c r="I7300" s="250"/>
      <c r="J7300" s="250">
        <v>0</v>
      </c>
      <c r="K7300" s="250"/>
      <c r="L7300" s="250">
        <v>80228.539999999994</v>
      </c>
      <c r="M7300" s="251"/>
      <c r="N7300" s="251" t="str">
        <f t="shared" si="340"/>
        <v>NA</v>
      </c>
      <c r="O7300" s="250">
        <v>97480.09</v>
      </c>
      <c r="P7300" s="251">
        <f t="shared" si="341"/>
        <v>0.21503008779668686</v>
      </c>
      <c r="Q7300" s="251" t="s">
        <v>805</v>
      </c>
      <c r="R7300" s="258"/>
      <c r="S7300" s="299" t="s">
        <v>809</v>
      </c>
      <c r="T7300" s="258" t="s">
        <v>807</v>
      </c>
      <c r="U7300" s="282" t="s">
        <v>814</v>
      </c>
      <c r="V7300" s="283" t="s">
        <v>809</v>
      </c>
      <c r="W7300" s="284" t="s">
        <v>809</v>
      </c>
      <c r="X7300" s="284" t="s">
        <v>809</v>
      </c>
      <c r="Y7300" s="257"/>
    </row>
    <row r="7301" spans="1:25" ht="12.75" customHeight="1" x14ac:dyDescent="0.2">
      <c r="A7301" s="229" t="s">
        <v>705</v>
      </c>
      <c r="B7301" s="247"/>
      <c r="C7301" s="280">
        <v>7288</v>
      </c>
      <c r="D7301" s="380" t="s">
        <v>14696</v>
      </c>
      <c r="E7301" s="380" t="s">
        <v>14697</v>
      </c>
      <c r="F7301" s="380" t="s">
        <v>890</v>
      </c>
      <c r="G7301" s="381" t="s">
        <v>813</v>
      </c>
      <c r="H7301" s="250">
        <v>13844.97</v>
      </c>
      <c r="I7301" s="250"/>
      <c r="J7301" s="250">
        <v>0</v>
      </c>
      <c r="K7301" s="250"/>
      <c r="L7301" s="250">
        <v>78322.47</v>
      </c>
      <c r="M7301" s="251"/>
      <c r="N7301" s="251" t="str">
        <f t="shared" si="340"/>
        <v>NA</v>
      </c>
      <c r="O7301" s="250">
        <v>85327.45</v>
      </c>
      <c r="P7301" s="251">
        <f t="shared" si="341"/>
        <v>8.9437679889308855E-2</v>
      </c>
      <c r="Q7301" s="251" t="s">
        <v>805</v>
      </c>
      <c r="R7301" s="258"/>
      <c r="S7301" s="299" t="s">
        <v>809</v>
      </c>
      <c r="T7301" s="258" t="s">
        <v>807</v>
      </c>
      <c r="U7301" s="282" t="s">
        <v>814</v>
      </c>
      <c r="V7301" s="283" t="s">
        <v>809</v>
      </c>
      <c r="W7301" s="284" t="s">
        <v>809</v>
      </c>
      <c r="X7301" s="284" t="s">
        <v>809</v>
      </c>
      <c r="Y7301" s="257"/>
    </row>
    <row r="7302" spans="1:25" ht="12.75" customHeight="1" x14ac:dyDescent="0.2">
      <c r="A7302" s="229" t="s">
        <v>705</v>
      </c>
      <c r="B7302" s="247"/>
      <c r="C7302" s="280">
        <v>7289</v>
      </c>
      <c r="D7302" s="380" t="s">
        <v>14698</v>
      </c>
      <c r="E7302" s="380" t="s">
        <v>14699</v>
      </c>
      <c r="F7302" s="380" t="s">
        <v>886</v>
      </c>
      <c r="G7302" s="381" t="s">
        <v>813</v>
      </c>
      <c r="H7302" s="250">
        <v>87482.030000000013</v>
      </c>
      <c r="I7302" s="250"/>
      <c r="J7302" s="250">
        <v>0</v>
      </c>
      <c r="K7302" s="250"/>
      <c r="L7302" s="250">
        <v>41005.630000000005</v>
      </c>
      <c r="M7302" s="251"/>
      <c r="N7302" s="251" t="str">
        <f t="shared" si="340"/>
        <v>NA</v>
      </c>
      <c r="O7302" s="250">
        <v>42775.98</v>
      </c>
      <c r="P7302" s="251">
        <f t="shared" si="341"/>
        <v>4.3173339856014854E-2</v>
      </c>
      <c r="Q7302" s="251" t="s">
        <v>805</v>
      </c>
      <c r="R7302" s="258"/>
      <c r="S7302" s="299" t="s">
        <v>809</v>
      </c>
      <c r="T7302" s="258" t="s">
        <v>807</v>
      </c>
      <c r="U7302" s="282" t="s">
        <v>814</v>
      </c>
      <c r="V7302" s="283" t="s">
        <v>809</v>
      </c>
      <c r="W7302" s="284" t="s">
        <v>809</v>
      </c>
      <c r="X7302" s="284" t="s">
        <v>809</v>
      </c>
      <c r="Y7302" s="257"/>
    </row>
    <row r="7303" spans="1:25" ht="12.75" customHeight="1" x14ac:dyDescent="0.2">
      <c r="A7303" s="229" t="s">
        <v>705</v>
      </c>
      <c r="B7303" s="247"/>
      <c r="C7303" s="280">
        <v>7290</v>
      </c>
      <c r="D7303" s="380" t="s">
        <v>14700</v>
      </c>
      <c r="E7303" s="380" t="s">
        <v>14701</v>
      </c>
      <c r="F7303" s="380" t="s">
        <v>886</v>
      </c>
      <c r="G7303" s="381" t="s">
        <v>813</v>
      </c>
      <c r="H7303" s="250">
        <v>101332.66000000002</v>
      </c>
      <c r="I7303" s="250"/>
      <c r="J7303" s="250">
        <v>0</v>
      </c>
      <c r="K7303" s="250"/>
      <c r="L7303" s="250">
        <v>708092.63000000047</v>
      </c>
      <c r="M7303" s="251"/>
      <c r="N7303" s="251" t="str">
        <f t="shared" si="340"/>
        <v>NA</v>
      </c>
      <c r="O7303" s="250">
        <v>758281.48</v>
      </c>
      <c r="P7303" s="251">
        <f t="shared" si="341"/>
        <v>7.0878932887635734E-2</v>
      </c>
      <c r="Q7303" s="251" t="s">
        <v>805</v>
      </c>
      <c r="R7303" s="258"/>
      <c r="S7303" s="299" t="s">
        <v>809</v>
      </c>
      <c r="T7303" s="258" t="s">
        <v>807</v>
      </c>
      <c r="U7303" s="282" t="s">
        <v>814</v>
      </c>
      <c r="V7303" s="283" t="s">
        <v>809</v>
      </c>
      <c r="W7303" s="284" t="s">
        <v>809</v>
      </c>
      <c r="X7303" s="284" t="s">
        <v>809</v>
      </c>
      <c r="Y7303" s="257"/>
    </row>
    <row r="7304" spans="1:25" ht="12.75" customHeight="1" x14ac:dyDescent="0.2">
      <c r="A7304" s="229" t="s">
        <v>705</v>
      </c>
      <c r="B7304" s="247"/>
      <c r="C7304" s="280">
        <v>7291</v>
      </c>
      <c r="D7304" s="380" t="s">
        <v>14702</v>
      </c>
      <c r="E7304" s="380" t="s">
        <v>14703</v>
      </c>
      <c r="F7304" s="380" t="s">
        <v>886</v>
      </c>
      <c r="G7304" s="381" t="s">
        <v>813</v>
      </c>
      <c r="H7304" s="250">
        <v>129804.22</v>
      </c>
      <c r="I7304" s="250"/>
      <c r="J7304" s="250">
        <v>0</v>
      </c>
      <c r="K7304" s="250"/>
      <c r="L7304" s="250">
        <v>132910.47</v>
      </c>
      <c r="M7304" s="251"/>
      <c r="N7304" s="251" t="str">
        <f t="shared" si="340"/>
        <v>NA</v>
      </c>
      <c r="O7304" s="250">
        <v>157365.1</v>
      </c>
      <c r="P7304" s="251">
        <f t="shared" si="341"/>
        <v>0.18399325500842789</v>
      </c>
      <c r="Q7304" s="251" t="s">
        <v>805</v>
      </c>
      <c r="R7304" s="258"/>
      <c r="S7304" s="299" t="s">
        <v>809</v>
      </c>
      <c r="T7304" s="258" t="s">
        <v>807</v>
      </c>
      <c r="U7304" s="282" t="s">
        <v>814</v>
      </c>
      <c r="V7304" s="283" t="s">
        <v>809</v>
      </c>
      <c r="W7304" s="284" t="s">
        <v>809</v>
      </c>
      <c r="X7304" s="284" t="s">
        <v>809</v>
      </c>
      <c r="Y7304" s="257"/>
    </row>
    <row r="7305" spans="1:25" ht="12.75" customHeight="1" x14ac:dyDescent="0.2">
      <c r="A7305" s="229" t="s">
        <v>705</v>
      </c>
      <c r="B7305" s="247"/>
      <c r="C7305" s="280">
        <v>7292</v>
      </c>
      <c r="D7305" s="380" t="s">
        <v>14704</v>
      </c>
      <c r="E7305" s="380" t="s">
        <v>14705</v>
      </c>
      <c r="F7305" s="380" t="s">
        <v>886</v>
      </c>
      <c r="G7305" s="381" t="s">
        <v>813</v>
      </c>
      <c r="H7305" s="250">
        <v>102968.73</v>
      </c>
      <c r="I7305" s="250"/>
      <c r="J7305" s="250">
        <v>0</v>
      </c>
      <c r="K7305" s="250"/>
      <c r="L7305" s="250">
        <v>584316.72</v>
      </c>
      <c r="M7305" s="251"/>
      <c r="N7305" s="251" t="str">
        <f t="shared" si="340"/>
        <v>NA</v>
      </c>
      <c r="O7305" s="250">
        <v>624783.56000000006</v>
      </c>
      <c r="P7305" s="251">
        <f t="shared" si="341"/>
        <v>6.9254975281214076E-2</v>
      </c>
      <c r="Q7305" s="251" t="s">
        <v>805</v>
      </c>
      <c r="R7305" s="258"/>
      <c r="S7305" s="299" t="s">
        <v>809</v>
      </c>
      <c r="T7305" s="258" t="s">
        <v>807</v>
      </c>
      <c r="U7305" s="282" t="s">
        <v>814</v>
      </c>
      <c r="V7305" s="283" t="s">
        <v>809</v>
      </c>
      <c r="W7305" s="284" t="s">
        <v>809</v>
      </c>
      <c r="X7305" s="284" t="s">
        <v>809</v>
      </c>
      <c r="Y7305" s="257"/>
    </row>
    <row r="7306" spans="1:25" ht="12.75" customHeight="1" x14ac:dyDescent="0.2">
      <c r="A7306" s="229" t="s">
        <v>705</v>
      </c>
      <c r="B7306" s="247"/>
      <c r="C7306" s="280">
        <v>7293</v>
      </c>
      <c r="D7306" s="380" t="s">
        <v>14706</v>
      </c>
      <c r="E7306" s="380" t="s">
        <v>14707</v>
      </c>
      <c r="F7306" s="380" t="s">
        <v>886</v>
      </c>
      <c r="G7306" s="381" t="s">
        <v>813</v>
      </c>
      <c r="H7306" s="250">
        <v>50607.039999999994</v>
      </c>
      <c r="I7306" s="250"/>
      <c r="J7306" s="250">
        <v>0</v>
      </c>
      <c r="K7306" s="250"/>
      <c r="L7306" s="250">
        <v>23040.859999999997</v>
      </c>
      <c r="M7306" s="251"/>
      <c r="N7306" s="251" t="str">
        <f t="shared" si="340"/>
        <v>NA</v>
      </c>
      <c r="O7306" s="250">
        <v>24770.499999999993</v>
      </c>
      <c r="P7306" s="251">
        <f t="shared" si="341"/>
        <v>7.5068378524065338E-2</v>
      </c>
      <c r="Q7306" s="251" t="s">
        <v>805</v>
      </c>
      <c r="R7306" s="258"/>
      <c r="S7306" s="299" t="s">
        <v>809</v>
      </c>
      <c r="T7306" s="258" t="s">
        <v>807</v>
      </c>
      <c r="U7306" s="282" t="s">
        <v>814</v>
      </c>
      <c r="V7306" s="283" t="s">
        <v>809</v>
      </c>
      <c r="W7306" s="284" t="s">
        <v>809</v>
      </c>
      <c r="X7306" s="284" t="s">
        <v>809</v>
      </c>
      <c r="Y7306" s="257"/>
    </row>
    <row r="7307" spans="1:25" ht="12.75" customHeight="1" x14ac:dyDescent="0.2">
      <c r="A7307" s="229" t="s">
        <v>705</v>
      </c>
      <c r="B7307" s="247"/>
      <c r="C7307" s="280">
        <v>7294</v>
      </c>
      <c r="D7307" s="380" t="s">
        <v>14708</v>
      </c>
      <c r="E7307" s="380" t="s">
        <v>14709</v>
      </c>
      <c r="F7307" s="380" t="s">
        <v>886</v>
      </c>
      <c r="G7307" s="381" t="s">
        <v>813</v>
      </c>
      <c r="H7307" s="250">
        <v>134726.32999999999</v>
      </c>
      <c r="I7307" s="250"/>
      <c r="J7307" s="250">
        <v>0</v>
      </c>
      <c r="K7307" s="250"/>
      <c r="L7307" s="250">
        <v>137950.35999999999</v>
      </c>
      <c r="M7307" s="251"/>
      <c r="N7307" s="251" t="str">
        <f t="shared" si="340"/>
        <v>NA</v>
      </c>
      <c r="O7307" s="250">
        <v>163332.32</v>
      </c>
      <c r="P7307" s="251">
        <f t="shared" si="341"/>
        <v>0.18399343068042753</v>
      </c>
      <c r="Q7307" s="251" t="s">
        <v>805</v>
      </c>
      <c r="R7307" s="258"/>
      <c r="S7307" s="299" t="s">
        <v>809</v>
      </c>
      <c r="T7307" s="258" t="s">
        <v>807</v>
      </c>
      <c r="U7307" s="282" t="s">
        <v>814</v>
      </c>
      <c r="V7307" s="283" t="s">
        <v>809</v>
      </c>
      <c r="W7307" s="284" t="s">
        <v>809</v>
      </c>
      <c r="X7307" s="284" t="s">
        <v>809</v>
      </c>
      <c r="Y7307" s="257"/>
    </row>
    <row r="7308" spans="1:25" ht="12.75" customHeight="1" x14ac:dyDescent="0.2">
      <c r="A7308" s="229" t="s">
        <v>705</v>
      </c>
      <c r="B7308" s="247"/>
      <c r="C7308" s="280">
        <v>7295</v>
      </c>
      <c r="D7308" s="380" t="s">
        <v>14710</v>
      </c>
      <c r="E7308" s="380" t="s">
        <v>14711</v>
      </c>
      <c r="F7308" s="380" t="s">
        <v>886</v>
      </c>
      <c r="G7308" s="381" t="s">
        <v>813</v>
      </c>
      <c r="H7308" s="250">
        <v>166909.64000000001</v>
      </c>
      <c r="I7308" s="250"/>
      <c r="J7308" s="250">
        <v>0</v>
      </c>
      <c r="K7308" s="250"/>
      <c r="L7308" s="250">
        <v>229612.97999999998</v>
      </c>
      <c r="M7308" s="251"/>
      <c r="N7308" s="251" t="str">
        <f t="shared" si="340"/>
        <v>NA</v>
      </c>
      <c r="O7308" s="250">
        <v>259129.58000000002</v>
      </c>
      <c r="P7308" s="251">
        <f t="shared" si="341"/>
        <v>0.12854935291550171</v>
      </c>
      <c r="Q7308" s="251" t="s">
        <v>805</v>
      </c>
      <c r="R7308" s="258"/>
      <c r="S7308" s="299" t="s">
        <v>809</v>
      </c>
      <c r="T7308" s="258" t="s">
        <v>807</v>
      </c>
      <c r="U7308" s="282" t="s">
        <v>814</v>
      </c>
      <c r="V7308" s="283" t="s">
        <v>809</v>
      </c>
      <c r="W7308" s="284" t="s">
        <v>809</v>
      </c>
      <c r="X7308" s="284" t="s">
        <v>809</v>
      </c>
      <c r="Y7308" s="257"/>
    </row>
    <row r="7309" spans="1:25" ht="12.75" customHeight="1" x14ac:dyDescent="0.2">
      <c r="A7309" s="229" t="s">
        <v>705</v>
      </c>
      <c r="B7309" s="247"/>
      <c r="C7309" s="280">
        <v>7296</v>
      </c>
      <c r="D7309" s="380" t="s">
        <v>14712</v>
      </c>
      <c r="E7309" s="380" t="s">
        <v>14713</v>
      </c>
      <c r="F7309" s="380" t="s">
        <v>886</v>
      </c>
      <c r="G7309" s="381" t="s">
        <v>813</v>
      </c>
      <c r="H7309" s="250">
        <v>77995.590000000011</v>
      </c>
      <c r="I7309" s="250"/>
      <c r="J7309" s="250">
        <v>0</v>
      </c>
      <c r="K7309" s="250"/>
      <c r="L7309" s="250">
        <v>86929.48000000001</v>
      </c>
      <c r="M7309" s="251"/>
      <c r="N7309" s="251" t="str">
        <f t="shared" si="340"/>
        <v>NA</v>
      </c>
      <c r="O7309" s="250">
        <v>101391.40000000001</v>
      </c>
      <c r="P7309" s="251">
        <f t="shared" si="341"/>
        <v>0.16636381581944348</v>
      </c>
      <c r="Q7309" s="251" t="s">
        <v>805</v>
      </c>
      <c r="R7309" s="258"/>
      <c r="S7309" s="299" t="s">
        <v>809</v>
      </c>
      <c r="T7309" s="258" t="s">
        <v>807</v>
      </c>
      <c r="U7309" s="282" t="s">
        <v>814</v>
      </c>
      <c r="V7309" s="283" t="s">
        <v>809</v>
      </c>
      <c r="W7309" s="284" t="s">
        <v>809</v>
      </c>
      <c r="X7309" s="284" t="s">
        <v>809</v>
      </c>
      <c r="Y7309" s="257"/>
    </row>
    <row r="7310" spans="1:25" ht="12.75" customHeight="1" x14ac:dyDescent="0.2">
      <c r="B7310" s="247"/>
      <c r="C7310" s="318">
        <v>7297</v>
      </c>
      <c r="D7310" s="319" t="s">
        <v>988</v>
      </c>
      <c r="E7310" s="319" t="s">
        <v>988</v>
      </c>
      <c r="F7310" s="319"/>
      <c r="G7310" s="320" t="s">
        <v>707</v>
      </c>
      <c r="H7310" s="321">
        <v>0</v>
      </c>
      <c r="I7310" s="321"/>
      <c r="J7310" s="321">
        <v>0</v>
      </c>
      <c r="K7310" s="321"/>
      <c r="L7310" s="321">
        <v>0</v>
      </c>
      <c r="M7310" s="251"/>
      <c r="N7310" s="322" t="str">
        <f t="shared" ref="N7310:N7373" si="342">IF(J7310&gt;0,ABS((L7310-J7310)/J7310),"NA")</f>
        <v>NA</v>
      </c>
      <c r="O7310" s="321">
        <v>0</v>
      </c>
      <c r="P7310" s="322" t="str">
        <f t="shared" ref="P7310:P7373" si="343">IF(L7310&gt;0,ABS((O7310-L7310)/L7310),"NA")</f>
        <v>NA</v>
      </c>
      <c r="Q7310" s="322" t="s">
        <v>707</v>
      </c>
      <c r="R7310" s="323" t="s">
        <v>989</v>
      </c>
      <c r="S7310" s="323" t="s">
        <v>809</v>
      </c>
      <c r="T7310" s="323" t="s">
        <v>809</v>
      </c>
      <c r="U7310" s="323" t="s">
        <v>989</v>
      </c>
      <c r="V7310" s="323" t="s">
        <v>989</v>
      </c>
      <c r="W7310" s="323" t="s">
        <v>989</v>
      </c>
      <c r="X7310" s="323" t="s">
        <v>989</v>
      </c>
      <c r="Y7310" s="257"/>
    </row>
    <row r="7311" spans="1:25" ht="12.75" customHeight="1" x14ac:dyDescent="0.2">
      <c r="A7311" s="229" t="s">
        <v>705</v>
      </c>
      <c r="B7311" s="247"/>
      <c r="C7311" s="280">
        <v>7298</v>
      </c>
      <c r="D7311" s="380" t="s">
        <v>14714</v>
      </c>
      <c r="E7311" s="380" t="s">
        <v>14715</v>
      </c>
      <c r="F7311" s="380" t="s">
        <v>10182</v>
      </c>
      <c r="G7311" s="381" t="s">
        <v>813</v>
      </c>
      <c r="H7311" s="250">
        <v>51182.100000000006</v>
      </c>
      <c r="I7311" s="250"/>
      <c r="J7311" s="250">
        <v>0</v>
      </c>
      <c r="K7311" s="250"/>
      <c r="L7311" s="250">
        <v>68808.06</v>
      </c>
      <c r="M7311" s="251"/>
      <c r="N7311" s="251" t="str">
        <f t="shared" si="342"/>
        <v>NA</v>
      </c>
      <c r="O7311" s="250">
        <v>80350.799999999988</v>
      </c>
      <c r="P7311" s="251">
        <f t="shared" si="343"/>
        <v>0.16775273129339777</v>
      </c>
      <c r="Q7311" s="251" t="s">
        <v>1195</v>
      </c>
      <c r="R7311" s="258"/>
      <c r="S7311" s="299" t="s">
        <v>809</v>
      </c>
      <c r="T7311" s="258" t="s">
        <v>807</v>
      </c>
      <c r="U7311" s="282" t="s">
        <v>814</v>
      </c>
      <c r="V7311" s="283" t="s">
        <v>809</v>
      </c>
      <c r="W7311" s="284" t="s">
        <v>809</v>
      </c>
      <c r="X7311" s="284" t="s">
        <v>809</v>
      </c>
      <c r="Y7311" s="257"/>
    </row>
    <row r="7312" spans="1:25" ht="12.75" customHeight="1" x14ac:dyDescent="0.2">
      <c r="A7312" s="229" t="s">
        <v>705</v>
      </c>
      <c r="B7312" s="247"/>
      <c r="C7312" s="280">
        <v>7299</v>
      </c>
      <c r="D7312" s="380" t="s">
        <v>14716</v>
      </c>
      <c r="E7312" s="380" t="s">
        <v>14717</v>
      </c>
      <c r="F7312" s="380" t="s">
        <v>10182</v>
      </c>
      <c r="G7312" s="381" t="s">
        <v>813</v>
      </c>
      <c r="H7312" s="250">
        <v>46898.39</v>
      </c>
      <c r="I7312" s="250"/>
      <c r="J7312" s="250">
        <v>0</v>
      </c>
      <c r="K7312" s="250"/>
      <c r="L7312" s="250">
        <v>56154.630000000005</v>
      </c>
      <c r="M7312" s="251"/>
      <c r="N7312" s="251" t="str">
        <f t="shared" si="342"/>
        <v>NA</v>
      </c>
      <c r="O7312" s="250">
        <v>62399.420000000006</v>
      </c>
      <c r="P7312" s="251">
        <f t="shared" si="343"/>
        <v>0.11120703671273412</v>
      </c>
      <c r="Q7312" s="251" t="s">
        <v>1195</v>
      </c>
      <c r="R7312" s="258"/>
      <c r="S7312" s="299" t="s">
        <v>809</v>
      </c>
      <c r="T7312" s="258" t="s">
        <v>807</v>
      </c>
      <c r="U7312" s="282" t="s">
        <v>814</v>
      </c>
      <c r="V7312" s="283" t="s">
        <v>809</v>
      </c>
      <c r="W7312" s="284" t="s">
        <v>809</v>
      </c>
      <c r="X7312" s="284" t="s">
        <v>809</v>
      </c>
      <c r="Y7312" s="257"/>
    </row>
    <row r="7313" spans="1:25" ht="12.75" customHeight="1" x14ac:dyDescent="0.2">
      <c r="A7313" s="229" t="s">
        <v>705</v>
      </c>
      <c r="B7313" s="247"/>
      <c r="C7313" s="280">
        <v>7300</v>
      </c>
      <c r="D7313" s="380" t="s">
        <v>14718</v>
      </c>
      <c r="E7313" s="380" t="s">
        <v>14719</v>
      </c>
      <c r="F7313" s="380" t="s">
        <v>10182</v>
      </c>
      <c r="G7313" s="381" t="s">
        <v>813</v>
      </c>
      <c r="H7313" s="250">
        <v>114501.45000000001</v>
      </c>
      <c r="I7313" s="250"/>
      <c r="J7313" s="250">
        <v>0</v>
      </c>
      <c r="K7313" s="250"/>
      <c r="L7313" s="250">
        <v>103121.56</v>
      </c>
      <c r="M7313" s="251"/>
      <c r="N7313" s="251" t="str">
        <f t="shared" si="342"/>
        <v>NA</v>
      </c>
      <c r="O7313" s="250">
        <v>114564.18</v>
      </c>
      <c r="P7313" s="251">
        <f t="shared" si="343"/>
        <v>0.11096244083196564</v>
      </c>
      <c r="Q7313" s="251" t="s">
        <v>1195</v>
      </c>
      <c r="R7313" s="258"/>
      <c r="S7313" s="299" t="s">
        <v>809</v>
      </c>
      <c r="T7313" s="258" t="s">
        <v>807</v>
      </c>
      <c r="U7313" s="282" t="s">
        <v>814</v>
      </c>
      <c r="V7313" s="283" t="s">
        <v>809</v>
      </c>
      <c r="W7313" s="284" t="s">
        <v>809</v>
      </c>
      <c r="X7313" s="284" t="s">
        <v>809</v>
      </c>
      <c r="Y7313" s="257"/>
    </row>
    <row r="7314" spans="1:25" ht="12.75" customHeight="1" x14ac:dyDescent="0.2">
      <c r="A7314" s="229" t="s">
        <v>705</v>
      </c>
      <c r="B7314" s="247"/>
      <c r="C7314" s="280">
        <v>7301</v>
      </c>
      <c r="D7314" s="380" t="s">
        <v>14720</v>
      </c>
      <c r="E7314" s="380" t="s">
        <v>14721</v>
      </c>
      <c r="F7314" s="380" t="s">
        <v>10182</v>
      </c>
      <c r="G7314" s="381" t="s">
        <v>813</v>
      </c>
      <c r="H7314" s="250">
        <v>24581.49</v>
      </c>
      <c r="I7314" s="250"/>
      <c r="J7314" s="250">
        <v>0</v>
      </c>
      <c r="K7314" s="250"/>
      <c r="L7314" s="250">
        <v>25169.46</v>
      </c>
      <c r="M7314" s="251"/>
      <c r="N7314" s="251" t="str">
        <f t="shared" si="342"/>
        <v>NA</v>
      </c>
      <c r="O7314" s="250">
        <v>27972.95</v>
      </c>
      <c r="P7314" s="251">
        <f t="shared" si="343"/>
        <v>0.11138459069046383</v>
      </c>
      <c r="Q7314" s="251" t="s">
        <v>1195</v>
      </c>
      <c r="R7314" s="258"/>
      <c r="S7314" s="299" t="s">
        <v>809</v>
      </c>
      <c r="T7314" s="258" t="s">
        <v>807</v>
      </c>
      <c r="U7314" s="282" t="s">
        <v>814</v>
      </c>
      <c r="V7314" s="283" t="s">
        <v>809</v>
      </c>
      <c r="W7314" s="284" t="s">
        <v>809</v>
      </c>
      <c r="X7314" s="284" t="s">
        <v>809</v>
      </c>
      <c r="Y7314" s="257"/>
    </row>
    <row r="7315" spans="1:25" ht="12.75" customHeight="1" x14ac:dyDescent="0.2">
      <c r="A7315" s="229" t="s">
        <v>705</v>
      </c>
      <c r="B7315" s="247"/>
      <c r="C7315" s="280">
        <v>7302</v>
      </c>
      <c r="D7315" s="380" t="s">
        <v>14722</v>
      </c>
      <c r="E7315" s="380" t="s">
        <v>14723</v>
      </c>
      <c r="F7315" s="380" t="s">
        <v>10182</v>
      </c>
      <c r="G7315" s="381" t="s">
        <v>813</v>
      </c>
      <c r="H7315" s="250">
        <v>29940.639999999999</v>
      </c>
      <c r="I7315" s="250"/>
      <c r="J7315" s="250">
        <v>0</v>
      </c>
      <c r="K7315" s="250"/>
      <c r="L7315" s="250">
        <v>30656.800000000003</v>
      </c>
      <c r="M7315" s="251"/>
      <c r="N7315" s="251" t="str">
        <f t="shared" si="342"/>
        <v>NA</v>
      </c>
      <c r="O7315" s="250">
        <v>34068.339999999997</v>
      </c>
      <c r="P7315" s="251">
        <f t="shared" si="343"/>
        <v>0.11128167323399681</v>
      </c>
      <c r="Q7315" s="251" t="s">
        <v>1195</v>
      </c>
      <c r="R7315" s="258"/>
      <c r="S7315" s="299" t="s">
        <v>809</v>
      </c>
      <c r="T7315" s="258" t="s">
        <v>807</v>
      </c>
      <c r="U7315" s="282" t="s">
        <v>814</v>
      </c>
      <c r="V7315" s="283" t="s">
        <v>809</v>
      </c>
      <c r="W7315" s="284" t="s">
        <v>809</v>
      </c>
      <c r="X7315" s="284" t="s">
        <v>809</v>
      </c>
      <c r="Y7315" s="257"/>
    </row>
    <row r="7316" spans="1:25" ht="12.75" customHeight="1" x14ac:dyDescent="0.2">
      <c r="B7316" s="247"/>
      <c r="C7316" s="280">
        <v>7303</v>
      </c>
      <c r="D7316" s="380" t="s">
        <v>14724</v>
      </c>
      <c r="E7316" s="380" t="s">
        <v>14725</v>
      </c>
      <c r="F7316" s="380" t="s">
        <v>10877</v>
      </c>
      <c r="G7316" s="381"/>
      <c r="H7316" s="250">
        <v>396066.23</v>
      </c>
      <c r="I7316" s="250"/>
      <c r="J7316" s="250">
        <v>0</v>
      </c>
      <c r="K7316" s="250"/>
      <c r="L7316" s="250">
        <v>453091.64</v>
      </c>
      <c r="M7316" s="251"/>
      <c r="N7316" s="251" t="str">
        <f t="shared" si="342"/>
        <v>NA</v>
      </c>
      <c r="O7316" s="250">
        <v>482005.16000000003</v>
      </c>
      <c r="P7316" s="251">
        <f t="shared" si="343"/>
        <v>6.381384569355554E-2</v>
      </c>
      <c r="Q7316" s="251" t="s">
        <v>1195</v>
      </c>
      <c r="R7316" s="258"/>
      <c r="S7316" s="299" t="s">
        <v>809</v>
      </c>
      <c r="T7316" s="258" t="s">
        <v>908</v>
      </c>
      <c r="U7316" s="282" t="s">
        <v>932</v>
      </c>
      <c r="V7316" s="283" t="s">
        <v>809</v>
      </c>
      <c r="W7316" s="284"/>
      <c r="X7316" s="284"/>
      <c r="Y7316" s="257"/>
    </row>
    <row r="7317" spans="1:25" ht="12.75" customHeight="1" x14ac:dyDescent="0.2">
      <c r="A7317" s="229" t="s">
        <v>705</v>
      </c>
      <c r="B7317" s="247"/>
      <c r="C7317" s="280">
        <v>7304</v>
      </c>
      <c r="D7317" s="380" t="s">
        <v>14726</v>
      </c>
      <c r="E7317" s="380" t="s">
        <v>14727</v>
      </c>
      <c r="F7317" s="380" t="s">
        <v>10877</v>
      </c>
      <c r="G7317" s="381" t="s">
        <v>813</v>
      </c>
      <c r="H7317" s="250">
        <v>143849.90999999997</v>
      </c>
      <c r="I7317" s="250"/>
      <c r="J7317" s="250">
        <v>0</v>
      </c>
      <c r="K7317" s="250"/>
      <c r="L7317" s="250">
        <v>157100.03000000006</v>
      </c>
      <c r="M7317" s="251"/>
      <c r="N7317" s="251" t="str">
        <f t="shared" si="342"/>
        <v>NA</v>
      </c>
      <c r="O7317" s="250">
        <v>172614.29000000004</v>
      </c>
      <c r="P7317" s="251">
        <f t="shared" si="343"/>
        <v>9.8754023153273585E-2</v>
      </c>
      <c r="Q7317" s="251" t="s">
        <v>1195</v>
      </c>
      <c r="R7317" s="258"/>
      <c r="S7317" s="299" t="s">
        <v>809</v>
      </c>
      <c r="T7317" s="258" t="s">
        <v>807</v>
      </c>
      <c r="U7317" s="282" t="s">
        <v>814</v>
      </c>
      <c r="V7317" s="283" t="s">
        <v>809</v>
      </c>
      <c r="W7317" s="284" t="s">
        <v>809</v>
      </c>
      <c r="X7317" s="284" t="s">
        <v>809</v>
      </c>
      <c r="Y7317" s="257"/>
    </row>
    <row r="7318" spans="1:25" ht="12.75" customHeight="1" x14ac:dyDescent="0.2">
      <c r="A7318" s="229" t="s">
        <v>705</v>
      </c>
      <c r="B7318" s="247"/>
      <c r="C7318" s="280">
        <v>7305</v>
      </c>
      <c r="D7318" s="380" t="s">
        <v>14728</v>
      </c>
      <c r="E7318" s="380" t="s">
        <v>14729</v>
      </c>
      <c r="F7318" s="380" t="s">
        <v>812</v>
      </c>
      <c r="G7318" s="381" t="s">
        <v>813</v>
      </c>
      <c r="H7318" s="250">
        <v>37792.370000000003</v>
      </c>
      <c r="I7318" s="250"/>
      <c r="J7318" s="250">
        <v>0</v>
      </c>
      <c r="K7318" s="250"/>
      <c r="L7318" s="250">
        <v>38696.46</v>
      </c>
      <c r="M7318" s="251"/>
      <c r="N7318" s="251" t="str">
        <f t="shared" si="342"/>
        <v>NA</v>
      </c>
      <c r="O7318" s="250">
        <v>43641.06</v>
      </c>
      <c r="P7318" s="251">
        <f t="shared" si="343"/>
        <v>0.1277791301840013</v>
      </c>
      <c r="Q7318" s="251" t="s">
        <v>805</v>
      </c>
      <c r="R7318" s="258"/>
      <c r="S7318" s="299" t="s">
        <v>809</v>
      </c>
      <c r="T7318" s="258" t="s">
        <v>807</v>
      </c>
      <c r="U7318" s="282" t="s">
        <v>814</v>
      </c>
      <c r="V7318" s="283" t="s">
        <v>809</v>
      </c>
      <c r="W7318" s="284" t="s">
        <v>809</v>
      </c>
      <c r="X7318" s="284" t="s">
        <v>809</v>
      </c>
      <c r="Y7318" s="257"/>
    </row>
    <row r="7319" spans="1:25" ht="12.75" customHeight="1" x14ac:dyDescent="0.2">
      <c r="A7319" s="229" t="s">
        <v>705</v>
      </c>
      <c r="B7319" s="247"/>
      <c r="C7319" s="280">
        <v>7306</v>
      </c>
      <c r="D7319" s="380" t="s">
        <v>14730</v>
      </c>
      <c r="E7319" s="380" t="s">
        <v>14731</v>
      </c>
      <c r="F7319" s="380" t="s">
        <v>812</v>
      </c>
      <c r="G7319" s="381" t="s">
        <v>813</v>
      </c>
      <c r="H7319" s="250">
        <v>19490.13</v>
      </c>
      <c r="I7319" s="250"/>
      <c r="J7319" s="250">
        <v>0</v>
      </c>
      <c r="K7319" s="250"/>
      <c r="L7319" s="250">
        <v>19956.38</v>
      </c>
      <c r="M7319" s="251"/>
      <c r="N7319" s="251" t="str">
        <f t="shared" si="342"/>
        <v>NA</v>
      </c>
      <c r="O7319" s="250">
        <v>21960.949999999997</v>
      </c>
      <c r="P7319" s="251">
        <f t="shared" si="343"/>
        <v>0.10044757616361263</v>
      </c>
      <c r="Q7319" s="251" t="s">
        <v>805</v>
      </c>
      <c r="R7319" s="258"/>
      <c r="S7319" s="299" t="s">
        <v>809</v>
      </c>
      <c r="T7319" s="258" t="s">
        <v>807</v>
      </c>
      <c r="U7319" s="282" t="s">
        <v>814</v>
      </c>
      <c r="V7319" s="283" t="s">
        <v>809</v>
      </c>
      <c r="W7319" s="284" t="s">
        <v>809</v>
      </c>
      <c r="X7319" s="284" t="s">
        <v>809</v>
      </c>
      <c r="Y7319" s="257"/>
    </row>
    <row r="7320" spans="1:25" ht="12.75" customHeight="1" x14ac:dyDescent="0.2">
      <c r="B7320" s="247"/>
      <c r="C7320" s="280">
        <v>7307</v>
      </c>
      <c r="D7320" s="380" t="s">
        <v>14732</v>
      </c>
      <c r="E7320" s="380" t="s">
        <v>14733</v>
      </c>
      <c r="F7320" s="380" t="s">
        <v>10355</v>
      </c>
      <c r="G7320" s="381" t="s">
        <v>804</v>
      </c>
      <c r="H7320" s="250">
        <v>38466.86</v>
      </c>
      <c r="I7320" s="250"/>
      <c r="J7320" s="250">
        <v>0</v>
      </c>
      <c r="K7320" s="250"/>
      <c r="L7320" s="250">
        <v>78293.78</v>
      </c>
      <c r="M7320" s="251"/>
      <c r="N7320" s="251" t="str">
        <f t="shared" si="342"/>
        <v>NA</v>
      </c>
      <c r="O7320" s="250">
        <v>96158.010000000009</v>
      </c>
      <c r="P7320" s="251">
        <f t="shared" si="343"/>
        <v>0.22816921088750614</v>
      </c>
      <c r="Q7320" s="251" t="s">
        <v>1195</v>
      </c>
      <c r="R7320" s="258"/>
      <c r="S7320" s="258" t="s">
        <v>840</v>
      </c>
      <c r="T7320" s="258" t="s">
        <v>841</v>
      </c>
      <c r="U7320" s="282" t="s">
        <v>841</v>
      </c>
      <c r="V7320" s="283" t="s">
        <v>809</v>
      </c>
      <c r="W7320" s="284"/>
      <c r="X7320" s="284"/>
      <c r="Y7320" s="257"/>
    </row>
    <row r="7321" spans="1:25" ht="12.75" customHeight="1" x14ac:dyDescent="0.2">
      <c r="B7321" s="247"/>
      <c r="C7321" s="318">
        <v>7308</v>
      </c>
      <c r="D7321" s="319" t="s">
        <v>988</v>
      </c>
      <c r="E7321" s="319" t="s">
        <v>988</v>
      </c>
      <c r="F7321" s="319"/>
      <c r="G7321" s="320" t="s">
        <v>707</v>
      </c>
      <c r="H7321" s="321">
        <v>0</v>
      </c>
      <c r="I7321" s="321"/>
      <c r="J7321" s="321">
        <v>0</v>
      </c>
      <c r="K7321" s="321"/>
      <c r="L7321" s="321">
        <v>0</v>
      </c>
      <c r="M7321" s="251"/>
      <c r="N7321" s="322" t="str">
        <f t="shared" si="342"/>
        <v>NA</v>
      </c>
      <c r="O7321" s="321">
        <v>0</v>
      </c>
      <c r="P7321" s="322" t="str">
        <f t="shared" si="343"/>
        <v>NA</v>
      </c>
      <c r="Q7321" s="322" t="s">
        <v>707</v>
      </c>
      <c r="R7321" s="323" t="s">
        <v>989</v>
      </c>
      <c r="S7321" s="323" t="s">
        <v>809</v>
      </c>
      <c r="T7321" s="323" t="s">
        <v>809</v>
      </c>
      <c r="U7321" s="323" t="s">
        <v>989</v>
      </c>
      <c r="V7321" s="323" t="s">
        <v>989</v>
      </c>
      <c r="W7321" s="323" t="s">
        <v>989</v>
      </c>
      <c r="X7321" s="323" t="s">
        <v>989</v>
      </c>
      <c r="Y7321" s="257"/>
    </row>
    <row r="7322" spans="1:25" ht="12.75" customHeight="1" x14ac:dyDescent="0.2">
      <c r="B7322" s="247"/>
      <c r="C7322" s="318">
        <v>7309</v>
      </c>
      <c r="D7322" s="319" t="s">
        <v>988</v>
      </c>
      <c r="E7322" s="319" t="s">
        <v>988</v>
      </c>
      <c r="F7322" s="319"/>
      <c r="G7322" s="320" t="s">
        <v>707</v>
      </c>
      <c r="H7322" s="321">
        <v>0</v>
      </c>
      <c r="I7322" s="321"/>
      <c r="J7322" s="321">
        <v>0</v>
      </c>
      <c r="K7322" s="321"/>
      <c r="L7322" s="321">
        <v>0</v>
      </c>
      <c r="M7322" s="251"/>
      <c r="N7322" s="322" t="str">
        <f t="shared" si="342"/>
        <v>NA</v>
      </c>
      <c r="O7322" s="321">
        <v>0</v>
      </c>
      <c r="P7322" s="322" t="str">
        <f t="shared" si="343"/>
        <v>NA</v>
      </c>
      <c r="Q7322" s="322" t="s">
        <v>707</v>
      </c>
      <c r="R7322" s="323" t="s">
        <v>989</v>
      </c>
      <c r="S7322" s="323" t="s">
        <v>809</v>
      </c>
      <c r="T7322" s="323" t="s">
        <v>809</v>
      </c>
      <c r="U7322" s="323" t="s">
        <v>989</v>
      </c>
      <c r="V7322" s="323" t="s">
        <v>989</v>
      </c>
      <c r="W7322" s="323" t="s">
        <v>989</v>
      </c>
      <c r="X7322" s="323" t="s">
        <v>989</v>
      </c>
      <c r="Y7322" s="257"/>
    </row>
    <row r="7323" spans="1:25" ht="12.75" customHeight="1" x14ac:dyDescent="0.2">
      <c r="B7323" s="247"/>
      <c r="C7323" s="318">
        <v>7310</v>
      </c>
      <c r="D7323" s="319" t="s">
        <v>988</v>
      </c>
      <c r="E7323" s="319" t="s">
        <v>988</v>
      </c>
      <c r="F7323" s="319"/>
      <c r="G7323" s="320" t="s">
        <v>707</v>
      </c>
      <c r="H7323" s="321">
        <v>0</v>
      </c>
      <c r="I7323" s="321"/>
      <c r="J7323" s="321">
        <v>0</v>
      </c>
      <c r="K7323" s="321"/>
      <c r="L7323" s="321">
        <v>0</v>
      </c>
      <c r="M7323" s="251"/>
      <c r="N7323" s="322" t="str">
        <f t="shared" si="342"/>
        <v>NA</v>
      </c>
      <c r="O7323" s="321">
        <v>0</v>
      </c>
      <c r="P7323" s="322" t="str">
        <f t="shared" si="343"/>
        <v>NA</v>
      </c>
      <c r="Q7323" s="322" t="s">
        <v>707</v>
      </c>
      <c r="R7323" s="323" t="s">
        <v>989</v>
      </c>
      <c r="S7323" s="323" t="s">
        <v>809</v>
      </c>
      <c r="T7323" s="323" t="s">
        <v>809</v>
      </c>
      <c r="U7323" s="323" t="s">
        <v>989</v>
      </c>
      <c r="V7323" s="323" t="s">
        <v>989</v>
      </c>
      <c r="W7323" s="323" t="s">
        <v>989</v>
      </c>
      <c r="X7323" s="323" t="s">
        <v>989</v>
      </c>
      <c r="Y7323" s="257"/>
    </row>
    <row r="7324" spans="1:25" ht="12.75" customHeight="1" x14ac:dyDescent="0.2">
      <c r="A7324" s="229" t="s">
        <v>705</v>
      </c>
      <c r="B7324" s="247"/>
      <c r="C7324" s="280">
        <v>7311</v>
      </c>
      <c r="D7324" s="380" t="s">
        <v>14734</v>
      </c>
      <c r="E7324" s="380" t="s">
        <v>14735</v>
      </c>
      <c r="F7324" s="380" t="s">
        <v>10202</v>
      </c>
      <c r="G7324" s="381" t="s">
        <v>804</v>
      </c>
      <c r="H7324" s="250">
        <v>158271.76999999999</v>
      </c>
      <c r="I7324" s="250"/>
      <c r="J7324" s="250">
        <v>0</v>
      </c>
      <c r="K7324" s="250"/>
      <c r="L7324" s="250">
        <v>198768.7</v>
      </c>
      <c r="M7324" s="251"/>
      <c r="N7324" s="251" t="str">
        <f t="shared" si="342"/>
        <v>NA</v>
      </c>
      <c r="O7324" s="250">
        <v>217366.80000000002</v>
      </c>
      <c r="P7324" s="251">
        <f t="shared" si="343"/>
        <v>9.3566542418398901E-2</v>
      </c>
      <c r="Q7324" s="251" t="s">
        <v>1195</v>
      </c>
      <c r="R7324" s="258"/>
      <c r="S7324" s="299" t="s">
        <v>809</v>
      </c>
      <c r="T7324" s="258" t="s">
        <v>807</v>
      </c>
      <c r="U7324" s="282" t="s">
        <v>808</v>
      </c>
      <c r="V7324" s="283" t="s">
        <v>809</v>
      </c>
      <c r="W7324" s="284" t="s">
        <v>809</v>
      </c>
      <c r="X7324" s="284" t="s">
        <v>809</v>
      </c>
      <c r="Y7324" s="257"/>
    </row>
    <row r="7325" spans="1:25" ht="12.75" customHeight="1" x14ac:dyDescent="0.2">
      <c r="A7325" s="229" t="s">
        <v>705</v>
      </c>
      <c r="B7325" s="247"/>
      <c r="C7325" s="280">
        <v>7312</v>
      </c>
      <c r="D7325" s="380" t="s">
        <v>14736</v>
      </c>
      <c r="E7325" s="380" t="s">
        <v>14737</v>
      </c>
      <c r="F7325" s="380" t="s">
        <v>10202</v>
      </c>
      <c r="G7325" s="381" t="s">
        <v>804</v>
      </c>
      <c r="H7325" s="250">
        <v>67781.51999999999</v>
      </c>
      <c r="I7325" s="250"/>
      <c r="J7325" s="250">
        <v>0</v>
      </c>
      <c r="K7325" s="250"/>
      <c r="L7325" s="250">
        <v>69403.570000000007</v>
      </c>
      <c r="M7325" s="251"/>
      <c r="N7325" s="251" t="str">
        <f t="shared" si="342"/>
        <v>NA</v>
      </c>
      <c r="O7325" s="250">
        <v>83750.459999999992</v>
      </c>
      <c r="P7325" s="251">
        <f t="shared" si="343"/>
        <v>0.20671688790648643</v>
      </c>
      <c r="Q7325" s="251" t="s">
        <v>1195</v>
      </c>
      <c r="R7325" s="258"/>
      <c r="S7325" s="299" t="s">
        <v>809</v>
      </c>
      <c r="T7325" s="258" t="s">
        <v>807</v>
      </c>
      <c r="U7325" s="282" t="s">
        <v>808</v>
      </c>
      <c r="V7325" s="283" t="s">
        <v>809</v>
      </c>
      <c r="W7325" s="284" t="s">
        <v>809</v>
      </c>
      <c r="X7325" s="284" t="s">
        <v>809</v>
      </c>
      <c r="Y7325" s="257"/>
    </row>
    <row r="7326" spans="1:25" ht="12.75" customHeight="1" x14ac:dyDescent="0.2">
      <c r="A7326" s="229" t="s">
        <v>705</v>
      </c>
      <c r="B7326" s="247"/>
      <c r="C7326" s="280">
        <v>7313</v>
      </c>
      <c r="D7326" s="380" t="s">
        <v>14738</v>
      </c>
      <c r="E7326" s="380" t="s">
        <v>14739</v>
      </c>
      <c r="F7326" s="380" t="s">
        <v>858</v>
      </c>
      <c r="G7326" s="381" t="s">
        <v>813</v>
      </c>
      <c r="H7326" s="250">
        <v>29540.09</v>
      </c>
      <c r="I7326" s="250"/>
      <c r="J7326" s="250">
        <v>0</v>
      </c>
      <c r="K7326" s="250"/>
      <c r="L7326" s="250">
        <v>30246.769999999997</v>
      </c>
      <c r="M7326" s="251"/>
      <c r="N7326" s="251" t="str">
        <f t="shared" si="342"/>
        <v>NA</v>
      </c>
      <c r="O7326" s="250">
        <v>34248.03</v>
      </c>
      <c r="P7326" s="251">
        <f t="shared" si="343"/>
        <v>0.13228718306119969</v>
      </c>
      <c r="Q7326" s="251" t="s">
        <v>805</v>
      </c>
      <c r="R7326" s="258"/>
      <c r="S7326" s="299" t="s">
        <v>809</v>
      </c>
      <c r="T7326" s="258" t="s">
        <v>807</v>
      </c>
      <c r="U7326" s="282" t="s">
        <v>814</v>
      </c>
      <c r="V7326" s="283" t="s">
        <v>809</v>
      </c>
      <c r="W7326" s="284" t="s">
        <v>809</v>
      </c>
      <c r="X7326" s="284" t="s">
        <v>809</v>
      </c>
      <c r="Y7326" s="257"/>
    </row>
    <row r="7327" spans="1:25" ht="12.75" customHeight="1" x14ac:dyDescent="0.2">
      <c r="A7327" s="229" t="s">
        <v>705</v>
      </c>
      <c r="B7327" s="247"/>
      <c r="C7327" s="280">
        <v>7314</v>
      </c>
      <c r="D7327" s="380" t="s">
        <v>14740</v>
      </c>
      <c r="E7327" s="380" t="s">
        <v>14741</v>
      </c>
      <c r="F7327" s="380" t="s">
        <v>858</v>
      </c>
      <c r="G7327" s="381" t="s">
        <v>813</v>
      </c>
      <c r="H7327" s="250">
        <v>23802.39</v>
      </c>
      <c r="I7327" s="250"/>
      <c r="J7327" s="250">
        <v>0</v>
      </c>
      <c r="K7327" s="250"/>
      <c r="L7327" s="250">
        <v>24371.809999999998</v>
      </c>
      <c r="M7327" s="251"/>
      <c r="N7327" s="251" t="str">
        <f t="shared" si="342"/>
        <v>NA</v>
      </c>
      <c r="O7327" s="250">
        <v>27595.87</v>
      </c>
      <c r="P7327" s="251">
        <f t="shared" si="343"/>
        <v>0.13228644076906892</v>
      </c>
      <c r="Q7327" s="251" t="s">
        <v>805</v>
      </c>
      <c r="R7327" s="258"/>
      <c r="S7327" s="299" t="s">
        <v>809</v>
      </c>
      <c r="T7327" s="258" t="s">
        <v>807</v>
      </c>
      <c r="U7327" s="282" t="s">
        <v>814</v>
      </c>
      <c r="V7327" s="283" t="s">
        <v>809</v>
      </c>
      <c r="W7327" s="284" t="s">
        <v>809</v>
      </c>
      <c r="X7327" s="284" t="s">
        <v>809</v>
      </c>
      <c r="Y7327" s="257"/>
    </row>
    <row r="7328" spans="1:25" ht="12.75" customHeight="1" x14ac:dyDescent="0.2">
      <c r="A7328" s="229" t="s">
        <v>705</v>
      </c>
      <c r="B7328" s="247"/>
      <c r="C7328" s="280">
        <v>7315</v>
      </c>
      <c r="D7328" s="380" t="s">
        <v>14742</v>
      </c>
      <c r="E7328" s="380" t="s">
        <v>14743</v>
      </c>
      <c r="F7328" s="380" t="s">
        <v>858</v>
      </c>
      <c r="G7328" s="381" t="s">
        <v>813</v>
      </c>
      <c r="H7328" s="250">
        <v>30428.959999999999</v>
      </c>
      <c r="I7328" s="250"/>
      <c r="J7328" s="250">
        <v>0</v>
      </c>
      <c r="K7328" s="250"/>
      <c r="L7328" s="250">
        <v>31156.9</v>
      </c>
      <c r="M7328" s="251"/>
      <c r="N7328" s="251" t="str">
        <f t="shared" si="342"/>
        <v>NA</v>
      </c>
      <c r="O7328" s="250">
        <v>35278.550000000003</v>
      </c>
      <c r="P7328" s="251">
        <f t="shared" si="343"/>
        <v>0.13228690915976882</v>
      </c>
      <c r="Q7328" s="251" t="s">
        <v>805</v>
      </c>
      <c r="R7328" s="258"/>
      <c r="S7328" s="299" t="s">
        <v>809</v>
      </c>
      <c r="T7328" s="258" t="s">
        <v>807</v>
      </c>
      <c r="U7328" s="282" t="s">
        <v>814</v>
      </c>
      <c r="V7328" s="283" t="s">
        <v>809</v>
      </c>
      <c r="W7328" s="284" t="s">
        <v>809</v>
      </c>
      <c r="X7328" s="284" t="s">
        <v>809</v>
      </c>
      <c r="Y7328" s="257"/>
    </row>
    <row r="7329" spans="1:25" ht="12.75" customHeight="1" x14ac:dyDescent="0.2">
      <c r="A7329" s="229" t="s">
        <v>705</v>
      </c>
      <c r="B7329" s="247"/>
      <c r="C7329" s="280">
        <v>7316</v>
      </c>
      <c r="D7329" s="380" t="s">
        <v>14744</v>
      </c>
      <c r="E7329" s="380" t="s">
        <v>14745</v>
      </c>
      <c r="F7329" s="380" t="s">
        <v>10205</v>
      </c>
      <c r="G7329" s="381" t="s">
        <v>813</v>
      </c>
      <c r="H7329" s="250">
        <v>234029.32</v>
      </c>
      <c r="I7329" s="250"/>
      <c r="J7329" s="250">
        <v>0</v>
      </c>
      <c r="K7329" s="250"/>
      <c r="L7329" s="250">
        <v>341382.30000000005</v>
      </c>
      <c r="M7329" s="251"/>
      <c r="N7329" s="251" t="str">
        <f t="shared" si="342"/>
        <v>NA</v>
      </c>
      <c r="O7329" s="250">
        <v>404007.75</v>
      </c>
      <c r="P7329" s="251">
        <f t="shared" si="343"/>
        <v>0.18344668133057848</v>
      </c>
      <c r="Q7329" s="251" t="s">
        <v>1195</v>
      </c>
      <c r="R7329" s="258"/>
      <c r="S7329" s="299" t="s">
        <v>809</v>
      </c>
      <c r="T7329" s="258" t="s">
        <v>807</v>
      </c>
      <c r="U7329" s="282" t="s">
        <v>814</v>
      </c>
      <c r="V7329" s="283" t="s">
        <v>809</v>
      </c>
      <c r="W7329" s="284" t="s">
        <v>809</v>
      </c>
      <c r="X7329" s="284" t="s">
        <v>809</v>
      </c>
      <c r="Y7329" s="257"/>
    </row>
    <row r="7330" spans="1:25" ht="12.75" customHeight="1" x14ac:dyDescent="0.2">
      <c r="B7330" s="247"/>
      <c r="C7330" s="280">
        <v>7317</v>
      </c>
      <c r="D7330" s="380" t="s">
        <v>6245</v>
      </c>
      <c r="E7330" s="380" t="s">
        <v>6246</v>
      </c>
      <c r="F7330" s="380" t="s">
        <v>931</v>
      </c>
      <c r="G7330" s="381"/>
      <c r="H7330" s="250">
        <v>0</v>
      </c>
      <c r="I7330" s="250"/>
      <c r="J7330" s="250">
        <v>0</v>
      </c>
      <c r="K7330" s="250"/>
      <c r="L7330" s="250">
        <v>49266.21</v>
      </c>
      <c r="M7330" s="251"/>
      <c r="N7330" s="251" t="str">
        <f t="shared" si="342"/>
        <v>NA</v>
      </c>
      <c r="O7330" s="250">
        <v>56380.229999999996</v>
      </c>
      <c r="P7330" s="251">
        <f t="shared" si="343"/>
        <v>0.14439957934657441</v>
      </c>
      <c r="Q7330" s="251" t="s">
        <v>805</v>
      </c>
      <c r="R7330" s="258"/>
      <c r="S7330" s="258" t="s">
        <v>840</v>
      </c>
      <c r="T7330" s="258" t="s">
        <v>841</v>
      </c>
      <c r="U7330" s="282" t="s">
        <v>841</v>
      </c>
      <c r="V7330" s="283" t="s">
        <v>809</v>
      </c>
      <c r="W7330" s="284"/>
      <c r="X7330" s="284"/>
      <c r="Y7330" s="257"/>
    </row>
    <row r="7331" spans="1:25" ht="12.75" customHeight="1" x14ac:dyDescent="0.2">
      <c r="A7331" s="229" t="s">
        <v>705</v>
      </c>
      <c r="B7331" s="247"/>
      <c r="C7331" s="280">
        <v>7318</v>
      </c>
      <c r="D7331" s="380" t="s">
        <v>14746</v>
      </c>
      <c r="E7331" s="380" t="s">
        <v>14747</v>
      </c>
      <c r="F7331" s="380" t="s">
        <v>886</v>
      </c>
      <c r="G7331" s="381" t="s">
        <v>813</v>
      </c>
      <c r="H7331" s="250">
        <v>31409.670000000002</v>
      </c>
      <c r="I7331" s="250"/>
      <c r="J7331" s="250">
        <v>0</v>
      </c>
      <c r="K7331" s="250"/>
      <c r="L7331" s="250">
        <v>87652.09</v>
      </c>
      <c r="M7331" s="251"/>
      <c r="N7331" s="251" t="str">
        <f t="shared" si="342"/>
        <v>NA</v>
      </c>
      <c r="O7331" s="250">
        <v>97284.549999999988</v>
      </c>
      <c r="P7331" s="251">
        <f t="shared" si="343"/>
        <v>0.10989424211105511</v>
      </c>
      <c r="Q7331" s="251" t="s">
        <v>805</v>
      </c>
      <c r="R7331" s="258"/>
      <c r="S7331" s="299" t="s">
        <v>809</v>
      </c>
      <c r="T7331" s="258" t="s">
        <v>807</v>
      </c>
      <c r="U7331" s="282" t="s">
        <v>814</v>
      </c>
      <c r="V7331" s="283" t="s">
        <v>809</v>
      </c>
      <c r="W7331" s="284" t="s">
        <v>809</v>
      </c>
      <c r="X7331" s="284" t="s">
        <v>809</v>
      </c>
      <c r="Y7331" s="257"/>
    </row>
    <row r="7332" spans="1:25" ht="12.75" customHeight="1" x14ac:dyDescent="0.2">
      <c r="A7332" s="229" t="s">
        <v>705</v>
      </c>
      <c r="B7332" s="247"/>
      <c r="C7332" s="280">
        <v>7319</v>
      </c>
      <c r="D7332" s="380" t="s">
        <v>14748</v>
      </c>
      <c r="E7332" s="380" t="s">
        <v>14749</v>
      </c>
      <c r="F7332" s="380" t="s">
        <v>10390</v>
      </c>
      <c r="G7332" s="381" t="s">
        <v>813</v>
      </c>
      <c r="H7332" s="250">
        <v>13185.11</v>
      </c>
      <c r="I7332" s="250"/>
      <c r="J7332" s="250">
        <v>0</v>
      </c>
      <c r="K7332" s="250"/>
      <c r="L7332" s="250">
        <v>13498.89</v>
      </c>
      <c r="M7332" s="251"/>
      <c r="N7332" s="251" t="str">
        <f t="shared" si="342"/>
        <v>NA</v>
      </c>
      <c r="O7332" s="250">
        <v>15216.809999999998</v>
      </c>
      <c r="P7332" s="251">
        <f t="shared" si="343"/>
        <v>0.12726379724555117</v>
      </c>
      <c r="Q7332" s="251" t="s">
        <v>1195</v>
      </c>
      <c r="R7332" s="258"/>
      <c r="S7332" s="299" t="s">
        <v>809</v>
      </c>
      <c r="T7332" s="258" t="s">
        <v>807</v>
      </c>
      <c r="U7332" s="282" t="s">
        <v>814</v>
      </c>
      <c r="V7332" s="283" t="s">
        <v>809</v>
      </c>
      <c r="W7332" s="284" t="s">
        <v>809</v>
      </c>
      <c r="X7332" s="284" t="s">
        <v>809</v>
      </c>
      <c r="Y7332" s="257"/>
    </row>
    <row r="7333" spans="1:25" ht="12.75" customHeight="1" x14ac:dyDescent="0.2">
      <c r="A7333" s="229" t="s">
        <v>705</v>
      </c>
      <c r="B7333" s="247"/>
      <c r="C7333" s="280">
        <v>7320</v>
      </c>
      <c r="D7333" s="380" t="s">
        <v>14750</v>
      </c>
      <c r="E7333" s="380" t="s">
        <v>14751</v>
      </c>
      <c r="F7333" s="380" t="s">
        <v>10390</v>
      </c>
      <c r="G7333" s="381" t="s">
        <v>813</v>
      </c>
      <c r="H7333" s="250">
        <v>13200.999999999998</v>
      </c>
      <c r="I7333" s="250"/>
      <c r="J7333" s="250">
        <v>0</v>
      </c>
      <c r="K7333" s="250"/>
      <c r="L7333" s="250">
        <v>13516.79</v>
      </c>
      <c r="M7333" s="251"/>
      <c r="N7333" s="251" t="str">
        <f t="shared" si="342"/>
        <v>NA</v>
      </c>
      <c r="O7333" s="250">
        <v>15237</v>
      </c>
      <c r="P7333" s="251">
        <f t="shared" si="343"/>
        <v>0.12726468340486158</v>
      </c>
      <c r="Q7333" s="251" t="s">
        <v>1195</v>
      </c>
      <c r="R7333" s="258"/>
      <c r="S7333" s="299" t="s">
        <v>809</v>
      </c>
      <c r="T7333" s="258" t="s">
        <v>807</v>
      </c>
      <c r="U7333" s="282" t="s">
        <v>814</v>
      </c>
      <c r="V7333" s="283" t="s">
        <v>809</v>
      </c>
      <c r="W7333" s="284" t="s">
        <v>809</v>
      </c>
      <c r="X7333" s="284" t="s">
        <v>809</v>
      </c>
      <c r="Y7333" s="257"/>
    </row>
    <row r="7334" spans="1:25" ht="12.75" customHeight="1" x14ac:dyDescent="0.2">
      <c r="A7334" s="229" t="s">
        <v>705</v>
      </c>
      <c r="B7334" s="247"/>
      <c r="C7334" s="280">
        <v>7321</v>
      </c>
      <c r="D7334" s="380" t="s">
        <v>14752</v>
      </c>
      <c r="E7334" s="380" t="s">
        <v>14753</v>
      </c>
      <c r="F7334" s="380" t="s">
        <v>10390</v>
      </c>
      <c r="G7334" s="381" t="s">
        <v>813</v>
      </c>
      <c r="H7334" s="250">
        <v>37606.57</v>
      </c>
      <c r="I7334" s="250"/>
      <c r="J7334" s="250">
        <v>0</v>
      </c>
      <c r="K7334" s="250"/>
      <c r="L7334" s="250">
        <v>38506.199999999997</v>
      </c>
      <c r="M7334" s="251"/>
      <c r="N7334" s="251" t="str">
        <f t="shared" si="342"/>
        <v>NA</v>
      </c>
      <c r="O7334" s="250">
        <v>43406.630000000005</v>
      </c>
      <c r="P7334" s="251">
        <f t="shared" si="343"/>
        <v>0.12726340173790215</v>
      </c>
      <c r="Q7334" s="251" t="s">
        <v>1195</v>
      </c>
      <c r="R7334" s="258"/>
      <c r="S7334" s="299" t="s">
        <v>809</v>
      </c>
      <c r="T7334" s="258" t="s">
        <v>807</v>
      </c>
      <c r="U7334" s="282" t="s">
        <v>814</v>
      </c>
      <c r="V7334" s="283" t="s">
        <v>809</v>
      </c>
      <c r="W7334" s="284" t="s">
        <v>809</v>
      </c>
      <c r="X7334" s="284" t="s">
        <v>809</v>
      </c>
      <c r="Y7334" s="257"/>
    </row>
    <row r="7335" spans="1:25" ht="12.75" customHeight="1" x14ac:dyDescent="0.2">
      <c r="A7335" s="229" t="s">
        <v>705</v>
      </c>
      <c r="B7335" s="247"/>
      <c r="C7335" s="280">
        <v>7322</v>
      </c>
      <c r="D7335" s="380" t="s">
        <v>14754</v>
      </c>
      <c r="E7335" s="380" t="s">
        <v>14755</v>
      </c>
      <c r="F7335" s="380" t="s">
        <v>10390</v>
      </c>
      <c r="G7335" s="381" t="s">
        <v>813</v>
      </c>
      <c r="H7335" s="250">
        <v>130491.78000000001</v>
      </c>
      <c r="I7335" s="250"/>
      <c r="J7335" s="250">
        <v>0</v>
      </c>
      <c r="K7335" s="250"/>
      <c r="L7335" s="250">
        <v>180007.04000000004</v>
      </c>
      <c r="M7335" s="251"/>
      <c r="N7335" s="251" t="str">
        <f t="shared" si="342"/>
        <v>NA</v>
      </c>
      <c r="O7335" s="250">
        <v>203335.03000000003</v>
      </c>
      <c r="P7335" s="251">
        <f t="shared" si="343"/>
        <v>0.12959487584485577</v>
      </c>
      <c r="Q7335" s="251" t="s">
        <v>1195</v>
      </c>
      <c r="R7335" s="258"/>
      <c r="S7335" s="299" t="s">
        <v>809</v>
      </c>
      <c r="T7335" s="258" t="s">
        <v>807</v>
      </c>
      <c r="U7335" s="282" t="s">
        <v>814</v>
      </c>
      <c r="V7335" s="283" t="s">
        <v>809</v>
      </c>
      <c r="W7335" s="284" t="s">
        <v>809</v>
      </c>
      <c r="X7335" s="284" t="s">
        <v>809</v>
      </c>
      <c r="Y7335" s="257"/>
    </row>
    <row r="7336" spans="1:25" ht="12.75" customHeight="1" x14ac:dyDescent="0.2">
      <c r="A7336" s="229" t="s">
        <v>705</v>
      </c>
      <c r="B7336" s="247"/>
      <c r="C7336" s="280">
        <v>7323</v>
      </c>
      <c r="D7336" s="380" t="s">
        <v>14756</v>
      </c>
      <c r="E7336" s="380" t="s">
        <v>14757</v>
      </c>
      <c r="F7336" s="380" t="s">
        <v>10390</v>
      </c>
      <c r="G7336" s="381" t="s">
        <v>813</v>
      </c>
      <c r="H7336" s="250">
        <v>162285.21999999997</v>
      </c>
      <c r="I7336" s="250"/>
      <c r="J7336" s="250">
        <v>0</v>
      </c>
      <c r="K7336" s="250"/>
      <c r="L7336" s="250">
        <v>213614.45999999993</v>
      </c>
      <c r="M7336" s="251"/>
      <c r="N7336" s="251" t="str">
        <f t="shared" si="342"/>
        <v>NA</v>
      </c>
      <c r="O7336" s="250">
        <v>229657.68</v>
      </c>
      <c r="P7336" s="251">
        <f t="shared" si="343"/>
        <v>7.5103623603009192E-2</v>
      </c>
      <c r="Q7336" s="251" t="s">
        <v>1195</v>
      </c>
      <c r="R7336" s="258"/>
      <c r="S7336" s="299" t="s">
        <v>809</v>
      </c>
      <c r="T7336" s="258" t="s">
        <v>807</v>
      </c>
      <c r="U7336" s="282" t="s">
        <v>814</v>
      </c>
      <c r="V7336" s="283" t="s">
        <v>809</v>
      </c>
      <c r="W7336" s="284" t="s">
        <v>809</v>
      </c>
      <c r="X7336" s="284" t="s">
        <v>809</v>
      </c>
      <c r="Y7336" s="257"/>
    </row>
    <row r="7337" spans="1:25" ht="12.75" customHeight="1" x14ac:dyDescent="0.2">
      <c r="A7337" s="229" t="s">
        <v>705</v>
      </c>
      <c r="B7337" s="247"/>
      <c r="C7337" s="280">
        <v>7324</v>
      </c>
      <c r="D7337" s="380" t="s">
        <v>14758</v>
      </c>
      <c r="E7337" s="380" t="s">
        <v>14759</v>
      </c>
      <c r="F7337" s="380" t="s">
        <v>10390</v>
      </c>
      <c r="G7337" s="381" t="s">
        <v>813</v>
      </c>
      <c r="H7337" s="250">
        <v>9719.19</v>
      </c>
      <c r="I7337" s="250"/>
      <c r="J7337" s="250">
        <v>0</v>
      </c>
      <c r="K7337" s="250"/>
      <c r="L7337" s="250">
        <v>48277.619999999995</v>
      </c>
      <c r="M7337" s="251"/>
      <c r="N7337" s="251" t="str">
        <f t="shared" si="342"/>
        <v>NA</v>
      </c>
      <c r="O7337" s="250">
        <v>52813.95</v>
      </c>
      <c r="P7337" s="251">
        <f t="shared" si="343"/>
        <v>9.3963414103677895E-2</v>
      </c>
      <c r="Q7337" s="251" t="s">
        <v>1195</v>
      </c>
      <c r="R7337" s="258"/>
      <c r="S7337" s="299" t="s">
        <v>809</v>
      </c>
      <c r="T7337" s="258" t="s">
        <v>807</v>
      </c>
      <c r="U7337" s="282" t="s">
        <v>814</v>
      </c>
      <c r="V7337" s="283" t="s">
        <v>809</v>
      </c>
      <c r="W7337" s="284" t="s">
        <v>809</v>
      </c>
      <c r="X7337" s="284" t="s">
        <v>809</v>
      </c>
      <c r="Y7337" s="257"/>
    </row>
    <row r="7338" spans="1:25" ht="12.75" customHeight="1" x14ac:dyDescent="0.2">
      <c r="A7338" s="229" t="s">
        <v>705</v>
      </c>
      <c r="B7338" s="247"/>
      <c r="C7338" s="280">
        <v>7325</v>
      </c>
      <c r="D7338" s="380" t="s">
        <v>14760</v>
      </c>
      <c r="E7338" s="380" t="s">
        <v>14761</v>
      </c>
      <c r="F7338" s="380" t="s">
        <v>10390</v>
      </c>
      <c r="G7338" s="381" t="s">
        <v>813</v>
      </c>
      <c r="H7338" s="250">
        <v>52610.310000000005</v>
      </c>
      <c r="I7338" s="250"/>
      <c r="J7338" s="250">
        <v>0</v>
      </c>
      <c r="K7338" s="250"/>
      <c r="L7338" s="250">
        <v>76954.490000000005</v>
      </c>
      <c r="M7338" s="251"/>
      <c r="N7338" s="251" t="str">
        <f t="shared" si="342"/>
        <v>NA</v>
      </c>
      <c r="O7338" s="250">
        <v>78690.709999999992</v>
      </c>
      <c r="P7338" s="251">
        <f t="shared" si="343"/>
        <v>2.2561646500418447E-2</v>
      </c>
      <c r="Q7338" s="251" t="s">
        <v>1195</v>
      </c>
      <c r="R7338" s="258"/>
      <c r="S7338" s="299" t="s">
        <v>809</v>
      </c>
      <c r="T7338" s="258" t="s">
        <v>807</v>
      </c>
      <c r="U7338" s="282" t="s">
        <v>814</v>
      </c>
      <c r="V7338" s="283" t="s">
        <v>809</v>
      </c>
      <c r="W7338" s="284" t="s">
        <v>809</v>
      </c>
      <c r="X7338" s="284" t="s">
        <v>809</v>
      </c>
      <c r="Y7338" s="257"/>
    </row>
    <row r="7339" spans="1:25" ht="12.75" customHeight="1" x14ac:dyDescent="0.2">
      <c r="A7339" s="229" t="s">
        <v>705</v>
      </c>
      <c r="B7339" s="247"/>
      <c r="C7339" s="280">
        <v>7326</v>
      </c>
      <c r="D7339" s="380" t="s">
        <v>14762</v>
      </c>
      <c r="E7339" s="380" t="s">
        <v>14763</v>
      </c>
      <c r="F7339" s="380" t="s">
        <v>1175</v>
      </c>
      <c r="G7339" s="381" t="s">
        <v>813</v>
      </c>
      <c r="H7339" s="250">
        <v>53426.18</v>
      </c>
      <c r="I7339" s="250"/>
      <c r="J7339" s="250">
        <v>0</v>
      </c>
      <c r="K7339" s="250"/>
      <c r="L7339" s="250">
        <v>20366.82</v>
      </c>
      <c r="M7339" s="251"/>
      <c r="N7339" s="251" t="str">
        <f t="shared" si="342"/>
        <v>NA</v>
      </c>
      <c r="O7339" s="250">
        <v>22100.28</v>
      </c>
      <c r="P7339" s="251">
        <f t="shared" si="343"/>
        <v>8.5111961513873999E-2</v>
      </c>
      <c r="Q7339" s="251" t="s">
        <v>805</v>
      </c>
      <c r="R7339" s="258"/>
      <c r="S7339" s="299" t="s">
        <v>809</v>
      </c>
      <c r="T7339" s="258" t="s">
        <v>807</v>
      </c>
      <c r="U7339" s="282" t="s">
        <v>814</v>
      </c>
      <c r="V7339" s="283" t="s">
        <v>809</v>
      </c>
      <c r="W7339" s="284" t="s">
        <v>809</v>
      </c>
      <c r="X7339" s="284" t="s">
        <v>809</v>
      </c>
      <c r="Y7339" s="257"/>
    </row>
    <row r="7340" spans="1:25" ht="12.75" customHeight="1" x14ac:dyDescent="0.2">
      <c r="A7340" s="229" t="s">
        <v>705</v>
      </c>
      <c r="B7340" s="247"/>
      <c r="C7340" s="280">
        <v>7327</v>
      </c>
      <c r="D7340" s="380" t="s">
        <v>14764</v>
      </c>
      <c r="E7340" s="380" t="s">
        <v>14765</v>
      </c>
      <c r="F7340" s="380" t="s">
        <v>877</v>
      </c>
      <c r="G7340" s="381" t="s">
        <v>813</v>
      </c>
      <c r="H7340" s="250">
        <v>0</v>
      </c>
      <c r="I7340" s="250"/>
      <c r="J7340" s="250">
        <v>0</v>
      </c>
      <c r="K7340" s="250"/>
      <c r="L7340" s="250">
        <v>54819.630000000005</v>
      </c>
      <c r="M7340" s="251"/>
      <c r="N7340" s="251" t="str">
        <f t="shared" si="342"/>
        <v>NA</v>
      </c>
      <c r="O7340" s="250">
        <v>54853.37000000001</v>
      </c>
      <c r="P7340" s="251">
        <f t="shared" si="343"/>
        <v>6.154729610543748E-4</v>
      </c>
      <c r="Q7340" s="251" t="s">
        <v>805</v>
      </c>
      <c r="R7340" s="258"/>
      <c r="S7340" s="299" t="s">
        <v>809</v>
      </c>
      <c r="T7340" s="258" t="s">
        <v>807</v>
      </c>
      <c r="U7340" s="282" t="s">
        <v>814</v>
      </c>
      <c r="V7340" s="283" t="s">
        <v>809</v>
      </c>
      <c r="W7340" s="284" t="s">
        <v>809</v>
      </c>
      <c r="X7340" s="284" t="s">
        <v>809</v>
      </c>
      <c r="Y7340" s="257"/>
    </row>
    <row r="7341" spans="1:25" ht="12.75" customHeight="1" x14ac:dyDescent="0.2">
      <c r="A7341" s="229" t="s">
        <v>705</v>
      </c>
      <c r="B7341" s="247"/>
      <c r="C7341" s="280">
        <v>7328</v>
      </c>
      <c r="D7341" s="380" t="s">
        <v>14766</v>
      </c>
      <c r="E7341" s="380" t="s">
        <v>14767</v>
      </c>
      <c r="F7341" s="380" t="s">
        <v>10182</v>
      </c>
      <c r="G7341" s="381" t="s">
        <v>813</v>
      </c>
      <c r="H7341" s="250">
        <v>0</v>
      </c>
      <c r="I7341" s="250"/>
      <c r="J7341" s="250">
        <v>0</v>
      </c>
      <c r="K7341" s="250"/>
      <c r="L7341" s="250">
        <v>22335.119999999999</v>
      </c>
      <c r="M7341" s="251"/>
      <c r="N7341" s="251" t="str">
        <f t="shared" si="342"/>
        <v>NA</v>
      </c>
      <c r="O7341" s="250">
        <v>24457.07</v>
      </c>
      <c r="P7341" s="251">
        <f t="shared" si="343"/>
        <v>9.5005086160271396E-2</v>
      </c>
      <c r="Q7341" s="251" t="s">
        <v>1195</v>
      </c>
      <c r="R7341" s="258"/>
      <c r="S7341" s="299" t="s">
        <v>809</v>
      </c>
      <c r="T7341" s="258" t="s">
        <v>807</v>
      </c>
      <c r="U7341" s="282" t="s">
        <v>814</v>
      </c>
      <c r="V7341" s="283" t="s">
        <v>809</v>
      </c>
      <c r="W7341" s="284" t="s">
        <v>809</v>
      </c>
      <c r="X7341" s="284" t="s">
        <v>809</v>
      </c>
      <c r="Y7341" s="257"/>
    </row>
    <row r="7342" spans="1:25" ht="12.75" customHeight="1" x14ac:dyDescent="0.2">
      <c r="A7342" s="229" t="s">
        <v>705</v>
      </c>
      <c r="B7342" s="247"/>
      <c r="C7342" s="280">
        <v>7329</v>
      </c>
      <c r="D7342" s="380" t="s">
        <v>14768</v>
      </c>
      <c r="E7342" s="380" t="s">
        <v>4340</v>
      </c>
      <c r="F7342" s="380" t="s">
        <v>10390</v>
      </c>
      <c r="G7342" s="381" t="s">
        <v>813</v>
      </c>
      <c r="H7342" s="250">
        <v>0</v>
      </c>
      <c r="I7342" s="250"/>
      <c r="J7342" s="250">
        <v>0</v>
      </c>
      <c r="K7342" s="250"/>
      <c r="L7342" s="250">
        <v>41951.34</v>
      </c>
      <c r="M7342" s="251"/>
      <c r="N7342" s="251" t="str">
        <f t="shared" si="342"/>
        <v>NA</v>
      </c>
      <c r="O7342" s="250">
        <v>47518.51</v>
      </c>
      <c r="P7342" s="251">
        <f t="shared" si="343"/>
        <v>0.13270541536933042</v>
      </c>
      <c r="Q7342" s="251" t="s">
        <v>1195</v>
      </c>
      <c r="R7342" s="258"/>
      <c r="S7342" s="299" t="s">
        <v>809</v>
      </c>
      <c r="T7342" s="258" t="s">
        <v>807</v>
      </c>
      <c r="U7342" s="282" t="s">
        <v>814</v>
      </c>
      <c r="V7342" s="283" t="s">
        <v>809</v>
      </c>
      <c r="W7342" s="284" t="s">
        <v>809</v>
      </c>
      <c r="X7342" s="284" t="s">
        <v>809</v>
      </c>
      <c r="Y7342" s="257"/>
    </row>
    <row r="7343" spans="1:25" ht="12.75" customHeight="1" x14ac:dyDescent="0.2">
      <c r="A7343" s="229" t="s">
        <v>705</v>
      </c>
      <c r="B7343" s="247"/>
      <c r="C7343" s="280">
        <v>7330</v>
      </c>
      <c r="D7343" s="380" t="s">
        <v>14769</v>
      </c>
      <c r="E7343" s="380" t="s">
        <v>14770</v>
      </c>
      <c r="F7343" s="380" t="s">
        <v>10390</v>
      </c>
      <c r="G7343" s="381" t="s">
        <v>813</v>
      </c>
      <c r="H7343" s="250">
        <v>0</v>
      </c>
      <c r="I7343" s="250"/>
      <c r="J7343" s="250">
        <v>0</v>
      </c>
      <c r="K7343" s="250"/>
      <c r="L7343" s="250">
        <v>33554.49</v>
      </c>
      <c r="M7343" s="251"/>
      <c r="N7343" s="251" t="str">
        <f t="shared" si="342"/>
        <v>NA</v>
      </c>
      <c r="O7343" s="250">
        <v>38013.03</v>
      </c>
      <c r="P7343" s="251">
        <f t="shared" si="343"/>
        <v>0.13287461678004944</v>
      </c>
      <c r="Q7343" s="251" t="s">
        <v>1195</v>
      </c>
      <c r="R7343" s="258"/>
      <c r="S7343" s="299" t="s">
        <v>809</v>
      </c>
      <c r="T7343" s="258" t="s">
        <v>807</v>
      </c>
      <c r="U7343" s="282" t="s">
        <v>814</v>
      </c>
      <c r="V7343" s="283" t="s">
        <v>809</v>
      </c>
      <c r="W7343" s="284" t="s">
        <v>809</v>
      </c>
      <c r="X7343" s="284" t="s">
        <v>809</v>
      </c>
      <c r="Y7343" s="257"/>
    </row>
    <row r="7344" spans="1:25" ht="12.75" customHeight="1" x14ac:dyDescent="0.2">
      <c r="A7344" s="229" t="s">
        <v>705</v>
      </c>
      <c r="B7344" s="247"/>
      <c r="C7344" s="280">
        <v>7331</v>
      </c>
      <c r="D7344" s="380" t="s">
        <v>14771</v>
      </c>
      <c r="E7344" s="380" t="s">
        <v>14772</v>
      </c>
      <c r="F7344" s="380" t="s">
        <v>10390</v>
      </c>
      <c r="G7344" s="381" t="s">
        <v>813</v>
      </c>
      <c r="H7344" s="250">
        <v>0</v>
      </c>
      <c r="I7344" s="250"/>
      <c r="J7344" s="250">
        <v>0</v>
      </c>
      <c r="K7344" s="250"/>
      <c r="L7344" s="250">
        <v>31069.100000000002</v>
      </c>
      <c r="M7344" s="251"/>
      <c r="N7344" s="251" t="str">
        <f t="shared" si="342"/>
        <v>NA</v>
      </c>
      <c r="O7344" s="250">
        <v>35173.839999999997</v>
      </c>
      <c r="P7344" s="251">
        <f t="shared" si="343"/>
        <v>0.13211647585543174</v>
      </c>
      <c r="Q7344" s="251" t="s">
        <v>1195</v>
      </c>
      <c r="R7344" s="258"/>
      <c r="S7344" s="299" t="s">
        <v>809</v>
      </c>
      <c r="T7344" s="258" t="s">
        <v>807</v>
      </c>
      <c r="U7344" s="282" t="s">
        <v>814</v>
      </c>
      <c r="V7344" s="283" t="s">
        <v>809</v>
      </c>
      <c r="W7344" s="284" t="s">
        <v>809</v>
      </c>
      <c r="X7344" s="284" t="s">
        <v>809</v>
      </c>
      <c r="Y7344" s="257"/>
    </row>
    <row r="7345" spans="1:25" ht="12.75" customHeight="1" x14ac:dyDescent="0.2">
      <c r="A7345" s="229" t="s">
        <v>705</v>
      </c>
      <c r="B7345" s="247"/>
      <c r="C7345" s="280">
        <v>7332</v>
      </c>
      <c r="D7345" s="380" t="s">
        <v>14773</v>
      </c>
      <c r="E7345" s="380" t="s">
        <v>14774</v>
      </c>
      <c r="F7345" s="380" t="s">
        <v>10182</v>
      </c>
      <c r="G7345" s="381" t="s">
        <v>813</v>
      </c>
      <c r="H7345" s="250">
        <v>0</v>
      </c>
      <c r="I7345" s="250"/>
      <c r="J7345" s="250">
        <v>0</v>
      </c>
      <c r="K7345" s="250"/>
      <c r="L7345" s="250">
        <v>25602.86</v>
      </c>
      <c r="M7345" s="251"/>
      <c r="N7345" s="251" t="str">
        <f t="shared" si="342"/>
        <v>NA</v>
      </c>
      <c r="O7345" s="250">
        <v>28421.01</v>
      </c>
      <c r="P7345" s="251">
        <f t="shared" si="343"/>
        <v>0.11007168730368395</v>
      </c>
      <c r="Q7345" s="251" t="s">
        <v>1195</v>
      </c>
      <c r="R7345" s="258"/>
      <c r="S7345" s="299" t="s">
        <v>809</v>
      </c>
      <c r="T7345" s="258" t="s">
        <v>807</v>
      </c>
      <c r="U7345" s="282" t="s">
        <v>814</v>
      </c>
      <c r="V7345" s="283" t="s">
        <v>809</v>
      </c>
      <c r="W7345" s="284" t="s">
        <v>809</v>
      </c>
      <c r="X7345" s="284" t="s">
        <v>809</v>
      </c>
      <c r="Y7345" s="257"/>
    </row>
    <row r="7346" spans="1:25" ht="12.75" customHeight="1" x14ac:dyDescent="0.2">
      <c r="B7346" s="247"/>
      <c r="C7346" s="280">
        <v>7333</v>
      </c>
      <c r="D7346" s="380" t="s">
        <v>14775</v>
      </c>
      <c r="E7346" s="380" t="s">
        <v>14776</v>
      </c>
      <c r="F7346" s="380" t="s">
        <v>858</v>
      </c>
      <c r="G7346" s="381"/>
      <c r="H7346" s="250">
        <v>0</v>
      </c>
      <c r="I7346" s="250"/>
      <c r="J7346" s="250">
        <v>0</v>
      </c>
      <c r="K7346" s="250"/>
      <c r="L7346" s="250">
        <v>14769.65</v>
      </c>
      <c r="M7346" s="251"/>
      <c r="N7346" s="251" t="str">
        <f t="shared" si="342"/>
        <v>NA</v>
      </c>
      <c r="O7346" s="250">
        <v>16632.05</v>
      </c>
      <c r="P7346" s="251">
        <f t="shared" si="343"/>
        <v>0.12609642070055821</v>
      </c>
      <c r="Q7346" s="251" t="s">
        <v>805</v>
      </c>
      <c r="R7346" s="258"/>
      <c r="S7346" s="299" t="s">
        <v>809</v>
      </c>
      <c r="T7346" s="258" t="s">
        <v>908</v>
      </c>
      <c r="U7346" s="282" t="s">
        <v>932</v>
      </c>
      <c r="V7346" s="283" t="s">
        <v>809</v>
      </c>
      <c r="W7346" s="284"/>
      <c r="X7346" s="284"/>
      <c r="Y7346" s="257"/>
    </row>
    <row r="7347" spans="1:25" ht="12.75" customHeight="1" x14ac:dyDescent="0.2">
      <c r="B7347" s="247"/>
      <c r="C7347" s="280">
        <v>7334</v>
      </c>
      <c r="D7347" s="380" t="s">
        <v>14777</v>
      </c>
      <c r="E7347" s="380" t="s">
        <v>14778</v>
      </c>
      <c r="F7347" s="380" t="s">
        <v>844</v>
      </c>
      <c r="G7347" s="381" t="s">
        <v>813</v>
      </c>
      <c r="H7347" s="250">
        <v>0</v>
      </c>
      <c r="I7347" s="250"/>
      <c r="J7347" s="250">
        <v>0</v>
      </c>
      <c r="K7347" s="250"/>
      <c r="L7347" s="250">
        <v>6769.85</v>
      </c>
      <c r="M7347" s="251"/>
      <c r="N7347" s="251" t="str">
        <f t="shared" si="342"/>
        <v>NA</v>
      </c>
      <c r="O7347" s="250">
        <v>6769.85</v>
      </c>
      <c r="P7347" s="251">
        <f t="shared" si="343"/>
        <v>0</v>
      </c>
      <c r="Q7347" s="251" t="s">
        <v>805</v>
      </c>
      <c r="R7347" s="258"/>
      <c r="S7347" s="299" t="s">
        <v>809</v>
      </c>
      <c r="T7347" s="258" t="s">
        <v>807</v>
      </c>
      <c r="U7347" s="282" t="s">
        <v>814</v>
      </c>
      <c r="V7347" s="283" t="s">
        <v>809</v>
      </c>
      <c r="W7347" s="284" t="s">
        <v>809</v>
      </c>
      <c r="X7347" s="284" t="s">
        <v>809</v>
      </c>
      <c r="Y7347" s="257"/>
    </row>
    <row r="7348" spans="1:25" ht="12.75" customHeight="1" x14ac:dyDescent="0.2">
      <c r="A7348" s="229" t="s">
        <v>705</v>
      </c>
      <c r="B7348" s="247"/>
      <c r="C7348" s="318">
        <v>7335</v>
      </c>
      <c r="D7348" s="319" t="s">
        <v>988</v>
      </c>
      <c r="E7348" s="319" t="s">
        <v>988</v>
      </c>
      <c r="F7348" s="319"/>
      <c r="G7348" s="320" t="s">
        <v>707</v>
      </c>
      <c r="H7348" s="321">
        <v>0</v>
      </c>
      <c r="I7348" s="321"/>
      <c r="J7348" s="321">
        <v>0</v>
      </c>
      <c r="K7348" s="321"/>
      <c r="L7348" s="321">
        <v>0</v>
      </c>
      <c r="M7348" s="251"/>
      <c r="N7348" s="322" t="str">
        <f t="shared" si="342"/>
        <v>NA</v>
      </c>
      <c r="O7348" s="321">
        <v>0</v>
      </c>
      <c r="P7348" s="322" t="str">
        <f t="shared" si="343"/>
        <v>NA</v>
      </c>
      <c r="Q7348" s="322" t="s">
        <v>707</v>
      </c>
      <c r="R7348" s="323" t="s">
        <v>989</v>
      </c>
      <c r="S7348" s="323" t="s">
        <v>809</v>
      </c>
      <c r="T7348" s="370" t="s">
        <v>807</v>
      </c>
      <c r="U7348" s="323" t="s">
        <v>989</v>
      </c>
      <c r="V7348" s="323" t="s">
        <v>989</v>
      </c>
      <c r="W7348" s="323" t="s">
        <v>989</v>
      </c>
      <c r="X7348" s="323" t="s">
        <v>989</v>
      </c>
      <c r="Y7348" s="257"/>
    </row>
    <row r="7349" spans="1:25" ht="12.75" customHeight="1" x14ac:dyDescent="0.2">
      <c r="B7349" s="247"/>
      <c r="C7349" s="318">
        <v>7336</v>
      </c>
      <c r="D7349" s="319" t="s">
        <v>988</v>
      </c>
      <c r="E7349" s="319" t="s">
        <v>988</v>
      </c>
      <c r="F7349" s="319"/>
      <c r="G7349" s="320" t="s">
        <v>707</v>
      </c>
      <c r="H7349" s="321">
        <v>0</v>
      </c>
      <c r="I7349" s="321"/>
      <c r="J7349" s="321">
        <v>0</v>
      </c>
      <c r="K7349" s="321"/>
      <c r="L7349" s="321">
        <v>0</v>
      </c>
      <c r="M7349" s="251"/>
      <c r="N7349" s="322" t="str">
        <f t="shared" si="342"/>
        <v>NA</v>
      </c>
      <c r="O7349" s="321">
        <v>0</v>
      </c>
      <c r="P7349" s="322" t="str">
        <f t="shared" si="343"/>
        <v>NA</v>
      </c>
      <c r="Q7349" s="322" t="s">
        <v>707</v>
      </c>
      <c r="R7349" s="323" t="s">
        <v>989</v>
      </c>
      <c r="S7349" s="323" t="s">
        <v>809</v>
      </c>
      <c r="T7349" s="323" t="s">
        <v>809</v>
      </c>
      <c r="U7349" s="323" t="s">
        <v>989</v>
      </c>
      <c r="V7349" s="323" t="s">
        <v>989</v>
      </c>
      <c r="W7349" s="323" t="s">
        <v>989</v>
      </c>
      <c r="X7349" s="323" t="s">
        <v>989</v>
      </c>
      <c r="Y7349" s="257"/>
    </row>
    <row r="7350" spans="1:25" ht="12.75" customHeight="1" x14ac:dyDescent="0.2">
      <c r="B7350" s="247"/>
      <c r="C7350" s="318">
        <v>7337</v>
      </c>
      <c r="D7350" s="319" t="s">
        <v>988</v>
      </c>
      <c r="E7350" s="319" t="s">
        <v>988</v>
      </c>
      <c r="F7350" s="319"/>
      <c r="G7350" s="320" t="s">
        <v>707</v>
      </c>
      <c r="H7350" s="321">
        <v>0</v>
      </c>
      <c r="I7350" s="321"/>
      <c r="J7350" s="321">
        <v>0</v>
      </c>
      <c r="K7350" s="321"/>
      <c r="L7350" s="321">
        <v>0</v>
      </c>
      <c r="M7350" s="251"/>
      <c r="N7350" s="322" t="str">
        <f t="shared" si="342"/>
        <v>NA</v>
      </c>
      <c r="O7350" s="321">
        <v>0</v>
      </c>
      <c r="P7350" s="322" t="str">
        <f t="shared" si="343"/>
        <v>NA</v>
      </c>
      <c r="Q7350" s="322" t="s">
        <v>707</v>
      </c>
      <c r="R7350" s="323" t="s">
        <v>989</v>
      </c>
      <c r="S7350" s="323" t="s">
        <v>809</v>
      </c>
      <c r="T7350" s="323" t="s">
        <v>809</v>
      </c>
      <c r="U7350" s="323" t="s">
        <v>989</v>
      </c>
      <c r="V7350" s="323" t="s">
        <v>989</v>
      </c>
      <c r="W7350" s="323" t="s">
        <v>989</v>
      </c>
      <c r="X7350" s="323" t="s">
        <v>989</v>
      </c>
      <c r="Y7350" s="257"/>
    </row>
    <row r="7351" spans="1:25" ht="12.75" customHeight="1" x14ac:dyDescent="0.2">
      <c r="B7351" s="247"/>
      <c r="C7351" s="318">
        <v>7338</v>
      </c>
      <c r="D7351" s="319" t="s">
        <v>988</v>
      </c>
      <c r="E7351" s="319" t="s">
        <v>988</v>
      </c>
      <c r="F7351" s="319"/>
      <c r="G7351" s="320" t="s">
        <v>707</v>
      </c>
      <c r="H7351" s="321">
        <v>0</v>
      </c>
      <c r="I7351" s="321"/>
      <c r="J7351" s="321">
        <v>0</v>
      </c>
      <c r="K7351" s="321"/>
      <c r="L7351" s="321">
        <v>0</v>
      </c>
      <c r="M7351" s="251"/>
      <c r="N7351" s="322" t="str">
        <f t="shared" si="342"/>
        <v>NA</v>
      </c>
      <c r="O7351" s="321">
        <v>0</v>
      </c>
      <c r="P7351" s="322" t="str">
        <f t="shared" si="343"/>
        <v>NA</v>
      </c>
      <c r="Q7351" s="322" t="s">
        <v>707</v>
      </c>
      <c r="R7351" s="323" t="s">
        <v>989</v>
      </c>
      <c r="S7351" s="323" t="s">
        <v>809</v>
      </c>
      <c r="T7351" s="323" t="s">
        <v>809</v>
      </c>
      <c r="U7351" s="323" t="s">
        <v>989</v>
      </c>
      <c r="V7351" s="323" t="s">
        <v>989</v>
      </c>
      <c r="W7351" s="323" t="s">
        <v>989</v>
      </c>
      <c r="X7351" s="323" t="s">
        <v>989</v>
      </c>
      <c r="Y7351" s="257"/>
    </row>
    <row r="7352" spans="1:25" ht="12.75" customHeight="1" x14ac:dyDescent="0.2">
      <c r="B7352" s="247"/>
      <c r="C7352" s="318">
        <v>7339</v>
      </c>
      <c r="D7352" s="319" t="s">
        <v>988</v>
      </c>
      <c r="E7352" s="319" t="s">
        <v>988</v>
      </c>
      <c r="F7352" s="319"/>
      <c r="G7352" s="320" t="s">
        <v>707</v>
      </c>
      <c r="H7352" s="321">
        <v>0</v>
      </c>
      <c r="I7352" s="321"/>
      <c r="J7352" s="321">
        <v>0</v>
      </c>
      <c r="K7352" s="321"/>
      <c r="L7352" s="321">
        <v>0</v>
      </c>
      <c r="M7352" s="251"/>
      <c r="N7352" s="322" t="str">
        <f t="shared" si="342"/>
        <v>NA</v>
      </c>
      <c r="O7352" s="321">
        <v>0</v>
      </c>
      <c r="P7352" s="322" t="str">
        <f t="shared" si="343"/>
        <v>NA</v>
      </c>
      <c r="Q7352" s="322" t="s">
        <v>707</v>
      </c>
      <c r="R7352" s="323" t="s">
        <v>989</v>
      </c>
      <c r="S7352" s="323" t="s">
        <v>809</v>
      </c>
      <c r="T7352" s="323" t="s">
        <v>809</v>
      </c>
      <c r="U7352" s="323" t="s">
        <v>989</v>
      </c>
      <c r="V7352" s="323" t="s">
        <v>989</v>
      </c>
      <c r="W7352" s="323" t="s">
        <v>989</v>
      </c>
      <c r="X7352" s="323" t="s">
        <v>989</v>
      </c>
      <c r="Y7352" s="257"/>
    </row>
    <row r="7353" spans="1:25" ht="12.75" customHeight="1" x14ac:dyDescent="0.2">
      <c r="B7353" s="247"/>
      <c r="C7353" s="318">
        <v>7340</v>
      </c>
      <c r="D7353" s="319" t="s">
        <v>988</v>
      </c>
      <c r="E7353" s="319" t="s">
        <v>988</v>
      </c>
      <c r="F7353" s="319"/>
      <c r="G7353" s="320" t="s">
        <v>707</v>
      </c>
      <c r="H7353" s="321">
        <v>0</v>
      </c>
      <c r="I7353" s="321"/>
      <c r="J7353" s="321">
        <v>0</v>
      </c>
      <c r="K7353" s="321"/>
      <c r="L7353" s="321">
        <v>0</v>
      </c>
      <c r="M7353" s="251"/>
      <c r="N7353" s="322" t="str">
        <f t="shared" si="342"/>
        <v>NA</v>
      </c>
      <c r="O7353" s="321">
        <v>0</v>
      </c>
      <c r="P7353" s="322" t="str">
        <f t="shared" si="343"/>
        <v>NA</v>
      </c>
      <c r="Q7353" s="322" t="s">
        <v>707</v>
      </c>
      <c r="R7353" s="323" t="s">
        <v>989</v>
      </c>
      <c r="S7353" s="323" t="s">
        <v>809</v>
      </c>
      <c r="T7353" s="323" t="s">
        <v>809</v>
      </c>
      <c r="U7353" s="323" t="s">
        <v>989</v>
      </c>
      <c r="V7353" s="323" t="s">
        <v>989</v>
      </c>
      <c r="W7353" s="323" t="s">
        <v>989</v>
      </c>
      <c r="X7353" s="323" t="s">
        <v>989</v>
      </c>
      <c r="Y7353" s="257"/>
    </row>
    <row r="7354" spans="1:25" ht="12.75" customHeight="1" x14ac:dyDescent="0.2">
      <c r="B7354" s="247"/>
      <c r="C7354" s="318">
        <v>7341</v>
      </c>
      <c r="D7354" s="319" t="s">
        <v>988</v>
      </c>
      <c r="E7354" s="319" t="s">
        <v>988</v>
      </c>
      <c r="F7354" s="319"/>
      <c r="G7354" s="320" t="s">
        <v>707</v>
      </c>
      <c r="H7354" s="321">
        <v>0</v>
      </c>
      <c r="I7354" s="321"/>
      <c r="J7354" s="321">
        <v>0</v>
      </c>
      <c r="K7354" s="321"/>
      <c r="L7354" s="321">
        <v>0</v>
      </c>
      <c r="M7354" s="251"/>
      <c r="N7354" s="322" t="str">
        <f t="shared" si="342"/>
        <v>NA</v>
      </c>
      <c r="O7354" s="321">
        <v>0</v>
      </c>
      <c r="P7354" s="322" t="str">
        <f t="shared" si="343"/>
        <v>NA</v>
      </c>
      <c r="Q7354" s="322" t="s">
        <v>707</v>
      </c>
      <c r="R7354" s="323" t="s">
        <v>989</v>
      </c>
      <c r="S7354" s="323" t="s">
        <v>809</v>
      </c>
      <c r="T7354" s="323" t="s">
        <v>809</v>
      </c>
      <c r="U7354" s="323" t="s">
        <v>989</v>
      </c>
      <c r="V7354" s="323" t="s">
        <v>989</v>
      </c>
      <c r="W7354" s="323" t="s">
        <v>989</v>
      </c>
      <c r="X7354" s="323" t="s">
        <v>989</v>
      </c>
      <c r="Y7354" s="257"/>
    </row>
    <row r="7355" spans="1:25" ht="12.75" customHeight="1" x14ac:dyDescent="0.2">
      <c r="B7355" s="247"/>
      <c r="C7355" s="318">
        <v>7342</v>
      </c>
      <c r="D7355" s="319" t="s">
        <v>988</v>
      </c>
      <c r="E7355" s="319" t="s">
        <v>988</v>
      </c>
      <c r="F7355" s="319"/>
      <c r="G7355" s="320" t="s">
        <v>707</v>
      </c>
      <c r="H7355" s="321">
        <v>0</v>
      </c>
      <c r="I7355" s="321"/>
      <c r="J7355" s="321">
        <v>0</v>
      </c>
      <c r="K7355" s="321"/>
      <c r="L7355" s="321">
        <v>0</v>
      </c>
      <c r="M7355" s="251"/>
      <c r="N7355" s="322" t="str">
        <f t="shared" si="342"/>
        <v>NA</v>
      </c>
      <c r="O7355" s="321">
        <v>0</v>
      </c>
      <c r="P7355" s="322" t="str">
        <f t="shared" si="343"/>
        <v>NA</v>
      </c>
      <c r="Q7355" s="322" t="s">
        <v>707</v>
      </c>
      <c r="R7355" s="323" t="s">
        <v>989</v>
      </c>
      <c r="S7355" s="323" t="s">
        <v>809</v>
      </c>
      <c r="T7355" s="323" t="s">
        <v>809</v>
      </c>
      <c r="U7355" s="323" t="s">
        <v>989</v>
      </c>
      <c r="V7355" s="323" t="s">
        <v>989</v>
      </c>
      <c r="W7355" s="323" t="s">
        <v>989</v>
      </c>
      <c r="X7355" s="323" t="s">
        <v>989</v>
      </c>
      <c r="Y7355" s="257"/>
    </row>
    <row r="7356" spans="1:25" ht="12.75" customHeight="1" x14ac:dyDescent="0.2">
      <c r="B7356" s="247"/>
      <c r="C7356" s="318">
        <v>7343</v>
      </c>
      <c r="D7356" s="319" t="s">
        <v>988</v>
      </c>
      <c r="E7356" s="319" t="s">
        <v>988</v>
      </c>
      <c r="F7356" s="319"/>
      <c r="G7356" s="320" t="s">
        <v>707</v>
      </c>
      <c r="H7356" s="321">
        <v>0</v>
      </c>
      <c r="I7356" s="321"/>
      <c r="J7356" s="321">
        <v>0</v>
      </c>
      <c r="K7356" s="321"/>
      <c r="L7356" s="321">
        <v>0</v>
      </c>
      <c r="M7356" s="251"/>
      <c r="N7356" s="322" t="str">
        <f t="shared" si="342"/>
        <v>NA</v>
      </c>
      <c r="O7356" s="321">
        <v>0</v>
      </c>
      <c r="P7356" s="322" t="str">
        <f t="shared" si="343"/>
        <v>NA</v>
      </c>
      <c r="Q7356" s="322" t="s">
        <v>707</v>
      </c>
      <c r="R7356" s="323" t="s">
        <v>989</v>
      </c>
      <c r="S7356" s="323" t="s">
        <v>809</v>
      </c>
      <c r="T7356" s="323" t="s">
        <v>809</v>
      </c>
      <c r="U7356" s="323" t="s">
        <v>989</v>
      </c>
      <c r="V7356" s="323" t="s">
        <v>989</v>
      </c>
      <c r="W7356" s="323" t="s">
        <v>989</v>
      </c>
      <c r="X7356" s="323" t="s">
        <v>989</v>
      </c>
      <c r="Y7356" s="257"/>
    </row>
    <row r="7357" spans="1:25" ht="12.75" customHeight="1" x14ac:dyDescent="0.2">
      <c r="B7357" s="247"/>
      <c r="C7357" s="318">
        <v>7344</v>
      </c>
      <c r="D7357" s="319" t="s">
        <v>988</v>
      </c>
      <c r="E7357" s="319" t="s">
        <v>988</v>
      </c>
      <c r="F7357" s="319"/>
      <c r="G7357" s="320" t="s">
        <v>707</v>
      </c>
      <c r="H7357" s="321">
        <v>0</v>
      </c>
      <c r="I7357" s="321"/>
      <c r="J7357" s="321">
        <v>0</v>
      </c>
      <c r="K7357" s="321"/>
      <c r="L7357" s="321">
        <v>0</v>
      </c>
      <c r="M7357" s="251"/>
      <c r="N7357" s="322" t="str">
        <f t="shared" si="342"/>
        <v>NA</v>
      </c>
      <c r="O7357" s="321">
        <v>0</v>
      </c>
      <c r="P7357" s="322" t="str">
        <f t="shared" si="343"/>
        <v>NA</v>
      </c>
      <c r="Q7357" s="322" t="s">
        <v>707</v>
      </c>
      <c r="R7357" s="323" t="s">
        <v>989</v>
      </c>
      <c r="S7357" s="323" t="s">
        <v>809</v>
      </c>
      <c r="T7357" s="323" t="s">
        <v>809</v>
      </c>
      <c r="U7357" s="323" t="s">
        <v>989</v>
      </c>
      <c r="V7357" s="323" t="s">
        <v>989</v>
      </c>
      <c r="W7357" s="323" t="s">
        <v>989</v>
      </c>
      <c r="X7357" s="323" t="s">
        <v>989</v>
      </c>
      <c r="Y7357" s="257"/>
    </row>
    <row r="7358" spans="1:25" ht="12.75" customHeight="1" x14ac:dyDescent="0.2">
      <c r="B7358" s="247"/>
      <c r="C7358" s="318">
        <v>7345</v>
      </c>
      <c r="D7358" s="319" t="s">
        <v>988</v>
      </c>
      <c r="E7358" s="319" t="s">
        <v>988</v>
      </c>
      <c r="F7358" s="319"/>
      <c r="G7358" s="320" t="s">
        <v>707</v>
      </c>
      <c r="H7358" s="321">
        <v>0</v>
      </c>
      <c r="I7358" s="321"/>
      <c r="J7358" s="321">
        <v>0</v>
      </c>
      <c r="K7358" s="321"/>
      <c r="L7358" s="321">
        <v>0</v>
      </c>
      <c r="M7358" s="251"/>
      <c r="N7358" s="322" t="str">
        <f t="shared" si="342"/>
        <v>NA</v>
      </c>
      <c r="O7358" s="321">
        <v>0</v>
      </c>
      <c r="P7358" s="322" t="str">
        <f t="shared" si="343"/>
        <v>NA</v>
      </c>
      <c r="Q7358" s="322" t="s">
        <v>707</v>
      </c>
      <c r="R7358" s="323" t="s">
        <v>989</v>
      </c>
      <c r="S7358" s="323" t="s">
        <v>809</v>
      </c>
      <c r="T7358" s="323" t="s">
        <v>809</v>
      </c>
      <c r="U7358" s="323" t="s">
        <v>989</v>
      </c>
      <c r="V7358" s="323" t="s">
        <v>989</v>
      </c>
      <c r="W7358" s="323" t="s">
        <v>989</v>
      </c>
      <c r="X7358" s="323" t="s">
        <v>989</v>
      </c>
      <c r="Y7358" s="257"/>
    </row>
    <row r="7359" spans="1:25" ht="12.75" customHeight="1" x14ac:dyDescent="0.2">
      <c r="B7359" s="247"/>
      <c r="C7359" s="318">
        <v>7346</v>
      </c>
      <c r="D7359" s="319" t="s">
        <v>988</v>
      </c>
      <c r="E7359" s="319" t="s">
        <v>988</v>
      </c>
      <c r="F7359" s="319"/>
      <c r="G7359" s="320" t="s">
        <v>707</v>
      </c>
      <c r="H7359" s="321">
        <v>0</v>
      </c>
      <c r="I7359" s="321"/>
      <c r="J7359" s="321">
        <v>0</v>
      </c>
      <c r="K7359" s="321"/>
      <c r="L7359" s="321">
        <v>0</v>
      </c>
      <c r="M7359" s="251"/>
      <c r="N7359" s="322" t="str">
        <f t="shared" si="342"/>
        <v>NA</v>
      </c>
      <c r="O7359" s="321">
        <v>0</v>
      </c>
      <c r="P7359" s="322" t="str">
        <f t="shared" si="343"/>
        <v>NA</v>
      </c>
      <c r="Q7359" s="322" t="s">
        <v>707</v>
      </c>
      <c r="R7359" s="323" t="s">
        <v>989</v>
      </c>
      <c r="S7359" s="323" t="s">
        <v>809</v>
      </c>
      <c r="T7359" s="323" t="s">
        <v>809</v>
      </c>
      <c r="U7359" s="323" t="s">
        <v>989</v>
      </c>
      <c r="V7359" s="323" t="s">
        <v>989</v>
      </c>
      <c r="W7359" s="323" t="s">
        <v>989</v>
      </c>
      <c r="X7359" s="323" t="s">
        <v>989</v>
      </c>
      <c r="Y7359" s="257"/>
    </row>
    <row r="7360" spans="1:25" ht="12.75" customHeight="1" x14ac:dyDescent="0.2">
      <c r="A7360" s="229" t="s">
        <v>705</v>
      </c>
      <c r="B7360" s="247"/>
      <c r="C7360" s="280">
        <v>7347</v>
      </c>
      <c r="D7360" s="380" t="s">
        <v>14779</v>
      </c>
      <c r="E7360" s="380" t="s">
        <v>14780</v>
      </c>
      <c r="F7360" s="380" t="s">
        <v>10390</v>
      </c>
      <c r="G7360" s="381" t="s">
        <v>813</v>
      </c>
      <c r="H7360" s="250">
        <v>0</v>
      </c>
      <c r="I7360" s="250"/>
      <c r="J7360" s="250">
        <v>0</v>
      </c>
      <c r="K7360" s="250"/>
      <c r="L7360" s="250">
        <v>27965.43</v>
      </c>
      <c r="M7360" s="251"/>
      <c r="N7360" s="251" t="str">
        <f t="shared" si="342"/>
        <v>NA</v>
      </c>
      <c r="O7360" s="250">
        <v>28473.66</v>
      </c>
      <c r="P7360" s="251">
        <f t="shared" si="343"/>
        <v>1.8173509221921479E-2</v>
      </c>
      <c r="Q7360" s="251" t="s">
        <v>1195</v>
      </c>
      <c r="R7360" s="258"/>
      <c r="S7360" s="299" t="s">
        <v>809</v>
      </c>
      <c r="T7360" s="258" t="s">
        <v>807</v>
      </c>
      <c r="U7360" s="282" t="s">
        <v>814</v>
      </c>
      <c r="V7360" s="283" t="s">
        <v>809</v>
      </c>
      <c r="W7360" s="284" t="s">
        <v>809</v>
      </c>
      <c r="X7360" s="284" t="s">
        <v>809</v>
      </c>
      <c r="Y7360" s="257"/>
    </row>
    <row r="7361" spans="1:25" ht="12.75" customHeight="1" x14ac:dyDescent="0.2">
      <c r="B7361" s="247"/>
      <c r="C7361" s="280">
        <v>7348</v>
      </c>
      <c r="D7361" s="380" t="s">
        <v>14781</v>
      </c>
      <c r="E7361" s="380" t="s">
        <v>14782</v>
      </c>
      <c r="F7361" s="380" t="s">
        <v>10253</v>
      </c>
      <c r="G7361" s="381"/>
      <c r="H7361" s="250">
        <v>0</v>
      </c>
      <c r="I7361" s="250"/>
      <c r="J7361" s="250">
        <v>0</v>
      </c>
      <c r="K7361" s="250"/>
      <c r="L7361" s="250">
        <v>10561.53</v>
      </c>
      <c r="M7361" s="251"/>
      <c r="N7361" s="251" t="str">
        <f t="shared" si="342"/>
        <v>NA</v>
      </c>
      <c r="O7361" s="250">
        <v>10561.53</v>
      </c>
      <c r="P7361" s="251">
        <f t="shared" si="343"/>
        <v>0</v>
      </c>
      <c r="Q7361" s="251" t="s">
        <v>1195</v>
      </c>
      <c r="R7361" s="258"/>
      <c r="S7361" s="258" t="s">
        <v>840</v>
      </c>
      <c r="T7361" s="258" t="s">
        <v>841</v>
      </c>
      <c r="U7361" s="282" t="s">
        <v>841</v>
      </c>
      <c r="V7361" s="283" t="s">
        <v>809</v>
      </c>
      <c r="W7361" s="284"/>
      <c r="X7361" s="284"/>
      <c r="Y7361" s="257"/>
    </row>
    <row r="7362" spans="1:25" ht="12.75" customHeight="1" x14ac:dyDescent="0.2">
      <c r="B7362" s="247"/>
      <c r="C7362" s="318">
        <v>7349</v>
      </c>
      <c r="D7362" s="319" t="s">
        <v>988</v>
      </c>
      <c r="E7362" s="319" t="s">
        <v>988</v>
      </c>
      <c r="F7362" s="319"/>
      <c r="G7362" s="320" t="s">
        <v>707</v>
      </c>
      <c r="H7362" s="321">
        <v>0</v>
      </c>
      <c r="I7362" s="321"/>
      <c r="J7362" s="321">
        <v>0</v>
      </c>
      <c r="K7362" s="321"/>
      <c r="L7362" s="321">
        <v>0</v>
      </c>
      <c r="M7362" s="251"/>
      <c r="N7362" s="322" t="str">
        <f t="shared" si="342"/>
        <v>NA</v>
      </c>
      <c r="O7362" s="321">
        <v>0</v>
      </c>
      <c r="P7362" s="322" t="str">
        <f t="shared" si="343"/>
        <v>NA</v>
      </c>
      <c r="Q7362" s="322" t="s">
        <v>707</v>
      </c>
      <c r="R7362" s="323" t="s">
        <v>989</v>
      </c>
      <c r="S7362" s="323" t="s">
        <v>809</v>
      </c>
      <c r="T7362" s="323" t="s">
        <v>809</v>
      </c>
      <c r="U7362" s="323" t="s">
        <v>989</v>
      </c>
      <c r="V7362" s="323" t="s">
        <v>989</v>
      </c>
      <c r="W7362" s="323" t="s">
        <v>989</v>
      </c>
      <c r="X7362" s="323" t="s">
        <v>989</v>
      </c>
      <c r="Y7362" s="257"/>
    </row>
    <row r="7363" spans="1:25" ht="12.75" customHeight="1" x14ac:dyDescent="0.2">
      <c r="A7363" s="229" t="s">
        <v>705</v>
      </c>
      <c r="B7363" s="247"/>
      <c r="C7363" s="280">
        <v>7350</v>
      </c>
      <c r="D7363" s="380" t="s">
        <v>14783</v>
      </c>
      <c r="E7363" s="380" t="s">
        <v>14784</v>
      </c>
      <c r="F7363" s="380" t="s">
        <v>10877</v>
      </c>
      <c r="G7363" s="381" t="s">
        <v>813</v>
      </c>
      <c r="H7363" s="250">
        <v>0</v>
      </c>
      <c r="I7363" s="250"/>
      <c r="J7363" s="250">
        <v>0</v>
      </c>
      <c r="K7363" s="250"/>
      <c r="L7363" s="250">
        <v>306295.31</v>
      </c>
      <c r="M7363" s="251"/>
      <c r="N7363" s="251" t="str">
        <f t="shared" si="342"/>
        <v>NA</v>
      </c>
      <c r="O7363" s="250">
        <v>331506.41000000003</v>
      </c>
      <c r="P7363" s="251">
        <f t="shared" si="343"/>
        <v>8.2309781367530685E-2</v>
      </c>
      <c r="Q7363" s="251" t="s">
        <v>1195</v>
      </c>
      <c r="R7363" s="258"/>
      <c r="S7363" s="299" t="s">
        <v>809</v>
      </c>
      <c r="T7363" s="258" t="s">
        <v>807</v>
      </c>
      <c r="U7363" s="282" t="s">
        <v>814</v>
      </c>
      <c r="V7363" s="283" t="s">
        <v>809</v>
      </c>
      <c r="W7363" s="284" t="s">
        <v>809</v>
      </c>
      <c r="X7363" s="284" t="s">
        <v>809</v>
      </c>
      <c r="Y7363" s="257"/>
    </row>
    <row r="7364" spans="1:25" ht="12.75" customHeight="1" x14ac:dyDescent="0.2">
      <c r="A7364" s="229" t="s">
        <v>705</v>
      </c>
      <c r="B7364" s="247"/>
      <c r="C7364" s="280">
        <v>7351</v>
      </c>
      <c r="D7364" s="380" t="s">
        <v>14785</v>
      </c>
      <c r="E7364" s="380" t="s">
        <v>14786</v>
      </c>
      <c r="F7364" s="380" t="s">
        <v>812</v>
      </c>
      <c r="G7364" s="381" t="s">
        <v>813</v>
      </c>
      <c r="H7364" s="250">
        <v>0</v>
      </c>
      <c r="I7364" s="250"/>
      <c r="J7364" s="250">
        <v>0</v>
      </c>
      <c r="K7364" s="250"/>
      <c r="L7364" s="250">
        <v>147158.53999999998</v>
      </c>
      <c r="M7364" s="251"/>
      <c r="N7364" s="251" t="str">
        <f t="shared" si="342"/>
        <v>NA</v>
      </c>
      <c r="O7364" s="250">
        <v>166513.78000000003</v>
      </c>
      <c r="P7364" s="251">
        <f t="shared" si="343"/>
        <v>0.13152644759862425</v>
      </c>
      <c r="Q7364" s="251" t="s">
        <v>805</v>
      </c>
      <c r="R7364" s="258"/>
      <c r="S7364" s="299" t="s">
        <v>809</v>
      </c>
      <c r="T7364" s="258" t="s">
        <v>807</v>
      </c>
      <c r="U7364" s="282" t="s">
        <v>814</v>
      </c>
      <c r="V7364" s="283" t="s">
        <v>809</v>
      </c>
      <c r="W7364" s="284" t="s">
        <v>809</v>
      </c>
      <c r="X7364" s="284" t="s">
        <v>809</v>
      </c>
      <c r="Y7364" s="257"/>
    </row>
    <row r="7365" spans="1:25" ht="12.75" customHeight="1" x14ac:dyDescent="0.2">
      <c r="A7365" s="229" t="s">
        <v>705</v>
      </c>
      <c r="B7365" s="247"/>
      <c r="C7365" s="280">
        <v>7352</v>
      </c>
      <c r="D7365" s="380" t="s">
        <v>14787</v>
      </c>
      <c r="E7365" s="380" t="s">
        <v>14788</v>
      </c>
      <c r="F7365" s="380" t="s">
        <v>812</v>
      </c>
      <c r="G7365" s="381" t="s">
        <v>813</v>
      </c>
      <c r="H7365" s="250">
        <v>0</v>
      </c>
      <c r="I7365" s="250"/>
      <c r="J7365" s="250">
        <v>0</v>
      </c>
      <c r="K7365" s="250"/>
      <c r="L7365" s="250">
        <v>32592.05</v>
      </c>
      <c r="M7365" s="251"/>
      <c r="N7365" s="251" t="str">
        <f t="shared" si="342"/>
        <v>NA</v>
      </c>
      <c r="O7365" s="250">
        <v>36744.1</v>
      </c>
      <c r="P7365" s="251">
        <f t="shared" si="343"/>
        <v>0.12739456401177585</v>
      </c>
      <c r="Q7365" s="251" t="s">
        <v>805</v>
      </c>
      <c r="R7365" s="258"/>
      <c r="S7365" s="299" t="s">
        <v>809</v>
      </c>
      <c r="T7365" s="258" t="s">
        <v>807</v>
      </c>
      <c r="U7365" s="282" t="s">
        <v>814</v>
      </c>
      <c r="V7365" s="283" t="s">
        <v>809</v>
      </c>
      <c r="W7365" s="284" t="s">
        <v>809</v>
      </c>
      <c r="X7365" s="284" t="s">
        <v>809</v>
      </c>
      <c r="Y7365" s="257"/>
    </row>
    <row r="7366" spans="1:25" ht="12.75" customHeight="1" x14ac:dyDescent="0.2">
      <c r="A7366" s="229" t="s">
        <v>705</v>
      </c>
      <c r="B7366" s="247"/>
      <c r="C7366" s="280">
        <v>7353</v>
      </c>
      <c r="D7366" s="380" t="s">
        <v>14789</v>
      </c>
      <c r="E7366" s="380" t="s">
        <v>14790</v>
      </c>
      <c r="F7366" s="380" t="s">
        <v>877</v>
      </c>
      <c r="G7366" s="381" t="s">
        <v>813</v>
      </c>
      <c r="H7366" s="250">
        <v>0</v>
      </c>
      <c r="I7366" s="250"/>
      <c r="J7366" s="250">
        <v>0</v>
      </c>
      <c r="K7366" s="250"/>
      <c r="L7366" s="250">
        <v>28220.720000000001</v>
      </c>
      <c r="M7366" s="251"/>
      <c r="N7366" s="251" t="str">
        <f t="shared" si="342"/>
        <v>NA</v>
      </c>
      <c r="O7366" s="250">
        <v>31924.959999999999</v>
      </c>
      <c r="P7366" s="251">
        <f t="shared" si="343"/>
        <v>0.13125958515587122</v>
      </c>
      <c r="Q7366" s="251" t="s">
        <v>805</v>
      </c>
      <c r="R7366" s="258"/>
      <c r="S7366" s="299" t="s">
        <v>809</v>
      </c>
      <c r="T7366" s="258" t="s">
        <v>807</v>
      </c>
      <c r="U7366" s="282" t="s">
        <v>814</v>
      </c>
      <c r="V7366" s="283" t="s">
        <v>809</v>
      </c>
      <c r="W7366" s="284" t="s">
        <v>809</v>
      </c>
      <c r="X7366" s="284" t="s">
        <v>809</v>
      </c>
      <c r="Y7366" s="257"/>
    </row>
    <row r="7367" spans="1:25" ht="12.75" customHeight="1" x14ac:dyDescent="0.2">
      <c r="A7367" s="229" t="s">
        <v>705</v>
      </c>
      <c r="B7367" s="247"/>
      <c r="C7367" s="280">
        <v>7354</v>
      </c>
      <c r="D7367" s="380" t="s">
        <v>14791</v>
      </c>
      <c r="E7367" s="380" t="s">
        <v>14792</v>
      </c>
      <c r="F7367" s="380" t="s">
        <v>928</v>
      </c>
      <c r="G7367" s="381" t="s">
        <v>813</v>
      </c>
      <c r="H7367" s="250">
        <v>0</v>
      </c>
      <c r="I7367" s="250"/>
      <c r="J7367" s="250">
        <v>0</v>
      </c>
      <c r="K7367" s="250"/>
      <c r="L7367" s="250">
        <v>109734.13999999998</v>
      </c>
      <c r="M7367" s="251"/>
      <c r="N7367" s="251" t="str">
        <f t="shared" si="342"/>
        <v>NA</v>
      </c>
      <c r="O7367" s="250">
        <v>120907.5</v>
      </c>
      <c r="P7367" s="251">
        <f t="shared" si="343"/>
        <v>0.10182209474644825</v>
      </c>
      <c r="Q7367" s="251" t="s">
        <v>805</v>
      </c>
      <c r="R7367" s="258"/>
      <c r="S7367" s="299" t="s">
        <v>809</v>
      </c>
      <c r="T7367" s="258" t="s">
        <v>807</v>
      </c>
      <c r="U7367" s="282" t="s">
        <v>814</v>
      </c>
      <c r="V7367" s="283" t="s">
        <v>809</v>
      </c>
      <c r="W7367" s="284" t="s">
        <v>809</v>
      </c>
      <c r="X7367" s="284" t="s">
        <v>809</v>
      </c>
      <c r="Y7367" s="257"/>
    </row>
    <row r="7368" spans="1:25" ht="12.75" customHeight="1" x14ac:dyDescent="0.2">
      <c r="B7368" s="247"/>
      <c r="C7368" s="318">
        <v>7355</v>
      </c>
      <c r="D7368" s="319" t="s">
        <v>988</v>
      </c>
      <c r="E7368" s="319" t="s">
        <v>988</v>
      </c>
      <c r="F7368" s="319"/>
      <c r="G7368" s="320" t="s">
        <v>707</v>
      </c>
      <c r="H7368" s="321">
        <v>0</v>
      </c>
      <c r="I7368" s="321"/>
      <c r="J7368" s="321">
        <v>0</v>
      </c>
      <c r="K7368" s="321"/>
      <c r="L7368" s="321">
        <v>0</v>
      </c>
      <c r="M7368" s="251"/>
      <c r="N7368" s="322" t="str">
        <f t="shared" si="342"/>
        <v>NA</v>
      </c>
      <c r="O7368" s="321">
        <v>0</v>
      </c>
      <c r="P7368" s="322" t="str">
        <f t="shared" si="343"/>
        <v>NA</v>
      </c>
      <c r="Q7368" s="322" t="s">
        <v>707</v>
      </c>
      <c r="R7368" s="323" t="s">
        <v>989</v>
      </c>
      <c r="S7368" s="323" t="s">
        <v>809</v>
      </c>
      <c r="T7368" s="323" t="s">
        <v>809</v>
      </c>
      <c r="U7368" s="323" t="s">
        <v>989</v>
      </c>
      <c r="V7368" s="323" t="s">
        <v>989</v>
      </c>
      <c r="W7368" s="323" t="s">
        <v>989</v>
      </c>
      <c r="X7368" s="323" t="s">
        <v>989</v>
      </c>
      <c r="Y7368" s="257"/>
    </row>
    <row r="7369" spans="1:25" ht="12.75" customHeight="1" x14ac:dyDescent="0.2">
      <c r="A7369" s="229" t="s">
        <v>705</v>
      </c>
      <c r="B7369" s="247"/>
      <c r="C7369" s="318">
        <v>7356</v>
      </c>
      <c r="D7369" s="319" t="s">
        <v>988</v>
      </c>
      <c r="E7369" s="319" t="s">
        <v>988</v>
      </c>
      <c r="F7369" s="319"/>
      <c r="G7369" s="320" t="s">
        <v>707</v>
      </c>
      <c r="H7369" s="321">
        <v>0</v>
      </c>
      <c r="I7369" s="321"/>
      <c r="J7369" s="321">
        <v>0</v>
      </c>
      <c r="K7369" s="321"/>
      <c r="L7369" s="321">
        <v>0</v>
      </c>
      <c r="M7369" s="251"/>
      <c r="N7369" s="322" t="str">
        <f t="shared" si="342"/>
        <v>NA</v>
      </c>
      <c r="O7369" s="321">
        <v>0</v>
      </c>
      <c r="P7369" s="322" t="str">
        <f t="shared" si="343"/>
        <v>NA</v>
      </c>
      <c r="Q7369" s="322" t="s">
        <v>707</v>
      </c>
      <c r="R7369" s="323" t="s">
        <v>989</v>
      </c>
      <c r="S7369" s="323" t="s">
        <v>809</v>
      </c>
      <c r="T7369" s="370" t="s">
        <v>807</v>
      </c>
      <c r="U7369" s="323" t="s">
        <v>989</v>
      </c>
      <c r="V7369" s="323" t="s">
        <v>989</v>
      </c>
      <c r="W7369" s="323" t="s">
        <v>989</v>
      </c>
      <c r="X7369" s="323" t="s">
        <v>989</v>
      </c>
      <c r="Y7369" s="257"/>
    </row>
    <row r="7370" spans="1:25" ht="12.75" customHeight="1" x14ac:dyDescent="0.2">
      <c r="A7370" s="229" t="s">
        <v>705</v>
      </c>
      <c r="B7370" s="247"/>
      <c r="C7370" s="318">
        <v>7357</v>
      </c>
      <c r="D7370" s="319" t="s">
        <v>988</v>
      </c>
      <c r="E7370" s="319" t="s">
        <v>988</v>
      </c>
      <c r="F7370" s="319"/>
      <c r="G7370" s="320" t="s">
        <v>707</v>
      </c>
      <c r="H7370" s="321">
        <v>0</v>
      </c>
      <c r="I7370" s="321"/>
      <c r="J7370" s="321">
        <v>0</v>
      </c>
      <c r="K7370" s="321"/>
      <c r="L7370" s="321">
        <v>0</v>
      </c>
      <c r="M7370" s="251"/>
      <c r="N7370" s="322" t="str">
        <f t="shared" si="342"/>
        <v>NA</v>
      </c>
      <c r="O7370" s="321">
        <v>0</v>
      </c>
      <c r="P7370" s="322" t="str">
        <f t="shared" si="343"/>
        <v>NA</v>
      </c>
      <c r="Q7370" s="322" t="s">
        <v>707</v>
      </c>
      <c r="R7370" s="323" t="s">
        <v>989</v>
      </c>
      <c r="S7370" s="323" t="s">
        <v>809</v>
      </c>
      <c r="T7370" s="370" t="s">
        <v>807</v>
      </c>
      <c r="U7370" s="323" t="s">
        <v>989</v>
      </c>
      <c r="V7370" s="323" t="s">
        <v>989</v>
      </c>
      <c r="W7370" s="323" t="s">
        <v>989</v>
      </c>
      <c r="X7370" s="323" t="s">
        <v>989</v>
      </c>
      <c r="Y7370" s="257"/>
    </row>
    <row r="7371" spans="1:25" ht="12.75" customHeight="1" x14ac:dyDescent="0.2">
      <c r="A7371" s="229" t="s">
        <v>705</v>
      </c>
      <c r="B7371" s="247"/>
      <c r="C7371" s="280">
        <v>7358</v>
      </c>
      <c r="D7371" s="380" t="s">
        <v>14793</v>
      </c>
      <c r="E7371" s="380" t="s">
        <v>14794</v>
      </c>
      <c r="F7371" s="380" t="s">
        <v>10877</v>
      </c>
      <c r="G7371" s="381" t="s">
        <v>813</v>
      </c>
      <c r="H7371" s="250">
        <v>0</v>
      </c>
      <c r="I7371" s="250"/>
      <c r="J7371" s="250">
        <v>0</v>
      </c>
      <c r="K7371" s="250"/>
      <c r="L7371" s="250">
        <v>186233.93</v>
      </c>
      <c r="M7371" s="251"/>
      <c r="N7371" s="251" t="str">
        <f t="shared" si="342"/>
        <v>NA</v>
      </c>
      <c r="O7371" s="250">
        <v>201387.01</v>
      </c>
      <c r="P7371" s="251">
        <f t="shared" si="343"/>
        <v>8.136583918945392E-2</v>
      </c>
      <c r="Q7371" s="251" t="s">
        <v>1195</v>
      </c>
      <c r="R7371" s="258"/>
      <c r="S7371" s="299" t="s">
        <v>809</v>
      </c>
      <c r="T7371" s="258" t="s">
        <v>807</v>
      </c>
      <c r="U7371" s="282" t="s">
        <v>814</v>
      </c>
      <c r="V7371" s="283" t="s">
        <v>809</v>
      </c>
      <c r="W7371" s="284" t="s">
        <v>809</v>
      </c>
      <c r="X7371" s="284" t="s">
        <v>809</v>
      </c>
      <c r="Y7371" s="257"/>
    </row>
    <row r="7372" spans="1:25" ht="12.75" customHeight="1" x14ac:dyDescent="0.2">
      <c r="B7372" s="247"/>
      <c r="C7372" s="318">
        <v>7359</v>
      </c>
      <c r="D7372" s="319" t="s">
        <v>988</v>
      </c>
      <c r="E7372" s="319" t="s">
        <v>988</v>
      </c>
      <c r="F7372" s="319"/>
      <c r="G7372" s="320" t="s">
        <v>707</v>
      </c>
      <c r="H7372" s="321">
        <v>0</v>
      </c>
      <c r="I7372" s="321"/>
      <c r="J7372" s="321">
        <v>0</v>
      </c>
      <c r="K7372" s="321"/>
      <c r="L7372" s="321">
        <v>0</v>
      </c>
      <c r="M7372" s="251"/>
      <c r="N7372" s="322" t="str">
        <f t="shared" si="342"/>
        <v>NA</v>
      </c>
      <c r="O7372" s="321">
        <v>0</v>
      </c>
      <c r="P7372" s="322" t="str">
        <f t="shared" si="343"/>
        <v>NA</v>
      </c>
      <c r="Q7372" s="322" t="s">
        <v>707</v>
      </c>
      <c r="R7372" s="323" t="s">
        <v>989</v>
      </c>
      <c r="S7372" s="323" t="s">
        <v>809</v>
      </c>
      <c r="T7372" s="323" t="s">
        <v>809</v>
      </c>
      <c r="U7372" s="323" t="s">
        <v>989</v>
      </c>
      <c r="V7372" s="323" t="s">
        <v>989</v>
      </c>
      <c r="W7372" s="323" t="s">
        <v>989</v>
      </c>
      <c r="X7372" s="323" t="s">
        <v>989</v>
      </c>
      <c r="Y7372" s="257"/>
    </row>
    <row r="7373" spans="1:25" ht="12.75" customHeight="1" x14ac:dyDescent="0.2">
      <c r="A7373" s="229" t="s">
        <v>705</v>
      </c>
      <c r="B7373" s="247"/>
      <c r="C7373" s="280">
        <v>7360</v>
      </c>
      <c r="D7373" s="380" t="s">
        <v>14795</v>
      </c>
      <c r="E7373" s="380" t="s">
        <v>14796</v>
      </c>
      <c r="F7373" s="380" t="s">
        <v>10877</v>
      </c>
      <c r="G7373" s="381" t="s">
        <v>813</v>
      </c>
      <c r="H7373" s="250">
        <v>0</v>
      </c>
      <c r="I7373" s="250"/>
      <c r="J7373" s="250">
        <v>0</v>
      </c>
      <c r="K7373" s="250"/>
      <c r="L7373" s="250">
        <v>234650.39</v>
      </c>
      <c r="M7373" s="251"/>
      <c r="N7373" s="251" t="str">
        <f t="shared" si="342"/>
        <v>NA</v>
      </c>
      <c r="O7373" s="250">
        <v>255369.89999999997</v>
      </c>
      <c r="P7373" s="251">
        <f t="shared" si="343"/>
        <v>8.8299491000206523E-2</v>
      </c>
      <c r="Q7373" s="251" t="s">
        <v>1195</v>
      </c>
      <c r="R7373" s="258"/>
      <c r="S7373" s="299" t="s">
        <v>809</v>
      </c>
      <c r="T7373" s="258" t="s">
        <v>807</v>
      </c>
      <c r="U7373" s="282" t="s">
        <v>814</v>
      </c>
      <c r="V7373" s="283" t="s">
        <v>809</v>
      </c>
      <c r="W7373" s="284" t="s">
        <v>809</v>
      </c>
      <c r="X7373" s="284" t="s">
        <v>809</v>
      </c>
      <c r="Y7373" s="257"/>
    </row>
    <row r="7374" spans="1:25" ht="12.75" customHeight="1" x14ac:dyDescent="0.2">
      <c r="A7374" s="229" t="s">
        <v>705</v>
      </c>
      <c r="B7374" s="247"/>
      <c r="C7374" s="280">
        <v>7361</v>
      </c>
      <c r="D7374" s="380" t="s">
        <v>14797</v>
      </c>
      <c r="E7374" s="380" t="s">
        <v>14798</v>
      </c>
      <c r="F7374" s="380" t="s">
        <v>10877</v>
      </c>
      <c r="G7374" s="381" t="s">
        <v>813</v>
      </c>
      <c r="H7374" s="250">
        <v>0</v>
      </c>
      <c r="I7374" s="250"/>
      <c r="J7374" s="250">
        <v>0</v>
      </c>
      <c r="K7374" s="250"/>
      <c r="L7374" s="250">
        <v>38209.06</v>
      </c>
      <c r="M7374" s="251"/>
      <c r="N7374" s="251" t="str">
        <f t="shared" ref="N7374:N7420" si="344">IF(J7374&gt;0,ABS((L7374-J7374)/J7374),"NA")</f>
        <v>NA</v>
      </c>
      <c r="O7374" s="250">
        <v>43076.659999999996</v>
      </c>
      <c r="P7374" s="251">
        <f t="shared" ref="P7374:P7420" si="345">IF(L7374&gt;0,ABS((O7374-L7374)/L7374),"NA")</f>
        <v>0.12739386941212369</v>
      </c>
      <c r="Q7374" s="251" t="s">
        <v>1195</v>
      </c>
      <c r="R7374" s="258"/>
      <c r="S7374" s="299" t="s">
        <v>809</v>
      </c>
      <c r="T7374" s="258" t="s">
        <v>807</v>
      </c>
      <c r="U7374" s="282" t="s">
        <v>814</v>
      </c>
      <c r="V7374" s="283" t="s">
        <v>809</v>
      </c>
      <c r="W7374" s="284" t="s">
        <v>809</v>
      </c>
      <c r="X7374" s="284" t="s">
        <v>809</v>
      </c>
      <c r="Y7374" s="257"/>
    </row>
    <row r="7375" spans="1:25" ht="12.75" customHeight="1" x14ac:dyDescent="0.2">
      <c r="A7375" s="229" t="s">
        <v>705</v>
      </c>
      <c r="B7375" s="247"/>
      <c r="C7375" s="280">
        <v>7362</v>
      </c>
      <c r="D7375" s="380" t="s">
        <v>14799</v>
      </c>
      <c r="E7375" s="380" t="s">
        <v>14800</v>
      </c>
      <c r="F7375" s="380" t="s">
        <v>10877</v>
      </c>
      <c r="G7375" s="381" t="s">
        <v>813</v>
      </c>
      <c r="H7375" s="250">
        <v>0</v>
      </c>
      <c r="I7375" s="250"/>
      <c r="J7375" s="250">
        <v>0</v>
      </c>
      <c r="K7375" s="250"/>
      <c r="L7375" s="250">
        <v>29624.68</v>
      </c>
      <c r="M7375" s="251"/>
      <c r="N7375" s="251" t="str">
        <f t="shared" si="344"/>
        <v>NA</v>
      </c>
      <c r="O7375" s="250">
        <v>33069.589999999997</v>
      </c>
      <c r="P7375" s="251">
        <f t="shared" si="345"/>
        <v>0.11628513793229146</v>
      </c>
      <c r="Q7375" s="251" t="s">
        <v>1195</v>
      </c>
      <c r="R7375" s="258"/>
      <c r="S7375" s="299" t="s">
        <v>809</v>
      </c>
      <c r="T7375" s="258" t="s">
        <v>807</v>
      </c>
      <c r="U7375" s="282" t="s">
        <v>814</v>
      </c>
      <c r="V7375" s="283" t="s">
        <v>809</v>
      </c>
      <c r="W7375" s="284" t="s">
        <v>809</v>
      </c>
      <c r="X7375" s="284" t="s">
        <v>809</v>
      </c>
      <c r="Y7375" s="257"/>
    </row>
    <row r="7376" spans="1:25" ht="12.75" customHeight="1" x14ac:dyDescent="0.2">
      <c r="B7376" s="247"/>
      <c r="C7376" s="318">
        <v>7363</v>
      </c>
      <c r="D7376" s="319" t="s">
        <v>988</v>
      </c>
      <c r="E7376" s="319" t="s">
        <v>988</v>
      </c>
      <c r="F7376" s="319"/>
      <c r="G7376" s="320" t="s">
        <v>707</v>
      </c>
      <c r="H7376" s="321">
        <v>0</v>
      </c>
      <c r="I7376" s="321"/>
      <c r="J7376" s="321">
        <v>0</v>
      </c>
      <c r="K7376" s="321"/>
      <c r="L7376" s="321">
        <v>0</v>
      </c>
      <c r="M7376" s="251"/>
      <c r="N7376" s="322" t="str">
        <f t="shared" si="344"/>
        <v>NA</v>
      </c>
      <c r="O7376" s="321">
        <v>0</v>
      </c>
      <c r="P7376" s="322" t="str">
        <f t="shared" si="345"/>
        <v>NA</v>
      </c>
      <c r="Q7376" s="322" t="s">
        <v>707</v>
      </c>
      <c r="R7376" s="323" t="s">
        <v>989</v>
      </c>
      <c r="S7376" s="323" t="s">
        <v>809</v>
      </c>
      <c r="T7376" s="323" t="s">
        <v>809</v>
      </c>
      <c r="U7376" s="323" t="s">
        <v>989</v>
      </c>
      <c r="V7376" s="323" t="s">
        <v>989</v>
      </c>
      <c r="W7376" s="323" t="s">
        <v>989</v>
      </c>
      <c r="X7376" s="323" t="s">
        <v>989</v>
      </c>
      <c r="Y7376" s="257"/>
    </row>
    <row r="7377" spans="1:25" ht="12.75" customHeight="1" x14ac:dyDescent="0.2">
      <c r="A7377" s="229" t="s">
        <v>705</v>
      </c>
      <c r="B7377" s="247"/>
      <c r="C7377" s="318">
        <v>7364</v>
      </c>
      <c r="D7377" s="319" t="s">
        <v>988</v>
      </c>
      <c r="E7377" s="319" t="s">
        <v>988</v>
      </c>
      <c r="F7377" s="319"/>
      <c r="G7377" s="320" t="s">
        <v>707</v>
      </c>
      <c r="H7377" s="321">
        <v>0</v>
      </c>
      <c r="I7377" s="321"/>
      <c r="J7377" s="321">
        <v>0</v>
      </c>
      <c r="K7377" s="321"/>
      <c r="L7377" s="321">
        <v>0</v>
      </c>
      <c r="M7377" s="251"/>
      <c r="N7377" s="322" t="str">
        <f t="shared" si="344"/>
        <v>NA</v>
      </c>
      <c r="O7377" s="321">
        <v>0</v>
      </c>
      <c r="P7377" s="322" t="str">
        <f t="shared" si="345"/>
        <v>NA</v>
      </c>
      <c r="Q7377" s="322" t="s">
        <v>707</v>
      </c>
      <c r="R7377" s="323" t="s">
        <v>989</v>
      </c>
      <c r="S7377" s="323" t="s">
        <v>809</v>
      </c>
      <c r="T7377" s="370" t="s">
        <v>807</v>
      </c>
      <c r="U7377" s="323" t="s">
        <v>989</v>
      </c>
      <c r="V7377" s="323" t="s">
        <v>989</v>
      </c>
      <c r="W7377" s="323" t="s">
        <v>989</v>
      </c>
      <c r="X7377" s="323" t="s">
        <v>989</v>
      </c>
      <c r="Y7377" s="257"/>
    </row>
    <row r="7378" spans="1:25" ht="12.75" customHeight="1" x14ac:dyDescent="0.2">
      <c r="A7378" s="229" t="s">
        <v>705</v>
      </c>
      <c r="B7378" s="247"/>
      <c r="C7378" s="318">
        <v>7365</v>
      </c>
      <c r="D7378" s="319" t="s">
        <v>988</v>
      </c>
      <c r="E7378" s="319" t="s">
        <v>988</v>
      </c>
      <c r="F7378" s="319"/>
      <c r="G7378" s="320" t="s">
        <v>707</v>
      </c>
      <c r="H7378" s="321">
        <v>0</v>
      </c>
      <c r="I7378" s="321"/>
      <c r="J7378" s="321">
        <v>0</v>
      </c>
      <c r="K7378" s="321"/>
      <c r="L7378" s="321">
        <v>0</v>
      </c>
      <c r="M7378" s="251"/>
      <c r="N7378" s="322" t="str">
        <f t="shared" si="344"/>
        <v>NA</v>
      </c>
      <c r="O7378" s="321">
        <v>0</v>
      </c>
      <c r="P7378" s="322" t="str">
        <f t="shared" si="345"/>
        <v>NA</v>
      </c>
      <c r="Q7378" s="322" t="s">
        <v>707</v>
      </c>
      <c r="R7378" s="323" t="s">
        <v>989</v>
      </c>
      <c r="S7378" s="323" t="s">
        <v>809</v>
      </c>
      <c r="T7378" s="370" t="s">
        <v>807</v>
      </c>
      <c r="U7378" s="323" t="s">
        <v>989</v>
      </c>
      <c r="V7378" s="323" t="s">
        <v>989</v>
      </c>
      <c r="W7378" s="323" t="s">
        <v>989</v>
      </c>
      <c r="X7378" s="323" t="s">
        <v>989</v>
      </c>
      <c r="Y7378" s="257"/>
    </row>
    <row r="7379" spans="1:25" ht="12.75" customHeight="1" x14ac:dyDescent="0.2">
      <c r="A7379" s="229" t="s">
        <v>705</v>
      </c>
      <c r="B7379" s="247"/>
      <c r="C7379" s="318">
        <v>7366</v>
      </c>
      <c r="D7379" s="319" t="s">
        <v>988</v>
      </c>
      <c r="E7379" s="319" t="s">
        <v>988</v>
      </c>
      <c r="F7379" s="319"/>
      <c r="G7379" s="320" t="s">
        <v>707</v>
      </c>
      <c r="H7379" s="321">
        <v>0</v>
      </c>
      <c r="I7379" s="321"/>
      <c r="J7379" s="321">
        <v>0</v>
      </c>
      <c r="K7379" s="321"/>
      <c r="L7379" s="321">
        <v>0</v>
      </c>
      <c r="M7379" s="251"/>
      <c r="N7379" s="322" t="str">
        <f t="shared" si="344"/>
        <v>NA</v>
      </c>
      <c r="O7379" s="321">
        <v>0</v>
      </c>
      <c r="P7379" s="322" t="str">
        <f t="shared" si="345"/>
        <v>NA</v>
      </c>
      <c r="Q7379" s="322" t="s">
        <v>707</v>
      </c>
      <c r="R7379" s="323" t="s">
        <v>989</v>
      </c>
      <c r="S7379" s="323" t="s">
        <v>809</v>
      </c>
      <c r="T7379" s="370" t="s">
        <v>807</v>
      </c>
      <c r="U7379" s="323" t="s">
        <v>989</v>
      </c>
      <c r="V7379" s="323" t="s">
        <v>989</v>
      </c>
      <c r="W7379" s="323" t="s">
        <v>989</v>
      </c>
      <c r="X7379" s="323" t="s">
        <v>989</v>
      </c>
      <c r="Y7379" s="257"/>
    </row>
    <row r="7380" spans="1:25" x14ac:dyDescent="0.2">
      <c r="A7380" s="229" t="s">
        <v>705</v>
      </c>
      <c r="B7380" s="247"/>
      <c r="C7380" s="280">
        <v>7367</v>
      </c>
      <c r="D7380" s="249" t="s">
        <v>14801</v>
      </c>
      <c r="E7380" s="249" t="s">
        <v>14802</v>
      </c>
      <c r="F7380" s="249" t="s">
        <v>10390</v>
      </c>
      <c r="G7380" s="281" t="s">
        <v>813</v>
      </c>
      <c r="H7380" s="250">
        <v>0</v>
      </c>
      <c r="I7380" s="250"/>
      <c r="J7380" s="250">
        <v>0</v>
      </c>
      <c r="K7380" s="250"/>
      <c r="L7380" s="250">
        <v>54663.86</v>
      </c>
      <c r="M7380" s="251"/>
      <c r="N7380" s="251" t="str">
        <f t="shared" si="344"/>
        <v>NA</v>
      </c>
      <c r="O7380" s="250">
        <v>60443.75</v>
      </c>
      <c r="P7380" s="251">
        <f t="shared" si="345"/>
        <v>0.10573512371793721</v>
      </c>
      <c r="Q7380" s="251" t="s">
        <v>1195</v>
      </c>
      <c r="R7380" s="258"/>
      <c r="S7380" s="299" t="s">
        <v>809</v>
      </c>
      <c r="T7380" s="258" t="s">
        <v>807</v>
      </c>
      <c r="U7380" s="282" t="s">
        <v>814</v>
      </c>
      <c r="V7380" s="283" t="s">
        <v>809</v>
      </c>
      <c r="W7380" s="284" t="s">
        <v>809</v>
      </c>
      <c r="X7380" s="284" t="s">
        <v>809</v>
      </c>
      <c r="Y7380" s="257"/>
    </row>
    <row r="7381" spans="1:25" ht="12.75" customHeight="1" x14ac:dyDescent="0.2">
      <c r="A7381" s="229" t="s">
        <v>705</v>
      </c>
      <c r="B7381" s="247"/>
      <c r="C7381" s="318">
        <v>7368</v>
      </c>
      <c r="D7381" s="319" t="s">
        <v>988</v>
      </c>
      <c r="E7381" s="319" t="s">
        <v>988</v>
      </c>
      <c r="F7381" s="319"/>
      <c r="G7381" s="320" t="s">
        <v>707</v>
      </c>
      <c r="H7381" s="321">
        <v>0</v>
      </c>
      <c r="I7381" s="321"/>
      <c r="J7381" s="321">
        <v>0</v>
      </c>
      <c r="K7381" s="321"/>
      <c r="L7381" s="321">
        <v>0</v>
      </c>
      <c r="M7381" s="251"/>
      <c r="N7381" s="322" t="str">
        <f t="shared" si="344"/>
        <v>NA</v>
      </c>
      <c r="O7381" s="321">
        <v>0</v>
      </c>
      <c r="P7381" s="322" t="str">
        <f t="shared" si="345"/>
        <v>NA</v>
      </c>
      <c r="Q7381" s="322" t="s">
        <v>707</v>
      </c>
      <c r="R7381" s="323" t="s">
        <v>989</v>
      </c>
      <c r="S7381" s="323" t="s">
        <v>809</v>
      </c>
      <c r="T7381" s="370" t="s">
        <v>807</v>
      </c>
      <c r="U7381" s="323" t="s">
        <v>989</v>
      </c>
      <c r="V7381" s="323" t="s">
        <v>989</v>
      </c>
      <c r="W7381" s="323" t="s">
        <v>989</v>
      </c>
      <c r="X7381" s="323" t="s">
        <v>989</v>
      </c>
      <c r="Y7381" s="257"/>
    </row>
    <row r="7382" spans="1:25" ht="12.75" customHeight="1" x14ac:dyDescent="0.2">
      <c r="A7382" s="229" t="s">
        <v>705</v>
      </c>
      <c r="B7382" s="247"/>
      <c r="C7382" s="318">
        <v>7369</v>
      </c>
      <c r="D7382" s="319" t="s">
        <v>988</v>
      </c>
      <c r="E7382" s="319" t="s">
        <v>988</v>
      </c>
      <c r="F7382" s="319"/>
      <c r="G7382" s="320" t="s">
        <v>707</v>
      </c>
      <c r="H7382" s="321">
        <v>0</v>
      </c>
      <c r="I7382" s="321"/>
      <c r="J7382" s="321">
        <v>0</v>
      </c>
      <c r="K7382" s="321"/>
      <c r="L7382" s="321">
        <v>0</v>
      </c>
      <c r="M7382" s="251"/>
      <c r="N7382" s="322" t="str">
        <f t="shared" si="344"/>
        <v>NA</v>
      </c>
      <c r="O7382" s="321">
        <v>0</v>
      </c>
      <c r="P7382" s="322" t="str">
        <f t="shared" si="345"/>
        <v>NA</v>
      </c>
      <c r="Q7382" s="322" t="s">
        <v>707</v>
      </c>
      <c r="R7382" s="323" t="s">
        <v>989</v>
      </c>
      <c r="S7382" s="323" t="s">
        <v>809</v>
      </c>
      <c r="T7382" s="370" t="s">
        <v>807</v>
      </c>
      <c r="U7382" s="323" t="s">
        <v>989</v>
      </c>
      <c r="V7382" s="323" t="s">
        <v>989</v>
      </c>
      <c r="W7382" s="323" t="s">
        <v>989</v>
      </c>
      <c r="X7382" s="323" t="s">
        <v>989</v>
      </c>
      <c r="Y7382" s="257"/>
    </row>
    <row r="7383" spans="1:25" ht="12.75" customHeight="1" x14ac:dyDescent="0.2">
      <c r="A7383" s="229" t="s">
        <v>705</v>
      </c>
      <c r="B7383" s="247"/>
      <c r="C7383" s="318">
        <v>7370</v>
      </c>
      <c r="D7383" s="319" t="s">
        <v>988</v>
      </c>
      <c r="E7383" s="319" t="s">
        <v>988</v>
      </c>
      <c r="F7383" s="319"/>
      <c r="G7383" s="320" t="s">
        <v>707</v>
      </c>
      <c r="H7383" s="321">
        <v>0</v>
      </c>
      <c r="I7383" s="321"/>
      <c r="J7383" s="321">
        <v>0</v>
      </c>
      <c r="K7383" s="321"/>
      <c r="L7383" s="321">
        <v>0</v>
      </c>
      <c r="M7383" s="251"/>
      <c r="N7383" s="322" t="str">
        <f t="shared" si="344"/>
        <v>NA</v>
      </c>
      <c r="O7383" s="321">
        <v>0</v>
      </c>
      <c r="P7383" s="322" t="str">
        <f t="shared" si="345"/>
        <v>NA</v>
      </c>
      <c r="Q7383" s="322" t="s">
        <v>707</v>
      </c>
      <c r="R7383" s="323" t="s">
        <v>989</v>
      </c>
      <c r="S7383" s="323" t="s">
        <v>809</v>
      </c>
      <c r="T7383" s="370" t="s">
        <v>807</v>
      </c>
      <c r="U7383" s="323" t="s">
        <v>989</v>
      </c>
      <c r="V7383" s="323" t="s">
        <v>989</v>
      </c>
      <c r="W7383" s="323" t="s">
        <v>989</v>
      </c>
      <c r="X7383" s="323" t="s">
        <v>989</v>
      </c>
      <c r="Y7383" s="257"/>
    </row>
    <row r="7384" spans="1:25" ht="12.75" customHeight="1" x14ac:dyDescent="0.2">
      <c r="A7384" s="229" t="s">
        <v>705</v>
      </c>
      <c r="B7384" s="247"/>
      <c r="C7384" s="280">
        <v>7371</v>
      </c>
      <c r="D7384" s="380" t="s">
        <v>14803</v>
      </c>
      <c r="E7384" s="380" t="s">
        <v>14804</v>
      </c>
      <c r="F7384" s="380" t="s">
        <v>812</v>
      </c>
      <c r="G7384" s="381" t="s">
        <v>813</v>
      </c>
      <c r="H7384" s="250">
        <v>0</v>
      </c>
      <c r="I7384" s="250"/>
      <c r="J7384" s="250">
        <v>0</v>
      </c>
      <c r="K7384" s="250"/>
      <c r="L7384" s="250">
        <v>48618.19</v>
      </c>
      <c r="M7384" s="251"/>
      <c r="N7384" s="251" t="str">
        <f t="shared" si="344"/>
        <v>NA</v>
      </c>
      <c r="O7384" s="250">
        <v>56382.619999999995</v>
      </c>
      <c r="P7384" s="251">
        <f t="shared" si="345"/>
        <v>0.15970216085790098</v>
      </c>
      <c r="Q7384" s="251" t="s">
        <v>805</v>
      </c>
      <c r="R7384" s="258"/>
      <c r="S7384" s="299" t="s">
        <v>809</v>
      </c>
      <c r="T7384" s="258" t="s">
        <v>807</v>
      </c>
      <c r="U7384" s="282" t="s">
        <v>814</v>
      </c>
      <c r="V7384" s="283" t="s">
        <v>809</v>
      </c>
      <c r="W7384" s="284" t="s">
        <v>809</v>
      </c>
      <c r="X7384" s="284" t="s">
        <v>809</v>
      </c>
      <c r="Y7384" s="257"/>
    </row>
    <row r="7385" spans="1:25" ht="12.75" customHeight="1" x14ac:dyDescent="0.2">
      <c r="B7385" s="247"/>
      <c r="C7385" s="318">
        <v>7372</v>
      </c>
      <c r="D7385" s="319" t="s">
        <v>988</v>
      </c>
      <c r="E7385" s="319" t="s">
        <v>988</v>
      </c>
      <c r="F7385" s="319"/>
      <c r="G7385" s="320" t="s">
        <v>707</v>
      </c>
      <c r="H7385" s="321">
        <v>0</v>
      </c>
      <c r="I7385" s="321"/>
      <c r="J7385" s="321">
        <v>0</v>
      </c>
      <c r="K7385" s="321"/>
      <c r="L7385" s="321">
        <v>0</v>
      </c>
      <c r="M7385" s="251"/>
      <c r="N7385" s="322" t="str">
        <f t="shared" si="344"/>
        <v>NA</v>
      </c>
      <c r="O7385" s="321">
        <v>0</v>
      </c>
      <c r="P7385" s="322" t="str">
        <f t="shared" si="345"/>
        <v>NA</v>
      </c>
      <c r="Q7385" s="322" t="s">
        <v>707</v>
      </c>
      <c r="R7385" s="323" t="s">
        <v>989</v>
      </c>
      <c r="S7385" s="323" t="s">
        <v>809</v>
      </c>
      <c r="T7385" s="323" t="s">
        <v>809</v>
      </c>
      <c r="U7385" s="323" t="s">
        <v>989</v>
      </c>
      <c r="V7385" s="323" t="s">
        <v>989</v>
      </c>
      <c r="W7385" s="323" t="s">
        <v>989</v>
      </c>
      <c r="X7385" s="323" t="s">
        <v>989</v>
      </c>
      <c r="Y7385" s="257"/>
    </row>
    <row r="7386" spans="1:25" ht="12.75" customHeight="1" x14ac:dyDescent="0.2">
      <c r="A7386" s="229" t="s">
        <v>705</v>
      </c>
      <c r="B7386" s="247"/>
      <c r="C7386" s="318">
        <v>7373</v>
      </c>
      <c r="D7386" s="319" t="s">
        <v>988</v>
      </c>
      <c r="E7386" s="319" t="s">
        <v>988</v>
      </c>
      <c r="F7386" s="319"/>
      <c r="G7386" s="320" t="s">
        <v>707</v>
      </c>
      <c r="H7386" s="321">
        <v>0</v>
      </c>
      <c r="I7386" s="321"/>
      <c r="J7386" s="321">
        <v>0</v>
      </c>
      <c r="K7386" s="321"/>
      <c r="L7386" s="321">
        <v>0</v>
      </c>
      <c r="M7386" s="251"/>
      <c r="N7386" s="322" t="str">
        <f t="shared" si="344"/>
        <v>NA</v>
      </c>
      <c r="O7386" s="321">
        <v>0</v>
      </c>
      <c r="P7386" s="322" t="str">
        <f t="shared" si="345"/>
        <v>NA</v>
      </c>
      <c r="Q7386" s="322" t="s">
        <v>707</v>
      </c>
      <c r="R7386" s="323" t="s">
        <v>989</v>
      </c>
      <c r="S7386" s="323" t="s">
        <v>809</v>
      </c>
      <c r="T7386" s="370" t="s">
        <v>807</v>
      </c>
      <c r="U7386" s="323" t="s">
        <v>989</v>
      </c>
      <c r="V7386" s="323" t="s">
        <v>989</v>
      </c>
      <c r="W7386" s="323" t="s">
        <v>989</v>
      </c>
      <c r="X7386" s="323" t="s">
        <v>989</v>
      </c>
      <c r="Y7386" s="257"/>
    </row>
    <row r="7387" spans="1:25" ht="12.75" customHeight="1" x14ac:dyDescent="0.2">
      <c r="A7387" s="229" t="s">
        <v>705</v>
      </c>
      <c r="B7387" s="247"/>
      <c r="C7387" s="318">
        <v>7374</v>
      </c>
      <c r="D7387" s="319" t="s">
        <v>988</v>
      </c>
      <c r="E7387" s="319" t="s">
        <v>988</v>
      </c>
      <c r="F7387" s="319"/>
      <c r="G7387" s="320" t="s">
        <v>707</v>
      </c>
      <c r="H7387" s="321">
        <v>0</v>
      </c>
      <c r="I7387" s="321"/>
      <c r="J7387" s="321">
        <v>0</v>
      </c>
      <c r="K7387" s="321"/>
      <c r="L7387" s="321">
        <v>0</v>
      </c>
      <c r="M7387" s="251"/>
      <c r="N7387" s="322" t="str">
        <f t="shared" si="344"/>
        <v>NA</v>
      </c>
      <c r="O7387" s="321">
        <v>0</v>
      </c>
      <c r="P7387" s="322" t="str">
        <f t="shared" si="345"/>
        <v>NA</v>
      </c>
      <c r="Q7387" s="322" t="s">
        <v>707</v>
      </c>
      <c r="R7387" s="323" t="s">
        <v>989</v>
      </c>
      <c r="S7387" s="323" t="s">
        <v>809</v>
      </c>
      <c r="T7387" s="370" t="s">
        <v>807</v>
      </c>
      <c r="U7387" s="323" t="s">
        <v>989</v>
      </c>
      <c r="V7387" s="323" t="s">
        <v>989</v>
      </c>
      <c r="W7387" s="323" t="s">
        <v>989</v>
      </c>
      <c r="X7387" s="323" t="s">
        <v>989</v>
      </c>
      <c r="Y7387" s="257"/>
    </row>
    <row r="7388" spans="1:25" ht="12.75" customHeight="1" x14ac:dyDescent="0.2">
      <c r="A7388" s="229" t="s">
        <v>705</v>
      </c>
      <c r="B7388" s="247"/>
      <c r="C7388" s="318">
        <v>7375</v>
      </c>
      <c r="D7388" s="319" t="s">
        <v>988</v>
      </c>
      <c r="E7388" s="319" t="s">
        <v>988</v>
      </c>
      <c r="F7388" s="319"/>
      <c r="G7388" s="320" t="s">
        <v>707</v>
      </c>
      <c r="H7388" s="321">
        <v>0</v>
      </c>
      <c r="I7388" s="321"/>
      <c r="J7388" s="321">
        <v>0</v>
      </c>
      <c r="K7388" s="321"/>
      <c r="L7388" s="321">
        <v>0</v>
      </c>
      <c r="M7388" s="251"/>
      <c r="N7388" s="322" t="str">
        <f t="shared" si="344"/>
        <v>NA</v>
      </c>
      <c r="O7388" s="321">
        <v>0</v>
      </c>
      <c r="P7388" s="322" t="str">
        <f t="shared" si="345"/>
        <v>NA</v>
      </c>
      <c r="Q7388" s="322" t="s">
        <v>707</v>
      </c>
      <c r="R7388" s="323" t="s">
        <v>989</v>
      </c>
      <c r="S7388" s="323" t="s">
        <v>809</v>
      </c>
      <c r="T7388" s="370" t="s">
        <v>807</v>
      </c>
      <c r="U7388" s="323" t="s">
        <v>989</v>
      </c>
      <c r="V7388" s="323" t="s">
        <v>989</v>
      </c>
      <c r="W7388" s="323" t="s">
        <v>989</v>
      </c>
      <c r="X7388" s="323" t="s">
        <v>989</v>
      </c>
      <c r="Y7388" s="257"/>
    </row>
    <row r="7389" spans="1:25" ht="12.75" customHeight="1" x14ac:dyDescent="0.2">
      <c r="A7389" s="229" t="s">
        <v>705</v>
      </c>
      <c r="B7389" s="247"/>
      <c r="C7389" s="318">
        <v>7376</v>
      </c>
      <c r="D7389" s="319" t="s">
        <v>988</v>
      </c>
      <c r="E7389" s="319" t="s">
        <v>988</v>
      </c>
      <c r="F7389" s="319"/>
      <c r="G7389" s="320" t="s">
        <v>707</v>
      </c>
      <c r="H7389" s="321">
        <v>0</v>
      </c>
      <c r="I7389" s="321"/>
      <c r="J7389" s="321">
        <v>0</v>
      </c>
      <c r="K7389" s="321"/>
      <c r="L7389" s="321">
        <v>0</v>
      </c>
      <c r="M7389" s="251"/>
      <c r="N7389" s="322" t="str">
        <f t="shared" si="344"/>
        <v>NA</v>
      </c>
      <c r="O7389" s="321">
        <v>0</v>
      </c>
      <c r="P7389" s="322" t="str">
        <f t="shared" si="345"/>
        <v>NA</v>
      </c>
      <c r="Q7389" s="322" t="s">
        <v>707</v>
      </c>
      <c r="R7389" s="323" t="s">
        <v>989</v>
      </c>
      <c r="S7389" s="323" t="s">
        <v>809</v>
      </c>
      <c r="T7389" s="370" t="s">
        <v>807</v>
      </c>
      <c r="U7389" s="323" t="s">
        <v>989</v>
      </c>
      <c r="V7389" s="323" t="s">
        <v>989</v>
      </c>
      <c r="W7389" s="323" t="s">
        <v>989</v>
      </c>
      <c r="X7389" s="323" t="s">
        <v>989</v>
      </c>
      <c r="Y7389" s="257"/>
    </row>
    <row r="7390" spans="1:25" ht="12.75" customHeight="1" x14ac:dyDescent="0.2">
      <c r="A7390" s="229" t="s">
        <v>705</v>
      </c>
      <c r="B7390" s="247"/>
      <c r="C7390" s="280">
        <v>7377</v>
      </c>
      <c r="D7390" s="380" t="s">
        <v>14805</v>
      </c>
      <c r="E7390" s="380" t="s">
        <v>14806</v>
      </c>
      <c r="F7390" s="380" t="s">
        <v>812</v>
      </c>
      <c r="G7390" s="381" t="s">
        <v>813</v>
      </c>
      <c r="H7390" s="250">
        <v>0</v>
      </c>
      <c r="I7390" s="250"/>
      <c r="J7390" s="250">
        <v>0</v>
      </c>
      <c r="K7390" s="250"/>
      <c r="L7390" s="250">
        <v>129492.01</v>
      </c>
      <c r="M7390" s="251"/>
      <c r="N7390" s="251" t="str">
        <f t="shared" si="344"/>
        <v>NA</v>
      </c>
      <c r="O7390" s="250">
        <v>156853.44</v>
      </c>
      <c r="P7390" s="251">
        <f t="shared" si="345"/>
        <v>0.21129821060002088</v>
      </c>
      <c r="Q7390" s="251" t="s">
        <v>805</v>
      </c>
      <c r="R7390" s="258"/>
      <c r="S7390" s="299" t="s">
        <v>809</v>
      </c>
      <c r="T7390" s="258" t="s">
        <v>807</v>
      </c>
      <c r="U7390" s="282" t="s">
        <v>814</v>
      </c>
      <c r="V7390" s="283" t="s">
        <v>809</v>
      </c>
      <c r="W7390" s="284" t="s">
        <v>809</v>
      </c>
      <c r="X7390" s="284" t="s">
        <v>809</v>
      </c>
      <c r="Y7390" s="257"/>
    </row>
    <row r="7391" spans="1:25" ht="12.75" customHeight="1" x14ac:dyDescent="0.2">
      <c r="A7391" s="229" t="s">
        <v>705</v>
      </c>
      <c r="B7391" s="247"/>
      <c r="C7391" s="318">
        <v>7378</v>
      </c>
      <c r="D7391" s="319" t="s">
        <v>988</v>
      </c>
      <c r="E7391" s="319" t="s">
        <v>988</v>
      </c>
      <c r="F7391" s="319"/>
      <c r="G7391" s="320" t="s">
        <v>707</v>
      </c>
      <c r="H7391" s="321">
        <v>0</v>
      </c>
      <c r="I7391" s="321"/>
      <c r="J7391" s="321">
        <v>0</v>
      </c>
      <c r="K7391" s="321"/>
      <c r="L7391" s="321">
        <v>0</v>
      </c>
      <c r="M7391" s="251"/>
      <c r="N7391" s="322" t="str">
        <f t="shared" si="344"/>
        <v>NA</v>
      </c>
      <c r="O7391" s="321">
        <v>0</v>
      </c>
      <c r="P7391" s="322" t="str">
        <f t="shared" si="345"/>
        <v>NA</v>
      </c>
      <c r="Q7391" s="322" t="s">
        <v>707</v>
      </c>
      <c r="R7391" s="323" t="s">
        <v>989</v>
      </c>
      <c r="S7391" s="323" t="s">
        <v>809</v>
      </c>
      <c r="T7391" s="370" t="s">
        <v>807</v>
      </c>
      <c r="U7391" s="323" t="s">
        <v>989</v>
      </c>
      <c r="V7391" s="323" t="s">
        <v>989</v>
      </c>
      <c r="W7391" s="323" t="s">
        <v>989</v>
      </c>
      <c r="X7391" s="323" t="s">
        <v>989</v>
      </c>
      <c r="Y7391" s="257"/>
    </row>
    <row r="7392" spans="1:25" ht="12.75" customHeight="1" x14ac:dyDescent="0.2">
      <c r="A7392" s="229" t="s">
        <v>705</v>
      </c>
      <c r="B7392" s="247"/>
      <c r="C7392" s="318">
        <v>7379</v>
      </c>
      <c r="D7392" s="319" t="s">
        <v>988</v>
      </c>
      <c r="E7392" s="319" t="s">
        <v>988</v>
      </c>
      <c r="F7392" s="319"/>
      <c r="G7392" s="320" t="s">
        <v>707</v>
      </c>
      <c r="H7392" s="321">
        <v>0</v>
      </c>
      <c r="I7392" s="321"/>
      <c r="J7392" s="321">
        <v>0</v>
      </c>
      <c r="K7392" s="321"/>
      <c r="L7392" s="321">
        <v>0</v>
      </c>
      <c r="M7392" s="251"/>
      <c r="N7392" s="322" t="str">
        <f t="shared" si="344"/>
        <v>NA</v>
      </c>
      <c r="O7392" s="321">
        <v>0</v>
      </c>
      <c r="P7392" s="322" t="str">
        <f t="shared" si="345"/>
        <v>NA</v>
      </c>
      <c r="Q7392" s="322" t="s">
        <v>707</v>
      </c>
      <c r="R7392" s="323" t="s">
        <v>989</v>
      </c>
      <c r="S7392" s="323" t="s">
        <v>809</v>
      </c>
      <c r="T7392" s="370" t="s">
        <v>807</v>
      </c>
      <c r="U7392" s="323" t="s">
        <v>989</v>
      </c>
      <c r="V7392" s="323" t="s">
        <v>989</v>
      </c>
      <c r="W7392" s="323" t="s">
        <v>989</v>
      </c>
      <c r="X7392" s="323" t="s">
        <v>989</v>
      </c>
      <c r="Y7392" s="257"/>
    </row>
    <row r="7393" spans="1:25" ht="12.75" customHeight="1" x14ac:dyDescent="0.2">
      <c r="A7393" s="229" t="s">
        <v>705</v>
      </c>
      <c r="B7393" s="247"/>
      <c r="C7393" s="318">
        <v>7380</v>
      </c>
      <c r="D7393" s="319" t="s">
        <v>988</v>
      </c>
      <c r="E7393" s="319" t="s">
        <v>988</v>
      </c>
      <c r="F7393" s="319"/>
      <c r="G7393" s="320" t="s">
        <v>707</v>
      </c>
      <c r="H7393" s="321">
        <v>0</v>
      </c>
      <c r="I7393" s="321"/>
      <c r="J7393" s="321">
        <v>0</v>
      </c>
      <c r="K7393" s="321"/>
      <c r="L7393" s="321">
        <v>0</v>
      </c>
      <c r="M7393" s="251"/>
      <c r="N7393" s="322" t="str">
        <f t="shared" si="344"/>
        <v>NA</v>
      </c>
      <c r="O7393" s="321">
        <v>0</v>
      </c>
      <c r="P7393" s="322" t="str">
        <f t="shared" si="345"/>
        <v>NA</v>
      </c>
      <c r="Q7393" s="322" t="s">
        <v>707</v>
      </c>
      <c r="R7393" s="323" t="s">
        <v>989</v>
      </c>
      <c r="S7393" s="323" t="s">
        <v>809</v>
      </c>
      <c r="T7393" s="370" t="s">
        <v>807</v>
      </c>
      <c r="U7393" s="323" t="s">
        <v>989</v>
      </c>
      <c r="V7393" s="323" t="s">
        <v>989</v>
      </c>
      <c r="W7393" s="323" t="s">
        <v>989</v>
      </c>
      <c r="X7393" s="323" t="s">
        <v>989</v>
      </c>
      <c r="Y7393" s="257"/>
    </row>
    <row r="7394" spans="1:25" ht="12.75" customHeight="1" x14ac:dyDescent="0.2">
      <c r="A7394" s="229" t="s">
        <v>705</v>
      </c>
      <c r="B7394" s="247"/>
      <c r="C7394" s="318">
        <v>7381</v>
      </c>
      <c r="D7394" s="319" t="s">
        <v>988</v>
      </c>
      <c r="E7394" s="319" t="s">
        <v>988</v>
      </c>
      <c r="F7394" s="319"/>
      <c r="G7394" s="320" t="s">
        <v>707</v>
      </c>
      <c r="H7394" s="321">
        <v>0</v>
      </c>
      <c r="I7394" s="321"/>
      <c r="J7394" s="321">
        <v>0</v>
      </c>
      <c r="K7394" s="321"/>
      <c r="L7394" s="321">
        <v>0</v>
      </c>
      <c r="M7394" s="251"/>
      <c r="N7394" s="322" t="str">
        <f t="shared" si="344"/>
        <v>NA</v>
      </c>
      <c r="O7394" s="321">
        <v>0</v>
      </c>
      <c r="P7394" s="322" t="str">
        <f t="shared" si="345"/>
        <v>NA</v>
      </c>
      <c r="Q7394" s="322" t="s">
        <v>707</v>
      </c>
      <c r="R7394" s="323" t="s">
        <v>989</v>
      </c>
      <c r="S7394" s="323" t="s">
        <v>809</v>
      </c>
      <c r="T7394" s="370" t="s">
        <v>807</v>
      </c>
      <c r="U7394" s="323" t="s">
        <v>989</v>
      </c>
      <c r="V7394" s="323" t="s">
        <v>989</v>
      </c>
      <c r="W7394" s="323" t="s">
        <v>989</v>
      </c>
      <c r="X7394" s="323" t="s">
        <v>989</v>
      </c>
      <c r="Y7394" s="257"/>
    </row>
    <row r="7395" spans="1:25" ht="12.75" customHeight="1" x14ac:dyDescent="0.2">
      <c r="A7395" s="229" t="s">
        <v>705</v>
      </c>
      <c r="B7395" s="247"/>
      <c r="C7395" s="318">
        <v>7382</v>
      </c>
      <c r="D7395" s="319" t="s">
        <v>988</v>
      </c>
      <c r="E7395" s="319" t="s">
        <v>988</v>
      </c>
      <c r="F7395" s="319"/>
      <c r="G7395" s="320" t="s">
        <v>707</v>
      </c>
      <c r="H7395" s="321">
        <v>0</v>
      </c>
      <c r="I7395" s="321"/>
      <c r="J7395" s="321">
        <v>0</v>
      </c>
      <c r="K7395" s="321"/>
      <c r="L7395" s="321">
        <v>0</v>
      </c>
      <c r="M7395" s="251"/>
      <c r="N7395" s="322" t="str">
        <f t="shared" si="344"/>
        <v>NA</v>
      </c>
      <c r="O7395" s="321">
        <v>0</v>
      </c>
      <c r="P7395" s="322" t="str">
        <f t="shared" si="345"/>
        <v>NA</v>
      </c>
      <c r="Q7395" s="322" t="s">
        <v>707</v>
      </c>
      <c r="R7395" s="323" t="s">
        <v>989</v>
      </c>
      <c r="S7395" s="323" t="s">
        <v>809</v>
      </c>
      <c r="T7395" s="370" t="s">
        <v>807</v>
      </c>
      <c r="U7395" s="323" t="s">
        <v>989</v>
      </c>
      <c r="V7395" s="323" t="s">
        <v>989</v>
      </c>
      <c r="W7395" s="323" t="s">
        <v>989</v>
      </c>
      <c r="X7395" s="323" t="s">
        <v>989</v>
      </c>
      <c r="Y7395" s="257"/>
    </row>
    <row r="7396" spans="1:25" ht="12.75" customHeight="1" x14ac:dyDescent="0.2">
      <c r="A7396" s="229" t="s">
        <v>705</v>
      </c>
      <c r="B7396" s="247"/>
      <c r="C7396" s="318">
        <v>7383</v>
      </c>
      <c r="D7396" s="319" t="s">
        <v>988</v>
      </c>
      <c r="E7396" s="319" t="s">
        <v>988</v>
      </c>
      <c r="F7396" s="319"/>
      <c r="G7396" s="320" t="s">
        <v>707</v>
      </c>
      <c r="H7396" s="321">
        <v>0</v>
      </c>
      <c r="I7396" s="321"/>
      <c r="J7396" s="321">
        <v>0</v>
      </c>
      <c r="K7396" s="321"/>
      <c r="L7396" s="321">
        <v>0</v>
      </c>
      <c r="M7396" s="251"/>
      <c r="N7396" s="322" t="str">
        <f t="shared" si="344"/>
        <v>NA</v>
      </c>
      <c r="O7396" s="321">
        <v>0</v>
      </c>
      <c r="P7396" s="322" t="str">
        <f t="shared" si="345"/>
        <v>NA</v>
      </c>
      <c r="Q7396" s="322" t="s">
        <v>707</v>
      </c>
      <c r="R7396" s="323" t="s">
        <v>989</v>
      </c>
      <c r="S7396" s="323" t="s">
        <v>809</v>
      </c>
      <c r="T7396" s="370" t="s">
        <v>807</v>
      </c>
      <c r="U7396" s="323" t="s">
        <v>989</v>
      </c>
      <c r="V7396" s="323" t="s">
        <v>989</v>
      </c>
      <c r="W7396" s="323" t="s">
        <v>989</v>
      </c>
      <c r="X7396" s="323" t="s">
        <v>989</v>
      </c>
      <c r="Y7396" s="257"/>
    </row>
    <row r="7397" spans="1:25" x14ac:dyDescent="0.2">
      <c r="A7397" s="229" t="s">
        <v>705</v>
      </c>
      <c r="B7397" s="247"/>
      <c r="C7397" s="280">
        <v>7384</v>
      </c>
      <c r="D7397" s="249" t="s">
        <v>14807</v>
      </c>
      <c r="E7397" s="249" t="s">
        <v>14808</v>
      </c>
      <c r="F7397" s="249" t="s">
        <v>10278</v>
      </c>
      <c r="G7397" s="281" t="s">
        <v>804</v>
      </c>
      <c r="H7397" s="250">
        <v>0</v>
      </c>
      <c r="I7397" s="250"/>
      <c r="J7397" s="250">
        <v>0</v>
      </c>
      <c r="K7397" s="250"/>
      <c r="L7397" s="250">
        <v>51926.77</v>
      </c>
      <c r="M7397" s="251"/>
      <c r="N7397" s="251" t="str">
        <f t="shared" si="344"/>
        <v>NA</v>
      </c>
      <c r="O7397" s="250">
        <v>59906.880000000005</v>
      </c>
      <c r="P7397" s="251">
        <f t="shared" si="345"/>
        <v>0.15368007676965095</v>
      </c>
      <c r="Q7397" s="251" t="s">
        <v>805</v>
      </c>
      <c r="R7397" s="258"/>
      <c r="S7397" s="299" t="s">
        <v>809</v>
      </c>
      <c r="T7397" s="258" t="s">
        <v>807</v>
      </c>
      <c r="U7397" s="282" t="s">
        <v>808</v>
      </c>
      <c r="V7397" s="283" t="s">
        <v>809</v>
      </c>
      <c r="W7397" s="284" t="s">
        <v>809</v>
      </c>
      <c r="X7397" s="284" t="s">
        <v>809</v>
      </c>
      <c r="Y7397" s="257"/>
    </row>
    <row r="7398" spans="1:25" ht="12.75" customHeight="1" x14ac:dyDescent="0.2">
      <c r="A7398" s="229" t="s">
        <v>705</v>
      </c>
      <c r="B7398" s="247"/>
      <c r="C7398" s="318">
        <v>7385</v>
      </c>
      <c r="D7398" s="319" t="s">
        <v>988</v>
      </c>
      <c r="E7398" s="319" t="s">
        <v>988</v>
      </c>
      <c r="F7398" s="319"/>
      <c r="G7398" s="320" t="s">
        <v>707</v>
      </c>
      <c r="H7398" s="321">
        <v>0</v>
      </c>
      <c r="I7398" s="321"/>
      <c r="J7398" s="321">
        <v>0</v>
      </c>
      <c r="K7398" s="321"/>
      <c r="L7398" s="321">
        <v>0</v>
      </c>
      <c r="M7398" s="251"/>
      <c r="N7398" s="322" t="str">
        <f t="shared" si="344"/>
        <v>NA</v>
      </c>
      <c r="O7398" s="321">
        <v>0</v>
      </c>
      <c r="P7398" s="322" t="str">
        <f t="shared" si="345"/>
        <v>NA</v>
      </c>
      <c r="Q7398" s="322" t="s">
        <v>707</v>
      </c>
      <c r="R7398" s="323" t="s">
        <v>989</v>
      </c>
      <c r="S7398" s="323" t="s">
        <v>809</v>
      </c>
      <c r="T7398" s="370" t="s">
        <v>807</v>
      </c>
      <c r="U7398" s="323" t="s">
        <v>989</v>
      </c>
      <c r="V7398" s="323" t="s">
        <v>989</v>
      </c>
      <c r="W7398" s="323" t="s">
        <v>989</v>
      </c>
      <c r="X7398" s="323" t="s">
        <v>989</v>
      </c>
      <c r="Y7398" s="257"/>
    </row>
    <row r="7399" spans="1:25" ht="12.75" customHeight="1" x14ac:dyDescent="0.2">
      <c r="A7399" s="229" t="s">
        <v>705</v>
      </c>
      <c r="B7399" s="247"/>
      <c r="C7399" s="318">
        <v>7386</v>
      </c>
      <c r="D7399" s="319" t="s">
        <v>988</v>
      </c>
      <c r="E7399" s="319" t="s">
        <v>988</v>
      </c>
      <c r="F7399" s="319"/>
      <c r="G7399" s="320" t="s">
        <v>707</v>
      </c>
      <c r="H7399" s="321">
        <v>0</v>
      </c>
      <c r="I7399" s="321"/>
      <c r="J7399" s="321">
        <v>0</v>
      </c>
      <c r="K7399" s="321"/>
      <c r="L7399" s="321">
        <v>0</v>
      </c>
      <c r="M7399" s="251"/>
      <c r="N7399" s="322" t="str">
        <f t="shared" si="344"/>
        <v>NA</v>
      </c>
      <c r="O7399" s="321">
        <v>0</v>
      </c>
      <c r="P7399" s="322" t="str">
        <f t="shared" si="345"/>
        <v>NA</v>
      </c>
      <c r="Q7399" s="322" t="s">
        <v>707</v>
      </c>
      <c r="R7399" s="323" t="s">
        <v>989</v>
      </c>
      <c r="S7399" s="323" t="s">
        <v>809</v>
      </c>
      <c r="T7399" s="370" t="s">
        <v>807</v>
      </c>
      <c r="U7399" s="323" t="s">
        <v>989</v>
      </c>
      <c r="V7399" s="323" t="s">
        <v>989</v>
      </c>
      <c r="W7399" s="323" t="s">
        <v>989</v>
      </c>
      <c r="X7399" s="323" t="s">
        <v>989</v>
      </c>
      <c r="Y7399" s="257"/>
    </row>
    <row r="7400" spans="1:25" ht="12.75" customHeight="1" x14ac:dyDescent="0.2">
      <c r="A7400" s="229" t="s">
        <v>705</v>
      </c>
      <c r="B7400" s="247"/>
      <c r="C7400" s="318">
        <v>7387</v>
      </c>
      <c r="D7400" s="319" t="s">
        <v>988</v>
      </c>
      <c r="E7400" s="319" t="s">
        <v>988</v>
      </c>
      <c r="F7400" s="319"/>
      <c r="G7400" s="320" t="s">
        <v>707</v>
      </c>
      <c r="H7400" s="321">
        <v>0</v>
      </c>
      <c r="I7400" s="321"/>
      <c r="J7400" s="321">
        <v>0</v>
      </c>
      <c r="K7400" s="321"/>
      <c r="L7400" s="321">
        <v>0</v>
      </c>
      <c r="M7400" s="251"/>
      <c r="N7400" s="322" t="str">
        <f t="shared" si="344"/>
        <v>NA</v>
      </c>
      <c r="O7400" s="321">
        <v>0</v>
      </c>
      <c r="P7400" s="322" t="str">
        <f t="shared" si="345"/>
        <v>NA</v>
      </c>
      <c r="Q7400" s="322" t="s">
        <v>707</v>
      </c>
      <c r="R7400" s="323" t="s">
        <v>989</v>
      </c>
      <c r="S7400" s="323" t="s">
        <v>809</v>
      </c>
      <c r="T7400" s="370" t="s">
        <v>807</v>
      </c>
      <c r="U7400" s="323" t="s">
        <v>989</v>
      </c>
      <c r="V7400" s="323" t="s">
        <v>989</v>
      </c>
      <c r="W7400" s="323" t="s">
        <v>989</v>
      </c>
      <c r="X7400" s="323" t="s">
        <v>989</v>
      </c>
      <c r="Y7400" s="257"/>
    </row>
    <row r="7401" spans="1:25" ht="12.75" customHeight="1" x14ac:dyDescent="0.2">
      <c r="A7401" s="229" t="s">
        <v>705</v>
      </c>
      <c r="B7401" s="247"/>
      <c r="C7401" s="318">
        <v>7388</v>
      </c>
      <c r="D7401" s="319" t="s">
        <v>988</v>
      </c>
      <c r="E7401" s="319" t="s">
        <v>988</v>
      </c>
      <c r="F7401" s="319"/>
      <c r="G7401" s="320" t="s">
        <v>707</v>
      </c>
      <c r="H7401" s="321">
        <v>0</v>
      </c>
      <c r="I7401" s="321"/>
      <c r="J7401" s="321">
        <v>0</v>
      </c>
      <c r="K7401" s="321"/>
      <c r="L7401" s="321">
        <v>0</v>
      </c>
      <c r="M7401" s="251"/>
      <c r="N7401" s="322" t="str">
        <f t="shared" si="344"/>
        <v>NA</v>
      </c>
      <c r="O7401" s="321">
        <v>0</v>
      </c>
      <c r="P7401" s="322" t="str">
        <f t="shared" si="345"/>
        <v>NA</v>
      </c>
      <c r="Q7401" s="322" t="s">
        <v>707</v>
      </c>
      <c r="R7401" s="323" t="s">
        <v>989</v>
      </c>
      <c r="S7401" s="323" t="s">
        <v>809</v>
      </c>
      <c r="T7401" s="370" t="s">
        <v>807</v>
      </c>
      <c r="U7401" s="323" t="s">
        <v>989</v>
      </c>
      <c r="V7401" s="323" t="s">
        <v>989</v>
      </c>
      <c r="W7401" s="323" t="s">
        <v>989</v>
      </c>
      <c r="X7401" s="323" t="s">
        <v>989</v>
      </c>
      <c r="Y7401" s="257"/>
    </row>
    <row r="7402" spans="1:25" ht="12.75" customHeight="1" x14ac:dyDescent="0.2">
      <c r="A7402" s="229" t="s">
        <v>705</v>
      </c>
      <c r="B7402" s="247"/>
      <c r="C7402" s="280">
        <v>7389</v>
      </c>
      <c r="D7402" s="380" t="s">
        <v>14809</v>
      </c>
      <c r="E7402" s="380" t="s">
        <v>14810</v>
      </c>
      <c r="F7402" s="380" t="s">
        <v>10202</v>
      </c>
      <c r="G7402" s="381" t="s">
        <v>804</v>
      </c>
      <c r="H7402" s="250">
        <v>0</v>
      </c>
      <c r="I7402" s="250"/>
      <c r="J7402" s="250">
        <v>0</v>
      </c>
      <c r="K7402" s="250"/>
      <c r="L7402" s="250">
        <v>33614.380000000005</v>
      </c>
      <c r="M7402" s="251"/>
      <c r="N7402" s="251" t="str">
        <f t="shared" si="344"/>
        <v>NA</v>
      </c>
      <c r="O7402" s="250">
        <v>36072.730000000003</v>
      </c>
      <c r="P7402" s="251">
        <f t="shared" si="345"/>
        <v>7.3133879012494005E-2</v>
      </c>
      <c r="Q7402" s="251" t="s">
        <v>1195</v>
      </c>
      <c r="R7402" s="258"/>
      <c r="S7402" s="299" t="s">
        <v>809</v>
      </c>
      <c r="T7402" s="258" t="s">
        <v>807</v>
      </c>
      <c r="U7402" s="282" t="s">
        <v>808</v>
      </c>
      <c r="V7402" s="283" t="s">
        <v>809</v>
      </c>
      <c r="W7402" s="284" t="s">
        <v>809</v>
      </c>
      <c r="X7402" s="284" t="s">
        <v>809</v>
      </c>
      <c r="Y7402" s="257"/>
    </row>
    <row r="7403" spans="1:25" ht="12.75" customHeight="1" x14ac:dyDescent="0.2">
      <c r="A7403" s="229" t="s">
        <v>705</v>
      </c>
      <c r="B7403" s="247"/>
      <c r="C7403" s="318">
        <v>7390</v>
      </c>
      <c r="D7403" s="319" t="s">
        <v>988</v>
      </c>
      <c r="E7403" s="319" t="s">
        <v>988</v>
      </c>
      <c r="F7403" s="319"/>
      <c r="G7403" s="320" t="s">
        <v>707</v>
      </c>
      <c r="H7403" s="321">
        <v>0</v>
      </c>
      <c r="I7403" s="321"/>
      <c r="J7403" s="321">
        <v>0</v>
      </c>
      <c r="K7403" s="321"/>
      <c r="L7403" s="321">
        <v>0</v>
      </c>
      <c r="M7403" s="251"/>
      <c r="N7403" s="322" t="str">
        <f t="shared" si="344"/>
        <v>NA</v>
      </c>
      <c r="O7403" s="321">
        <v>0</v>
      </c>
      <c r="P7403" s="322" t="str">
        <f t="shared" si="345"/>
        <v>NA</v>
      </c>
      <c r="Q7403" s="322" t="s">
        <v>707</v>
      </c>
      <c r="R7403" s="323" t="s">
        <v>989</v>
      </c>
      <c r="S7403" s="323" t="s">
        <v>809</v>
      </c>
      <c r="T7403" s="370" t="s">
        <v>807</v>
      </c>
      <c r="U7403" s="323" t="s">
        <v>989</v>
      </c>
      <c r="V7403" s="323" t="s">
        <v>989</v>
      </c>
      <c r="W7403" s="323" t="s">
        <v>989</v>
      </c>
      <c r="X7403" s="323" t="s">
        <v>989</v>
      </c>
      <c r="Y7403" s="257"/>
    </row>
    <row r="7404" spans="1:25" ht="12.75" customHeight="1" x14ac:dyDescent="0.2">
      <c r="A7404" s="229" t="s">
        <v>705</v>
      </c>
      <c r="B7404" s="247"/>
      <c r="C7404" s="318">
        <v>7391</v>
      </c>
      <c r="D7404" s="319" t="s">
        <v>988</v>
      </c>
      <c r="E7404" s="319" t="s">
        <v>988</v>
      </c>
      <c r="F7404" s="319"/>
      <c r="G7404" s="320" t="s">
        <v>707</v>
      </c>
      <c r="H7404" s="321">
        <v>0</v>
      </c>
      <c r="I7404" s="321"/>
      <c r="J7404" s="321">
        <v>0</v>
      </c>
      <c r="K7404" s="321"/>
      <c r="L7404" s="321">
        <v>0</v>
      </c>
      <c r="M7404" s="251"/>
      <c r="N7404" s="322" t="str">
        <f t="shared" si="344"/>
        <v>NA</v>
      </c>
      <c r="O7404" s="321">
        <v>0</v>
      </c>
      <c r="P7404" s="322" t="str">
        <f t="shared" si="345"/>
        <v>NA</v>
      </c>
      <c r="Q7404" s="322" t="s">
        <v>707</v>
      </c>
      <c r="R7404" s="323" t="s">
        <v>989</v>
      </c>
      <c r="S7404" s="323" t="s">
        <v>809</v>
      </c>
      <c r="T7404" s="370" t="s">
        <v>807</v>
      </c>
      <c r="U7404" s="323" t="s">
        <v>989</v>
      </c>
      <c r="V7404" s="323" t="s">
        <v>989</v>
      </c>
      <c r="W7404" s="323" t="s">
        <v>989</v>
      </c>
      <c r="X7404" s="323" t="s">
        <v>989</v>
      </c>
      <c r="Y7404" s="257"/>
    </row>
    <row r="7405" spans="1:25" ht="12.75" customHeight="1" x14ac:dyDescent="0.2">
      <c r="A7405" s="229" t="s">
        <v>705</v>
      </c>
      <c r="B7405" s="247"/>
      <c r="C7405" s="318">
        <v>7392</v>
      </c>
      <c r="D7405" s="319" t="s">
        <v>988</v>
      </c>
      <c r="E7405" s="319" t="s">
        <v>988</v>
      </c>
      <c r="F7405" s="319"/>
      <c r="G7405" s="320" t="s">
        <v>707</v>
      </c>
      <c r="H7405" s="321">
        <v>0</v>
      </c>
      <c r="I7405" s="321"/>
      <c r="J7405" s="321">
        <v>0</v>
      </c>
      <c r="K7405" s="321"/>
      <c r="L7405" s="321">
        <v>0</v>
      </c>
      <c r="M7405" s="251"/>
      <c r="N7405" s="322" t="str">
        <f t="shared" si="344"/>
        <v>NA</v>
      </c>
      <c r="O7405" s="321">
        <v>0</v>
      </c>
      <c r="P7405" s="322" t="str">
        <f t="shared" si="345"/>
        <v>NA</v>
      </c>
      <c r="Q7405" s="322" t="s">
        <v>707</v>
      </c>
      <c r="R7405" s="323" t="s">
        <v>989</v>
      </c>
      <c r="S7405" s="323" t="s">
        <v>809</v>
      </c>
      <c r="T7405" s="370" t="s">
        <v>807</v>
      </c>
      <c r="U7405" s="323" t="s">
        <v>989</v>
      </c>
      <c r="V7405" s="323" t="s">
        <v>989</v>
      </c>
      <c r="W7405" s="323" t="s">
        <v>989</v>
      </c>
      <c r="X7405" s="323" t="s">
        <v>989</v>
      </c>
      <c r="Y7405" s="257"/>
    </row>
    <row r="7406" spans="1:25" ht="12.75" customHeight="1" x14ac:dyDescent="0.2">
      <c r="A7406" s="229" t="s">
        <v>705</v>
      </c>
      <c r="B7406" s="247"/>
      <c r="C7406" s="318">
        <v>7393</v>
      </c>
      <c r="D7406" s="319" t="s">
        <v>988</v>
      </c>
      <c r="E7406" s="319" t="s">
        <v>988</v>
      </c>
      <c r="F7406" s="319"/>
      <c r="G7406" s="320" t="s">
        <v>707</v>
      </c>
      <c r="H7406" s="321">
        <v>0</v>
      </c>
      <c r="I7406" s="321"/>
      <c r="J7406" s="321">
        <v>0</v>
      </c>
      <c r="K7406" s="321"/>
      <c r="L7406" s="321">
        <v>0</v>
      </c>
      <c r="M7406" s="251"/>
      <c r="N7406" s="322" t="str">
        <f t="shared" si="344"/>
        <v>NA</v>
      </c>
      <c r="O7406" s="321">
        <v>0</v>
      </c>
      <c r="P7406" s="322" t="str">
        <f t="shared" si="345"/>
        <v>NA</v>
      </c>
      <c r="Q7406" s="322" t="s">
        <v>707</v>
      </c>
      <c r="R7406" s="323" t="s">
        <v>989</v>
      </c>
      <c r="S7406" s="323" t="s">
        <v>809</v>
      </c>
      <c r="T7406" s="370" t="s">
        <v>807</v>
      </c>
      <c r="U7406" s="323" t="s">
        <v>989</v>
      </c>
      <c r="V7406" s="323" t="s">
        <v>989</v>
      </c>
      <c r="W7406" s="323" t="s">
        <v>989</v>
      </c>
      <c r="X7406" s="323" t="s">
        <v>989</v>
      </c>
      <c r="Y7406" s="257"/>
    </row>
    <row r="7407" spans="1:25" ht="12.75" customHeight="1" x14ac:dyDescent="0.2">
      <c r="A7407" s="229" t="s">
        <v>705</v>
      </c>
      <c r="B7407" s="247"/>
      <c r="C7407" s="318">
        <v>7394</v>
      </c>
      <c r="D7407" s="319" t="s">
        <v>988</v>
      </c>
      <c r="E7407" s="319" t="s">
        <v>988</v>
      </c>
      <c r="F7407" s="319"/>
      <c r="G7407" s="320" t="s">
        <v>707</v>
      </c>
      <c r="H7407" s="321">
        <v>0</v>
      </c>
      <c r="I7407" s="321"/>
      <c r="J7407" s="321">
        <v>0</v>
      </c>
      <c r="K7407" s="321"/>
      <c r="L7407" s="321">
        <v>0</v>
      </c>
      <c r="M7407" s="251"/>
      <c r="N7407" s="322" t="str">
        <f t="shared" si="344"/>
        <v>NA</v>
      </c>
      <c r="O7407" s="321">
        <v>0</v>
      </c>
      <c r="P7407" s="322" t="str">
        <f t="shared" si="345"/>
        <v>NA</v>
      </c>
      <c r="Q7407" s="322" t="s">
        <v>707</v>
      </c>
      <c r="R7407" s="323" t="s">
        <v>989</v>
      </c>
      <c r="S7407" s="323" t="s">
        <v>809</v>
      </c>
      <c r="T7407" s="370" t="s">
        <v>807</v>
      </c>
      <c r="U7407" s="323" t="s">
        <v>989</v>
      </c>
      <c r="V7407" s="323" t="s">
        <v>989</v>
      </c>
      <c r="W7407" s="323" t="s">
        <v>989</v>
      </c>
      <c r="X7407" s="323" t="s">
        <v>989</v>
      </c>
      <c r="Y7407" s="257"/>
    </row>
    <row r="7408" spans="1:25" ht="12.75" customHeight="1" x14ac:dyDescent="0.2">
      <c r="A7408" s="229" t="s">
        <v>705</v>
      </c>
      <c r="B7408" s="247"/>
      <c r="C7408" s="318">
        <v>7395</v>
      </c>
      <c r="D7408" s="319" t="s">
        <v>988</v>
      </c>
      <c r="E7408" s="319" t="s">
        <v>988</v>
      </c>
      <c r="F7408" s="319"/>
      <c r="G7408" s="320" t="s">
        <v>707</v>
      </c>
      <c r="H7408" s="321">
        <v>0</v>
      </c>
      <c r="I7408" s="321"/>
      <c r="J7408" s="321">
        <v>0</v>
      </c>
      <c r="K7408" s="321"/>
      <c r="L7408" s="321">
        <v>0</v>
      </c>
      <c r="M7408" s="251"/>
      <c r="N7408" s="322" t="str">
        <f t="shared" si="344"/>
        <v>NA</v>
      </c>
      <c r="O7408" s="321">
        <v>0</v>
      </c>
      <c r="P7408" s="322" t="str">
        <f t="shared" si="345"/>
        <v>NA</v>
      </c>
      <c r="Q7408" s="322" t="s">
        <v>707</v>
      </c>
      <c r="R7408" s="323" t="s">
        <v>989</v>
      </c>
      <c r="S7408" s="323" t="s">
        <v>809</v>
      </c>
      <c r="T7408" s="370" t="s">
        <v>807</v>
      </c>
      <c r="U7408" s="323" t="s">
        <v>989</v>
      </c>
      <c r="V7408" s="323" t="s">
        <v>989</v>
      </c>
      <c r="W7408" s="323" t="s">
        <v>989</v>
      </c>
      <c r="X7408" s="323" t="s">
        <v>989</v>
      </c>
      <c r="Y7408" s="257"/>
    </row>
    <row r="7409" spans="1:25" ht="12.75" customHeight="1" x14ac:dyDescent="0.2">
      <c r="A7409" s="229" t="s">
        <v>705</v>
      </c>
      <c r="B7409" s="247"/>
      <c r="C7409" s="318">
        <v>7396</v>
      </c>
      <c r="D7409" s="319" t="s">
        <v>988</v>
      </c>
      <c r="E7409" s="319" t="s">
        <v>988</v>
      </c>
      <c r="F7409" s="319"/>
      <c r="G7409" s="320" t="s">
        <v>707</v>
      </c>
      <c r="H7409" s="321">
        <v>0</v>
      </c>
      <c r="I7409" s="321"/>
      <c r="J7409" s="321">
        <v>0</v>
      </c>
      <c r="K7409" s="321"/>
      <c r="L7409" s="321">
        <v>0</v>
      </c>
      <c r="M7409" s="251"/>
      <c r="N7409" s="322" t="str">
        <f t="shared" si="344"/>
        <v>NA</v>
      </c>
      <c r="O7409" s="321">
        <v>0</v>
      </c>
      <c r="P7409" s="322" t="str">
        <f t="shared" si="345"/>
        <v>NA</v>
      </c>
      <c r="Q7409" s="322" t="s">
        <v>707</v>
      </c>
      <c r="R7409" s="323" t="s">
        <v>989</v>
      </c>
      <c r="S7409" s="323" t="s">
        <v>809</v>
      </c>
      <c r="T7409" s="370" t="s">
        <v>807</v>
      </c>
      <c r="U7409" s="323" t="s">
        <v>989</v>
      </c>
      <c r="V7409" s="323" t="s">
        <v>989</v>
      </c>
      <c r="W7409" s="323" t="s">
        <v>989</v>
      </c>
      <c r="X7409" s="323" t="s">
        <v>989</v>
      </c>
      <c r="Y7409" s="257"/>
    </row>
    <row r="7410" spans="1:25" ht="12.75" customHeight="1" x14ac:dyDescent="0.2">
      <c r="A7410" s="229" t="s">
        <v>705</v>
      </c>
      <c r="B7410" s="247"/>
      <c r="C7410" s="280">
        <v>7397</v>
      </c>
      <c r="D7410" s="380" t="s">
        <v>14811</v>
      </c>
      <c r="E7410" s="380" t="s">
        <v>14812</v>
      </c>
      <c r="F7410" s="380" t="s">
        <v>812</v>
      </c>
      <c r="G7410" s="381" t="s">
        <v>813</v>
      </c>
      <c r="H7410" s="250">
        <v>0</v>
      </c>
      <c r="I7410" s="250"/>
      <c r="J7410" s="250">
        <v>0</v>
      </c>
      <c r="K7410" s="250"/>
      <c r="L7410" s="250">
        <v>21210.880000000001</v>
      </c>
      <c r="M7410" s="251"/>
      <c r="N7410" s="251" t="str">
        <f t="shared" si="344"/>
        <v>NA</v>
      </c>
      <c r="O7410" s="250">
        <v>23913.03</v>
      </c>
      <c r="P7410" s="251">
        <f t="shared" si="345"/>
        <v>0.12739452582825406</v>
      </c>
      <c r="Q7410" s="251" t="s">
        <v>805</v>
      </c>
      <c r="R7410" s="258"/>
      <c r="S7410" s="299" t="s">
        <v>809</v>
      </c>
      <c r="T7410" s="258" t="s">
        <v>807</v>
      </c>
      <c r="U7410" s="282" t="s">
        <v>814</v>
      </c>
      <c r="V7410" s="283" t="s">
        <v>809</v>
      </c>
      <c r="W7410" s="284" t="s">
        <v>809</v>
      </c>
      <c r="X7410" s="284" t="s">
        <v>809</v>
      </c>
      <c r="Y7410" s="257"/>
    </row>
    <row r="7411" spans="1:25" ht="12.75" customHeight="1" x14ac:dyDescent="0.2">
      <c r="A7411" s="229" t="s">
        <v>705</v>
      </c>
      <c r="B7411" s="247"/>
      <c r="C7411" s="318">
        <v>7398</v>
      </c>
      <c r="D7411" s="319" t="s">
        <v>988</v>
      </c>
      <c r="E7411" s="319" t="s">
        <v>988</v>
      </c>
      <c r="F7411" s="319"/>
      <c r="G7411" s="320" t="s">
        <v>707</v>
      </c>
      <c r="H7411" s="321">
        <v>0</v>
      </c>
      <c r="I7411" s="321"/>
      <c r="J7411" s="321">
        <v>0</v>
      </c>
      <c r="K7411" s="321"/>
      <c r="L7411" s="321">
        <v>0</v>
      </c>
      <c r="M7411" s="251"/>
      <c r="N7411" s="322" t="str">
        <f t="shared" si="344"/>
        <v>NA</v>
      </c>
      <c r="O7411" s="321">
        <v>0</v>
      </c>
      <c r="P7411" s="322" t="str">
        <f t="shared" si="345"/>
        <v>NA</v>
      </c>
      <c r="Q7411" s="322" t="s">
        <v>707</v>
      </c>
      <c r="R7411" s="323" t="s">
        <v>989</v>
      </c>
      <c r="S7411" s="323" t="s">
        <v>809</v>
      </c>
      <c r="T7411" s="370" t="s">
        <v>807</v>
      </c>
      <c r="U7411" s="323" t="s">
        <v>989</v>
      </c>
      <c r="V7411" s="323" t="s">
        <v>989</v>
      </c>
      <c r="W7411" s="323" t="s">
        <v>989</v>
      </c>
      <c r="X7411" s="323" t="s">
        <v>989</v>
      </c>
      <c r="Y7411" s="257"/>
    </row>
    <row r="7412" spans="1:25" ht="12.75" customHeight="1" x14ac:dyDescent="0.2">
      <c r="A7412" s="229" t="s">
        <v>705</v>
      </c>
      <c r="B7412" s="247"/>
      <c r="C7412" s="318">
        <v>7399</v>
      </c>
      <c r="D7412" s="319" t="s">
        <v>988</v>
      </c>
      <c r="E7412" s="319" t="s">
        <v>988</v>
      </c>
      <c r="F7412" s="319"/>
      <c r="G7412" s="320" t="s">
        <v>707</v>
      </c>
      <c r="H7412" s="321">
        <v>0</v>
      </c>
      <c r="I7412" s="321"/>
      <c r="J7412" s="321">
        <v>0</v>
      </c>
      <c r="K7412" s="321"/>
      <c r="L7412" s="321">
        <v>0</v>
      </c>
      <c r="M7412" s="251"/>
      <c r="N7412" s="322" t="str">
        <f t="shared" si="344"/>
        <v>NA</v>
      </c>
      <c r="O7412" s="321">
        <v>0</v>
      </c>
      <c r="P7412" s="322" t="str">
        <f t="shared" si="345"/>
        <v>NA</v>
      </c>
      <c r="Q7412" s="322" t="s">
        <v>707</v>
      </c>
      <c r="R7412" s="323" t="s">
        <v>989</v>
      </c>
      <c r="S7412" s="323" t="s">
        <v>809</v>
      </c>
      <c r="T7412" s="370" t="s">
        <v>807</v>
      </c>
      <c r="U7412" s="323" t="s">
        <v>989</v>
      </c>
      <c r="V7412" s="323" t="s">
        <v>989</v>
      </c>
      <c r="W7412" s="323" t="s">
        <v>989</v>
      </c>
      <c r="X7412" s="323" t="s">
        <v>989</v>
      </c>
      <c r="Y7412" s="257"/>
    </row>
    <row r="7413" spans="1:25" ht="12.75" customHeight="1" x14ac:dyDescent="0.2">
      <c r="A7413" s="229" t="s">
        <v>705</v>
      </c>
      <c r="B7413" s="247"/>
      <c r="C7413" s="318">
        <v>7400</v>
      </c>
      <c r="D7413" s="319" t="s">
        <v>988</v>
      </c>
      <c r="E7413" s="319" t="s">
        <v>988</v>
      </c>
      <c r="F7413" s="319"/>
      <c r="G7413" s="320" t="s">
        <v>707</v>
      </c>
      <c r="H7413" s="321">
        <v>0</v>
      </c>
      <c r="I7413" s="321"/>
      <c r="J7413" s="321">
        <v>0</v>
      </c>
      <c r="K7413" s="321"/>
      <c r="L7413" s="321">
        <v>0</v>
      </c>
      <c r="M7413" s="251"/>
      <c r="N7413" s="322" t="str">
        <f t="shared" si="344"/>
        <v>NA</v>
      </c>
      <c r="O7413" s="321">
        <v>0</v>
      </c>
      <c r="P7413" s="322" t="str">
        <f t="shared" si="345"/>
        <v>NA</v>
      </c>
      <c r="Q7413" s="322" t="s">
        <v>707</v>
      </c>
      <c r="R7413" s="323" t="s">
        <v>989</v>
      </c>
      <c r="S7413" s="323" t="s">
        <v>809</v>
      </c>
      <c r="T7413" s="370" t="s">
        <v>807</v>
      </c>
      <c r="U7413" s="323" t="s">
        <v>989</v>
      </c>
      <c r="V7413" s="323" t="s">
        <v>989</v>
      </c>
      <c r="W7413" s="323" t="s">
        <v>989</v>
      </c>
      <c r="X7413" s="323" t="s">
        <v>989</v>
      </c>
      <c r="Y7413" s="257"/>
    </row>
    <row r="7414" spans="1:25" ht="12.75" customHeight="1" x14ac:dyDescent="0.2">
      <c r="A7414" s="229" t="s">
        <v>705</v>
      </c>
      <c r="B7414" s="247"/>
      <c r="C7414" s="318">
        <v>7401</v>
      </c>
      <c r="D7414" s="319" t="s">
        <v>988</v>
      </c>
      <c r="E7414" s="319" t="s">
        <v>988</v>
      </c>
      <c r="F7414" s="319"/>
      <c r="G7414" s="320" t="s">
        <v>707</v>
      </c>
      <c r="H7414" s="321">
        <v>0</v>
      </c>
      <c r="I7414" s="321"/>
      <c r="J7414" s="321">
        <v>0</v>
      </c>
      <c r="K7414" s="321"/>
      <c r="L7414" s="321">
        <v>0</v>
      </c>
      <c r="M7414" s="251"/>
      <c r="N7414" s="322" t="str">
        <f t="shared" si="344"/>
        <v>NA</v>
      </c>
      <c r="O7414" s="321">
        <v>0</v>
      </c>
      <c r="P7414" s="322" t="str">
        <f t="shared" si="345"/>
        <v>NA</v>
      </c>
      <c r="Q7414" s="322" t="s">
        <v>707</v>
      </c>
      <c r="R7414" s="323" t="s">
        <v>989</v>
      </c>
      <c r="S7414" s="323" t="s">
        <v>809</v>
      </c>
      <c r="T7414" s="370" t="s">
        <v>807</v>
      </c>
      <c r="U7414" s="323" t="s">
        <v>989</v>
      </c>
      <c r="V7414" s="323" t="s">
        <v>989</v>
      </c>
      <c r="W7414" s="323" t="s">
        <v>989</v>
      </c>
      <c r="X7414" s="323" t="s">
        <v>989</v>
      </c>
      <c r="Y7414" s="257"/>
    </row>
    <row r="7415" spans="1:25" ht="12.75" customHeight="1" x14ac:dyDescent="0.2">
      <c r="A7415" s="229" t="s">
        <v>705</v>
      </c>
      <c r="B7415" s="247"/>
      <c r="C7415" s="318">
        <v>7402</v>
      </c>
      <c r="D7415" s="319" t="s">
        <v>988</v>
      </c>
      <c r="E7415" s="319" t="s">
        <v>988</v>
      </c>
      <c r="F7415" s="319"/>
      <c r="G7415" s="320" t="s">
        <v>707</v>
      </c>
      <c r="H7415" s="321">
        <v>0</v>
      </c>
      <c r="I7415" s="321"/>
      <c r="J7415" s="321">
        <v>0</v>
      </c>
      <c r="K7415" s="321"/>
      <c r="L7415" s="321">
        <v>0</v>
      </c>
      <c r="M7415" s="251"/>
      <c r="N7415" s="322" t="str">
        <f t="shared" si="344"/>
        <v>NA</v>
      </c>
      <c r="O7415" s="321">
        <v>0</v>
      </c>
      <c r="P7415" s="322" t="str">
        <f t="shared" si="345"/>
        <v>NA</v>
      </c>
      <c r="Q7415" s="322" t="s">
        <v>707</v>
      </c>
      <c r="R7415" s="323" t="s">
        <v>989</v>
      </c>
      <c r="S7415" s="323" t="s">
        <v>809</v>
      </c>
      <c r="T7415" s="370" t="s">
        <v>807</v>
      </c>
      <c r="U7415" s="323" t="s">
        <v>989</v>
      </c>
      <c r="V7415" s="323" t="s">
        <v>989</v>
      </c>
      <c r="W7415" s="323" t="s">
        <v>989</v>
      </c>
      <c r="X7415" s="323" t="s">
        <v>989</v>
      </c>
      <c r="Y7415" s="257"/>
    </row>
    <row r="7416" spans="1:25" ht="12.75" customHeight="1" x14ac:dyDescent="0.2">
      <c r="A7416" s="229" t="s">
        <v>705</v>
      </c>
      <c r="B7416" s="247"/>
      <c r="C7416" s="318">
        <v>7403</v>
      </c>
      <c r="D7416" s="319" t="s">
        <v>988</v>
      </c>
      <c r="E7416" s="319" t="s">
        <v>988</v>
      </c>
      <c r="F7416" s="319"/>
      <c r="G7416" s="320" t="s">
        <v>707</v>
      </c>
      <c r="H7416" s="321">
        <v>0</v>
      </c>
      <c r="I7416" s="321"/>
      <c r="J7416" s="321">
        <v>0</v>
      </c>
      <c r="K7416" s="321"/>
      <c r="L7416" s="321">
        <v>0</v>
      </c>
      <c r="M7416" s="251"/>
      <c r="N7416" s="322" t="str">
        <f t="shared" si="344"/>
        <v>NA</v>
      </c>
      <c r="O7416" s="321">
        <v>0</v>
      </c>
      <c r="P7416" s="322" t="str">
        <f t="shared" si="345"/>
        <v>NA</v>
      </c>
      <c r="Q7416" s="322" t="s">
        <v>707</v>
      </c>
      <c r="R7416" s="323" t="s">
        <v>989</v>
      </c>
      <c r="S7416" s="323" t="s">
        <v>809</v>
      </c>
      <c r="T7416" s="370" t="s">
        <v>807</v>
      </c>
      <c r="U7416" s="323" t="s">
        <v>989</v>
      </c>
      <c r="V7416" s="323" t="s">
        <v>989</v>
      </c>
      <c r="W7416" s="323" t="s">
        <v>989</v>
      </c>
      <c r="X7416" s="323" t="s">
        <v>989</v>
      </c>
      <c r="Y7416" s="257"/>
    </row>
    <row r="7417" spans="1:25" ht="12.75" customHeight="1" x14ac:dyDescent="0.2">
      <c r="A7417" s="229" t="s">
        <v>705</v>
      </c>
      <c r="B7417" s="247"/>
      <c r="C7417" s="318">
        <v>7404</v>
      </c>
      <c r="D7417" s="319" t="s">
        <v>988</v>
      </c>
      <c r="E7417" s="319" t="s">
        <v>988</v>
      </c>
      <c r="F7417" s="319"/>
      <c r="G7417" s="320" t="s">
        <v>707</v>
      </c>
      <c r="H7417" s="321">
        <v>0</v>
      </c>
      <c r="I7417" s="321"/>
      <c r="J7417" s="321">
        <v>0</v>
      </c>
      <c r="K7417" s="321"/>
      <c r="L7417" s="321">
        <v>0</v>
      </c>
      <c r="M7417" s="251"/>
      <c r="N7417" s="322" t="str">
        <f t="shared" si="344"/>
        <v>NA</v>
      </c>
      <c r="O7417" s="321">
        <v>0</v>
      </c>
      <c r="P7417" s="322" t="str">
        <f t="shared" si="345"/>
        <v>NA</v>
      </c>
      <c r="Q7417" s="322" t="s">
        <v>707</v>
      </c>
      <c r="R7417" s="323" t="s">
        <v>989</v>
      </c>
      <c r="S7417" s="323" t="s">
        <v>809</v>
      </c>
      <c r="T7417" s="370" t="s">
        <v>807</v>
      </c>
      <c r="U7417" s="323" t="s">
        <v>989</v>
      </c>
      <c r="V7417" s="323" t="s">
        <v>989</v>
      </c>
      <c r="W7417" s="323" t="s">
        <v>989</v>
      </c>
      <c r="X7417" s="323" t="s">
        <v>989</v>
      </c>
      <c r="Y7417" s="257"/>
    </row>
    <row r="7418" spans="1:25" ht="12.75" customHeight="1" x14ac:dyDescent="0.2">
      <c r="B7418" s="247"/>
      <c r="C7418" s="280">
        <v>7405</v>
      </c>
      <c r="D7418" s="380" t="s">
        <v>14813</v>
      </c>
      <c r="E7418" s="380" t="s">
        <v>14814</v>
      </c>
      <c r="F7418" s="380" t="s">
        <v>10877</v>
      </c>
      <c r="G7418" s="381"/>
      <c r="H7418" s="250">
        <v>0</v>
      </c>
      <c r="I7418" s="250"/>
      <c r="J7418" s="250">
        <v>0</v>
      </c>
      <c r="K7418" s="250"/>
      <c r="L7418" s="250">
        <v>0</v>
      </c>
      <c r="M7418" s="251"/>
      <c r="N7418" s="251" t="str">
        <f t="shared" si="344"/>
        <v>NA</v>
      </c>
      <c r="O7418" s="250">
        <v>0</v>
      </c>
      <c r="P7418" s="251" t="str">
        <f t="shared" si="345"/>
        <v>NA</v>
      </c>
      <c r="Q7418" s="251" t="s">
        <v>1195</v>
      </c>
      <c r="R7418" s="258"/>
      <c r="S7418" s="299" t="s">
        <v>809</v>
      </c>
      <c r="T7418" s="258" t="s">
        <v>807</v>
      </c>
      <c r="U7418" s="299" t="s">
        <v>832</v>
      </c>
      <c r="V7418" s="283" t="s">
        <v>809</v>
      </c>
      <c r="W7418" s="284"/>
      <c r="X7418" s="284"/>
      <c r="Y7418" s="257"/>
    </row>
    <row r="7419" spans="1:25" ht="12.75" customHeight="1" x14ac:dyDescent="0.2">
      <c r="A7419" s="229" t="s">
        <v>705</v>
      </c>
      <c r="B7419" s="247"/>
      <c r="C7419" s="280" t="s">
        <v>404</v>
      </c>
      <c r="D7419" s="249" t="s">
        <v>14815</v>
      </c>
      <c r="E7419" s="249" t="s">
        <v>14815</v>
      </c>
      <c r="F7419" s="249"/>
      <c r="G7419" s="281"/>
      <c r="H7419" s="250">
        <v>804440.35</v>
      </c>
      <c r="I7419" s="250"/>
      <c r="J7419" s="250">
        <v>0</v>
      </c>
      <c r="K7419" s="250"/>
      <c r="L7419" s="250">
        <v>0</v>
      </c>
      <c r="M7419" s="251">
        <f>IF(H7419&gt;0,ABS((J7419-H7419)/H7419),"NA")</f>
        <v>1</v>
      </c>
      <c r="N7419" s="251" t="str">
        <f t="shared" si="344"/>
        <v>NA</v>
      </c>
      <c r="O7419" s="250">
        <v>0</v>
      </c>
      <c r="P7419" s="251" t="str">
        <f t="shared" si="345"/>
        <v>NA</v>
      </c>
      <c r="Q7419" s="251" t="s">
        <v>805</v>
      </c>
      <c r="R7419" s="258"/>
      <c r="S7419" s="258"/>
      <c r="T7419" s="258"/>
      <c r="U7419" s="299" t="s">
        <v>989</v>
      </c>
      <c r="V7419" s="283"/>
      <c r="W7419" s="284" t="s">
        <v>809</v>
      </c>
      <c r="X7419" s="284" t="s">
        <v>809</v>
      </c>
      <c r="Y7419" s="257"/>
    </row>
    <row r="7420" spans="1:25" ht="12.75" customHeight="1" x14ac:dyDescent="0.2">
      <c r="A7420" s="229" t="s">
        <v>705</v>
      </c>
      <c r="B7420" s="247"/>
      <c r="C7420" s="280" t="s">
        <v>14816</v>
      </c>
      <c r="D7420" s="249" t="s">
        <v>14817</v>
      </c>
      <c r="E7420" s="249" t="s">
        <v>14817</v>
      </c>
      <c r="F7420" s="249"/>
      <c r="G7420" s="281"/>
      <c r="H7420" s="250">
        <v>9876480.870000001</v>
      </c>
      <c r="I7420" s="250"/>
      <c r="J7420" s="250">
        <v>0</v>
      </c>
      <c r="K7420" s="250"/>
      <c r="L7420" s="250">
        <v>0</v>
      </c>
      <c r="M7420" s="251">
        <f>IF(H7420&gt;0,ABS((J7420-H7420)/H7420),"NA")</f>
        <v>1</v>
      </c>
      <c r="N7420" s="251" t="str">
        <f t="shared" si="344"/>
        <v>NA</v>
      </c>
      <c r="O7420" s="250">
        <v>0</v>
      </c>
      <c r="P7420" s="251" t="str">
        <f t="shared" si="345"/>
        <v>NA</v>
      </c>
      <c r="Q7420" s="251" t="s">
        <v>707</v>
      </c>
      <c r="R7420" s="258"/>
      <c r="S7420" s="258"/>
      <c r="T7420" s="258"/>
      <c r="U7420" s="299" t="s">
        <v>989</v>
      </c>
      <c r="V7420" s="283"/>
      <c r="W7420" s="284" t="s">
        <v>809</v>
      </c>
      <c r="X7420" s="284" t="s">
        <v>809</v>
      </c>
      <c r="Y7420" s="257"/>
    </row>
    <row r="7421" spans="1:25" x14ac:dyDescent="0.2">
      <c r="B7421" s="247"/>
      <c r="C7421" s="248"/>
      <c r="D7421" s="249"/>
      <c r="E7421" s="249"/>
      <c r="F7421" s="249"/>
      <c r="G7421" s="249"/>
      <c r="H7421" s="250"/>
      <c r="I7421" s="250"/>
      <c r="J7421" s="250"/>
      <c r="K7421" s="250"/>
      <c r="L7421" s="250"/>
      <c r="M7421" s="251"/>
      <c r="N7421" s="251"/>
      <c r="O7421" s="250"/>
      <c r="P7421" s="251"/>
      <c r="Q7421" s="251"/>
      <c r="R7421" s="258"/>
      <c r="S7421" s="258"/>
      <c r="T7421" s="258"/>
      <c r="U7421" s="258"/>
      <c r="V7421" s="259"/>
      <c r="W7421" s="260"/>
      <c r="X7421" s="259"/>
      <c r="Y7421" s="257"/>
    </row>
    <row r="7422" spans="1:25" x14ac:dyDescent="0.2">
      <c r="A7422" s="229" t="s">
        <v>705</v>
      </c>
      <c r="B7422" s="247"/>
      <c r="C7422" s="248"/>
      <c r="D7422" s="384" t="s">
        <v>658</v>
      </c>
      <c r="E7422" s="384" t="s">
        <v>658</v>
      </c>
      <c r="F7422" s="384"/>
      <c r="G7422" s="384"/>
      <c r="H7422" s="385">
        <f>SUBTOTAL(9,H5:H7421)</f>
        <v>764604771.92999947</v>
      </c>
      <c r="I7422" s="250"/>
      <c r="J7422" s="385">
        <f>SUBTOTAL(9,J5:J7421)</f>
        <v>689683423.99580336</v>
      </c>
      <c r="K7422" s="250"/>
      <c r="L7422" s="385">
        <f>SUBTOTAL(9,L5:L7421)</f>
        <v>759120715.75000048</v>
      </c>
      <c r="M7422" s="386">
        <f>SUBTOTAL(2,H6:H7421)</f>
        <v>7407</v>
      </c>
      <c r="N7422" s="386"/>
      <c r="O7422" s="385">
        <f>SUBTOTAL(9,O5:O7421)</f>
        <v>820686962.5200026</v>
      </c>
      <c r="P7422" s="251">
        <f>O7422/H7422-1</f>
        <v>7.3347947395674185E-2</v>
      </c>
      <c r="Q7422" s="387"/>
      <c r="R7422" s="388"/>
      <c r="S7422" s="388"/>
      <c r="T7422" s="388"/>
      <c r="U7422" s="388"/>
      <c r="V7422" s="259"/>
      <c r="W7422" s="260"/>
      <c r="X7422" s="259"/>
      <c r="Y7422" s="257"/>
    </row>
    <row r="7423" spans="1:25" x14ac:dyDescent="0.2">
      <c r="B7423" s="247"/>
      <c r="C7423" s="248"/>
      <c r="D7423" s="384"/>
      <c r="E7423" s="384"/>
      <c r="F7423" s="384"/>
      <c r="G7423" s="384"/>
      <c r="H7423" s="389"/>
      <c r="I7423" s="250"/>
      <c r="J7423" s="390"/>
      <c r="K7423" s="250"/>
      <c r="L7423" s="391">
        <f>L7422/H7422</f>
        <v>0.992827593573401</v>
      </c>
      <c r="M7423" s="392"/>
      <c r="N7423" s="392"/>
      <c r="O7423" s="393">
        <f>O7422-820686962.520003</f>
        <v>0</v>
      </c>
      <c r="P7423" s="394" t="s">
        <v>14818</v>
      </c>
      <c r="Q7423" s="387"/>
      <c r="R7423" s="258"/>
      <c r="S7423" s="258"/>
      <c r="T7423" s="258"/>
      <c r="U7423" s="258"/>
      <c r="V7423" s="259"/>
      <c r="W7423" s="260"/>
      <c r="X7423" s="259"/>
      <c r="Y7423" s="257"/>
    </row>
    <row r="7424" spans="1:25" x14ac:dyDescent="0.2">
      <c r="B7424" s="247"/>
      <c r="C7424" s="395" t="s">
        <v>14819</v>
      </c>
      <c r="D7424" s="384"/>
      <c r="E7424" s="384"/>
      <c r="F7424" s="384"/>
      <c r="G7424" s="384"/>
      <c r="H7424" s="396" t="s">
        <v>14820</v>
      </c>
      <c r="I7424" s="250"/>
      <c r="J7424" s="396" t="s">
        <v>14821</v>
      </c>
      <c r="K7424" s="250"/>
      <c r="L7424" s="396"/>
      <c r="M7424" s="392"/>
      <c r="N7424" s="392"/>
      <c r="O7424" s="396"/>
      <c r="P7424" s="392"/>
      <c r="Q7424" s="392"/>
      <c r="R7424" s="258"/>
      <c r="S7424" s="258"/>
      <c r="T7424" s="258"/>
      <c r="U7424" s="258"/>
      <c r="V7424" s="259"/>
      <c r="W7424" s="260"/>
      <c r="X7424" s="259"/>
      <c r="Y7424" s="257"/>
    </row>
    <row r="7425" spans="2:25" x14ac:dyDescent="0.2">
      <c r="B7425" s="247"/>
      <c r="C7425" s="397" t="s">
        <v>14822</v>
      </c>
      <c r="D7425" s="296" t="s">
        <v>14823</v>
      </c>
      <c r="E7425" s="296" t="s">
        <v>14823</v>
      </c>
      <c r="F7425" s="296"/>
      <c r="G7425" s="296"/>
      <c r="H7425" s="398">
        <v>733031654.25999951</v>
      </c>
      <c r="I7425" s="250"/>
      <c r="J7425" s="399" t="e">
        <v>#VALUE!</v>
      </c>
      <c r="K7425" s="250"/>
      <c r="L7425" s="389"/>
      <c r="M7425" s="392"/>
      <c r="N7425" s="392"/>
      <c r="O7425" s="389"/>
      <c r="P7425" s="392"/>
      <c r="Q7425" s="392"/>
      <c r="R7425" s="258"/>
      <c r="S7425" s="258"/>
      <c r="T7425" s="258"/>
      <c r="U7425" s="258"/>
      <c r="V7425" s="259"/>
      <c r="W7425" s="260"/>
      <c r="X7425" s="259"/>
      <c r="Y7425" s="257"/>
    </row>
    <row r="7426" spans="2:25" x14ac:dyDescent="0.2">
      <c r="B7426" s="247"/>
      <c r="C7426" s="397" t="s">
        <v>14824</v>
      </c>
      <c r="D7426" s="296" t="s">
        <v>14825</v>
      </c>
      <c r="E7426" s="296" t="s">
        <v>14825</v>
      </c>
      <c r="F7426" s="296"/>
      <c r="G7426" s="296"/>
      <c r="H7426" s="400">
        <v>31573117.669999998</v>
      </c>
      <c r="I7426" s="331"/>
      <c r="J7426" s="400" t="e">
        <v>#VALUE!</v>
      </c>
      <c r="K7426" s="331"/>
      <c r="L7426" s="401">
        <f>SUM(H7425:H7426)</f>
        <v>764604771.92999947</v>
      </c>
      <c r="M7426" s="392"/>
      <c r="N7426" s="392"/>
      <c r="O7426" s="389"/>
      <c r="P7426" s="392"/>
      <c r="Q7426" s="392"/>
      <c r="R7426" s="258"/>
      <c r="S7426" s="258"/>
      <c r="T7426" s="258"/>
      <c r="U7426" s="258"/>
      <c r="V7426" s="259"/>
      <c r="W7426" s="260"/>
      <c r="X7426" s="259"/>
      <c r="Y7426" s="257"/>
    </row>
    <row r="7427" spans="2:25" x14ac:dyDescent="0.2">
      <c r="B7427" s="247"/>
      <c r="C7427" s="397" t="s">
        <v>740</v>
      </c>
      <c r="D7427" s="296" t="s">
        <v>309</v>
      </c>
      <c r="E7427" s="296" t="s">
        <v>309</v>
      </c>
      <c r="F7427" s="296"/>
      <c r="G7427" s="296"/>
      <c r="H7427" s="402">
        <v>264545935.91999948</v>
      </c>
      <c r="I7427" s="250"/>
      <c r="J7427" s="402" t="e">
        <v>#VALUE!</v>
      </c>
      <c r="K7427" s="250"/>
      <c r="L7427" s="389"/>
      <c r="M7427" s="392"/>
      <c r="N7427" s="392"/>
      <c r="O7427" s="389"/>
      <c r="P7427" s="392"/>
      <c r="Q7427" s="392"/>
      <c r="R7427" s="258"/>
      <c r="S7427" s="258"/>
      <c r="T7427" s="258"/>
      <c r="U7427" s="258"/>
      <c r="V7427" s="259"/>
      <c r="W7427" s="260"/>
      <c r="X7427" s="259"/>
      <c r="Y7427" s="257"/>
    </row>
    <row r="7428" spans="2:25" x14ac:dyDescent="0.2">
      <c r="B7428" s="247"/>
      <c r="C7428" s="397" t="s">
        <v>737</v>
      </c>
      <c r="D7428" s="296" t="s">
        <v>14826</v>
      </c>
      <c r="E7428" s="296" t="s">
        <v>14826</v>
      </c>
      <c r="F7428" s="296"/>
      <c r="G7428" s="296"/>
      <c r="H7428" s="402">
        <v>11787109.500000004</v>
      </c>
      <c r="I7428" s="250"/>
      <c r="J7428" s="402" t="e">
        <v>#VALUE!</v>
      </c>
      <c r="K7428" s="250"/>
      <c r="L7428" s="389"/>
      <c r="M7428" s="392"/>
      <c r="N7428" s="392"/>
      <c r="O7428" s="389"/>
      <c r="P7428" s="392"/>
      <c r="Q7428" s="392"/>
      <c r="R7428" s="258"/>
      <c r="S7428" s="258"/>
      <c r="T7428" s="258"/>
      <c r="U7428" s="258"/>
      <c r="V7428" s="259"/>
      <c r="W7428" s="260"/>
      <c r="X7428" s="259"/>
      <c r="Y7428" s="257"/>
    </row>
    <row r="7429" spans="2:25" x14ac:dyDescent="0.2">
      <c r="B7429" s="247"/>
      <c r="C7429" s="397" t="s">
        <v>763</v>
      </c>
      <c r="D7429" s="296" t="s">
        <v>716</v>
      </c>
      <c r="E7429" s="296" t="s">
        <v>716</v>
      </c>
      <c r="F7429" s="296"/>
      <c r="G7429" s="296"/>
      <c r="H7429" s="402">
        <v>37067822.949999861</v>
      </c>
      <c r="I7429" s="250"/>
      <c r="J7429" s="402" t="e">
        <v>#VALUE!</v>
      </c>
      <c r="K7429" s="250"/>
      <c r="L7429" s="389"/>
      <c r="M7429" s="392"/>
      <c r="N7429" s="392"/>
      <c r="O7429" s="389"/>
      <c r="P7429" s="392"/>
      <c r="Q7429" s="392"/>
      <c r="R7429" s="258"/>
      <c r="S7429" s="258"/>
      <c r="T7429" s="258"/>
      <c r="U7429" s="258"/>
      <c r="V7429" s="259"/>
      <c r="W7429" s="260"/>
      <c r="X7429" s="259"/>
      <c r="Y7429" s="257"/>
    </row>
    <row r="7430" spans="2:25" x14ac:dyDescent="0.2">
      <c r="B7430" s="247"/>
      <c r="C7430" s="397" t="s">
        <v>14827</v>
      </c>
      <c r="D7430" s="296" t="s">
        <v>717</v>
      </c>
      <c r="E7430" s="296" t="s">
        <v>717</v>
      </c>
      <c r="F7430" s="296"/>
      <c r="G7430" s="296"/>
      <c r="H7430" s="402">
        <v>10039970.57</v>
      </c>
      <c r="I7430" s="250"/>
      <c r="J7430" s="402" t="e">
        <v>#VALUE!</v>
      </c>
      <c r="K7430" s="250"/>
      <c r="L7430" s="389"/>
      <c r="M7430" s="392"/>
      <c r="N7430" s="392"/>
      <c r="O7430" s="389"/>
      <c r="P7430" s="392"/>
      <c r="Q7430" s="392"/>
      <c r="R7430" s="258"/>
      <c r="S7430" s="258"/>
      <c r="T7430" s="258"/>
      <c r="U7430" s="258"/>
      <c r="V7430" s="259"/>
      <c r="W7430" s="260"/>
      <c r="X7430" s="259"/>
      <c r="Y7430" s="257"/>
    </row>
    <row r="7431" spans="2:25" x14ac:dyDescent="0.2">
      <c r="B7431" s="247"/>
      <c r="C7431" s="397" t="s">
        <v>14828</v>
      </c>
      <c r="D7431" s="296" t="s">
        <v>718</v>
      </c>
      <c r="E7431" s="296" t="s">
        <v>718</v>
      </c>
      <c r="F7431" s="296"/>
      <c r="G7431" s="296"/>
      <c r="H7431" s="402">
        <v>147862663.59</v>
      </c>
      <c r="I7431" s="250"/>
      <c r="J7431" s="402" t="e">
        <v>#VALUE!</v>
      </c>
      <c r="K7431" s="250"/>
      <c r="L7431" s="389"/>
      <c r="M7431" s="392"/>
      <c r="N7431" s="392"/>
      <c r="O7431" s="389"/>
      <c r="P7431" s="392"/>
      <c r="Q7431" s="392"/>
      <c r="R7431" s="258"/>
      <c r="S7431" s="258"/>
      <c r="T7431" s="258"/>
      <c r="U7431" s="258"/>
      <c r="V7431" s="259"/>
      <c r="W7431" s="260"/>
      <c r="X7431" s="259"/>
      <c r="Y7431" s="257"/>
    </row>
    <row r="7432" spans="2:25" x14ac:dyDescent="0.2">
      <c r="B7432" s="247"/>
      <c r="C7432" s="397" t="s">
        <v>730</v>
      </c>
      <c r="D7432" s="296" t="s">
        <v>719</v>
      </c>
      <c r="E7432" s="296" t="s">
        <v>719</v>
      </c>
      <c r="F7432" s="296"/>
      <c r="G7432" s="296"/>
      <c r="H7432" s="402">
        <v>23794820.369999997</v>
      </c>
      <c r="I7432" s="250"/>
      <c r="J7432" s="402" t="e">
        <v>#VALUE!</v>
      </c>
      <c r="K7432" s="250"/>
      <c r="L7432" s="389"/>
      <c r="M7432" s="392"/>
      <c r="N7432" s="392"/>
      <c r="O7432" s="389"/>
      <c r="P7432" s="392"/>
      <c r="Q7432" s="392"/>
      <c r="R7432" s="258"/>
      <c r="S7432" s="258"/>
      <c r="T7432" s="258"/>
      <c r="U7432" s="258"/>
      <c r="V7432" s="259"/>
      <c r="W7432" s="260"/>
      <c r="X7432" s="259"/>
      <c r="Y7432" s="257"/>
    </row>
    <row r="7433" spans="2:25" x14ac:dyDescent="0.2">
      <c r="B7433" s="247"/>
      <c r="C7433" s="397"/>
      <c r="D7433" s="296" t="s">
        <v>483</v>
      </c>
      <c r="E7433" s="296" t="s">
        <v>483</v>
      </c>
      <c r="F7433" s="296"/>
      <c r="G7433" s="296"/>
      <c r="H7433" s="403">
        <v>472999083.71006042</v>
      </c>
      <c r="I7433" s="250"/>
      <c r="J7433" s="403">
        <v>319551776.30999434</v>
      </c>
      <c r="K7433" s="250"/>
      <c r="L7433" s="389"/>
      <c r="M7433" s="392"/>
      <c r="N7433" s="392"/>
      <c r="O7433" s="389"/>
      <c r="P7433" s="392"/>
      <c r="Q7433" s="392"/>
      <c r="R7433" s="258"/>
      <c r="S7433" s="258"/>
      <c r="T7433" s="258"/>
      <c r="U7433" s="258"/>
      <c r="V7433" s="259"/>
      <c r="W7433" s="260"/>
      <c r="X7433" s="259"/>
      <c r="Y7433" s="257"/>
    </row>
    <row r="7434" spans="2:25" x14ac:dyDescent="0.2">
      <c r="B7434" s="247"/>
      <c r="C7434" s="397"/>
      <c r="D7434" s="296"/>
      <c r="E7434" s="296"/>
      <c r="F7434" s="296"/>
      <c r="G7434" s="296"/>
      <c r="H7434" s="389"/>
      <c r="I7434" s="250"/>
      <c r="J7434" s="389"/>
      <c r="K7434" s="250"/>
      <c r="L7434" s="389"/>
      <c r="M7434" s="392"/>
      <c r="N7434" s="392"/>
      <c r="O7434" s="389"/>
      <c r="P7434" s="392"/>
      <c r="Q7434" s="392"/>
      <c r="R7434" s="258"/>
      <c r="S7434" s="258"/>
      <c r="T7434" s="258"/>
      <c r="U7434" s="258"/>
      <c r="V7434" s="259"/>
      <c r="W7434" s="260"/>
      <c r="X7434" s="259"/>
      <c r="Y7434" s="257"/>
    </row>
    <row r="7435" spans="2:25" x14ac:dyDescent="0.2">
      <c r="B7435" s="247"/>
      <c r="C7435" s="384" t="s">
        <v>14829</v>
      </c>
      <c r="D7435" s="296"/>
      <c r="E7435" s="296"/>
      <c r="F7435" s="296"/>
      <c r="G7435" s="296"/>
      <c r="H7435" s="385">
        <v>1732702178.5400589</v>
      </c>
      <c r="I7435" s="250"/>
      <c r="J7435" s="385">
        <v>1352864329.6900001</v>
      </c>
      <c r="K7435" s="250"/>
      <c r="L7435" s="389"/>
      <c r="M7435" s="392"/>
      <c r="N7435" s="392"/>
      <c r="O7435" s="389"/>
      <c r="P7435" s="392"/>
      <c r="Q7435" s="392"/>
      <c r="R7435" s="258"/>
      <c r="S7435" s="258"/>
      <c r="T7435" s="258"/>
      <c r="U7435" s="258"/>
      <c r="V7435" s="259"/>
      <c r="W7435" s="260"/>
      <c r="X7435" s="259"/>
      <c r="Y7435" s="257"/>
    </row>
    <row r="7436" spans="2:25" x14ac:dyDescent="0.2">
      <c r="B7436" s="247"/>
      <c r="C7436" s="397"/>
      <c r="D7436" s="296"/>
      <c r="E7436" s="296"/>
      <c r="F7436" s="296"/>
      <c r="G7436" s="296"/>
      <c r="H7436" s="344"/>
      <c r="I7436" s="250"/>
      <c r="J7436" s="344" t="e">
        <f>1352864329.69-SUM(J7425:J7433)</f>
        <v>#VALUE!</v>
      </c>
      <c r="K7436" s="250"/>
      <c r="L7436" s="344"/>
      <c r="M7436" s="392"/>
      <c r="N7436" s="392"/>
      <c r="O7436" s="344"/>
      <c r="P7436" s="392"/>
      <c r="Q7436" s="392"/>
      <c r="R7436" s="258"/>
      <c r="S7436" s="258"/>
      <c r="T7436" s="258"/>
      <c r="U7436" s="258"/>
      <c r="V7436" s="259"/>
      <c r="W7436" s="260"/>
      <c r="X7436" s="259"/>
      <c r="Y7436" s="257"/>
    </row>
    <row r="7437" spans="2:25" ht="15" x14ac:dyDescent="0.25">
      <c r="B7437" s="404"/>
      <c r="C7437" s="405"/>
      <c r="D7437" s="406"/>
      <c r="E7437" s="406"/>
      <c r="F7437" s="406"/>
      <c r="G7437" s="406"/>
      <c r="H7437" s="407"/>
      <c r="I7437" s="407"/>
      <c r="J7437" s="408"/>
      <c r="K7437" s="407"/>
      <c r="L7437" s="408"/>
      <c r="M7437" s="409"/>
      <c r="N7437" s="409"/>
      <c r="O7437" s="408"/>
      <c r="P7437" s="409"/>
      <c r="Q7437" s="409"/>
      <c r="R7437" s="410"/>
      <c r="S7437" s="410"/>
      <c r="T7437" s="410"/>
      <c r="U7437" s="410"/>
      <c r="V7437" s="411"/>
      <c r="W7437" s="412"/>
      <c r="X7437" s="411"/>
      <c r="Y7437" s="413"/>
    </row>
  </sheetData>
  <autoFilter ref="C13:X7420"/>
  <conditionalFormatting sqref="H7425:H7429 N7419:N1048576 T3:U3">
    <cfRule type="cellIs" dxfId="130" priority="125" stopIfTrue="1" operator="equal">
      <formula>0</formula>
    </cfRule>
  </conditionalFormatting>
  <conditionalFormatting sqref="M122:M1422 M38:M120 M3508:M3752 M7423:M1048576 M1:M13 Q1:Q13 M7419:M7421 Q38:Q104 Q7419:Q7421 Q7424:Q1048576 P7422:P7423 M6018:M7155 M7157:M7247 M7249:M7257 Q7250:Q7257 Q122:Q239 Q6018:Q7132 Q7157:Q7166 Q3362:Q3506 Q3673:Q3674 Q3693:Q3694 Q1026:Q1170 Q3508:Q3550 Q106:Q113 Q115:Q120 Q241:Q358 Q360:Q476 Q478:Q518 Q520:Q711 Q713:Q870 Q872:Q945 Q947:Q954 Q956:Q968 Q970:Q1024 Q1172:Q1355 Q1357:Q1422 Q1936:Q1976 Q1978:Q2216 Q2219:Q2329 Q2331:Q2365 Q2367:Q2404 Q2406:Q2417 Q2419:Q2505 Q2507:Q2801 Q2803:Q2807 Q2809:Q2868 Q2870:Q3018 Q3020:Q3045 Q3047:Q3159 Q3161:Q3360 Q3554:Q3555 Q3557 Q3562:Q3568 Q3571:Q3584 Q3586 Q3589:Q3607 Q3609:Q3610 Q3612 Q3616:Q3618 Q3620:Q3621 Q3626 Q3632:Q3636 Q3639:Q3669 Q3671 Q3677:Q3685 Q3696:Q3697 Q3699 Q3701:Q3726 Q3728:Q3752 Q3920:Q4221 Q4223:Q4236 Q4238:Q4252 Q4254:Q4356 Q4358:Q4482 Q4484:Q4565 Q4567:Q4587 Q4589:Q4611 Q4613:Q6016 Q7134 Q7136:Q7140 Q7143:Q7149 Q7151:Q7155 Q7168:Q7170 Q7173:Q7196 Q7198 Q7201:Q7205 Q7207:Q7247 Q15:Q36 M15:M36 Q3754:Q3918 M3754:M6016 Q1424:Q1934 M1424:M3506">
    <cfRule type="containsText" dxfId="129" priority="124" operator="containsText" text="NA">
      <formula>NOT(ISERROR(SEARCH("NA",M1)))</formula>
    </cfRule>
  </conditionalFormatting>
  <conditionalFormatting sqref="M121 Q121">
    <cfRule type="containsText" dxfId="128" priority="123" operator="containsText" text="NA">
      <formula>NOT(ISERROR(SEARCH("NA",M121)))</formula>
    </cfRule>
  </conditionalFormatting>
  <conditionalFormatting sqref="M3507 Q3507">
    <cfRule type="containsText" dxfId="127" priority="122" operator="containsText" text="NA">
      <formula>NOT(ISERROR(SEARCH("NA",M3507)))</formula>
    </cfRule>
  </conditionalFormatting>
  <conditionalFormatting sqref="M37 Q37">
    <cfRule type="containsText" dxfId="126" priority="121" operator="containsText" text="NA">
      <formula>NOT(ISERROR(SEARCH("NA",M37)))</formula>
    </cfRule>
  </conditionalFormatting>
  <conditionalFormatting sqref="R12:X12">
    <cfRule type="containsText" dxfId="125" priority="120" operator="containsText" text="NA">
      <formula>NOT(ISERROR(SEARCH("NA",R12)))</formula>
    </cfRule>
  </conditionalFormatting>
  <conditionalFormatting sqref="H7430:H7436">
    <cfRule type="cellIs" dxfId="124" priority="126" stopIfTrue="1" operator="equal">
      <formula>0</formula>
    </cfRule>
  </conditionalFormatting>
  <conditionalFormatting sqref="M6017 Q6017">
    <cfRule type="containsText" dxfId="123" priority="119" operator="containsText" text="NA">
      <formula>NOT(ISERROR(SEARCH("NA",M6017)))</formula>
    </cfRule>
  </conditionalFormatting>
  <conditionalFormatting sqref="N1:N13 N7157:N7247 N7249:N7257 N15:N1422 N3754:N7155 N1424:N3752">
    <cfRule type="cellIs" dxfId="122" priority="127" stopIfTrue="1" operator="equal">
      <formula>0</formula>
    </cfRule>
  </conditionalFormatting>
  <conditionalFormatting sqref="Q7258 M7258:M7379 Q7261:Q7263 Q7267:Q7271 Q7276:Q7281 Q7298:Q7309 Q7311:Q7320 Q7324:Q7347 Q7360:Q7361 Q7363:Q7367 Q7371 Q7373:Q7375 Q7384 Q7390 Q7402 Q7410 Q7418 M7381:M7396 M7398:M7418">
    <cfRule type="containsText" dxfId="121" priority="117" operator="containsText" text="NA">
      <formula>NOT(ISERROR(SEARCH("NA",M7258)))</formula>
    </cfRule>
  </conditionalFormatting>
  <conditionalFormatting sqref="N7258 N7261:N7263 N7267:N7271 N7276:N7281 N7298:N7309 N7311:N7320 N7324:N7347 N7360:N7361 N7363:N7367 N7371 N7373:N7375 N7384 N7390 N7402 N7410 N7418">
    <cfRule type="cellIs" dxfId="120" priority="118" stopIfTrue="1" operator="equal">
      <formula>0</formula>
    </cfRule>
  </conditionalFormatting>
  <conditionalFormatting sqref="N7411:N7417 N7403:N7409 N7391:N7396 N7385:N7389 N7376:N7379 N7372 N7368:N7370 N7362 N7348:N7359 N7321:N7323 N7310 N7282:N7297 N7272:N7275 N7264:N7266 N7259:N7260 N7381:N7383 N7398:N7401">
    <cfRule type="cellIs" dxfId="119" priority="116" stopIfTrue="1" operator="equal">
      <formula>0</formula>
    </cfRule>
  </conditionalFormatting>
  <conditionalFormatting sqref="L1:L13 L30:L31 L33:L35 L37:L41 L43:L51 L53 L56:L57 L59 L61:L71 L73:L77 L80:L84 L86:L87 L89:L90 L92:L96 L98:L99 L102:L110 L112 L114 L116:L118 L120:L121 L123:L124 L126:L137 L139:L142 L144:L145 L147:L148 L150:L152 L154:L157 L159:L161 L163:L165 L167 L169:L170 L172 L175:L185 L189:L190 L192 L194:L203 L205 L207:L211 L213:L214 L216:L218 L220:L230 L232:L263 L265 L267 L269 L271:L276 L278:L282 L284:L296 L298:L299 L301:L305 L308:L311 L313 L315 L317:L319 L321:L326 L328:L331 L333:L338 L340:L342 L344:L345 L347 L349:L350 L353:L355 L357:L360 L362:L363 L367:L378 L380:L382 L384:L385 L390:L392 L394:L395 L397:L400 L402:L409 L411:L415 L418 L420:L425 L428:L429 L431:L432 L434:L435 L437:L439 L441:L444 L447 L449 L451:L459 L461:L463 L465:L475 L477 L479:L480 L482:L486 L488 L490:L494 L496:L497 L499 L503 L505:L514 L516:L524 L527:L529 L531:L542 L544 L546:L549 L552 L554:L558 L560:L561 L563:L573 L575 L577 L579:L580 L582:L595 L597 L599 L601 L603 L605:L606 L608:L610 L612:L618 L620:L627 L629 L632 L634 L636:L643 L645:L650 L652:L653 L655 L657:L658 L660:L661 L663:L674 L676 L678:L683 L685:L689 L691 L693:L697 L699:L707 L709:L713 L716:L720 L722:L724 L726 L728:L732 L734:L735 L737 L740:L741 L743:L748 L750 L752:L757 L759:L772 L774:L778 L780:L786 L788 L790:L799 L801:L803 L805:L806 L808:L809 L811:L820 L822:L825 L828:L829 L831:L833 L836 L838 L840:L841 L843 L845:L846 L848:L850 L852:L853 L855:L856 L858:L866 L868:L874 L876:L877 L879:L881 L886 L888 L890:L896 L898:L902 L904:L906 L908:L911 L913:L914 L916:L919 L921:L931 L933 L936 L938:L940 L942:L955 L957 L959:L961 L963:L964 L968:L969 L971:L972 L974:L978 L980:L984 L986:L994 L996:L1001 L1003:L1005 L1007 L1009:L1010 L1012 L1015:L1016 L1018 L1021 L1024:L1036 L1038:L1039 L1041 L1043:L1044 L1046:L1047 L1049 L1051:L1054 L1056 L1058 L1060 L1062:L1063 L1065:L1071 L1073:L1075 L1077:L1085 L1087:L1088 L1090:L1096 L1098 L1100 L1102:L1104 L1106:L1110 L1116 L1118:L1121 L1123:L1125 L1127 L1129:L1130 L1132:L1135 L1138:L1142 L1144:L1147 L1149:L1154 L1156:L1157 L1159:L1160 L1163 L1165:L1167 L1169:L1171 L1173:L1174 L1177 L1180:L1182 L1185 L1187:L1191 L1193:L1196 L1198:L1201 L1205 L1208:L1209 L1213 L1215:L1219 L1221:L1224 L1227:L1235 L1237:L1241 L1243:L1244 L1246:L1247 L1249 L1251:L1256 L1258:L1266 L1268 L1270:L1272 L1277 L1282:L1284 L1286:L1287 L1289 L1291:L1301 L1303:L1308 L1310:L1324 L1326:L1328 L1331:L1336 L1338:L1341 L1343:L1347 L1349:L1354 L1356:L1360 L1362:L1367 L1369 L1371:L1375 L1378:L1380 L1382:L1386 L1388:L1391 L1393 L1395 L1397:L1404 L1406 L1408:L1411 L1413:L1417 L1419:L1422 L1427:L1431 L1433:L1435 L1438:L1442 L1444 L1446:L1447 L1449:L1453 L1455:L1457 L1459:L1468 L1470:L1472 L1474 L1476:L1484 L1486:L1489 L1491:L1492 L1494:L1495 L1497:L1500 L1502 L1504:L1519 L1521:L1528 L1531:L1533 L1535:L1536 L1538 L1540:L1541 L1543 L1546:L1548 L1550 L1552 L1554 L1557:L1562 L1565 L1567 L1569:L1571 L1573:L1575 L1577 L1579:L1583 L1585:L1586 L1589:L1591 L1593 L1595:L1596 L1599:L1602 L1604:L1605 L1607:L1620 L1622:L1629 L1631:L1644 L1647:L1652 L1654 L1656 L1658 L1660:L1668 L1671:L1674 L1676 L1679:L1682 L1684:L1685 L1687 L1689 L1691 L1693:L1698 L1701:L1705 L1707:L1712 L1714:L1715 L1717:L1720 L1722:L1723 L1725:L1727 L1730 L1732 L1734:L1737 L1739:L1742 L1745 L1748:L1749 L1751:L1754 L1756:L1760 L1762:L1763 L1765:L1767 L1769:L1774 L1777:L1779 L1784:L1791 L1793 L1795:L1799 L1801 L1803 L1806 L1808 L1810 L1813:L1815 L1818:L1819 L1821 L1823 L1826:L1829 L1831:L1835 L1837:L1838 L1840 L1842 L1844:L1848 L1850 L1852:L1854 L1856:L1859 L1861:L1868 L1870:L1871 L1873:L1874 L1876:L1878 L1880:L1882 L1886:L1889 L1891:L1895 L1897:L1898 L1901:L1902 L1904 L1906 L1910:L1911 L1913:L1916 L1918 L1920:L1922 L1925:L1928 L1930 L1932:L1937 L1939 L1942:L1952 L1955:L1958 L1960 L1962:L1963 L1965:L1984 L1986 L1988:L1989 L1991:L1997 L2000 L2002:L2005 L2007 L2009:L2013 L2015:L2017 L2019:L2024 L2027:L2031 L2033:L2037 L2040:L2049 L2051:L2056 L2058:L2061 L2063 L2065 L2067:L2072 L2074:L2077 L2079:L2080 L2082:L2085 L2088 L2090:L2091 L2093:L2094 L2097:L2099 L2101:L2105 L2107 L2109:L2121 L2123:L2132 L2135:L2139 L2141 L2143:L2148 L2150:L2153 L2155 L2157:L2160 L2163:L2175 L2177 L2181:L2182 L2184:L2185 L2188:L2189 L2191:L2192 L2194:L2195 L2197:L2199 L2201 L2203:L2207 L2209:L2210 L2212:L2213 L2215:L2219 L2221:L2224 L2226:L2240 L2242:L2244 L2246:L2252 L2254:L2272 L2274:L2278 L2280 L2282:L2291 L2293:L2294 L2296:L2297 L2300 L2302:L2303 L2310:L2313 L2315:L2320 L2323:L2327 L2329:L2331 L2333:L2336 L2338:L2340 L2342 L2344:L2349 L2351:L2352 L2354:L2356 L2358:L2360 L2363:L2370 L2372 L2374:L2376 L2378 L2380 L2383:L2384 L2386:L2387 L2389 L2391:L2393 L2396:L2400 L2402:L2403 L2405:L2412 L2414:L2422 L2428:L2429 L2431 L2434:L2436 L2438:L2444 L2446:L2458 L2462:L2467 L2469 L2471 L2473:L2474 L2476:L2478 L2480 L2482:L2486 L2488:L2492 L2494:L2495 L2497:L2502 L2504:L2519 L2524:L2530 L2532:L2538 L2540:L2553 L2555:L2561 L2564 L2566 L2568:L2573 L2575:L2582 L2584:L2588 L2590:L2592 L2594:L2607 L2609:L2614 L2616:L2618 L2620:L2623 L2625 L2629:L2633 L2635:L2641 L2644:L2652 L2654:L2656 L2658:L2661 L2663:L2666 L2669:L2680 L2682:L2684 L2686:L2693 L2695:L2703 L2705:L2709 L2712:L2716 L2718:L2721 L2723:L2734 L2737:L2742 L2744 L2746:L2747 L2749:L2751 L2753 L2757:L2758 L2760 L2762:L2767 L2769:L2793 L2796:L2797 L2799 L2801:L2803 L2805:L2806 L2808 L2810:L2813 L2816 L2818:L2823 L2825:L2832 L2834 L2836:L2844 L2846:L2850 L2852:L2857 L2859:L2862 L2865:L2869 L2872:L2874 L2878 L2880:L2881 L2884:L2885 L2887:L2897 L2899 L2901 L2903:L2912 L2914:L2925 L2927 L2930:L2935 L2937 L2939:L2941 L2943 L2945 L2947:L2949 L2951 L2953:L2968 L2970:L2971 L2980:L2993 L2995 L2997:L3000 L3002:L3005 L3007:L3010 L3013:L3017 L3019:L3021 L3023:L3029 L3031:L3033 L3035 L3037:L3040 L3042:L3043 L3045:L3051 L3053 L3055:L3056 L3060:L3061 L3065:L3067 L3069:L3071 L3073 L3078 L3082:L3083 L3085:L3091 L3093:L3094 L3098:L3106 L3108:L3109 L3111 L3113:L3116 L3118:L3121 L3123 L3127:L3135 L3137:L3141 L3143:L3145 L3147:L3153 L3155:L3157 L3159:L3161 L3163 L3165:L3168 L3171 L3173:L3186 L3188:L3201 L3203 L3205:L3206 L3208 L3210 L3212:L3217 L3219:L3220 L3222:L3223 L3226 L3228:L3231 L3233:L3236 L3238:L3240 L3242 L3244 L3246:L3248 L3250:L3255 L3258:L3263 L3265:L3269 L3271 L3273:L3282 L3284 L3286 L3288:L3289 L3291:L3293 L3295 L3298:L3300 L3305:L3307 L3310 L3313:L3315 L3318:L3325 L3327 L3329 L3332:L3342 L3344:L3346 L3348:L3353 L3355:L3359 L3361 L3363:L3371 L3373:L3379 L3382:L3384 L3386:L3387 L3389 L3392:L3403 L3405 L3407:L3410 L3412 L3414:L3422 L3424:L3428 L3430:L3432 L3434:L3435 L3437:L3439 L3441:L3442 L3444:L3451 L3453 L3455 L3457 L3460 L3462:L3464 L3468:L3472 L3474 L3476 L3478 L3480:L3484 L3486:L3489 L3491:L3492 L3494:L3499 L3501:L3502 L3504:L3508 L3510:L3513 L3515 L3517:L3523 L3525 L3527:L3530 L3532 L3534:L3538 L3540:L3541 L3544:L3553 L3555:L3556 L3558:L3564 L3567 L3569:L3570 L3575:L3577 L3579:L3583 L3585 L3587:L3598 L3600:L3604 L3606:L3619 L3621:L3634 L3636:L3640 L3642:L3647 L3649:L3652 L3654 L3656:L3659 L3661:L3663 L3667 L3670 L3672:L3677 L3680:L3695 L3698 L3700 L3702 L3704:L3706 L3708:L3717 L3720:L3722 L3724:L3728 L3732:L3738 L3740:L3741 L3743 L3748:L3749 L3751:L3752 L3754:L3759 L3761 L3763 L3765:L3768 L3771:L3773 L3775:L3779 L3781:L3782 L3784:L3788 L3790 L3792:L3793 L3795 L3798:L3802 L3805 L3807:L3808 L3810 L3812 L3814:L3827 L3829:L3831 L3833:L3840 L3842 L3844:L3845 L3848 L3850 L3852:L3853 L3855 L3858 L3860:L3863 L3865:L3873 L3876 L3878:L3881 L3883:L3888 L3890:L3894 L3896:L3900 L3902:L3903 L3905:L3914 L3918:L3921 L3923:L3932 L3938:L3939 L3941 L3943:L3946 L3948:L3949 L3951:L3957 L3961:L3963 L3965:L3967 L3969:L3970 L3972:L3973 L3975 L3977:L3979 L3981:L3982 L3984:L3986 L3989:L3991 L3993:L3999 L4001 L4004:L4007 L4009:L4010 L4012 L4014 L4016:L4022 L4024:L4028 L4030 L4032:L4036 L4038:L4041 L4043 L4046 L4048:L4051 L4053:L4058 L4060 L4063:L4065 L4068 L4072:L4074 L4078 L4080:L4082 L4084:L4085 L4087:L4089 L4091:L4096 L4098:L4102 L4104:L4109 L4111 L4123 L4125 L4127:L4128 L4131:L4139 L4142:L4143 L4145:L4149 L4154:L4155 L4157:L4166 L4168:L4169 L4174:L4175 L4177 L4179 L4181:L4183 L4185:L4187 L4189:L4198 L4200 L4203:L4208 L4210:L4215 L4217:L4222 L4224:L4230 L4232 L4234:L4235 L4237 L4239:L4243 L4245:L4246 L4248 L4250:L4251 L4253 L4255:L4256 L4258:L4260 L4262 L4265:L4269 L4271:L4274 L4276:L4280 L4282:L4288 L4290:L4293 L4295:L4297 L4299 L4302 L4304 L4307:L4314 L4316:L4317 L4320:L4323 L4325:L4328 L4331:L4332 L4334:L4339 L4341:L4345 L4347 L4349:L4353 L4357:L4365 L4367:L4369 L4373:L4377 L4380 L4382 L4384 L4386 L4388:L4389 L4391:L4392 L4394:L4400 L4403:L4405 L4407:L4408 L4410 L4412:L4414 L4416:L4420 L4422:L4423 L4426:L4438 L4441 L4443 L4445:L4447 L4451:L4453 L4455:L4458 L4461 L4463:L4466 L4468:L4469 L4472:L4480 L4482:L4488 L4490 L4492:L4493 L4495 L4497:L4498 L4500:L4505 L4507 L4509:L4511 L4513:L4516 L4518:L4531 L4533:L4539 L4541:L4543 L4545:L4547 L4550 L4552 L4554 L4557:L4559 L4561:L4562 L4564:L4566 L4568:L4571 L4574 L4578:L4580 L4582:L4583 L4587:L4588 L4591:L4595 L4597:L4598 L4600:L4606 L4608:L4624 L4626:L4628 L4630:L4631 L4633:L4636 L4639:L4648 L4652:L4654 L4657:L4658 L4660 L4662:L4666 L4669:L4673 L4676:L4677 L4680 L4682 L4684:L4688 L4691:L4695 L4697:L4698 L4701:L4708 L4710:L4711 L4717 L4720:L4723 L4725:L4735 L4737 L4739:L4760 L4762 L4777 L7068:L7075 L7077:L7106 L7108:L7110 L7112 L7115:L7121 L7123:L7128 L7131 L7133 L7135:L7144 L7146 L7148:L7155 L7166:L7197 L7199:L7202 L7205:L7225 L7228:L7232 L7234:L7236 L7239:L7242 L7244:L7245 L7247 L4779:L7066 L7157:L7164 L7249:L7379 L7381:L7396 L7398:L1048576 L4113:L4121 L15:L27">
    <cfRule type="cellIs" dxfId="118" priority="128" stopIfTrue="1" operator="equal">
      <formula>0</formula>
    </cfRule>
  </conditionalFormatting>
  <conditionalFormatting sqref="J30:J31 J33:J35 J37:J41 J43:J51 J53 J56:J57 J59 J61:J71 J73:J77 J80:J84 J86:J87 J89:J90 J92:J96 J98:J99 J102:J110 J112 J114 J116:J118 J120:J121 J123:J124 J126:J137 J139:J142 J144:J145 J147:J148 J150:J152 J154:J157 J159:J161 J163:J165 J167 J169:J170 J172 J175:J185 J189:J190 J192 J194:J203 J205 J207:J211 J213:J214 J216:J218 J220:J230 J232:J263 J265 J267 J269 J271:J276 J278:J282 J284:J296 J298:J299 J301:J305 J308:J311 J313 J315 J317:J319 J321:J326 J328:J331 J333:J338 J340:J342 J344:J345 J347 J349:J350 J353:J355 J357:J360 J362:J363 J367:J378 J380:J382 J384:J385 J390:J392 J394:J395 J397:J400 J402:J409 J411:J415 J418 J420:J425 J428:J429 J431:J432 J434:J435 J437:J439 J441:J444 J447 J449 J451:J459 J461:J463 J465:J475 J477 J479:J480 J482:J486 J488 J490:J494 J496:J497 J499 J503 J505:J514 J516:J524 J527:J529 J531:J542 J544 J546:J549 J552 J554:J558 J560:J561 J563:J573 J575 J577 J579:J580 J582:J595 J597 J599 J601 J603 J605:J606 J608:J610 J612:J618 J620:J627 J629 J632 J634 J636:J643 J645:J650 J652:J653 J655 J657:J658 J660:J661 J663:J674 J676 J678:J683 J685:J689 J691 J693:J697 J699:J707 J709:J713 J716:J720 J722:J724 J726 J728:J732 J734:J735 J737 J740:J741 J743:J748 J750 J752:J757 J759:J772 J774:J778 J780:J786 J788 J790:J799 J801:J803 J805:J806 J808:J809 J811:J820 J822:J825 J828:J829 J831:J833 J836 J838 J840:J841 J843 J845:J846 J848:J850 J852:J853 J855:J856 J858:J866 J868:J874 J876:J877 J879:J881 J886 J888 J890:J896 J898:J902 J904:J906 J908:J911 J913:J914 J916:J919 J921:J931 J933 J936 J938:J940 J957 J959:J961 J963:J964 J968:J969 J971:J972 J974:J978 J980:J984 J986:J994 J996:J1001 J1003:J1005 J1007 J1009:J1010 J1012 J1015:J1016 J1018 J1021 J1024:J1036 J1038:J1039 J1041 J1043:J1044 J1046:J1047 J1049 J1051:J1054 J1056 J1058 J1060 J1062:J1063 J1065:J1071 J1073:J1075 J1077:J1085 J1087:J1088 J1090:J1096 J1098 J1100 J1102:J1104 J1106:J1110 J1116 J1118:J1121 J1123:J1125 J1127 J1129:J1130 J1132:J1135 J1138:J1142 J1144:J1147 J1149:J1154 J1156:J1157 J1159:J1160 J1163 J1165:J1167 J1169:J1171 J1173:J1174 J1177 J1180:J1182 J1185 J1187:J1191 J1193:J1196 J1198:J1201 J1205 J1208:J1209 J1213 J1215:J1219 J1221:J1224 J1227:J1235 J1237:J1241 J1243:J1244 J1246:J1247 J1249 J1251:J1256 J1258:J1266 J1268 J1270:J1272 J1277 J1282:J1284 J1286:J1287 J1289 J1291:J1301 J1303:J1308 J1310:J1324 J1326:J1328 J1331:J1335 J1338:J1341 J1343:J1347 J1349:J1354 J1356:J1360 J1362:J1367 J1369 J1371:J1375 J1378:J1380 J1382:J1386 J1388:J1391 J1393 J1395 J1397:J1404 J1406 J1408:J1411 J1413:J1417 J1419:J1422 J1427:J1431 J1433:J1435 J1438:J1442 J1444 J1446:J1447 J1449:J1453 J1455:J1457 J1459:J1468 J1470:J1472 J1474 J1476:J1484 J1486:J1489 J1491:J1492 J1494:J1495 J1497:J1500 J1502 J1504:J1519 J1521:J1528 J1531:J1533 J1535:J1536 J1538 J1540:J1541 J1543 J1546:J1548 J1550 J1552 J1554 J1557:J1562 J1565 J1567 J1569:J1571 J1573:J1575 J1577 J1579:J1583 J1585:J1586 J1589:J1591 J1593 J1595:J1596 J1599:J1602 J1604:J1605 J1607:J1620 J1622:J1629 J1631:J1644 J1647:J1652 J1654 J1656 J1658 J1660:J1668 J1671:J1674 J1676 J1679:J1682 J1684:J1685 J1687 J1689 J1691 J1693:J1698 J1701:J1705 J1707:J1712 J1714:J1715 J1717:J1720 J1722:J1723 J1725:J1727 J1730 J1732 J1734:J1737 J1739:J1742 J1745 J1748:J1749 J1751:J1754 J1756:J1760 J1762:J1763 J1765:J1767 J1769:J1774 J1777:J1779 J1784:J1791 J1793 J1795:J1799 J1801 J1803 J1806 J1808 J1810 J1813:J1815 J1818:J1819 J1821 J1823 J1826:J1829 J1831:J1835 J1837:J1838 J1840 J1842 J1844:J1848 J1850 J1852:J1854 J1856:J1859 J1861:J1868 J1870:J1871 J1873:J1874 J1876:J1878 J1880:J1882 J1886:J1889 J1891:J1895 J1897:J1898 J1901:J1902 J1904 J1906 J1910:J1911 J1913:J1916 J1918 J1920:J1922 J1925:J1928 J1930 J1932:J1937 J1939 J1942:J1952 J1955:J1958 J1960 J1962:J1963 J1965:J1984 J1986 J1988:J1989 J1991:J1997 J2000 J2002:J2005 J2007 J2009:J2013 J2015:J2017 J2019:J2023 J2027:J2031 J2033:J2037 J2040:J2049 J2051:J2056 J2058:J2061 J2063 J2065 J2067:J2072 J2074:J2077 J2079:J2080 J2082:J2085 J2088 J2090:J2091 J2093:J2094 J2097:J2099 J2101:J2105 J2107 J2109:J2121 J2123:J2132 J2135:J2139 J2141 J2143:J2148 J2150:J2153 J2155 J2157:J2160 J2163:J2175 J2177 J2181:J2182 J2184:J2185 J2188:J2189 J2191:J2192 J2194:J2195 J2197:J2199 J2201 J2203:J2207 J2209:J2210 J2212:J2213 J2215:J2219 J2221:J2224 J2226:J2240 J2242:J2244 J2246:J2252 J2254:J2272 J2274:J2278 J2280 J2282:J2291 J2293:J2294 J2296:J2297 J2300 J2302:J2303 J2310:J2313 J2315:J2320 J2323:J2327 J2329:J2331 J2333:J2336 J2338:J2340 J2342 J2344:J2349 J2351:J2352 J2354:J2356 J2358:J2360 J2363:J2370 J2372 J2374:J2376 J2378 J2380 J2383:J2384 J2386 J2389 J2391:J2393 J2396:J2400 J2402:J2403 J2405:J2412 J2414:J2422 J2428:J2429 J2431 J2434:J2436 J2438:J2444 J2446:J2458 J2462:J2467 J2469 J2471 J2473:J2474 J2476:J2478 J2480 J2482:J2486 J2488:J2492 J2494:J2495 J2497:J2502 J2504:J2519 J2524:J2530 J2532:J2538 J2540:J2553 J2555:J2561 J2564 J2566 J2568:J2573 J2575:J2582 J2584:J2588 J2590:J2592 J2594:J2607 J2609:J2614 J2616:J2618 J2620:J2623 J2625 J2629:J2633 J2635:J2641 J2644:J2652 J2654:J2656 J2658:J2661 J2663:J2666 J2669:J2680 J2682:J2684 J2686:J2693 J2695:J2703 J2705:J2709 J2712:J2716 J2718:J2721 J2723:J2734 J2737:J2742 J2744 J2746:J2747 J2749:J2751 J2753 J2757:J2758 J2760 J2762:J2767 J2769:J2793 J2796:J2797 J2799 J2801:J2803 J2805:J2806 J2808 J2810:J2813 J2816 J2818:J2823 J2825:J2832 J2834 J2836:J2844 J2846:J2850 J2852:J2857 J2859:J2862 J2865:J2869 J2872:J2874 J2878 J2880:J2881 J2884:J2885 J2887:J2897 J2899 J2901 J2903:J2912 J2914:J2925 J2927 J2930:J2935 J2937 J2939:J2941 J2943 J2945 J2947:J2949 J2951 J2953:J2968 J2970:J2971 J2980:J2993 J2995 J2997:J3000 J3002:J3005 J3007:J3010 J3013:J3017 J3019:J3021 J3023:J3029 J3031:J3033 J3035 J3037:J3040 J3042:J3043 J3045:J3051 J3053 J3055:J3056 J3060:J3061 J3065:J3067 J3069:J3071 J3073 J3078 J3082:J3083 J3085:J3091 J3093:J3094 J3098:J3106 J3108:J3109 J3111 J3113:J3116 J3118:J3121 J3123 J3127:J3135 J3137:J3141 J3143:J3145 J3147:J3153 J3155:J3157 J3159:J3161 J3163 J3165:J3168 J3171 J3173:J3186 J3188:J3201 J3203 J3205:J3206 J3208 J3210 J3212:J3217 J3219:J3220 J3222:J3223 J3226 J3228:J3231 J3233:J3236 J3238:J3240 J3242 J3244 J3246:J3248 J3250:J3255 J3258:J3263 J3265:J3269 J3271 J3273:J3282 J3284 J3286 J3288:J3289 J3291:J3293 J3295 J3298:J3300 J3305:J3307 J3310 J3313:J3315 J3318:J3325 J3327 J3329 J3332:J3342 J3344:J3346 J3355:J3359 J3361 J3363:J3371 J3373:J3379 J3382:J3384 J3386:J3387 J3389 J3392:J3403 J3405 J3407:J3410 J3412 J3414:J3422 J3424:J3428 J3430:J3432 J3434:J3435 J3437:J3439 J3441:J3442 J3444:J3451 J3453 J3455 J3457 J3460 J3462:J3464 J3468:J3472 J3474 J3476 J3478 J3480:J3484 J3486:J3489 J3491:J3492 J3496:J3499 J3501:J3502 J3504:J3508 J3510:J3513 J3515 J3517:J3523 J3525 J3527:J3530 J3532 J3534:J3538 J3540:J3541 J3544:J3553 J3555:J3556 J3558:J3564 J3567 J3569:J3570 J3575:J3577 J3579:J3583 J3585 J3587:J3598 J3600:J3604 J3606:J3619 J3621:J3634 J3636:J3640 J3642:J3647 J3649:J3652 J3654 J3656:J3659 J3661:J3663 J3667 J3670 J3672:J3677 J3680:J3695 J3698 J3700 J3702 J3704:J3706 J3708:J3717 J3720:J3722 J3724:J3728 J3732:J3738 J3740:J3741 J3743 J3748:J3749 J3751:J3752 J3754:J3759 J3761 J3763 J3765:J3768 J3771:J3773 J3775:J3779 J3781:J3782 J3784:J3788 J3790 J3792:J3793 J3795 J3798:J3802 J3805 J3807:J3808 J3810 J3812 J3814:J3827 J3829:J3831 J3833:J3840 J3842 J3844:J3845 J3848 J3850 J3852:J3853 J3855 J3858 J3860:J3863 J3865:J3873 J3876 J3878:J3881 J3883:J3888 J3890:J3894 J3896:J3900 J3902:J3903 J3918:J3921 J3923:J3932 J3938:J3939 J3941 J3943:J3946 J3948:J3949 J3951:J3957 J3961:J3963 J3965:J3967 J3969:J3970 J3972:J3973 J3975 J3977:J3979 J3981:J3982 J3984:J3986 J3989:J3991 J3993:J3999 J4001 J4004:J4007 J4009:J4010 J4012 J4014 J4016:J4022 J4024:J4028 J4030 J4032:J4036 J4038:J4041 J4043 J4046 J4048:J4051 J4053:J4058 J4060 J4063:J4065 J4068 J4072:J4074 J4078 J4080:J4082 J4084:J4085 J4087:J4089 J4091:J4096 J4098:J4102 J4104:J4109 J4111 J4113:J4121 J4123 J4125 J4127:J4128 J4131:J4139 J4142:J4143 J4145:J4149 J4154:J4155 J4157:J4166 J4168:J4169 J4174:J4175 J4177 J4179 J4181:J4183 J4185:J4187 J4189:J4198 J4200 J4203:J4208 J4210:J4215 J4217:J4222 J4224:J4230 J4232 J4234:J4235 J4237 J4239:J4243 J4245:J4246 J4248 J4250:J4251 J4253 J4255:J4256 J4258:J4260 J4262 J4265:J4269 J4271:J4274 J4276:J4280 J4282:J4288 J4290:J4293 J4295:J4297 J4299 J4302 J4304 J4307:J4314 J4316:J4317 J4320:J4323 J4325:J4328 J4331:J4332 J4334:J4339 J4341:J4345 J4347 J4349:J4353 J4357:J4365 J4367:J4369 J4373:J4377 J4380 J4382 J4384 J4386 J4388:J4389 J4391:J4392 J4394:J4400 J4403:J4405 J4407:J4408 J4410 J4412:J4414 J4416:J4420 J4422:J4423 J4426:J4438 J4441 J4443 J4445:J4447 J4451:J4453 J4455:J4458 J4461 J4463:J4466 J4468:J4469 J4472:J4480 J4482:J4488 J4490 J4492:J4493 J4495 J4497:J4498 J4500:J4505 J4507 J4509:J4511 J4513:J4516 J4518:J4531 J4533:J4539 J4541:J4543 J4545:J4547 J4550 J4552 J4554 J4557:J4559 J4561:J4562 J4564:J4566 J4568:J4571 J4574 J4578:J4580 J4582:J4583 J4587:J4588 J4591:J4595 J4597:J4598 J4600:J4606 J4626:J4628 J4630:J4631 J4633:J4636 J4639:J4648 J4652:J4654 J4657:J4658 J4660 J4662:J4666 J4669:J4673 J4676:J4677 J4680 J4682 J4684:J4688 J4691:J4695 J4697:J4698 J4701:J4708 J4710:J4711 J4717 J4720:J4723 J4725:J4735 J4737 J4739:J4760 J4762 J4777 J7068:J7075 J7077:J7106 J7108:J7110 J7112 J7115:J7121 J7123:J7128 J7131 J7133 J7135:J7144 J7146 J7148:J7155 J7166:J7197 J7199:J7202 J7205:J7225 J7228:J7232 J7234:J7236 J7239:J7242 J7244:J7245 J1:J13 J943:J955 J3348 J3905:J3908 J4608:J4619 J7247 J3910:J3914 J3350:J3353 J4621:J4624 J4780:J7066 J7157:J7164 J7249:J7379 J7381:J7396 J7398:J1048576 J15:J27">
    <cfRule type="cellIs" dxfId="117" priority="129" stopIfTrue="1" operator="equal">
      <formula>0</formula>
    </cfRule>
  </conditionalFormatting>
  <conditionalFormatting sqref="L941 L937 L934:L935 L932 L920 L915 L912 L907 L903 L897 L889 L887 L882:L885 L878 L875 L867 L857 L854 L851 L847 L844 L842 L839 L837 L834:L835 L830 L826:L827 L821 L810 L807 L804 L800 L789 L787 L779 L773 L758 L751 L749 L742 L738:L739 L736 L733 L727 L725 L721 L714:L715 L708 L698 L692 L690 L684 L677 L675 L662 L659 L656 L654 L651 L644 L635 L633 L630:L631 L628 L619 L611 L607 L604 L602 L600 L598 L596 L581 L578 L576 L574 L562 L559 L553 L550:L551 L545 L543 L530 L525:L526 L515 L504 L500:L502 L498 L495 L489 L487 L481 L478 L476 L464 L460 L450 L448 L445:L446 L440 L436 L433 L430 L426:L427 L419 L416:L417 L410 L401 L396 L393 L386:L389 L383 L379 L364:L366 L361 L356 L351:L352 L348 L346 L343 L339 L332 L327 L320 L316 L314 L312 L306:L307 L300 L297 L283 L277 L270 L268 L266 L264 L231 L219 L215 L212 L206 L204 L193 L191 L186:L188 L173:L174 L171 L168 L166 L162 L158 L153 L149 L146 L143 L138 L125 L122 L119 L115 L113 L111 L100:L101 L97 L91 L88 L85 L78:L79 L72 L60 L58 L54:L55 L52 L42 L36 L32 L28:L29">
    <cfRule type="cellIs" dxfId="116" priority="114" stopIfTrue="1" operator="equal">
      <formula>0</formula>
    </cfRule>
  </conditionalFormatting>
  <conditionalFormatting sqref="J115 J113">
    <cfRule type="cellIs" dxfId="115" priority="115" stopIfTrue="1" operator="equal">
      <formula>0</formula>
    </cfRule>
  </conditionalFormatting>
  <conditionalFormatting sqref="L1329:L1330 L1325 L1309 L1302 L1290 L1288 L1285 L1278:L1281 L1273:L1276 L1269 L1267 L1257 L1250 L1248 L1245 L1242 L1236 L1225:L1226 L1220 L1214 L1210:L1212 L1206:L1207 L1202:L1204 L1197 L1192 L1186 L1183:L1184 L1178:L1179 L1175:L1176 L1172 L1168 L1164 L1161:L1162 L1158 L1155 L1148 L1143 L1136:L1137 L1131 L1128 L1126 L1122 L1117 L1111:L1115 L1105 L1101 L1099 L1097 L1089 L1086 L1076 L1072 L1064 L1061 L1059 L1057 L1055 L1050 L1048 L1045 L1042 L1040 L1037 L1022:L1023 L1019:L1020 L1017 L1013:L1014 L1011 L1008 L1006 L1002 L995 L985 L979 L973 L970 L965:L967 L962 L958 L956">
    <cfRule type="cellIs" dxfId="114" priority="113" stopIfTrue="1" operator="equal">
      <formula>0</formula>
    </cfRule>
  </conditionalFormatting>
  <conditionalFormatting sqref="L2018 L2014 L2008 L2006 L2001 L1998:L1999 L1990 L1987 L1985 L1964 L1961 L1959 L1953:L1954 L1940:L1941 L1938 L1931 L1929 L1923:L1924 L1919 L1917 L1912 L1907:L1909 L1905 L1903 L1899:L1900 L1896 L1890 L1883:L1885 L1879 L1875 L1872 L1869 L1860 L1855 L1851 L1849 L1843 L1841 L1839 L1836 L1830 L1824:L1825 L1822 L1820 L1816:L1817 L1811:L1812 L1809 L1807 L1804:L1805 L1802 L1800 L1794 L1792 L1780:L1783 L1775:L1776 L1768 L1764 L1761 L1755 L1750 L1746:L1747 L1743:L1744 L1738 L1733 L1731 L1728:L1729 L1724 L1721 L1716 L1713 L1706 L1699:L1700 L1692 L1690 L1688 L1686 L1683 L1677:L1678 L1675 L1669:L1670 L1659 L1657 L1655 L1653 L1645:L1646 L1630 L1621 L1606 L1603 L1597:L1598 L1594 L1592 L1587:L1588 L1584 L1578 L1576 L1572 L1568 L1566 L1563:L1564 L1555:L1556 L1553 L1551 L1549 L1544:L1545 L1542 L1539 L1537 L1534 L1529:L1530 L1520 L1503 L1501 L1496 L1493 L1490 L1485 L1475 L1473 L1469 L1458 L1454 L1448 L1445 L1443 L1436:L1437 L1432 L1424:L1426 L1418 L1412 L1407 L1405 L1396 L1394 L1392 L1387 L1381 L1376:L1377 L1370 L1368 L1361 L1355 L1348 L1342 L1337">
    <cfRule type="cellIs" dxfId="113" priority="112" stopIfTrue="1" operator="equal">
      <formula>0</formula>
    </cfRule>
  </conditionalFormatting>
  <conditionalFormatting sqref="H4778 H4763:H4776 H4761 H4738 H4736 H4724 H4718:H4719 H4712:H4716 H4709 H4699:H4700 H4696 H4689:H4690 H4683 H4681 H4678:H4679 H4674:H4675 H4667:H4668 H4661 H4659 H4655:H4656 H4649:H4651 H4637:H4638 H4632 H4629 H4625">
    <cfRule type="cellIs" dxfId="112" priority="94" stopIfTrue="1" operator="equal">
      <formula>0</formula>
    </cfRule>
  </conditionalFormatting>
  <conditionalFormatting sqref="L2385 L2381:L2382 L2379 L2377 L2373 L2371 L2361:L2362 L2357 L2353 L2350 L2343 L2341 L2337 L2332 L2328 L2321:L2322 L2314 L2304:L2309 L2301 L2298:L2299 L2295 L2292 L2281 L2279 L2273 L2253 L2245 L2241 L2225 L2220 L2214 L2211 L2208 L2202 L2200 L2196 L2193 L2190 L2186:L2187 L2183 L2178:L2180 L2176 L2161:L2162 L2156 L2154 L2149 L2142 L2140 L2133:L2134 L2122 L2108 L2106 L2100 L2095:L2096 L2092 L2089 L2086:L2087 L2081 L2078 L2073 L2066 L2064 L2062 L2057 L2050 L2038:L2039 L2032 L2025:L2026">
    <cfRule type="cellIs" dxfId="111" priority="111" stopIfTrue="1" operator="equal">
      <formula>0</formula>
    </cfRule>
  </conditionalFormatting>
  <conditionalFormatting sqref="L3347 L3343 L3330:L3331 L3328 L3326 L3316:L3317 L3311:L3312 L3308:L3309 L3301:L3304 L3296:L3297 L3294 L3290 L3287 L3285 L3283 L3272 L3270 L3264 L3256:L3257 L3249 L3245 L3243 L3241 L3237 L3232 L3227 L3224:L3225 L3221 L3218 L3211 L3209 L3207 L3204 L3202 L3187 L3172 L3169:L3170 L3164 L3162 L3158 L3154 L3146 L3142 L3136 L3124:L3126 L3122 L3117 L3112 L3110 L3107 L3095:L3097 L3092 L3084 L3079:L3081 L3074:L3077 L3072 L3068 L3062:L3064 L3057:L3059 L3054 L3052 L3044 L3041 L3036 L3034 L3030 L3022 L3018 L3011:L3012 L3006 L3001 L2996 L2994 L2972:L2979 L2969 L2952 L2950 L2946 L2944 L2942 L2938 L2936 L2928:L2929 L2926 L2913 L2902 L2900 L2898 L2886 L2882:L2883 L2879 L2875:L2877 L2870:L2871 L2863:L2864 L2858 L2851 L2845 L2835 L2833 L2824 L2817 L2814:L2815 L2809 L2807 L2804 L2800 L2798 L2794:L2795 L2768 L2761 L2759 L2754:L2756 L2752 L2748 L2745 L2743 L2735:L2736 L2722 L2717 L2710:L2711 L2704 L2694 L2685 L2681 L2667:L2668 L2662 L2657 L2653 L2642:L2643 L2634 L2626:L2628 L2624 L2619 L2615 L2608 L2593 L2589 L2583 L2574 L2567 L2565 L2562:L2563 L2554 L2539 L2531 L2520:L2523 L2503 L2496 L2493 L2487 L2481 L2479 L2475 L2472 L2470 L2468 L2459:L2461 L2445 L2437 L2432:L2433 L2430 L2423:L2427 L2413 L2404 L2401 L2394:L2395 L2390 L2388">
    <cfRule type="cellIs" dxfId="110" priority="110" stopIfTrue="1" operator="equal">
      <formula>0</formula>
    </cfRule>
  </conditionalFormatting>
  <conditionalFormatting sqref="L3493 L3490 L3485 L3479 L3477 L3475 L3473 L3465:L3467 L3461 L3458:L3459 L3456 L3454 L3452 L3443 L3440 L3436 L3433 L3429 L3423 L3413 L3411 L3406 L3404 L3390:L3391 L3388 L3385 L3380:L3381 L3372 L3362 L3360 L3354">
    <cfRule type="cellIs" dxfId="109" priority="109" stopIfTrue="1" operator="equal">
      <formula>0</formula>
    </cfRule>
  </conditionalFormatting>
  <conditionalFormatting sqref="L3904 L3901 L3895 L3889 L3882 L3877 L3874:L3875 L3864 L3859 L3856:L3857 L3854 L3851 L3849 L3846:L3847 L3843 L3841 L3832 L3828 L3813 L3811 L3809 L3806 L3803:L3804 L3796:L3797 L3794 L3791 L3789 L3783 L3780 L3774 L3769:L3770 L3764 L3762 L3760 L3750 L3744:L3747 L3742 L3739 L3729:L3731 L3723 L3718:L3719 L3707 L3703 L3701 L3699 L3696:L3697 L3678:L3679 L3671 L3668:L3669 L3664:L3666 L3660 L3655 L3653 L3648 L3641 L3635 L3620 L3605 L3599 L3586 L3584 L3578 L3571:L3574 L3568 L3565:L3566 L3557 L3554 L3542:L3543 L3539 L3533 L3531 L3526 L3524 L3516 L3514 L3509 L3503 L3500">
    <cfRule type="cellIs" dxfId="108" priority="108" stopIfTrue="1" operator="equal">
      <formula>0</formula>
    </cfRule>
  </conditionalFormatting>
  <conditionalFormatting sqref="L4607 L4599 L4596 L4589:L4590 L4584:L4586 L4581 L4575:L4577 L4572:L4573 L4567 L4563 L4560 L4555:L4556 L4553 L4551 L4548:L4549 L4544 L4540 L4532 L4517 L4512 L4508 L4506 L4499 L4496 L4494 L4491 L4489 L4481 L4470:L4471 L4467 L4462 L4459:L4460 L4454 L4448:L4450 L4444 L4442 L4439:L4440 L4424:L4425 L4421 L4415 L4411 L4409 L4406 L4401:L4402 L4393 L4390 L4387 L4385 L4383 L4381 L4378:L4379 L4370:L4372 L4366 L4354:L4356 L4348 L4346 L4340 L4333 L4329:L4330 L4324 L4318:L4319 L4315 L4305:L4306 L4303 L4300:L4301 L4298 L4294 L4289 L4281 L4275 L4270 L4263:L4264 L4261 L4257 L4254 L4252 L4249 L4247 L4244 L4238 L4236 L4233 L4231 L4223 L4216 L4209 L4201:L4202 L4199 L4188 L4184 L4180 L4178 L4176 L4170:L4173 L4167 L4156 L4150:L4153 L4144 L4140:L4141 L4129:L4130 L4126 L4124 L4122 L4112 L4110 L4103 L4097 L4090 L4086 L4083 L4079 L4075:L4077 L4069:L4071 L4066:L4067 L4061:L4062 L4059 L4052 L4047 L4044:L4045 L4042 L4037 L4031 L4029 L4023 L4015 L4013 L4011 L4008 L4002:L4003 L4000 L3992 L3987:L3988 L3983 L3980 L3976 L3974 L3971 L3968 L3964 L3958:L3960 L3950 L3947 L3942 L3940 L3933:L3937 L3922 L3915:L3917">
    <cfRule type="cellIs" dxfId="107" priority="107" stopIfTrue="1" operator="equal">
      <formula>0</formula>
    </cfRule>
  </conditionalFormatting>
  <conditionalFormatting sqref="H941 H937 H934:H935 H932 H920 H915 H912 H907 H903 H897 H889 H887 H882:H885 H878 H875 H867 H857 H854 H851 H847 H844 H842 H839 H837 H834:H835 H830 H826:H827 H821 H810 H807 H804 H800 H789 H787 H779 H773 H758 H751 H749 H742 H738:H739 H736 H733 H727 H725 H721 H714:H715 H708 H698 H692 H690 H684 H677 H675 H662 H659 H656 H654 H651 H644 H635 H633 H630:H631 H628 H619 H611 H607 H604 H602 H600 H598 H596 H581 H578 H576 H574 H562 H559 H553 H550:H551 H545 H543 H530 H525:H526 H515 H504 H500:H502 H498 H495 H489 H487 H481 H478 H476 H464 H460 H450 H448 H445:H446 H440 H436 H433 H430 H426:H427 H419 H416:H417 H410 H401 H396 H393 H386:H389 H383 H379 H364:H366 H361 H356 H351:H352 H348 H346 H343 H339 H332 H327 H320 H316 H314 H312 H306:H307 H300 H297 H283 H277 H270 H268 H266 H264 H231 H219 H215 H212 H206 H204 H193 H191 H186:H188 H173:H174 H171 H168 H166 H162 H158 H153 H149 H146 H143 H138 H125 H122 H119 H115 H113 H111 H100:H101 H97 H91 H88 H85 H78:H79 H72 H60 H58 H54:H55 H52 H42 H36 H32 H28:H29">
    <cfRule type="cellIs" dxfId="106" priority="102" stopIfTrue="1" operator="equal">
      <formula>0</formula>
    </cfRule>
  </conditionalFormatting>
  <conditionalFormatting sqref="L4778 L4763:L4776 L4761 L4738 L4736 L4724 L4718:L4719 L4712:L4716 L4709 L4699:L4700 L4696 L4689:L4690 L4683 L4681 L4678:L4679 L4674:L4675 L4667:L4668 L4661 L4659 L4655:L4656 L4649:L4651 L4637:L4638 L4632 L4629 L4625">
    <cfRule type="cellIs" dxfId="105" priority="106" stopIfTrue="1" operator="equal">
      <formula>0</formula>
    </cfRule>
  </conditionalFormatting>
  <conditionalFormatting sqref="H2018 H2014 H2008 H2006 H2001 H1998:H1999 H1990 H1987 H1985 H1964 H1961 H1959 H1953:H1954 H1940:H1941 H1938 H1931 H1929 H1923:H1924 H1919 H1917 H1912 H1907:H1909 H1905 H1903 H1899:H1900 H1896 H1890 H1883:H1885 H1879 H1875 H1872 H1869 H1860 H1855 H1851 H1849 H1843 H1841 H1839 H1836 H1830 H1824:H1825 H1822 H1820 H1816:H1817 H1811:H1812 H1809 H1807 H1804:H1805 H1802 H1800 H1794 H1792 H1780:H1783 H1775:H1776 H1768 H1764 H1761 H1755 H1750 H1746:H1747 H1743:H1744 H1738 H1733 H1731 H1728:H1729 H1724 H1721 H1716 H1713 H1706 H1699:H1700 H1692 H1690 H1688 H1686 H1683 H1677:H1678 H1675 H1669:H1670 H1659 H1657 H1655 H1653 H1645:H1646 H1630 H1621 H1606 H1603 H1597:H1598 H1594 H1592 H1587:H1588 H1584 H1578 H1576 H1572 H1568 H1566 H1563:H1564 H1555:H1556 H1553 H1551 H1549 H1544:H1545 H1542 H1539 H1537 H1534 H1529:H1530 H1520 H1503 H1501 H1496 H1493 H1490 H1485 H1475 H1473 H1469 H1458 H1454 H1448 H1445 H1443 H1436:H1437 H1432 H1424:H1426 H1418 H1412 H1407 H1405 H1396 H1394 H1392 H1387 H1381 H1376:H1377 H1370 H1368 H1361 H1355 H1348 H1342 H1337">
    <cfRule type="cellIs" dxfId="104" priority="100" stopIfTrue="1" operator="equal">
      <formula>0</formula>
    </cfRule>
  </conditionalFormatting>
  <conditionalFormatting sqref="L7246 L7243 L7237:L7238 L7233 L7226:L7227 L7203:L7204 L7198 L7165 L7147 L7145 L7134 L7132 L7129:L7130 L7122 L7113:L7114 L7111 L7107 L7076 L7067">
    <cfRule type="cellIs" dxfId="103" priority="105" stopIfTrue="1" operator="equal">
      <formula>0</formula>
    </cfRule>
  </conditionalFormatting>
  <conditionalFormatting sqref="H3347 H3343 H3330:H3331 H3328 H3326 H3316:H3317 H3311:H3312 H3308:H3309 H3301:H3304 H3296:H3297 H3294 H3290 H3287 H3285 H3283 H3272 H3270 H3264 H3256:H3257 H3249 H3245 H3243 H3241 H3237 H3232 H3227 H3224:H3225 H3221 H3218 H3211 H3209 H3207 H3204 H3202 H3187 H3172 H3169:H3170 H3164 H3162 H3158 H3154 H3146 H3142 H3136 H3124:H3126 H3122 H3117 H3112 H3110 H3107 H3095:H3097 H3092 H3084 H3079:H3081 H3074:H3077 H3072 H3068 H3062:H3064 H3057:H3059 H3054 H3052 H3044 H3041 H3036 H3034 H3030 H3022 H3018 H3011:H3012 H3006 H3001 H2996 H2994 H2972:H2979 H2969 H2952 H2950 H2946 H2944 H2942 H2938 H2936 H2928:H2929 H2926 H2913 H2902 H2900 H2898 H2886 H2882:H2883 H2879 H2875:H2877 H2870:H2871 H2863:H2864 H2858 H2851 H2845 H2835 H2833 H2824 H2817 H2814:H2815 H2809 H2807 H2804 H2800 H2798 H2794:H2795 H2768 H2761 H2759 H2754:H2756 H2752 H2748 H2745 H2743 H2735:H2736 H2722 H2717 H2710:H2711 H2704 H2694 H2685 H2681 H2667:H2668 H2662 H2657 H2653 H2642:H2643 H2634 H2626:H2628 H2624 H2619 H2615 H2608 H2593 H2589 H2583 H2574 H2567 H2565 H2562:H2563 H2554 H2539 H2531 H2520:H2523 H2503 H2496 H2493 H2487 H2481 H2479 H2475 H2472 H2470 H2468 H2459:H2461 H2445 H2437 H2432:H2433 H2430 H2423:H2427 H2413 H2404 H2401 H2394:H2395 H2390 H2388">
    <cfRule type="cellIs" dxfId="102" priority="98" stopIfTrue="1" operator="equal">
      <formula>0</formula>
    </cfRule>
  </conditionalFormatting>
  <conditionalFormatting sqref="R3">
    <cfRule type="cellIs" dxfId="101" priority="104" stopIfTrue="1" operator="equal">
      <formula>0</formula>
    </cfRule>
  </conditionalFormatting>
  <conditionalFormatting sqref="H15:H27 H30:H31 H33:H35 H37:H41 H43:H51 H53 H56:H57 H59 H61:H71 H73:H77 H80:H84 H86:H87 H89:H90 H92:H96 H98:H99 H102:H110 H112 H114 H116:H118 H120:H121 H123:H124 H126:H137 H139:H142 H144:H145 H147:H148 H150:H152 H154:H157 H159:H161 H163:H165 H167 H169:H170 H172 H175:H185 H189:H190 H192 H194:H203 H205 H207:H211 H213:H214 H216:H218 H220:H230 H232:H263 H265 H267 H269 H271:H276 H278:H282 H284:H296 H298:H299 H301:H305 H308:H311 H313 H315 H317:H319 H321:H326 H328:H331 H333:H338 H340:H342 H344:H345 H347 H349:H350 H353:H355 H357:H360 H362:H363 H367:H378 H380:H382 H384:H385 H390:H392 H394:H395 H397:H400 H402:H409 H411:H415 H418 H420:H425 H428:H429 H431:H432 H434:H435 H437:H439 H441:H444 H447 H449 H451:H459 H461:H463 H465:H475 H477 H479:H480 H482:H486 H488 H490:H494 H496:H497 H499 H503 H505:H514 H516:H524 H527:H529 H531:H542 H544 H546:H549 H552 H554:H558 H560:H561 H563:H573 H575 H577 H579:H580 H582:H595 H597 H599 H601 H603 H605:H606 H608:H610 H612:H618 H620:H627 H629 H632 H634 H636:H643 H645:H650 H652:H653 H655 H657:H658 H660:H661 H663:H674 H676 H678:H683 H685:H689 H691 H693:H697 H699:H707 H709:H713 H716:H720 H722:H724 H726 H728:H732 H734:H735 H737 H740:H741 H743:H748 H750 H752:H757 H759:H772 H774:H778 H780:H786 H788 H790:H799 H801:H803 H805:H806 H808:H809 H811:H820 H822:H825 H828:H829 H831:H833 H836 H838 H840:H841 H843 H845:H846 H848:H850 H852:H853 H855:H856 H858:H866 H868:H874 H876:H877 H879:H881 H886 H888 H890:H896 H898:H902 H904:H906 H908:H911 H913:H914 H916:H919 H921:H931 H933 H936 H938:H940 H942:H955 H957 H959:H961 H963:H964 H968:H969 H971:H972 H974:H978 H980:H984 H986:H994 H996:H1001 H1003:H1005 H1007 H1009:H1010 H1012 H1015:H1016 H1018 H1021 H1024:H1036 H1038:H1039 H1041 H1043:H1044 H1046:H1047 H1049 H1051:H1054 H1056 H1058 H1060 H1062:H1063 H1065:H1071 H1073:H1075 H1077:H1085 H1087:H1088 H1090:H1096 H1098 H1100 H1102:H1104 H1106:H1110 H1116 H1118:H1121 H1123:H1125 H1127 H1129:H1130 H1132:H1135 H1138:H1142 H1144:H1147 H1149:H1154 H1156:H1157 H1159:H1160 H1163 H1165:H1167 H1169:H1171 H1173:H1174 H1177 H1180:H1182 H1185 H1187:H1191 H1193:H1196 H1198:H1201 H1205 H1208:H1209 H1213 H1215:H1219 H1221:H1224 H1227:H1235 H1237:H1241 H1243:H1244 H1246:H1247 H1249 H1251:H1256 H1258:H1266 H1268 H1270:H1272 H1277 H1282:H1284 H1286:H1287 H1289 H1291:H1301 H1303:H1308 H1310:H1324 H1326:H1328 H1331:H1336 H1338:H1341 H1343:H1347 H1349:H1354 H1356:H1360 H1362:H1367 H1369 H1371:H1375 H1378:H1380 H1382:H1386 H1388:H1391 H1393 H1395 H1397:H1404 H1406 H1408:H1411 H1413:H1417 H1419:H1422 H1427:H1431 H1433:H1435 H1438:H1442 H1444 H1446:H1447 H1449:H1453 H1455:H1457 H1459:H1468 H1470:H1472 H1474 H1476:H1484 H1486:H1489 H1491:H1492 H1494:H1495 H1497:H1500 H1502 H1504:H1519 H1521:H1528 H1531:H1533 H1535:H1536 H1538 H1540:H1541 H1543 H1546:H1548 H1550 H1552 H1554 H1557:H1562 H1565 H1567 H1569:H1571 H1573:H1575 H1577 H1579:H1583 H1585:H1586 H1589:H1591 H1593 H1595:H1596 H1599:H1602 H1604:H1605 H1607:H1620 H1622:H1629 H1631:H1644 H1647:H1652 H1654 H1656 H1658 H1660:H1668 H1671:H1674 H1676 H1679:H1682 H1684:H1685 H1687 H1689 H1691 H1693:H1698 H1701:H1705 H1707:H1712 H1714:H1715 H1717:H1720 H1722:H1723 H1725:H1727 H1730 H1732 H1734:H1737 H1739:H1742 H1745 H1748:H1749 H1751:H1754 H1756:H1760 H1762:H1763 H1765:H1767 H1769:H1774 H1777:H1779 H1784:H1791 H1793 H1795:H1799 H1801 H1803 H1806 H1808 H1810 H1813:H1815 H1818:H1819 H1821 H1823 H1826:H1829 H1831:H1835 H1837:H1838 H1840 H1842 H1844:H1848 H1850 H1852:H1854 H1856:H1859 H1861:H1868 H1870:H1871 H1873:H1874 H1876:H1878 H1880:H1882 H1886:H1889 H1891:H1895 H1897:H1898 H1901:H1902 H1904 H1906 H1910:H1911 H1913:H1916 H1918 H1920:H1922 H1925:H1928 H1930 H1932:H1937 H1939 H1942:H1952 H1955:H1958 H1960 H1962:H1963 H1965:H1984 H1986 H1988:H1989 H1991:H1997 H2000 H2002:H2005 H2007 H2009:H2013 H2015:H2017 H2019:H2024 H2027:H2031 H2033:H2037 H2040:H2049 H2051:H2056 H2058:H2061 H2063 H2065 H2067:H2072 H2074:H2077 H2079:H2080 H2082:H2085 H2088 H2090:H2091 H2093:H2094 H2097:H2099 H2101:H2105 H2107 H2109:H2121 H2123:H2132 H2135:H2139 H2141 H2143:H2148 H2150:H2153 H2155 H2157:H2160 H2163:H2175 H2177 H2181:H2182 H2184:H2185 H2188:H2189 H2191:H2192 H2194:H2195 H2197:H2199 H2201 H2203:H2207 H2209:H2210 H2212:H2213 H2215:H2219 H2221:H2224 H2226:H2240 H2242:H2244 H2246:H2252 H2254:H2272 H2274:H2278 H2280 H2282:H2291 H2293:H2294 H2296:H2297 H2300 H2302:H2303 H2310:H2313 H2315:H2320 H2323:H2327 H2329:H2331 H2333:H2336 H2338:H2340 H2342 H2344:H2349 H2351:H2352 H2354:H2356 H2358:H2360 H2363:H2370 H2372 H2374:H2376 H2378 H2380 H2383:H2384 H2386:H2387 H2389 H2391:H2393 H2396:H2400 H2402:H2403 H2405:H2412 H2414:H2422 H2428:H2429 H2431 H2434:H2436 H2438:H2444 H2446:H2458 H2462:H2467 H2469 H2471 H2473:H2474 H2476:H2478 H2480 H2482:H2486 H2488:H2492 H2494:H2495 H2497:H2502 H2504:H2519 H2524:H2530 H2532:H2538 H2540:H2553 H2555:H2561 H2564 H2566 H2568:H2573 H2575:H2582 H2584:H2588 H2590:H2592 H2594:H2607 H2609:H2614 H2616:H2618 H2620:H2623 H2625 H2629:H2633 H2635:H2641 H2644:H2652 H2654:H2656 H2658:H2661 H2663:H2666 H2669:H2680 H2682:H2684 H2686:H2693 H2695:H2703 H2705:H2709 H2712:H2716 H2718:H2721 H2723:H2734 H2737:H2742 H2744 H2746:H2747 H2749:H2751 H2753 H2757:H2758 H2760 H2762:H2767 H2769:H2793 H2796:H2797 H2799 H2801:H2803 H2805:H2806 H2808 H2810:H2813 H2816 H2818:H2823 H2825:H2832 H2834 H2836:H2844 H2846:H2850 H2852:H2857 H2859:H2862 H2865:H2869 H2872:H2874 H2878 H2880:H2881 H2884:H2885 H2887:H2897 H2899 H2901 H2903:H2912 H2914:H2925 H2927 H2930:H2935 H2937 H2939:H2941 H2943 H2945 H2947:H2949 H2951 H2953:H2968 H2970:H2971 H2980:H2993 H2995 H2997:H3000 H3002:H3005 H3007:H3010 H3013:H3017 H3019:H3021 H3023:H3029 H3031:H3033 H3035 H3037:H3040 H3042:H3043 H3045:H3051 H3053 H3055:H3056 H3060:H3061 H3065:H3067 H3069:H3071 H3073 H3078 H3082:H3083 H3085:H3091 H3093:H3094 H3098:H3106 H3108:H3109 H3111 H3113:H3116 H3118:H3121 H3123 H3127:H3135 H3137:H3141 H3143:H3145 H3147:H3153 H3155:H3157 H3159:H3161 H3163 H3165:H3168 H3171 H3173:H3186 H3188:H3201 H3203 H3205:H3206 H3208 H3210 H3212:H3217 H3219:H3220 H3222:H3223 H3226 H3228:H3231 H3233:H3236 H3238:H3240 H3242 H3244 H3246:H3248 H3250:H3255 H3258:H3263 H3265:H3269 H3271 H3273:H3282 H3284 H3286 H3288:H3289 H3291:H3293 H3295 H3298:H3300 H3305:H3307 H3310 H3313:H3315 H3318:H3325 H3327 H3329 H3332:H3342 H3344:H3346 H3348:H3353 H3355:H3359 H3361 H3363:H3371 H3373:H3379 H3382:H3384 H3386:H3387 H3389 H3392:H3403 H3405 H3407:H3410 H3412 H3414:H3422 H3424:H3428 H3430:H3432 H3434:H3435 H3437:H3439 H3441:H3442 H3444:H3451 H3453 H3455 H3457 H3460 H3462:H3464 H3468:H3472 H3474 H3476 H3478 H3480:H3484 H3486:H3489 H3491:H3492 H3494:H3499 H3501:H3502 H3504:H3508 H3510:H3513 H3515 H3517:H3523 H3525 H3527:H3530 H3532 H3534:H3538 H3540:H3541 H3544:H3553 H3555:H3556 H3558:H3564 H3567 H3569:H3570 H3575:H3577 H3579:H3583 H3585 H3587:H3598 H3600:H3604 H3606:H3619 H3621:H3634 H3636:H3640 H3642:H3647 H3649:H3652 H3654 H3656:H3659 H3661:H3663 H3667 H3670 H3672:H3677 H3680:H3695 H3698 H3700 H3702 H3704:H3706 H3708:H3717 H3720:H3722 H3724:H3728 H3732:H3738 H3740:H3741 H3743 H3748:H3749 H3751:H3752 H3754:H3759 H3761 H3763 H3765:H3768 H3771:H3773 H3775:H3779 H3781:H3782 H3784:H3788 H3790 H3792:H3793 H3795 H3798:H3802 H3805 H3807:H3808 H3810 H3812 H3814:H3827 H3829:H3831 H3833:H3840 H3842 H3844:H3845 H3848 H3850 H3852:H3853 H3855 H3858 H3860:H3863 H3865:H3873 H3876 H3878:H3881 H3883:H3888 H3890:H3894 H3896:H3900 H3902:H3903 H3905:H3914 H3918:H3921 H3923:H3932 H3938:H3939 H3941 H3943:H3946 H3948:H3949 H3951:H3957 H3961:H3963 H3965:H3967 H3969:H3970 H3972:H3973 H3975 H3977:H3979 H3981:H3982 H3984:H3986 H3989:H3991 H3993:H3999 H4001 H4004:H4007 H4009:H4010 H4012 H4014 H4016:H4022 H4024:H4028 H4030 H4032:H4036 H4038:H4041 H4043 H4046 H4048:H4051 H4053:H4058 H4060 H4063:H4065 H4068 H4072:H4074 H4078 H4080:H4082 H4084:H4085 H4087:H4089 H4091:H4096 H4098:H4102 H4104:H4109 H4111 H4113:H4121 H4123 H4125 H4127:H4128 H4131:H4139 H4142:H4143 H4145:H4149 H4154:H4155 H4157:H4166 H4168:H4169 H4174:H4175 H4177 H4179 H4181:H4183 H4185:H4187 H4189:H4198 H4200 H4203:H4208 H4210:H4215 H4217:H4222 H4224:H4230 H4232 H4234:H4235 H4237 H4239:H4243 H4245:H4246 H4248 H4250:H4251 H4253 H4255:H4256 H4258:H4260 H4262 H4265:H4269 H4271:H4274 H4276:H4280 H4282:H4288 H4290:H4293 H4295:H4297 H4299 H4302 H4304 H4307:H4314 H4316:H4317 H4320:H4323 H4325:H4328 H4331:H4332 H4334:H4339 H4341:H4345 H4347 H4349:H4353 H4357:H4365 H4367:H4369 H4373:H4377 H4380 H4382 H4384 H4386 H4388:H4389 H4391:H4392 H4394:H4400 H4403:H4405 H4407:H4408 H4410 H4412:H4414 H4416:H4420 H4422:H4423 H4426:H4438 H4441 H4443 H4445:H4447 H4451:H4453 H4455:H4458 H4461 H4463:H4466 H4468:H4469 H4472:H4480 H4482:H4488 H4490 H4492:H4493 H4495 H4497:H4498 H4500:H4505 H4507 H4509:H4511 H4513:H4516 H4518:H4531 H4533:H4539 H4541:H4543 H4545:H4547 H4550 H4552 H4554 H4557:H4559 H4561:H4562 H4564:H4566 H4568:H4571 H4574 H4578:H4580 H4582:H4583 H4587:H4588 H4591:H4595 H4597:H4598 H4600:H4606 H4608:H4624 H4626:H4628 H4630:H4631 H4633:H4636 H4639:H4648 H4652:H4654 H4657:H4658 H4660 H4662:H4666 H4669:H4673 H4676:H4677 H4680 H4682 H4684:H4688 H4691:H4695 H4697:H4698 H4701:H4708 H4710:H4711 H4717 H4720:H4723 H4725:H4735 H4737 H4739:H4760 H4762 H4777 H7068:H7075 H7077:H7106 H7108:H7110 H7112 H7115:H7121 H7123:H7128 H7131 H7133 H7135:H7144 H7146 H7148:H7155 H7166:H7197 H7199:H7202 H7205:H7225 H7228:H7232 H7234:H7236 H7239:H7242 H7244:H7245 H7247 H4779:H7066 H7157:H7164 H7249:H7379 H7381:H7396 H7398:H7420">
    <cfRule type="cellIs" dxfId="100" priority="103" stopIfTrue="1" operator="equal">
      <formula>0</formula>
    </cfRule>
  </conditionalFormatting>
  <conditionalFormatting sqref="H1329:H1330 H1325 H1309 H1302 H1290 H1288 H1285 H1278:H1281 H1273:H1276 H1269 H1267 H1257 H1250 H1248 H1245 H1242 H1236 H1225:H1226 H1220 H1214 H1210:H1212 H1206:H1207 H1202:H1204 H1197 H1192 H1186 H1183:H1184 H1178:H1179 H1175:H1176 H1172 H1168 H1164 H1161:H1162 H1158 H1155 H1148 H1143 H1136:H1137 H1131 H1128 H1126 H1122 H1117 H1111:H1115 H1105 H1101 H1099 H1097 H1089 H1086 H1076 H1072 H1064 H1061 H1059 H1057 H1055 H1050 H1048 H1045 H1042 H1040 H1037 H1022:H1023 H1019:H1020 H1017 H1013:H1014 H1011 H1008 H1006 H1002 H995 H985 H979 H973 H970 H965:H967 H962 H958 H956">
    <cfRule type="cellIs" dxfId="99" priority="101" stopIfTrue="1" operator="equal">
      <formula>0</formula>
    </cfRule>
  </conditionalFormatting>
  <conditionalFormatting sqref="H2385 H2381:H2382 H2379 H2377 H2373 H2371 H2361:H2362 H2357 H2353 H2350 H2343 H2341 H2337 H2332 H2328 H2321:H2322 H2314 H2304:H2309 H2301 H2298:H2299 H2295 H2292 H2281 H2279 H2273 H2253 H2245 H2241 H2225 H2220 H2214 H2211 H2208 H2202 H2200 H2196 H2193 H2190 H2186:H2187 H2183 H2178:H2180 H2176 H2161:H2162 H2156 H2154 H2149 H2142 H2140 H2133:H2134 H2122 H2108 H2106 H2100 H2095:H2096 H2092 H2089 H2086:H2087 H2081 H2078 H2073 H2066 H2064 H2062 H2057 H2050 H2038:H2039 H2032 H2025:H2026">
    <cfRule type="cellIs" dxfId="98" priority="99" stopIfTrue="1" operator="equal">
      <formula>0</formula>
    </cfRule>
  </conditionalFormatting>
  <conditionalFormatting sqref="H3493 H3490 H3485 H3479 H3477 H3475 H3473 H3465:H3467 H3461 H3458:H3459 H3456 H3454 H3452 H3443 H3440 H3436 H3433 H3429 H3423 H3413 H3411 H3406 H3404 H3390:H3391 H3388 H3385 H3380:H3381 H3372 H3362 H3360 H3354">
    <cfRule type="cellIs" dxfId="97" priority="97" stopIfTrue="1" operator="equal">
      <formula>0</formula>
    </cfRule>
  </conditionalFormatting>
  <conditionalFormatting sqref="H3904 H3901 H3895 H3889 H3882 H3877 H3874:H3875 H3864 H3859 H3856:H3857 H3854 H3851 H3849 H3846:H3847 H3843 H3841 H3832 H3828 H3813 H3811 H3809 H3806 H3803:H3804 H3796:H3797 H3794 H3791 H3789 H3783 H3780 H3774 H3769:H3770 H3764 H3762 H3760 H3750 H3744:H3747 H3742 H3739 H3729:H3731 H3723 H3718:H3719 H3707 H3703 H3701 H3699 H3696:H3697 H3678:H3679 H3671 H3668:H3669 H3664:H3666 H3660 H3655 H3653 H3648 H3641 H3635 H3620 H3605 H3599 H3586 H3584 H3578 H3571:H3574 H3568 H3565:H3566 H3557 H3554 H3542:H3543 H3539 H3533 H3531 H3526 H3524 H3516 H3514 H3509 H3503 H3500">
    <cfRule type="cellIs" dxfId="96" priority="96" stopIfTrue="1" operator="equal">
      <formula>0</formula>
    </cfRule>
  </conditionalFormatting>
  <conditionalFormatting sqref="H4607 H4599 H4596 H4589:H4590 H4584:H4586 H4581 H4575:H4577 H4572:H4573 H4567 H4563 H4560 H4555:H4556 H4553 H4551 H4548:H4549 H4544 H4540 H4532 H4517 H4512 H4508 H4506 H4499 H4496 H4494 H4491 H4489 H4481 H4470:H4471 H4467 H4462 H4459:H4460 H4454 H4448:H4450 H4444 H4442 H4439:H4440 H4424:H4425 H4421 H4415 H4411 H4409 H4406 H4401:H4402 H4393 H4390 H4387 H4385 H4383 H4381 H4378:H4379 H4370:H4372 H4366 H4354:H4356 H4348 H4346 H4340 H4333 H4329:H4330 H4324 H4318:H4319 H4315 H4305:H4306 H4303 H4300:H4301 H4298 H4294 H4289 H4281 H4275 H4270 H4263:H4264 H4261 H4257 H4254 H4252 H4249 H4247 H4244 H4238 H4236 H4233 H4231 H4223 H4216 H4209 H4201:H4202 H4199 H4188 H4184 H4180 H4178 H4176 H4170:H4173 H4167 H4156 H4150:H4153 H4144 H4140:H4141 H4129:H4130 H4126 H4124 H4122 H4112 H4110 H4103 H4097 H4090 H4086 H4083 H4079 H4075:H4077 H4069:H4071 H4066:H4067 H4061:H4062 H4059 H4052 H4047 H4044:H4045 H4042 H4037 H4031 H4029 H4023 H4015 H4013 H4011 H4008 H4002:H4003 H4000 H3992 H3987:H3988 H3983 H3980 H3976 H3974 H3971 H3968 H3964 H3958:H3960 H3950 H3947 H3942 H3940 H3933:H3937 H3922 H3915:H3917">
    <cfRule type="cellIs" dxfId="95" priority="95" stopIfTrue="1" operator="equal">
      <formula>0</formula>
    </cfRule>
  </conditionalFormatting>
  <conditionalFormatting sqref="H7246 H7243 H7237:H7238 H7233 H7226:H7227 H7203:H7204 H7198 H7165 H7147 H7145 H7134 H7132 H7129:H7130 H7122 H7113:H7114 H7111 H7107 H7076 H7067">
    <cfRule type="cellIs" dxfId="94" priority="93" stopIfTrue="1" operator="equal">
      <formula>0</formula>
    </cfRule>
  </conditionalFormatting>
  <conditionalFormatting sqref="Q7411:Q7417 Q7403:Q7409 Q7391:Q7396 Q7385:Q7389 Q7376:Q7379 Q7372 Q7368:Q7370 Q7362 Q7348:Q7359 Q7321:Q7323 Q7310 Q7282:Q7297 Q7272:Q7275 Q7264:Q7266 Q7259:Q7260 Q7381:Q7383 Q7398:Q7401">
    <cfRule type="containsText" dxfId="93" priority="92" operator="containsText" text="NA">
      <formula>NOT(ISERROR(SEARCH("NA",Q7259)))</formula>
    </cfRule>
  </conditionalFormatting>
  <conditionalFormatting sqref="J7246 J7243 J7237:J7238 J7233 J7226:J7227 J7203:J7204 J7198 J7165 J7147 J7145 J7134 J7132 J7129:J7130 J7122 J7113:J7114 J7111 J7107 J7076 J7067 J4778 J4763:J4776 J4761 J4738 J4736 J4724 J4718:J4719 J4712:J4716 J4709 J4699:J4700 J4696 J4689:J4690 J4683 J4681 J4678:J4679 J4674:J4675 J4667:J4668 J4661 J4659 J4655:J4656 J4649:J4651 J4637:J4638 J4632 J4629 J4625 J4607 J4599 J4596 J4589:J4590 J4584:J4586 J4581 J4575:J4577 J4572:J4573 J4567 J4563 J4560 J4555:J4556 J4553 J4551 J4548:J4549 J4544 J4540 J4532 J4517 J4512 J4508 J4506 J4499 J4496 J4494 J4491 J4489 J4481 J4470:J4471 J4467 J4462 J4459:J4460 J4454 J4448:J4450 J4444 J4442 J4439:J4440 J4424:J4425 J4421 J4415 J4411 J4409 J4406 J4401:J4402 J4393 J4390 J4387 J4385 J4383 J4381 J4378:J4379 J4370:J4372 J4366 J4354:J4356 J4348 J4346 J4340 J4333 J4329:J4330 J4324 J4318:J4319 J4315 J4305:J4306 J4303 J4300:J4301 J4298 J4294 J4289 J4281 J4275 J4270 J4263:J4264 J4261 J4257 J4254 J4252 J4249 J4247 J4244 J4238 J4236 J4233 J4231 J4223 J4216 J4209 J4201:J4202 J4199 J4188 J4184 J4180 J4178 J4176 J4170:J4173 J4167 J4156 J4150:J4153 J4144 J4140:J4141 J4129:J4130 J4126 J4124 J4122 J4112 J4110 J4103 J4097 J4090 J4086 J4083 J4079 J4075:J4077 J4069:J4071 J4066:J4067 J4061:J4062 J4059 J4052 J4047 J4044:J4045 J4042 J4037 J4031 J4029 J4023 J4015 J4013 J4011 J4008 J4002:J4003 J4000 J3992 J3987:J3988 J3983 J3980 J3976 J3974 J3971 J3968 J3964 J3958:J3960 J3950 J3947 J3942 J3940 J3933:J3937 J3922 J3915:J3917 J3904 J3901 J3895 J3889 J3882 J3877 J3874:J3875 J3864 J3859 J3856:J3857 J3854 J3851 J3849 J3846:J3847 J3843 J3841 J3832 J3828 J3813 J3811 J3809 J3806 J3803:J3804 J3796:J3797 J3794 J3791 J3789 J3783 J3780 J3774 J3769:J3770 J3764 J3762 J3760 J3750 J3744:J3747 J3742 J3739 J3729:J3731 J3723 J3718:J3719 J3707 J3703 J3701 J3699 J3696:J3697 J3678:J3679 J3671 J3668:J3669 J3664:J3666 J3660 J3655 J3653 J3648 J3641 J3635 J3620 J3605 J3599 J3586 J3584 J3578 J3571:J3574 J3568 J3565:J3566 J3557 J3554 J3542:J3543 J3539 J3533 J3531 J3526 J3524 J3516 J3514 J3509 J3503 J3500 J3493 J3490 J3485 J3479 J3477 J3475 J3473 J3465:J3467 J3461 J3458:J3459 J3456 J3454 J3452 J3443 J3440 J3436 J3433 J3429 J3423 J3413 J3411 J3406 J3404 J3390:J3391 J3388 J3385 J3380:J3381 J3372 J3362 J3360 J3354 J3347 J3343 J3330:J3331 J3328 J3326 J3316:J3317 J3311:J3312 J3308:J3309 J3301:J3304 J3296:J3297 J3294 J3290 J3287 J3285 J3283 J3272 J3270 J3264 J3256:J3257 J3249 J3245 J3243 J3241 J3237 J3232 J3227 J3224:J3225 J3221 J3218 J3211 J3209 J3207 J3204 J3202 J3187 J3172 J3169:J3170 J3164 J3162 J3158 J3154 J3146 J3142 J3136 J3124:J3126 J3122 J3117 J3112 J3110 J3107 J3095:J3097 J3092 J3084 J3079:J3081 J3074:J3077 J3072 J3068 J3062:J3064 J3057:J3059 J3054 J3052 J3044 J3041 J3036 J3034 J3030 J3022 J3018 J3011:J3012 J3006 J3001 J2996 J2994 J2972:J2979 J2969 J2952 J2950 J2946 J2944 J2942 J2938 J2936 J2928:J2929 J2926 J2913 J2902 J2900 J2898 J2886 J2882:J2883 J2879 J2875:J2877 J2870:J2871 J2863:J2864 J2858 J2851 J2845 J2835 J2833 J2824 J2817 J2814:J2815 J2809 J2807 J2804 J2800 J2798 J2794:J2795 J2768 J2761 J2759 J2754:J2756 J2752 J2748 J2745 J2743 J2735:J2736 J2722 J2717 J2710:J2711 J2704 J2694 J2685 J2681 J2667:J2668 J2662 J2657 J2653 J2642:J2643 J2634 J2626:J2628 J2624 J2619 J2615 J2608 J2593 J2589 J2583 J2574 J2567 J2565 J2562:J2563 J2554 J2539 J2531 J2520:J2523 J2503 J2496 J2493 J2487 J2481 J2479 J2475 J2472 J2470 J2468 J2459:J2461 J2445 J2437 J2432:J2433 J2430 J2423:J2427 J2413 J2404 J2401 J2394:J2395 J2390 J2387:J2388 J2385 J2381:J2382 J2379 J2377 J2373 J2371 J2361:J2362 J2357 J2353 J2350 J2343 J2341 J2337 J2332 J2328 J2321:J2322 J2314 J2304:J2309 J2301 J2298:J2299 J2295 J2292 J2281 J2279 J2273 J2253 J2245 J2241 J2225 J2220 J2214 J2211 J2208 J2202 J2200 J2196 J2193 J2190 J2186:J2187 J2183 J2178:J2180 J2176 J2161:J2162 J2156 J2154 J2149 J2142 J2140 J2133:J2134 J2122 J2108 J2106 J2100 J2095:J2096 J2092 J2089 J2086:J2087 J2081 J2078 J2073 J2066 J2064 J2062 J2057 J2050 J2038:J2039 J2032 J2025:J2026 J2018 J2014 J2008 J2006 J2001 J1998:J1999 J1990 J1987 J1985 J1964 J1961 J1959 J1953:J1954 J1940:J1941 J1938 J1931 J1929 J1923:J1924 J1919 J1917 J1912 J1907:J1909 J1905 J1903 J1899:J1900 J1896 J1890 J1883:J1885 J1879 J1875 J1872 J1869 J1860 J1855 J1851 J1849 J1843 J1841 J1839 J1836 J1830 J1824:J1825 J1822 J1820 J1816:J1817 J1811:J1812 J1809 J1807 J1804:J1805 J1802 J1800 J1794 J1792 J1780:J1783 J1775:J1776 J1768 J1764 J1761 J1755 J1750 J1746:J1747 J1743:J1744 J1738 J1733 J1731 J1728:J1729 J1724 J1721 J1716 J1713 J1706 J1699:J1700 J1692 J1690 J1688 J1686 J1683 J1677:J1678 J1675 J1669:J1670 J1659 J1657 J1655 J1653 J1645:J1646 J1630 J1621 J1606 J1603 J1597:J1598 J1594 J1592 J1587:J1588 J1584 J1578 J1576 J1572 J1568 J1566 J1563:J1564 J1555:J1556 J1553 J1551 J1549 J1544:J1545 J1542 J1539 J1537 J1534 J1529:J1530 J1520 J1503 J1501 J1496 J1493 J1490 J1485 J1475 J1473 J1469 J1458 J1454 J1448 J1445 J1443 J1436:J1437 J1432 J1424:J1426 J1418 J1412 J1407 J1405 J1396 J1394 J1392 J1387 J1381 J1376:J1377 J1370 J1368 J1361 J1355 J1348 J1342 J1337 J1329:J1330 J1325 J1309 J1302 J1290 J1288 J1285 J1278:J1281 J1273:J1276 J1269 J1267 J1257 J1250 J1248 J1245 J1242 J1236 J1225:J1226 J1220 J1214 J1210:J1212 J1206:J1207 J1202:J1204 J1197 J1192 J1186 J1183:J1184 J1178:J1179 J1175:J1176 J1172 J1168 J1164 J1161:J1162 J1158 J1155 J1148 J1143 J1136:J1137 J1131 J1128 J1126 J1122 J1117 J1111:J1115 J1105 J1101 J1099 J1097 J1089 J1086 J1076 J1072 J1064 J1061 J1059 J1057 J1055 J1050 J1048 J1045 J1042 J1040 J1037 J1022:J1023 J1019:J1020 J1017 J1013:J1014 J1011 J1008 J1006 J1002 J995 J985 J979 J973 J970 J965:J967 J962 J958 J956 J941 J937 J934:J935 J932 J920 J915 J912 J907 J903 J897 J889 J887 J882:J885 J878 J875 J867 J857 J854 J851 J847 J844 J842 J839 J837 J834:J835 J830 J826:J827 J821 J810 J807 J804 J800 J789 J787 J779 J773 J758 J751 J749 J742 J738:J739 J736 J733 J727 J725 J721 J714:J715 J708 J698 J692 J690 J684 J677 J675 J662 J659 J656 J654 J651 J644 J635 J633 J630:J631 J628 J619 J611 J607 J604 J602 J600 J598 J596 J581 J578 J576 J574 J562 J559 J553 J550:J551 J545 J543 J530 J525:J526 J515 J504 J500:J502 J498 J495 J489 J487 J481 J478 J476 J464 J460 J450 J448 J445:J446 J440 J436 J433 J430 J426:J427 J419 J416:J417 J410 J401 J396 J393 J386:J389 J383 J379 J364:J366 J361 J356 J351:J352 J348 J346 J343 J339 J332 J327 J320 J316 J314 J312 J306:J307 J300 J297 J283 J277 J270 J268 J266 J264 J231 J219 J215 J212 J206 J204 J193 J191 J186:J188 J173:J174 J171 J168 J166 J162 J158 J153 J149 J146 J143 J138 J125 J122 J119 J111 J100:J101 J97 J91 J88 J85 J78:J79 J72 J60 J58 J54:J55 J52 J42 J36 J32 J28:J29 J3495">
    <cfRule type="cellIs" dxfId="92" priority="91" stopIfTrue="1" operator="equal">
      <formula>0</formula>
    </cfRule>
  </conditionalFormatting>
  <conditionalFormatting sqref="J1336">
    <cfRule type="cellIs" dxfId="91" priority="90" stopIfTrue="1" operator="equal">
      <formula>0</formula>
    </cfRule>
  </conditionalFormatting>
  <conditionalFormatting sqref="J3909">
    <cfRule type="cellIs" dxfId="90" priority="89" stopIfTrue="1" operator="equal">
      <formula>0</formula>
    </cfRule>
  </conditionalFormatting>
  <conditionalFormatting sqref="J942">
    <cfRule type="cellIs" dxfId="89" priority="88" stopIfTrue="1" operator="equal">
      <formula>0</formula>
    </cfRule>
  </conditionalFormatting>
  <conditionalFormatting sqref="J2024">
    <cfRule type="cellIs" dxfId="88" priority="87" stopIfTrue="1" operator="equal">
      <formula>0</formula>
    </cfRule>
  </conditionalFormatting>
  <conditionalFormatting sqref="J3349">
    <cfRule type="cellIs" dxfId="87" priority="86" stopIfTrue="1" operator="equal">
      <formula>0</formula>
    </cfRule>
  </conditionalFormatting>
  <conditionalFormatting sqref="J3494">
    <cfRule type="cellIs" dxfId="86" priority="85" stopIfTrue="1" operator="equal">
      <formula>0</formula>
    </cfRule>
  </conditionalFormatting>
  <conditionalFormatting sqref="J4620">
    <cfRule type="cellIs" dxfId="85" priority="84" stopIfTrue="1" operator="equal">
      <formula>0</formula>
    </cfRule>
  </conditionalFormatting>
  <conditionalFormatting sqref="J4779">
    <cfRule type="cellIs" dxfId="84" priority="83" stopIfTrue="1" operator="equal">
      <formula>0</formula>
    </cfRule>
  </conditionalFormatting>
  <conditionalFormatting sqref="O1:O13 O30:O31 O33:O35 O37:O41 O43:O51 O53 O56:O57 O59 O61:O71 O73:O77 O80:O84 O86:O87 O89:O90 O92:O96 O98:O99 O102:O110 O112 O114 O116:O118 O120:O121 O123:O124 O126:O137 O139:O142 O144:O145 O147:O148 O150:O152 O154:O157 O159:O161 O163:O165 O167 O169:O170 O172 O175:O185 O189:O190 O192 O194:O203 O205 O207:O211 O213:O214 O216:O218 O220:O230 O232:O263 O265 O267 O269 O271:O276 O278:O282 O284:O296 O298:O299 O301:O305 O308:O311 O313 O315 O317:O319 O321:O326 O328:O331 O333:O338 O340:O342 O344:O345 O347 O349:O350 O353:O355 O357:O360 O362:O363 O367:O378 O380:O382 O384:O385 O390:O392 O394:O395 O397:O400 O402:O409 O411:O415 O418 O420:O425 O428:O429 O431:O432 O434:O435 O437:O439 O441:O444 O447 O449 O451:O459 O461:O463 O465:O475 O477 O479:O480 O482:O486 O488 O490:O494 O496:O497 O499 O503 O505:O514 O516:O524 O527:O529 O531:O542 O544 O546:O549 O552 O554:O558 O560:O561 O563:O573 O575 O577 O579:O580 O582:O595 O597 O599 O601 O603 O605:O606 O608:O610 O612:O618 O620:O627 O629 O632 O634 O636:O643 O645:O650 O652:O653 O655 O657:O658 O660:O661 O663:O674 O676 O678:O683 O685:O689 O691 O693:O697 O699:O707 O709:O713 O716:O720 O722:O724 O726 O728:O732 O734:O735 O737 O740:O741 O743:O748 O750 O752:O757 O759:O772 O774:O778 O780:O786 O788 O790:O799 O801:O803 O805:O806 O808:O809 O811:O820 O822:O825 O828:O829 O831:O833 O836 O838 O840:O841 O843 O845:O846 O848:O850 O852:O853 O855:O856 O858:O866 O868:O874 O876:O877 O879:O881 O886 O888 O890:O896 O898:O902 O904:O906 O908:O911 O913:O914 O916:O919 O921:O931 O933 O936 O938:O940 O942:O955 O957 O959:O961 O963:O964 O968:O969 O971:O972 O974:O978 O980:O984 O986:O994 O996:O1001 O1003:O1005 O1007 O1009:O1010 O1012 O1015:O1016 O1018 O1021 O1024:O1036 O1038:O1039 O1041 O1043:O1044 O1046:O1047 O1049 O1051:O1054 O1056 O1058 O1060 O1062:O1063 O1065:O1071 O1073:O1075 O1077:O1085 O1087:O1088 O1090:O1096 O1098 O1100 O1102:O1104 O1106:O1110 O1116 O1118:O1121 O1123:O1125 O1127 O1129:O1130 O1132:O1135 O1138:O1142 O1144:O1147 O1149:O1154 O1156:O1157 O1159:O1160 O1163 O1165:O1167 O1169:O1171 O1173:O1174 O1177 O1180:O1182 O1185 O1187:O1191 O1193:O1196 O1198:O1201 O1205 O1208:O1209 O1213 O1215:O1219 O1221:O1224 O1227:O1235 O1237:O1241 O1243:O1244 O1246:O1247 O1249 O1251:O1256 O1258:O1266 O1268 O1270:O1272 O1277 O1282:O1284 O1286:O1287 O1289 O1291:O1301 O1303:O1308 O1310:O1324 O1326:O1328 O1331:O1336 O1338:O1341 O1343:O1347 O1349:O1354 O1356:O1360 O1362:O1367 O1369 O1371:O1375 O1378:O1380 O1382:O1386 O1388:O1391 O1393 O1395 O1397:O1404 O1406 O1408:O1411 O1413:O1417 O1419:O1422 O1427:O1431 O1433:O1435 O1438:O1442 O1444 O1446:O1447 O1449:O1453 O1455:O1457 O1459:O1468 O1470:O1472 O1474 O1476:O1484 O1486:O1489 O1491:O1492 O1494:O1495 O1497:O1500 O1502 O1504:O1519 O1521:O1528 O1531:O1533 O1535:O1536 O1538 O1540:O1541 O1543 O1546:O1548 O1550 O1552 O1554 O1557:O1562 O1565 O1567 O1569:O1571 O1573:O1575 O1577 O1579:O1583 O1585:O1586 O1589:O1591 O1593 O1595:O1596 O1599:O1602 O1604:O1605 O1607:O1620 O1622:O1629 O1631:O1644 O1647:O1652 O1654 O1656 O1658 O1660:O1668 O1671:O1674 O1676 O1679:O1682 O1684:O1685 O1687 O1689 O1691 O1693:O1698 O1701:O1705 O1707:O1712 O1714:O1715 O1717:O1720 O1722:O1723 O1725:O1727 O1730 O1732 O1734:O1737 O1739:O1742 O1745 O1748:O1749 O1751:O1754 O1756:O1760 O1762:O1763 O1765:O1767 O1769:O1774 O1777:O1779 O1784:O1791 O1793 O1795:O1799 O1801 O1803 O1806 O1808 O1810 O1813:O1815 O1818:O1819 O1821 O1823 O1826:O1829 O1831:O1835 O1837:O1838 O1840 O1842 O1844:O1848 O1850 O1852:O1854 O1856:O1859 O1861:O1868 O1870:O1871 O1873:O1874 O1876:O1878 O1880:O1882 O1886:O1889 O1891:O1895 O1897:O1898 O1901:O1902 O1904 O1906 O1910:O1911 O1913:O1916 O1918 O1920:O1922 O1925:O1928 O1930 O1932:O1937 O1939 O1942:O1952 O1955:O1958 O1960 O1962:O1963 O1965:O1984 O1986 O1988:O1989 O1991:O1997 O2000 O2002:O2005 O2007 O2009:O2013 O2015:O2017 O2019:O2024 O2027:O2031 O2033:O2037 O2040:O2049 O2051:O2056 O2058:O2061 O2063 O2065 O2067:O2072 O2074:O2077 O2079:O2080 O2082:O2085 O2088 O2090:O2091 O2093:O2094 O2097:O2099 O2101:O2105 O2107 O2109:O2121 O2123:O2132 O2135:O2139 O2141 O2143:O2148 O2150:O2153 O2155 O2157:O2160 O2163:O2175 O2177 O2181:O2182 O2184:O2185 O2188:O2189 O2191:O2192 O2194:O2195 O2197:O2199 O2201 O2203:O2207 O2209:O2210 O2212:O2213 O2215:O2219 O2221:O2224 O2226:O2240 O2242:O2244 O2246:O2252 O2254:O2272 O2274:O2278 O2280 O2282:O2291 O2293:O2294 O2296:O2297 O2300 O2302:O2303 O2310:O2313 O2315:O2320 O2323:O2327 O2329:O2331 O2333:O2336 O2338:O2340 O2342 O2344:O2349 O2351:O2352 O2354:O2356 O2358:O2360 O2363:O2370 O2372 O2374:O2376 O2378 O2380 O2383:O2384 O2386:O2387 O2389 O2391:O2393 O2396:O2400 O2402:O2403 O2405:O2412 O2414:O2422 O2428:O2429 O2431 O2434:O2436 O2438:O2444 O2446:O2458 O2462:O2467 O2469 O2471 O2473:O2474 O2476:O2478 O2480 O2482:O2486 O2488:O2492 O2494:O2495 O2497:O2502 O2504:O2519 O2524:O2530 O2532:O2538 O2540:O2553 O2555:O2561 O2564 O2566 O2568:O2573 O2575:O2582 O2584:O2588 O2590:O2592 O2594:O2607 O2609:O2614 O2616:O2618 O2620:O2623 O2625 O2629:O2633 O2635:O2641 O2644:O2652 O2654:O2656 O2658:O2661 O2663:O2666 O2669:O2680 O2682:O2684 O2686:O2693 O2695:O2703 O2705:O2709 O2712:O2716 O2718:O2721 O2723:O2734 O2737:O2742 O2744 O2746:O2747 O2749:O2751 O2753 O2757:O2758 O2760 O2762:O2767 O2769:O2793 O2796:O2797 O2799 O2801:O2803 O2805:O2806 O2808 O2810:O2813 O2816 O2818:O2823 O2825:O2832 O2834 O2836:O2844 O2846:O2850 O2852:O2857 O2859:O2862 O2865:O2869 O2872:O2874 O2878 O2880:O2881 O2884:O2885 O2887:O2897 O2899 O2901 O2903:O2912 O2914:O2925 O2927 O2930:O2935 O2937 O2939:O2941 O2943 O2945 O2947:O2949 O2951 O2953:O2968 O2970:O2971 O2980:O2993 O2995 O2997:O3000 O3002:O3005 O3007:O3010 O3013:O3017 O3019:O3021 O3023:O3029 O3031:O3033 O3035 O3037:O3040 O3042:O3043 O3045:O3051 O3053 O3055:O3056 O3060:O3061 O3065:O3067 O3069:O3071 O3073 O3078 O3082:O3083 O3085:O3091 O3093:O3094 O3098:O3106 O3108:O3109 O3111 O3113:O3116 O3118:O3121 O3123 O3127:O3135 O3137:O3141 O3143:O3145 O3147:O3153 O3155:O3157 O3159:O3161 O3163 O3165:O3168 O3171 O3173:O3186 O3188:O3201 O3203 O3205:O3206 O3208 O3210 O3212:O3217 O3219:O3220 O3222:O3223 O3226 O3228:O3231 O3233:O3236 O3238:O3240 O3242 O3244 O3246:O3248 O3250:O3255 O3258:O3263 O3265:O3269 O3271 O3273:O3282 O3284 O3286 O3288:O3289 O3291:O3293 O3295 O3298:O3300 O3305:O3307 O3310 O3313:O3315 O3318:O3325 O3327 O3329 O3332:O3342 O3344:O3346 O3348:O3353 O3355:O3359 O3361 O3363:O3371 O3373:O3379 O3382:O3384 O3386:O3387 O3389 O3392:O3403 O3405 O3407:O3410 O3412 O3414:O3422 O3424:O3428 O3430:O3432 O3434:O3435 O3437:O3439 O3441:O3442 O3444:O3451 O3453 O3455 O3457 O3460 O3462:O3464 O3468:O3472 O3474 O3476 O3478 O3480:O3484 O3486:O3489 O3491:O3492 O3494:O3499 O3501:O3502 O3504:O3508 O3510:O3513 O3515 O3517:O3523 O3525 O3527:O3530 O3532 O3534:O3538 O3540:O3541 O3544:O3553 O3555:O3556 O3558:O3564 O3567 O3569:O3570 O3575:O3577 O3579:O3583 O3585 O3587:O3598 O3600:O3604 O3606:O3619 O3621:O3634 O3636:O3640 O3642:O3647 O3649:O3652 O3654 O3656:O3659 O3661:O3663 O3667 O3670 O3672:O3677 O3680:O3695 O3698 O3700 O3702 O3704:O3706 O3708:O3717 O3720:O3722 O3724:O3728 O3732:O3738 O3740:O3741 O3743 O3748:O3749 O3751:O3752 O3754:O3759 O3761 O3763 O3765:O3768 O3771:O3773 O3775:O3779 O3781:O3782 O3784:O3788 O3790 O3792:O3793 O3795 O3798:O3802 O3805 O3807:O3808 O3810 O3812 O3814:O3827 O3829:O3831 O3833:O3840 O3842 O3844:O3845 O3848 O3850 O3852:O3853 O3855 O3858 O3860:O3863 O3865:O3873 O3876 O3878:O3881 O3883:O3888 O3890:O3894 O3896:O3900 O3902:O3903 O3905:O3914 O3918:O3921 O3923:O3932 O3938:O3939 O3941 O3943:O3946 O3948:O3949 O3951:O3957 O3961:O3963 O3965:O3967 O3969:O3970 O3972:O3973 O3975 O3977:O3979 O3981:O3982 O3984:O3986 O3989:O3991 O3993:O3999 O4001 O4004:O4007 O4009:O4010 O4012 O4014 O4016:O4022 O4024:O4028 O4030 O4032:O4036 O4038:O4041 O4043 O4046 O4048:O4051 O4053:O4058 O4060 O4063:O4065 O4068 O4072:O4074 O4078 O4080:O4082 O4084:O4085 O4087:O4089 O4091:O4096 O4098:O4102 O4104:O4109 O4111 O4113:O4120 O4123 O4125 O4127:O4128 O4131:O4139 O4142:O4143 O4145:O4149 O4154:O4155 O4157:O4166 O4168:O4169 O4174:O4175 O4177 O4179 O4181:O4183 O4185:O4187 O4189:O4198 O4200 O4203:O4208 O4210:O4215 O4217:O4222 O4224:O4230 O4232 O4234:O4235 O4237 O4239:O4243 O4245:O4246 O4248 O4250:O4251 O4253 O4255:O4256 O4258:O4260 O4262 O4265:O4269 O4271:O4274 O4276:O4280 O4282:O4288 O4290:O4293 O4295:O4297 O4299 O4302 O4304 O4307:O4314 O4316:O4317 O4320:O4323 O4325:O4328 O4331:O4332 O4334:O4339 O4341:O4345 O4347 O4349:O4353 O4357:O4365 O4367:O4369 O4373:O4377 O4380 O4382 O4384 O4386 O4388:O4389 O4391:O4392 O4394:O4400 O4403:O4405 O4407:O4408 O4410 O4412:O4414 O4416:O4420 O4422:O4423 O4426:O4438 O4441 O4443 O4445:O4447 O4451:O4453 O4455:O4458 O4461 O4463:O4466 O4468:O4469 O4472:O4480 O4482:O4488 O4490 O4492:O4493 O4495 O4497:O4498 O4500:O4505 O4507 O4509:O4511 O4513:O4516 O4518:O4531 O4533:O4539 O4541:O4543 O4545:O4547 O4550 O4552 O4554 O4557:O4559 O4561:O4562 O4564:O4566 O4568:O4571 O4574 O4578:O4580 O4582:O4583 O4587:O4588 O4591:O4595 O4597:O4598 O4600:O4606 O4608:O4624 O4626:O4628 O4630:O4631 O4633:O4636 O4639:O4648 O4652:O4654 O4657:O4658 O4660 O4662:O4666 O4669:O4673 O4676:O4677 O4680 O4682 O4684:O4688 O4691:O4695 O4697:O4698 O4701:O4708 O4710:O4711 O4717 O4720:O4723 O4725:O4735 O4737 O4739:O4760 O4762 O4777 O7068:O7075 O7077:O7106 O7108:O7110 O7112 O7115:O7121 O7123:O7128 O7131 O7133 O7135:O7144 O7146 O7148:O7155 O7166:O7197 O7199:O7202 O7205:O7225 O7228:O7232 O7234:O7236 O7239:O7242 O7244:O7245 O7247 O7424:O1048576 O4779:O7066 O7157:O7164 O7249:O7379 O7381:O7396 O7398:O7422 O15:O27">
    <cfRule type="cellIs" dxfId="83" priority="82" stopIfTrue="1" operator="equal">
      <formula>0</formula>
    </cfRule>
  </conditionalFormatting>
  <conditionalFormatting sqref="O941 O937 O934:O935 O932 O920 O915 O912 O907 O903 O897 O889 O887 O882:O885 O878 O875 O867 O857 O854 O851 O847 O844 O842 O839 O837 O834:O835 O830 O826:O827 O821 O810 O807 O804 O800 O789 O787 O779 O773 O758 O751 O749 O742 O738:O739 O736 O733 O727 O725 O721 O714:O715 O708 O698 O692 O690 O684 O677 O675 O662 O659 O656 O654 O651 O644 O635 O633 O630:O631 O628 O619 O611 O607 O604 O602 O600 O598 O596 O581 O578 O576 O574 O562 O559 O553 O550:O551 O545 O543 O530 O525:O526 O515 O504 O500:O502 O498 O495 O489 O487 O481 O478 O476 O464 O460 O450 O448 O445:O446 O440 O436 O433 O430 O426:O427 O419 O416:O417 O410 O401 O396 O393 O386:O389 O383 O379 O364:O366 O361 O356 O351:O352 O348 O346 O343 O339 O332 O327 O320 O316 O314 O312 O306:O307 O300 O297 O283 O277 O270 O268 O266 O264 O231 O219 O215 O212 O206 O204 O193 O191 O186:O188 O173:O174 O171 O168 O166 O162 O158 O153 O149 O146 O143 O138 O125 O122 O119 O115 O113 O111 O100:O101 O97 O91 O88 O85 O78:O79 O72 O60 O58 O54:O55 O52 O42 O36 O32 O28:O29">
    <cfRule type="cellIs" dxfId="82" priority="81" stopIfTrue="1" operator="equal">
      <formula>0</formula>
    </cfRule>
  </conditionalFormatting>
  <conditionalFormatting sqref="O1329:O1330 O1325 O1309 O1302 O1290 O1288 O1285 O1278:O1281 O1273:O1276 O1269 O1267 O1257 O1250 O1248 O1245 O1242 O1236 O1225:O1226 O1220 O1214 O1210:O1212 O1206:O1207 O1202:O1204 O1197 O1192 O1186 O1183:O1184 O1178:O1179 O1175:O1176 O1172 O1168 O1164 O1161:O1162 O1158 O1155 O1148 O1143 O1136:O1137 O1131 O1128 O1126 O1122 O1117 O1111:O1115 O1105 O1101 O1099 O1097 O1089 O1086 O1076 O1072 O1064 O1061 O1059 O1057 O1055 O1050 O1048 O1045 O1042 O1040 O1037 O1022:O1023 O1019:O1020 O1017 O1013:O1014 O1011 O1008 O1006 O1002 O995 O985 O979 O973 O970 O965:O967 O962 O958 O956">
    <cfRule type="cellIs" dxfId="81" priority="80" stopIfTrue="1" operator="equal">
      <formula>0</formula>
    </cfRule>
  </conditionalFormatting>
  <conditionalFormatting sqref="O2018 O2014 O2008 O2006 O2001 O1998:O1999 O1990 O1987 O1985 O1964 O1961 O1959 O1953:O1954 O1940:O1941 O1938 O1931 O1929 O1923:O1924 O1919 O1917 O1912 O1907:O1909 O1905 O1903 O1899:O1900 O1896 O1890 O1883:O1885 O1879 O1875 O1872 O1869 O1860 O1855 O1851 O1849 O1843 O1841 O1839 O1836 O1830 O1824:O1825 O1822 O1820 O1816:O1817 O1811:O1812 O1809 O1807 O1804:O1805 O1802 O1800 O1794 O1792 O1780:O1783 O1775:O1776 O1768 O1764 O1761 O1755 O1750 O1746:O1747 O1743:O1744 O1738 O1733 O1731 O1728:O1729 O1724 O1721 O1716 O1713 O1706 O1699:O1700 O1692 O1690 O1688 O1686 O1683 O1677:O1678 O1675 O1669:O1670 O1659 O1657 O1655 O1653 O1645:O1646 O1630 O1621 O1606 O1603 O1597:O1598 O1594 O1592 O1587:O1588 O1584 O1578 O1576 O1572 O1568 O1566 O1563:O1564 O1555:O1556 O1553 O1551 O1549 O1544:O1545 O1542 O1539 O1537 O1534 O1529:O1530 O1520 O1503 O1501 O1496 O1493 O1490 O1485 O1475 O1473 O1469 O1458 O1454 O1448 O1445 O1443 O1436:O1437 O1432 O1424:O1426 O1418 O1412 O1407 O1405 O1396 O1394 O1392 O1387 O1381 O1376:O1377 O1370 O1368 O1361 O1355 O1348 O1342 O1337">
    <cfRule type="cellIs" dxfId="80" priority="79" stopIfTrue="1" operator="equal">
      <formula>0</formula>
    </cfRule>
  </conditionalFormatting>
  <conditionalFormatting sqref="O2385 O2381:O2382 O2379 O2377 O2373 O2371 O2361:O2362 O2357 O2353 O2350 O2343 O2341 O2337 O2332 O2328 O2321:O2322 O2314 O2304:O2309 O2301 O2298:O2299 O2295 O2292 O2281 O2279 O2273 O2253 O2245 O2241 O2225 O2220 O2214 O2211 O2208 O2202 O2200 O2196 O2193 O2190 O2186:O2187 O2183 O2178:O2180 O2176 O2161:O2162 O2156 O2154 O2149 O2142 O2140 O2133:O2134 O2122 O2108 O2106 O2100 O2095:O2096 O2092 O2089 O2086:O2087 O2081 O2078 O2073 O2066 O2064 O2062 O2057 O2050 O2038:O2039 O2032 O2025:O2026">
    <cfRule type="cellIs" dxfId="79" priority="78" stopIfTrue="1" operator="equal">
      <formula>0</formula>
    </cfRule>
  </conditionalFormatting>
  <conditionalFormatting sqref="O3347 O3343 O3330:O3331 O3328 O3326 O3316:O3317 O3311:O3312 O3308:O3309 O3301:O3304 O3296:O3297 O3294 O3290 O3287 O3285 O3283 O3272 O3270 O3264 O3256:O3257 O3249 O3245 O3243 O3241 O3237 O3232 O3227 O3224:O3225 O3221 O3218 O3211 O3209 O3207 O3204 O3202 O3187 O3172 O3169:O3170 O3164 O3162 O3158 O3154 O3146 O3142 O3136 O3124:O3126 O3122 O3117 O3112 O3110 O3107 O3095:O3097 O3092 O3084 O3079:O3081 O3074:O3077 O3072 O3068 O3062:O3064 O3057:O3059 O3054 O3052 O3044 O3041 O3036 O3034 O3030 O3022 O3018 O3011:O3012 O3006 O3001 O2996 O2994 O2972:O2979 O2969 O2952 O2950 O2946 O2944 O2942 O2938 O2936 O2928:O2929 O2926 O2913 O2902 O2900 O2898 O2886 O2882:O2883 O2879 O2875:O2877 O2870:O2871 O2863:O2864 O2858 O2851 O2845 O2835 O2833 O2824 O2817 O2814:O2815 O2809 O2807 O2804 O2800 O2798 O2794:O2795 O2768 O2761 O2759 O2754:O2756 O2752 O2748 O2745 O2743 O2735:O2736 O2722 O2717 O2710:O2711 O2704 O2694 O2685 O2681 O2667:O2668 O2662 O2657 O2653 O2642:O2643 O2634 O2626:O2628 O2624 O2619 O2615 O2608 O2593 O2589 O2583 O2574 O2567 O2565 O2562:O2563 O2554 O2539 O2531 O2520:O2523 O2503 O2496 O2493 O2487 O2481 O2479 O2475 O2472 O2470 O2468 O2459:O2461 O2445 O2437 O2432:O2433 O2430 O2423:O2427 O2413 O2404 O2401 O2394:O2395 O2390 O2388">
    <cfRule type="cellIs" dxfId="78" priority="77" stopIfTrue="1" operator="equal">
      <formula>0</formula>
    </cfRule>
  </conditionalFormatting>
  <conditionalFormatting sqref="O3493 O3490 O3485 O3479 O3477 O3475 O3473 O3465:O3467 O3461 O3458:O3459 O3456 O3454 O3452 O3443 O3440 O3436 O3433 O3429 O3423 O3413 O3411 O3406 O3404 O3390:O3391 O3388 O3385 O3380:O3381 O3372 O3362 O3360 O3354">
    <cfRule type="cellIs" dxfId="77" priority="76" stopIfTrue="1" operator="equal">
      <formula>0</formula>
    </cfRule>
  </conditionalFormatting>
  <conditionalFormatting sqref="O3904 O3901 O3895 O3889 O3882 O3877 O3874:O3875 O3864 O3859 O3856:O3857 O3854 O3851 O3849 O3846:O3847 O3843 O3841 O3832 O3828 O3813 O3811 O3809 O3806 O3803:O3804 O3796:O3797 O3794 O3791 O3789 O3783 O3780 O3774 O3769:O3770 O3764 O3762 O3760 O3750 O3744:O3747 O3742 O3739 O3729:O3731 O3723 O3718:O3719 O3707 O3703 O3701 O3699 O3696:O3697 O3678:O3679 O3671 O3668:O3669 O3664:O3666 O3660 O3655 O3653 O3648 O3641 O3635 O3620 O3605 O3599 O3586 O3584 O3578 O3571:O3574 O3568 O3565:O3566 O3557 O3554 O3542:O3543 O3539 O3533 O3531 O3526 O3524 O3516 O3514 O3509 O3503 O3500">
    <cfRule type="cellIs" dxfId="76" priority="75" stopIfTrue="1" operator="equal">
      <formula>0</formula>
    </cfRule>
  </conditionalFormatting>
  <conditionalFormatting sqref="O4607 O4599 O4596 O4589:O4590 O4584:O4586 O4581 O4575:O4577 O4572:O4573 O4567 O4563 O4560 O4555:O4556 O4553 O4551 O4548:O4549 O4544 O4540 O4532 O4517 O4512 O4508 O4506 O4499 O4496 O4494 O4491 O4489 O4481 O4470:O4471 O4467 O4462 O4459:O4460 O4454 O4448:O4450 O4444 O4442 O4439:O4440 O4424:O4425 O4421 O4415 O4411 O4409 O4406 O4401:O4402 O4393 O4390 O4387 O4385 O4383 O4381 O4378:O4379 O4370:O4372 O4366 O4354:O4356 O4348 O4346 O4340 O4333 O4329:O4330 O4324 O4318:O4319 O4315 O4305:O4306 O4303 O4300:O4301 O4298 O4294 O4289 O4281 O4275 O4270 O4263:O4264 O4261 O4257 O4254 O4252 O4249 O4247 O4244 O4238 O4236 O4233 O4231 O4223 O4216 O4209 O4201:O4202 O4199 O4188 O4184 O4180 O4178 O4176 O4170:O4173 O4167 O4156 O4150:O4153 O4144 O4140:O4141 O4129:O4130 O4126 O4124 O4122 O4112 O4110 O4103 O4097 O4090 O4086 O4083 O4079 O4075:O4077 O4069:O4071 O4066:O4067 O4061:O4062 O4059 O4052 O4047 O4044:O4045 O4042 O4037 O4031 O4029 O4023 O4015 O4013 O4011 O4008 O4002:O4003 O4000 O3992 O3987:O3988 O3983 O3980 O3976 O3974 O3971 O3968 O3964 O3958:O3960 O3950 O3947 O3942 O3940 O3933:O3937 O3922 O3915:O3917">
    <cfRule type="cellIs" dxfId="75" priority="74" stopIfTrue="1" operator="equal">
      <formula>0</formula>
    </cfRule>
  </conditionalFormatting>
  <conditionalFormatting sqref="O4778 O4763:O4776 O4761 O4738 O4736 O4724 O4718:O4719 O4712:O4716 O4709 O4699:O4700 O4696 O4689:O4690 O4683 O4681 O4678:O4679 O4674:O4675 O4667:O4668 O4661 O4659 O4655:O4656 O4649:O4651 O4637:O4638 O4632 O4629 O4625">
    <cfRule type="cellIs" dxfId="74" priority="73" stopIfTrue="1" operator="equal">
      <formula>0</formula>
    </cfRule>
  </conditionalFormatting>
  <conditionalFormatting sqref="O7246 O7243 O7237:O7238 O7233 O7226:O7227 O7203:O7204 O7198 O7165 O7147 O7145 O7134 O7132 O7129:O7130 O7122 O7113:O7114 O7111 O7107 O7076 O7067">
    <cfRule type="cellIs" dxfId="73" priority="72" stopIfTrue="1" operator="equal">
      <formula>0</formula>
    </cfRule>
  </conditionalFormatting>
  <conditionalFormatting sqref="O7423">
    <cfRule type="cellIs" dxfId="72" priority="130" stopIfTrue="1" operator="equal">
      <formula>0</formula>
    </cfRule>
  </conditionalFormatting>
  <conditionalFormatting sqref="P7419:P7421 P7424:P1048576">
    <cfRule type="cellIs" dxfId="71" priority="70" stopIfTrue="1" operator="equal">
      <formula>0</formula>
    </cfRule>
  </conditionalFormatting>
  <conditionalFormatting sqref="P1:P13 P7157:P7247 P7249:P7257 P15:P1422 P3754:P7155 P1424:P3752">
    <cfRule type="cellIs" dxfId="70" priority="71" stopIfTrue="1" operator="equal">
      <formula>0</formula>
    </cfRule>
  </conditionalFormatting>
  <conditionalFormatting sqref="P7258 P7261:P7263 P7267:P7271 P7276:P7281 P7298:P7309 P7311:P7320 P7324:P7347 P7360:P7361 P7363:P7367 P7371 P7373:P7375 P7384 P7390 P7402 P7410 P7418">
    <cfRule type="cellIs" dxfId="69" priority="69" stopIfTrue="1" operator="equal">
      <formula>0</formula>
    </cfRule>
  </conditionalFormatting>
  <conditionalFormatting sqref="P7411:P7417 P7403:P7409 P7391:P7396 P7385:P7389 P7376:P7379 P7372 P7368:P7370 P7362 P7348:P7359 P7321:P7323 P7310 P7282:P7297 P7272:P7275 P7264:P7266 P7259:P7260 P7381:P7383 P7398:P7401">
    <cfRule type="cellIs" dxfId="68" priority="68" stopIfTrue="1" operator="equal">
      <formula>0</formula>
    </cfRule>
  </conditionalFormatting>
  <conditionalFormatting sqref="P7424:P1048576 P1:P13 P7157:P7247 P7249:P7379 P7381:P7396 P7398:P7421 P15:P1422 P3754:P7155 P1424:P3752">
    <cfRule type="containsText" dxfId="67" priority="67" operator="containsText" text="NA">
      <formula>NOT(ISERROR(SEARCH("NA",P1)))</formula>
    </cfRule>
  </conditionalFormatting>
  <conditionalFormatting sqref="N1:N13 N7157:N7247 N7249:N7379 N7381:N7396 N7398:N1048576 N15:N1422 N3754:N7155 N1424:N3752">
    <cfRule type="containsText" dxfId="66" priority="66" operator="containsText" text="NA">
      <formula>NOT(ISERROR(SEARCH("NA",N1)))</formula>
    </cfRule>
  </conditionalFormatting>
  <conditionalFormatting sqref="M7156 Q7156">
    <cfRule type="containsText" dxfId="65" priority="62" operator="containsText" text="NA">
      <formula>NOT(ISERROR(SEARCH("NA",M7156)))</formula>
    </cfRule>
  </conditionalFormatting>
  <conditionalFormatting sqref="N7156">
    <cfRule type="cellIs" dxfId="64" priority="63" stopIfTrue="1" operator="equal">
      <formula>0</formula>
    </cfRule>
  </conditionalFormatting>
  <conditionalFormatting sqref="L7156">
    <cfRule type="cellIs" dxfId="63" priority="64" stopIfTrue="1" operator="equal">
      <formula>0</formula>
    </cfRule>
  </conditionalFormatting>
  <conditionalFormatting sqref="J7156">
    <cfRule type="cellIs" dxfId="62" priority="65" stopIfTrue="1" operator="equal">
      <formula>0</formula>
    </cfRule>
  </conditionalFormatting>
  <conditionalFormatting sqref="H7156">
    <cfRule type="cellIs" dxfId="61" priority="61" stopIfTrue="1" operator="equal">
      <formula>0</formula>
    </cfRule>
  </conditionalFormatting>
  <conditionalFormatting sqref="O7156">
    <cfRule type="cellIs" dxfId="60" priority="60" stopIfTrue="1" operator="equal">
      <formula>0</formula>
    </cfRule>
  </conditionalFormatting>
  <conditionalFormatting sqref="P7156">
    <cfRule type="cellIs" dxfId="59" priority="59" stopIfTrue="1" operator="equal">
      <formula>0</formula>
    </cfRule>
  </conditionalFormatting>
  <conditionalFormatting sqref="P7156">
    <cfRule type="containsText" dxfId="58" priority="58" operator="containsText" text="NA">
      <formula>NOT(ISERROR(SEARCH("NA",P7156)))</formula>
    </cfRule>
  </conditionalFormatting>
  <conditionalFormatting sqref="N7156">
    <cfRule type="containsText" dxfId="57" priority="57" operator="containsText" text="NA">
      <formula>NOT(ISERROR(SEARCH("NA",N7156)))</formula>
    </cfRule>
  </conditionalFormatting>
  <conditionalFormatting sqref="M7248 Q7248">
    <cfRule type="containsText" dxfId="56" priority="53" operator="containsText" text="NA">
      <formula>NOT(ISERROR(SEARCH("NA",M7248)))</formula>
    </cfRule>
  </conditionalFormatting>
  <conditionalFormatting sqref="N7248">
    <cfRule type="cellIs" dxfId="55" priority="54" stopIfTrue="1" operator="equal">
      <formula>0</formula>
    </cfRule>
  </conditionalFormatting>
  <conditionalFormatting sqref="L7248">
    <cfRule type="cellIs" dxfId="54" priority="55" stopIfTrue="1" operator="equal">
      <formula>0</formula>
    </cfRule>
  </conditionalFormatting>
  <conditionalFormatting sqref="J7248">
    <cfRule type="cellIs" dxfId="53" priority="56" stopIfTrue="1" operator="equal">
      <formula>0</formula>
    </cfRule>
  </conditionalFormatting>
  <conditionalFormatting sqref="H7248">
    <cfRule type="cellIs" dxfId="52" priority="52" stopIfTrue="1" operator="equal">
      <formula>0</formula>
    </cfRule>
  </conditionalFormatting>
  <conditionalFormatting sqref="O7248">
    <cfRule type="cellIs" dxfId="51" priority="51" stopIfTrue="1" operator="equal">
      <formula>0</formula>
    </cfRule>
  </conditionalFormatting>
  <conditionalFormatting sqref="P7248">
    <cfRule type="cellIs" dxfId="50" priority="50" stopIfTrue="1" operator="equal">
      <formula>0</formula>
    </cfRule>
  </conditionalFormatting>
  <conditionalFormatting sqref="P7248">
    <cfRule type="containsText" dxfId="49" priority="49" operator="containsText" text="NA">
      <formula>NOT(ISERROR(SEARCH("NA",P7248)))</formula>
    </cfRule>
  </conditionalFormatting>
  <conditionalFormatting sqref="N7248">
    <cfRule type="containsText" dxfId="48" priority="48" operator="containsText" text="NA">
      <formula>NOT(ISERROR(SEARCH("NA",N7248)))</formula>
    </cfRule>
  </conditionalFormatting>
  <conditionalFormatting sqref="M7380 Q7380">
    <cfRule type="containsText" dxfId="47" priority="44" operator="containsText" text="NA">
      <formula>NOT(ISERROR(SEARCH("NA",M7380)))</formula>
    </cfRule>
  </conditionalFormatting>
  <conditionalFormatting sqref="N7380">
    <cfRule type="cellIs" dxfId="46" priority="45" stopIfTrue="1" operator="equal">
      <formula>0</formula>
    </cfRule>
  </conditionalFormatting>
  <conditionalFormatting sqref="L7380">
    <cfRule type="cellIs" dxfId="45" priority="46" stopIfTrue="1" operator="equal">
      <formula>0</formula>
    </cfRule>
  </conditionalFormatting>
  <conditionalFormatting sqref="J7380">
    <cfRule type="cellIs" dxfId="44" priority="47" stopIfTrue="1" operator="equal">
      <formula>0</formula>
    </cfRule>
  </conditionalFormatting>
  <conditionalFormatting sqref="H7380">
    <cfRule type="cellIs" dxfId="43" priority="43" stopIfTrue="1" operator="equal">
      <formula>0</formula>
    </cfRule>
  </conditionalFormatting>
  <conditionalFormatting sqref="O7380">
    <cfRule type="cellIs" dxfId="42" priority="42" stopIfTrue="1" operator="equal">
      <formula>0</formula>
    </cfRule>
  </conditionalFormatting>
  <conditionalFormatting sqref="P7380">
    <cfRule type="cellIs" dxfId="41" priority="41" stopIfTrue="1" operator="equal">
      <formula>0</formula>
    </cfRule>
  </conditionalFormatting>
  <conditionalFormatting sqref="P7380">
    <cfRule type="containsText" dxfId="40" priority="40" operator="containsText" text="NA">
      <formula>NOT(ISERROR(SEARCH("NA",P7380)))</formula>
    </cfRule>
  </conditionalFormatting>
  <conditionalFormatting sqref="N7380">
    <cfRule type="containsText" dxfId="39" priority="39" operator="containsText" text="NA">
      <formula>NOT(ISERROR(SEARCH("NA",N7380)))</formula>
    </cfRule>
  </conditionalFormatting>
  <conditionalFormatting sqref="M7397 Q7397">
    <cfRule type="containsText" dxfId="38" priority="35" operator="containsText" text="NA">
      <formula>NOT(ISERROR(SEARCH("NA",M7397)))</formula>
    </cfRule>
  </conditionalFormatting>
  <conditionalFormatting sqref="N7397">
    <cfRule type="cellIs" dxfId="37" priority="36" stopIfTrue="1" operator="equal">
      <formula>0</formula>
    </cfRule>
  </conditionalFormatting>
  <conditionalFormatting sqref="L7397">
    <cfRule type="cellIs" dxfId="36" priority="37" stopIfTrue="1" operator="equal">
      <formula>0</formula>
    </cfRule>
  </conditionalFormatting>
  <conditionalFormatting sqref="J7397">
    <cfRule type="cellIs" dxfId="35" priority="38" stopIfTrue="1" operator="equal">
      <formula>0</formula>
    </cfRule>
  </conditionalFormatting>
  <conditionalFormatting sqref="H7397">
    <cfRule type="cellIs" dxfId="34" priority="34" stopIfTrue="1" operator="equal">
      <formula>0</formula>
    </cfRule>
  </conditionalFormatting>
  <conditionalFormatting sqref="O7397">
    <cfRule type="cellIs" dxfId="33" priority="33" stopIfTrue="1" operator="equal">
      <formula>0</formula>
    </cfRule>
  </conditionalFormatting>
  <conditionalFormatting sqref="P7397">
    <cfRule type="cellIs" dxfId="32" priority="32" stopIfTrue="1" operator="equal">
      <formula>0</formula>
    </cfRule>
  </conditionalFormatting>
  <conditionalFormatting sqref="P7397">
    <cfRule type="containsText" dxfId="31" priority="31" operator="containsText" text="NA">
      <formula>NOT(ISERROR(SEARCH("NA",P7397)))</formula>
    </cfRule>
  </conditionalFormatting>
  <conditionalFormatting sqref="N7397">
    <cfRule type="containsText" dxfId="30" priority="30" operator="containsText" text="NA">
      <formula>NOT(ISERROR(SEARCH("NA",N7397)))</formula>
    </cfRule>
  </conditionalFormatting>
  <conditionalFormatting sqref="O4121">
    <cfRule type="cellIs" dxfId="29" priority="29" stopIfTrue="1" operator="equal">
      <formula>0</formula>
    </cfRule>
  </conditionalFormatting>
  <conditionalFormatting sqref="Q7249 Q7206 Q7199:Q7200 Q7197 Q7171:Q7172 Q7167 Q7150 Q7141:Q7142 Q7135 Q7133 Q4612 Q4588 Q4566 Q4483 Q4357 Q4253 Q4237 Q4222 Q3919 Q3727 Q3700 Q3698 Q3695 Q3686:Q3692 Q3675:Q3676 Q3672 Q3670 Q3637:Q3638 Q3627:Q3631 Q3622:Q3625 Q3619 Q3613:Q3615 Q3611 Q3608 Q3587:Q3588 Q3585 Q3569:Q3570 Q3558:Q3561 Q3556 Q3551:Q3553 Q3361 Q3160 Q3046 Q3019 Q2869 Q2808 Q2802 Q2506 Q2418 Q2405 Q2366 Q2330 Q2217:Q2218 Q1977 Q1935 Q1356 Q1171 Q1025 Q969 Q955 Q946 Q871 Q712 Q519 Q477 Q359 Q240 Q114 Q105">
    <cfRule type="containsText" dxfId="28" priority="28" operator="containsText" text="NA">
      <formula>NOT(ISERROR(SEARCH("NA",Q105)))</formula>
    </cfRule>
  </conditionalFormatting>
  <conditionalFormatting sqref="M14 Q14">
    <cfRule type="containsText" dxfId="27" priority="24" operator="containsText" text="NA">
      <formula>NOT(ISERROR(SEARCH("NA",M14)))</formula>
    </cfRule>
  </conditionalFormatting>
  <conditionalFormatting sqref="N14">
    <cfRule type="cellIs" dxfId="26" priority="25" stopIfTrue="1" operator="equal">
      <formula>0</formula>
    </cfRule>
  </conditionalFormatting>
  <conditionalFormatting sqref="L14">
    <cfRule type="cellIs" dxfId="25" priority="26" stopIfTrue="1" operator="equal">
      <formula>0</formula>
    </cfRule>
  </conditionalFormatting>
  <conditionalFormatting sqref="J14">
    <cfRule type="cellIs" dxfId="24" priority="27" stopIfTrue="1" operator="equal">
      <formula>0</formula>
    </cfRule>
  </conditionalFormatting>
  <conditionalFormatting sqref="H14">
    <cfRule type="cellIs" dxfId="23" priority="23" stopIfTrue="1" operator="equal">
      <formula>0</formula>
    </cfRule>
  </conditionalFormatting>
  <conditionalFormatting sqref="O14">
    <cfRule type="cellIs" dxfId="22" priority="22" stopIfTrue="1" operator="equal">
      <formula>0</formula>
    </cfRule>
  </conditionalFormatting>
  <conditionalFormatting sqref="P14">
    <cfRule type="cellIs" dxfId="21" priority="21" stopIfTrue="1" operator="equal">
      <formula>0</formula>
    </cfRule>
  </conditionalFormatting>
  <conditionalFormatting sqref="P14">
    <cfRule type="containsText" dxfId="20" priority="20" operator="containsText" text="NA">
      <formula>NOT(ISERROR(SEARCH("NA",P14)))</formula>
    </cfRule>
  </conditionalFormatting>
  <conditionalFormatting sqref="N14">
    <cfRule type="containsText" dxfId="19" priority="19" operator="containsText" text="NA">
      <formula>NOT(ISERROR(SEARCH("NA",N14)))</formula>
    </cfRule>
  </conditionalFormatting>
  <conditionalFormatting sqref="H7422">
    <cfRule type="cellIs" dxfId="18" priority="131" stopIfTrue="1" operator="equal">
      <formula>0</formula>
    </cfRule>
  </conditionalFormatting>
  <conditionalFormatting sqref="Q3753 M3753">
    <cfRule type="containsText" dxfId="17" priority="15" operator="containsText" text="NA">
      <formula>NOT(ISERROR(SEARCH("NA",M3753)))</formula>
    </cfRule>
  </conditionalFormatting>
  <conditionalFormatting sqref="N3753">
    <cfRule type="cellIs" dxfId="16" priority="16" stopIfTrue="1" operator="equal">
      <formula>0</formula>
    </cfRule>
  </conditionalFormatting>
  <conditionalFormatting sqref="L3753">
    <cfRule type="cellIs" dxfId="15" priority="17" stopIfTrue="1" operator="equal">
      <formula>0</formula>
    </cfRule>
  </conditionalFormatting>
  <conditionalFormatting sqref="J3753">
    <cfRule type="cellIs" dxfId="14" priority="18" stopIfTrue="1" operator="equal">
      <formula>0</formula>
    </cfRule>
  </conditionalFormatting>
  <conditionalFormatting sqref="H3753">
    <cfRule type="cellIs" dxfId="13" priority="14" stopIfTrue="1" operator="equal">
      <formula>0</formula>
    </cfRule>
  </conditionalFormatting>
  <conditionalFormatting sqref="O3753">
    <cfRule type="cellIs" dxfId="12" priority="13" stopIfTrue="1" operator="equal">
      <formula>0</formula>
    </cfRule>
  </conditionalFormatting>
  <conditionalFormatting sqref="P3753">
    <cfRule type="cellIs" dxfId="11" priority="12" stopIfTrue="1" operator="equal">
      <formula>0</formula>
    </cfRule>
  </conditionalFormatting>
  <conditionalFormatting sqref="P3753">
    <cfRule type="containsText" dxfId="10" priority="11" operator="containsText" text="NA">
      <formula>NOT(ISERROR(SEARCH("NA",P3753)))</formula>
    </cfRule>
  </conditionalFormatting>
  <conditionalFormatting sqref="N3753">
    <cfRule type="containsText" dxfId="9" priority="10" operator="containsText" text="NA">
      <formula>NOT(ISERROR(SEARCH("NA",N3753)))</formula>
    </cfRule>
  </conditionalFormatting>
  <conditionalFormatting sqref="Q1423 M1423">
    <cfRule type="containsText" dxfId="8" priority="6" operator="containsText" text="NA">
      <formula>NOT(ISERROR(SEARCH("NA",M1423)))</formula>
    </cfRule>
  </conditionalFormatting>
  <conditionalFormatting sqref="N1423">
    <cfRule type="cellIs" dxfId="7" priority="7" stopIfTrue="1" operator="equal">
      <formula>0</formula>
    </cfRule>
  </conditionalFormatting>
  <conditionalFormatting sqref="L1423">
    <cfRule type="cellIs" dxfId="6" priority="8" stopIfTrue="1" operator="equal">
      <formula>0</formula>
    </cfRule>
  </conditionalFormatting>
  <conditionalFormatting sqref="J1423">
    <cfRule type="cellIs" dxfId="5" priority="9" stopIfTrue="1" operator="equal">
      <formula>0</formula>
    </cfRule>
  </conditionalFormatting>
  <conditionalFormatting sqref="H1423">
    <cfRule type="cellIs" dxfId="4" priority="5" stopIfTrue="1" operator="equal">
      <formula>0</formula>
    </cfRule>
  </conditionalFormatting>
  <conditionalFormatting sqref="O1423">
    <cfRule type="cellIs" dxfId="3" priority="4" stopIfTrue="1" operator="equal">
      <formula>0</formula>
    </cfRule>
  </conditionalFormatting>
  <conditionalFormatting sqref="P1423">
    <cfRule type="cellIs" dxfId="2" priority="3" stopIfTrue="1" operator="equal">
      <formula>0</formula>
    </cfRule>
  </conditionalFormatting>
  <conditionalFormatting sqref="P1423">
    <cfRule type="containsText" dxfId="1" priority="2" operator="containsText" text="NA">
      <formula>NOT(ISERROR(SEARCH("NA",P1423)))</formula>
    </cfRule>
  </conditionalFormatting>
  <conditionalFormatting sqref="N1423">
    <cfRule type="containsText" dxfId="0" priority="1" operator="containsText" text="NA">
      <formula>NOT(ISERROR(SEARCH("NA",N1423)))</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P51"/>
  <sheetViews>
    <sheetView topLeftCell="A10" zoomScale="80" zoomScaleNormal="80" workbookViewId="0">
      <selection activeCell="P51" sqref="P51"/>
    </sheetView>
  </sheetViews>
  <sheetFormatPr defaultRowHeight="12.75" x14ac:dyDescent="0.2"/>
  <cols>
    <col min="1" max="1" width="1.7109375" style="21" customWidth="1"/>
    <col min="2" max="2" width="42.42578125" style="21" customWidth="1"/>
    <col min="3" max="3" width="5.7109375" style="21" customWidth="1"/>
    <col min="4" max="4" width="8.7109375" style="21" customWidth="1"/>
    <col min="5" max="5" width="1.7109375" style="21" customWidth="1"/>
    <col min="6" max="6" width="15.7109375" style="21" customWidth="1"/>
    <col min="7" max="8" width="10.5703125" style="21" customWidth="1"/>
    <col min="9" max="9" width="14.85546875" style="21" customWidth="1"/>
    <col min="10" max="10" width="10.5703125" style="21" customWidth="1"/>
    <col min="11" max="11" width="15.7109375" style="21" customWidth="1"/>
    <col min="12" max="12" width="10.5703125" style="21" customWidth="1"/>
    <col min="13" max="13" width="15.7109375" style="21" customWidth="1"/>
    <col min="14" max="14" width="14.85546875" style="529" bestFit="1" customWidth="1"/>
    <col min="15" max="15" width="14.85546875" style="510" bestFit="1" customWidth="1"/>
    <col min="16" max="16" width="10.85546875" style="510" bestFit="1" customWidth="1"/>
    <col min="17" max="16384" width="9.140625" style="21"/>
  </cols>
  <sheetData>
    <row r="1" spans="2:16" ht="9.9499999999999993" customHeight="1" x14ac:dyDescent="0.2"/>
    <row r="2" spans="2:16" x14ac:dyDescent="0.2">
      <c r="B2" s="21" t="s">
        <v>14957</v>
      </c>
      <c r="F2" s="511"/>
      <c r="I2" s="511"/>
    </row>
    <row r="4" spans="2:16" x14ac:dyDescent="0.2">
      <c r="K4" s="512" t="s">
        <v>14958</v>
      </c>
      <c r="M4" s="513"/>
      <c r="N4" s="531"/>
    </row>
    <row r="5" spans="2:16" ht="19.5" customHeight="1" x14ac:dyDescent="0.2">
      <c r="B5" s="642" t="s">
        <v>14959</v>
      </c>
      <c r="C5" s="514"/>
      <c r="D5" s="514"/>
      <c r="E5" s="514"/>
      <c r="F5" s="514" t="s">
        <v>14960</v>
      </c>
      <c r="G5" s="514"/>
      <c r="H5" s="514"/>
      <c r="I5" s="514" t="s">
        <v>14961</v>
      </c>
      <c r="J5" s="514"/>
      <c r="K5" s="515" t="s">
        <v>11</v>
      </c>
      <c r="L5" s="514"/>
      <c r="M5" s="515" t="s">
        <v>14962</v>
      </c>
      <c r="N5" s="532" t="s">
        <v>14963</v>
      </c>
      <c r="O5" s="510" t="s">
        <v>14964</v>
      </c>
      <c r="P5" s="510" t="s">
        <v>14965</v>
      </c>
    </row>
    <row r="6" spans="2:16" x14ac:dyDescent="0.2">
      <c r="B6" s="643" t="s">
        <v>11605</v>
      </c>
      <c r="C6" s="516"/>
      <c r="D6" s="516"/>
      <c r="E6" s="516"/>
      <c r="F6" s="517"/>
      <c r="G6" s="516"/>
      <c r="H6" s="516"/>
      <c r="I6" s="517"/>
      <c r="J6" s="516"/>
      <c r="K6" s="518"/>
      <c r="L6" s="516"/>
      <c r="M6" s="518">
        <v>14</v>
      </c>
      <c r="N6" s="533"/>
      <c r="O6" s="519" t="s">
        <v>14942</v>
      </c>
      <c r="P6" s="519" t="s">
        <v>14966</v>
      </c>
    </row>
    <row r="7" spans="2:16" x14ac:dyDescent="0.2">
      <c r="B7" s="643" t="s">
        <v>11907</v>
      </c>
      <c r="C7" s="516"/>
      <c r="D7" s="516"/>
      <c r="E7" s="516"/>
      <c r="F7" s="517"/>
      <c r="G7" s="516"/>
      <c r="H7" s="516"/>
      <c r="I7" s="517"/>
      <c r="J7" s="516"/>
      <c r="K7" s="518"/>
      <c r="L7" s="516"/>
      <c r="M7" s="518">
        <v>8</v>
      </c>
      <c r="N7" s="533"/>
      <c r="O7" s="519"/>
      <c r="P7" s="519"/>
    </row>
    <row r="8" spans="2:16" x14ac:dyDescent="0.2">
      <c r="B8" s="644" t="s">
        <v>814</v>
      </c>
      <c r="C8" s="520"/>
      <c r="D8" s="520"/>
      <c r="E8" s="520"/>
      <c r="F8" s="517">
        <v>150</v>
      </c>
      <c r="G8" s="520"/>
      <c r="H8" s="520"/>
      <c r="I8" s="517" t="s">
        <v>14967</v>
      </c>
      <c r="J8" s="520"/>
      <c r="K8" s="518">
        <v>20</v>
      </c>
      <c r="L8" s="520"/>
      <c r="M8" s="518"/>
      <c r="N8" s="533"/>
    </row>
    <row r="9" spans="2:16" x14ac:dyDescent="0.2">
      <c r="B9" s="644" t="s">
        <v>823</v>
      </c>
      <c r="C9" s="520"/>
      <c r="D9" s="520"/>
      <c r="E9" s="520"/>
      <c r="F9" s="521">
        <v>750</v>
      </c>
      <c r="G9" s="520"/>
      <c r="H9" s="520"/>
      <c r="I9" s="521" t="s">
        <v>14968</v>
      </c>
      <c r="J9" s="520"/>
      <c r="K9" s="522">
        <v>15</v>
      </c>
      <c r="L9" s="520"/>
      <c r="M9" s="523"/>
      <c r="N9" s="534"/>
    </row>
    <row r="10" spans="2:16" x14ac:dyDescent="0.2">
      <c r="B10" s="645" t="s">
        <v>908</v>
      </c>
      <c r="C10" s="521"/>
      <c r="D10" s="521"/>
      <c r="E10" s="521"/>
      <c r="F10" s="521">
        <v>3000</v>
      </c>
      <c r="G10" s="521"/>
      <c r="H10" s="521"/>
      <c r="I10" s="521" t="s">
        <v>14969</v>
      </c>
      <c r="J10" s="521"/>
      <c r="K10" s="522">
        <v>12</v>
      </c>
      <c r="L10" s="521"/>
      <c r="M10" s="523"/>
      <c r="N10" s="534"/>
    </row>
    <row r="11" spans="2:16" x14ac:dyDescent="0.2">
      <c r="B11" s="644" t="s">
        <v>1092</v>
      </c>
      <c r="C11" s="520"/>
      <c r="D11" s="520"/>
      <c r="E11" s="520"/>
      <c r="F11" s="521">
        <v>5000</v>
      </c>
      <c r="G11" s="520"/>
      <c r="H11" s="520"/>
      <c r="I11" s="521" t="s">
        <v>14970</v>
      </c>
      <c r="J11" s="520"/>
      <c r="K11" s="522">
        <v>10</v>
      </c>
      <c r="L11" s="520"/>
      <c r="M11" s="523"/>
      <c r="N11" s="534"/>
    </row>
    <row r="12" spans="2:16" x14ac:dyDescent="0.2">
      <c r="B12" s="646" t="s">
        <v>2996</v>
      </c>
      <c r="C12" s="524"/>
      <c r="D12" s="524"/>
      <c r="E12" s="524"/>
      <c r="F12" s="521"/>
      <c r="G12" s="524"/>
      <c r="H12" s="524"/>
      <c r="I12" s="521"/>
      <c r="J12" s="524"/>
      <c r="K12" s="522">
        <v>12</v>
      </c>
      <c r="L12" s="524"/>
      <c r="M12" s="523"/>
      <c r="N12" s="534"/>
    </row>
    <row r="13" spans="2:16" x14ac:dyDescent="0.2">
      <c r="B13" s="646" t="s">
        <v>10494</v>
      </c>
      <c r="C13" s="524"/>
      <c r="D13" s="524"/>
      <c r="E13" s="524"/>
      <c r="F13" s="521"/>
      <c r="G13" s="524"/>
      <c r="H13" s="524"/>
      <c r="I13" s="521"/>
      <c r="J13" s="524"/>
      <c r="K13" s="522">
        <v>10</v>
      </c>
      <c r="L13" s="524"/>
      <c r="M13" s="523"/>
      <c r="N13" s="534"/>
    </row>
    <row r="14" spans="2:16" x14ac:dyDescent="0.2">
      <c r="B14" s="644" t="s">
        <v>14971</v>
      </c>
      <c r="C14" s="520"/>
      <c r="D14" s="520"/>
      <c r="E14" s="520"/>
      <c r="F14" s="521">
        <v>9000</v>
      </c>
      <c r="G14" s="520"/>
      <c r="H14" s="520"/>
      <c r="I14" s="521" t="s">
        <v>14972</v>
      </c>
      <c r="J14" s="520"/>
      <c r="K14" s="522">
        <v>10</v>
      </c>
      <c r="L14" s="520"/>
      <c r="M14" s="523"/>
      <c r="N14" s="534"/>
    </row>
    <row r="15" spans="2:16" x14ac:dyDescent="0.2">
      <c r="B15" s="645" t="s">
        <v>14833</v>
      </c>
      <c r="C15" s="521"/>
      <c r="D15" s="521"/>
      <c r="E15" s="521"/>
      <c r="F15" s="521">
        <v>9000</v>
      </c>
      <c r="G15" s="521"/>
      <c r="H15" s="521"/>
      <c r="I15" s="521" t="s">
        <v>14972</v>
      </c>
      <c r="J15" s="521"/>
      <c r="K15" s="522">
        <v>10</v>
      </c>
      <c r="L15" s="521"/>
      <c r="M15" s="523"/>
      <c r="N15" s="534"/>
      <c r="O15" s="510" t="s">
        <v>14973</v>
      </c>
      <c r="P15" s="510" t="s">
        <v>14974</v>
      </c>
    </row>
    <row r="18" spans="2:14" s="526" customFormat="1" ht="25.5" x14ac:dyDescent="0.25">
      <c r="D18" s="526" t="s">
        <v>14960</v>
      </c>
      <c r="F18" s="526" t="s">
        <v>14977</v>
      </c>
      <c r="I18" s="526" t="s">
        <v>14978</v>
      </c>
      <c r="K18" s="526" t="s">
        <v>724</v>
      </c>
      <c r="M18" s="526" t="s">
        <v>762</v>
      </c>
      <c r="N18" s="535"/>
    </row>
    <row r="19" spans="2:14" x14ac:dyDescent="0.2">
      <c r="B19" s="21" t="s">
        <v>841</v>
      </c>
      <c r="D19" s="527"/>
      <c r="E19" s="527"/>
      <c r="F19" s="527"/>
      <c r="I19" s="527"/>
      <c r="K19" s="527">
        <v>80</v>
      </c>
      <c r="M19" s="527">
        <v>150</v>
      </c>
    </row>
    <row r="20" spans="2:14" x14ac:dyDescent="0.2">
      <c r="B20" s="525" t="s">
        <v>814</v>
      </c>
      <c r="C20" s="525"/>
      <c r="D20" s="528" t="s">
        <v>14967</v>
      </c>
      <c r="E20" s="528"/>
      <c r="F20" s="527"/>
      <c r="G20" s="525"/>
      <c r="H20" s="525"/>
      <c r="I20" s="527"/>
      <c r="J20" s="525"/>
      <c r="K20" s="527">
        <v>80</v>
      </c>
      <c r="L20" s="525"/>
      <c r="M20" s="527">
        <v>150</v>
      </c>
    </row>
    <row r="21" spans="2:14" x14ac:dyDescent="0.2">
      <c r="B21" s="525" t="s">
        <v>823</v>
      </c>
      <c r="C21" s="525"/>
      <c r="D21" s="528" t="s">
        <v>14968</v>
      </c>
      <c r="E21" s="528"/>
      <c r="F21" s="527"/>
      <c r="G21" s="525"/>
      <c r="H21" s="525"/>
      <c r="I21" s="527"/>
      <c r="J21" s="525"/>
      <c r="K21" s="527">
        <v>80</v>
      </c>
      <c r="L21" s="525"/>
      <c r="M21" s="527">
        <v>150</v>
      </c>
    </row>
    <row r="22" spans="2:14" x14ac:dyDescent="0.2">
      <c r="B22" s="21" t="s">
        <v>932</v>
      </c>
      <c r="D22" s="527"/>
      <c r="E22" s="527"/>
      <c r="F22" s="527"/>
      <c r="I22" s="527"/>
      <c r="K22" s="527">
        <v>50</v>
      </c>
      <c r="M22" s="527">
        <v>80</v>
      </c>
    </row>
    <row r="23" spans="2:14" x14ac:dyDescent="0.2">
      <c r="B23" s="525" t="s">
        <v>1092</v>
      </c>
      <c r="C23" s="525"/>
      <c r="D23" s="528"/>
      <c r="E23" s="528"/>
      <c r="F23" s="527"/>
      <c r="G23" s="525"/>
      <c r="H23" s="525"/>
      <c r="I23" s="527"/>
      <c r="J23" s="525"/>
      <c r="K23" s="527">
        <v>50</v>
      </c>
      <c r="L23" s="525"/>
      <c r="M23" s="527">
        <v>80</v>
      </c>
    </row>
    <row r="24" spans="2:14" x14ac:dyDescent="0.2">
      <c r="B24" s="21" t="s">
        <v>2996</v>
      </c>
      <c r="D24" s="527"/>
      <c r="E24" s="527"/>
      <c r="F24" s="527"/>
      <c r="I24" s="527"/>
      <c r="K24" s="527">
        <v>50</v>
      </c>
      <c r="M24" s="527">
        <v>80</v>
      </c>
    </row>
    <row r="25" spans="2:14" x14ac:dyDescent="0.2">
      <c r="B25" s="21" t="s">
        <v>10494</v>
      </c>
      <c r="D25" s="527"/>
      <c r="E25" s="527"/>
      <c r="F25" s="527"/>
      <c r="I25" s="527"/>
      <c r="K25" s="527">
        <v>50</v>
      </c>
      <c r="M25" s="527">
        <v>80</v>
      </c>
    </row>
    <row r="26" spans="2:14" x14ac:dyDescent="0.2">
      <c r="B26" s="21" t="s">
        <v>808</v>
      </c>
      <c r="D26" s="527"/>
      <c r="E26" s="527"/>
      <c r="F26" s="527"/>
      <c r="I26" s="527"/>
      <c r="K26" s="527">
        <v>80</v>
      </c>
      <c r="M26" s="527">
        <v>150</v>
      </c>
    </row>
    <row r="27" spans="2:14" x14ac:dyDescent="0.2">
      <c r="B27" s="21" t="s">
        <v>1103</v>
      </c>
      <c r="D27" s="527"/>
      <c r="E27" s="527"/>
      <c r="F27" s="527"/>
      <c r="I27" s="527"/>
      <c r="K27" s="527">
        <v>80</v>
      </c>
      <c r="M27" s="527">
        <v>150</v>
      </c>
    </row>
    <row r="28" spans="2:14" x14ac:dyDescent="0.2">
      <c r="B28" s="21" t="s">
        <v>14995</v>
      </c>
      <c r="D28" s="527"/>
      <c r="E28" s="527"/>
      <c r="F28" s="527"/>
      <c r="I28" s="527"/>
      <c r="K28" s="527">
        <v>50</v>
      </c>
      <c r="M28" s="527">
        <v>80</v>
      </c>
    </row>
    <row r="29" spans="2:14" x14ac:dyDescent="0.2">
      <c r="B29" s="21" t="s">
        <v>14975</v>
      </c>
      <c r="D29" s="527"/>
      <c r="E29" s="527"/>
      <c r="F29" s="527"/>
      <c r="I29" s="527"/>
      <c r="K29" s="527">
        <v>50</v>
      </c>
      <c r="M29" s="527">
        <v>80</v>
      </c>
    </row>
    <row r="30" spans="2:14" x14ac:dyDescent="0.2">
      <c r="B30" s="21" t="s">
        <v>14976</v>
      </c>
      <c r="D30" s="527"/>
      <c r="E30" s="527"/>
      <c r="F30" s="527"/>
      <c r="I30" s="527"/>
      <c r="K30" s="527">
        <v>50</v>
      </c>
      <c r="M30" s="527">
        <v>80</v>
      </c>
    </row>
    <row r="31" spans="2:14" x14ac:dyDescent="0.2">
      <c r="B31" s="525" t="s">
        <v>14971</v>
      </c>
      <c r="C31" s="525"/>
      <c r="D31" s="528"/>
      <c r="E31" s="528"/>
      <c r="F31" s="527"/>
      <c r="G31" s="525"/>
      <c r="H31" s="525"/>
      <c r="I31" s="527"/>
      <c r="J31" s="525"/>
      <c r="K31" s="527">
        <v>50</v>
      </c>
      <c r="L31" s="525"/>
      <c r="M31" s="527">
        <v>80</v>
      </c>
    </row>
    <row r="32" spans="2:14" x14ac:dyDescent="0.2">
      <c r="B32" s="21" t="s">
        <v>832</v>
      </c>
      <c r="D32" s="527"/>
      <c r="E32" s="527"/>
      <c r="F32" s="527"/>
      <c r="I32" s="527"/>
      <c r="K32" s="527"/>
      <c r="M32" s="527"/>
    </row>
    <row r="34" spans="2:16" s="115" customFormat="1" ht="38.25" x14ac:dyDescent="0.25">
      <c r="B34" s="556" t="s">
        <v>14980</v>
      </c>
      <c r="C34" s="556" t="s">
        <v>14981</v>
      </c>
      <c r="D34" s="557" t="s">
        <v>14979</v>
      </c>
      <c r="E34" s="558"/>
      <c r="F34" s="554" t="s">
        <v>721</v>
      </c>
      <c r="G34" s="559" t="s">
        <v>14996</v>
      </c>
      <c r="H34" s="559" t="s">
        <v>14996</v>
      </c>
      <c r="I34" s="554" t="s">
        <v>724</v>
      </c>
      <c r="J34" s="559" t="s">
        <v>14996</v>
      </c>
      <c r="K34" s="554" t="s">
        <v>720</v>
      </c>
      <c r="L34" s="559" t="s">
        <v>14996</v>
      </c>
      <c r="M34" s="543" t="s">
        <v>658</v>
      </c>
      <c r="N34" s="555" t="s">
        <v>14997</v>
      </c>
    </row>
    <row r="35" spans="2:16" x14ac:dyDescent="0.2">
      <c r="B35" s="21" t="s">
        <v>841</v>
      </c>
      <c r="C35" s="21" t="s">
        <v>14994</v>
      </c>
      <c r="D35" s="536">
        <v>270</v>
      </c>
      <c r="F35" s="529">
        <v>6102398.7299999939</v>
      </c>
      <c r="G35" s="527">
        <v>20</v>
      </c>
      <c r="H35" s="527">
        <v>20</v>
      </c>
      <c r="I35" s="529">
        <v>4318464.8200000031</v>
      </c>
      <c r="J35" s="527">
        <v>80</v>
      </c>
      <c r="K35" s="529">
        <v>3089321.6899999995</v>
      </c>
      <c r="L35" s="527">
        <v>150</v>
      </c>
      <c r="M35" s="560">
        <f>F35+I35+K35</f>
        <v>13510185.239999996</v>
      </c>
      <c r="N35" s="540">
        <f>F35/(G35+H35)+I35/J35+K35/L35</f>
        <v>227136.25643333321</v>
      </c>
      <c r="O35" s="21"/>
      <c r="P35" s="21"/>
    </row>
    <row r="36" spans="2:16" x14ac:dyDescent="0.2">
      <c r="B36" s="21" t="s">
        <v>814</v>
      </c>
      <c r="C36" s="21" t="s">
        <v>14982</v>
      </c>
      <c r="D36" s="536">
        <v>2703</v>
      </c>
      <c r="F36" s="529">
        <v>100384758.39000008</v>
      </c>
      <c r="G36" s="527">
        <v>20</v>
      </c>
      <c r="H36" s="527">
        <v>20</v>
      </c>
      <c r="I36" s="529">
        <v>76374872.799999952</v>
      </c>
      <c r="J36" s="527">
        <v>80</v>
      </c>
      <c r="K36" s="529">
        <v>78513649.649999678</v>
      </c>
      <c r="L36" s="527">
        <v>150</v>
      </c>
      <c r="M36" s="560">
        <f t="shared" ref="M36:M48" si="0">F36+I36+K36</f>
        <v>255273280.83999971</v>
      </c>
      <c r="N36" s="540">
        <f t="shared" ref="N36:N47" si="1">F36/(G36+H36)+I36/J36+K36/L36</f>
        <v>3987729.2007499994</v>
      </c>
      <c r="O36" s="21"/>
      <c r="P36" s="21"/>
    </row>
    <row r="37" spans="2:16" x14ac:dyDescent="0.2">
      <c r="B37" s="21" t="s">
        <v>823</v>
      </c>
      <c r="C37" s="21" t="s">
        <v>14983</v>
      </c>
      <c r="D37" s="536">
        <v>1108</v>
      </c>
      <c r="F37" s="529">
        <v>61841444.529999904</v>
      </c>
      <c r="G37" s="527">
        <v>15</v>
      </c>
      <c r="H37" s="527">
        <v>15</v>
      </c>
      <c r="I37" s="529">
        <v>57222222.910000198</v>
      </c>
      <c r="J37" s="527">
        <v>80</v>
      </c>
      <c r="K37" s="529">
        <v>54712544.050000176</v>
      </c>
      <c r="L37" s="527">
        <v>150</v>
      </c>
      <c r="M37" s="560">
        <f t="shared" si="0"/>
        <v>173776211.49000028</v>
      </c>
      <c r="N37" s="540">
        <f t="shared" si="1"/>
        <v>3141409.5643750005</v>
      </c>
      <c r="O37" s="21"/>
      <c r="P37" s="21"/>
    </row>
    <row r="38" spans="2:16" x14ac:dyDescent="0.2">
      <c r="B38" s="21" t="s">
        <v>932</v>
      </c>
      <c r="C38" s="21" t="s">
        <v>14988</v>
      </c>
      <c r="D38" s="536">
        <v>130</v>
      </c>
      <c r="F38" s="529">
        <v>23241364.330000002</v>
      </c>
      <c r="G38" s="527">
        <v>12</v>
      </c>
      <c r="H38" s="527">
        <v>12</v>
      </c>
      <c r="I38" s="529">
        <v>15071999.959999993</v>
      </c>
      <c r="J38" s="527">
        <v>50</v>
      </c>
      <c r="K38" s="529">
        <v>15548965.960000008</v>
      </c>
      <c r="L38" s="527">
        <v>80</v>
      </c>
      <c r="M38" s="560">
        <f t="shared" si="0"/>
        <v>53862330.25</v>
      </c>
      <c r="N38" s="540">
        <f t="shared" si="1"/>
        <v>1464192.2541166667</v>
      </c>
      <c r="O38" s="21"/>
      <c r="P38" s="21"/>
    </row>
    <row r="39" spans="2:16" x14ac:dyDescent="0.2">
      <c r="B39" s="21" t="s">
        <v>1092</v>
      </c>
      <c r="C39" s="21" t="s">
        <v>14989</v>
      </c>
      <c r="D39" s="536">
        <v>55</v>
      </c>
      <c r="F39" s="529">
        <v>10992777.289999997</v>
      </c>
      <c r="G39" s="527">
        <v>12</v>
      </c>
      <c r="H39" s="527">
        <v>12</v>
      </c>
      <c r="I39" s="529">
        <v>8649631.6900000013</v>
      </c>
      <c r="J39" s="527">
        <v>50</v>
      </c>
      <c r="K39" s="529">
        <v>7189449.73999999</v>
      </c>
      <c r="L39" s="527">
        <v>80</v>
      </c>
      <c r="M39" s="560">
        <f t="shared" si="0"/>
        <v>26831858.719999988</v>
      </c>
      <c r="N39" s="540">
        <f t="shared" si="1"/>
        <v>720893.1426333331</v>
      </c>
      <c r="O39" s="21"/>
      <c r="P39" s="21"/>
    </row>
    <row r="40" spans="2:16" x14ac:dyDescent="0.2">
      <c r="B40" s="550" t="s">
        <v>2996</v>
      </c>
      <c r="C40" s="550" t="s">
        <v>14990</v>
      </c>
      <c r="D40" s="551">
        <v>31</v>
      </c>
      <c r="E40" s="550"/>
      <c r="F40" s="552">
        <v>3452165.7000000007</v>
      </c>
      <c r="G40" s="487">
        <v>12</v>
      </c>
      <c r="H40" s="487">
        <v>12</v>
      </c>
      <c r="I40" s="552">
        <v>2422691.8000000012</v>
      </c>
      <c r="J40" s="487">
        <v>50</v>
      </c>
      <c r="K40" s="552">
        <v>2300023.9700000002</v>
      </c>
      <c r="L40" s="487">
        <v>80</v>
      </c>
      <c r="M40" s="561">
        <f t="shared" si="0"/>
        <v>8174881.4700000025</v>
      </c>
      <c r="N40" s="553">
        <f t="shared" si="1"/>
        <v>221044.37312500007</v>
      </c>
      <c r="O40" s="21"/>
      <c r="P40" s="21"/>
    </row>
    <row r="41" spans="2:16" x14ac:dyDescent="0.2">
      <c r="B41" s="550" t="s">
        <v>10494</v>
      </c>
      <c r="C41" s="550" t="s">
        <v>14991</v>
      </c>
      <c r="D41" s="551">
        <v>12</v>
      </c>
      <c r="E41" s="550"/>
      <c r="F41" s="552">
        <v>1834687.7600000005</v>
      </c>
      <c r="G41" s="487">
        <v>12</v>
      </c>
      <c r="H41" s="487">
        <v>12</v>
      </c>
      <c r="I41" s="552">
        <v>2610802.0700000008</v>
      </c>
      <c r="J41" s="487">
        <v>50</v>
      </c>
      <c r="K41" s="552">
        <v>2080137.4000000001</v>
      </c>
      <c r="L41" s="487">
        <v>80</v>
      </c>
      <c r="M41" s="561">
        <f t="shared" si="0"/>
        <v>6525627.2300000014</v>
      </c>
      <c r="N41" s="553">
        <f t="shared" si="1"/>
        <v>154663.08223333338</v>
      </c>
      <c r="O41" s="21"/>
      <c r="P41" s="21"/>
    </row>
    <row r="42" spans="2:16" x14ac:dyDescent="0.2">
      <c r="B42" s="544" t="s">
        <v>808</v>
      </c>
      <c r="C42" s="544" t="s">
        <v>14984</v>
      </c>
      <c r="D42" s="545">
        <v>950</v>
      </c>
      <c r="E42" s="546"/>
      <c r="F42" s="547">
        <v>32073272.990000006</v>
      </c>
      <c r="G42" s="548">
        <v>14</v>
      </c>
      <c r="H42" s="548">
        <v>14</v>
      </c>
      <c r="I42" s="547">
        <v>48296611.030000038</v>
      </c>
      <c r="J42" s="548">
        <v>80</v>
      </c>
      <c r="K42" s="547">
        <v>44884076.589999981</v>
      </c>
      <c r="L42" s="548">
        <v>150</v>
      </c>
      <c r="M42" s="562">
        <f t="shared" si="0"/>
        <v>125253960.61000001</v>
      </c>
      <c r="N42" s="549">
        <f t="shared" si="1"/>
        <v>2048408.8504988099</v>
      </c>
      <c r="O42" s="21"/>
      <c r="P42" s="21"/>
    </row>
    <row r="43" spans="2:16" x14ac:dyDescent="0.2">
      <c r="B43" s="544" t="s">
        <v>1103</v>
      </c>
      <c r="C43" s="544" t="s">
        <v>14985</v>
      </c>
      <c r="D43" s="545">
        <v>112</v>
      </c>
      <c r="E43" s="546"/>
      <c r="F43" s="547">
        <v>15990384.249999993</v>
      </c>
      <c r="G43" s="548">
        <v>14</v>
      </c>
      <c r="H43" s="548">
        <v>14</v>
      </c>
      <c r="I43" s="547">
        <v>20928847.949999996</v>
      </c>
      <c r="J43" s="548">
        <v>80</v>
      </c>
      <c r="K43" s="547">
        <v>18245977.409999996</v>
      </c>
      <c r="L43" s="548">
        <v>150</v>
      </c>
      <c r="M43" s="562">
        <f t="shared" si="0"/>
        <v>55165209.609999985</v>
      </c>
      <c r="N43" s="549">
        <f t="shared" si="1"/>
        <v>954335.60056071379</v>
      </c>
      <c r="O43" s="21"/>
      <c r="P43" s="21"/>
    </row>
    <row r="44" spans="2:16" x14ac:dyDescent="0.2">
      <c r="B44" s="544" t="s">
        <v>14995</v>
      </c>
      <c r="C44" s="544" t="s">
        <v>14986</v>
      </c>
      <c r="D44" s="545">
        <v>14</v>
      </c>
      <c r="E44" s="546"/>
      <c r="F44" s="547">
        <v>2865648.7899999996</v>
      </c>
      <c r="G44" s="548">
        <v>8</v>
      </c>
      <c r="H44" s="548">
        <v>8</v>
      </c>
      <c r="I44" s="547">
        <v>4541447.37</v>
      </c>
      <c r="J44" s="548">
        <v>50</v>
      </c>
      <c r="K44" s="547">
        <v>3630495.1999999997</v>
      </c>
      <c r="L44" s="548">
        <v>80</v>
      </c>
      <c r="M44" s="562">
        <f t="shared" si="0"/>
        <v>11037591.359999999</v>
      </c>
      <c r="N44" s="549">
        <f t="shared" si="1"/>
        <v>315313.18677500001</v>
      </c>
      <c r="O44" s="21"/>
      <c r="P44" s="21"/>
    </row>
    <row r="45" spans="2:16" x14ac:dyDescent="0.2">
      <c r="B45" s="544" t="s">
        <v>14975</v>
      </c>
      <c r="C45" s="544" t="s">
        <v>14987</v>
      </c>
      <c r="D45" s="545">
        <v>9</v>
      </c>
      <c r="E45" s="546"/>
      <c r="F45" s="547">
        <v>1108095.4099999999</v>
      </c>
      <c r="G45" s="548">
        <v>8</v>
      </c>
      <c r="H45" s="548">
        <v>8</v>
      </c>
      <c r="I45" s="547">
        <v>1191918.5</v>
      </c>
      <c r="J45" s="548">
        <v>50</v>
      </c>
      <c r="K45" s="547">
        <v>1104746.7600000005</v>
      </c>
      <c r="L45" s="548">
        <v>80</v>
      </c>
      <c r="M45" s="562">
        <f t="shared" si="0"/>
        <v>3404760.6700000009</v>
      </c>
      <c r="N45" s="549">
        <f t="shared" si="1"/>
        <v>106903.667625</v>
      </c>
      <c r="O45" s="21"/>
      <c r="P45" s="21"/>
    </row>
    <row r="46" spans="2:16" x14ac:dyDescent="0.2">
      <c r="B46" s="21" t="s">
        <v>14976</v>
      </c>
      <c r="C46" s="21" t="s">
        <v>14992</v>
      </c>
      <c r="D46" s="536">
        <v>20</v>
      </c>
      <c r="F46" s="529">
        <v>18163652.010000002</v>
      </c>
      <c r="G46" s="527">
        <v>10</v>
      </c>
      <c r="H46" s="527">
        <v>10</v>
      </c>
      <c r="I46" s="529">
        <v>7034689.9899999993</v>
      </c>
      <c r="J46" s="527">
        <v>50</v>
      </c>
      <c r="K46" s="529">
        <v>7035927.129999998</v>
      </c>
      <c r="L46" s="527">
        <v>80</v>
      </c>
      <c r="M46" s="560">
        <f t="shared" si="0"/>
        <v>32234269.129999999</v>
      </c>
      <c r="N46" s="540">
        <f t="shared" si="1"/>
        <v>1136825.489425</v>
      </c>
      <c r="O46" s="21"/>
      <c r="P46" s="21"/>
    </row>
    <row r="47" spans="2:16" x14ac:dyDescent="0.2">
      <c r="B47" s="21" t="s">
        <v>14971</v>
      </c>
      <c r="C47" s="21" t="s">
        <v>14993</v>
      </c>
      <c r="D47" s="536">
        <v>50</v>
      </c>
      <c r="F47" s="529">
        <v>23690787.760000002</v>
      </c>
      <c r="G47" s="527">
        <v>10</v>
      </c>
      <c r="H47" s="527">
        <v>10</v>
      </c>
      <c r="I47" s="529">
        <v>14085723.360000012</v>
      </c>
      <c r="J47" s="527">
        <v>50</v>
      </c>
      <c r="K47" s="529">
        <v>17860284.780000001</v>
      </c>
      <c r="L47" s="527">
        <v>80</v>
      </c>
      <c r="M47" s="560">
        <f t="shared" si="0"/>
        <v>55636795.900000013</v>
      </c>
      <c r="N47" s="540">
        <f t="shared" si="1"/>
        <v>1689507.4149500004</v>
      </c>
      <c r="O47" s="21"/>
      <c r="P47" s="21"/>
    </row>
    <row r="48" spans="2:16" s="537" customFormat="1" x14ac:dyDescent="0.2">
      <c r="B48" s="537" t="s">
        <v>832</v>
      </c>
      <c r="C48" s="537" t="s">
        <v>707</v>
      </c>
      <c r="D48" s="538">
        <v>1943</v>
      </c>
      <c r="F48" s="539">
        <v>0</v>
      </c>
      <c r="G48" s="542">
        <v>0</v>
      </c>
      <c r="H48" s="542">
        <v>0</v>
      </c>
      <c r="I48" s="539">
        <v>0</v>
      </c>
      <c r="J48" s="542">
        <v>0</v>
      </c>
      <c r="K48" s="539">
        <v>0</v>
      </c>
      <c r="L48" s="542">
        <v>0</v>
      </c>
      <c r="M48" s="560">
        <f t="shared" si="0"/>
        <v>0</v>
      </c>
      <c r="N48" s="540"/>
    </row>
    <row r="49" spans="4:16" x14ac:dyDescent="0.2">
      <c r="D49" s="536"/>
      <c r="F49" s="529"/>
      <c r="I49" s="529"/>
      <c r="K49" s="529"/>
      <c r="M49" s="541"/>
      <c r="N49" s="510"/>
      <c r="O49" s="21"/>
      <c r="P49" s="21"/>
    </row>
    <row r="50" spans="4:16" x14ac:dyDescent="0.2">
      <c r="D50" s="536">
        <f>SUM(D34:D49)</f>
        <v>7407</v>
      </c>
      <c r="F50" s="529">
        <f>SUM(F34:F49)</f>
        <v>301741437.93999994</v>
      </c>
      <c r="I50" s="529">
        <f>SUM(I34:I49)</f>
        <v>262749924.25000018</v>
      </c>
      <c r="K50" s="529">
        <f>SUM(K34:K49)</f>
        <v>256195600.3299998</v>
      </c>
      <c r="M50" s="541">
        <f>SUM(M34:M49)</f>
        <v>820686962.51999986</v>
      </c>
      <c r="N50" s="530">
        <f>SUM(N34:N49)</f>
        <v>16168362.083501194</v>
      </c>
      <c r="O50" s="21"/>
      <c r="P50" s="21"/>
    </row>
    <row r="51" spans="4:16" x14ac:dyDescent="0.2">
      <c r="D51" s="536">
        <f>D50-7407</f>
        <v>0</v>
      </c>
      <c r="F51" s="529">
        <f>F50-301741437.94</f>
        <v>0</v>
      </c>
      <c r="I51" s="529">
        <f>I50-262749924.25</f>
        <v>0</v>
      </c>
      <c r="K51" s="529">
        <f>K50-256195600.33</f>
        <v>0</v>
      </c>
      <c r="M51" s="563">
        <f>M50-820686962.52</f>
        <v>0</v>
      </c>
      <c r="N51" s="529" t="s">
        <v>14818</v>
      </c>
    </row>
  </sheetData>
  <conditionalFormatting sqref="D35 D38:D51 F34:F50 I34:I48 K34:K48 M34:M50 N50:N1048576 N1:N34">
    <cfRule type="cellIs" dxfId="662" priority="1" stopIfTrue="1" operator="equal">
      <formula>0</formula>
    </cfRule>
  </conditionalFormatting>
  <conditionalFormatting sqref="I49:I50 K49:K50">
    <cfRule type="cellIs" dxfId="661" priority="2" stopIfTrue="1" operator="equal">
      <formula>0</formula>
    </cfRule>
  </conditionalFormatting>
  <conditionalFormatting sqref="F51 I51 K51 M51">
    <cfRule type="cellIs" dxfId="660" priority="4" stopIfTrue="1" operator="equal">
      <formula>0</formula>
    </cfRule>
  </conditionalFormatting>
  <conditionalFormatting sqref="D34 D36:D37">
    <cfRule type="cellIs" dxfId="659" priority="5" stopIfTrue="1" operator="equal">
      <formula>0</formula>
    </cfRule>
  </conditionalFormatting>
  <conditionalFormatting sqref="N35:N48">
    <cfRule type="cellIs" dxfId="658" priority="6" stopIfTrue="1" operator="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sheetPr>
  <dimension ref="B2:C29"/>
  <sheetViews>
    <sheetView showGridLines="0" workbookViewId="0">
      <selection activeCell="C13" sqref="C13"/>
    </sheetView>
  </sheetViews>
  <sheetFormatPr defaultColWidth="9.140625" defaultRowHeight="12.75" x14ac:dyDescent="0.2"/>
  <cols>
    <col min="1" max="1" width="2.5703125" style="50" customWidth="1"/>
    <col min="2" max="2" width="22.7109375" style="92" bestFit="1" customWidth="1"/>
    <col min="3" max="3" width="147.7109375" style="72" customWidth="1"/>
    <col min="4" max="16384" width="9.140625" style="50"/>
  </cols>
  <sheetData>
    <row r="2" spans="2:3" ht="15" x14ac:dyDescent="0.25">
      <c r="B2" s="759" t="s">
        <v>627</v>
      </c>
      <c r="C2" s="760"/>
    </row>
    <row r="3" spans="2:3" ht="15.75" x14ac:dyDescent="0.2">
      <c r="B3" s="84"/>
    </row>
    <row r="4" spans="2:3" x14ac:dyDescent="0.2">
      <c r="B4" s="85" t="s">
        <v>628</v>
      </c>
      <c r="C4" s="73" t="s">
        <v>629</v>
      </c>
    </row>
    <row r="5" spans="2:3" ht="25.5" x14ac:dyDescent="0.2">
      <c r="B5" s="86"/>
      <c r="C5" s="74" t="s">
        <v>630</v>
      </c>
    </row>
    <row r="6" spans="2:3" ht="25.5" x14ac:dyDescent="0.2">
      <c r="B6" s="87" t="s">
        <v>631</v>
      </c>
      <c r="C6" s="75" t="s">
        <v>632</v>
      </c>
    </row>
    <row r="7" spans="2:3" x14ac:dyDescent="0.2">
      <c r="B7" s="87" t="s">
        <v>631</v>
      </c>
      <c r="C7" s="76" t="s">
        <v>633</v>
      </c>
    </row>
    <row r="8" spans="2:3" x14ac:dyDescent="0.2">
      <c r="B8" s="87" t="s">
        <v>631</v>
      </c>
      <c r="C8" s="77" t="s">
        <v>634</v>
      </c>
    </row>
    <row r="11" spans="2:3" ht="15" x14ac:dyDescent="0.25">
      <c r="B11" s="88" t="s">
        <v>635</v>
      </c>
      <c r="C11" s="82"/>
    </row>
    <row r="13" spans="2:3" x14ac:dyDescent="0.2">
      <c r="B13" s="85" t="s">
        <v>8</v>
      </c>
      <c r="C13" s="73" t="s">
        <v>5</v>
      </c>
    </row>
    <row r="14" spans="2:3" x14ac:dyDescent="0.2">
      <c r="B14" s="89" t="s">
        <v>195</v>
      </c>
      <c r="C14" s="78" t="s">
        <v>636</v>
      </c>
    </row>
    <row r="15" spans="2:3" x14ac:dyDescent="0.2">
      <c r="B15" s="89" t="s">
        <v>16</v>
      </c>
      <c r="C15" s="78" t="s">
        <v>637</v>
      </c>
    </row>
    <row r="16" spans="2:3" x14ac:dyDescent="0.2">
      <c r="B16" s="90" t="s">
        <v>56</v>
      </c>
      <c r="C16" s="79" t="s">
        <v>638</v>
      </c>
    </row>
    <row r="17" spans="2:3" x14ac:dyDescent="0.2">
      <c r="B17" s="90" t="s">
        <v>184</v>
      </c>
      <c r="C17" s="80" t="s">
        <v>639</v>
      </c>
    </row>
    <row r="18" spans="2:3" x14ac:dyDescent="0.2">
      <c r="B18" s="90" t="s">
        <v>230</v>
      </c>
      <c r="C18" s="80" t="s">
        <v>640</v>
      </c>
    </row>
    <row r="19" spans="2:3" x14ac:dyDescent="0.2">
      <c r="B19" s="90" t="s">
        <v>39</v>
      </c>
      <c r="C19" s="80" t="s">
        <v>641</v>
      </c>
    </row>
    <row r="21" spans="2:3" ht="15" x14ac:dyDescent="0.25">
      <c r="B21" s="88" t="s">
        <v>642</v>
      </c>
      <c r="C21" s="83"/>
    </row>
    <row r="23" spans="2:3" x14ac:dyDescent="0.2">
      <c r="B23" s="85" t="s">
        <v>3</v>
      </c>
      <c r="C23" s="73" t="s">
        <v>5</v>
      </c>
    </row>
    <row r="24" spans="2:3" x14ac:dyDescent="0.2">
      <c r="B24" s="91" t="s">
        <v>336</v>
      </c>
      <c r="C24" s="81" t="s">
        <v>643</v>
      </c>
    </row>
    <row r="25" spans="2:3" x14ac:dyDescent="0.2">
      <c r="B25" s="91" t="s">
        <v>520</v>
      </c>
      <c r="C25" s="81" t="s">
        <v>644</v>
      </c>
    </row>
    <row r="26" spans="2:3" x14ac:dyDescent="0.2">
      <c r="B26" s="91"/>
      <c r="C26" s="81" t="s">
        <v>645</v>
      </c>
    </row>
    <row r="27" spans="2:3" x14ac:dyDescent="0.2">
      <c r="B27" s="91"/>
      <c r="C27" s="81" t="s">
        <v>646</v>
      </c>
    </row>
    <row r="28" spans="2:3" x14ac:dyDescent="0.2">
      <c r="B28" s="91" t="s">
        <v>647</v>
      </c>
      <c r="C28" s="81" t="s">
        <v>648</v>
      </c>
    </row>
    <row r="29" spans="2:3" x14ac:dyDescent="0.2">
      <c r="B29" s="91" t="s">
        <v>647</v>
      </c>
      <c r="C29" s="81" t="s">
        <v>649</v>
      </c>
    </row>
  </sheetData>
  <mergeCells count="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89"/>
  <sheetViews>
    <sheetView workbookViewId="0"/>
  </sheetViews>
  <sheetFormatPr defaultRowHeight="12.75" x14ac:dyDescent="0.2"/>
  <cols>
    <col min="1" max="1" width="1.7109375" style="21" customWidth="1"/>
    <col min="2" max="2" width="16.85546875" style="21" customWidth="1"/>
    <col min="3" max="5" width="14.42578125" style="21" customWidth="1"/>
    <col min="6" max="6" width="7.85546875" style="116" customWidth="1"/>
    <col min="7" max="7" width="15.7109375" style="136" bestFit="1" customWidth="1"/>
    <col min="8" max="8" width="11.85546875" style="21" customWidth="1"/>
    <col min="9" max="16384" width="9.140625" style="21"/>
  </cols>
  <sheetData>
    <row r="1" spans="2:8" ht="9.9499999999999993" customHeight="1" x14ac:dyDescent="0.2"/>
    <row r="2" spans="2:8" x14ac:dyDescent="0.2">
      <c r="B2" s="71" t="s">
        <v>657</v>
      </c>
    </row>
    <row r="3" spans="2:8" ht="22.5" x14ac:dyDescent="0.2">
      <c r="B3" s="108" t="s">
        <v>656</v>
      </c>
      <c r="C3" s="109" t="s">
        <v>654</v>
      </c>
      <c r="D3" s="109" t="s">
        <v>655</v>
      </c>
      <c r="E3" s="109"/>
      <c r="F3" s="110" t="s">
        <v>625</v>
      </c>
    </row>
    <row r="4" spans="2:8" x14ac:dyDescent="0.2">
      <c r="B4" s="102" t="s">
        <v>652</v>
      </c>
      <c r="C4" s="103"/>
      <c r="D4" s="103">
        <v>641.89729834466948</v>
      </c>
      <c r="E4" s="103"/>
      <c r="F4" s="117"/>
    </row>
    <row r="5" spans="2:8" x14ac:dyDescent="0.2">
      <c r="B5" s="104" t="s">
        <v>653</v>
      </c>
      <c r="C5" s="105">
        <v>1158.0185999999997</v>
      </c>
      <c r="D5" s="105">
        <v>1336.1941135020149</v>
      </c>
      <c r="E5" s="105"/>
      <c r="F5" s="118">
        <f>D5/C5-1</f>
        <v>0.15386239349006603</v>
      </c>
    </row>
    <row r="6" spans="2:8" x14ac:dyDescent="0.2">
      <c r="B6" s="112" t="s">
        <v>658</v>
      </c>
      <c r="C6" s="113">
        <v>1158.0185999999997</v>
      </c>
      <c r="D6" s="113">
        <v>1978.0914118466844</v>
      </c>
      <c r="E6" s="113"/>
      <c r="F6" s="119"/>
    </row>
    <row r="7" spans="2:8" ht="9.9499999999999993" customHeight="1" x14ac:dyDescent="0.2"/>
    <row r="8" spans="2:8" x14ac:dyDescent="0.2">
      <c r="B8" s="107" t="s">
        <v>656</v>
      </c>
      <c r="C8" s="111" t="s">
        <v>667</v>
      </c>
      <c r="D8" s="111" t="s">
        <v>666</v>
      </c>
      <c r="E8" s="111" t="s">
        <v>665</v>
      </c>
      <c r="F8" s="111" t="s">
        <v>625</v>
      </c>
      <c r="G8" s="111"/>
      <c r="H8" s="137" t="s">
        <v>663</v>
      </c>
    </row>
    <row r="9" spans="2:8" x14ac:dyDescent="0.2">
      <c r="B9" s="106" t="s">
        <v>12</v>
      </c>
      <c r="C9" s="105">
        <v>11.33</v>
      </c>
      <c r="D9" s="105">
        <v>11.535562500000003</v>
      </c>
      <c r="E9" s="151">
        <v>0.11283308144514904</v>
      </c>
      <c r="F9" s="120">
        <f t="shared" ref="F9:F30" si="0">D9/C9-1</f>
        <v>1.814320388349544E-2</v>
      </c>
      <c r="G9" s="152"/>
      <c r="H9" s="153">
        <f>E9*F9</f>
        <v>2.0471536014623854E-3</v>
      </c>
    </row>
    <row r="10" spans="2:8" x14ac:dyDescent="0.2">
      <c r="B10" s="106" t="s">
        <v>17</v>
      </c>
      <c r="C10" s="105">
        <v>11.33</v>
      </c>
      <c r="D10" s="105">
        <v>16.435562500000003</v>
      </c>
      <c r="E10" s="151">
        <v>1.3492223192734302E-4</v>
      </c>
      <c r="F10" s="121">
        <f t="shared" si="0"/>
        <v>0.45062334510150071</v>
      </c>
      <c r="G10" s="152" t="s">
        <v>662</v>
      </c>
      <c r="H10" s="153">
        <f t="shared" ref="H10:H30" si="1">E10*F10</f>
        <v>6.0799107479659807E-5</v>
      </c>
    </row>
    <row r="11" spans="2:8" x14ac:dyDescent="0.2">
      <c r="B11" s="106" t="s">
        <v>19</v>
      </c>
      <c r="C11" s="105">
        <v>13.595999999999998</v>
      </c>
      <c r="D11" s="105">
        <v>14.765520000000002</v>
      </c>
      <c r="E11" s="151">
        <v>8.2869893916804205E-3</v>
      </c>
      <c r="F11" s="120">
        <f t="shared" si="0"/>
        <v>8.6019417475728499E-2</v>
      </c>
      <c r="G11" s="152"/>
      <c r="H11" s="153">
        <f t="shared" si="1"/>
        <v>7.1284200009989144E-4</v>
      </c>
    </row>
    <row r="12" spans="2:8" x14ac:dyDescent="0.2">
      <c r="B12" s="106" t="s">
        <v>21</v>
      </c>
      <c r="C12" s="105">
        <v>14.9556</v>
      </c>
      <c r="D12" s="105">
        <v>19.665520000000001</v>
      </c>
      <c r="E12" s="151">
        <v>3.2598525610122294E-3</v>
      </c>
      <c r="F12" s="121">
        <f t="shared" si="0"/>
        <v>0.31492685014309019</v>
      </c>
      <c r="G12" s="152" t="s">
        <v>662</v>
      </c>
      <c r="H12" s="153">
        <f t="shared" si="1"/>
        <v>1.0266150989704671E-3</v>
      </c>
    </row>
    <row r="13" spans="2:8" x14ac:dyDescent="0.2">
      <c r="B13" s="106" t="s">
        <v>23</v>
      </c>
      <c r="C13" s="105">
        <v>15.408800000000001</v>
      </c>
      <c r="D13" s="105">
        <v>19.665520000000001</v>
      </c>
      <c r="E13" s="151">
        <v>1.5822519391310433E-3</v>
      </c>
      <c r="F13" s="121">
        <f t="shared" si="0"/>
        <v>0.27625253102123448</v>
      </c>
      <c r="G13" s="152" t="s">
        <v>662</v>
      </c>
      <c r="H13" s="153">
        <f t="shared" si="1"/>
        <v>4.3710110289820695E-4</v>
      </c>
    </row>
    <row r="14" spans="2:8" x14ac:dyDescent="0.2">
      <c r="B14" s="106" t="s">
        <v>25</v>
      </c>
      <c r="C14" s="105">
        <v>18.128</v>
      </c>
      <c r="D14" s="105">
        <v>18.456900000000005</v>
      </c>
      <c r="E14" s="151">
        <v>1.3499603041305758E-2</v>
      </c>
      <c r="F14" s="120">
        <f t="shared" si="0"/>
        <v>1.814320388349544E-2</v>
      </c>
      <c r="G14" s="152"/>
      <c r="H14" s="153">
        <f t="shared" si="1"/>
        <v>2.4492605032466546E-4</v>
      </c>
    </row>
    <row r="15" spans="2:8" x14ac:dyDescent="0.2">
      <c r="B15" s="106" t="s">
        <v>30</v>
      </c>
      <c r="C15" s="105">
        <v>22.66</v>
      </c>
      <c r="D15" s="105">
        <v>23.071125000000006</v>
      </c>
      <c r="E15" s="151">
        <v>4.2614015793467127E-3</v>
      </c>
      <c r="F15" s="120">
        <f t="shared" si="0"/>
        <v>1.814320388349544E-2</v>
      </c>
      <c r="G15" s="152"/>
      <c r="H15" s="153">
        <f t="shared" si="1"/>
        <v>7.7315477683536878E-5</v>
      </c>
    </row>
    <row r="16" spans="2:8" x14ac:dyDescent="0.2">
      <c r="B16" s="106" t="s">
        <v>32</v>
      </c>
      <c r="C16" s="105">
        <v>23.113199999999999</v>
      </c>
      <c r="D16" s="105">
        <v>27.971125000000008</v>
      </c>
      <c r="E16" s="151">
        <v>1.4536786298131415E-6</v>
      </c>
      <c r="F16" s="121">
        <f t="shared" si="0"/>
        <v>0.21017968087499828</v>
      </c>
      <c r="G16" s="152" t="s">
        <v>662</v>
      </c>
      <c r="H16" s="153">
        <f t="shared" si="1"/>
        <v>3.0553371050893082E-7</v>
      </c>
    </row>
    <row r="17" spans="2:8" x14ac:dyDescent="0.2">
      <c r="B17" s="106" t="s">
        <v>37</v>
      </c>
      <c r="C17" s="105">
        <v>130.55799999999999</v>
      </c>
      <c r="D17" s="105">
        <v>159.94000000000003</v>
      </c>
      <c r="E17" s="151">
        <v>1.2120039710957866E-2</v>
      </c>
      <c r="F17" s="121">
        <f t="shared" si="0"/>
        <v>0.22504940333032097</v>
      </c>
      <c r="G17" s="152" t="s">
        <v>662</v>
      </c>
      <c r="H17" s="153">
        <f t="shared" si="1"/>
        <v>2.7276077052908639E-3</v>
      </c>
    </row>
    <row r="18" spans="2:8" x14ac:dyDescent="0.2">
      <c r="B18" s="106" t="s">
        <v>42</v>
      </c>
      <c r="C18" s="105">
        <v>185.56600000000003</v>
      </c>
      <c r="D18" s="105">
        <v>207.92200000000005</v>
      </c>
      <c r="E18" s="151">
        <v>2.9517635364679357E-4</v>
      </c>
      <c r="F18" s="120">
        <f t="shared" si="0"/>
        <v>0.12047465591757112</v>
      </c>
      <c r="G18" s="152"/>
      <c r="H18" s="153">
        <f t="shared" si="1"/>
        <v>3.5561269640600742E-5</v>
      </c>
    </row>
    <row r="19" spans="2:8" x14ac:dyDescent="0.2">
      <c r="B19" s="106" t="s">
        <v>45</v>
      </c>
      <c r="C19" s="105">
        <v>337.81600000000003</v>
      </c>
      <c r="D19" s="105">
        <v>351.86800000000011</v>
      </c>
      <c r="E19" s="151">
        <v>1.4844800745885721E-2</v>
      </c>
      <c r="F19" s="120">
        <f t="shared" si="0"/>
        <v>4.1596608804793433E-2</v>
      </c>
      <c r="G19" s="152"/>
      <c r="H19" s="153">
        <f t="shared" si="1"/>
        <v>6.174933694117141E-4</v>
      </c>
    </row>
    <row r="20" spans="2:8" x14ac:dyDescent="0.2">
      <c r="B20" s="106" t="s">
        <v>49</v>
      </c>
      <c r="C20" s="105">
        <v>157.58800000000002</v>
      </c>
      <c r="D20" s="105">
        <v>191.92800000000003</v>
      </c>
      <c r="E20" s="151">
        <v>1.2701813763376393E-2</v>
      </c>
      <c r="F20" s="121">
        <f t="shared" si="0"/>
        <v>0.21790999314668635</v>
      </c>
      <c r="G20" s="152" t="s">
        <v>662</v>
      </c>
      <c r="H20" s="153">
        <f t="shared" si="1"/>
        <v>2.7678521501278363E-3</v>
      </c>
    </row>
    <row r="21" spans="2:8" x14ac:dyDescent="0.2">
      <c r="B21" s="106" t="s">
        <v>222</v>
      </c>
      <c r="C21" s="105">
        <v>6.82</v>
      </c>
      <c r="D21" s="105">
        <v>5.2843860043348201</v>
      </c>
      <c r="E21" s="151">
        <v>6.307947574378555E-5</v>
      </c>
      <c r="F21" s="121">
        <f t="shared" si="0"/>
        <v>-0.22516334247290026</v>
      </c>
      <c r="G21" s="152" t="s">
        <v>662</v>
      </c>
      <c r="H21" s="153">
        <f t="shared" si="1"/>
        <v>-1.4203185599908991E-5</v>
      </c>
    </row>
    <row r="22" spans="2:8" x14ac:dyDescent="0.2">
      <c r="B22" s="106" t="s">
        <v>225</v>
      </c>
      <c r="C22" s="105">
        <v>6.82</v>
      </c>
      <c r="D22" s="105">
        <v>5.2843860043348201</v>
      </c>
      <c r="E22" s="151">
        <v>7.6371562329099549E-5</v>
      </c>
      <c r="F22" s="121">
        <f t="shared" si="0"/>
        <v>-0.22516334247290026</v>
      </c>
      <c r="G22" s="152" t="s">
        <v>662</v>
      </c>
      <c r="H22" s="153">
        <f t="shared" si="1"/>
        <v>-1.719607624389749E-5</v>
      </c>
    </row>
    <row r="23" spans="2:8" x14ac:dyDescent="0.2">
      <c r="B23" s="106" t="s">
        <v>231</v>
      </c>
      <c r="C23" s="105">
        <v>6.82</v>
      </c>
      <c r="D23" s="105">
        <v>7.7598371200848835</v>
      </c>
      <c r="E23" s="151">
        <v>1.1208076902525594E-4</v>
      </c>
      <c r="F23" s="120">
        <f t="shared" si="0"/>
        <v>0.13780602933795949</v>
      </c>
      <c r="G23" s="152"/>
      <c r="H23" s="153">
        <f t="shared" si="1"/>
        <v>1.5445405744515482E-5</v>
      </c>
    </row>
    <row r="24" spans="2:8" x14ac:dyDescent="0.2">
      <c r="B24" s="106" t="s">
        <v>233</v>
      </c>
      <c r="C24" s="105">
        <v>6.82</v>
      </c>
      <c r="D24" s="105">
        <v>5.5</v>
      </c>
      <c r="E24" s="151">
        <v>1.8865408132549553E-5</v>
      </c>
      <c r="F24" s="121">
        <f t="shared" si="0"/>
        <v>-0.19354838709677424</v>
      </c>
      <c r="G24" s="152" t="s">
        <v>662</v>
      </c>
      <c r="H24" s="153">
        <f t="shared" si="1"/>
        <v>-3.6513693159773338E-6</v>
      </c>
    </row>
    <row r="25" spans="2:8" x14ac:dyDescent="0.2">
      <c r="B25" s="106" t="s">
        <v>237</v>
      </c>
      <c r="C25" s="105">
        <v>6.82</v>
      </c>
      <c r="D25" s="105">
        <v>7.7598371200848835</v>
      </c>
      <c r="E25" s="151">
        <v>5.2057239015658018E-4</v>
      </c>
      <c r="F25" s="120">
        <f t="shared" si="0"/>
        <v>0.13780602933795949</v>
      </c>
      <c r="G25" s="152"/>
      <c r="H25" s="153">
        <f t="shared" si="1"/>
        <v>7.1738014070449378E-5</v>
      </c>
    </row>
    <row r="26" spans="2:8" x14ac:dyDescent="0.2">
      <c r="B26" s="106" t="s">
        <v>239</v>
      </c>
      <c r="C26" s="105">
        <v>6.82</v>
      </c>
      <c r="D26" s="105">
        <v>7.7598371200848835</v>
      </c>
      <c r="E26" s="151">
        <v>3.2867272766476573E-2</v>
      </c>
      <c r="F26" s="120">
        <f t="shared" si="0"/>
        <v>0.13780602933795949</v>
      </c>
      <c r="G26" s="152"/>
      <c r="H26" s="153">
        <f t="shared" si="1"/>
        <v>4.5293083551157876E-3</v>
      </c>
    </row>
    <row r="27" spans="2:8" x14ac:dyDescent="0.2">
      <c r="B27" s="106" t="s">
        <v>241</v>
      </c>
      <c r="C27" s="105">
        <v>6.82</v>
      </c>
      <c r="D27" s="105">
        <v>7.7598371200848835</v>
      </c>
      <c r="E27" s="151">
        <v>7.5179709635368533E-3</v>
      </c>
      <c r="F27" s="120">
        <f t="shared" si="0"/>
        <v>0.13780602933795949</v>
      </c>
      <c r="G27" s="152"/>
      <c r="H27" s="153">
        <f t="shared" si="1"/>
        <v>1.0360217271630872E-3</v>
      </c>
    </row>
    <row r="28" spans="2:8" x14ac:dyDescent="0.2">
      <c r="B28" s="106" t="s">
        <v>244</v>
      </c>
      <c r="C28" s="105">
        <v>3.09</v>
      </c>
      <c r="D28" s="105">
        <v>5.2843860043348201</v>
      </c>
      <c r="E28" s="151">
        <v>2.3509997771896381E-3</v>
      </c>
      <c r="F28" s="121">
        <f t="shared" si="0"/>
        <v>0.71015728295625258</v>
      </c>
      <c r="G28" s="152" t="s">
        <v>662</v>
      </c>
      <c r="H28" s="153">
        <f t="shared" si="1"/>
        <v>1.6695796139997486E-3</v>
      </c>
    </row>
    <row r="29" spans="2:8" x14ac:dyDescent="0.2">
      <c r="B29" s="106" t="s">
        <v>247</v>
      </c>
      <c r="C29" s="105">
        <v>3.15</v>
      </c>
      <c r="D29" s="105">
        <v>5.2843860043348201</v>
      </c>
      <c r="E29" s="151">
        <v>2.5098606449705247E-4</v>
      </c>
      <c r="F29" s="121">
        <f t="shared" si="0"/>
        <v>0.67758285851899047</v>
      </c>
      <c r="G29" s="152" t="s">
        <v>662</v>
      </c>
      <c r="H29" s="153">
        <f t="shared" si="1"/>
        <v>1.7006385503034451E-4</v>
      </c>
    </row>
    <row r="30" spans="2:8" x14ac:dyDescent="0.2">
      <c r="B30" s="106" t="s">
        <v>249</v>
      </c>
      <c r="C30" s="105">
        <v>6.82</v>
      </c>
      <c r="D30" s="105">
        <v>5.2843860043348201</v>
      </c>
      <c r="E30" s="151">
        <v>7.3346266836071277E-5</v>
      </c>
      <c r="F30" s="121">
        <f t="shared" si="0"/>
        <v>-0.22516334247290026</v>
      </c>
      <c r="G30" s="152" t="s">
        <v>662</v>
      </c>
      <c r="H30" s="153">
        <f t="shared" si="1"/>
        <v>-1.6514890598719045E-5</v>
      </c>
    </row>
    <row r="31" spans="2:8" x14ac:dyDescent="0.2">
      <c r="B31" s="112" t="s">
        <v>658</v>
      </c>
      <c r="C31" s="113">
        <f>SUM(C9:C30)</f>
        <v>1002.8496000000005</v>
      </c>
      <c r="D31" s="113">
        <f>SUM(D9:D30)</f>
        <v>1126.1861135020147</v>
      </c>
      <c r="E31" s="113"/>
      <c r="F31" s="122"/>
      <c r="G31" s="113"/>
      <c r="H31" s="155">
        <f>SUM(H9:H30)</f>
        <v>1.8196163916465766E-2</v>
      </c>
    </row>
    <row r="33" spans="2:8" x14ac:dyDescent="0.2">
      <c r="B33" s="107" t="s">
        <v>668</v>
      </c>
      <c r="C33" s="111" t="s">
        <v>667</v>
      </c>
      <c r="D33" s="111" t="s">
        <v>666</v>
      </c>
      <c r="E33" s="111" t="s">
        <v>665</v>
      </c>
      <c r="F33" s="111" t="s">
        <v>625</v>
      </c>
      <c r="G33" s="111"/>
      <c r="H33" s="137" t="s">
        <v>663</v>
      </c>
    </row>
    <row r="34" spans="2:8" x14ac:dyDescent="0.2">
      <c r="B34" s="106" t="s">
        <v>256</v>
      </c>
      <c r="C34" s="154">
        <v>103.89</v>
      </c>
      <c r="D34" s="105">
        <v>799.7</v>
      </c>
      <c r="E34" s="151">
        <v>1.3917113964984656E-4</v>
      </c>
      <c r="F34" s="121">
        <v>6.6975647319280016</v>
      </c>
      <c r="G34" s="152"/>
      <c r="H34" s="153">
        <f>E34*F34</f>
        <v>9.3210771662103904E-4</v>
      </c>
    </row>
    <row r="35" spans="2:8" x14ac:dyDescent="0.2">
      <c r="B35" s="106" t="s">
        <v>258</v>
      </c>
      <c r="C35" s="154">
        <v>103.89</v>
      </c>
      <c r="D35" s="105">
        <v>142.44999999999999</v>
      </c>
      <c r="E35" s="151">
        <v>1.0769653812731205E-3</v>
      </c>
      <c r="F35" s="121">
        <v>0.37116180575608804</v>
      </c>
      <c r="G35" s="152"/>
      <c r="H35" s="153">
        <f t="shared" ref="H35:H47" si="2">E35*F35</f>
        <v>3.9972841565012523E-4</v>
      </c>
    </row>
    <row r="36" spans="2:8" x14ac:dyDescent="0.2">
      <c r="B36" s="106" t="s">
        <v>261</v>
      </c>
      <c r="C36" s="154">
        <v>103.89</v>
      </c>
      <c r="D36" s="105">
        <v>142.44999999999999</v>
      </c>
      <c r="E36" s="151">
        <v>2.5454308381816552E-3</v>
      </c>
      <c r="F36" s="121">
        <v>0.37116180575608804</v>
      </c>
      <c r="G36" s="152"/>
      <c r="H36" s="153">
        <f t="shared" si="2"/>
        <v>9.447667063267358E-4</v>
      </c>
    </row>
    <row r="37" spans="2:8" x14ac:dyDescent="0.2">
      <c r="B37" s="106" t="s">
        <v>263</v>
      </c>
      <c r="C37" s="154">
        <v>103.89</v>
      </c>
      <c r="D37" s="105">
        <v>142.44999999999999</v>
      </c>
      <c r="E37" s="151">
        <v>1.6544574024744299E-5</v>
      </c>
      <c r="F37" s="121">
        <v>0.37116180575608804</v>
      </c>
      <c r="G37" s="152"/>
      <c r="H37" s="153">
        <f t="shared" si="2"/>
        <v>6.1407139704893631E-6</v>
      </c>
    </row>
    <row r="38" spans="2:8" x14ac:dyDescent="0.2">
      <c r="B38" s="106" t="s">
        <v>269</v>
      </c>
      <c r="C38" s="154">
        <v>84.09</v>
      </c>
      <c r="D38" s="105">
        <v>82</v>
      </c>
      <c r="E38" s="151">
        <v>9.4702187480673363E-5</v>
      </c>
      <c r="F38" s="121">
        <v>-2.4854322749435168E-2</v>
      </c>
      <c r="G38" s="152"/>
      <c r="H38" s="153">
        <f t="shared" si="2"/>
        <v>-2.3537587327221744E-6</v>
      </c>
    </row>
    <row r="39" spans="2:8" x14ac:dyDescent="0.2">
      <c r="B39" s="106" t="s">
        <v>271</v>
      </c>
      <c r="C39" s="154">
        <v>489.2</v>
      </c>
      <c r="D39" s="105">
        <v>461.42250000000007</v>
      </c>
      <c r="E39" s="151">
        <v>3.0840958364722016E-3</v>
      </c>
      <c r="F39" s="121">
        <v>-5.6781479967293373E-2</v>
      </c>
      <c r="G39" s="152"/>
      <c r="H39" s="153">
        <f t="shared" si="2"/>
        <v>-1.7511952595585922E-4</v>
      </c>
    </row>
    <row r="40" spans="2:8" x14ac:dyDescent="0.2">
      <c r="B40" s="106" t="s">
        <v>275</v>
      </c>
      <c r="C40" s="154">
        <v>94.18</v>
      </c>
      <c r="D40" s="105">
        <v>133.6075666453153</v>
      </c>
      <c r="E40" s="151">
        <v>9.8714056723079715E-5</v>
      </c>
      <c r="F40" s="121">
        <v>0.41864054624458796</v>
      </c>
      <c r="G40" s="152"/>
      <c r="H40" s="153">
        <f t="shared" si="2"/>
        <v>4.1325706628569333E-5</v>
      </c>
    </row>
    <row r="41" spans="2:8" x14ac:dyDescent="0.2">
      <c r="B41" s="106" t="s">
        <v>277</v>
      </c>
      <c r="C41" s="154">
        <v>94.18</v>
      </c>
      <c r="D41" s="105">
        <v>111.3396388710961</v>
      </c>
      <c r="E41" s="151">
        <v>8.9144767167976558E-6</v>
      </c>
      <c r="F41" s="121">
        <v>0.18220045520382344</v>
      </c>
      <c r="G41" s="152"/>
      <c r="H41" s="153">
        <f t="shared" si="2"/>
        <v>1.6242217157044184E-6</v>
      </c>
    </row>
    <row r="42" spans="2:8" x14ac:dyDescent="0.2">
      <c r="B42" s="106" t="s">
        <v>279</v>
      </c>
      <c r="C42" s="154">
        <v>94.18</v>
      </c>
      <c r="D42" s="105">
        <v>111.3396388710961</v>
      </c>
      <c r="E42" s="151">
        <v>1.0562195298391755E-3</v>
      </c>
      <c r="F42" s="121">
        <v>0.18220045520382344</v>
      </c>
      <c r="G42" s="152"/>
      <c r="H42" s="153">
        <f t="shared" si="2"/>
        <v>1.9244367913186615E-4</v>
      </c>
    </row>
    <row r="43" spans="2:8" x14ac:dyDescent="0.2">
      <c r="B43" s="106" t="s">
        <v>281</v>
      </c>
      <c r="C43" s="154">
        <v>94.18</v>
      </c>
      <c r="D43" s="105">
        <v>111.3396388710961</v>
      </c>
      <c r="E43" s="151">
        <v>0.15437618395283068</v>
      </c>
      <c r="F43" s="121">
        <v>0.18220045520382344</v>
      </c>
      <c r="G43" s="152"/>
      <c r="H43" s="153">
        <f t="shared" si="2"/>
        <v>2.8127410988834933E-2</v>
      </c>
    </row>
    <row r="44" spans="2:8" x14ac:dyDescent="0.2">
      <c r="B44" s="106" t="s">
        <v>283</v>
      </c>
      <c r="C44" s="154">
        <v>84.09</v>
      </c>
      <c r="D44" s="105">
        <v>97.75</v>
      </c>
      <c r="E44" s="151">
        <v>9.1195065316164045E-2</v>
      </c>
      <c r="F44" s="121">
        <v>0.16244499940539894</v>
      </c>
      <c r="G44" s="152"/>
      <c r="H44" s="153">
        <f t="shared" si="2"/>
        <v>1.4814182331059586E-2</v>
      </c>
    </row>
    <row r="45" spans="2:8" x14ac:dyDescent="0.2">
      <c r="B45" s="106" t="s">
        <v>286</v>
      </c>
      <c r="C45" s="154">
        <v>84.09</v>
      </c>
      <c r="D45" s="105">
        <v>82</v>
      </c>
      <c r="E45" s="151">
        <v>0.15285044156413732</v>
      </c>
      <c r="F45" s="121">
        <v>-2.4854322749435168E-2</v>
      </c>
      <c r="G45" s="152"/>
      <c r="H45" s="153">
        <f t="shared" si="2"/>
        <v>-3.7989942070287492E-3</v>
      </c>
    </row>
    <row r="46" spans="2:8" x14ac:dyDescent="0.2">
      <c r="B46" s="106" t="s">
        <v>288</v>
      </c>
      <c r="C46" s="154">
        <v>84.09</v>
      </c>
      <c r="D46" s="105">
        <v>89.875</v>
      </c>
      <c r="E46" s="151">
        <v>5.9539301419944561E-2</v>
      </c>
      <c r="F46" s="121">
        <v>6.8795338327981875E-2</v>
      </c>
      <c r="G46" s="152"/>
      <c r="H46" s="153">
        <f t="shared" si="2"/>
        <v>4.0960263849967775E-3</v>
      </c>
    </row>
    <row r="47" spans="2:8" x14ac:dyDescent="0.2">
      <c r="B47" s="106" t="s">
        <v>291</v>
      </c>
      <c r="C47" s="154">
        <v>94.18</v>
      </c>
      <c r="D47" s="105">
        <v>111.3396388710961</v>
      </c>
      <c r="E47" s="151">
        <v>1.2036218823894085E-3</v>
      </c>
      <c r="F47" s="121">
        <v>0.18220045520382344</v>
      </c>
      <c r="G47" s="152"/>
      <c r="H47" s="153">
        <f t="shared" si="2"/>
        <v>2.1930045486463306E-4</v>
      </c>
    </row>
    <row r="48" spans="2:8" x14ac:dyDescent="0.2">
      <c r="B48" s="112" t="s">
        <v>658</v>
      </c>
      <c r="C48" s="113">
        <f>SUM(C34:C47)</f>
        <v>1712.02</v>
      </c>
      <c r="D48" s="113">
        <f>SUM(D34:D47)</f>
        <v>2619.0636221297004</v>
      </c>
      <c r="E48" s="113"/>
      <c r="F48" s="122"/>
      <c r="G48" s="113"/>
      <c r="H48" s="155">
        <f>SUM(H34:H47)</f>
        <v>4.5798589828083131E-2</v>
      </c>
    </row>
    <row r="50" spans="2:8" x14ac:dyDescent="0.2">
      <c r="B50" s="107" t="s">
        <v>669</v>
      </c>
      <c r="C50" s="111" t="s">
        <v>667</v>
      </c>
      <c r="D50" s="111" t="s">
        <v>666</v>
      </c>
      <c r="E50" s="111" t="s">
        <v>665</v>
      </c>
      <c r="F50" s="111" t="s">
        <v>625</v>
      </c>
      <c r="G50" s="111"/>
      <c r="H50" s="137" t="s">
        <v>663</v>
      </c>
    </row>
    <row r="51" spans="2:8" x14ac:dyDescent="0.2">
      <c r="B51" s="106" t="s">
        <v>323</v>
      </c>
      <c r="C51" s="154">
        <v>53.86</v>
      </c>
      <c r="D51" s="105">
        <v>40.965042979942695</v>
      </c>
      <c r="E51" s="151">
        <v>4.0251740719963951E-2</v>
      </c>
      <c r="F51" s="121">
        <v>-0.23941620906159125</v>
      </c>
      <c r="G51" s="152"/>
      <c r="H51" s="153">
        <f>E51*F51</f>
        <v>-9.6369191713038555E-3</v>
      </c>
    </row>
    <row r="52" spans="2:8" x14ac:dyDescent="0.2">
      <c r="B52" s="106" t="s">
        <v>325</v>
      </c>
      <c r="C52" s="154">
        <v>41.38</v>
      </c>
      <c r="D52" s="105">
        <v>37.800000000000004</v>
      </c>
      <c r="E52" s="151">
        <v>5.2385963035568158E-3</v>
      </c>
      <c r="F52" s="121">
        <v>-8.6515224746254185E-2</v>
      </c>
      <c r="G52" s="152"/>
      <c r="H52" s="153">
        <f t="shared" ref="H52:H60" si="3">E52*F52</f>
        <v>-4.5321833655711434E-4</v>
      </c>
    </row>
    <row r="53" spans="2:8" x14ac:dyDescent="0.2">
      <c r="B53" s="106" t="s">
        <v>312</v>
      </c>
      <c r="C53" s="154">
        <v>49.7</v>
      </c>
      <c r="D53" s="105">
        <v>46.987500000000004</v>
      </c>
      <c r="E53" s="151">
        <v>4.4727671701234477E-2</v>
      </c>
      <c r="F53" s="121">
        <v>-5.4577464788732363E-2</v>
      </c>
      <c r="G53" s="152"/>
      <c r="H53" s="153">
        <f t="shared" si="3"/>
        <v>-2.4411229273561055E-3</v>
      </c>
    </row>
    <row r="54" spans="2:8" x14ac:dyDescent="0.2">
      <c r="B54" s="106" t="s">
        <v>316</v>
      </c>
      <c r="C54" s="154">
        <v>38.78</v>
      </c>
      <c r="D54" s="105">
        <v>37.012500000000003</v>
      </c>
      <c r="E54" s="151">
        <v>1.7912725051295428E-3</v>
      </c>
      <c r="F54" s="121">
        <v>-4.5577617328519809E-2</v>
      </c>
      <c r="G54" s="152"/>
      <c r="H54" s="153">
        <f t="shared" si="3"/>
        <v>-8.1641932769893334E-5</v>
      </c>
    </row>
    <row r="55" spans="2:8" x14ac:dyDescent="0.2">
      <c r="B55" s="106" t="s">
        <v>332</v>
      </c>
      <c r="C55" s="154">
        <v>57.95</v>
      </c>
      <c r="D55" s="105">
        <v>47.774999999999999</v>
      </c>
      <c r="E55" s="151">
        <v>5.6574204857328151E-4</v>
      </c>
      <c r="F55" s="121">
        <v>-0.17558239861949965</v>
      </c>
      <c r="G55" s="152"/>
      <c r="H55" s="153">
        <f t="shared" si="3"/>
        <v>-9.933434588840625E-5</v>
      </c>
    </row>
    <row r="56" spans="2:8" x14ac:dyDescent="0.2">
      <c r="B56" s="106" t="s">
        <v>334</v>
      </c>
      <c r="C56" s="154">
        <v>57.95</v>
      </c>
      <c r="D56" s="105">
        <v>47.774999999999999</v>
      </c>
      <c r="E56" s="151">
        <v>2.1863631896092807E-3</v>
      </c>
      <c r="F56" s="121">
        <v>-0.17558239861949965</v>
      </c>
      <c r="G56" s="152"/>
      <c r="H56" s="153">
        <f t="shared" si="3"/>
        <v>-3.8388689308497739E-4</v>
      </c>
    </row>
    <row r="57" spans="2:8" x14ac:dyDescent="0.2">
      <c r="B57" s="106" t="s">
        <v>319</v>
      </c>
      <c r="C57" s="154">
        <v>55.8</v>
      </c>
      <c r="D57" s="105">
        <v>42.918750000000003</v>
      </c>
      <c r="E57" s="151">
        <v>8.0534300955844379E-2</v>
      </c>
      <c r="F57" s="121">
        <v>-0.23084677419354829</v>
      </c>
      <c r="G57" s="152"/>
      <c r="H57" s="153">
        <f t="shared" si="3"/>
        <v>-1.8591083587589069E-2</v>
      </c>
    </row>
    <row r="58" spans="2:8" x14ac:dyDescent="0.2">
      <c r="B58" s="106" t="s">
        <v>321</v>
      </c>
      <c r="C58" s="154">
        <v>44.84</v>
      </c>
      <c r="D58" s="105">
        <v>38.587499999999999</v>
      </c>
      <c r="E58" s="151">
        <v>2.6497369309818521E-3</v>
      </c>
      <c r="F58" s="121">
        <v>-0.13944023193577174</v>
      </c>
      <c r="G58" s="152"/>
      <c r="H58" s="153">
        <f t="shared" si="3"/>
        <v>-3.6947993222488944E-4</v>
      </c>
    </row>
    <row r="59" spans="2:8" x14ac:dyDescent="0.2">
      <c r="B59" s="106" t="s">
        <v>327</v>
      </c>
      <c r="C59" s="154">
        <v>46.28</v>
      </c>
      <c r="D59" s="105">
        <v>37.800000000000004</v>
      </c>
      <c r="E59" s="151">
        <v>1.4701713291181318E-3</v>
      </c>
      <c r="F59" s="121">
        <v>-0.18323249783923934</v>
      </c>
      <c r="G59" s="152"/>
      <c r="H59" s="153">
        <f t="shared" si="3"/>
        <v>-2.6938316488594972E-4</v>
      </c>
    </row>
    <row r="60" spans="2:8" x14ac:dyDescent="0.2">
      <c r="B60" s="106" t="s">
        <v>330</v>
      </c>
      <c r="C60" s="154">
        <v>46.28</v>
      </c>
      <c r="D60" s="105">
        <v>37.800000000000004</v>
      </c>
      <c r="E60" s="151">
        <v>2.9041536745989184E-3</v>
      </c>
      <c r="F60" s="121">
        <v>-0.18323249783923934</v>
      </c>
      <c r="G60" s="152"/>
      <c r="H60" s="153">
        <f t="shared" si="3"/>
        <v>-5.3213533190576534E-4</v>
      </c>
    </row>
    <row r="61" spans="2:8" x14ac:dyDescent="0.2">
      <c r="B61" s="112" t="s">
        <v>658</v>
      </c>
      <c r="C61" s="113">
        <f>SUM(C51:C60)</f>
        <v>492.81999999999994</v>
      </c>
      <c r="D61" s="113">
        <f>SUM(D51:D60)</f>
        <v>415.42129297994273</v>
      </c>
      <c r="E61" s="113"/>
      <c r="F61" s="122"/>
      <c r="G61" s="113"/>
      <c r="H61" s="155">
        <f>SUM(H51:H60)</f>
        <v>-3.285820562356602E-2</v>
      </c>
    </row>
    <row r="63" spans="2:8" x14ac:dyDescent="0.2">
      <c r="B63" s="107" t="s">
        <v>670</v>
      </c>
      <c r="C63" s="111" t="s">
        <v>697</v>
      </c>
      <c r="D63" s="111" t="s">
        <v>696</v>
      </c>
      <c r="E63" s="111" t="s">
        <v>665</v>
      </c>
      <c r="F63" s="111" t="s">
        <v>625</v>
      </c>
      <c r="G63" s="111"/>
      <c r="H63" s="137" t="s">
        <v>663</v>
      </c>
    </row>
    <row r="64" spans="2:8" x14ac:dyDescent="0.2">
      <c r="B64" s="106" t="s">
        <v>671</v>
      </c>
      <c r="C64" s="105">
        <v>244414.63</v>
      </c>
      <c r="D64" s="105"/>
      <c r="E64" s="151">
        <v>2.6943542080676687E-4</v>
      </c>
      <c r="F64" s="121"/>
      <c r="G64" s="152"/>
      <c r="H64" s="153"/>
    </row>
    <row r="65" spans="2:8" x14ac:dyDescent="0.2">
      <c r="B65" s="106" t="s">
        <v>672</v>
      </c>
      <c r="C65" s="105">
        <v>1495130.0000000002</v>
      </c>
      <c r="D65" s="105"/>
      <c r="E65" s="151">
        <v>1.648186856534821E-3</v>
      </c>
      <c r="F65" s="121"/>
      <c r="G65" s="152"/>
      <c r="H65" s="153"/>
    </row>
    <row r="66" spans="2:8" x14ac:dyDescent="0.2">
      <c r="B66" s="106" t="s">
        <v>673</v>
      </c>
      <c r="C66" s="105">
        <v>977084.66999999946</v>
      </c>
      <c r="D66" s="105"/>
      <c r="E66" s="151">
        <v>1.0771090880496424E-3</v>
      </c>
      <c r="F66" s="121"/>
      <c r="G66" s="152"/>
      <c r="H66" s="153"/>
    </row>
    <row r="67" spans="2:8" x14ac:dyDescent="0.2">
      <c r="B67" s="106" t="s">
        <v>674</v>
      </c>
      <c r="C67" s="105">
        <v>9050854.3399999999</v>
      </c>
      <c r="D67" s="105"/>
      <c r="E67" s="151">
        <v>9.977392710733609E-3</v>
      </c>
      <c r="F67" s="121"/>
      <c r="G67" s="152"/>
      <c r="H67" s="153"/>
    </row>
    <row r="68" spans="2:8" x14ac:dyDescent="0.2">
      <c r="B68" s="106" t="s">
        <v>675</v>
      </c>
      <c r="C68" s="105">
        <v>1538294.9000000004</v>
      </c>
      <c r="D68" s="105"/>
      <c r="E68" s="151">
        <v>1.695770558850767E-3</v>
      </c>
      <c r="F68" s="121"/>
      <c r="G68" s="152"/>
      <c r="H68" s="153"/>
    </row>
    <row r="69" spans="2:8" x14ac:dyDescent="0.2">
      <c r="B69" s="106" t="s">
        <v>676</v>
      </c>
      <c r="C69" s="105">
        <v>1422582.29</v>
      </c>
      <c r="D69" s="105"/>
      <c r="E69" s="151">
        <v>1.5682124181289967E-3</v>
      </c>
      <c r="F69" s="121"/>
      <c r="G69" s="152"/>
      <c r="H69" s="153"/>
    </row>
    <row r="70" spans="2:8" x14ac:dyDescent="0.2">
      <c r="B70" s="106" t="s">
        <v>677</v>
      </c>
      <c r="C70" s="105">
        <v>411076.34999999992</v>
      </c>
      <c r="D70" s="105"/>
      <c r="E70" s="151">
        <v>4.5315834549658403E-4</v>
      </c>
      <c r="F70" s="121"/>
      <c r="G70" s="152"/>
      <c r="H70" s="153"/>
    </row>
    <row r="71" spans="2:8" x14ac:dyDescent="0.2">
      <c r="B71" s="106" t="s">
        <v>678</v>
      </c>
      <c r="C71" s="105">
        <v>39536.06</v>
      </c>
      <c r="D71" s="105"/>
      <c r="E71" s="151">
        <v>4.3583376998101878E-5</v>
      </c>
      <c r="F71" s="121"/>
      <c r="G71" s="152"/>
      <c r="H71" s="153"/>
    </row>
    <row r="72" spans="2:8" ht="13.5" thickBot="1" x14ac:dyDescent="0.25">
      <c r="B72" s="106" t="s">
        <v>679</v>
      </c>
      <c r="C72" s="105">
        <v>5852653.0000000047</v>
      </c>
      <c r="D72" s="105"/>
      <c r="E72" s="151">
        <v>6.4517906472742149E-3</v>
      </c>
      <c r="F72" s="121"/>
      <c r="G72" s="152"/>
      <c r="H72" s="153"/>
    </row>
    <row r="73" spans="2:8" x14ac:dyDescent="0.2">
      <c r="B73" s="106" t="s">
        <v>680</v>
      </c>
      <c r="C73" s="156">
        <v>66721860.259999864</v>
      </c>
      <c r="D73" s="157">
        <v>-5925171.4875229979</v>
      </c>
      <c r="E73" s="151">
        <v>7.3552194875418697E-2</v>
      </c>
      <c r="F73" s="121">
        <v>-8.8804051092609776E-2</v>
      </c>
      <c r="G73" s="152"/>
      <c r="H73" s="153"/>
    </row>
    <row r="74" spans="2:8" x14ac:dyDescent="0.2">
      <c r="B74" s="106" t="s">
        <v>681</v>
      </c>
      <c r="C74" s="158">
        <v>85324479.880000979</v>
      </c>
      <c r="D74" s="159">
        <v>-544186.93833031005</v>
      </c>
      <c r="E74" s="151">
        <v>9.4059169623301908E-2</v>
      </c>
      <c r="F74" s="121">
        <v>-6.3778523947130537E-3</v>
      </c>
      <c r="G74" s="152"/>
      <c r="H74" s="153"/>
    </row>
    <row r="75" spans="2:8" x14ac:dyDescent="0.2">
      <c r="B75" s="106" t="s">
        <v>682</v>
      </c>
      <c r="C75" s="158">
        <v>52148344.259999879</v>
      </c>
      <c r="D75" s="159">
        <v>2358300.9940514318</v>
      </c>
      <c r="E75" s="151">
        <v>5.7486784158825563E-2</v>
      </c>
      <c r="F75" s="121">
        <v>4.5222931380016117E-2</v>
      </c>
      <c r="G75" s="152"/>
      <c r="H75" s="153"/>
    </row>
    <row r="76" spans="2:8" x14ac:dyDescent="0.2">
      <c r="B76" s="106" t="s">
        <v>683</v>
      </c>
      <c r="C76" s="158">
        <v>35653520.970000006</v>
      </c>
      <c r="D76" s="159">
        <v>5223589.1945895981</v>
      </c>
      <c r="E76" s="151">
        <v>3.9303381412949125E-2</v>
      </c>
      <c r="F76" s="121">
        <v>0.14650977105416574</v>
      </c>
      <c r="G76" s="152"/>
      <c r="H76" s="153"/>
    </row>
    <row r="77" spans="2:8" ht="13.5" thickBot="1" x14ac:dyDescent="0.25">
      <c r="B77" s="106" t="s">
        <v>684</v>
      </c>
      <c r="C77" s="160">
        <v>41400163.169999905</v>
      </c>
      <c r="D77" s="161">
        <v>5532395.2607360436</v>
      </c>
      <c r="E77" s="151">
        <v>4.5638308906376573E-2</v>
      </c>
      <c r="F77" s="121">
        <v>0.13363220908136475</v>
      </c>
      <c r="G77" s="152"/>
      <c r="H77" s="155">
        <f>SUM(D73:D77)/SUM(C73:C77)</f>
        <v>2.3626544246348892E-2</v>
      </c>
    </row>
    <row r="78" spans="2:8" x14ac:dyDescent="0.2">
      <c r="B78" s="106" t="s">
        <v>685</v>
      </c>
      <c r="C78" s="105">
        <v>21564337.849999987</v>
      </c>
      <c r="D78" s="105"/>
      <c r="E78" s="151">
        <v>2.3771884862350656E-2</v>
      </c>
      <c r="F78" s="121"/>
      <c r="G78" s="152"/>
      <c r="H78" s="153"/>
    </row>
    <row r="79" spans="2:8" x14ac:dyDescent="0.2">
      <c r="B79" s="106" t="s">
        <v>686</v>
      </c>
      <c r="C79" s="105">
        <v>31040218.250000063</v>
      </c>
      <c r="D79" s="105"/>
      <c r="E79" s="151">
        <v>3.4217813664111071E-2</v>
      </c>
      <c r="F79" s="121"/>
      <c r="G79" s="152"/>
      <c r="H79" s="153"/>
    </row>
    <row r="80" spans="2:8" x14ac:dyDescent="0.2">
      <c r="B80" s="106" t="s">
        <v>687</v>
      </c>
      <c r="C80" s="105">
        <v>14733446.750000004</v>
      </c>
      <c r="D80" s="105"/>
      <c r="E80" s="151">
        <v>1.6241713620090345E-2</v>
      </c>
      <c r="F80" s="121"/>
      <c r="G80" s="152"/>
      <c r="H80" s="153"/>
    </row>
    <row r="81" spans="2:8" x14ac:dyDescent="0.2">
      <c r="B81" s="106" t="s">
        <v>688</v>
      </c>
      <c r="C81" s="105">
        <v>29856970.330000017</v>
      </c>
      <c r="D81" s="105"/>
      <c r="E81" s="151">
        <v>3.2913436339218755E-2</v>
      </c>
      <c r="F81" s="121"/>
      <c r="G81" s="152"/>
      <c r="H81" s="153"/>
    </row>
    <row r="82" spans="2:8" x14ac:dyDescent="0.2">
      <c r="B82" s="106" t="s">
        <v>689</v>
      </c>
      <c r="C82" s="105">
        <v>27061468.329999983</v>
      </c>
      <c r="D82" s="105"/>
      <c r="E82" s="151">
        <v>2.9831758054509827E-2</v>
      </c>
      <c r="F82" s="121"/>
      <c r="G82" s="152"/>
      <c r="H82" s="153"/>
    </row>
    <row r="83" spans="2:8" x14ac:dyDescent="0.2">
      <c r="B83" s="106" t="s">
        <v>690</v>
      </c>
      <c r="C83" s="105">
        <v>28599480.859999992</v>
      </c>
      <c r="D83" s="105"/>
      <c r="E83" s="151">
        <v>3.1527217337068453E-2</v>
      </c>
      <c r="F83" s="121"/>
      <c r="G83" s="152"/>
      <c r="H83" s="153"/>
    </row>
    <row r="84" spans="2:8" x14ac:dyDescent="0.2">
      <c r="B84" s="106" t="s">
        <v>691</v>
      </c>
      <c r="C84" s="105">
        <v>16434434.499999998</v>
      </c>
      <c r="D84" s="105"/>
      <c r="E84" s="151">
        <v>1.8116831939351364E-2</v>
      </c>
      <c r="F84" s="121"/>
      <c r="G84" s="152"/>
      <c r="H84" s="153"/>
    </row>
    <row r="85" spans="2:8" x14ac:dyDescent="0.2">
      <c r="B85" s="106" t="s">
        <v>692</v>
      </c>
      <c r="C85" s="105">
        <v>12606231.590000009</v>
      </c>
      <c r="D85" s="105"/>
      <c r="E85" s="151">
        <v>1.3896734877282959E-2</v>
      </c>
      <c r="F85" s="121"/>
      <c r="G85" s="152"/>
      <c r="H85" s="153"/>
    </row>
    <row r="86" spans="2:8" x14ac:dyDescent="0.2">
      <c r="B86" s="106" t="s">
        <v>693</v>
      </c>
      <c r="C86" s="105">
        <v>9535277.7400000021</v>
      </c>
      <c r="D86" s="105"/>
      <c r="E86" s="151">
        <v>1.0511406663284834E-2</v>
      </c>
      <c r="F86" s="121"/>
      <c r="G86" s="152"/>
      <c r="H86" s="153"/>
    </row>
    <row r="87" spans="2:8" x14ac:dyDescent="0.2">
      <c r="B87" s="106" t="s">
        <v>694</v>
      </c>
      <c r="C87" s="105">
        <v>8455396.7899999991</v>
      </c>
      <c r="D87" s="105"/>
      <c r="E87" s="151">
        <v>9.32097801265757E-3</v>
      </c>
      <c r="F87" s="121"/>
      <c r="G87" s="152"/>
      <c r="H87" s="153"/>
    </row>
    <row r="88" spans="2:8" x14ac:dyDescent="0.2">
      <c r="B88" s="106" t="s">
        <v>695</v>
      </c>
      <c r="C88" s="105">
        <v>3518404.43</v>
      </c>
      <c r="D88" s="105"/>
      <c r="E88" s="151">
        <v>3.8785844291131127E-3</v>
      </c>
      <c r="F88" s="121"/>
      <c r="G88" s="152"/>
      <c r="H88" s="153"/>
    </row>
    <row r="89" spans="2:8" x14ac:dyDescent="0.2">
      <c r="B89" s="112" t="s">
        <v>658</v>
      </c>
      <c r="C89" s="113">
        <f>SUM(C64:C88)</f>
        <v>505685662.20000076</v>
      </c>
      <c r="D89" s="113">
        <f>SUM(D64:D88)</f>
        <v>6644927.0235237647</v>
      </c>
      <c r="E89" s="113"/>
      <c r="F89" s="122"/>
      <c r="G89" s="113"/>
      <c r="H89" s="114"/>
    </row>
  </sheetData>
  <conditionalFormatting sqref="D4:E6 D9:E30 C9:C31 H9:H30">
    <cfRule type="cellIs" dxfId="657" priority="31" stopIfTrue="1" operator="equal">
      <formula>0</formula>
    </cfRule>
  </conditionalFormatting>
  <conditionalFormatting sqref="C4:C6">
    <cfRule type="cellIs" dxfId="656" priority="32" stopIfTrue="1" operator="equal">
      <formula>0</formula>
    </cfRule>
  </conditionalFormatting>
  <conditionalFormatting sqref="E31">
    <cfRule type="cellIs" dxfId="655" priority="29" stopIfTrue="1" operator="equal">
      <formula>0</formula>
    </cfRule>
  </conditionalFormatting>
  <conditionalFormatting sqref="D31">
    <cfRule type="cellIs" dxfId="654" priority="30" stopIfTrue="1" operator="equal">
      <formula>0</formula>
    </cfRule>
  </conditionalFormatting>
  <conditionalFormatting sqref="F6">
    <cfRule type="cellIs" dxfId="653" priority="24" stopIfTrue="1" operator="equal">
      <formula>0</formula>
    </cfRule>
  </conditionalFormatting>
  <conditionalFormatting sqref="F31">
    <cfRule type="cellIs" dxfId="652" priority="23" stopIfTrue="1" operator="equal">
      <formula>0</formula>
    </cfRule>
  </conditionalFormatting>
  <conditionalFormatting sqref="G31">
    <cfRule type="cellIs" dxfId="651" priority="22" stopIfTrue="1" operator="equal">
      <formula>0</formula>
    </cfRule>
  </conditionalFormatting>
  <conditionalFormatting sqref="D34:D47">
    <cfRule type="cellIs" dxfId="650" priority="34" stopIfTrue="1" operator="equal">
      <formula>0</formula>
    </cfRule>
  </conditionalFormatting>
  <conditionalFormatting sqref="E34:E47">
    <cfRule type="cellIs" dxfId="649" priority="20" stopIfTrue="1" operator="equal">
      <formula>0</formula>
    </cfRule>
  </conditionalFormatting>
  <conditionalFormatting sqref="H34:H47">
    <cfRule type="cellIs" dxfId="648" priority="19" stopIfTrue="1" operator="equal">
      <formula>0</formula>
    </cfRule>
  </conditionalFormatting>
  <conditionalFormatting sqref="D48:E48">
    <cfRule type="cellIs" dxfId="647" priority="17" stopIfTrue="1" operator="equal">
      <formula>0</formula>
    </cfRule>
  </conditionalFormatting>
  <conditionalFormatting sqref="C48">
    <cfRule type="cellIs" dxfId="646" priority="18" stopIfTrue="1" operator="equal">
      <formula>0</formula>
    </cfRule>
  </conditionalFormatting>
  <conditionalFormatting sqref="F48">
    <cfRule type="cellIs" dxfId="645" priority="16" stopIfTrue="1" operator="equal">
      <formula>0</formula>
    </cfRule>
  </conditionalFormatting>
  <conditionalFormatting sqref="G48">
    <cfRule type="cellIs" dxfId="644" priority="15" stopIfTrue="1" operator="equal">
      <formula>0</formula>
    </cfRule>
  </conditionalFormatting>
  <conditionalFormatting sqref="D51:D60">
    <cfRule type="cellIs" dxfId="643" priority="14" stopIfTrue="1" operator="equal">
      <formula>0</formula>
    </cfRule>
  </conditionalFormatting>
  <conditionalFormatting sqref="E51:E60">
    <cfRule type="cellIs" dxfId="642" priority="13" stopIfTrue="1" operator="equal">
      <formula>0</formula>
    </cfRule>
  </conditionalFormatting>
  <conditionalFormatting sqref="H51:H60">
    <cfRule type="cellIs" dxfId="641" priority="12" stopIfTrue="1" operator="equal">
      <formula>0</formula>
    </cfRule>
  </conditionalFormatting>
  <conditionalFormatting sqref="D61:E61">
    <cfRule type="cellIs" dxfId="640" priority="10" stopIfTrue="1" operator="equal">
      <formula>0</formula>
    </cfRule>
  </conditionalFormatting>
  <conditionalFormatting sqref="C61">
    <cfRule type="cellIs" dxfId="639" priority="11" stopIfTrue="1" operator="equal">
      <formula>0</formula>
    </cfRule>
  </conditionalFormatting>
  <conditionalFormatting sqref="F61">
    <cfRule type="cellIs" dxfId="638" priority="9" stopIfTrue="1" operator="equal">
      <formula>0</formula>
    </cfRule>
  </conditionalFormatting>
  <conditionalFormatting sqref="G61">
    <cfRule type="cellIs" dxfId="637" priority="8" stopIfTrue="1" operator="equal">
      <formula>0</formula>
    </cfRule>
  </conditionalFormatting>
  <conditionalFormatting sqref="E64:E88">
    <cfRule type="cellIs" dxfId="636" priority="6" stopIfTrue="1" operator="equal">
      <formula>0</formula>
    </cfRule>
  </conditionalFormatting>
  <conditionalFormatting sqref="H64:H76 H78:H88">
    <cfRule type="cellIs" dxfId="635" priority="5" stopIfTrue="1" operator="equal">
      <formula>0</formula>
    </cfRule>
  </conditionalFormatting>
  <conditionalFormatting sqref="D89:E89">
    <cfRule type="cellIs" dxfId="634" priority="3" stopIfTrue="1" operator="equal">
      <formula>0</formula>
    </cfRule>
  </conditionalFormatting>
  <conditionalFormatting sqref="C89">
    <cfRule type="cellIs" dxfId="633" priority="4" stopIfTrue="1" operator="equal">
      <formula>0</formula>
    </cfRule>
  </conditionalFormatting>
  <conditionalFormatting sqref="F89">
    <cfRule type="cellIs" dxfId="632" priority="2" stopIfTrue="1" operator="equal">
      <formula>0</formula>
    </cfRule>
  </conditionalFormatting>
  <conditionalFormatting sqref="G89:H89">
    <cfRule type="cellIs" dxfId="631" priority="1" stopIfTrue="1" operator="equal">
      <formula>0</formula>
    </cfRule>
  </conditionalFormatting>
  <conditionalFormatting sqref="C64:C88">
    <cfRule type="cellIs" dxfId="630" priority="35" stopIfTrue="1" operator="equal">
      <formula>0</formula>
    </cfRule>
  </conditionalFormatting>
  <conditionalFormatting sqref="D64:D88">
    <cfRule type="cellIs" dxfId="629" priority="36" stopIfTrue="1" operator="equal">
      <formula>0</formula>
    </cfRule>
  </conditionalFormatting>
  <pageMargins left="0.7" right="0.7" top="0.75" bottom="0.75" header="0.3" footer="0.3"/>
  <pageSetup paperSize="9" orientation="portrait" r:id="rId1"/>
  <ignoredErrors>
    <ignoredError sqref="H7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M183"/>
  <sheetViews>
    <sheetView zoomScaleNormal="100" workbookViewId="0">
      <selection activeCell="C11" sqref="C11"/>
    </sheetView>
  </sheetViews>
  <sheetFormatPr defaultRowHeight="15" x14ac:dyDescent="0.25"/>
  <cols>
    <col min="1" max="1" width="27.7109375" bestFit="1" customWidth="1"/>
    <col min="2" max="2" width="17.28515625" style="187" bestFit="1" customWidth="1"/>
    <col min="5" max="5" width="11.7109375" bestFit="1" customWidth="1"/>
    <col min="6" max="6" width="15.42578125" bestFit="1" customWidth="1"/>
    <col min="9" max="9" width="5.140625" customWidth="1"/>
    <col min="11" max="11" width="11.28515625" bestFit="1" customWidth="1"/>
    <col min="12" max="12" width="30.140625" style="192" bestFit="1" customWidth="1"/>
  </cols>
  <sheetData>
    <row r="2" spans="1:13" x14ac:dyDescent="0.25">
      <c r="A2" t="s">
        <v>309</v>
      </c>
      <c r="B2" s="187">
        <v>276333045.41999948</v>
      </c>
      <c r="C2" s="192">
        <f>B2/$B$120</f>
        <v>0.15448091463052563</v>
      </c>
      <c r="E2" s="216" t="s">
        <v>724</v>
      </c>
      <c r="F2" s="187">
        <v>283336665.45999831</v>
      </c>
      <c r="G2" s="192">
        <f t="shared" ref="G2:G11" si="0">F2/$F$91</f>
        <v>0.16352300410838194</v>
      </c>
      <c r="K2" s="225" t="s">
        <v>778</v>
      </c>
      <c r="L2" s="227" t="s">
        <v>779</v>
      </c>
    </row>
    <row r="3" spans="1:13" x14ac:dyDescent="0.25">
      <c r="A3" s="193" t="s">
        <v>716</v>
      </c>
      <c r="C3" s="192"/>
      <c r="E3" s="216" t="s">
        <v>727</v>
      </c>
      <c r="F3" s="187">
        <v>56707.020000000004</v>
      </c>
      <c r="G3" s="192">
        <f t="shared" si="0"/>
        <v>3.2727505454966443E-5</v>
      </c>
      <c r="K3" s="216" t="s">
        <v>12</v>
      </c>
      <c r="L3" s="192">
        <v>0.11183480211049136</v>
      </c>
      <c r="M3">
        <f>VLOOKUP(K:K,A:C,3,FALSE)</f>
        <v>5.5917401055245682E-2</v>
      </c>
    </row>
    <row r="4" spans="1:13" x14ac:dyDescent="0.25">
      <c r="A4" t="s">
        <v>339</v>
      </c>
      <c r="B4" s="187">
        <v>37067822.949999861</v>
      </c>
      <c r="C4" s="192">
        <f>B4/$B$120</f>
        <v>2.0722354012980927E-2</v>
      </c>
      <c r="E4" s="216" t="s">
        <v>728</v>
      </c>
      <c r="F4" s="187">
        <v>28771.729999999996</v>
      </c>
      <c r="G4" s="192">
        <f t="shared" si="0"/>
        <v>1.6605121385744153E-5</v>
      </c>
      <c r="K4" s="216" t="s">
        <v>17</v>
      </c>
      <c r="L4" s="192">
        <v>1.7380061306729557E-4</v>
      </c>
      <c r="M4">
        <f t="shared" ref="M4:M67" si="1">VLOOKUP(K:K,A:C,3,FALSE)</f>
        <v>8.6900306533647787E-5</v>
      </c>
    </row>
    <row r="5" spans="1:13" x14ac:dyDescent="0.25">
      <c r="A5" t="s">
        <v>717</v>
      </c>
      <c r="B5" s="187">
        <v>10039970.57</v>
      </c>
      <c r="C5" s="192">
        <f>B5/$B$120</f>
        <v>5.6127338449869961E-3</v>
      </c>
      <c r="E5" s="216" t="s">
        <v>729</v>
      </c>
      <c r="F5" s="187">
        <v>4025426.7299999995</v>
      </c>
      <c r="G5" s="192">
        <f t="shared" si="0"/>
        <v>2.3232075193625537E-3</v>
      </c>
      <c r="K5" s="216" t="s">
        <v>19</v>
      </c>
      <c r="L5" s="192">
        <v>8.3177620046154289E-3</v>
      </c>
      <c r="M5">
        <f t="shared" si="1"/>
        <v>4.1588810023077145E-3</v>
      </c>
    </row>
    <row r="6" spans="1:13" x14ac:dyDescent="0.25">
      <c r="A6" t="s">
        <v>718</v>
      </c>
      <c r="B6" s="187">
        <v>147862663.59</v>
      </c>
      <c r="C6" s="192">
        <f>B6/$B$120</f>
        <v>8.2660976997417562E-2</v>
      </c>
      <c r="E6" s="216" t="s">
        <v>730</v>
      </c>
      <c r="F6" s="187">
        <v>23794820.369999997</v>
      </c>
      <c r="G6" s="192">
        <f t="shared" si="0"/>
        <v>1.3732781469721412E-2</v>
      </c>
      <c r="K6" s="216" t="s">
        <v>21</v>
      </c>
      <c r="L6" s="192">
        <v>3.4850048712309276E-3</v>
      </c>
      <c r="M6">
        <f t="shared" si="1"/>
        <v>1.7425024356154638E-3</v>
      </c>
    </row>
    <row r="7" spans="1:13" x14ac:dyDescent="0.25">
      <c r="A7" s="193" t="s">
        <v>719</v>
      </c>
      <c r="C7" s="192"/>
      <c r="E7" s="216" t="s">
        <v>731</v>
      </c>
      <c r="F7" s="187">
        <v>157902634.16000006</v>
      </c>
      <c r="G7" s="192">
        <f t="shared" si="0"/>
        <v>9.113085682910109E-2</v>
      </c>
      <c r="K7" s="216" t="s">
        <v>23</v>
      </c>
      <c r="L7" s="192">
        <v>1.9311923558902855E-3</v>
      </c>
      <c r="M7">
        <f t="shared" si="1"/>
        <v>9.6559617794514277E-4</v>
      </c>
    </row>
    <row r="8" spans="1:13" x14ac:dyDescent="0.25">
      <c r="A8" t="s">
        <v>396</v>
      </c>
      <c r="B8" s="187">
        <v>7931606.7899999991</v>
      </c>
      <c r="C8" s="192">
        <f>B8/$B$120</f>
        <v>4.4340765308997967E-3</v>
      </c>
      <c r="E8" s="216" t="s">
        <v>732</v>
      </c>
      <c r="F8" s="187">
        <v>10478706.700000018</v>
      </c>
      <c r="G8" s="192">
        <f t="shared" si="0"/>
        <v>6.0476098141860387E-3</v>
      </c>
      <c r="K8" s="216" t="s">
        <v>25</v>
      </c>
      <c r="L8" s="192">
        <v>4.7948519508649527E-2</v>
      </c>
      <c r="M8">
        <f t="shared" si="1"/>
        <v>2.3974259754324764E-2</v>
      </c>
    </row>
    <row r="9" spans="1:13" x14ac:dyDescent="0.25">
      <c r="A9" t="s">
        <v>399</v>
      </c>
      <c r="B9" s="187">
        <v>7931606.7899999991</v>
      </c>
      <c r="C9" s="192">
        <f>B9/$B$120</f>
        <v>4.4340765308997967E-3</v>
      </c>
      <c r="E9" s="216" t="s">
        <v>733</v>
      </c>
      <c r="F9" s="187">
        <v>2163634.790000001</v>
      </c>
      <c r="G9" s="192">
        <f t="shared" si="0"/>
        <v>1.2487055287384208E-3</v>
      </c>
      <c r="K9" s="216" t="s">
        <v>27</v>
      </c>
      <c r="L9" s="192">
        <v>0</v>
      </c>
      <c r="M9" t="e">
        <f t="shared" si="1"/>
        <v>#N/A</v>
      </c>
    </row>
    <row r="10" spans="1:13" x14ac:dyDescent="0.25">
      <c r="A10" t="s">
        <v>402</v>
      </c>
      <c r="B10" s="187">
        <v>7931606.7899999991</v>
      </c>
      <c r="C10" s="192">
        <f>B10/$B$120</f>
        <v>4.4340765308997967E-3</v>
      </c>
      <c r="E10" s="216" t="s">
        <v>734</v>
      </c>
      <c r="F10" s="187">
        <v>17461221.609999999</v>
      </c>
      <c r="G10" s="192">
        <f t="shared" si="0"/>
        <v>1.0077451177855103E-2</v>
      </c>
      <c r="K10" s="216" t="s">
        <v>30</v>
      </c>
      <c r="L10" s="192">
        <v>5.5641809553828459E-3</v>
      </c>
      <c r="M10">
        <f t="shared" si="1"/>
        <v>2.782090477691423E-3</v>
      </c>
    </row>
    <row r="11" spans="1:13" x14ac:dyDescent="0.25">
      <c r="A11" s="219" t="s">
        <v>483</v>
      </c>
      <c r="B11" s="220">
        <v>56160458.19006075</v>
      </c>
      <c r="C11" s="192">
        <f t="shared" ref="C11:C23" si="2">B11/$B$120</f>
        <v>3.1395879324109519E-2</v>
      </c>
      <c r="E11" s="216" t="s">
        <v>735</v>
      </c>
      <c r="F11" s="187">
        <v>1017003.54</v>
      </c>
      <c r="G11" s="192">
        <f t="shared" si="0"/>
        <v>5.8694653506867727E-4</v>
      </c>
      <c r="K11" s="216" t="s">
        <v>32</v>
      </c>
      <c r="L11" s="192">
        <v>1.5951168006838386E-6</v>
      </c>
      <c r="M11">
        <f t="shared" si="1"/>
        <v>7.9755840034191932E-7</v>
      </c>
    </row>
    <row r="12" spans="1:13" s="221" customFormat="1" x14ac:dyDescent="0.25">
      <c r="A12" s="221" t="s">
        <v>474</v>
      </c>
      <c r="B12" s="222">
        <v>17273.713501027338</v>
      </c>
      <c r="C12" s="192">
        <f t="shared" si="2"/>
        <v>9.6566773497847956E-6</v>
      </c>
      <c r="E12" s="223"/>
      <c r="F12" s="222"/>
      <c r="G12" s="224"/>
      <c r="J12"/>
      <c r="K12" s="216" t="s">
        <v>34</v>
      </c>
      <c r="L12" s="192">
        <v>0</v>
      </c>
      <c r="M12" t="e">
        <f t="shared" si="1"/>
        <v>#N/A</v>
      </c>
    </row>
    <row r="13" spans="1:13" s="221" customFormat="1" x14ac:dyDescent="0.25">
      <c r="A13" s="221" t="s">
        <v>538</v>
      </c>
      <c r="B13" s="222">
        <v>25966.575381874634</v>
      </c>
      <c r="C13" s="192">
        <f t="shared" si="2"/>
        <v>1.4516325069691303E-5</v>
      </c>
      <c r="E13" s="223"/>
      <c r="F13" s="222"/>
      <c r="G13" s="224"/>
      <c r="J13"/>
      <c r="K13" s="216" t="s">
        <v>399</v>
      </c>
      <c r="L13" s="192">
        <v>4.4340765308997967E-3</v>
      </c>
      <c r="M13">
        <f t="shared" si="1"/>
        <v>4.4340765308997967E-3</v>
      </c>
    </row>
    <row r="14" spans="1:13" s="221" customFormat="1" x14ac:dyDescent="0.25">
      <c r="A14" s="221" t="s">
        <v>535</v>
      </c>
      <c r="B14" s="222">
        <v>55966.152098357532</v>
      </c>
      <c r="C14" s="192">
        <f t="shared" si="2"/>
        <v>3.1287254665343237E-5</v>
      </c>
      <c r="E14" s="223"/>
      <c r="F14" s="222"/>
      <c r="G14" s="224"/>
      <c r="J14"/>
      <c r="K14" s="216" t="s">
        <v>396</v>
      </c>
      <c r="L14" s="192">
        <v>4.4340765308997967E-3</v>
      </c>
      <c r="M14">
        <f t="shared" si="1"/>
        <v>4.4340765308997967E-3</v>
      </c>
    </row>
    <row r="15" spans="1:13" s="221" customFormat="1" x14ac:dyDescent="0.25">
      <c r="A15" s="221" t="s">
        <v>541</v>
      </c>
      <c r="B15" s="222">
        <v>15920.331700739247</v>
      </c>
      <c r="C15" s="192">
        <f t="shared" si="2"/>
        <v>8.900084311717116E-6</v>
      </c>
      <c r="E15" s="223"/>
      <c r="F15" s="222"/>
      <c r="G15" s="224"/>
      <c r="J15"/>
      <c r="K15" s="216" t="s">
        <v>402</v>
      </c>
      <c r="L15" s="192">
        <v>4.4340765308997967E-3</v>
      </c>
      <c r="M15">
        <f t="shared" si="1"/>
        <v>4.4340765308997967E-3</v>
      </c>
    </row>
    <row r="16" spans="1:13" s="221" customFormat="1" x14ac:dyDescent="0.25">
      <c r="A16" s="221" t="s">
        <v>559</v>
      </c>
      <c r="B16" s="222">
        <v>16275327.456981704</v>
      </c>
      <c r="C16" s="192">
        <f t="shared" si="2"/>
        <v>9.0985407396515245E-3</v>
      </c>
      <c r="E16" s="223"/>
      <c r="F16" s="222"/>
      <c r="G16" s="224"/>
      <c r="J16"/>
      <c r="K16" s="216" t="s">
        <v>410</v>
      </c>
      <c r="L16" s="192">
        <v>0</v>
      </c>
      <c r="M16" t="e">
        <f t="shared" si="1"/>
        <v>#N/A</v>
      </c>
    </row>
    <row r="17" spans="1:13" s="221" customFormat="1" x14ac:dyDescent="0.25">
      <c r="A17" s="221" t="s">
        <v>544</v>
      </c>
      <c r="B17" s="222">
        <v>11506498.937705159</v>
      </c>
      <c r="C17" s="192">
        <f t="shared" si="2"/>
        <v>6.4325802127291158E-3</v>
      </c>
      <c r="E17" s="223"/>
      <c r="F17" s="222"/>
      <c r="G17" s="224"/>
      <c r="J17"/>
      <c r="K17" s="216" t="s">
        <v>732</v>
      </c>
      <c r="L17" s="192">
        <v>5.8580043971963643E-3</v>
      </c>
      <c r="M17">
        <f t="shared" si="1"/>
        <v>5.8580043971963643E-3</v>
      </c>
    </row>
    <row r="18" spans="1:13" s="221" customFormat="1" x14ac:dyDescent="0.25">
      <c r="A18" s="221" t="s">
        <v>547</v>
      </c>
      <c r="B18" s="222">
        <v>5389098.1377017489</v>
      </c>
      <c r="C18" s="192">
        <f t="shared" si="2"/>
        <v>3.0127153561402315E-3</v>
      </c>
      <c r="E18" s="223"/>
      <c r="F18" s="222"/>
      <c r="G18" s="224"/>
      <c r="J18"/>
      <c r="K18" s="216" t="s">
        <v>733</v>
      </c>
      <c r="L18" s="192">
        <v>1.2095559572964302E-3</v>
      </c>
      <c r="M18">
        <f t="shared" si="1"/>
        <v>1.2095559572964302E-3</v>
      </c>
    </row>
    <row r="19" spans="1:13" s="221" customFormat="1" x14ac:dyDescent="0.25">
      <c r="A19" s="221" t="s">
        <v>550</v>
      </c>
      <c r="B19" s="222">
        <v>6885430.7378741978</v>
      </c>
      <c r="C19" s="192">
        <f t="shared" si="2"/>
        <v>3.8492234484488424E-3</v>
      </c>
      <c r="E19" s="223"/>
      <c r="F19" s="222"/>
      <c r="G19" s="224"/>
      <c r="J19"/>
      <c r="K19" s="216" t="s">
        <v>252</v>
      </c>
      <c r="L19" s="192">
        <v>0</v>
      </c>
      <c r="M19" t="e">
        <f t="shared" si="1"/>
        <v>#N/A</v>
      </c>
    </row>
    <row r="20" spans="1:13" s="221" customFormat="1" x14ac:dyDescent="0.25">
      <c r="A20" s="221" t="s">
        <v>359</v>
      </c>
      <c r="B20" s="222">
        <v>18093.097055202703</v>
      </c>
      <c r="C20" s="192">
        <f t="shared" si="2"/>
        <v>1.0114744609492491E-5</v>
      </c>
      <c r="E20" s="223"/>
      <c r="F20" s="222"/>
      <c r="G20" s="224"/>
      <c r="K20" s="216" t="s">
        <v>37</v>
      </c>
      <c r="L20" s="192">
        <v>1.5723700645751192E-2</v>
      </c>
      <c r="M20">
        <f t="shared" si="1"/>
        <v>7.8618503228755961E-3</v>
      </c>
    </row>
    <row r="21" spans="1:13" x14ac:dyDescent="0.25">
      <c r="A21" s="221" t="s">
        <v>567</v>
      </c>
      <c r="B21" s="222">
        <v>8299647.0212576743</v>
      </c>
      <c r="C21" s="192">
        <f t="shared" si="2"/>
        <v>4.6398253274619362E-3</v>
      </c>
      <c r="E21" s="216"/>
      <c r="F21" s="187"/>
      <c r="G21" s="192"/>
      <c r="K21" s="216" t="s">
        <v>42</v>
      </c>
      <c r="L21" s="192">
        <v>2.998487404386535E-4</v>
      </c>
      <c r="M21">
        <f t="shared" si="1"/>
        <v>1.4992437021932675E-4</v>
      </c>
    </row>
    <row r="22" spans="1:13" x14ac:dyDescent="0.25">
      <c r="A22" s="221" t="s">
        <v>572</v>
      </c>
      <c r="B22" s="222">
        <v>780277.4907103423</v>
      </c>
      <c r="C22" s="192">
        <f t="shared" si="2"/>
        <v>4.3620545001173887E-4</v>
      </c>
      <c r="E22" s="216"/>
      <c r="F22" s="187"/>
      <c r="G22" s="192"/>
      <c r="K22" s="216" t="s">
        <v>45</v>
      </c>
      <c r="L22" s="192">
        <v>8.2957424584477989E-3</v>
      </c>
      <c r="M22">
        <f t="shared" si="1"/>
        <v>2.0739356146119497E-3</v>
      </c>
    </row>
    <row r="23" spans="1:13" x14ac:dyDescent="0.25">
      <c r="A23" s="221" t="s">
        <v>576</v>
      </c>
      <c r="B23" s="222">
        <v>538417.64043556328</v>
      </c>
      <c r="C23" s="192">
        <f t="shared" si="2"/>
        <v>3.0099639158710453E-4</v>
      </c>
      <c r="E23" s="216"/>
      <c r="F23" s="187"/>
      <c r="G23" s="192"/>
      <c r="K23" s="216" t="s">
        <v>49</v>
      </c>
      <c r="L23" s="192">
        <v>1.7465382937795811E-3</v>
      </c>
      <c r="M23">
        <f t="shared" si="1"/>
        <v>8.7326914688979056E-4</v>
      </c>
    </row>
    <row r="24" spans="1:13" x14ac:dyDescent="0.25">
      <c r="A24" s="221" t="s">
        <v>580</v>
      </c>
      <c r="B24" s="222">
        <v>81993.669064808142</v>
      </c>
      <c r="C24" s="192">
        <f t="shared" ref="C24:C52" si="3">B24/$B$120</f>
        <v>4.5837648449871092E-5</v>
      </c>
      <c r="E24" s="216"/>
      <c r="F24" s="187"/>
      <c r="G24" s="192"/>
      <c r="K24" s="216" t="s">
        <v>51</v>
      </c>
      <c r="L24" s="192">
        <v>0</v>
      </c>
      <c r="M24" t="e">
        <f t="shared" si="1"/>
        <v>#N/A</v>
      </c>
    </row>
    <row r="25" spans="1:13" x14ac:dyDescent="0.25">
      <c r="A25" s="221" t="s">
        <v>584</v>
      </c>
      <c r="B25" s="222">
        <v>234720.55570500021</v>
      </c>
      <c r="C25" s="192">
        <f t="shared" si="3"/>
        <v>1.3121791522538399E-4</v>
      </c>
      <c r="E25" s="216"/>
      <c r="F25" s="187"/>
      <c r="G25" s="192"/>
      <c r="K25" s="216" t="s">
        <v>256</v>
      </c>
      <c r="L25" s="192">
        <v>0</v>
      </c>
      <c r="M25">
        <f t="shared" si="1"/>
        <v>0</v>
      </c>
    </row>
    <row r="26" spans="1:13" x14ac:dyDescent="0.25">
      <c r="A26" s="221" t="s">
        <v>588</v>
      </c>
      <c r="B26" s="222">
        <v>7094755.3139996817</v>
      </c>
      <c r="C26" s="192">
        <f t="shared" si="3"/>
        <v>3.9662440238395396E-3</v>
      </c>
      <c r="E26" s="216"/>
      <c r="F26" s="187"/>
      <c r="G26" s="192"/>
      <c r="K26" s="216" t="s">
        <v>258</v>
      </c>
      <c r="L26" s="192">
        <v>1.4058548941944357E-3</v>
      </c>
      <c r="M26">
        <f t="shared" si="1"/>
        <v>7.0292744709721786E-4</v>
      </c>
    </row>
    <row r="27" spans="1:13" x14ac:dyDescent="0.25">
      <c r="A27" s="221" t="s">
        <v>592</v>
      </c>
      <c r="B27" s="222">
        <v>3012705.0730264653</v>
      </c>
      <c r="C27" s="192">
        <f t="shared" si="3"/>
        <v>1.6842192524813009E-3</v>
      </c>
      <c r="E27" s="216"/>
      <c r="F27" s="187"/>
      <c r="G27" s="192"/>
      <c r="K27" s="216" t="s">
        <v>261</v>
      </c>
      <c r="L27" s="192">
        <v>1.5811610939867036E-3</v>
      </c>
      <c r="M27">
        <f t="shared" si="1"/>
        <v>1.5811610939867036E-3</v>
      </c>
    </row>
    <row r="28" spans="1:13" x14ac:dyDescent="0.25">
      <c r="A28" s="221" t="s">
        <v>596</v>
      </c>
      <c r="B28" s="222">
        <v>9569540.462004846</v>
      </c>
      <c r="C28" s="192">
        <f t="shared" si="3"/>
        <v>5.3497451269986229E-3</v>
      </c>
      <c r="E28" s="216"/>
      <c r="F28" s="187"/>
      <c r="G28" s="192"/>
      <c r="K28" s="216" t="s">
        <v>263</v>
      </c>
      <c r="L28" s="192">
        <v>6.6691884197321076E-6</v>
      </c>
      <c r="M28">
        <f t="shared" si="1"/>
        <v>6.6691884197321076E-6</v>
      </c>
    </row>
    <row r="29" spans="1:13" x14ac:dyDescent="0.25">
      <c r="A29" s="221" t="s">
        <v>605</v>
      </c>
      <c r="B29" s="222">
        <v>2180832.6280319849</v>
      </c>
      <c r="C29" s="192">
        <f t="shared" si="3"/>
        <v>1.2191702173094175E-3</v>
      </c>
      <c r="E29" s="216"/>
      <c r="F29" s="187"/>
      <c r="G29" s="192"/>
      <c r="K29" s="216" t="s">
        <v>266</v>
      </c>
      <c r="L29" s="192">
        <v>0</v>
      </c>
      <c r="M29" t="e">
        <f t="shared" si="1"/>
        <v>#N/A</v>
      </c>
    </row>
    <row r="30" spans="1:13" x14ac:dyDescent="0.25">
      <c r="A30" s="221" t="s">
        <v>609</v>
      </c>
      <c r="B30" s="222">
        <v>99880.371158389884</v>
      </c>
      <c r="C30" s="192">
        <f t="shared" si="3"/>
        <v>5.5837010252367492E-5</v>
      </c>
      <c r="E30" s="216"/>
      <c r="F30" s="187"/>
      <c r="G30" s="192"/>
      <c r="K30" s="216" t="s">
        <v>339</v>
      </c>
      <c r="L30" s="192">
        <v>2.0722354012980927E-2</v>
      </c>
      <c r="M30">
        <f t="shared" si="1"/>
        <v>2.0722354012980927E-2</v>
      </c>
    </row>
    <row r="31" spans="1:13" x14ac:dyDescent="0.25">
      <c r="A31" s="221" t="s">
        <v>613</v>
      </c>
      <c r="B31" s="222">
        <v>78389.654605172022</v>
      </c>
      <c r="C31" s="192">
        <f t="shared" si="3"/>
        <v>4.3822864263564241E-5</v>
      </c>
      <c r="E31" s="216"/>
      <c r="F31" s="187"/>
      <c r="G31" s="192"/>
      <c r="K31" s="216" t="s">
        <v>342</v>
      </c>
      <c r="L31" s="192">
        <v>0</v>
      </c>
      <c r="M31" t="e">
        <f t="shared" si="1"/>
        <v>#N/A</v>
      </c>
    </row>
    <row r="32" spans="1:13" x14ac:dyDescent="0.25">
      <c r="A32" s="223" t="s">
        <v>732</v>
      </c>
      <c r="B32" s="222">
        <v>10478706.700000018</v>
      </c>
      <c r="C32" s="192">
        <f t="shared" si="3"/>
        <v>5.8580043971963643E-3</v>
      </c>
      <c r="E32" s="216"/>
      <c r="F32" s="187"/>
      <c r="G32" s="192"/>
      <c r="K32" s="216" t="s">
        <v>345</v>
      </c>
      <c r="L32" s="192">
        <v>0</v>
      </c>
      <c r="M32" t="e">
        <f t="shared" si="1"/>
        <v>#N/A</v>
      </c>
    </row>
    <row r="33" spans="1:13" x14ac:dyDescent="0.25">
      <c r="A33" s="216" t="s">
        <v>733</v>
      </c>
      <c r="B33" s="187">
        <v>2163634.790000001</v>
      </c>
      <c r="C33" s="192">
        <f t="shared" si="3"/>
        <v>1.2095559572964302E-3</v>
      </c>
      <c r="E33" s="216"/>
      <c r="F33" s="187"/>
      <c r="G33" s="192"/>
      <c r="K33" s="216" t="s">
        <v>269</v>
      </c>
      <c r="L33" s="192">
        <v>0</v>
      </c>
      <c r="M33">
        <f t="shared" si="1"/>
        <v>0</v>
      </c>
    </row>
    <row r="34" spans="1:13" x14ac:dyDescent="0.25">
      <c r="A34" t="s">
        <v>419</v>
      </c>
      <c r="B34" s="187">
        <v>146646780.01000014</v>
      </c>
      <c r="C34" s="192">
        <f t="shared" si="3"/>
        <v>8.1981250809631617E-2</v>
      </c>
      <c r="E34" s="216"/>
      <c r="F34" s="187"/>
      <c r="G34" s="192"/>
      <c r="K34" s="216" t="s">
        <v>271</v>
      </c>
      <c r="L34" s="192">
        <v>3.4743702523644554E-3</v>
      </c>
      <c r="M34">
        <f t="shared" si="1"/>
        <v>1.7371851261822277E-3</v>
      </c>
    </row>
    <row r="35" spans="1:13" x14ac:dyDescent="0.25">
      <c r="A35" s="216" t="s">
        <v>350</v>
      </c>
      <c r="B35" s="187">
        <v>893734.93989999988</v>
      </c>
      <c r="C35" s="192">
        <f t="shared" si="3"/>
        <v>4.9963257468235267E-4</v>
      </c>
      <c r="E35" s="216"/>
      <c r="F35" s="187"/>
      <c r="G35" s="192"/>
      <c r="K35" s="216" t="s">
        <v>275</v>
      </c>
      <c r="L35" s="192">
        <v>4.8931901189726857E-5</v>
      </c>
      <c r="M35">
        <f t="shared" si="1"/>
        <v>4.8931901189726857E-5</v>
      </c>
    </row>
    <row r="36" spans="1:13" x14ac:dyDescent="0.25">
      <c r="A36" s="216" t="s">
        <v>369</v>
      </c>
      <c r="B36" s="187">
        <v>145947.01099999994</v>
      </c>
      <c r="C36" s="192">
        <f t="shared" si="3"/>
        <v>8.1590052730043906E-5</v>
      </c>
      <c r="E36" s="216"/>
      <c r="F36" s="187"/>
      <c r="G36" s="192"/>
      <c r="K36" s="216" t="s">
        <v>429</v>
      </c>
      <c r="L36" s="192">
        <v>0</v>
      </c>
      <c r="M36" t="e">
        <f t="shared" si="1"/>
        <v>#N/A</v>
      </c>
    </row>
    <row r="37" spans="1:13" x14ac:dyDescent="0.25">
      <c r="A37" s="216" t="s">
        <v>356</v>
      </c>
      <c r="B37" s="187">
        <v>2579913.9466000004</v>
      </c>
      <c r="C37" s="192">
        <f t="shared" si="3"/>
        <v>1.4422721883771213E-3</v>
      </c>
      <c r="E37" s="216"/>
      <c r="F37" s="187"/>
      <c r="G37" s="192"/>
      <c r="K37" s="216" t="s">
        <v>430</v>
      </c>
      <c r="L37" s="192">
        <v>0</v>
      </c>
      <c r="M37" t="e">
        <f t="shared" si="1"/>
        <v>#N/A</v>
      </c>
    </row>
    <row r="38" spans="1:13" x14ac:dyDescent="0.25">
      <c r="A38" s="216" t="s">
        <v>354</v>
      </c>
      <c r="B38" s="187">
        <v>384541.3128999999</v>
      </c>
      <c r="C38" s="192">
        <f t="shared" si="3"/>
        <v>2.1497354266742277E-4</v>
      </c>
      <c r="E38" s="216"/>
      <c r="F38" s="187"/>
      <c r="G38" s="192"/>
      <c r="K38" s="216" t="s">
        <v>419</v>
      </c>
      <c r="L38" s="192">
        <v>8.1981250809631617E-2</v>
      </c>
      <c r="M38">
        <f t="shared" si="1"/>
        <v>8.1981250809631617E-2</v>
      </c>
    </row>
    <row r="39" spans="1:13" x14ac:dyDescent="0.25">
      <c r="A39" s="216" t="s">
        <v>363</v>
      </c>
      <c r="B39" s="187">
        <v>13013477.68280001</v>
      </c>
      <c r="C39" s="192">
        <f t="shared" si="3"/>
        <v>7.2750399139102813E-3</v>
      </c>
      <c r="E39" s="216"/>
      <c r="F39" s="187"/>
      <c r="G39" s="192"/>
      <c r="K39" s="216" t="s">
        <v>427</v>
      </c>
      <c r="L39" s="192">
        <v>0</v>
      </c>
      <c r="M39" t="e">
        <f t="shared" si="1"/>
        <v>#N/A</v>
      </c>
    </row>
    <row r="40" spans="1:13" x14ac:dyDescent="0.25">
      <c r="A40" s="216" t="s">
        <v>366</v>
      </c>
      <c r="B40" s="187">
        <v>948207.76410000003</v>
      </c>
      <c r="C40" s="192">
        <f t="shared" si="3"/>
        <v>5.3008500100050742E-4</v>
      </c>
      <c r="E40" s="216"/>
      <c r="F40" s="187"/>
      <c r="G40" s="192"/>
      <c r="K40" s="216" t="s">
        <v>421</v>
      </c>
      <c r="L40" s="192">
        <v>0</v>
      </c>
      <c r="M40" t="e">
        <f t="shared" si="1"/>
        <v>#N/A</v>
      </c>
    </row>
    <row r="41" spans="1:13" x14ac:dyDescent="0.25">
      <c r="A41" s="216" t="s">
        <v>372</v>
      </c>
      <c r="B41" s="187">
        <v>3266.1224999999999</v>
      </c>
      <c r="C41" s="192">
        <f t="shared" si="3"/>
        <v>1.8258894455727013E-6</v>
      </c>
      <c r="E41" s="216"/>
      <c r="F41" s="187"/>
      <c r="G41" s="192"/>
      <c r="K41" s="216" t="s">
        <v>426</v>
      </c>
      <c r="L41" s="192">
        <v>0</v>
      </c>
      <c r="M41" t="e">
        <f t="shared" si="1"/>
        <v>#N/A</v>
      </c>
    </row>
    <row r="42" spans="1:13" x14ac:dyDescent="0.25">
      <c r="A42" t="s">
        <v>323</v>
      </c>
      <c r="B42" s="187">
        <v>33591180.109000027</v>
      </c>
      <c r="C42" s="192">
        <f t="shared" si="3"/>
        <v>1.8778775512968301E-2</v>
      </c>
      <c r="E42" s="216"/>
      <c r="F42" s="187"/>
      <c r="G42" s="192"/>
      <c r="K42" s="216" t="s">
        <v>424</v>
      </c>
      <c r="L42" s="192">
        <v>0</v>
      </c>
      <c r="M42" t="e">
        <f t="shared" si="1"/>
        <v>#N/A</v>
      </c>
    </row>
    <row r="43" spans="1:13" x14ac:dyDescent="0.25">
      <c r="A43" t="s">
        <v>325</v>
      </c>
      <c r="B43" s="187">
        <v>6640239.8846999928</v>
      </c>
      <c r="C43" s="192">
        <f t="shared" si="3"/>
        <v>3.7121522299131795E-3</v>
      </c>
      <c r="E43" s="216"/>
      <c r="F43" s="187"/>
      <c r="G43" s="192"/>
      <c r="K43" s="216" t="s">
        <v>422</v>
      </c>
      <c r="L43" s="192">
        <v>0</v>
      </c>
      <c r="M43" t="e">
        <f t="shared" si="1"/>
        <v>#N/A</v>
      </c>
    </row>
    <row r="44" spans="1:13" x14ac:dyDescent="0.25">
      <c r="A44" t="s">
        <v>312</v>
      </c>
      <c r="B44" s="187">
        <v>54837906.662099935</v>
      </c>
      <c r="C44" s="192">
        <f t="shared" si="3"/>
        <v>3.0656521606776597E-2</v>
      </c>
      <c r="E44" s="216" t="s">
        <v>350</v>
      </c>
      <c r="F44" s="187">
        <v>893734.93989999988</v>
      </c>
      <c r="G44">
        <v>4.9963257468235267E-4</v>
      </c>
      <c r="K44" s="216" t="s">
        <v>277</v>
      </c>
      <c r="L44" s="192">
        <v>4.7770542651575989E-6</v>
      </c>
      <c r="M44">
        <f t="shared" si="1"/>
        <v>4.7770542651575989E-6</v>
      </c>
    </row>
    <row r="45" spans="1:13" x14ac:dyDescent="0.25">
      <c r="A45" t="s">
        <v>316</v>
      </c>
      <c r="B45" s="187">
        <v>1380271.1819000004</v>
      </c>
      <c r="C45" s="192">
        <f t="shared" si="3"/>
        <v>7.7162524769336393E-4</v>
      </c>
      <c r="E45" s="216" t="s">
        <v>369</v>
      </c>
      <c r="F45" s="187">
        <v>145947.01099999994</v>
      </c>
      <c r="G45">
        <v>8.1590052730043906E-5</v>
      </c>
      <c r="K45" s="216" t="s">
        <v>279</v>
      </c>
      <c r="L45" s="192">
        <v>5.8076045829113924E-4</v>
      </c>
      <c r="M45">
        <f t="shared" si="1"/>
        <v>5.8076045829113924E-4</v>
      </c>
    </row>
    <row r="46" spans="1:13" x14ac:dyDescent="0.25">
      <c r="A46" t="s">
        <v>332</v>
      </c>
      <c r="B46" s="187">
        <v>496151.60399999976</v>
      </c>
      <c r="C46" s="192">
        <f t="shared" si="3"/>
        <v>2.7736803415902679E-4</v>
      </c>
      <c r="E46" s="216" t="s">
        <v>356</v>
      </c>
      <c r="F46" s="187">
        <v>2579913.9466000004</v>
      </c>
      <c r="G46">
        <v>1.4422721883771213E-3</v>
      </c>
      <c r="K46" s="216" t="s">
        <v>281</v>
      </c>
      <c r="L46" s="192">
        <v>0.26967961969312476</v>
      </c>
      <c r="M46">
        <f t="shared" si="1"/>
        <v>0.13483980984656238</v>
      </c>
    </row>
    <row r="47" spans="1:13" x14ac:dyDescent="0.25">
      <c r="A47" t="s">
        <v>334</v>
      </c>
      <c r="B47" s="187">
        <v>2903288.9167000027</v>
      </c>
      <c r="C47" s="192">
        <f t="shared" si="3"/>
        <v>1.6230513676234546E-3</v>
      </c>
      <c r="E47" s="216" t="s">
        <v>354</v>
      </c>
      <c r="F47" s="187">
        <v>384541.3128999999</v>
      </c>
      <c r="G47">
        <v>2.1497354266742277E-4</v>
      </c>
      <c r="K47" s="216" t="s">
        <v>283</v>
      </c>
      <c r="L47" s="192">
        <v>4.5605099646344573E-3</v>
      </c>
      <c r="M47">
        <f t="shared" si="1"/>
        <v>2.2802549823172286E-3</v>
      </c>
    </row>
    <row r="48" spans="1:13" x14ac:dyDescent="0.25">
      <c r="A48" t="s">
        <v>319</v>
      </c>
      <c r="B48" s="187">
        <v>64106036.413299948</v>
      </c>
      <c r="C48" s="192">
        <f t="shared" si="3"/>
        <v>3.583776642931906E-2</v>
      </c>
      <c r="E48" s="216" t="s">
        <v>363</v>
      </c>
      <c r="F48" s="187">
        <v>13013477.68280001</v>
      </c>
      <c r="G48">
        <v>7.2750399139102813E-3</v>
      </c>
      <c r="K48" s="216" t="s">
        <v>286</v>
      </c>
      <c r="L48" s="192">
        <v>1.4206571355696074E-2</v>
      </c>
      <c r="M48">
        <f t="shared" si="1"/>
        <v>7.1032856778480372E-3</v>
      </c>
    </row>
    <row r="49" spans="1:13" x14ac:dyDescent="0.25">
      <c r="A49" t="s">
        <v>321</v>
      </c>
      <c r="B49" s="187">
        <v>955211.81949999963</v>
      </c>
      <c r="C49" s="192">
        <f t="shared" si="3"/>
        <v>5.3400054024652956E-4</v>
      </c>
      <c r="E49" s="216" t="s">
        <v>366</v>
      </c>
      <c r="F49" s="187">
        <v>948207.76410000003</v>
      </c>
      <c r="G49">
        <v>5.3008500100050742E-4</v>
      </c>
      <c r="K49" s="216" t="s">
        <v>288</v>
      </c>
      <c r="L49" s="192">
        <v>8.7311103951537435E-4</v>
      </c>
      <c r="M49">
        <f t="shared" si="1"/>
        <v>4.3655551975768718E-4</v>
      </c>
    </row>
    <row r="50" spans="1:13" x14ac:dyDescent="0.25">
      <c r="A50" t="s">
        <v>327</v>
      </c>
      <c r="B50" s="187">
        <v>1344636.5480999995</v>
      </c>
      <c r="C50" s="192">
        <f t="shared" si="3"/>
        <v>7.5170410212939019E-4</v>
      </c>
      <c r="E50" s="216" t="s">
        <v>372</v>
      </c>
      <c r="F50" s="187">
        <v>3266.1224999999999</v>
      </c>
      <c r="G50">
        <v>1.8258894455727013E-6</v>
      </c>
      <c r="K50" s="216" t="s">
        <v>54</v>
      </c>
      <c r="L50" s="192">
        <v>0</v>
      </c>
      <c r="M50">
        <f t="shared" si="1"/>
        <v>0</v>
      </c>
    </row>
    <row r="51" spans="1:13" x14ac:dyDescent="0.25">
      <c r="A51" t="s">
        <v>330</v>
      </c>
      <c r="B51" s="187">
        <v>1099733.8287000002</v>
      </c>
      <c r="C51" s="192">
        <f t="shared" si="3"/>
        <v>6.1479396157449319E-4</v>
      </c>
      <c r="E51" s="216"/>
      <c r="F51" s="187"/>
      <c r="G51" s="192"/>
      <c r="K51" s="216" t="s">
        <v>350</v>
      </c>
      <c r="L51" s="192">
        <v>4.9963257468235267E-4</v>
      </c>
      <c r="M51">
        <f t="shared" si="1"/>
        <v>4.9963257468235267E-4</v>
      </c>
    </row>
    <row r="52" spans="1:13" x14ac:dyDescent="0.25">
      <c r="A52" t="s">
        <v>336</v>
      </c>
      <c r="B52" s="187">
        <v>65023.252199999995</v>
      </c>
      <c r="C52" s="192">
        <f t="shared" si="3"/>
        <v>3.635052571016302E-5</v>
      </c>
      <c r="E52" s="216"/>
      <c r="F52" s="187"/>
      <c r="G52" s="192"/>
      <c r="K52" s="216" t="s">
        <v>369</v>
      </c>
      <c r="L52" s="192">
        <v>8.1590052730043906E-5</v>
      </c>
      <c r="M52">
        <f t="shared" si="1"/>
        <v>8.1590052730043906E-5</v>
      </c>
    </row>
    <row r="53" spans="1:13" x14ac:dyDescent="0.25">
      <c r="A53" s="189" t="s">
        <v>724</v>
      </c>
      <c r="B53" s="190"/>
      <c r="C53" s="192"/>
      <c r="E53" s="216" t="s">
        <v>736</v>
      </c>
      <c r="F53" s="187">
        <v>10398105.269999998</v>
      </c>
      <c r="G53" s="192">
        <f t="shared" ref="G53:G89" si="4">F53/$F$91</f>
        <v>6.001092050776786E-3</v>
      </c>
      <c r="K53" s="216" t="s">
        <v>356</v>
      </c>
      <c r="L53" s="192">
        <v>1.4422721883771213E-3</v>
      </c>
      <c r="M53">
        <f t="shared" si="1"/>
        <v>1.4422721883771213E-3</v>
      </c>
    </row>
    <row r="54" spans="1:13" x14ac:dyDescent="0.25">
      <c r="A54" s="188" t="s">
        <v>256</v>
      </c>
      <c r="B54" s="187">
        <v>0</v>
      </c>
      <c r="C54" s="192"/>
      <c r="E54" s="216" t="s">
        <v>737</v>
      </c>
      <c r="F54" s="187">
        <v>11787109.500000004</v>
      </c>
      <c r="G54" s="192">
        <f t="shared" si="4"/>
        <v>6.8027325445692063E-3</v>
      </c>
      <c r="K54" s="216" t="s">
        <v>354</v>
      </c>
      <c r="L54" s="192">
        <v>2.1497354266742277E-4</v>
      </c>
      <c r="M54">
        <f t="shared" si="1"/>
        <v>2.1497354266742277E-4</v>
      </c>
    </row>
    <row r="55" spans="1:13" x14ac:dyDescent="0.25">
      <c r="A55" s="188" t="s">
        <v>261</v>
      </c>
      <c r="B55" s="187">
        <v>2828356.2500000014</v>
      </c>
      <c r="C55" s="192">
        <f t="shared" ref="C55:C86" si="5">B55/$B$120</f>
        <v>1.5811610939867036E-3</v>
      </c>
      <c r="E55" s="216" t="s">
        <v>738</v>
      </c>
      <c r="F55" s="187">
        <v>8332.9000000000015</v>
      </c>
      <c r="G55" s="192">
        <f t="shared" si="4"/>
        <v>4.8091934685633261E-6</v>
      </c>
      <c r="K55" s="216" t="s">
        <v>363</v>
      </c>
      <c r="L55" s="192">
        <v>7.2750399139102813E-3</v>
      </c>
      <c r="M55">
        <f t="shared" si="1"/>
        <v>7.2750399139102813E-3</v>
      </c>
    </row>
    <row r="56" spans="1:13" x14ac:dyDescent="0.25">
      <c r="A56" s="188" t="s">
        <v>263</v>
      </c>
      <c r="B56" s="187">
        <v>11929.740000000002</v>
      </c>
      <c r="C56" s="192">
        <f t="shared" si="5"/>
        <v>6.6691884197321076E-6</v>
      </c>
      <c r="E56" s="216" t="s">
        <v>739</v>
      </c>
      <c r="F56" s="187">
        <v>4873240.8200000031</v>
      </c>
      <c r="G56" s="192">
        <f t="shared" si="4"/>
        <v>2.8125092011520836E-3</v>
      </c>
      <c r="K56" s="216" t="s">
        <v>366</v>
      </c>
      <c r="L56" s="192">
        <v>5.3008500100050742E-4</v>
      </c>
      <c r="M56">
        <f t="shared" si="1"/>
        <v>5.3008500100050742E-4</v>
      </c>
    </row>
    <row r="57" spans="1:13" x14ac:dyDescent="0.25">
      <c r="A57" s="188" t="s">
        <v>269</v>
      </c>
      <c r="B57" s="187">
        <v>0</v>
      </c>
      <c r="C57" s="192">
        <f t="shared" si="5"/>
        <v>0</v>
      </c>
      <c r="E57" s="216" t="s">
        <v>740</v>
      </c>
      <c r="F57" s="187">
        <v>264545935.91999948</v>
      </c>
      <c r="G57" s="192">
        <f t="shared" si="4"/>
        <v>0.15267824972835789</v>
      </c>
      <c r="K57" s="216" t="s">
        <v>372</v>
      </c>
      <c r="L57" s="192">
        <v>1.8258894455727013E-6</v>
      </c>
      <c r="M57">
        <f t="shared" si="1"/>
        <v>1.8258894455727013E-6</v>
      </c>
    </row>
    <row r="58" spans="1:13" x14ac:dyDescent="0.25">
      <c r="A58" s="188" t="s">
        <v>275</v>
      </c>
      <c r="B58" s="187">
        <v>87528.62</v>
      </c>
      <c r="C58" s="192">
        <f t="shared" si="5"/>
        <v>4.8931901189726857E-5</v>
      </c>
      <c r="E58" s="216" t="s">
        <v>741</v>
      </c>
      <c r="F58" s="187">
        <v>14310.5</v>
      </c>
      <c r="G58" s="192">
        <f t="shared" si="4"/>
        <v>8.2590650472075106E-6</v>
      </c>
      <c r="K58" s="216" t="s">
        <v>375</v>
      </c>
      <c r="L58" s="192">
        <v>0</v>
      </c>
      <c r="M58" t="e">
        <f t="shared" si="1"/>
        <v>#N/A</v>
      </c>
    </row>
    <row r="59" spans="1:13" x14ac:dyDescent="0.25">
      <c r="A59" s="188" t="s">
        <v>277</v>
      </c>
      <c r="B59" s="187">
        <v>8545.119999999999</v>
      </c>
      <c r="C59" s="192">
        <f t="shared" si="5"/>
        <v>4.7770542651575989E-6</v>
      </c>
      <c r="E59" s="216" t="s">
        <v>742</v>
      </c>
      <c r="F59" s="187">
        <v>743.18</v>
      </c>
      <c r="G59" s="192">
        <f t="shared" si="4"/>
        <v>4.2891387175735842E-7</v>
      </c>
      <c r="K59" s="216" t="s">
        <v>3</v>
      </c>
      <c r="L59" s="192">
        <v>0</v>
      </c>
      <c r="M59" t="e">
        <f t="shared" si="1"/>
        <v>#N/A</v>
      </c>
    </row>
    <row r="60" spans="1:13" x14ac:dyDescent="0.25">
      <c r="A60" s="188" t="s">
        <v>279</v>
      </c>
      <c r="B60" s="187">
        <v>1038855.2300000001</v>
      </c>
      <c r="C60" s="192">
        <f t="shared" si="5"/>
        <v>5.8076045829113924E-4</v>
      </c>
      <c r="E60" s="216" t="s">
        <v>743</v>
      </c>
      <c r="F60" s="187">
        <v>7492977.6599999955</v>
      </c>
      <c r="G60" s="192">
        <f t="shared" si="4"/>
        <v>4.3244463779191986E-3</v>
      </c>
      <c r="K60" s="216" t="s">
        <v>323</v>
      </c>
      <c r="L60" s="192">
        <v>1.8778775512968301E-2</v>
      </c>
      <c r="M60">
        <f t="shared" si="1"/>
        <v>1.8778775512968301E-2</v>
      </c>
    </row>
    <row r="61" spans="1:13" x14ac:dyDescent="0.25">
      <c r="A61" s="188" t="s">
        <v>281</v>
      </c>
      <c r="B61" s="187">
        <v>241199344.19000036</v>
      </c>
      <c r="C61" s="192">
        <f t="shared" si="5"/>
        <v>0.13483980984656238</v>
      </c>
      <c r="E61" s="216" t="s">
        <v>744</v>
      </c>
      <c r="F61" s="187">
        <v>152472417.95999944</v>
      </c>
      <c r="G61" s="192">
        <f t="shared" si="4"/>
        <v>8.799689862944314E-2</v>
      </c>
      <c r="K61" s="216" t="s">
        <v>325</v>
      </c>
      <c r="L61" s="192">
        <v>3.7121522299131795E-3</v>
      </c>
      <c r="M61">
        <f t="shared" si="1"/>
        <v>3.7121522299131795E-3</v>
      </c>
    </row>
    <row r="62" spans="1:13" x14ac:dyDescent="0.25">
      <c r="A62" s="188" t="s">
        <v>283</v>
      </c>
      <c r="B62" s="187">
        <v>4078884.47</v>
      </c>
      <c r="C62" s="192">
        <f t="shared" si="5"/>
        <v>2.2802549823172286E-3</v>
      </c>
      <c r="E62" s="216" t="s">
        <v>745</v>
      </c>
      <c r="F62" s="187">
        <v>11705089.33</v>
      </c>
      <c r="G62" s="192">
        <f t="shared" si="4"/>
        <v>6.7553959791652688E-3</v>
      </c>
      <c r="K62" s="216" t="s">
        <v>312</v>
      </c>
      <c r="L62" s="192">
        <v>3.0656521606776597E-2</v>
      </c>
      <c r="M62">
        <f t="shared" si="1"/>
        <v>3.0656521606776597E-2</v>
      </c>
    </row>
    <row r="63" spans="1:13" x14ac:dyDescent="0.25">
      <c r="A63" s="188" t="s">
        <v>286</v>
      </c>
      <c r="B63" s="187">
        <v>12706246.389999993</v>
      </c>
      <c r="C63" s="192">
        <f t="shared" si="5"/>
        <v>7.1032856778480372E-3</v>
      </c>
      <c r="E63" s="216" t="s">
        <v>746</v>
      </c>
      <c r="F63" s="187">
        <v>718500.11</v>
      </c>
      <c r="G63" s="192">
        <f t="shared" si="4"/>
        <v>4.1467028719581787E-4</v>
      </c>
      <c r="K63" s="216" t="s">
        <v>316</v>
      </c>
      <c r="L63" s="192">
        <v>7.7162524769336393E-4</v>
      </c>
      <c r="M63">
        <f t="shared" si="1"/>
        <v>7.7162524769336393E-4</v>
      </c>
    </row>
    <row r="64" spans="1:13" x14ac:dyDescent="0.25">
      <c r="A64" s="188" t="s">
        <v>288</v>
      </c>
      <c r="B64" s="187">
        <v>780903.69</v>
      </c>
      <c r="C64" s="192">
        <f t="shared" si="5"/>
        <v>4.3655551975768718E-4</v>
      </c>
      <c r="E64" s="216" t="s">
        <v>747</v>
      </c>
      <c r="F64" s="187">
        <v>2389736.3099999996</v>
      </c>
      <c r="G64" s="192">
        <f t="shared" si="4"/>
        <v>1.3791962286407637E-3</v>
      </c>
      <c r="K64" s="216" t="s">
        <v>332</v>
      </c>
      <c r="L64" s="192">
        <v>2.7736803415902679E-4</v>
      </c>
      <c r="M64">
        <f t="shared" si="1"/>
        <v>2.7736803415902679E-4</v>
      </c>
    </row>
    <row r="65" spans="1:13" x14ac:dyDescent="0.25">
      <c r="A65" s="188" t="s">
        <v>305</v>
      </c>
      <c r="B65" s="187">
        <v>9330.5499999999993</v>
      </c>
      <c r="C65" s="192">
        <f t="shared" si="5"/>
        <v>5.2161401681622067E-6</v>
      </c>
      <c r="E65" s="216" t="s">
        <v>748</v>
      </c>
      <c r="F65" s="187">
        <v>3029938.29</v>
      </c>
      <c r="G65" s="192">
        <f t="shared" si="4"/>
        <v>1.748678063389448E-3</v>
      </c>
      <c r="K65" s="216" t="s">
        <v>334</v>
      </c>
      <c r="L65" s="192">
        <v>1.6230513676234546E-3</v>
      </c>
      <c r="M65">
        <f t="shared" si="1"/>
        <v>1.6230513676234546E-3</v>
      </c>
    </row>
    <row r="66" spans="1:13" x14ac:dyDescent="0.25">
      <c r="A66" s="189" t="s">
        <v>720</v>
      </c>
      <c r="B66" s="190"/>
      <c r="C66" s="192">
        <f t="shared" si="5"/>
        <v>0</v>
      </c>
      <c r="E66" s="216" t="s">
        <v>749</v>
      </c>
      <c r="F66" s="187">
        <v>39485.300000000003</v>
      </c>
      <c r="G66" s="192">
        <f t="shared" si="4"/>
        <v>2.2788278614199555E-5</v>
      </c>
      <c r="K66" s="216" t="s">
        <v>319</v>
      </c>
      <c r="L66" s="192">
        <v>3.583776642931906E-2</v>
      </c>
      <c r="M66">
        <f t="shared" si="1"/>
        <v>3.583776642931906E-2</v>
      </c>
    </row>
    <row r="67" spans="1:13" x14ac:dyDescent="0.25">
      <c r="A67" s="188" t="s">
        <v>258</v>
      </c>
      <c r="B67" s="187">
        <v>1257385.6300000006</v>
      </c>
      <c r="C67" s="192">
        <f t="shared" si="5"/>
        <v>7.0292744709721786E-4</v>
      </c>
      <c r="E67" s="216" t="s">
        <v>750</v>
      </c>
      <c r="F67" s="187">
        <v>2918.24</v>
      </c>
      <c r="G67" s="192">
        <f t="shared" si="4"/>
        <v>1.6842132688140069E-6</v>
      </c>
      <c r="K67" s="216" t="s">
        <v>321</v>
      </c>
      <c r="L67" s="192">
        <v>5.3400054024652956E-4</v>
      </c>
      <c r="M67">
        <f t="shared" si="1"/>
        <v>5.3400054024652956E-4</v>
      </c>
    </row>
    <row r="68" spans="1:13" x14ac:dyDescent="0.25">
      <c r="A68" s="188" t="s">
        <v>269</v>
      </c>
      <c r="B68" s="187">
        <v>0</v>
      </c>
      <c r="C68" s="192">
        <f t="shared" si="5"/>
        <v>0</v>
      </c>
      <c r="E68" s="216" t="s">
        <v>751</v>
      </c>
      <c r="F68" s="187">
        <v>146646780.01000014</v>
      </c>
      <c r="G68" s="192">
        <f t="shared" si="4"/>
        <v>8.463472939912102E-2</v>
      </c>
      <c r="K68" s="216" t="s">
        <v>327</v>
      </c>
      <c r="L68" s="192">
        <v>7.5170410212939019E-4</v>
      </c>
      <c r="M68">
        <f t="shared" ref="M68:M131" si="6">VLOOKUP(K:K,A:C,3,FALSE)</f>
        <v>7.5170410212939019E-4</v>
      </c>
    </row>
    <row r="69" spans="1:13" x14ac:dyDescent="0.25">
      <c r="A69" s="188" t="s">
        <v>281</v>
      </c>
      <c r="B69" s="187">
        <v>364108.49000000011</v>
      </c>
      <c r="C69" s="192">
        <f t="shared" si="5"/>
        <v>2.0355080035559404E-4</v>
      </c>
      <c r="E69" s="216" t="s">
        <v>670</v>
      </c>
      <c r="F69" s="187">
        <v>2129.56</v>
      </c>
      <c r="G69" s="192">
        <f t="shared" si="4"/>
        <v>1.2290398352210773E-6</v>
      </c>
      <c r="K69" s="216" t="s">
        <v>330</v>
      </c>
      <c r="L69" s="192">
        <v>6.1479396157449319E-4</v>
      </c>
      <c r="M69">
        <f t="shared" si="6"/>
        <v>6.1479396157449319E-4</v>
      </c>
    </row>
    <row r="70" spans="1:13" x14ac:dyDescent="0.25">
      <c r="A70" s="188" t="s">
        <v>283</v>
      </c>
      <c r="B70" s="187">
        <v>135211649.67999986</v>
      </c>
      <c r="C70" s="192">
        <f t="shared" si="5"/>
        <v>7.5588568423010857E-2</v>
      </c>
      <c r="E70" s="216" t="s">
        <v>752</v>
      </c>
      <c r="F70" s="187">
        <v>58356.47</v>
      </c>
      <c r="G70" s="192">
        <f t="shared" si="4"/>
        <v>3.3679457856497935E-5</v>
      </c>
      <c r="K70" s="216" t="s">
        <v>336</v>
      </c>
      <c r="L70" s="192">
        <v>3.635052571016302E-5</v>
      </c>
      <c r="M70">
        <f t="shared" si="6"/>
        <v>3.635052571016302E-5</v>
      </c>
    </row>
    <row r="71" spans="1:13" x14ac:dyDescent="0.25">
      <c r="A71" s="188" t="s">
        <v>286</v>
      </c>
      <c r="B71" s="187">
        <v>118862283.55000012</v>
      </c>
      <c r="C71" s="192">
        <f t="shared" si="5"/>
        <v>6.6448637186944132E-2</v>
      </c>
      <c r="E71" s="216" t="s">
        <v>753</v>
      </c>
      <c r="F71" s="187">
        <v>31971159.879999921</v>
      </c>
      <c r="G71" s="192">
        <f t="shared" si="4"/>
        <v>1.845161867744596E-2</v>
      </c>
      <c r="K71" s="216" t="s">
        <v>520</v>
      </c>
      <c r="L71" s="192">
        <v>0</v>
      </c>
      <c r="M71" t="e">
        <f t="shared" si="6"/>
        <v>#N/A</v>
      </c>
    </row>
    <row r="72" spans="1:13" x14ac:dyDescent="0.25">
      <c r="A72" s="188" t="s">
        <v>288</v>
      </c>
      <c r="B72" s="187">
        <v>30571.040000000001</v>
      </c>
      <c r="C72" s="192">
        <f t="shared" si="5"/>
        <v>1.7090399786346312E-5</v>
      </c>
      <c r="E72" s="216" t="s">
        <v>754</v>
      </c>
      <c r="F72" s="187">
        <v>54750.89</v>
      </c>
      <c r="G72" s="192">
        <f t="shared" si="4"/>
        <v>3.1598557835330925E-5</v>
      </c>
      <c r="K72" s="216" t="s">
        <v>530</v>
      </c>
      <c r="L72" s="192">
        <v>0</v>
      </c>
      <c r="M72" t="e">
        <f t="shared" si="6"/>
        <v>#N/A</v>
      </c>
    </row>
    <row r="73" spans="1:13" x14ac:dyDescent="0.25">
      <c r="A73" s="188" t="s">
        <v>291</v>
      </c>
      <c r="B73" s="187">
        <v>469601.94000000006</v>
      </c>
      <c r="C73" s="192">
        <f t="shared" si="5"/>
        <v>2.625257398846691E-4</v>
      </c>
      <c r="E73" s="216" t="s">
        <v>755</v>
      </c>
      <c r="F73" s="187">
        <v>3283781.0000000009</v>
      </c>
      <c r="G73" s="192">
        <f t="shared" si="4"/>
        <v>1.8951791258016235E-3</v>
      </c>
      <c r="K73" s="216" t="s">
        <v>291</v>
      </c>
      <c r="L73" s="192">
        <v>5.250514797693382E-4</v>
      </c>
      <c r="M73">
        <f t="shared" si="6"/>
        <v>2.625257398846691E-4</v>
      </c>
    </row>
    <row r="74" spans="1:13" x14ac:dyDescent="0.25">
      <c r="A74" s="189" t="s">
        <v>721</v>
      </c>
      <c r="B74" s="190"/>
      <c r="C74" s="192">
        <f t="shared" si="5"/>
        <v>0</v>
      </c>
      <c r="E74" s="216" t="s">
        <v>756</v>
      </c>
      <c r="F74" s="187">
        <v>88468.38</v>
      </c>
      <c r="G74" s="192">
        <f t="shared" si="4"/>
        <v>5.1058041650611235E-5</v>
      </c>
      <c r="K74" s="216" t="s">
        <v>59</v>
      </c>
      <c r="L74" s="192">
        <v>0</v>
      </c>
      <c r="M74" t="e">
        <f t="shared" si="6"/>
        <v>#N/A</v>
      </c>
    </row>
    <row r="75" spans="1:13" x14ac:dyDescent="0.25">
      <c r="A75" s="188" t="s">
        <v>12</v>
      </c>
      <c r="B75" s="187">
        <v>100024172.97000021</v>
      </c>
      <c r="C75" s="192">
        <f t="shared" si="5"/>
        <v>5.5917401055245682E-2</v>
      </c>
      <c r="E75" s="216" t="s">
        <v>757</v>
      </c>
      <c r="F75" s="187">
        <v>1309139.6099999999</v>
      </c>
      <c r="G75" s="192">
        <f t="shared" si="4"/>
        <v>7.5554796791627628E-4</v>
      </c>
      <c r="K75" s="216" t="s">
        <v>62</v>
      </c>
      <c r="L75" s="192">
        <v>0</v>
      </c>
      <c r="M75" t="e">
        <f t="shared" si="6"/>
        <v>#N/A</v>
      </c>
    </row>
    <row r="76" spans="1:13" x14ac:dyDescent="0.25">
      <c r="A76" s="188" t="s">
        <v>17</v>
      </c>
      <c r="B76" s="187">
        <v>155445.91</v>
      </c>
      <c r="C76" s="192">
        <f t="shared" si="5"/>
        <v>8.6900306533647787E-5</v>
      </c>
      <c r="E76" s="216" t="s">
        <v>758</v>
      </c>
      <c r="F76" s="187">
        <v>7336.02</v>
      </c>
      <c r="G76" s="192">
        <f t="shared" si="4"/>
        <v>4.2338608970766397E-6</v>
      </c>
      <c r="K76" s="216" t="s">
        <v>65</v>
      </c>
      <c r="L76" s="192">
        <v>0</v>
      </c>
      <c r="M76" t="e">
        <f t="shared" si="6"/>
        <v>#N/A</v>
      </c>
    </row>
    <row r="77" spans="1:13" x14ac:dyDescent="0.25">
      <c r="A77" s="188" t="s">
        <v>19</v>
      </c>
      <c r="B77" s="187">
        <v>7439341.3299999982</v>
      </c>
      <c r="C77" s="192">
        <f t="shared" si="5"/>
        <v>4.1588810023077145E-3</v>
      </c>
      <c r="E77" s="216" t="s">
        <v>759</v>
      </c>
      <c r="F77" s="187">
        <v>6176149.8800000018</v>
      </c>
      <c r="G77" s="192">
        <f t="shared" si="4"/>
        <v>3.5644613116399063E-3</v>
      </c>
      <c r="K77" s="216" t="s">
        <v>68</v>
      </c>
      <c r="L77" s="192">
        <v>0</v>
      </c>
      <c r="M77" t="e">
        <f t="shared" si="6"/>
        <v>#N/A</v>
      </c>
    </row>
    <row r="78" spans="1:13" x14ac:dyDescent="0.25">
      <c r="A78" s="188" t="s">
        <v>21</v>
      </c>
      <c r="B78" s="187">
        <v>3116961.1200000006</v>
      </c>
      <c r="C78" s="192">
        <f t="shared" si="5"/>
        <v>1.7425024356154638E-3</v>
      </c>
      <c r="E78" s="216" t="s">
        <v>760</v>
      </c>
      <c r="F78" s="187">
        <v>1830.78</v>
      </c>
      <c r="G78" s="192">
        <f t="shared" si="4"/>
        <v>1.0566039696115835E-6</v>
      </c>
      <c r="K78" s="216" t="s">
        <v>71</v>
      </c>
      <c r="L78" s="192">
        <v>0</v>
      </c>
      <c r="M78" t="e">
        <f t="shared" si="6"/>
        <v>#N/A</v>
      </c>
    </row>
    <row r="79" spans="1:13" x14ac:dyDescent="0.25">
      <c r="A79" s="188" t="s">
        <v>23</v>
      </c>
      <c r="B79" s="187">
        <v>1727243.3499999996</v>
      </c>
      <c r="C79" s="192">
        <f t="shared" si="5"/>
        <v>9.6559617794514277E-4</v>
      </c>
      <c r="E79" s="216" t="s">
        <v>761</v>
      </c>
      <c r="F79" s="187">
        <v>4065497.45</v>
      </c>
      <c r="G79" s="192">
        <f t="shared" si="4"/>
        <v>2.3463336633105947E-3</v>
      </c>
      <c r="K79" s="216" t="s">
        <v>74</v>
      </c>
      <c r="L79" s="192">
        <v>0</v>
      </c>
      <c r="M79" t="e">
        <f t="shared" si="6"/>
        <v>#N/A</v>
      </c>
    </row>
    <row r="80" spans="1:13" x14ac:dyDescent="0.25">
      <c r="A80" s="188" t="s">
        <v>25</v>
      </c>
      <c r="B80" s="187">
        <v>42884781.110000014</v>
      </c>
      <c r="C80" s="192">
        <f t="shared" si="5"/>
        <v>2.3974259754324764E-2</v>
      </c>
      <c r="E80" s="216" t="s">
        <v>762</v>
      </c>
      <c r="F80" s="187">
        <v>205749491.63000029</v>
      </c>
      <c r="G80" s="192">
        <f t="shared" si="4"/>
        <v>0.11874486809000732</v>
      </c>
      <c r="K80" s="216" t="s">
        <v>77</v>
      </c>
      <c r="L80" s="192">
        <v>0</v>
      </c>
      <c r="M80" t="e">
        <f t="shared" si="6"/>
        <v>#N/A</v>
      </c>
    </row>
    <row r="81" spans="1:13" x14ac:dyDescent="0.25">
      <c r="A81" s="188" t="s">
        <v>30</v>
      </c>
      <c r="B81" s="187">
        <v>4976559.96</v>
      </c>
      <c r="C81" s="192">
        <f t="shared" si="5"/>
        <v>2.782090477691423E-3</v>
      </c>
      <c r="E81" s="216" t="s">
        <v>763</v>
      </c>
      <c r="F81" s="187">
        <v>37067822.949999861</v>
      </c>
      <c r="G81" s="192">
        <f t="shared" si="4"/>
        <v>2.1393072282758833E-2</v>
      </c>
      <c r="K81" s="216" t="s">
        <v>80</v>
      </c>
      <c r="L81" s="192">
        <v>0</v>
      </c>
      <c r="M81" t="e">
        <f t="shared" si="6"/>
        <v>#N/A</v>
      </c>
    </row>
    <row r="82" spans="1:13" x14ac:dyDescent="0.25">
      <c r="A82" s="188" t="s">
        <v>32</v>
      </c>
      <c r="B82" s="187">
        <v>1426.66</v>
      </c>
      <c r="C82" s="192">
        <f t="shared" si="5"/>
        <v>7.9755840034191932E-7</v>
      </c>
      <c r="E82" s="216" t="s">
        <v>721</v>
      </c>
      <c r="F82" s="187">
        <v>263100877.10999992</v>
      </c>
      <c r="G82" s="192">
        <f t="shared" si="4"/>
        <v>0.15184425827391348</v>
      </c>
      <c r="K82" s="216" t="s">
        <v>83</v>
      </c>
      <c r="L82" s="192">
        <v>0</v>
      </c>
      <c r="M82" t="e">
        <f t="shared" si="6"/>
        <v>#N/A</v>
      </c>
    </row>
    <row r="83" spans="1:13" x14ac:dyDescent="0.25">
      <c r="A83" s="188" t="s">
        <v>722</v>
      </c>
      <c r="B83" s="187">
        <v>20226685.189999986</v>
      </c>
      <c r="C83" s="192">
        <f t="shared" si="5"/>
        <v>1.1307503318489323E-2</v>
      </c>
      <c r="E83" s="216" t="s">
        <v>764</v>
      </c>
      <c r="F83" s="187">
        <v>992684.24000000011</v>
      </c>
      <c r="G83" s="192">
        <f t="shared" si="4"/>
        <v>5.7291105897751672E-4</v>
      </c>
      <c r="K83" s="216" t="s">
        <v>86</v>
      </c>
      <c r="L83" s="192">
        <v>0</v>
      </c>
      <c r="M83" t="e">
        <f t="shared" si="6"/>
        <v>#N/A</v>
      </c>
    </row>
    <row r="84" spans="1:13" x14ac:dyDescent="0.25">
      <c r="A84" s="188" t="s">
        <v>37</v>
      </c>
      <c r="B84" s="187">
        <v>14063154.969999982</v>
      </c>
      <c r="C84" s="192">
        <f t="shared" si="5"/>
        <v>7.8618503228755961E-3</v>
      </c>
      <c r="E84" s="216" t="s">
        <v>765</v>
      </c>
      <c r="F84" s="187">
        <v>51647.569999999992</v>
      </c>
      <c r="G84" s="192">
        <f t="shared" si="4"/>
        <v>2.9807528748834993E-5</v>
      </c>
      <c r="K84" s="216" t="s">
        <v>89</v>
      </c>
      <c r="L84" s="192">
        <v>0</v>
      </c>
      <c r="M84" t="e">
        <f t="shared" si="6"/>
        <v>#N/A</v>
      </c>
    </row>
    <row r="85" spans="1:13" x14ac:dyDescent="0.25">
      <c r="A85" s="188" t="s">
        <v>42</v>
      </c>
      <c r="B85" s="187">
        <v>268182.37</v>
      </c>
      <c r="C85" s="192">
        <f t="shared" si="5"/>
        <v>1.4992437021932675E-4</v>
      </c>
      <c r="E85" s="216" t="s">
        <v>766</v>
      </c>
      <c r="F85" s="187">
        <v>40189575.140000015</v>
      </c>
      <c r="G85" s="192">
        <f t="shared" si="4"/>
        <v>2.3194739198553093E-2</v>
      </c>
      <c r="K85" s="216" t="s">
        <v>92</v>
      </c>
      <c r="L85" s="192">
        <v>0</v>
      </c>
      <c r="M85" t="e">
        <f t="shared" si="6"/>
        <v>#N/A</v>
      </c>
    </row>
    <row r="86" spans="1:13" x14ac:dyDescent="0.25">
      <c r="A86" s="188" t="s">
        <v>45</v>
      </c>
      <c r="B86" s="187">
        <v>3709823.61</v>
      </c>
      <c r="C86" s="192">
        <f t="shared" si="5"/>
        <v>2.0739356146119497E-3</v>
      </c>
      <c r="E86" s="216" t="s">
        <v>767</v>
      </c>
      <c r="F86" s="187">
        <v>13611011.039999994</v>
      </c>
      <c r="G86" s="192">
        <f t="shared" si="4"/>
        <v>7.8553667263631249E-3</v>
      </c>
      <c r="K86" s="216" t="s">
        <v>95</v>
      </c>
      <c r="L86" s="192">
        <v>0</v>
      </c>
      <c r="M86" t="e">
        <f t="shared" si="6"/>
        <v>#N/A</v>
      </c>
    </row>
    <row r="87" spans="1:13" x14ac:dyDescent="0.25">
      <c r="A87" s="188" t="s">
        <v>49</v>
      </c>
      <c r="B87" s="187">
        <v>1562090.2</v>
      </c>
      <c r="C87" s="192">
        <f t="shared" ref="C87:C110" si="7">B87/$B$120</f>
        <v>8.7326914688979056E-4</v>
      </c>
      <c r="E87" s="216" t="s">
        <v>768</v>
      </c>
      <c r="F87" s="187">
        <v>7147747.7599999988</v>
      </c>
      <c r="G87" s="192">
        <f t="shared" si="4"/>
        <v>4.1252027316216605E-3</v>
      </c>
      <c r="K87" s="216" t="s">
        <v>98</v>
      </c>
      <c r="L87" s="192">
        <v>0</v>
      </c>
      <c r="M87" t="e">
        <f t="shared" si="6"/>
        <v>#N/A</v>
      </c>
    </row>
    <row r="88" spans="1:13" x14ac:dyDescent="0.25">
      <c r="A88" s="188" t="s">
        <v>271</v>
      </c>
      <c r="B88" s="187">
        <v>3107449.6</v>
      </c>
      <c r="C88" s="192">
        <f t="shared" si="7"/>
        <v>1.7371851261822277E-3</v>
      </c>
      <c r="E88" s="216" t="s">
        <v>769</v>
      </c>
      <c r="F88" s="187">
        <v>251425.86000000002</v>
      </c>
      <c r="G88" s="192">
        <f t="shared" si="4"/>
        <v>1.4510621797212461E-4</v>
      </c>
      <c r="K88" s="216" t="s">
        <v>100</v>
      </c>
      <c r="L88" s="192">
        <v>0</v>
      </c>
      <c r="M88" t="e">
        <f t="shared" si="6"/>
        <v>#N/A</v>
      </c>
    </row>
    <row r="89" spans="1:13" x14ac:dyDescent="0.25">
      <c r="A89" s="188" t="s">
        <v>54</v>
      </c>
      <c r="B89" s="187">
        <v>0</v>
      </c>
      <c r="C89" s="192">
        <f t="shared" si="7"/>
        <v>0</v>
      </c>
      <c r="E89" s="216" t="s">
        <v>770</v>
      </c>
      <c r="F89" s="187">
        <v>1130081.9100000001</v>
      </c>
      <c r="G89" s="192">
        <f t="shared" si="4"/>
        <v>6.5220781966825094E-4</v>
      </c>
      <c r="K89" s="216" t="s">
        <v>102</v>
      </c>
      <c r="L89" s="192">
        <v>0</v>
      </c>
      <c r="M89" t="e">
        <f t="shared" si="6"/>
        <v>#N/A</v>
      </c>
    </row>
    <row r="90" spans="1:13" x14ac:dyDescent="0.25">
      <c r="A90" s="188" t="s">
        <v>172</v>
      </c>
      <c r="B90" s="187">
        <v>1076960.2600000007</v>
      </c>
      <c r="C90" s="192">
        <f t="shared" si="7"/>
        <v>6.0206265136571993E-4</v>
      </c>
      <c r="E90" s="216" t="s">
        <v>771</v>
      </c>
      <c r="F90" s="187"/>
      <c r="K90" s="216" t="s">
        <v>105</v>
      </c>
      <c r="L90" s="192">
        <v>0</v>
      </c>
      <c r="M90" t="e">
        <f t="shared" si="6"/>
        <v>#N/A</v>
      </c>
    </row>
    <row r="91" spans="1:13" x14ac:dyDescent="0.25">
      <c r="A91" s="188" t="s">
        <v>174</v>
      </c>
      <c r="B91" s="187">
        <v>353191.51999999996</v>
      </c>
      <c r="C91" s="192">
        <f t="shared" si="7"/>
        <v>1.9744778973653914E-4</v>
      </c>
      <c r="E91" s="217" t="s">
        <v>772</v>
      </c>
      <c r="F91" s="218">
        <v>1732702178.5399973</v>
      </c>
      <c r="K91" s="216" t="s">
        <v>107</v>
      </c>
      <c r="L91" s="192">
        <v>0</v>
      </c>
      <c r="M91" t="e">
        <f t="shared" si="6"/>
        <v>#N/A</v>
      </c>
    </row>
    <row r="92" spans="1:13" x14ac:dyDescent="0.25">
      <c r="A92" s="188" t="s">
        <v>176</v>
      </c>
      <c r="B92" s="187">
        <v>2941740.5300000007</v>
      </c>
      <c r="C92" s="192">
        <f t="shared" si="7"/>
        <v>1.6445473142359009E-3</v>
      </c>
      <c r="K92" s="216" t="s">
        <v>110</v>
      </c>
      <c r="L92" s="192">
        <v>0</v>
      </c>
      <c r="M92" t="e">
        <f t="shared" si="6"/>
        <v>#N/A</v>
      </c>
    </row>
    <row r="93" spans="1:13" x14ac:dyDescent="0.25">
      <c r="A93" s="188" t="s">
        <v>178</v>
      </c>
      <c r="B93" s="187">
        <v>565174.59000000008</v>
      </c>
      <c r="C93" s="192">
        <f t="shared" si="7"/>
        <v>3.1595456655005407E-4</v>
      </c>
      <c r="K93" s="216" t="s">
        <v>112</v>
      </c>
      <c r="L93" s="192">
        <v>0</v>
      </c>
      <c r="M93" t="e">
        <f t="shared" si="6"/>
        <v>#N/A</v>
      </c>
    </row>
    <row r="94" spans="1:13" x14ac:dyDescent="0.25">
      <c r="A94" s="188" t="s">
        <v>180</v>
      </c>
      <c r="B94" s="187">
        <v>54742.61</v>
      </c>
      <c r="C94" s="192">
        <f t="shared" si="7"/>
        <v>3.0603247068076174E-5</v>
      </c>
      <c r="E94" s="216" t="s">
        <v>323</v>
      </c>
      <c r="F94" s="187">
        <v>33591180.109000027</v>
      </c>
      <c r="G94" s="192">
        <v>1.8778775512968301E-2</v>
      </c>
      <c r="K94" s="216" t="s">
        <v>114</v>
      </c>
      <c r="L94" s="192">
        <v>0</v>
      </c>
      <c r="M94" t="e">
        <f t="shared" si="6"/>
        <v>#N/A</v>
      </c>
    </row>
    <row r="95" spans="1:13" x14ac:dyDescent="0.25">
      <c r="A95" s="188" t="s">
        <v>182</v>
      </c>
      <c r="B95" s="187">
        <v>28448.390000000003</v>
      </c>
      <c r="C95" s="192">
        <f t="shared" si="7"/>
        <v>1.5903755919912982E-5</v>
      </c>
      <c r="E95" s="216" t="s">
        <v>325</v>
      </c>
      <c r="F95" s="187">
        <v>6640239.8846999928</v>
      </c>
      <c r="G95" s="192">
        <v>3.7121522299131795E-3</v>
      </c>
      <c r="K95" s="216" t="s">
        <v>116</v>
      </c>
      <c r="L95" s="192">
        <v>0</v>
      </c>
      <c r="M95" t="e">
        <f t="shared" si="6"/>
        <v>#N/A</v>
      </c>
    </row>
    <row r="96" spans="1:13" x14ac:dyDescent="0.25">
      <c r="A96" s="188" t="s">
        <v>185</v>
      </c>
      <c r="B96" s="187">
        <v>0</v>
      </c>
      <c r="C96" s="192">
        <f t="shared" si="7"/>
        <v>0</v>
      </c>
      <c r="E96" s="216" t="s">
        <v>312</v>
      </c>
      <c r="F96" s="187">
        <v>54837906.662099935</v>
      </c>
      <c r="G96" s="192">
        <v>3.0656521606776597E-2</v>
      </c>
      <c r="K96" s="216" t="s">
        <v>119</v>
      </c>
      <c r="L96" s="192">
        <v>0</v>
      </c>
      <c r="M96" t="e">
        <f t="shared" si="6"/>
        <v>#N/A</v>
      </c>
    </row>
    <row r="97" spans="1:13" x14ac:dyDescent="0.25">
      <c r="A97" s="188" t="s">
        <v>189</v>
      </c>
      <c r="B97" s="187">
        <v>17255219.07</v>
      </c>
      <c r="C97" s="192">
        <f t="shared" si="7"/>
        <v>9.6463382438833224E-3</v>
      </c>
      <c r="E97" s="216" t="s">
        <v>316</v>
      </c>
      <c r="F97" s="187">
        <v>1380271.1819000004</v>
      </c>
      <c r="G97" s="192">
        <v>7.7162524769336393E-4</v>
      </c>
      <c r="K97" s="216" t="s">
        <v>122</v>
      </c>
      <c r="L97" s="192">
        <v>0</v>
      </c>
      <c r="M97" t="e">
        <f t="shared" si="6"/>
        <v>#N/A</v>
      </c>
    </row>
    <row r="98" spans="1:13" x14ac:dyDescent="0.25">
      <c r="A98" s="188" t="s">
        <v>191</v>
      </c>
      <c r="B98" s="187">
        <v>615722.81999999995</v>
      </c>
      <c r="C98" s="192">
        <f t="shared" si="7"/>
        <v>3.4421299214474049E-4</v>
      </c>
      <c r="E98" s="216" t="s">
        <v>332</v>
      </c>
      <c r="F98" s="187">
        <v>496151.60399999976</v>
      </c>
      <c r="G98" s="192">
        <v>2.7736803415902679E-4</v>
      </c>
      <c r="K98" s="216" t="s">
        <v>125</v>
      </c>
      <c r="L98" s="192">
        <v>0</v>
      </c>
      <c r="M98" t="e">
        <f t="shared" si="6"/>
        <v>#N/A</v>
      </c>
    </row>
    <row r="99" spans="1:13" x14ac:dyDescent="0.25">
      <c r="A99" s="188" t="s">
        <v>193</v>
      </c>
      <c r="B99" s="187">
        <v>3380742.12</v>
      </c>
      <c r="C99" s="192">
        <f t="shared" si="7"/>
        <v>1.8899662689048189E-3</v>
      </c>
      <c r="E99" s="216" t="s">
        <v>334</v>
      </c>
      <c r="F99" s="187">
        <v>2903288.9167000027</v>
      </c>
      <c r="G99" s="192">
        <v>1.6230513676234546E-3</v>
      </c>
      <c r="K99" s="216" t="s">
        <v>128</v>
      </c>
      <c r="L99" s="192">
        <v>0</v>
      </c>
      <c r="M99" t="e">
        <f t="shared" si="6"/>
        <v>#N/A</v>
      </c>
    </row>
    <row r="100" spans="1:13" x14ac:dyDescent="0.25">
      <c r="A100" s="188" t="s">
        <v>197</v>
      </c>
      <c r="B100" s="187">
        <v>3384107.1699999995</v>
      </c>
      <c r="C100" s="192">
        <f t="shared" si="7"/>
        <v>1.8918474626686238E-3</v>
      </c>
      <c r="E100" s="216" t="s">
        <v>319</v>
      </c>
      <c r="F100" s="187">
        <v>64106036.413299948</v>
      </c>
      <c r="G100" s="192">
        <v>3.583776642931906E-2</v>
      </c>
      <c r="K100" s="216" t="s">
        <v>131</v>
      </c>
      <c r="L100" s="192">
        <v>0</v>
      </c>
      <c r="M100" t="e">
        <f t="shared" si="6"/>
        <v>#N/A</v>
      </c>
    </row>
    <row r="101" spans="1:13" x14ac:dyDescent="0.25">
      <c r="A101" s="188" t="s">
        <v>199</v>
      </c>
      <c r="B101" s="187">
        <v>11614681.669999992</v>
      </c>
      <c r="C101" s="192">
        <f t="shared" si="7"/>
        <v>6.4930585656048428E-3</v>
      </c>
      <c r="E101" s="216" t="s">
        <v>321</v>
      </c>
      <c r="F101" s="187">
        <v>955211.81949999963</v>
      </c>
      <c r="G101" s="192">
        <v>5.3400054024652956E-4</v>
      </c>
      <c r="K101" s="216" t="s">
        <v>134</v>
      </c>
      <c r="L101" s="192">
        <v>0</v>
      </c>
      <c r="M101" t="e">
        <f t="shared" si="6"/>
        <v>#N/A</v>
      </c>
    </row>
    <row r="102" spans="1:13" x14ac:dyDescent="0.25">
      <c r="A102" s="188" t="s">
        <v>201</v>
      </c>
      <c r="B102" s="187">
        <v>4802030.8299999991</v>
      </c>
      <c r="C102" s="192">
        <f t="shared" si="7"/>
        <v>2.6845219093318507E-3</v>
      </c>
      <c r="E102" s="216" t="s">
        <v>327</v>
      </c>
      <c r="F102" s="187">
        <v>1344636.5480999995</v>
      </c>
      <c r="G102" s="192">
        <v>7.5170410212939019E-4</v>
      </c>
      <c r="K102" s="216" t="s">
        <v>136</v>
      </c>
      <c r="L102" s="192">
        <v>0</v>
      </c>
      <c r="M102" t="e">
        <f t="shared" si="6"/>
        <v>#N/A</v>
      </c>
    </row>
    <row r="103" spans="1:13" x14ac:dyDescent="0.25">
      <c r="A103" s="188" t="s">
        <v>203</v>
      </c>
      <c r="B103" s="187">
        <v>458155.67000000004</v>
      </c>
      <c r="C103" s="192">
        <f t="shared" si="7"/>
        <v>2.5612682998947208E-4</v>
      </c>
      <c r="E103" s="216" t="s">
        <v>330</v>
      </c>
      <c r="F103" s="187">
        <v>1099733.8287000002</v>
      </c>
      <c r="G103" s="192">
        <v>6.1479396157449319E-4</v>
      </c>
      <c r="K103" s="216" t="s">
        <v>138</v>
      </c>
      <c r="L103" s="192">
        <v>0</v>
      </c>
      <c r="M103" t="e">
        <f t="shared" si="6"/>
        <v>#N/A</v>
      </c>
    </row>
    <row r="104" spans="1:13" x14ac:dyDescent="0.25">
      <c r="A104" s="188" t="s">
        <v>209</v>
      </c>
      <c r="B104" s="187">
        <v>242754.99000000002</v>
      </c>
      <c r="C104" s="192">
        <f t="shared" si="7"/>
        <v>1.3570947632892113E-4</v>
      </c>
      <c r="E104" s="216" t="s">
        <v>336</v>
      </c>
      <c r="F104" s="187">
        <v>65023.252199999995</v>
      </c>
      <c r="G104" s="192">
        <v>3.635052571016302E-5</v>
      </c>
      <c r="K104" s="216" t="s">
        <v>141</v>
      </c>
      <c r="L104" s="192">
        <v>0</v>
      </c>
      <c r="M104" t="e">
        <f t="shared" si="6"/>
        <v>#N/A</v>
      </c>
    </row>
    <row r="105" spans="1:13" x14ac:dyDescent="0.25">
      <c r="A105" s="188" t="s">
        <v>213</v>
      </c>
      <c r="B105" s="187">
        <v>5547451.0799999991</v>
      </c>
      <c r="C105" s="192">
        <f t="shared" si="7"/>
        <v>3.1012408067373105E-3</v>
      </c>
      <c r="F105" s="187"/>
      <c r="K105" s="216" t="s">
        <v>143</v>
      </c>
      <c r="L105" s="192">
        <v>0</v>
      </c>
      <c r="M105" t="e">
        <f t="shared" si="6"/>
        <v>#N/A</v>
      </c>
    </row>
    <row r="106" spans="1:13" x14ac:dyDescent="0.25">
      <c r="A106" s="188" t="s">
        <v>215</v>
      </c>
      <c r="B106" s="187">
        <v>565139.89</v>
      </c>
      <c r="C106" s="192">
        <f t="shared" si="7"/>
        <v>3.1593516790111742E-4</v>
      </c>
      <c r="K106" s="216" t="s">
        <v>145</v>
      </c>
      <c r="L106" s="192">
        <v>0</v>
      </c>
      <c r="M106" t="e">
        <f t="shared" si="6"/>
        <v>#N/A</v>
      </c>
    </row>
    <row r="107" spans="1:13" x14ac:dyDescent="0.25">
      <c r="A107" s="188" t="s">
        <v>217</v>
      </c>
      <c r="B107" s="187">
        <v>61109.41</v>
      </c>
      <c r="C107" s="192">
        <f t="shared" si="7"/>
        <v>3.4162535772670772E-5</v>
      </c>
      <c r="K107" s="216" t="s">
        <v>147</v>
      </c>
      <c r="L107" s="192">
        <v>0</v>
      </c>
      <c r="M107" t="e">
        <f t="shared" si="6"/>
        <v>#N/A</v>
      </c>
    </row>
    <row r="108" spans="1:13" x14ac:dyDescent="0.25">
      <c r="A108" s="188" t="s">
        <v>219</v>
      </c>
      <c r="B108" s="187">
        <v>10839393.500000002</v>
      </c>
      <c r="C108" s="192">
        <f t="shared" si="7"/>
        <v>6.0596423398263065E-3</v>
      </c>
      <c r="K108" s="216" t="s">
        <v>149</v>
      </c>
      <c r="L108" s="192">
        <v>0</v>
      </c>
      <c r="M108" t="e">
        <f t="shared" si="6"/>
        <v>#N/A</v>
      </c>
    </row>
    <row r="109" spans="1:13" x14ac:dyDescent="0.25">
      <c r="A109" s="188" t="s">
        <v>222</v>
      </c>
      <c r="B109" s="187">
        <v>55439.320000000007</v>
      </c>
      <c r="C109" s="192">
        <f t="shared" si="7"/>
        <v>3.0992735042157048E-5</v>
      </c>
      <c r="K109" s="216" t="s">
        <v>152</v>
      </c>
      <c r="L109" s="192">
        <v>0</v>
      </c>
      <c r="M109" t="e">
        <f t="shared" si="6"/>
        <v>#N/A</v>
      </c>
    </row>
    <row r="110" spans="1:13" x14ac:dyDescent="0.25">
      <c r="A110" s="188" t="s">
        <v>225</v>
      </c>
      <c r="B110" s="187">
        <v>45333.43</v>
      </c>
      <c r="C110" s="192">
        <f t="shared" si="7"/>
        <v>2.5343149673231445E-5</v>
      </c>
      <c r="K110" s="216" t="s">
        <v>154</v>
      </c>
      <c r="L110" s="192">
        <v>0</v>
      </c>
      <c r="M110" t="e">
        <f t="shared" si="6"/>
        <v>#N/A</v>
      </c>
    </row>
    <row r="111" spans="1:13" x14ac:dyDescent="0.25">
      <c r="A111" s="188" t="s">
        <v>231</v>
      </c>
      <c r="B111" s="187">
        <v>127821</v>
      </c>
      <c r="C111" s="192">
        <f t="shared" ref="C111:C119" si="8">B111/$B$120</f>
        <v>7.1456907945904741E-5</v>
      </c>
      <c r="E111" s="216" t="s">
        <v>520</v>
      </c>
      <c r="F111" s="187">
        <v>4273609.1102000009</v>
      </c>
      <c r="G111" s="192">
        <v>2.3891136259639755E-3</v>
      </c>
      <c r="K111" s="216" t="s">
        <v>156</v>
      </c>
      <c r="L111" s="192">
        <v>0</v>
      </c>
      <c r="M111" t="e">
        <f t="shared" si="6"/>
        <v>#N/A</v>
      </c>
    </row>
    <row r="112" spans="1:13" x14ac:dyDescent="0.25">
      <c r="A112" s="188" t="s">
        <v>233</v>
      </c>
      <c r="B112" s="187">
        <v>12346.099999999999</v>
      </c>
      <c r="C112" s="192">
        <f t="shared" si="8"/>
        <v>6.9019498454161246E-6</v>
      </c>
      <c r="E112" s="216" t="s">
        <v>773</v>
      </c>
      <c r="F112" s="187">
        <v>207480.94299999997</v>
      </c>
      <c r="G112" s="192">
        <v>1.1598991280369037E-4</v>
      </c>
      <c r="K112" s="216" t="s">
        <v>158</v>
      </c>
      <c r="L112" s="192">
        <v>0</v>
      </c>
      <c r="M112" t="e">
        <f t="shared" si="6"/>
        <v>#N/A</v>
      </c>
    </row>
    <row r="113" spans="1:13" x14ac:dyDescent="0.25">
      <c r="A113" s="188" t="s">
        <v>235</v>
      </c>
      <c r="B113" s="187">
        <v>9808.77</v>
      </c>
      <c r="C113" s="192">
        <f t="shared" si="8"/>
        <v>5.4834837386075219E-6</v>
      </c>
      <c r="E113" s="216" t="s">
        <v>774</v>
      </c>
      <c r="F113" s="187">
        <v>55093.131100000006</v>
      </c>
      <c r="G113" s="192">
        <v>3.0799201989222129E-5</v>
      </c>
      <c r="K113" s="216" t="s">
        <v>160</v>
      </c>
      <c r="L113" s="192">
        <v>0</v>
      </c>
      <c r="M113" t="e">
        <f t="shared" si="6"/>
        <v>#N/A</v>
      </c>
    </row>
    <row r="114" spans="1:13" x14ac:dyDescent="0.25">
      <c r="A114" s="188" t="s">
        <v>237</v>
      </c>
      <c r="B114" s="187">
        <v>9899857.4400000069</v>
      </c>
      <c r="C114" s="192">
        <f t="shared" si="8"/>
        <v>5.534405158523722E-3</v>
      </c>
      <c r="E114" s="216" t="s">
        <v>775</v>
      </c>
      <c r="F114" s="187">
        <v>85515.735099999991</v>
      </c>
      <c r="G114" s="192">
        <v>4.7806620281229804E-5</v>
      </c>
      <c r="K114" s="216" t="s">
        <v>162</v>
      </c>
      <c r="L114" s="192">
        <v>0</v>
      </c>
      <c r="M114" t="e">
        <f t="shared" si="6"/>
        <v>#N/A</v>
      </c>
    </row>
    <row r="115" spans="1:13" x14ac:dyDescent="0.25">
      <c r="A115" s="188" t="s">
        <v>239</v>
      </c>
      <c r="B115" s="187">
        <v>13180958.970000008</v>
      </c>
      <c r="C115" s="192">
        <f t="shared" si="8"/>
        <v>7.3686684641650277E-3</v>
      </c>
      <c r="E115" s="216" t="s">
        <v>776</v>
      </c>
      <c r="F115" s="187">
        <v>43792.890600000006</v>
      </c>
      <c r="G115" s="192">
        <v>2.448192826131291E-5</v>
      </c>
      <c r="K115" s="216" t="s">
        <v>165</v>
      </c>
      <c r="L115" s="192">
        <v>0</v>
      </c>
      <c r="M115" t="e">
        <f t="shared" si="6"/>
        <v>#N/A</v>
      </c>
    </row>
    <row r="116" spans="1:13" x14ac:dyDescent="0.25">
      <c r="A116" s="188" t="s">
        <v>241</v>
      </c>
      <c r="B116" s="187">
        <v>7644518.339999998</v>
      </c>
      <c r="C116" s="192">
        <f t="shared" si="8"/>
        <v>4.2735829270007302E-3</v>
      </c>
      <c r="E116" s="216" t="s">
        <v>777</v>
      </c>
      <c r="F116" s="187">
        <v>160613.52029999997</v>
      </c>
      <c r="G116" s="192">
        <v>8.9789201578338471E-5</v>
      </c>
      <c r="K116" s="216" t="s">
        <v>168</v>
      </c>
      <c r="L116" s="192">
        <v>0</v>
      </c>
      <c r="M116" t="e">
        <f t="shared" si="6"/>
        <v>#N/A</v>
      </c>
    </row>
    <row r="117" spans="1:13" x14ac:dyDescent="0.25">
      <c r="A117" s="188" t="s">
        <v>244</v>
      </c>
      <c r="B117" s="187">
        <v>3310808.9700000011</v>
      </c>
      <c r="C117" s="192">
        <f t="shared" si="8"/>
        <v>1.8508709194558466E-3</v>
      </c>
      <c r="K117" s="216" t="s">
        <v>170</v>
      </c>
      <c r="L117" s="192">
        <v>0</v>
      </c>
      <c r="M117" t="e">
        <f t="shared" si="6"/>
        <v>#N/A</v>
      </c>
    </row>
    <row r="118" spans="1:13" x14ac:dyDescent="0.25">
      <c r="A118" s="188" t="s">
        <v>247</v>
      </c>
      <c r="B118" s="187">
        <v>341453.58999999997</v>
      </c>
      <c r="C118" s="192">
        <f t="shared" si="8"/>
        <v>1.9088583056327754E-4</v>
      </c>
      <c r="K118" s="216" t="s">
        <v>172</v>
      </c>
      <c r="L118" s="192">
        <v>6.0206265136571993E-4</v>
      </c>
      <c r="M118">
        <f t="shared" si="6"/>
        <v>6.0206265136571993E-4</v>
      </c>
    </row>
    <row r="119" spans="1:13" x14ac:dyDescent="0.25">
      <c r="A119" s="188" t="s">
        <v>249</v>
      </c>
      <c r="B119" s="187">
        <v>63007.54</v>
      </c>
      <c r="C119" s="192">
        <f t="shared" si="8"/>
        <v>3.5223664231056799E-5</v>
      </c>
      <c r="K119" s="216" t="s">
        <v>174</v>
      </c>
      <c r="L119" s="192">
        <v>1.9744778973653914E-4</v>
      </c>
      <c r="M119">
        <f t="shared" si="6"/>
        <v>1.9744778973653914E-4</v>
      </c>
    </row>
    <row r="120" spans="1:13" x14ac:dyDescent="0.25">
      <c r="A120" t="s">
        <v>723</v>
      </c>
      <c r="B120" s="191">
        <f>SUM(B1:B119)</f>
        <v>1788784369.1300602</v>
      </c>
      <c r="K120" s="216" t="s">
        <v>176</v>
      </c>
      <c r="L120" s="192">
        <v>1.6445473142359009E-3</v>
      </c>
      <c r="M120">
        <f t="shared" si="6"/>
        <v>1.6445473142359009E-3</v>
      </c>
    </row>
    <row r="121" spans="1:13" x14ac:dyDescent="0.25">
      <c r="B121" s="187">
        <f>B120-1788784369.13006</f>
        <v>0</v>
      </c>
      <c r="K121" s="216" t="s">
        <v>178</v>
      </c>
      <c r="L121" s="192">
        <v>3.1595456655005407E-4</v>
      </c>
      <c r="M121">
        <f t="shared" si="6"/>
        <v>3.1595456655005407E-4</v>
      </c>
    </row>
    <row r="122" spans="1:13" x14ac:dyDescent="0.25">
      <c r="K122" s="216" t="s">
        <v>180</v>
      </c>
      <c r="L122" s="192">
        <v>3.0603247068076174E-5</v>
      </c>
      <c r="M122">
        <f t="shared" si="6"/>
        <v>3.0603247068076174E-5</v>
      </c>
    </row>
    <row r="123" spans="1:13" x14ac:dyDescent="0.25">
      <c r="K123" s="216" t="s">
        <v>182</v>
      </c>
      <c r="L123" s="192">
        <v>1.5903755919912982E-5</v>
      </c>
      <c r="M123">
        <f t="shared" si="6"/>
        <v>1.5903755919912982E-5</v>
      </c>
    </row>
    <row r="124" spans="1:13" x14ac:dyDescent="0.25">
      <c r="K124" s="216" t="s">
        <v>185</v>
      </c>
      <c r="L124" s="192">
        <v>0</v>
      </c>
      <c r="M124">
        <f t="shared" si="6"/>
        <v>0</v>
      </c>
    </row>
    <row r="125" spans="1:13" x14ac:dyDescent="0.25">
      <c r="K125" s="216" t="s">
        <v>187</v>
      </c>
      <c r="L125" s="192">
        <v>0</v>
      </c>
      <c r="M125" t="e">
        <f t="shared" si="6"/>
        <v>#N/A</v>
      </c>
    </row>
    <row r="126" spans="1:13" x14ac:dyDescent="0.25">
      <c r="K126" s="216" t="s">
        <v>189</v>
      </c>
      <c r="L126" s="192">
        <v>9.6463382438833224E-3</v>
      </c>
      <c r="M126">
        <f t="shared" si="6"/>
        <v>9.6463382438833224E-3</v>
      </c>
    </row>
    <row r="127" spans="1:13" x14ac:dyDescent="0.25">
      <c r="K127" s="216" t="s">
        <v>191</v>
      </c>
      <c r="L127" s="192">
        <v>3.4421299214474049E-4</v>
      </c>
      <c r="M127">
        <f t="shared" si="6"/>
        <v>3.4421299214474049E-4</v>
      </c>
    </row>
    <row r="128" spans="1:13" x14ac:dyDescent="0.25">
      <c r="K128" s="216" t="s">
        <v>193</v>
      </c>
      <c r="L128" s="192">
        <v>1.8899662689048189E-3</v>
      </c>
      <c r="M128">
        <f t="shared" si="6"/>
        <v>1.8899662689048189E-3</v>
      </c>
    </row>
    <row r="129" spans="11:13" x14ac:dyDescent="0.25">
      <c r="K129" s="216" t="s">
        <v>197</v>
      </c>
      <c r="L129" s="192">
        <v>1.8918474626686238E-3</v>
      </c>
      <c r="M129">
        <f t="shared" si="6"/>
        <v>1.8918474626686238E-3</v>
      </c>
    </row>
    <row r="130" spans="11:13" x14ac:dyDescent="0.25">
      <c r="K130" s="216" t="s">
        <v>199</v>
      </c>
      <c r="L130" s="192">
        <v>6.4930585656048428E-3</v>
      </c>
      <c r="M130">
        <f t="shared" si="6"/>
        <v>6.4930585656048428E-3</v>
      </c>
    </row>
    <row r="131" spans="11:13" x14ac:dyDescent="0.25">
      <c r="K131" s="216" t="s">
        <v>201</v>
      </c>
      <c r="L131" s="192">
        <v>2.6845219093318507E-3</v>
      </c>
      <c r="M131">
        <f t="shared" si="6"/>
        <v>2.6845219093318507E-3</v>
      </c>
    </row>
    <row r="132" spans="11:13" x14ac:dyDescent="0.25">
      <c r="K132" s="216" t="s">
        <v>203</v>
      </c>
      <c r="L132" s="192">
        <v>2.5612682998947208E-4</v>
      </c>
      <c r="M132">
        <f t="shared" ref="M132:M183" si="9">VLOOKUP(K:K,A:C,3,FALSE)</f>
        <v>2.5612682998947208E-4</v>
      </c>
    </row>
    <row r="133" spans="11:13" x14ac:dyDescent="0.25">
      <c r="K133" s="216" t="s">
        <v>205</v>
      </c>
      <c r="L133" s="192">
        <v>0</v>
      </c>
      <c r="M133" t="e">
        <f t="shared" si="9"/>
        <v>#N/A</v>
      </c>
    </row>
    <row r="134" spans="11:13" x14ac:dyDescent="0.25">
      <c r="K134" s="216" t="s">
        <v>207</v>
      </c>
      <c r="L134" s="192">
        <v>0</v>
      </c>
      <c r="M134" t="e">
        <f t="shared" si="9"/>
        <v>#N/A</v>
      </c>
    </row>
    <row r="135" spans="11:13" x14ac:dyDescent="0.25">
      <c r="K135" s="216" t="s">
        <v>209</v>
      </c>
      <c r="L135" s="192">
        <v>1.3570947632892113E-4</v>
      </c>
      <c r="M135">
        <f t="shared" si="9"/>
        <v>1.3570947632892113E-4</v>
      </c>
    </row>
    <row r="136" spans="11:13" x14ac:dyDescent="0.25">
      <c r="K136" s="216" t="s">
        <v>211</v>
      </c>
      <c r="L136" s="192">
        <v>0</v>
      </c>
      <c r="M136" t="e">
        <f t="shared" si="9"/>
        <v>#N/A</v>
      </c>
    </row>
    <row r="137" spans="11:13" x14ac:dyDescent="0.25">
      <c r="K137" s="216" t="s">
        <v>213</v>
      </c>
      <c r="L137" s="192">
        <v>3.1012408067373105E-3</v>
      </c>
      <c r="M137">
        <f t="shared" si="9"/>
        <v>3.1012408067373105E-3</v>
      </c>
    </row>
    <row r="138" spans="11:13" x14ac:dyDescent="0.25">
      <c r="K138" s="216" t="s">
        <v>215</v>
      </c>
      <c r="L138" s="192">
        <v>3.1593516790111742E-4</v>
      </c>
      <c r="M138">
        <f t="shared" si="9"/>
        <v>3.1593516790111742E-4</v>
      </c>
    </row>
    <row r="139" spans="11:13" x14ac:dyDescent="0.25">
      <c r="K139" s="216" t="s">
        <v>217</v>
      </c>
      <c r="L139" s="192">
        <v>3.4162535772670772E-5</v>
      </c>
      <c r="M139">
        <f t="shared" si="9"/>
        <v>3.4162535772670772E-5</v>
      </c>
    </row>
    <row r="140" spans="11:13" x14ac:dyDescent="0.25">
      <c r="K140" s="216" t="s">
        <v>219</v>
      </c>
      <c r="L140" s="192">
        <v>6.0596423398263065E-3</v>
      </c>
      <c r="M140">
        <f t="shared" si="9"/>
        <v>6.0596423398263065E-3</v>
      </c>
    </row>
    <row r="141" spans="11:13" x14ac:dyDescent="0.25">
      <c r="K141" s="216" t="s">
        <v>567</v>
      </c>
      <c r="L141" s="192">
        <v>4.6398253274619362E-3</v>
      </c>
      <c r="M141">
        <f t="shared" si="9"/>
        <v>4.6398253274619362E-3</v>
      </c>
    </row>
    <row r="142" spans="11:13" x14ac:dyDescent="0.25">
      <c r="K142" s="216" t="s">
        <v>572</v>
      </c>
      <c r="L142" s="192">
        <v>4.3620545001173887E-4</v>
      </c>
      <c r="M142">
        <f t="shared" si="9"/>
        <v>4.3620545001173887E-4</v>
      </c>
    </row>
    <row r="143" spans="11:13" x14ac:dyDescent="0.25">
      <c r="K143" s="216" t="s">
        <v>576</v>
      </c>
      <c r="L143" s="192">
        <v>3.0099639158710453E-4</v>
      </c>
      <c r="M143">
        <f t="shared" si="9"/>
        <v>3.0099639158710453E-4</v>
      </c>
    </row>
    <row r="144" spans="11:13" x14ac:dyDescent="0.25">
      <c r="K144" s="216" t="s">
        <v>580</v>
      </c>
      <c r="L144" s="192">
        <v>4.5837648449871092E-5</v>
      </c>
      <c r="M144">
        <f t="shared" si="9"/>
        <v>4.5837648449871092E-5</v>
      </c>
    </row>
    <row r="145" spans="11:13" x14ac:dyDescent="0.25">
      <c r="K145" s="216" t="s">
        <v>584</v>
      </c>
      <c r="L145" s="192">
        <v>1.3121791522538399E-4</v>
      </c>
      <c r="M145">
        <f t="shared" si="9"/>
        <v>1.3121791522538399E-4</v>
      </c>
    </row>
    <row r="146" spans="11:13" x14ac:dyDescent="0.25">
      <c r="K146" s="216" t="s">
        <v>588</v>
      </c>
      <c r="L146" s="192">
        <v>3.9662440238395396E-3</v>
      </c>
      <c r="M146">
        <f t="shared" si="9"/>
        <v>3.9662440238395396E-3</v>
      </c>
    </row>
    <row r="147" spans="11:13" x14ac:dyDescent="0.25">
      <c r="K147" s="216" t="s">
        <v>592</v>
      </c>
      <c r="L147" s="192">
        <v>1.6842192524813009E-3</v>
      </c>
      <c r="M147">
        <f t="shared" si="9"/>
        <v>1.6842192524813009E-3</v>
      </c>
    </row>
    <row r="148" spans="11:13" x14ac:dyDescent="0.25">
      <c r="K148" s="216" t="s">
        <v>596</v>
      </c>
      <c r="L148" s="192">
        <v>5.3497451269986229E-3</v>
      </c>
      <c r="M148">
        <f t="shared" si="9"/>
        <v>5.3497451269986229E-3</v>
      </c>
    </row>
    <row r="149" spans="11:13" x14ac:dyDescent="0.25">
      <c r="K149" s="216" t="s">
        <v>601</v>
      </c>
      <c r="L149" s="192">
        <v>0</v>
      </c>
      <c r="M149" t="e">
        <f t="shared" si="9"/>
        <v>#N/A</v>
      </c>
    </row>
    <row r="150" spans="11:13" x14ac:dyDescent="0.25">
      <c r="K150" s="216" t="s">
        <v>605</v>
      </c>
      <c r="L150" s="192">
        <v>1.2191702173094175E-3</v>
      </c>
      <c r="M150">
        <f t="shared" si="9"/>
        <v>1.2191702173094175E-3</v>
      </c>
    </row>
    <row r="151" spans="11:13" x14ac:dyDescent="0.25">
      <c r="K151" s="216" t="s">
        <v>609</v>
      </c>
      <c r="L151" s="192">
        <v>5.5837010252367492E-5</v>
      </c>
      <c r="M151">
        <f t="shared" si="9"/>
        <v>5.5837010252367492E-5</v>
      </c>
    </row>
    <row r="152" spans="11:13" x14ac:dyDescent="0.25">
      <c r="K152" s="216" t="s">
        <v>613</v>
      </c>
      <c r="L152" s="192">
        <v>4.3822864263564241E-5</v>
      </c>
      <c r="M152">
        <f t="shared" si="9"/>
        <v>4.3822864263564241E-5</v>
      </c>
    </row>
    <row r="153" spans="11:13" x14ac:dyDescent="0.25">
      <c r="K153" s="216" t="s">
        <v>617</v>
      </c>
      <c r="L153" s="192">
        <v>0</v>
      </c>
      <c r="M153" t="e">
        <f t="shared" si="9"/>
        <v>#N/A</v>
      </c>
    </row>
    <row r="154" spans="11:13" x14ac:dyDescent="0.25">
      <c r="K154" s="216" t="s">
        <v>305</v>
      </c>
      <c r="L154" s="192">
        <v>5.2161401681622067E-6</v>
      </c>
      <c r="M154">
        <f t="shared" si="9"/>
        <v>5.2161401681622067E-6</v>
      </c>
    </row>
    <row r="155" spans="11:13" x14ac:dyDescent="0.25">
      <c r="K155" s="216" t="s">
        <v>222</v>
      </c>
      <c r="L155" s="192">
        <v>3.0992735042157048E-5</v>
      </c>
      <c r="M155">
        <f t="shared" si="9"/>
        <v>3.0992735042157048E-5</v>
      </c>
    </row>
    <row r="156" spans="11:13" x14ac:dyDescent="0.25">
      <c r="K156" s="216" t="s">
        <v>225</v>
      </c>
      <c r="L156" s="192">
        <v>2.5343149673231445E-5</v>
      </c>
      <c r="M156">
        <f t="shared" si="9"/>
        <v>2.5343149673231445E-5</v>
      </c>
    </row>
    <row r="157" spans="11:13" x14ac:dyDescent="0.25">
      <c r="K157" s="216" t="s">
        <v>228</v>
      </c>
      <c r="L157" s="192">
        <v>0</v>
      </c>
      <c r="M157" t="e">
        <f t="shared" si="9"/>
        <v>#N/A</v>
      </c>
    </row>
    <row r="158" spans="11:13" x14ac:dyDescent="0.25">
      <c r="K158" s="216" t="s">
        <v>294</v>
      </c>
      <c r="L158" s="192">
        <v>0</v>
      </c>
      <c r="M158" t="e">
        <f t="shared" si="9"/>
        <v>#N/A</v>
      </c>
    </row>
    <row r="159" spans="11:13" x14ac:dyDescent="0.25">
      <c r="K159" s="216" t="s">
        <v>297</v>
      </c>
      <c r="L159" s="192">
        <v>0</v>
      </c>
      <c r="M159" t="e">
        <f t="shared" si="9"/>
        <v>#N/A</v>
      </c>
    </row>
    <row r="160" spans="11:13" x14ac:dyDescent="0.25">
      <c r="K160" s="216" t="s">
        <v>308</v>
      </c>
      <c r="L160" s="192">
        <v>0</v>
      </c>
      <c r="M160" t="e">
        <f t="shared" si="9"/>
        <v>#N/A</v>
      </c>
    </row>
    <row r="161" spans="11:13" x14ac:dyDescent="0.25">
      <c r="K161" s="216" t="s">
        <v>231</v>
      </c>
      <c r="L161" s="192">
        <v>7.1456907945904741E-5</v>
      </c>
      <c r="M161">
        <f t="shared" si="9"/>
        <v>7.1456907945904741E-5</v>
      </c>
    </row>
    <row r="162" spans="11:13" x14ac:dyDescent="0.25">
      <c r="K162" s="216" t="s">
        <v>300</v>
      </c>
      <c r="L162" s="192">
        <v>0</v>
      </c>
      <c r="M162" t="e">
        <f t="shared" si="9"/>
        <v>#N/A</v>
      </c>
    </row>
    <row r="163" spans="11:13" x14ac:dyDescent="0.25">
      <c r="K163" s="216" t="s">
        <v>233</v>
      </c>
      <c r="L163" s="192">
        <v>6.9019498454161246E-6</v>
      </c>
      <c r="M163">
        <f t="shared" si="9"/>
        <v>6.9019498454161246E-6</v>
      </c>
    </row>
    <row r="164" spans="11:13" x14ac:dyDescent="0.25">
      <c r="K164" s="216" t="s">
        <v>235</v>
      </c>
      <c r="L164" s="192">
        <v>5.4834837386075219E-6</v>
      </c>
      <c r="M164">
        <f t="shared" si="9"/>
        <v>5.4834837386075219E-6</v>
      </c>
    </row>
    <row r="165" spans="11:13" x14ac:dyDescent="0.25">
      <c r="K165" s="216" t="s">
        <v>237</v>
      </c>
      <c r="L165" s="192">
        <v>5.534405158523722E-3</v>
      </c>
      <c r="M165">
        <f t="shared" si="9"/>
        <v>5.534405158523722E-3</v>
      </c>
    </row>
    <row r="166" spans="11:13" x14ac:dyDescent="0.25">
      <c r="K166" s="216" t="s">
        <v>239</v>
      </c>
      <c r="L166" s="192">
        <v>7.3686684641650277E-3</v>
      </c>
      <c r="M166">
        <f t="shared" si="9"/>
        <v>7.3686684641650277E-3</v>
      </c>
    </row>
    <row r="167" spans="11:13" x14ac:dyDescent="0.25">
      <c r="K167" s="216" t="s">
        <v>241</v>
      </c>
      <c r="L167" s="192">
        <v>4.2735829270007302E-3</v>
      </c>
      <c r="M167">
        <f t="shared" si="9"/>
        <v>4.2735829270007302E-3</v>
      </c>
    </row>
    <row r="168" spans="11:13" x14ac:dyDescent="0.25">
      <c r="K168" s="216" t="s">
        <v>244</v>
      </c>
      <c r="L168" s="192">
        <v>1.8508709194558466E-3</v>
      </c>
      <c r="M168">
        <f t="shared" si="9"/>
        <v>1.8508709194558466E-3</v>
      </c>
    </row>
    <row r="169" spans="11:13" x14ac:dyDescent="0.25">
      <c r="K169" s="216" t="s">
        <v>247</v>
      </c>
      <c r="L169" s="192">
        <v>1.9088583056327754E-4</v>
      </c>
      <c r="M169">
        <f t="shared" si="9"/>
        <v>1.9088583056327754E-4</v>
      </c>
    </row>
    <row r="170" spans="11:13" x14ac:dyDescent="0.25">
      <c r="K170" s="216" t="s">
        <v>249</v>
      </c>
      <c r="L170" s="192">
        <v>3.5223664231056799E-5</v>
      </c>
      <c r="M170">
        <f t="shared" si="9"/>
        <v>3.5223664231056799E-5</v>
      </c>
    </row>
    <row r="171" spans="11:13" x14ac:dyDescent="0.25">
      <c r="K171" s="216" t="s">
        <v>474</v>
      </c>
      <c r="L171" s="192">
        <v>9.6566773497847956E-6</v>
      </c>
      <c r="M171">
        <f t="shared" si="9"/>
        <v>9.6566773497847956E-6</v>
      </c>
    </row>
    <row r="172" spans="11:13" x14ac:dyDescent="0.25">
      <c r="K172" s="216" t="s">
        <v>538</v>
      </c>
      <c r="L172" s="192">
        <v>1.4516325069691303E-5</v>
      </c>
      <c r="M172">
        <f t="shared" si="9"/>
        <v>1.4516325069691303E-5</v>
      </c>
    </row>
    <row r="173" spans="11:13" x14ac:dyDescent="0.25">
      <c r="K173" s="216" t="s">
        <v>535</v>
      </c>
      <c r="L173" s="192">
        <v>3.1287254665343237E-5</v>
      </c>
      <c r="M173">
        <f t="shared" si="9"/>
        <v>3.1287254665343237E-5</v>
      </c>
    </row>
    <row r="174" spans="11:13" x14ac:dyDescent="0.25">
      <c r="K174" s="216" t="s">
        <v>541</v>
      </c>
      <c r="L174" s="192">
        <v>8.900084311717116E-6</v>
      </c>
      <c r="M174">
        <f t="shared" si="9"/>
        <v>8.900084311717116E-6</v>
      </c>
    </row>
    <row r="175" spans="11:13" x14ac:dyDescent="0.25">
      <c r="K175" s="216" t="s">
        <v>559</v>
      </c>
      <c r="L175" s="192">
        <v>9.0985407396515245E-3</v>
      </c>
      <c r="M175">
        <f t="shared" si="9"/>
        <v>9.0985407396515245E-3</v>
      </c>
    </row>
    <row r="176" spans="11:13" x14ac:dyDescent="0.25">
      <c r="K176" s="216" t="s">
        <v>544</v>
      </c>
      <c r="L176" s="192">
        <v>6.4325802127291158E-3</v>
      </c>
      <c r="M176">
        <f t="shared" si="9"/>
        <v>6.4325802127291158E-3</v>
      </c>
    </row>
    <row r="177" spans="11:13" x14ac:dyDescent="0.25">
      <c r="K177" s="216" t="s">
        <v>547</v>
      </c>
      <c r="L177" s="192">
        <v>3.0127153561402315E-3</v>
      </c>
      <c r="M177">
        <f t="shared" si="9"/>
        <v>3.0127153561402315E-3</v>
      </c>
    </row>
    <row r="178" spans="11:13" x14ac:dyDescent="0.25">
      <c r="K178" s="216" t="s">
        <v>550</v>
      </c>
      <c r="L178" s="192">
        <v>3.8492234484488424E-3</v>
      </c>
      <c r="M178">
        <f t="shared" si="9"/>
        <v>3.8492234484488424E-3</v>
      </c>
    </row>
    <row r="179" spans="11:13" x14ac:dyDescent="0.25">
      <c r="K179" s="216" t="s">
        <v>553</v>
      </c>
      <c r="L179" s="192">
        <v>0</v>
      </c>
      <c r="M179" t="e">
        <f t="shared" si="9"/>
        <v>#N/A</v>
      </c>
    </row>
    <row r="180" spans="11:13" x14ac:dyDescent="0.25">
      <c r="K180" s="216" t="s">
        <v>556</v>
      </c>
      <c r="L180" s="192">
        <v>0</v>
      </c>
      <c r="M180" t="e">
        <f t="shared" si="9"/>
        <v>#N/A</v>
      </c>
    </row>
    <row r="181" spans="11:13" x14ac:dyDescent="0.25">
      <c r="K181" s="216" t="s">
        <v>359</v>
      </c>
      <c r="L181" s="192">
        <v>1.0114744609492491E-5</v>
      </c>
      <c r="M181">
        <f t="shared" si="9"/>
        <v>1.0114744609492491E-5</v>
      </c>
    </row>
    <row r="182" spans="11:13" x14ac:dyDescent="0.25">
      <c r="K182" s="216" t="s">
        <v>771</v>
      </c>
      <c r="L182" s="192">
        <v>0.23616517304735224</v>
      </c>
      <c r="M182" t="e">
        <f t="shared" si="9"/>
        <v>#N/A</v>
      </c>
    </row>
    <row r="183" spans="11:13" x14ac:dyDescent="0.25">
      <c r="K183" s="226" t="s">
        <v>772</v>
      </c>
      <c r="L183" s="228">
        <v>1.0605471419132604</v>
      </c>
      <c r="M183" t="e">
        <f t="shared" si="9"/>
        <v>#N/A</v>
      </c>
    </row>
  </sheetData>
  <conditionalFormatting sqref="B54:B120 B1:B3 C2:C3 B4:C4 F94:F104 F111:F116 F2:F43 F51:F91 B42:B52 B5:B34 C5:C119">
    <cfRule type="cellIs" dxfId="628" priority="9" stopIfTrue="1" operator="equal">
      <formula>0</formula>
    </cfRule>
  </conditionalFormatting>
  <conditionalFormatting sqref="B121:B1048576">
    <cfRule type="cellIs" dxfId="627" priority="11" stopIfTrue="1" operator="equal">
      <formula>0</formula>
    </cfRule>
  </conditionalFormatting>
  <conditionalFormatting sqref="B53">
    <cfRule type="cellIs" dxfId="626" priority="8" stopIfTrue="1" operator="equal">
      <formula>0</formula>
    </cfRule>
  </conditionalFormatting>
  <conditionalFormatting sqref="F44:F50">
    <cfRule type="cellIs" dxfId="625" priority="3" stopIfTrue="1" operator="equal">
      <formula>0</formula>
    </cfRule>
  </conditionalFormatting>
  <conditionalFormatting sqref="B35:B41">
    <cfRule type="cellIs" dxfId="624" priority="2" stopIfTrue="1" operator="equal">
      <formula>0</formula>
    </cfRule>
  </conditionalFormatting>
  <conditionalFormatting sqref="L2:L183">
    <cfRule type="cellIs" dxfId="623" priority="1" stopIfTrue="1"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G45"/>
  <sheetViews>
    <sheetView workbookViewId="0"/>
  </sheetViews>
  <sheetFormatPr defaultRowHeight="12.75" x14ac:dyDescent="0.2"/>
  <cols>
    <col min="1" max="2" width="1.7109375" style="21" customWidth="1"/>
    <col min="3" max="3" width="12" style="21" bestFit="1" customWidth="1"/>
    <col min="4" max="4" width="17.28515625" style="21" customWidth="1"/>
    <col min="5" max="5" width="78" style="21" bestFit="1" customWidth="1"/>
    <col min="6" max="6" width="10.140625" style="21" bestFit="1" customWidth="1"/>
    <col min="7" max="7" width="1.7109375" style="21" customWidth="1"/>
    <col min="8" max="16384" width="9.140625" style="21"/>
  </cols>
  <sheetData>
    <row r="1" spans="2:7" ht="9.9499999999999993" customHeight="1" x14ac:dyDescent="0.2"/>
    <row r="2" spans="2:7" ht="9.9499999999999993" customHeight="1" x14ac:dyDescent="0.2">
      <c r="B2" s="458"/>
      <c r="C2" s="458"/>
      <c r="D2" s="458"/>
      <c r="E2" s="458"/>
      <c r="F2" s="458"/>
      <c r="G2" s="458"/>
    </row>
    <row r="3" spans="2:7" ht="69.75" customHeight="1" x14ac:dyDescent="0.2">
      <c r="B3" s="458"/>
      <c r="C3" s="458"/>
      <c r="D3" s="458"/>
      <c r="E3" s="458"/>
      <c r="F3" s="488" t="s">
        <v>14940</v>
      </c>
      <c r="G3" s="458"/>
    </row>
    <row r="4" spans="2:7" ht="18" x14ac:dyDescent="0.25">
      <c r="B4" s="458"/>
      <c r="C4" s="502" t="s">
        <v>14943</v>
      </c>
      <c r="D4" s="458"/>
      <c r="E4" s="458"/>
      <c r="F4" s="458"/>
      <c r="G4" s="458"/>
    </row>
    <row r="5" spans="2:7" ht="18" x14ac:dyDescent="0.25">
      <c r="B5" s="458"/>
      <c r="C5" s="463" t="s">
        <v>14944</v>
      </c>
      <c r="D5" s="458"/>
      <c r="E5" s="458"/>
      <c r="F5" s="458"/>
      <c r="G5" s="458"/>
    </row>
    <row r="6" spans="2:7" ht="9.9499999999999993" customHeight="1" x14ac:dyDescent="0.2">
      <c r="B6" s="458"/>
      <c r="C6" s="461"/>
      <c r="D6" s="458"/>
      <c r="E6" s="458"/>
      <c r="F6" s="458"/>
      <c r="G6" s="458"/>
    </row>
    <row r="7" spans="2:7" x14ac:dyDescent="0.2">
      <c r="B7" s="458"/>
      <c r="C7" s="455" t="s">
        <v>8</v>
      </c>
      <c r="D7" s="456" t="s">
        <v>780</v>
      </c>
      <c r="E7" s="457" t="s">
        <v>14939</v>
      </c>
      <c r="F7" s="457" t="s">
        <v>14940</v>
      </c>
      <c r="G7" s="458"/>
    </row>
    <row r="8" spans="2:7" x14ac:dyDescent="0.2">
      <c r="B8" s="458"/>
      <c r="C8" s="472" t="s">
        <v>195</v>
      </c>
      <c r="D8" s="473">
        <v>8.7345587330900892E-2</v>
      </c>
      <c r="E8" s="474" t="s">
        <v>636</v>
      </c>
      <c r="F8" s="475" t="s">
        <v>14941</v>
      </c>
      <c r="G8" s="458"/>
    </row>
    <row r="9" spans="2:7" x14ac:dyDescent="0.2">
      <c r="B9" s="458"/>
      <c r="C9" s="464" t="s">
        <v>16</v>
      </c>
      <c r="D9" s="465">
        <v>0.12059122509825335</v>
      </c>
      <c r="E9" s="466" t="s">
        <v>637</v>
      </c>
      <c r="F9" s="467"/>
      <c r="G9" s="458"/>
    </row>
    <row r="10" spans="2:7" x14ac:dyDescent="0.2">
      <c r="B10" s="458"/>
      <c r="C10" s="468" t="s">
        <v>56</v>
      </c>
      <c r="D10" s="469">
        <v>0.2647138417165868</v>
      </c>
      <c r="E10" s="470" t="s">
        <v>638</v>
      </c>
      <c r="F10" s="471"/>
      <c r="G10" s="458"/>
    </row>
    <row r="11" spans="2:7" x14ac:dyDescent="0.2">
      <c r="B11" s="458"/>
      <c r="C11" s="476" t="s">
        <v>184</v>
      </c>
      <c r="D11" s="477">
        <v>0.30097024977630649</v>
      </c>
      <c r="E11" s="478" t="s">
        <v>639</v>
      </c>
      <c r="F11" s="479"/>
      <c r="G11" s="458"/>
    </row>
    <row r="12" spans="2:7" x14ac:dyDescent="0.2">
      <c r="B12" s="458"/>
      <c r="C12" s="480" t="s">
        <v>230</v>
      </c>
      <c r="D12" s="481">
        <v>0.11326479168734831</v>
      </c>
      <c r="E12" s="482" t="s">
        <v>640</v>
      </c>
      <c r="F12" s="483"/>
      <c r="G12" s="458"/>
    </row>
    <row r="13" spans="2:7" x14ac:dyDescent="0.2">
      <c r="B13" s="458"/>
      <c r="C13" s="484" t="s">
        <v>39</v>
      </c>
      <c r="D13" s="485">
        <v>7.0963751940881878E-2</v>
      </c>
      <c r="E13" s="486" t="s">
        <v>641</v>
      </c>
      <c r="F13" s="487"/>
      <c r="G13" s="458"/>
    </row>
    <row r="14" spans="2:7" x14ac:dyDescent="0.2">
      <c r="B14" s="458"/>
      <c r="C14" s="459" t="s">
        <v>14937</v>
      </c>
      <c r="D14" s="460">
        <v>4.2150552449722323E-2</v>
      </c>
      <c r="E14" s="461" t="s">
        <v>14938</v>
      </c>
      <c r="F14" s="462" t="s">
        <v>14942</v>
      </c>
      <c r="G14" s="458"/>
    </row>
    <row r="15" spans="2:7" x14ac:dyDescent="0.2">
      <c r="B15" s="458"/>
      <c r="C15" s="451" t="s">
        <v>772</v>
      </c>
      <c r="D15" s="454">
        <f>SUM(D8:D14)</f>
        <v>1</v>
      </c>
      <c r="E15" s="452"/>
      <c r="F15" s="452"/>
      <c r="G15" s="458"/>
    </row>
    <row r="16" spans="2:7" x14ac:dyDescent="0.2">
      <c r="B16" s="458"/>
      <c r="C16" s="458"/>
      <c r="D16" s="458"/>
      <c r="E16" s="458"/>
      <c r="F16" s="458"/>
      <c r="G16" s="458"/>
    </row>
    <row r="17" spans="2:7" x14ac:dyDescent="0.2">
      <c r="B17" s="458"/>
      <c r="C17" s="458"/>
      <c r="D17" s="458"/>
      <c r="E17" s="458"/>
      <c r="F17" s="458"/>
      <c r="G17" s="458"/>
    </row>
    <row r="18" spans="2:7" x14ac:dyDescent="0.2">
      <c r="B18" s="458"/>
      <c r="C18" s="458"/>
      <c r="D18" s="458"/>
      <c r="E18" s="458"/>
      <c r="F18" s="458"/>
      <c r="G18" s="458"/>
    </row>
    <row r="19" spans="2:7" x14ac:dyDescent="0.2">
      <c r="B19" s="458"/>
      <c r="C19" s="458"/>
      <c r="D19" s="458"/>
      <c r="E19" s="458"/>
      <c r="F19" s="458"/>
      <c r="G19" s="458"/>
    </row>
    <row r="20" spans="2:7" x14ac:dyDescent="0.2">
      <c r="B20" s="458"/>
      <c r="C20" s="458"/>
      <c r="D20" s="458"/>
      <c r="E20" s="458"/>
      <c r="F20" s="458"/>
      <c r="G20" s="458"/>
    </row>
    <row r="21" spans="2:7" x14ac:dyDescent="0.2">
      <c r="B21" s="458"/>
      <c r="C21" s="458"/>
      <c r="D21" s="458"/>
      <c r="E21" s="458"/>
      <c r="F21" s="458"/>
      <c r="G21" s="458"/>
    </row>
    <row r="22" spans="2:7" x14ac:dyDescent="0.2">
      <c r="B22" s="458"/>
      <c r="C22" s="458"/>
      <c r="D22" s="458"/>
      <c r="E22" s="458"/>
      <c r="F22" s="458"/>
      <c r="G22" s="458"/>
    </row>
    <row r="23" spans="2:7" x14ac:dyDescent="0.2">
      <c r="B23" s="458"/>
      <c r="C23" s="458"/>
      <c r="D23" s="458"/>
      <c r="E23" s="458"/>
      <c r="F23" s="458"/>
      <c r="G23" s="458"/>
    </row>
    <row r="24" spans="2:7" x14ac:dyDescent="0.2">
      <c r="B24" s="458"/>
      <c r="C24" s="458"/>
      <c r="D24" s="458"/>
      <c r="E24" s="458"/>
      <c r="F24" s="458"/>
      <c r="G24" s="458"/>
    </row>
    <row r="25" spans="2:7" x14ac:dyDescent="0.2">
      <c r="B25" s="458"/>
      <c r="C25" s="458"/>
      <c r="D25" s="458"/>
      <c r="E25" s="458"/>
      <c r="F25" s="458"/>
      <c r="G25" s="458"/>
    </row>
    <row r="26" spans="2:7" x14ac:dyDescent="0.2">
      <c r="B26" s="458"/>
      <c r="C26" s="458"/>
      <c r="D26" s="458"/>
      <c r="E26" s="458"/>
      <c r="F26" s="458"/>
      <c r="G26" s="458"/>
    </row>
    <row r="27" spans="2:7" x14ac:dyDescent="0.2">
      <c r="B27" s="458"/>
      <c r="C27" s="458"/>
      <c r="D27" s="458"/>
      <c r="E27" s="458"/>
      <c r="F27" s="458"/>
      <c r="G27" s="458"/>
    </row>
    <row r="28" spans="2:7" x14ac:dyDescent="0.2">
      <c r="B28" s="458"/>
      <c r="C28" s="458"/>
      <c r="D28" s="458"/>
      <c r="E28" s="458"/>
      <c r="F28" s="458"/>
      <c r="G28" s="458"/>
    </row>
    <row r="29" spans="2:7" x14ac:dyDescent="0.2">
      <c r="B29" s="458"/>
      <c r="C29" s="458"/>
      <c r="D29" s="458"/>
      <c r="E29" s="458"/>
      <c r="F29" s="458"/>
      <c r="G29" s="458"/>
    </row>
    <row r="30" spans="2:7" x14ac:dyDescent="0.2">
      <c r="B30" s="458"/>
      <c r="C30" s="458"/>
      <c r="D30" s="458"/>
      <c r="E30" s="458"/>
      <c r="F30" s="458"/>
      <c r="G30" s="458"/>
    </row>
    <row r="31" spans="2:7" x14ac:dyDescent="0.2">
      <c r="B31" s="458"/>
      <c r="C31" s="458"/>
      <c r="D31" s="458"/>
      <c r="E31" s="458"/>
      <c r="F31" s="458"/>
      <c r="G31" s="458"/>
    </row>
    <row r="32" spans="2:7" x14ac:dyDescent="0.2">
      <c r="B32" s="458"/>
      <c r="C32" s="458"/>
      <c r="D32" s="458"/>
      <c r="E32" s="458"/>
      <c r="F32" s="458"/>
      <c r="G32" s="458"/>
    </row>
    <row r="33" spans="2:7" x14ac:dyDescent="0.2">
      <c r="B33" s="458"/>
      <c r="C33" s="458"/>
      <c r="D33" s="458"/>
      <c r="E33" s="458"/>
      <c r="F33" s="458"/>
      <c r="G33" s="458"/>
    </row>
    <row r="34" spans="2:7" x14ac:dyDescent="0.2">
      <c r="B34" s="458"/>
      <c r="C34" s="458"/>
      <c r="D34" s="458"/>
      <c r="E34" s="458"/>
      <c r="F34" s="458"/>
      <c r="G34" s="458"/>
    </row>
    <row r="35" spans="2:7" x14ac:dyDescent="0.2">
      <c r="B35" s="458"/>
      <c r="C35" s="458"/>
      <c r="D35" s="458"/>
      <c r="E35" s="458"/>
      <c r="F35" s="458"/>
      <c r="G35" s="458"/>
    </row>
    <row r="36" spans="2:7" x14ac:dyDescent="0.2">
      <c r="B36" s="458"/>
      <c r="C36" s="458"/>
      <c r="D36" s="458"/>
      <c r="E36" s="458"/>
      <c r="F36" s="458"/>
      <c r="G36" s="458"/>
    </row>
    <row r="37" spans="2:7" x14ac:dyDescent="0.2">
      <c r="B37" s="458"/>
      <c r="C37" s="458"/>
      <c r="D37" s="458"/>
      <c r="E37" s="458"/>
      <c r="F37" s="458"/>
      <c r="G37" s="458"/>
    </row>
    <row r="38" spans="2:7" x14ac:dyDescent="0.2">
      <c r="B38" s="458"/>
      <c r="C38" s="458"/>
      <c r="D38" s="458"/>
      <c r="E38" s="458"/>
      <c r="F38" s="458"/>
      <c r="G38" s="458"/>
    </row>
    <row r="39" spans="2:7" x14ac:dyDescent="0.2">
      <c r="B39" s="458"/>
      <c r="C39" s="458"/>
      <c r="D39" s="458"/>
      <c r="E39" s="458"/>
      <c r="F39" s="458"/>
      <c r="G39" s="458"/>
    </row>
    <row r="40" spans="2:7" x14ac:dyDescent="0.2">
      <c r="B40" s="458"/>
      <c r="C40" s="458"/>
      <c r="D40" s="458"/>
      <c r="E40" s="458"/>
      <c r="F40" s="458"/>
      <c r="G40" s="458"/>
    </row>
    <row r="41" spans="2:7" x14ac:dyDescent="0.2">
      <c r="B41" s="458"/>
      <c r="C41" s="458"/>
      <c r="D41" s="458"/>
      <c r="E41" s="458"/>
      <c r="F41" s="458"/>
      <c r="G41" s="458"/>
    </row>
    <row r="42" spans="2:7" x14ac:dyDescent="0.2">
      <c r="B42" s="458"/>
      <c r="C42" s="458"/>
      <c r="D42" s="458"/>
      <c r="E42" s="458"/>
      <c r="F42" s="458"/>
      <c r="G42" s="458"/>
    </row>
    <row r="43" spans="2:7" x14ac:dyDescent="0.2">
      <c r="B43" s="458"/>
      <c r="C43" s="458"/>
      <c r="D43" s="458"/>
      <c r="E43" s="458"/>
      <c r="F43" s="458"/>
      <c r="G43" s="458"/>
    </row>
    <row r="44" spans="2:7" x14ac:dyDescent="0.2">
      <c r="B44" s="458"/>
      <c r="C44" s="458"/>
      <c r="D44" s="458"/>
      <c r="E44" s="458"/>
      <c r="F44" s="458"/>
      <c r="G44" s="458"/>
    </row>
    <row r="45" spans="2:7" ht="9.9499999999999993" customHeight="1" x14ac:dyDescent="0.2">
      <c r="B45" s="458"/>
      <c r="C45" s="458"/>
      <c r="D45" s="458"/>
      <c r="E45" s="458"/>
      <c r="F45" s="458"/>
      <c r="G45" s="458"/>
    </row>
  </sheetData>
  <conditionalFormatting sqref="D1:D1048576">
    <cfRule type="cellIs" dxfId="622" priority="2" stopIfTrue="1" operator="equal">
      <formula>0</formula>
    </cfRule>
  </conditionalFormatting>
  <printOptions horizontalCentered="1" verticalCentered="1"/>
  <pageMargins left="0" right="0" top="0" bottom="0" header="0.31496062992125984" footer="0.31496062992125984"/>
  <pageSetup paperSize="9" scale="98" orientation="landscape" r:id="rId1"/>
  <headerFooter>
    <oddFooter>&amp;C&amp;"Arial,Regular"&amp;8&amp;K08-048&amp;Z&amp;F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D11"/>
  <sheetViews>
    <sheetView workbookViewId="0">
      <selection activeCell="B4" sqref="B4"/>
    </sheetView>
  </sheetViews>
  <sheetFormatPr defaultRowHeight="15" x14ac:dyDescent="0.25"/>
  <cols>
    <col min="1" max="1" width="1.7109375" customWidth="1"/>
    <col min="2" max="2" width="13.28515625" customWidth="1"/>
    <col min="3" max="3" width="4" bestFit="1" customWidth="1"/>
  </cols>
  <sheetData>
    <row r="1" spans="2:4" ht="9.9499999999999993" customHeight="1" x14ac:dyDescent="0.25">
      <c r="B1" s="21"/>
      <c r="C1" s="21"/>
    </row>
    <row r="2" spans="2:4" x14ac:dyDescent="0.25">
      <c r="B2" s="500" t="s">
        <v>14943</v>
      </c>
      <c r="C2" s="501"/>
      <c r="D2" s="489"/>
    </row>
    <row r="3" spans="2:4" x14ac:dyDescent="0.25">
      <c r="B3" s="490" t="s">
        <v>659</v>
      </c>
      <c r="C3" s="491">
        <v>182</v>
      </c>
      <c r="D3" s="489"/>
    </row>
    <row r="4" spans="2:4" x14ac:dyDescent="0.25">
      <c r="B4" s="492" t="s">
        <v>660</v>
      </c>
      <c r="C4" s="493">
        <v>41</v>
      </c>
      <c r="D4" s="489"/>
    </row>
    <row r="5" spans="2:4" x14ac:dyDescent="0.25">
      <c r="B5" s="497" t="s">
        <v>664</v>
      </c>
      <c r="C5" s="494">
        <v>45</v>
      </c>
      <c r="D5" s="489"/>
    </row>
    <row r="6" spans="2:4" x14ac:dyDescent="0.25">
      <c r="B6" s="495" t="s">
        <v>661</v>
      </c>
      <c r="C6" s="496">
        <v>18</v>
      </c>
      <c r="D6" s="489"/>
    </row>
    <row r="7" spans="2:4" x14ac:dyDescent="0.25">
      <c r="B7" s="498"/>
      <c r="C7" s="499">
        <f>SUM(C3:C6)</f>
        <v>286</v>
      </c>
      <c r="D7" s="489"/>
    </row>
    <row r="9" spans="2:4" x14ac:dyDescent="0.25">
      <c r="B9" t="s">
        <v>14945</v>
      </c>
    </row>
    <row r="10" spans="2:4" x14ac:dyDescent="0.25">
      <c r="B10" t="s">
        <v>14946</v>
      </c>
    </row>
    <row r="11" spans="2:4" x14ac:dyDescent="0.25">
      <c r="B11" t="s">
        <v>14947</v>
      </c>
    </row>
  </sheetData>
  <conditionalFormatting sqref="B3">
    <cfRule type="containsText" dxfId="621" priority="7" operator="containsText" text="review">
      <formula>NOT(ISERROR(SEARCH("review",B3)))</formula>
    </cfRule>
    <cfRule type="containsText" dxfId="620" priority="8" operator="containsText" text="explanation">
      <formula>NOT(ISERROR(SEARCH("explanation",B3)))</formula>
    </cfRule>
    <cfRule type="containsText" dxfId="619" priority="9" operator="containsText" text="accepted">
      <formula>NOT(ISERROR(SEARCH("accepted",B3)))</formula>
    </cfRule>
  </conditionalFormatting>
  <conditionalFormatting sqref="B4">
    <cfRule type="containsText" dxfId="618" priority="4" operator="containsText" text="review">
      <formula>NOT(ISERROR(SEARCH("review",B4)))</formula>
    </cfRule>
    <cfRule type="containsText" dxfId="617" priority="5" operator="containsText" text="explanation">
      <formula>NOT(ISERROR(SEARCH("explanation",B4)))</formula>
    </cfRule>
    <cfRule type="containsText" dxfId="616" priority="6" operator="containsText" text="accepted">
      <formula>NOT(ISERROR(SEARCH("accepted",B4)))</formula>
    </cfRule>
  </conditionalFormatting>
  <conditionalFormatting sqref="B6">
    <cfRule type="containsText" dxfId="615" priority="1" operator="containsText" text="review">
      <formula>NOT(ISERROR(SEARCH("review",B6)))</formula>
    </cfRule>
    <cfRule type="containsText" dxfId="614" priority="2" operator="containsText" text="explanation">
      <formula>NOT(ISERROR(SEARCH("explanation",B6)))</formula>
    </cfRule>
    <cfRule type="containsText" dxfId="613" priority="3" operator="containsText" text="accepted">
      <formula>NOT(ISERROR(SEARCH("accepted",B6)))</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I29"/>
  <sheetViews>
    <sheetView topLeftCell="A10" zoomScale="80" zoomScaleNormal="80" workbookViewId="0">
      <selection activeCell="C29" sqref="C29"/>
    </sheetView>
  </sheetViews>
  <sheetFormatPr defaultRowHeight="12.75" x14ac:dyDescent="0.2"/>
  <cols>
    <col min="1" max="2" width="1.7109375" style="21" customWidth="1"/>
    <col min="3" max="3" width="32.85546875" style="21" customWidth="1"/>
    <col min="4" max="4" width="16.42578125" style="453" customWidth="1"/>
    <col min="5" max="5" width="15.7109375" style="453" customWidth="1"/>
    <col min="6" max="6" width="13.28515625" style="453" customWidth="1"/>
    <col min="7" max="7" width="17" style="453" customWidth="1"/>
    <col min="8" max="8" width="103" style="654" customWidth="1"/>
    <col min="9" max="9" width="1.7109375" style="21" customWidth="1"/>
    <col min="10" max="16384" width="9.140625" style="21"/>
  </cols>
  <sheetData>
    <row r="1" spans="2:9" ht="9.9499999999999993" customHeight="1" x14ac:dyDescent="0.2"/>
    <row r="2" spans="2:9" ht="9.9499999999999993" customHeight="1" x14ac:dyDescent="0.2">
      <c r="B2" s="458"/>
      <c r="C2" s="458"/>
      <c r="D2" s="461"/>
      <c r="E2" s="461"/>
      <c r="F2" s="461"/>
      <c r="G2" s="461"/>
      <c r="H2" s="655"/>
      <c r="I2" s="458"/>
    </row>
    <row r="3" spans="2:9" ht="69.75" customHeight="1" x14ac:dyDescent="0.25">
      <c r="B3" s="458"/>
      <c r="C3" s="502"/>
      <c r="D3" s="461"/>
      <c r="E3" s="461"/>
      <c r="F3" s="461"/>
      <c r="G3" s="461"/>
      <c r="H3" s="655"/>
      <c r="I3" s="458"/>
    </row>
    <row r="4" spans="2:9" ht="18" x14ac:dyDescent="0.25">
      <c r="B4" s="458"/>
      <c r="C4" s="502" t="s">
        <v>14943</v>
      </c>
      <c r="D4" s="461"/>
      <c r="E4" s="461"/>
      <c r="F4" s="461"/>
      <c r="G4" s="461"/>
      <c r="H4" s="655"/>
      <c r="I4" s="458"/>
    </row>
    <row r="5" spans="2:9" ht="18" x14ac:dyDescent="0.25">
      <c r="B5" s="458"/>
      <c r="C5" s="463" t="s">
        <v>14956</v>
      </c>
      <c r="D5" s="461"/>
      <c r="E5" s="461"/>
      <c r="F5" s="461"/>
      <c r="G5" s="461"/>
      <c r="H5" s="655"/>
      <c r="I5" s="458"/>
    </row>
    <row r="6" spans="2:9" ht="48" customHeight="1" x14ac:dyDescent="0.2">
      <c r="B6" s="458"/>
      <c r="C6" s="653" t="s">
        <v>4</v>
      </c>
      <c r="D6" s="650" t="s">
        <v>14955</v>
      </c>
      <c r="E6" s="650" t="s">
        <v>14953</v>
      </c>
      <c r="F6" s="650" t="s">
        <v>715</v>
      </c>
      <c r="G6" s="650"/>
      <c r="H6" s="656" t="s">
        <v>14954</v>
      </c>
      <c r="I6" s="458"/>
    </row>
    <row r="7" spans="2:9" ht="30" customHeight="1" x14ac:dyDescent="0.2">
      <c r="B7" s="458"/>
      <c r="C7" s="503" t="s">
        <v>623</v>
      </c>
      <c r="D7" s="506">
        <v>0.157714440951428</v>
      </c>
      <c r="E7" s="506">
        <f>AVERAGE('Unit Rates'!T7:T102)</f>
        <v>3.9356341747541997E-2</v>
      </c>
      <c r="F7" s="506">
        <f>D7*E7</f>
        <v>6.2070634366069334E-3</v>
      </c>
      <c r="G7" s="648">
        <f>F7*$D$29</f>
        <v>10754992.338944795</v>
      </c>
      <c r="H7" s="657" t="s">
        <v>15129</v>
      </c>
      <c r="I7" s="458"/>
    </row>
    <row r="8" spans="2:9" ht="30" customHeight="1" x14ac:dyDescent="0.2">
      <c r="B8" s="458"/>
      <c r="C8" s="504" t="s">
        <v>650</v>
      </c>
      <c r="D8" s="507">
        <v>0.14958484403580191</v>
      </c>
      <c r="E8" s="507">
        <f>AVERAGE('Unit Rates'!T106:T124)</f>
        <v>0.11011659147530965</v>
      </c>
      <c r="F8" s="507">
        <f t="shared" ref="F8:F20" si="0">D8*E8</f>
        <v>1.6471773161588307E-2</v>
      </c>
      <c r="G8" s="649">
        <f t="shared" ref="G8:G25" si="1">F8*$D$29</f>
        <v>28540677.241500717</v>
      </c>
      <c r="H8" s="658" t="s">
        <v>15131</v>
      </c>
      <c r="I8" s="458"/>
    </row>
    <row r="9" spans="2:9" ht="30" customHeight="1" x14ac:dyDescent="0.2">
      <c r="B9" s="458"/>
      <c r="C9" s="503" t="s">
        <v>309</v>
      </c>
      <c r="D9" s="506">
        <v>0.14789146220494767</v>
      </c>
      <c r="E9" s="506">
        <f>AVERAGE('Unit Rates'!T140)</f>
        <v>0.12150148172538699</v>
      </c>
      <c r="F9" s="506">
        <f t="shared" si="0"/>
        <v>1.7969031792435211E-2</v>
      </c>
      <c r="G9" s="648">
        <f t="shared" ref="G9:G17" si="2">F9*$D$29</f>
        <v>31134980.533006959</v>
      </c>
      <c r="H9" s="657" t="s">
        <v>15131</v>
      </c>
      <c r="I9" s="458"/>
    </row>
    <row r="10" spans="2:9" ht="30" customHeight="1" x14ac:dyDescent="0.2">
      <c r="B10" s="458"/>
      <c r="C10" s="504" t="s">
        <v>302</v>
      </c>
      <c r="D10" s="507">
        <v>0.14736776047981762</v>
      </c>
      <c r="E10" s="507">
        <f>AVERAGE('Unit Rates'!T128:T136)</f>
        <v>2.3752931720221179E-2</v>
      </c>
      <c r="F10" s="507">
        <f t="shared" si="0"/>
        <v>3.5004163524390169E-3</v>
      </c>
      <c r="G10" s="649">
        <f t="shared" si="2"/>
        <v>6065179.0396681149</v>
      </c>
      <c r="H10" s="658" t="s">
        <v>15131</v>
      </c>
      <c r="I10" s="458"/>
    </row>
    <row r="11" spans="2:9" ht="119.25" customHeight="1" x14ac:dyDescent="0.2">
      <c r="B11" s="458"/>
      <c r="C11" s="503" t="s">
        <v>712</v>
      </c>
      <c r="D11" s="506">
        <v>9.3594109558113578E-2</v>
      </c>
      <c r="E11" s="506">
        <f>AVERAGE('Unit Rates'!T144:T167)</f>
        <v>-6.6902630002827673E-2</v>
      </c>
      <c r="F11" s="506">
        <f t="shared" si="0"/>
        <v>-6.26169208221059E-3</v>
      </c>
      <c r="G11" s="648">
        <f t="shared" si="2"/>
        <v>-10849647.51219294</v>
      </c>
      <c r="H11" s="657" t="s">
        <v>15133</v>
      </c>
      <c r="I11" s="458"/>
    </row>
    <row r="12" spans="2:9" ht="45" customHeight="1" x14ac:dyDescent="0.2">
      <c r="B12" s="458"/>
      <c r="C12" s="504" t="s">
        <v>14950</v>
      </c>
      <c r="D12" s="507">
        <v>8.2660976997417562E-2</v>
      </c>
      <c r="E12" s="507">
        <f>'Unit Rates'!T193</f>
        <v>-3.6508770230002874E-2</v>
      </c>
      <c r="F12" s="507">
        <f t="shared" si="0"/>
        <v>-3.0178506161862707E-3</v>
      </c>
      <c r="G12" s="649">
        <f t="shared" si="2"/>
        <v>-5229036.3371742237</v>
      </c>
      <c r="H12" s="658" t="s">
        <v>15132</v>
      </c>
      <c r="I12" s="458"/>
    </row>
    <row r="13" spans="2:9" ht="35.1" customHeight="1" x14ac:dyDescent="0.2">
      <c r="B13" s="458"/>
      <c r="C13" s="503" t="s">
        <v>416</v>
      </c>
      <c r="D13" s="506">
        <v>8.1990907486981401E-2</v>
      </c>
      <c r="E13" s="506">
        <f>AVERAGE('Unit Rates'!T231:T279)</f>
        <v>1.5475137734269563E-2</v>
      </c>
      <c r="F13" s="506">
        <f t="shared" si="0"/>
        <v>1.2688205863187908E-3</v>
      </c>
      <c r="G13" s="648">
        <f t="shared" si="2"/>
        <v>2198488.1940909652</v>
      </c>
      <c r="H13" s="657" t="s">
        <v>15128</v>
      </c>
      <c r="I13" s="458"/>
    </row>
    <row r="14" spans="2:9" ht="80.099999999999994" customHeight="1" x14ac:dyDescent="0.2">
      <c r="B14" s="458"/>
      <c r="C14" s="504" t="s">
        <v>533</v>
      </c>
      <c r="D14" s="507">
        <v>2.2447763421016467E-2</v>
      </c>
      <c r="E14" s="507">
        <f>AVERAGE('Unit Rates'!T308:T316)</f>
        <v>-7.9481267560982019E-2</v>
      </c>
      <c r="F14" s="507">
        <f t="shared" si="0"/>
        <v>-1.784176690611435E-3</v>
      </c>
      <c r="G14" s="649">
        <f t="shared" si="2"/>
        <v>-3091446.8387227156</v>
      </c>
      <c r="H14" s="658" t="s">
        <v>15127</v>
      </c>
      <c r="I14" s="458"/>
    </row>
    <row r="15" spans="2:9" ht="45" customHeight="1" x14ac:dyDescent="0.2">
      <c r="B15" s="458"/>
      <c r="C15" s="503" t="s">
        <v>337</v>
      </c>
      <c r="D15" s="506">
        <v>2.0722354012980927E-2</v>
      </c>
      <c r="E15" s="506">
        <f>AVERAGE('Unit Rates'!T171:T173)</f>
        <v>-1.4394406744808002E-3</v>
      </c>
      <c r="F15" s="506">
        <f t="shared" si="0"/>
        <v>-2.9828599237275181E-5</v>
      </c>
      <c r="G15" s="648">
        <f t="shared" si="2"/>
        <v>-51684.078881223199</v>
      </c>
      <c r="H15" s="657" t="s">
        <v>15134</v>
      </c>
      <c r="I15" s="458"/>
    </row>
    <row r="16" spans="2:9" ht="30" customHeight="1" x14ac:dyDescent="0.2">
      <c r="B16" s="458"/>
      <c r="C16" s="504" t="s">
        <v>565</v>
      </c>
      <c r="D16" s="507">
        <v>1.7873121227880852E-2</v>
      </c>
      <c r="E16" s="507">
        <f>AVERAGE('Unit Rates'!T326:T338)</f>
        <v>-1.7451220227892156E-2</v>
      </c>
      <c r="F16" s="507">
        <f t="shared" si="0"/>
        <v>-3.1190777470756301E-4</v>
      </c>
      <c r="G16" s="649">
        <f t="shared" si="2"/>
        <v>-540443.280739357</v>
      </c>
      <c r="H16" s="658" t="s">
        <v>15136</v>
      </c>
      <c r="I16" s="458"/>
    </row>
    <row r="17" spans="2:9" ht="30" customHeight="1" x14ac:dyDescent="0.2">
      <c r="B17" s="458"/>
      <c r="C17" s="503" t="s">
        <v>394</v>
      </c>
      <c r="D17" s="506">
        <v>1.330222959269939E-2</v>
      </c>
      <c r="E17" s="506">
        <f>AVERAGE('Unit Rates'!T212:T227)</f>
        <v>1.5741487032118397E-2</v>
      </c>
      <c r="F17" s="506">
        <f t="shared" si="0"/>
        <v>2.0939687463173904E-4</v>
      </c>
      <c r="G17" s="648">
        <f t="shared" si="2"/>
        <v>362822.42085388087</v>
      </c>
      <c r="H17" s="657" t="s">
        <v>15137</v>
      </c>
      <c r="I17" s="458"/>
    </row>
    <row r="18" spans="2:9" ht="30" customHeight="1" x14ac:dyDescent="0.2">
      <c r="B18" s="458"/>
      <c r="C18" s="504" t="s">
        <v>348</v>
      </c>
      <c r="D18" s="507">
        <v>1.0055533907422793E-2</v>
      </c>
      <c r="E18" s="507">
        <f>AVERAGE('Unit Rates'!T177:T185)</f>
        <v>4.6814159697951628E-2</v>
      </c>
      <c r="F18" s="507">
        <f t="shared" si="0"/>
        <v>4.7074137019025817E-4</v>
      </c>
      <c r="G18" s="649">
        <f t="shared" si="1"/>
        <v>815654.59765756363</v>
      </c>
      <c r="H18" s="658" t="s">
        <v>15138</v>
      </c>
      <c r="I18" s="458"/>
    </row>
    <row r="19" spans="2:9" ht="30" customHeight="1" x14ac:dyDescent="0.2">
      <c r="B19" s="458"/>
      <c r="C19" s="503" t="s">
        <v>708</v>
      </c>
      <c r="D19" s="506">
        <v>7.067560354492795E-3</v>
      </c>
      <c r="E19" s="506">
        <f>AVERAGE('Unit Rates'!T283:T297)</f>
        <v>-1.5134883958812396E-2</v>
      </c>
      <c r="F19" s="506">
        <f t="shared" si="0"/>
        <v>-1.0696670583715145E-4</v>
      </c>
      <c r="G19" s="648">
        <f t="shared" si="1"/>
        <v>-185341.44423527934</v>
      </c>
      <c r="H19" s="657" t="s">
        <v>15139</v>
      </c>
      <c r="I19" s="458"/>
    </row>
    <row r="20" spans="2:9" ht="30" customHeight="1" x14ac:dyDescent="0.2">
      <c r="B20" s="458"/>
      <c r="C20" s="504" t="s">
        <v>14951</v>
      </c>
      <c r="D20" s="507">
        <v>5.6127338449869961E-3</v>
      </c>
      <c r="E20" s="507">
        <f>'Unit Rates'!T198</f>
        <v>-0.17744063324538262</v>
      </c>
      <c r="F20" s="507">
        <f t="shared" si="0"/>
        <v>-9.959270476922839E-4</v>
      </c>
      <c r="G20" s="649">
        <f t="shared" si="1"/>
        <v>-1725644.9652033278</v>
      </c>
      <c r="H20" s="658" t="s">
        <v>15132</v>
      </c>
      <c r="I20" s="458"/>
    </row>
    <row r="21" spans="2:9" ht="30" customHeight="1" x14ac:dyDescent="0.2">
      <c r="B21" s="458"/>
      <c r="C21" s="503" t="s">
        <v>518</v>
      </c>
      <c r="D21" s="506">
        <v>0</v>
      </c>
      <c r="E21" s="508" t="s">
        <v>29</v>
      </c>
      <c r="F21" s="506">
        <v>0</v>
      </c>
      <c r="G21" s="648">
        <f t="shared" si="1"/>
        <v>0</v>
      </c>
      <c r="H21" s="657" t="s">
        <v>15140</v>
      </c>
      <c r="I21" s="458"/>
    </row>
    <row r="22" spans="2:9" ht="30" customHeight="1" x14ac:dyDescent="0.2">
      <c r="B22" s="458"/>
      <c r="C22" s="504" t="s">
        <v>377</v>
      </c>
      <c r="D22" s="507">
        <v>0</v>
      </c>
      <c r="E22" s="509" t="s">
        <v>29</v>
      </c>
      <c r="F22" s="507">
        <v>0</v>
      </c>
      <c r="G22" s="649">
        <f t="shared" si="1"/>
        <v>0</v>
      </c>
      <c r="H22" s="658" t="s">
        <v>15142</v>
      </c>
      <c r="I22" s="458"/>
    </row>
    <row r="23" spans="2:9" ht="30" customHeight="1" x14ac:dyDescent="0.2">
      <c r="B23" s="458"/>
      <c r="C23" s="503" t="s">
        <v>14952</v>
      </c>
      <c r="D23" s="506">
        <v>0</v>
      </c>
      <c r="E23" s="508">
        <v>0</v>
      </c>
      <c r="F23" s="506">
        <v>0</v>
      </c>
      <c r="G23" s="648">
        <f t="shared" si="1"/>
        <v>0</v>
      </c>
      <c r="H23" s="657" t="s">
        <v>15141</v>
      </c>
      <c r="I23" s="458"/>
    </row>
    <row r="24" spans="2:9" ht="30" customHeight="1" x14ac:dyDescent="0.2">
      <c r="B24" s="458"/>
      <c r="C24" s="504" t="s">
        <v>620</v>
      </c>
      <c r="D24" s="507">
        <v>0</v>
      </c>
      <c r="E24" s="509" t="s">
        <v>29</v>
      </c>
      <c r="F24" s="507">
        <v>0</v>
      </c>
      <c r="G24" s="649">
        <f t="shared" si="1"/>
        <v>0</v>
      </c>
      <c r="H24" s="658" t="s">
        <v>15142</v>
      </c>
      <c r="I24" s="458"/>
    </row>
    <row r="25" spans="2:9" ht="30" customHeight="1" x14ac:dyDescent="0.2">
      <c r="B25" s="458"/>
      <c r="C25" s="503" t="s">
        <v>561</v>
      </c>
      <c r="D25" s="506">
        <v>0</v>
      </c>
      <c r="E25" s="508" t="s">
        <v>29</v>
      </c>
      <c r="F25" s="506">
        <v>0</v>
      </c>
      <c r="G25" s="648">
        <f t="shared" si="1"/>
        <v>0</v>
      </c>
      <c r="H25" s="657" t="s">
        <v>15142</v>
      </c>
      <c r="I25" s="458"/>
    </row>
    <row r="26" spans="2:9" s="115" customFormat="1" ht="21" customHeight="1" x14ac:dyDescent="0.25">
      <c r="B26" s="505"/>
      <c r="C26" s="651"/>
      <c r="D26" s="652">
        <f>SUM(D7:D25)</f>
        <v>0.95788579807598784</v>
      </c>
      <c r="E26" s="652">
        <v>3.1896190149244039E-2</v>
      </c>
      <c r="F26" s="652">
        <v>3.1354426154000276E-2</v>
      </c>
      <c r="G26" s="652"/>
      <c r="H26" s="659"/>
      <c r="I26" s="505"/>
    </row>
    <row r="27" spans="2:9" ht="9.9499999999999993" customHeight="1" x14ac:dyDescent="0.2">
      <c r="B27" s="458"/>
      <c r="C27" s="458"/>
      <c r="D27" s="461"/>
      <c r="E27" s="461"/>
      <c r="F27" s="461"/>
      <c r="G27" s="461"/>
      <c r="H27" s="655"/>
      <c r="I27" s="458"/>
    </row>
    <row r="29" spans="2:9" x14ac:dyDescent="0.2">
      <c r="C29" s="21" t="s">
        <v>15154</v>
      </c>
      <c r="D29" s="647">
        <v>1732702178.5399971</v>
      </c>
    </row>
  </sheetData>
  <sortState ref="C29:F48">
    <sortCondition descending="1" ref="D29:D48"/>
  </sortState>
  <conditionalFormatting sqref="D7:F11">
    <cfRule type="cellIs" dxfId="612" priority="14" stopIfTrue="1" operator="equal">
      <formula>0</formula>
    </cfRule>
  </conditionalFormatting>
  <conditionalFormatting sqref="D6:H6">
    <cfRule type="cellIs" dxfId="611" priority="13" stopIfTrue="1" operator="equal">
      <formula>0</formula>
    </cfRule>
  </conditionalFormatting>
  <conditionalFormatting sqref="D22:F23">
    <cfRule type="cellIs" dxfId="610" priority="2" stopIfTrue="1" operator="equal">
      <formula>0</formula>
    </cfRule>
  </conditionalFormatting>
  <conditionalFormatting sqref="C6">
    <cfRule type="cellIs" dxfId="609" priority="11" stopIfTrue="1" operator="equal">
      <formula>0</formula>
    </cfRule>
  </conditionalFormatting>
  <conditionalFormatting sqref="D12:F13">
    <cfRule type="cellIs" dxfId="608" priority="10" stopIfTrue="1" operator="equal">
      <formula>0</formula>
    </cfRule>
  </conditionalFormatting>
  <conditionalFormatting sqref="D14:F17">
    <cfRule type="cellIs" dxfId="607" priority="9" stopIfTrue="1" operator="equal">
      <formula>0</formula>
    </cfRule>
  </conditionalFormatting>
  <conditionalFormatting sqref="D24:F25">
    <cfRule type="cellIs" dxfId="606" priority="1" stopIfTrue="1" operator="equal">
      <formula>0</formula>
    </cfRule>
  </conditionalFormatting>
  <conditionalFormatting sqref="D18:F21">
    <cfRule type="cellIs" dxfId="605" priority="7" stopIfTrue="1" operator="equal">
      <formula>0</formula>
    </cfRule>
  </conditionalFormatting>
  <conditionalFormatting sqref="D29">
    <cfRule type="cellIs" dxfId="604" priority="15" stopIfTrue="1" operator="equal">
      <formula>0</formula>
    </cfRule>
  </conditionalFormatting>
  <conditionalFormatting sqref="G7:G25">
    <cfRule type="cellIs" dxfId="603" priority="16" stopIfTrue="1" operator="equal">
      <formula>0</formula>
    </cfRule>
  </conditionalFormatting>
  <printOptions horizontalCentered="1" verticalCentered="1"/>
  <pageMargins left="0" right="0" top="0" bottom="0.39370078740157483" header="0" footer="0"/>
  <pageSetup paperSize="9" scale="62" orientation="landscape" r:id="rId1"/>
  <headerFooter>
    <oddFooter>&amp;C&amp;"Arial,Regular"&amp;8&amp;K08-049&amp;Z&amp;F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zoomScale="80" zoomScaleNormal="80" workbookViewId="0">
      <pane ySplit="2" topLeftCell="A3" activePane="bottomLeft" state="frozen"/>
      <selection pane="bottomLeft" activeCell="A3" sqref="A3"/>
    </sheetView>
  </sheetViews>
  <sheetFormatPr defaultRowHeight="12.75" x14ac:dyDescent="0.2"/>
  <cols>
    <col min="1" max="1" width="1.7109375" style="572" customWidth="1"/>
    <col min="2" max="2" width="10.140625" style="572" bestFit="1" customWidth="1"/>
    <col min="3" max="3" width="31.140625" style="572" bestFit="1" customWidth="1"/>
    <col min="4" max="4" width="12.42578125" style="572" customWidth="1"/>
    <col min="5" max="5" width="19.42578125" style="572" customWidth="1"/>
    <col min="6" max="6" width="9.28515625" style="617" customWidth="1"/>
    <col min="7" max="7" width="17.5703125" style="572" customWidth="1"/>
    <col min="8" max="8" width="14.7109375" style="572" customWidth="1"/>
    <col min="9" max="9" width="10.85546875" style="572" customWidth="1"/>
    <col min="10" max="10" width="12" style="572" customWidth="1"/>
    <col min="11" max="11" width="11" style="572" bestFit="1" customWidth="1"/>
    <col min="12" max="12" width="13.28515625" style="572" customWidth="1"/>
    <col min="13" max="13" width="17.140625" style="572" customWidth="1"/>
    <col min="14" max="14" width="9" style="617" customWidth="1"/>
    <col min="15" max="15" width="100" style="614" customWidth="1"/>
    <col min="16" max="16384" width="9.140625" style="572"/>
  </cols>
  <sheetData>
    <row r="1" spans="2:15" ht="13.5" thickBot="1" x14ac:dyDescent="0.25"/>
    <row r="2" spans="2:15" s="614" customFormat="1" ht="26.25" thickBot="1" x14ac:dyDescent="0.25">
      <c r="B2" s="585" t="s">
        <v>0</v>
      </c>
      <c r="C2" s="615" t="s">
        <v>5</v>
      </c>
      <c r="D2" s="583" t="s">
        <v>624</v>
      </c>
      <c r="E2" s="584" t="s">
        <v>701</v>
      </c>
      <c r="F2" s="585" t="s">
        <v>7</v>
      </c>
      <c r="G2" s="585" t="s">
        <v>702</v>
      </c>
      <c r="H2" s="585" t="s">
        <v>15072</v>
      </c>
      <c r="I2" s="586" t="s">
        <v>704</v>
      </c>
      <c r="J2" s="585" t="s">
        <v>7</v>
      </c>
      <c r="K2" s="618" t="s">
        <v>651</v>
      </c>
      <c r="L2" s="585" t="s">
        <v>714</v>
      </c>
      <c r="M2" s="585" t="s">
        <v>715</v>
      </c>
      <c r="N2" s="585" t="s">
        <v>8</v>
      </c>
      <c r="O2" s="587" t="s">
        <v>660</v>
      </c>
    </row>
    <row r="3" spans="2:15" ht="13.5" thickBot="1" x14ac:dyDescent="0.25">
      <c r="B3" s="635"/>
      <c r="C3" s="573" t="s">
        <v>13</v>
      </c>
      <c r="D3" s="574">
        <v>20</v>
      </c>
      <c r="E3" s="575">
        <v>13.82</v>
      </c>
      <c r="F3" s="574" t="s">
        <v>15</v>
      </c>
      <c r="G3" s="574">
        <v>11.54</v>
      </c>
      <c r="H3" s="574">
        <v>2.42</v>
      </c>
      <c r="I3" s="576">
        <v>13.96</v>
      </c>
      <c r="J3" s="574" t="s">
        <v>15</v>
      </c>
      <c r="K3" s="574" t="s">
        <v>659</v>
      </c>
      <c r="L3" s="577">
        <v>0.01</v>
      </c>
      <c r="M3" s="577">
        <v>1E-3</v>
      </c>
      <c r="N3" s="574" t="s">
        <v>16</v>
      </c>
      <c r="O3" s="631"/>
    </row>
    <row r="4" spans="2:15" ht="26.25" thickBot="1" x14ac:dyDescent="0.25">
      <c r="B4" s="635"/>
      <c r="C4" s="578" t="s">
        <v>18</v>
      </c>
      <c r="D4" s="579">
        <v>20</v>
      </c>
      <c r="E4" s="580">
        <v>13.82</v>
      </c>
      <c r="F4" s="579" t="s">
        <v>15</v>
      </c>
      <c r="G4" s="579">
        <v>16.440000000000001</v>
      </c>
      <c r="H4" s="579">
        <v>3.45</v>
      </c>
      <c r="I4" s="581">
        <v>19.89</v>
      </c>
      <c r="J4" s="579" t="s">
        <v>15</v>
      </c>
      <c r="K4" s="579" t="s">
        <v>660</v>
      </c>
      <c r="L4" s="582">
        <v>0.439</v>
      </c>
      <c r="M4" s="582">
        <v>0</v>
      </c>
      <c r="N4" s="579" t="s">
        <v>16</v>
      </c>
      <c r="O4" s="593" t="s">
        <v>15073</v>
      </c>
    </row>
    <row r="5" spans="2:15" ht="13.5" thickBot="1" x14ac:dyDescent="0.25">
      <c r="B5" s="635"/>
      <c r="C5" s="573" t="s">
        <v>20</v>
      </c>
      <c r="D5" s="574">
        <v>20</v>
      </c>
      <c r="E5" s="574">
        <v>16.59</v>
      </c>
      <c r="F5" s="574" t="s">
        <v>15</v>
      </c>
      <c r="G5" s="574">
        <v>14.77</v>
      </c>
      <c r="H5" s="574">
        <v>3.1</v>
      </c>
      <c r="I5" s="576">
        <v>17.87</v>
      </c>
      <c r="J5" s="574" t="s">
        <v>15</v>
      </c>
      <c r="K5" s="574" t="s">
        <v>659</v>
      </c>
      <c r="L5" s="577">
        <v>7.6999999999999999E-2</v>
      </c>
      <c r="M5" s="577">
        <v>0</v>
      </c>
      <c r="N5" s="574" t="s">
        <v>16</v>
      </c>
      <c r="O5" s="631"/>
    </row>
    <row r="6" spans="2:15" ht="13.5" thickBot="1" x14ac:dyDescent="0.25">
      <c r="B6" s="635"/>
      <c r="C6" s="578" t="s">
        <v>22</v>
      </c>
      <c r="D6" s="579">
        <v>20</v>
      </c>
      <c r="E6" s="579">
        <v>18.25</v>
      </c>
      <c r="F6" s="579" t="s">
        <v>15</v>
      </c>
      <c r="G6" s="579">
        <v>19.670000000000002</v>
      </c>
      <c r="H6" s="579">
        <v>4.13</v>
      </c>
      <c r="I6" s="581">
        <v>23.8</v>
      </c>
      <c r="J6" s="579" t="s">
        <v>15</v>
      </c>
      <c r="K6" s="579" t="s">
        <v>660</v>
      </c>
      <c r="L6" s="582">
        <v>0.30399999999999999</v>
      </c>
      <c r="M6" s="582">
        <v>1E-3</v>
      </c>
      <c r="N6" s="579" t="s">
        <v>16</v>
      </c>
      <c r="O6" s="593" t="s">
        <v>15074</v>
      </c>
    </row>
    <row r="7" spans="2:15" ht="26.25" thickBot="1" x14ac:dyDescent="0.25">
      <c r="B7" s="635"/>
      <c r="C7" s="578" t="s">
        <v>24</v>
      </c>
      <c r="D7" s="579">
        <v>20</v>
      </c>
      <c r="E7" s="580">
        <v>18.8</v>
      </c>
      <c r="F7" s="579" t="s">
        <v>15</v>
      </c>
      <c r="G7" s="579">
        <v>19.670000000000002</v>
      </c>
      <c r="H7" s="579">
        <v>4.13</v>
      </c>
      <c r="I7" s="581">
        <v>23.8</v>
      </c>
      <c r="J7" s="579" t="s">
        <v>15</v>
      </c>
      <c r="K7" s="579" t="s">
        <v>660</v>
      </c>
      <c r="L7" s="582">
        <v>0.26600000000000001</v>
      </c>
      <c r="M7" s="582">
        <v>0</v>
      </c>
      <c r="N7" s="579" t="s">
        <v>16</v>
      </c>
      <c r="O7" s="593" t="s">
        <v>15108</v>
      </c>
    </row>
    <row r="8" spans="2:15" ht="13.5" thickBot="1" x14ac:dyDescent="0.25">
      <c r="B8" s="635"/>
      <c r="C8" s="573" t="s">
        <v>26</v>
      </c>
      <c r="D8" s="574">
        <v>20</v>
      </c>
      <c r="E8" s="574">
        <v>22.12</v>
      </c>
      <c r="F8" s="574" t="s">
        <v>15</v>
      </c>
      <c r="G8" s="574">
        <v>18.46</v>
      </c>
      <c r="H8" s="574">
        <v>3.88</v>
      </c>
      <c r="I8" s="576">
        <v>22.34</v>
      </c>
      <c r="J8" s="574" t="s">
        <v>15</v>
      </c>
      <c r="K8" s="574" t="s">
        <v>659</v>
      </c>
      <c r="L8" s="577">
        <v>0.01</v>
      </c>
      <c r="M8" s="577">
        <v>0</v>
      </c>
      <c r="N8" s="574" t="s">
        <v>16</v>
      </c>
      <c r="O8" s="631"/>
    </row>
    <row r="9" spans="2:15" ht="13.5" thickBot="1" x14ac:dyDescent="0.25">
      <c r="B9" s="635"/>
      <c r="C9" s="578" t="s">
        <v>28</v>
      </c>
      <c r="D9" s="579">
        <v>20</v>
      </c>
      <c r="E9" s="580" t="s">
        <v>707</v>
      </c>
      <c r="F9" s="579" t="s">
        <v>15</v>
      </c>
      <c r="G9" s="579">
        <v>23.36</v>
      </c>
      <c r="H9" s="579">
        <v>4.9000000000000004</v>
      </c>
      <c r="I9" s="581">
        <v>28.26</v>
      </c>
      <c r="J9" s="579" t="s">
        <v>15</v>
      </c>
      <c r="K9" s="579" t="s">
        <v>660</v>
      </c>
      <c r="L9" s="582">
        <v>0</v>
      </c>
      <c r="M9" s="582">
        <v>0</v>
      </c>
      <c r="N9" s="579" t="s">
        <v>16</v>
      </c>
      <c r="O9" s="593" t="s">
        <v>15075</v>
      </c>
    </row>
    <row r="10" spans="2:15" ht="13.5" thickBot="1" x14ac:dyDescent="0.25">
      <c r="B10" s="635"/>
      <c r="C10" s="573" t="s">
        <v>31</v>
      </c>
      <c r="D10" s="574">
        <v>20</v>
      </c>
      <c r="E10" s="574">
        <v>27.65</v>
      </c>
      <c r="F10" s="574" t="s">
        <v>15</v>
      </c>
      <c r="G10" s="574">
        <v>23.07</v>
      </c>
      <c r="H10" s="574">
        <v>4.84</v>
      </c>
      <c r="I10" s="576">
        <v>27.91</v>
      </c>
      <c r="J10" s="574" t="s">
        <v>15</v>
      </c>
      <c r="K10" s="574" t="s">
        <v>659</v>
      </c>
      <c r="L10" s="577">
        <v>8.9999999999999993E-3</v>
      </c>
      <c r="M10" s="577">
        <v>0</v>
      </c>
      <c r="N10" s="574" t="s">
        <v>16</v>
      </c>
      <c r="O10" s="631"/>
    </row>
    <row r="11" spans="2:15" ht="13.5" thickBot="1" x14ac:dyDescent="0.25">
      <c r="B11" s="635"/>
      <c r="C11" s="578" t="s">
        <v>33</v>
      </c>
      <c r="D11" s="579">
        <v>20</v>
      </c>
      <c r="E11" s="579">
        <v>28.2</v>
      </c>
      <c r="F11" s="579" t="s">
        <v>15</v>
      </c>
      <c r="G11" s="579">
        <v>27.97</v>
      </c>
      <c r="H11" s="579">
        <v>5.87</v>
      </c>
      <c r="I11" s="581">
        <v>33.840000000000003</v>
      </c>
      <c r="J11" s="579" t="s">
        <v>15</v>
      </c>
      <c r="K11" s="579" t="s">
        <v>660</v>
      </c>
      <c r="L11" s="582">
        <v>0.2</v>
      </c>
      <c r="M11" s="582">
        <v>0</v>
      </c>
      <c r="N11" s="579" t="s">
        <v>16</v>
      </c>
      <c r="O11" s="593" t="s">
        <v>15076</v>
      </c>
    </row>
    <row r="12" spans="2:15" x14ac:dyDescent="0.2">
      <c r="C12" s="569"/>
    </row>
    <row r="13" spans="2:15" ht="13.5" thickBot="1" x14ac:dyDescent="0.25">
      <c r="C13" s="570" t="s">
        <v>15077</v>
      </c>
    </row>
    <row r="14" spans="2:15" ht="26.25" thickBot="1" x14ac:dyDescent="0.25">
      <c r="B14" s="585" t="s">
        <v>0</v>
      </c>
      <c r="C14" s="571" t="s">
        <v>5</v>
      </c>
      <c r="D14" s="583" t="s">
        <v>624</v>
      </c>
      <c r="E14" s="584" t="s">
        <v>701</v>
      </c>
      <c r="F14" s="585" t="s">
        <v>7</v>
      </c>
      <c r="G14" s="585" t="s">
        <v>702</v>
      </c>
      <c r="H14" s="585" t="s">
        <v>15072</v>
      </c>
      <c r="I14" s="586" t="s">
        <v>704</v>
      </c>
      <c r="J14" s="585" t="s">
        <v>7</v>
      </c>
      <c r="K14" s="618" t="s">
        <v>651</v>
      </c>
      <c r="L14" s="585" t="s">
        <v>714</v>
      </c>
      <c r="M14" s="585" t="s">
        <v>715</v>
      </c>
      <c r="N14" s="585" t="s">
        <v>8</v>
      </c>
      <c r="O14" s="587" t="s">
        <v>660</v>
      </c>
    </row>
    <row r="15" spans="2:15" ht="69" thickBot="1" x14ac:dyDescent="0.25">
      <c r="B15" s="635"/>
      <c r="C15" s="588" t="s">
        <v>38</v>
      </c>
      <c r="D15" s="589">
        <v>50</v>
      </c>
      <c r="E15" s="590">
        <v>159.28</v>
      </c>
      <c r="F15" s="589" t="s">
        <v>15</v>
      </c>
      <c r="G15" s="589">
        <v>159.94</v>
      </c>
      <c r="H15" s="589">
        <v>33.590000000000003</v>
      </c>
      <c r="I15" s="591">
        <v>193.53</v>
      </c>
      <c r="J15" s="589" t="s">
        <v>15</v>
      </c>
      <c r="K15" s="589" t="s">
        <v>660</v>
      </c>
      <c r="L15" s="592">
        <v>0.215</v>
      </c>
      <c r="M15" s="592">
        <v>2E-3</v>
      </c>
      <c r="N15" s="589" t="s">
        <v>39</v>
      </c>
      <c r="O15" s="593" t="s">
        <v>15096</v>
      </c>
    </row>
    <row r="16" spans="2:15" ht="39" thickBot="1" x14ac:dyDescent="0.25">
      <c r="B16" s="635"/>
      <c r="C16" s="588" t="s">
        <v>50</v>
      </c>
      <c r="D16" s="589">
        <v>50</v>
      </c>
      <c r="E16" s="590">
        <v>192.26</v>
      </c>
      <c r="F16" s="589" t="s">
        <v>15</v>
      </c>
      <c r="G16" s="589">
        <v>191.93</v>
      </c>
      <c r="H16" s="589">
        <v>40.299999999999997</v>
      </c>
      <c r="I16" s="591">
        <v>232.23</v>
      </c>
      <c r="J16" s="589" t="s">
        <v>15</v>
      </c>
      <c r="K16" s="589" t="s">
        <v>660</v>
      </c>
      <c r="L16" s="592">
        <v>0.20799999999999999</v>
      </c>
      <c r="M16" s="592">
        <v>0</v>
      </c>
      <c r="N16" s="589" t="s">
        <v>39</v>
      </c>
      <c r="O16" s="594" t="s">
        <v>15097</v>
      </c>
    </row>
    <row r="17" spans="2:15" ht="51.75" thickBot="1" x14ac:dyDescent="0.25">
      <c r="B17" s="635"/>
      <c r="C17" s="588" t="s">
        <v>52</v>
      </c>
      <c r="D17" s="589">
        <v>50</v>
      </c>
      <c r="E17" s="590">
        <v>171.94</v>
      </c>
      <c r="F17" s="589" t="s">
        <v>15</v>
      </c>
      <c r="G17" s="589">
        <v>191.93</v>
      </c>
      <c r="H17" s="589">
        <v>40.299999999999997</v>
      </c>
      <c r="I17" s="591">
        <v>232.23</v>
      </c>
      <c r="J17" s="589" t="s">
        <v>15</v>
      </c>
      <c r="K17" s="589" t="s">
        <v>660</v>
      </c>
      <c r="L17" s="592">
        <v>0.35099999999999998</v>
      </c>
      <c r="M17" s="592">
        <v>0</v>
      </c>
      <c r="N17" s="589" t="s">
        <v>39</v>
      </c>
      <c r="O17" s="594" t="s">
        <v>15107</v>
      </c>
    </row>
    <row r="18" spans="2:15" ht="13.5" thickBot="1" x14ac:dyDescent="0.25">
      <c r="C18" s="570" t="s">
        <v>15078</v>
      </c>
    </row>
    <row r="19" spans="2:15" ht="26.25" thickBot="1" x14ac:dyDescent="0.25">
      <c r="B19" s="585" t="s">
        <v>0</v>
      </c>
      <c r="C19" s="571" t="s">
        <v>5</v>
      </c>
      <c r="D19" s="583" t="s">
        <v>624</v>
      </c>
      <c r="E19" s="584" t="s">
        <v>701</v>
      </c>
      <c r="F19" s="585" t="s">
        <v>7</v>
      </c>
      <c r="G19" s="585" t="s">
        <v>702</v>
      </c>
      <c r="H19" s="585" t="s">
        <v>15072</v>
      </c>
      <c r="I19" s="586" t="s">
        <v>704</v>
      </c>
      <c r="J19" s="585" t="s">
        <v>7</v>
      </c>
      <c r="K19" s="618" t="s">
        <v>651</v>
      </c>
      <c r="L19" s="585" t="s">
        <v>714</v>
      </c>
      <c r="M19" s="585" t="s">
        <v>715</v>
      </c>
      <c r="N19" s="585" t="s">
        <v>8</v>
      </c>
      <c r="O19" s="587" t="s">
        <v>660</v>
      </c>
    </row>
    <row r="20" spans="2:15" ht="13.5" thickBot="1" x14ac:dyDescent="0.25">
      <c r="B20" s="635"/>
      <c r="C20" s="588" t="s">
        <v>236</v>
      </c>
      <c r="D20" s="589">
        <v>15</v>
      </c>
      <c r="E20" s="589">
        <v>8.32</v>
      </c>
      <c r="F20" s="589" t="s">
        <v>15</v>
      </c>
      <c r="G20" s="589">
        <v>9.8800000000000008</v>
      </c>
      <c r="H20" s="589">
        <v>2.0699999999999998</v>
      </c>
      <c r="I20" s="591">
        <v>11.95</v>
      </c>
      <c r="J20" s="589" t="s">
        <v>15</v>
      </c>
      <c r="K20" s="589" t="s">
        <v>660</v>
      </c>
      <c r="L20" s="592">
        <v>0.436</v>
      </c>
      <c r="M20" s="592">
        <v>0</v>
      </c>
      <c r="N20" s="589" t="s">
        <v>39</v>
      </c>
      <c r="O20" s="593" t="s">
        <v>15079</v>
      </c>
    </row>
    <row r="21" spans="2:15" ht="39" thickBot="1" x14ac:dyDescent="0.25">
      <c r="B21" s="635"/>
      <c r="C21" s="588" t="s">
        <v>245</v>
      </c>
      <c r="D21" s="589">
        <v>15</v>
      </c>
      <c r="E21" s="589">
        <v>3.77</v>
      </c>
      <c r="F21" s="589" t="s">
        <v>15</v>
      </c>
      <c r="G21" s="589">
        <v>5.28</v>
      </c>
      <c r="H21" s="589">
        <v>1.1100000000000001</v>
      </c>
      <c r="I21" s="591">
        <v>6.39</v>
      </c>
      <c r="J21" s="589" t="s">
        <v>15</v>
      </c>
      <c r="K21" s="589" t="s">
        <v>660</v>
      </c>
      <c r="L21" s="592">
        <v>0.69599999999999995</v>
      </c>
      <c r="M21" s="592">
        <v>1E-3</v>
      </c>
      <c r="N21" s="589" t="s">
        <v>56</v>
      </c>
      <c r="O21" s="593" t="s">
        <v>15106</v>
      </c>
    </row>
    <row r="22" spans="2:15" ht="13.5" thickBot="1" x14ac:dyDescent="0.25">
      <c r="B22" s="635"/>
      <c r="C22" s="588" t="s">
        <v>248</v>
      </c>
      <c r="D22" s="589">
        <v>15</v>
      </c>
      <c r="E22" s="589">
        <v>3.84</v>
      </c>
      <c r="F22" s="589" t="s">
        <v>15</v>
      </c>
      <c r="G22" s="589">
        <v>5.28</v>
      </c>
      <c r="H22" s="589">
        <v>1.1100000000000001</v>
      </c>
      <c r="I22" s="591">
        <v>6.39</v>
      </c>
      <c r="J22" s="589" t="s">
        <v>15</v>
      </c>
      <c r="K22" s="589" t="s">
        <v>660</v>
      </c>
      <c r="L22" s="592">
        <v>0.66500000000000004</v>
      </c>
      <c r="M22" s="592">
        <v>0</v>
      </c>
      <c r="N22" s="589" t="s">
        <v>56</v>
      </c>
      <c r="O22" s="593" t="s">
        <v>15080</v>
      </c>
    </row>
    <row r="23" spans="2:15" x14ac:dyDescent="0.2">
      <c r="C23" s="570"/>
    </row>
    <row r="24" spans="2:15" ht="13.5" thickBot="1" x14ac:dyDescent="0.25">
      <c r="C24" s="570" t="s">
        <v>15081</v>
      </c>
    </row>
    <row r="25" spans="2:15" ht="26.25" thickBot="1" x14ac:dyDescent="0.25">
      <c r="B25" s="585" t="s">
        <v>0</v>
      </c>
      <c r="C25" s="571" t="s">
        <v>5</v>
      </c>
      <c r="D25" s="583" t="s">
        <v>624</v>
      </c>
      <c r="E25" s="584" t="s">
        <v>701</v>
      </c>
      <c r="F25" s="585" t="s">
        <v>7</v>
      </c>
      <c r="G25" s="585" t="s">
        <v>702</v>
      </c>
      <c r="H25" s="585" t="s">
        <v>15072</v>
      </c>
      <c r="I25" s="586" t="s">
        <v>704</v>
      </c>
      <c r="J25" s="585" t="s">
        <v>7</v>
      </c>
      <c r="K25" s="618" t="s">
        <v>651</v>
      </c>
      <c r="L25" s="585" t="s">
        <v>714</v>
      </c>
      <c r="M25" s="585" t="s">
        <v>715</v>
      </c>
      <c r="N25" s="585" t="s">
        <v>8</v>
      </c>
      <c r="O25" s="587" t="s">
        <v>660</v>
      </c>
    </row>
    <row r="26" spans="2:15" ht="42" thickBot="1" x14ac:dyDescent="0.25">
      <c r="B26" s="635"/>
      <c r="C26" s="588" t="s">
        <v>260</v>
      </c>
      <c r="D26" s="596">
        <v>75</v>
      </c>
      <c r="E26" s="597">
        <v>126.75</v>
      </c>
      <c r="F26" s="589" t="s">
        <v>14</v>
      </c>
      <c r="G26" s="596">
        <v>142.44999999999999</v>
      </c>
      <c r="H26" s="596">
        <v>29.91</v>
      </c>
      <c r="I26" s="598">
        <v>172.36</v>
      </c>
      <c r="J26" s="596" t="s">
        <v>14</v>
      </c>
      <c r="K26" s="596" t="s">
        <v>660</v>
      </c>
      <c r="L26" s="599">
        <v>0.36</v>
      </c>
      <c r="M26" s="592">
        <v>0</v>
      </c>
      <c r="N26" s="589" t="s">
        <v>39</v>
      </c>
      <c r="O26" s="593" t="s">
        <v>15098</v>
      </c>
    </row>
    <row r="27" spans="2:15" ht="13.5" thickBot="1" x14ac:dyDescent="0.25">
      <c r="B27" s="635"/>
      <c r="C27" s="588" t="s">
        <v>262</v>
      </c>
      <c r="D27" s="596">
        <v>75</v>
      </c>
      <c r="E27" s="597">
        <v>126.75</v>
      </c>
      <c r="F27" s="589" t="s">
        <v>14</v>
      </c>
      <c r="G27" s="596">
        <v>142.44999999999999</v>
      </c>
      <c r="H27" s="596">
        <v>29.91</v>
      </c>
      <c r="I27" s="598">
        <v>172.36</v>
      </c>
      <c r="J27" s="596" t="s">
        <v>14</v>
      </c>
      <c r="K27" s="596" t="s">
        <v>660</v>
      </c>
      <c r="L27" s="599">
        <v>0.36</v>
      </c>
      <c r="M27" s="592">
        <v>1E-3</v>
      </c>
      <c r="N27" s="589" t="s">
        <v>39</v>
      </c>
      <c r="O27" s="593" t="s">
        <v>15082</v>
      </c>
    </row>
    <row r="28" spans="2:15" ht="13.5" thickBot="1" x14ac:dyDescent="0.25">
      <c r="B28" s="635"/>
      <c r="C28" s="588" t="s">
        <v>264</v>
      </c>
      <c r="D28" s="596">
        <v>75</v>
      </c>
      <c r="E28" s="597">
        <v>126.75</v>
      </c>
      <c r="F28" s="589" t="s">
        <v>14</v>
      </c>
      <c r="G28" s="596">
        <v>142.44999999999999</v>
      </c>
      <c r="H28" s="596">
        <v>29.91</v>
      </c>
      <c r="I28" s="600">
        <v>172.36</v>
      </c>
      <c r="J28" s="596" t="s">
        <v>14</v>
      </c>
      <c r="K28" s="596" t="s">
        <v>660</v>
      </c>
      <c r="L28" s="599">
        <v>0.36</v>
      </c>
      <c r="M28" s="592">
        <v>0</v>
      </c>
      <c r="N28" s="589" t="s">
        <v>39</v>
      </c>
      <c r="O28" s="593" t="s">
        <v>15080</v>
      </c>
    </row>
    <row r="29" spans="2:15" ht="13.5" thickBot="1" x14ac:dyDescent="0.25">
      <c r="B29" s="635"/>
      <c r="C29" s="588" t="s">
        <v>276</v>
      </c>
      <c r="D29" s="596">
        <v>50</v>
      </c>
      <c r="E29" s="597">
        <v>114.9</v>
      </c>
      <c r="F29" s="589" t="s">
        <v>14</v>
      </c>
      <c r="G29" s="596">
        <v>133.61000000000001</v>
      </c>
      <c r="H29" s="596">
        <v>28.06</v>
      </c>
      <c r="I29" s="598">
        <v>161.66999999999999</v>
      </c>
      <c r="J29" s="596" t="s">
        <v>14</v>
      </c>
      <c r="K29" s="596" t="s">
        <v>660</v>
      </c>
      <c r="L29" s="599">
        <v>0.40699999999999997</v>
      </c>
      <c r="M29" s="592">
        <v>0</v>
      </c>
      <c r="N29" s="589" t="s">
        <v>230</v>
      </c>
      <c r="O29" s="593" t="s">
        <v>15083</v>
      </c>
    </row>
    <row r="30" spans="2:15" x14ac:dyDescent="0.2">
      <c r="C30" s="570"/>
    </row>
    <row r="31" spans="2:15" ht="13.5" thickBot="1" x14ac:dyDescent="0.25">
      <c r="B31" s="570" t="s">
        <v>15084</v>
      </c>
    </row>
    <row r="32" spans="2:15" ht="26.25" thickBot="1" x14ac:dyDescent="0.25">
      <c r="B32" s="585" t="s">
        <v>0</v>
      </c>
      <c r="C32" s="571" t="s">
        <v>5</v>
      </c>
      <c r="D32" s="583" t="s">
        <v>624</v>
      </c>
      <c r="E32" s="584" t="s">
        <v>701</v>
      </c>
      <c r="F32" s="585" t="s">
        <v>7</v>
      </c>
      <c r="G32" s="585" t="s">
        <v>702</v>
      </c>
      <c r="H32" s="585" t="s">
        <v>15072</v>
      </c>
      <c r="I32" s="601" t="s">
        <v>704</v>
      </c>
      <c r="J32" s="585" t="s">
        <v>7</v>
      </c>
      <c r="K32" s="618" t="s">
        <v>651</v>
      </c>
      <c r="L32" s="585" t="s">
        <v>714</v>
      </c>
      <c r="M32" s="585" t="s">
        <v>715</v>
      </c>
      <c r="N32" s="585" t="s">
        <v>8</v>
      </c>
      <c r="O32" s="587" t="s">
        <v>660</v>
      </c>
    </row>
    <row r="33" spans="2:15" ht="27.75" thickBot="1" x14ac:dyDescent="0.25">
      <c r="B33" s="602" t="s">
        <v>15085</v>
      </c>
      <c r="C33" s="603" t="s">
        <v>347</v>
      </c>
      <c r="D33" s="604">
        <v>60</v>
      </c>
      <c r="E33" s="604">
        <v>130.58000000000001</v>
      </c>
      <c r="F33" s="604" t="s">
        <v>15</v>
      </c>
      <c r="G33" s="604">
        <v>152.9</v>
      </c>
      <c r="H33" s="604">
        <v>32.11</v>
      </c>
      <c r="I33" s="605">
        <v>185.01</v>
      </c>
      <c r="J33" s="604" t="s">
        <v>15</v>
      </c>
      <c r="K33" s="604" t="s">
        <v>660</v>
      </c>
      <c r="L33" s="606">
        <v>0.41699999999999998</v>
      </c>
      <c r="M33" s="632">
        <v>0</v>
      </c>
      <c r="N33" s="604" t="s">
        <v>39</v>
      </c>
      <c r="O33" s="607" t="s">
        <v>15099</v>
      </c>
    </row>
    <row r="34" spans="2:15" ht="40.5" thickBot="1" x14ac:dyDescent="0.25">
      <c r="B34" s="608" t="s">
        <v>15086</v>
      </c>
      <c r="C34" s="603" t="s">
        <v>352</v>
      </c>
      <c r="D34" s="604">
        <v>60</v>
      </c>
      <c r="E34" s="604">
        <v>187.03</v>
      </c>
      <c r="F34" s="604" t="s">
        <v>15</v>
      </c>
      <c r="G34" s="604">
        <v>68.599999999999994</v>
      </c>
      <c r="H34" s="604">
        <v>14.41</v>
      </c>
      <c r="I34" s="605">
        <v>83.01</v>
      </c>
      <c r="J34" s="604" t="s">
        <v>15</v>
      </c>
      <c r="K34" s="604" t="s">
        <v>660</v>
      </c>
      <c r="L34" s="606">
        <v>-0.55600000000000005</v>
      </c>
      <c r="M34" s="632">
        <v>0</v>
      </c>
      <c r="N34" s="604" t="s">
        <v>39</v>
      </c>
      <c r="O34" s="607" t="s">
        <v>15100</v>
      </c>
    </row>
    <row r="35" spans="2:15" ht="26.25" thickBot="1" x14ac:dyDescent="0.25">
      <c r="B35" s="624" t="s">
        <v>416</v>
      </c>
      <c r="C35" s="588" t="s">
        <v>418</v>
      </c>
      <c r="D35" s="589">
        <v>60</v>
      </c>
      <c r="E35" s="589">
        <v>77.819999999999993</v>
      </c>
      <c r="F35" s="589" t="s">
        <v>15</v>
      </c>
      <c r="G35" s="589">
        <v>83.75</v>
      </c>
      <c r="H35" s="589">
        <v>17.59</v>
      </c>
      <c r="I35" s="609">
        <v>101.34</v>
      </c>
      <c r="J35" s="589" t="s">
        <v>15</v>
      </c>
      <c r="K35" s="589" t="s">
        <v>660</v>
      </c>
      <c r="L35" s="592">
        <v>0.30199999999999999</v>
      </c>
      <c r="M35" s="633">
        <v>2.5000000000000001E-2</v>
      </c>
      <c r="N35" s="589" t="s">
        <v>195</v>
      </c>
      <c r="O35" s="593" t="s">
        <v>15087</v>
      </c>
    </row>
    <row r="36" spans="2:15" ht="26.25" thickBot="1" x14ac:dyDescent="0.25">
      <c r="B36" s="625"/>
      <c r="C36" s="588" t="s">
        <v>420</v>
      </c>
      <c r="D36" s="589">
        <v>60</v>
      </c>
      <c r="E36" s="589">
        <v>91.13</v>
      </c>
      <c r="F36" s="589" t="s">
        <v>15</v>
      </c>
      <c r="G36" s="589">
        <v>100.51</v>
      </c>
      <c r="H36" s="589">
        <v>21.11</v>
      </c>
      <c r="I36" s="609">
        <v>121.62</v>
      </c>
      <c r="J36" s="589" t="s">
        <v>15</v>
      </c>
      <c r="K36" s="589" t="s">
        <v>660</v>
      </c>
      <c r="L36" s="592">
        <v>0.33500000000000002</v>
      </c>
      <c r="M36" s="633">
        <v>0</v>
      </c>
      <c r="N36" s="589" t="s">
        <v>39</v>
      </c>
      <c r="O36" s="593" t="s">
        <v>15101</v>
      </c>
    </row>
    <row r="37" spans="2:15" ht="53.25" thickBot="1" x14ac:dyDescent="0.25">
      <c r="B37" s="625"/>
      <c r="C37" s="588" t="s">
        <v>11</v>
      </c>
      <c r="D37" s="589">
        <v>40</v>
      </c>
      <c r="E37" s="589">
        <v>31.54</v>
      </c>
      <c r="F37" s="589" t="s">
        <v>15</v>
      </c>
      <c r="G37" s="589">
        <v>47.41</v>
      </c>
      <c r="H37" s="589">
        <v>9.9600000000000009</v>
      </c>
      <c r="I37" s="609">
        <v>57.37</v>
      </c>
      <c r="J37" s="589" t="s">
        <v>15</v>
      </c>
      <c r="K37" s="589" t="s">
        <v>660</v>
      </c>
      <c r="L37" s="592">
        <v>0.81899999999999995</v>
      </c>
      <c r="M37" s="633">
        <v>0</v>
      </c>
      <c r="N37" s="589" t="s">
        <v>230</v>
      </c>
      <c r="O37" s="593" t="s">
        <v>15102</v>
      </c>
    </row>
    <row r="38" spans="2:15" ht="51.75" thickBot="1" x14ac:dyDescent="0.25">
      <c r="B38" s="625"/>
      <c r="C38" s="588" t="s">
        <v>227</v>
      </c>
      <c r="D38" s="589">
        <v>40</v>
      </c>
      <c r="E38" s="589">
        <v>22.11</v>
      </c>
      <c r="F38" s="589" t="s">
        <v>15</v>
      </c>
      <c r="G38" s="589">
        <v>37.47</v>
      </c>
      <c r="H38" s="589">
        <v>7.87</v>
      </c>
      <c r="I38" s="609">
        <v>45.34</v>
      </c>
      <c r="J38" s="589" t="s">
        <v>15</v>
      </c>
      <c r="K38" s="589" t="s">
        <v>660</v>
      </c>
      <c r="L38" s="592">
        <v>1.0509999999999999</v>
      </c>
      <c r="M38" s="633">
        <v>0</v>
      </c>
      <c r="N38" s="589" t="s">
        <v>230</v>
      </c>
      <c r="O38" s="593" t="s">
        <v>15088</v>
      </c>
    </row>
    <row r="39" spans="2:15" ht="26.25" thickBot="1" x14ac:dyDescent="0.25">
      <c r="B39" s="625"/>
      <c r="C39" s="588" t="s">
        <v>477</v>
      </c>
      <c r="D39" s="589">
        <v>25</v>
      </c>
      <c r="E39" s="610">
        <v>1400.04</v>
      </c>
      <c r="F39" s="589" t="s">
        <v>314</v>
      </c>
      <c r="G39" s="610">
        <v>2290.91</v>
      </c>
      <c r="H39" s="589">
        <v>481.09</v>
      </c>
      <c r="I39" s="611">
        <v>2772</v>
      </c>
      <c r="J39" s="589" t="s">
        <v>314</v>
      </c>
      <c r="K39" s="589" t="s">
        <v>660</v>
      </c>
      <c r="L39" s="592">
        <v>0.98</v>
      </c>
      <c r="M39" s="633">
        <v>0</v>
      </c>
      <c r="N39" s="589" t="s">
        <v>230</v>
      </c>
      <c r="O39" s="593" t="s">
        <v>15089</v>
      </c>
    </row>
    <row r="40" spans="2:15" ht="26.25" thickBot="1" x14ac:dyDescent="0.25">
      <c r="B40" s="626"/>
      <c r="C40" s="603" t="s">
        <v>478</v>
      </c>
      <c r="D40" s="604">
        <v>10</v>
      </c>
      <c r="E40" s="604">
        <v>352.51</v>
      </c>
      <c r="F40" s="604" t="s">
        <v>15</v>
      </c>
      <c r="G40" s="604">
        <v>73.569999999999993</v>
      </c>
      <c r="H40" s="604">
        <v>15.45</v>
      </c>
      <c r="I40" s="605">
        <v>89.02</v>
      </c>
      <c r="J40" s="604" t="s">
        <v>15</v>
      </c>
      <c r="K40" s="604" t="s">
        <v>660</v>
      </c>
      <c r="L40" s="606">
        <v>-0.747</v>
      </c>
      <c r="M40" s="632">
        <v>0</v>
      </c>
      <c r="N40" s="604" t="s">
        <v>39</v>
      </c>
      <c r="O40" s="607" t="s">
        <v>15090</v>
      </c>
    </row>
    <row r="41" spans="2:15" ht="26.25" thickBot="1" x14ac:dyDescent="0.25">
      <c r="B41" s="608" t="s">
        <v>15091</v>
      </c>
      <c r="C41" s="603" t="s">
        <v>496</v>
      </c>
      <c r="D41" s="604" t="s">
        <v>404</v>
      </c>
      <c r="E41" s="604" t="s">
        <v>707</v>
      </c>
      <c r="F41" s="604" t="s">
        <v>487</v>
      </c>
      <c r="G41" s="612">
        <v>165487.62</v>
      </c>
      <c r="H41" s="612">
        <v>34752.400000000001</v>
      </c>
      <c r="I41" s="613">
        <v>200240.02</v>
      </c>
      <c r="J41" s="604" t="s">
        <v>487</v>
      </c>
      <c r="K41" s="604" t="s">
        <v>660</v>
      </c>
      <c r="L41" s="606">
        <v>0</v>
      </c>
      <c r="M41" s="632">
        <v>0</v>
      </c>
      <c r="N41" s="604" t="s">
        <v>39</v>
      </c>
      <c r="O41" s="607" t="s">
        <v>15092</v>
      </c>
    </row>
    <row r="42" spans="2:15" ht="64.5" thickBot="1" x14ac:dyDescent="0.25">
      <c r="B42" s="624" t="s">
        <v>15093</v>
      </c>
      <c r="C42" s="588" t="s">
        <v>545</v>
      </c>
      <c r="D42" s="589">
        <v>60</v>
      </c>
      <c r="E42" s="610">
        <v>12085.41</v>
      </c>
      <c r="F42" s="589" t="s">
        <v>487</v>
      </c>
      <c r="G42" s="610">
        <v>5870.19</v>
      </c>
      <c r="H42" s="610">
        <v>1232.74</v>
      </c>
      <c r="I42" s="611">
        <v>7102.93</v>
      </c>
      <c r="J42" s="589" t="s">
        <v>487</v>
      </c>
      <c r="K42" s="589" t="s">
        <v>660</v>
      </c>
      <c r="L42" s="592">
        <v>-0.41199999999999998</v>
      </c>
      <c r="M42" s="633">
        <v>-3.0000000000000001E-3</v>
      </c>
      <c r="N42" s="589" t="s">
        <v>39</v>
      </c>
      <c r="O42" s="593" t="s">
        <v>15103</v>
      </c>
    </row>
    <row r="43" spans="2:15" ht="13.5" thickBot="1" x14ac:dyDescent="0.25">
      <c r="B43" s="626"/>
      <c r="C43" s="603" t="s">
        <v>548</v>
      </c>
      <c r="D43" s="604">
        <v>60</v>
      </c>
      <c r="E43" s="612">
        <v>11299.23</v>
      </c>
      <c r="F43" s="604" t="s">
        <v>487</v>
      </c>
      <c r="G43" s="612">
        <v>5149.42</v>
      </c>
      <c r="H43" s="612">
        <v>1081.3800000000001</v>
      </c>
      <c r="I43" s="613">
        <v>6230.8</v>
      </c>
      <c r="J43" s="604" t="s">
        <v>487</v>
      </c>
      <c r="K43" s="604" t="s">
        <v>660</v>
      </c>
      <c r="L43" s="606">
        <v>-0.44900000000000001</v>
      </c>
      <c r="M43" s="632">
        <v>-1E-3</v>
      </c>
      <c r="N43" s="604" t="s">
        <v>39</v>
      </c>
      <c r="O43" s="607" t="s">
        <v>15080</v>
      </c>
    </row>
    <row r="44" spans="2:15" ht="39" thickBot="1" x14ac:dyDescent="0.25">
      <c r="B44" s="627" t="s">
        <v>565</v>
      </c>
      <c r="C44" s="588" t="s">
        <v>569</v>
      </c>
      <c r="D44" s="589">
        <v>80</v>
      </c>
      <c r="E44" s="589">
        <v>199.27</v>
      </c>
      <c r="F44" s="589" t="s">
        <v>15</v>
      </c>
      <c r="G44" s="589">
        <v>282.18</v>
      </c>
      <c r="H44" s="589">
        <v>59.26</v>
      </c>
      <c r="I44" s="609">
        <v>341.44</v>
      </c>
      <c r="J44" s="589" t="s">
        <v>15</v>
      </c>
      <c r="K44" s="589" t="s">
        <v>660</v>
      </c>
      <c r="L44" s="592">
        <v>0.71299999999999997</v>
      </c>
      <c r="M44" s="633">
        <v>3.0000000000000001E-3</v>
      </c>
      <c r="N44" s="589" t="s">
        <v>39</v>
      </c>
      <c r="O44" s="593" t="s">
        <v>15094</v>
      </c>
    </row>
    <row r="45" spans="2:15" ht="27" x14ac:dyDescent="0.2">
      <c r="B45" s="628"/>
      <c r="C45" s="620" t="s">
        <v>578</v>
      </c>
      <c r="D45" s="621">
        <v>50</v>
      </c>
      <c r="E45" s="621">
        <v>363.87</v>
      </c>
      <c r="F45" s="621" t="s">
        <v>15</v>
      </c>
      <c r="G45" s="621">
        <v>196.28</v>
      </c>
      <c r="H45" s="622">
        <v>41.22</v>
      </c>
      <c r="I45" s="629">
        <v>237.5</v>
      </c>
      <c r="J45" s="623" t="s">
        <v>15</v>
      </c>
      <c r="K45" s="621" t="s">
        <v>660</v>
      </c>
      <c r="L45" s="619">
        <v>-0.34699999999999998</v>
      </c>
      <c r="M45" s="634">
        <v>0</v>
      </c>
      <c r="N45" s="616" t="s">
        <v>39</v>
      </c>
      <c r="O45" s="595" t="s">
        <v>15109</v>
      </c>
    </row>
    <row r="46" spans="2:15" ht="27.75" thickBot="1" x14ac:dyDescent="0.25">
      <c r="B46" s="628"/>
      <c r="C46" s="588" t="s">
        <v>582</v>
      </c>
      <c r="D46" s="589">
        <v>50</v>
      </c>
      <c r="E46" s="589">
        <v>388.92</v>
      </c>
      <c r="F46" s="589" t="s">
        <v>15</v>
      </c>
      <c r="G46" s="589">
        <v>196.28</v>
      </c>
      <c r="H46" s="589">
        <v>41.22</v>
      </c>
      <c r="I46" s="609">
        <v>237.5</v>
      </c>
      <c r="J46" s="589" t="s">
        <v>15</v>
      </c>
      <c r="K46" s="589" t="s">
        <v>660</v>
      </c>
      <c r="L46" s="592">
        <v>-0.38900000000000001</v>
      </c>
      <c r="M46" s="633">
        <v>0</v>
      </c>
      <c r="N46" s="589" t="s">
        <v>39</v>
      </c>
      <c r="O46" s="593" t="s">
        <v>15104</v>
      </c>
    </row>
    <row r="47" spans="2:15" ht="26.25" thickBot="1" x14ac:dyDescent="0.25">
      <c r="B47" s="628"/>
      <c r="C47" s="588" t="s">
        <v>586</v>
      </c>
      <c r="D47" s="589">
        <v>80</v>
      </c>
      <c r="E47" s="589">
        <v>750.06</v>
      </c>
      <c r="F47" s="589" t="s">
        <v>15</v>
      </c>
      <c r="G47" s="589">
        <v>390</v>
      </c>
      <c r="H47" s="589">
        <v>81.900000000000006</v>
      </c>
      <c r="I47" s="609">
        <v>471.9</v>
      </c>
      <c r="J47" s="589" t="s">
        <v>15</v>
      </c>
      <c r="K47" s="589" t="s">
        <v>660</v>
      </c>
      <c r="L47" s="592">
        <v>-0.371</v>
      </c>
      <c r="M47" s="633">
        <v>0</v>
      </c>
      <c r="N47" s="589" t="s">
        <v>39</v>
      </c>
      <c r="O47" s="593" t="s">
        <v>15105</v>
      </c>
    </row>
    <row r="48" spans="2:15" ht="13.5" thickBot="1" x14ac:dyDescent="0.25">
      <c r="B48" s="630"/>
      <c r="C48" s="588" t="s">
        <v>590</v>
      </c>
      <c r="D48" s="589">
        <v>80</v>
      </c>
      <c r="E48" s="589">
        <v>199.27</v>
      </c>
      <c r="F48" s="589" t="s">
        <v>15</v>
      </c>
      <c r="G48" s="589">
        <v>282.18</v>
      </c>
      <c r="H48" s="589">
        <v>59.26</v>
      </c>
      <c r="I48" s="609">
        <v>341.44</v>
      </c>
      <c r="J48" s="589" t="s">
        <v>15</v>
      </c>
      <c r="K48" s="589" t="s">
        <v>660</v>
      </c>
      <c r="L48" s="592">
        <v>0.71299999999999997</v>
      </c>
      <c r="M48" s="633">
        <v>3.0000000000000001E-3</v>
      </c>
      <c r="N48" s="589" t="s">
        <v>39</v>
      </c>
      <c r="O48" s="593" t="s">
        <v>15095</v>
      </c>
    </row>
    <row r="49" spans="3:3" x14ac:dyDescent="0.2">
      <c r="C49" s="570"/>
    </row>
  </sheetData>
  <conditionalFormatting sqref="L18:M19 L20 L22 L15:L16 L1:M6 L23:M1048576 L8:M14">
    <cfRule type="cellIs" dxfId="602" priority="6" stopIfTrue="1" operator="equal">
      <formula>0</formula>
    </cfRule>
  </conditionalFormatting>
  <conditionalFormatting sqref="L21">
    <cfRule type="cellIs" dxfId="601" priority="5" stopIfTrue="1" operator="equal">
      <formula>0</formula>
    </cfRule>
  </conditionalFormatting>
  <conditionalFormatting sqref="M15:M17">
    <cfRule type="cellIs" dxfId="600" priority="2" stopIfTrue="1" operator="equal">
      <formula>0</formula>
    </cfRule>
  </conditionalFormatting>
  <conditionalFormatting sqref="L17">
    <cfRule type="cellIs" dxfId="599" priority="4" stopIfTrue="1" operator="equal">
      <formula>0</formula>
    </cfRule>
  </conditionalFormatting>
  <conditionalFormatting sqref="M20:M22">
    <cfRule type="cellIs" dxfId="598" priority="3" stopIfTrue="1" operator="equal">
      <formula>0</formula>
    </cfRule>
  </conditionalFormatting>
  <conditionalFormatting sqref="L7:M7">
    <cfRule type="cellIs" dxfId="597"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Useful Lives</vt:lpstr>
      <vt:lpstr>Useful Lives (2)</vt:lpstr>
      <vt:lpstr>Explanatory Notes</vt:lpstr>
      <vt:lpstr>Analysis</vt:lpstr>
      <vt:lpstr>Network Representation</vt:lpstr>
      <vt:lpstr>Confidence</vt:lpstr>
      <vt:lpstr>Status</vt:lpstr>
      <vt:lpstr>Movement Summary</vt:lpstr>
      <vt:lpstr>Commentary</vt:lpstr>
      <vt:lpstr>Unit Rates</vt:lpstr>
      <vt:lpstr>Kerb Channel</vt:lpstr>
      <vt:lpstr>Internal Rates Jun 2014</vt:lpstr>
      <vt:lpstr>Roads Valuation Report</vt:lpstr>
      <vt:lpstr>Confidence!Print_Area</vt:lpstr>
      <vt:lpstr>'Movement Summary'!Print_Area</vt:lpstr>
    </vt:vector>
  </TitlesOfParts>
  <Company>Sunshine Coast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 Boatwright</dc:creator>
  <cp:lastModifiedBy>Barry Hewitt</cp:lastModifiedBy>
  <cp:lastPrinted>2015-06-18T02:21:28Z</cp:lastPrinted>
  <dcterms:created xsi:type="dcterms:W3CDTF">2015-03-04T00:38:06Z</dcterms:created>
  <dcterms:modified xsi:type="dcterms:W3CDTF">2015-07-08T04:13:04Z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WDocAuthor">
    <vt:lpwstr/>
  </property>
  <property fmtid="{D5CDD505-2E9C-101B-9397-08002B2CF9AE}" pid="3" name="DWDocClass">
    <vt:lpwstr/>
  </property>
  <property fmtid="{D5CDD505-2E9C-101B-9397-08002B2CF9AE}" pid="4" name="DWDocClassId">
    <vt:lpwstr/>
  </property>
  <property fmtid="{D5CDD505-2E9C-101B-9397-08002B2CF9AE}" pid="5" name="DWDocPrecis">
    <vt:lpwstr/>
  </property>
  <property fmtid="{D5CDD505-2E9C-101B-9397-08002B2CF9AE}" pid="6" name="DWDocNo">
    <vt:lpwstr/>
  </property>
  <property fmtid="{D5CDD505-2E9C-101B-9397-08002B2CF9AE}" pid="7" name="DWDocSetID">
    <vt:lpwstr/>
  </property>
  <property fmtid="{D5CDD505-2E9C-101B-9397-08002B2CF9AE}" pid="8" name="DWDocType">
    <vt:lpwstr/>
  </property>
  <property fmtid="{D5CDD505-2E9C-101B-9397-08002B2CF9AE}" pid="9" name="DWDocVersion">
    <vt:lpwstr/>
  </property>
</Properties>
</file>